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EstaPasta_de_trabalho" defaultThemeVersion="124226"/>
  <mc:AlternateContent xmlns:mc="http://schemas.openxmlformats.org/markup-compatibility/2006">
    <mc:Choice Requires="x15">
      <x15ac:absPath xmlns:x15ac="http://schemas.microsoft.com/office/spreadsheetml/2010/11/ac" url="Z:\CPL\COMISSÃO 081-S - NOV 2020\LICITAÇÕES 2021\PREGÃO ELETRÔNICO\2 - Encostas rochosas no Município de Pancas\"/>
    </mc:Choice>
  </mc:AlternateContent>
  <xr:revisionPtr revIDLastSave="0" documentId="8_{EAA3E1CF-F7C3-42F1-B7DA-1DB1029259FA}" xr6:coauthVersionLast="47" xr6:coauthVersionMax="47" xr10:uidLastSave="{00000000-0000-0000-0000-000000000000}"/>
  <bookViews>
    <workbookView xWindow="-120" yWindow="-120" windowWidth="29040" windowHeight="15840" tabRatio="807" firstSheet="1" activeTab="1" xr2:uid="{00000000-000D-0000-FFFF-FFFF00000000}"/>
  </bookViews>
  <sheets>
    <sheet name="Resumo" sheetId="8" state="hidden" r:id="rId1"/>
    <sheet name="Planilha Orçamentária" sheetId="1" r:id="rId2"/>
    <sheet name="COMPOSIÇÃO 01" sheetId="67" r:id="rId3"/>
    <sheet name="DER-ES" sheetId="11" state="hidden" r:id="rId4"/>
    <sheet name="Table 1" sheetId="28" state="hidden" r:id="rId5"/>
    <sheet name="Table 2" sheetId="29" state="hidden" r:id="rId6"/>
    <sheet name="Table 3" sheetId="30" state="hidden" r:id="rId7"/>
    <sheet name="Table 4" sheetId="31" state="hidden" r:id="rId8"/>
    <sheet name="Table 5" sheetId="32" state="hidden" r:id="rId9"/>
    <sheet name="Table 6" sheetId="33" state="hidden" r:id="rId10"/>
    <sheet name="Table 7" sheetId="34" state="hidden" r:id="rId11"/>
    <sheet name="Table 8" sheetId="35" state="hidden" r:id="rId12"/>
    <sheet name="Table 9" sheetId="36" state="hidden" r:id="rId13"/>
    <sheet name="Table 10" sheetId="37" state="hidden" r:id="rId14"/>
    <sheet name="Table 11" sheetId="38" state="hidden" r:id="rId15"/>
    <sheet name="Table 12" sheetId="39" state="hidden" r:id="rId16"/>
    <sheet name="Table 13" sheetId="40" state="hidden" r:id="rId17"/>
    <sheet name="Table 14" sheetId="41" state="hidden" r:id="rId18"/>
    <sheet name="Table 15" sheetId="42" state="hidden" r:id="rId19"/>
    <sheet name="Table 16" sheetId="43" state="hidden" r:id="rId20"/>
    <sheet name="Table 17" sheetId="44" state="hidden" r:id="rId21"/>
    <sheet name="Table 18" sheetId="45" state="hidden" r:id="rId22"/>
    <sheet name="Table 19" sheetId="46" state="hidden" r:id="rId23"/>
    <sheet name="Table 20" sheetId="47" state="hidden" r:id="rId24"/>
    <sheet name="Table 21" sheetId="48" state="hidden" r:id="rId25"/>
    <sheet name="Table 22" sheetId="49" state="hidden" r:id="rId26"/>
    <sheet name="Table 23" sheetId="50" state="hidden" r:id="rId27"/>
    <sheet name="Table 24" sheetId="51" state="hidden" r:id="rId28"/>
    <sheet name="Table 25" sheetId="52" state="hidden" r:id="rId29"/>
    <sheet name="Table 26" sheetId="53" state="hidden" r:id="rId30"/>
    <sheet name="Table 27" sheetId="54" state="hidden" r:id="rId31"/>
    <sheet name="Table 28" sheetId="55" state="hidden" r:id="rId32"/>
    <sheet name="Table 29" sheetId="56" state="hidden" r:id="rId33"/>
    <sheet name="Table 30" sheetId="57" state="hidden" r:id="rId34"/>
    <sheet name="Table 31" sheetId="58" state="hidden" r:id="rId35"/>
    <sheet name="COMPOSIÇÃO 02" sheetId="68" r:id="rId36"/>
    <sheet name="COMPOSIÇÃO 03" sheetId="70" r:id="rId37"/>
    <sheet name="COMPOSIÇÃO 04" sheetId="71" r:id="rId38"/>
    <sheet name="COMPOSIÇÃO 05" sheetId="69" r:id="rId39"/>
    <sheet name="Memorial de Cálculo" sheetId="26" state="hidden" r:id="rId40"/>
    <sheet name="Adm. Local" sheetId="27" state="hidden" r:id="rId41"/>
    <sheet name="Cronograma" sheetId="4" r:id="rId42"/>
    <sheet name="ESTACA CAMISA " sheetId="62" state="hidden" r:id="rId43"/>
    <sheet name="7.1.32 Lançam vigas" sheetId="63" state="hidden" r:id="rId44"/>
    <sheet name="ESTACA 400 ROCHA" sheetId="61" state="hidden" r:id="rId45"/>
    <sheet name="COMP-01-Concreto 40 MPa (2)" sheetId="65" state="hidden" r:id="rId46"/>
    <sheet name="COMP-02-APLICAÇÃO DE GRAXA (2)" sheetId="66" state="hidden" r:id="rId47"/>
    <sheet name="COMP-03 Estaca 250 SOLO" sheetId="60" state="hidden" r:id="rId48"/>
    <sheet name="COMP-01-Concreto 40 MPa" sheetId="59" state="hidden" r:id="rId49"/>
    <sheet name="COMP-02-Argamassa projet." sheetId="64" state="hidden" r:id="rId50"/>
    <sheet name="Curva ABC" sheetId="20" state="hidden" r:id="rId51"/>
    <sheet name="REAJUSTE" sheetId="24" state="hidden" r:id="rId52"/>
    <sheet name="LARGURA DE ESCAVAÇÃO" sheetId="19" state="hidden" r:id="rId53"/>
    <sheet name="DMT" sheetId="18" state="hidden" r:id="rId54"/>
    <sheet name="COMPOSIÇÕES" sheetId="14" state="hidden" r:id="rId55"/>
    <sheet name="SINAPI" sheetId="21" state="hidden" r:id="rId56"/>
    <sheet name="IOPES" sheetId="13" state="hidden" r:id="rId57"/>
    <sheet name="CESAN" sheetId="12" state="hidden" r:id="rId58"/>
  </sheets>
  <externalReferences>
    <externalReference r:id="rId59"/>
    <externalReference r:id="rId60"/>
    <externalReference r:id="rId61"/>
    <externalReference r:id="rId62"/>
    <externalReference r:id="rId63"/>
    <externalReference r:id="rId64"/>
    <externalReference r:id="rId65"/>
  </externalReferences>
  <definedNames>
    <definedName name="_xlnm.Print_Area" localSheetId="43">'7.1.32 Lançam vigas'!$A$1:$J$31</definedName>
    <definedName name="_xlnm.Print_Area" localSheetId="40">'Adm. Local'!$A$1:$I$43</definedName>
    <definedName name="_xlnm.Print_Area" localSheetId="48">'COMP-01-Concreto 40 MPa'!$A$1:$K$37</definedName>
    <definedName name="_xlnm.Print_Area" localSheetId="45">'COMP-01-Concreto 40 MPa (2)'!$A$1:$K$37</definedName>
    <definedName name="_xlnm.Print_Area" localSheetId="46">'COMP-02-APLICAÇÃO DE GRAXA (2)'!$A$1:$K$29</definedName>
    <definedName name="_xlnm.Print_Area" localSheetId="49">'COMP-02-Argamassa projet.'!$A$1:$K$37</definedName>
    <definedName name="_xlnm.Print_Area" localSheetId="47">'COMP-03 Estaca 250 SOLO'!$A$1:$K$33</definedName>
    <definedName name="_xlnm.Print_Area" localSheetId="2">'COMPOSIÇÃO 01'!$A$1:$H$24</definedName>
    <definedName name="_xlnm.Print_Area" localSheetId="35">'COMPOSIÇÃO 02'!$A$1:$H$15</definedName>
    <definedName name="_xlnm.Print_Area" localSheetId="36">'COMPOSIÇÃO 03'!$A$1:$H$24</definedName>
    <definedName name="_xlnm.Print_Area" localSheetId="37">'COMPOSIÇÃO 04'!$A$1:$H$24</definedName>
    <definedName name="_xlnm.Print_Area" localSheetId="38">'COMPOSIÇÃO 05'!$A$1:$H$22</definedName>
    <definedName name="_xlnm.Print_Area" localSheetId="41">Cronograma!$A$1:$H$21</definedName>
    <definedName name="_xlnm.Print_Area" localSheetId="50">'Curva ABC'!$A$1:$G$34</definedName>
    <definedName name="_xlnm.Print_Area" localSheetId="44">'ESTACA 400 ROCHA'!$A$1:$K$34</definedName>
    <definedName name="_xlnm.Print_Area" localSheetId="42">'ESTACA CAMISA '!$A$1:$K$40</definedName>
    <definedName name="_xlnm.Print_Area" localSheetId="56">IOPES!$A$1:$D$1240</definedName>
    <definedName name="_xlnm.Print_Area" localSheetId="39">'Memorial de Cálculo'!$A$1:$O$251</definedName>
    <definedName name="_xlnm.Print_Area" localSheetId="1">'Planilha Orçamentária'!$A$1:$H$29</definedName>
    <definedName name="_xlnm.Print_Area" localSheetId="0">Resumo!$A$1:$D$13</definedName>
    <definedName name="_xlnm.Print_Area" localSheetId="55">SINAPI!$A$1:$D$1346</definedName>
    <definedName name="Excel_BuiltIn_Print_Titles_5" localSheetId="45">#REF!</definedName>
    <definedName name="Excel_BuiltIn_Print_Titles_5" localSheetId="46">#REF!</definedName>
    <definedName name="Excel_BuiltIn_Print_Titles_5" localSheetId="47">#REF!</definedName>
    <definedName name="Excel_BuiltIn_Print_Titles_5" localSheetId="44">#REF!</definedName>
    <definedName name="Excel_BuiltIn_Print_Titles_5" localSheetId="42">#REF!</definedName>
    <definedName name="Excel_BuiltIn_Print_Titles_5" localSheetId="51">#REF!</definedName>
    <definedName name="Excel_BuiltIn_Print_Titles_5" localSheetId="55">#REF!</definedName>
    <definedName name="Excel_BuiltIn_Print_Titles_5">#REF!</definedName>
    <definedName name="memo" localSheetId="45">'[1]Memorial de Cálculo'!$N3+4</definedName>
    <definedName name="memo" localSheetId="46">'[1]Memorial de Cálculo'!$N3+4</definedName>
    <definedName name="memo">'Memorial de Cálculo'!$N3+4</definedName>
    <definedName name="Quantidades_A4" localSheetId="45">#REF!</definedName>
    <definedName name="Quantidades_A4" localSheetId="46">#REF!</definedName>
    <definedName name="Quantidades_A4" localSheetId="47">#REF!</definedName>
    <definedName name="Quantidades_A4" localSheetId="44">#REF!</definedName>
    <definedName name="Quantidades_A4" localSheetId="42">#REF!</definedName>
    <definedName name="Quantidades_A4" localSheetId="51">#REF!</definedName>
    <definedName name="Quantidades_A4" localSheetId="55">#REF!</definedName>
    <definedName name="Quantidades_A4">#REF!</definedName>
    <definedName name="Quantidades_CAUE_A3" localSheetId="45">#REF!</definedName>
    <definedName name="Quantidades_CAUE_A3" localSheetId="46">#REF!</definedName>
    <definedName name="Quantidades_CAUE_A3" localSheetId="47">#REF!</definedName>
    <definedName name="Quantidades_CAUE_A3" localSheetId="44">#REF!</definedName>
    <definedName name="Quantidades_CAUE_A3" localSheetId="42">#REF!</definedName>
    <definedName name="Quantidades_CAUE_A3" localSheetId="51">#REF!</definedName>
    <definedName name="Quantidades_CAUE_A3" localSheetId="55">#REF!</definedName>
    <definedName name="Quantidades_CAUE_A3">#REF!</definedName>
    <definedName name="SERVI">[2]Serviços!$A$3:$F$1403</definedName>
    <definedName name="Serviços">[3]Serviços!$A$3:$F$1403</definedName>
    <definedName name="teste" localSheetId="45">#REF!</definedName>
    <definedName name="teste" localSheetId="46">#REF!</definedName>
    <definedName name="teste" localSheetId="47">#REF!</definedName>
    <definedName name="teste" localSheetId="44">#REF!</definedName>
    <definedName name="teste" localSheetId="42">#REF!</definedName>
    <definedName name="teste" localSheetId="51">#REF!</definedName>
    <definedName name="teste" localSheetId="55">#REF!</definedName>
    <definedName name="teste">#REF!</definedName>
    <definedName name="_xlnm.Print_Titles" localSheetId="2">'COMPOSIÇÃO 01'!$1:$8</definedName>
    <definedName name="_xlnm.Print_Titles" localSheetId="35">'COMPOSIÇÃO 02'!$1:$8</definedName>
    <definedName name="_xlnm.Print_Titles" localSheetId="36">'COMPOSIÇÃO 03'!$1:$8</definedName>
    <definedName name="_xlnm.Print_Titles" localSheetId="37">'COMPOSIÇÃO 04'!$1:$8</definedName>
    <definedName name="_xlnm.Print_Titles" localSheetId="38">'COMPOSIÇÃO 05'!$1:$8</definedName>
    <definedName name="_xlnm.Print_Titles" localSheetId="41">Cronograma!$A:$D,Cronograma!$1:$7</definedName>
    <definedName name="_xlnm.Print_Titles" localSheetId="50">'Curva ABC'!$1:$7</definedName>
    <definedName name="_xlnm.Print_Titles" localSheetId="39">'Memorial de Cálculo'!$1:$8</definedName>
    <definedName name="_xlnm.Print_Titles" localSheetId="1">'Planilha Orçamentária'!$1:$8</definedName>
    <definedName name="_xlnm.Print_Titles" localSheetId="0">Resumo!$A:$D,Resumo!$1:$7</definedName>
  </definedNames>
  <calcPr calcId="181029"/>
</workbook>
</file>

<file path=xl/calcChain.xml><?xml version="1.0" encoding="utf-8"?>
<calcChain xmlns="http://schemas.openxmlformats.org/spreadsheetml/2006/main">
  <c r="D37" i="1" l="1"/>
  <c r="D41" i="1"/>
  <c r="D40" i="1"/>
  <c r="D36" i="1"/>
  <c r="H40" i="1"/>
  <c r="G10" i="68" l="1"/>
  <c r="B16" i="4" l="1"/>
  <c r="J16" i="4"/>
  <c r="K16" i="4" s="1"/>
  <c r="J12" i="4"/>
  <c r="K12" i="4" s="1"/>
  <c r="J14" i="4"/>
  <c r="K14" i="4" s="1"/>
  <c r="B12" i="4"/>
  <c r="B14" i="4"/>
  <c r="B10" i="4"/>
  <c r="B8" i="4"/>
  <c r="F11" i="71"/>
  <c r="H11" i="71" s="1"/>
  <c r="F10" i="71"/>
  <c r="H10" i="71" s="1"/>
  <c r="F12" i="71"/>
  <c r="H12" i="71" s="1"/>
  <c r="F13" i="71"/>
  <c r="H13" i="71" s="1"/>
  <c r="F13" i="70"/>
  <c r="H13" i="70" s="1"/>
  <c r="F12" i="70"/>
  <c r="H12" i="70" s="1"/>
  <c r="F11" i="70"/>
  <c r="H11" i="70" s="1"/>
  <c r="F10" i="70"/>
  <c r="H10" i="70" s="1"/>
  <c r="F11" i="67"/>
  <c r="F12" i="69"/>
  <c r="H12" i="69" s="1"/>
  <c r="F11" i="69"/>
  <c r="H11" i="69" s="1"/>
  <c r="F13" i="67"/>
  <c r="H13" i="67" s="1"/>
  <c r="F12" i="67"/>
  <c r="H12" i="67" s="1"/>
  <c r="F10" i="67"/>
  <c r="H10" i="67" s="1"/>
  <c r="H10" i="68"/>
  <c r="H11" i="68" s="1"/>
  <c r="H15" i="68" s="1"/>
  <c r="E15" i="71"/>
  <c r="E14" i="69"/>
  <c r="H10" i="69"/>
  <c r="E15" i="70"/>
  <c r="E12" i="68"/>
  <c r="E15" i="67"/>
  <c r="H11" i="67"/>
  <c r="H13" i="69" l="1"/>
  <c r="H17" i="69" s="1"/>
  <c r="G13" i="1" s="1"/>
  <c r="H14" i="71"/>
  <c r="H18" i="71" s="1"/>
  <c r="H14" i="70"/>
  <c r="H18" i="70" s="1"/>
  <c r="H14" i="67"/>
  <c r="H18" i="67" s="1"/>
  <c r="G10" i="1" s="1"/>
  <c r="A18" i="26"/>
  <c r="M15" i="26"/>
  <c r="A13" i="26"/>
  <c r="A10" i="26"/>
  <c r="H13" i="1" l="1"/>
  <c r="D14" i="4"/>
  <c r="G12" i="1"/>
  <c r="G11" i="1"/>
  <c r="K9" i="66"/>
  <c r="C11" i="66"/>
  <c r="D11" i="66"/>
  <c r="K11" i="66"/>
  <c r="K12" i="66" s="1"/>
  <c r="K17" i="66"/>
  <c r="K18" i="66" s="1"/>
  <c r="K21" i="66"/>
  <c r="K25" i="66"/>
  <c r="G28" i="66"/>
  <c r="K6" i="65"/>
  <c r="K7" i="65"/>
  <c r="K8" i="65"/>
  <c r="C11" i="65"/>
  <c r="D11" i="65"/>
  <c r="K11" i="65"/>
  <c r="C12" i="65"/>
  <c r="D12" i="65"/>
  <c r="K12" i="65"/>
  <c r="C13" i="65"/>
  <c r="D13" i="65"/>
  <c r="K13" i="65"/>
  <c r="K19" i="65"/>
  <c r="K20" i="65"/>
  <c r="K21" i="65"/>
  <c r="E22" i="65"/>
  <c r="K22" i="65" s="1"/>
  <c r="E23" i="65"/>
  <c r="K23" i="65" s="1"/>
  <c r="K27" i="65"/>
  <c r="K30" i="65"/>
  <c r="K33" i="65" s="1"/>
  <c r="K31" i="65"/>
  <c r="K32" i="65"/>
  <c r="G36" i="65"/>
  <c r="K9" i="65" l="1"/>
  <c r="H11" i="1"/>
  <c r="D10" i="4"/>
  <c r="E15" i="4"/>
  <c r="G15" i="4"/>
  <c r="H15" i="4"/>
  <c r="F15" i="4"/>
  <c r="H12" i="1"/>
  <c r="D12" i="4"/>
  <c r="K14" i="65"/>
  <c r="K17" i="65" s="1"/>
  <c r="K15" i="66"/>
  <c r="K27" i="66" s="1"/>
  <c r="K28" i="66" s="1"/>
  <c r="K29" i="66" s="1"/>
  <c r="K24" i="65"/>
  <c r="G13" i="4" l="1"/>
  <c r="E13" i="4"/>
  <c r="F13" i="4"/>
  <c r="H13" i="4"/>
  <c r="J15" i="4"/>
  <c r="K15" i="4" s="1"/>
  <c r="K35" i="65"/>
  <c r="K36" i="65" s="1"/>
  <c r="K37" i="65" s="1"/>
  <c r="J13" i="4" l="1"/>
  <c r="K13" i="4" s="1"/>
  <c r="M226" i="26"/>
  <c r="M225" i="26"/>
  <c r="G63" i="26" l="1"/>
  <c r="N63" i="26" s="1"/>
  <c r="H107" i="26"/>
  <c r="N107" i="26" s="1"/>
  <c r="G42" i="26"/>
  <c r="A249" i="26"/>
  <c r="O251" i="26" s="1"/>
  <c r="A246" i="26"/>
  <c r="O248" i="26" s="1"/>
  <c r="N244" i="26"/>
  <c r="A243" i="26"/>
  <c r="O245" i="26" s="1"/>
  <c r="N241" i="26"/>
  <c r="N242" i="26" s="1"/>
  <c r="O240" i="26" s="1"/>
  <c r="A240" i="26"/>
  <c r="O242" i="26" s="1"/>
  <c r="N238" i="26"/>
  <c r="N239" i="26" s="1"/>
  <c r="A237" i="26"/>
  <c r="O239" i="26" s="1"/>
  <c r="N235" i="26"/>
  <c r="N236" i="26" s="1"/>
  <c r="O234" i="26" s="1"/>
  <c r="A234" i="26"/>
  <c r="O236" i="26" s="1"/>
  <c r="N245" i="26"/>
  <c r="O243" i="26" s="1"/>
  <c r="N232" i="26"/>
  <c r="N233" i="26" s="1"/>
  <c r="O231" i="26" s="1"/>
  <c r="A231" i="26"/>
  <c r="N229" i="26"/>
  <c r="N230" i="26" s="1"/>
  <c r="A228" i="26"/>
  <c r="O230" i="26" s="1"/>
  <c r="A224" i="26"/>
  <c r="O227" i="26" s="1"/>
  <c r="N222" i="26"/>
  <c r="A221" i="26"/>
  <c r="O223" i="26" s="1"/>
  <c r="A218" i="26"/>
  <c r="O220" i="26" s="1"/>
  <c r="A215" i="26"/>
  <c r="O217" i="26" s="1"/>
  <c r="E23" i="59"/>
  <c r="E22" i="59"/>
  <c r="H213" i="26"/>
  <c r="N213" i="26" s="1"/>
  <c r="N214" i="26" s="1"/>
  <c r="A211" i="26"/>
  <c r="O214" i="26" s="1"/>
  <c r="K209" i="26"/>
  <c r="N209" i="26" s="1"/>
  <c r="N210" i="26" s="1"/>
  <c r="O208" i="26" s="1"/>
  <c r="A208" i="26"/>
  <c r="O210" i="26" s="1"/>
  <c r="C219" i="26"/>
  <c r="N219" i="26" s="1"/>
  <c r="G216" i="26"/>
  <c r="N216" i="26" s="1"/>
  <c r="N217" i="26" s="1"/>
  <c r="O215" i="26" s="1"/>
  <c r="H206" i="26"/>
  <c r="N206" i="26" s="1"/>
  <c r="H205" i="26"/>
  <c r="N205" i="26" s="1"/>
  <c r="H204" i="26"/>
  <c r="A203" i="26"/>
  <c r="O207" i="26" s="1"/>
  <c r="C204" i="26"/>
  <c r="G201" i="26"/>
  <c r="C201" i="26"/>
  <c r="G194" i="26"/>
  <c r="M194" i="26" s="1"/>
  <c r="N194" i="26" s="1"/>
  <c r="G193" i="26"/>
  <c r="C193" i="26"/>
  <c r="G192" i="26"/>
  <c r="M192" i="26" s="1"/>
  <c r="N192" i="26" s="1"/>
  <c r="G191" i="26"/>
  <c r="M191" i="26" s="1"/>
  <c r="N191" i="26" s="1"/>
  <c r="G190" i="26"/>
  <c r="M190" i="26" s="1"/>
  <c r="N190" i="26" s="1"/>
  <c r="G189" i="26"/>
  <c r="M189" i="26" s="1"/>
  <c r="N189" i="26" s="1"/>
  <c r="G188" i="26"/>
  <c r="M188" i="26" s="1"/>
  <c r="N188" i="26" s="1"/>
  <c r="G187" i="26"/>
  <c r="M187" i="26" s="1"/>
  <c r="N187" i="26" s="1"/>
  <c r="D183" i="26"/>
  <c r="G177" i="26"/>
  <c r="M177" i="26" s="1"/>
  <c r="G176" i="26"/>
  <c r="C176" i="26"/>
  <c r="G175" i="26"/>
  <c r="G174" i="26"/>
  <c r="M174" i="26" s="1"/>
  <c r="G173" i="26"/>
  <c r="M173" i="26" s="1"/>
  <c r="G172" i="26"/>
  <c r="G171" i="26"/>
  <c r="G170" i="26"/>
  <c r="M170" i="26" s="1"/>
  <c r="N166" i="26"/>
  <c r="G157" i="26"/>
  <c r="M157" i="26" s="1"/>
  <c r="N157" i="26" s="1"/>
  <c r="G156" i="26"/>
  <c r="G155" i="26"/>
  <c r="M155" i="26" s="1"/>
  <c r="N155" i="26" s="1"/>
  <c r="G153" i="26"/>
  <c r="M153" i="26" s="1"/>
  <c r="N153" i="26" s="1"/>
  <c r="G152" i="26"/>
  <c r="M152" i="26" s="1"/>
  <c r="N152" i="26" s="1"/>
  <c r="G151" i="26"/>
  <c r="M151" i="26" s="1"/>
  <c r="N151" i="26" s="1"/>
  <c r="H143" i="26"/>
  <c r="H133" i="26"/>
  <c r="M133" i="26" s="1"/>
  <c r="N133" i="26" s="1"/>
  <c r="G154" i="26"/>
  <c r="M154" i="26" s="1"/>
  <c r="N154" i="26" s="1"/>
  <c r="G150" i="26"/>
  <c r="M150" i="26" s="1"/>
  <c r="N150" i="26" s="1"/>
  <c r="C156" i="26"/>
  <c r="K147" i="26"/>
  <c r="M147" i="26" s="1"/>
  <c r="N147" i="26" s="1"/>
  <c r="K146" i="26"/>
  <c r="M146" i="26" s="1"/>
  <c r="N146" i="26" s="1"/>
  <c r="H142" i="26"/>
  <c r="M142" i="26" s="1"/>
  <c r="H141" i="26"/>
  <c r="H140" i="26"/>
  <c r="M140" i="26" s="1"/>
  <c r="H139" i="26"/>
  <c r="M139" i="26" s="1"/>
  <c r="N139" i="26" s="1"/>
  <c r="H138" i="26"/>
  <c r="M138" i="26" s="1"/>
  <c r="H137" i="26"/>
  <c r="H136" i="26"/>
  <c r="M136" i="26" s="1"/>
  <c r="H130" i="26"/>
  <c r="M130" i="26" s="1"/>
  <c r="N130" i="26" s="1"/>
  <c r="H131" i="26"/>
  <c r="M131" i="26" s="1"/>
  <c r="N131" i="26" s="1"/>
  <c r="H132" i="26"/>
  <c r="C132" i="26"/>
  <c r="H129" i="26"/>
  <c r="M129" i="26" s="1"/>
  <c r="N129" i="26" s="1"/>
  <c r="H128" i="26"/>
  <c r="M128" i="26" s="1"/>
  <c r="N128" i="26" s="1"/>
  <c r="H127" i="26"/>
  <c r="M127" i="26" s="1"/>
  <c r="N127" i="26" s="1"/>
  <c r="H126" i="26"/>
  <c r="M126" i="26" s="1"/>
  <c r="N126" i="26" s="1"/>
  <c r="A196" i="26"/>
  <c r="O198" i="26" s="1"/>
  <c r="A185" i="26"/>
  <c r="O195" i="26" s="1"/>
  <c r="A182" i="26"/>
  <c r="O184" i="26" s="1"/>
  <c r="A179" i="26"/>
  <c r="O181" i="26" s="1"/>
  <c r="A168" i="26"/>
  <c r="O178" i="26" s="1"/>
  <c r="A165" i="26"/>
  <c r="O167" i="26" s="1"/>
  <c r="A162" i="26"/>
  <c r="O164" i="26" s="1"/>
  <c r="A159" i="26"/>
  <c r="O161" i="26" s="1"/>
  <c r="A149" i="26"/>
  <c r="O158" i="26" s="1"/>
  <c r="A145" i="26"/>
  <c r="O148" i="26" s="1"/>
  <c r="A135" i="26"/>
  <c r="O144" i="26" s="1"/>
  <c r="A125" i="26"/>
  <c r="O134" i="26" s="1"/>
  <c r="B10" i="8"/>
  <c r="F116" i="26"/>
  <c r="E116" i="26"/>
  <c r="D122" i="26"/>
  <c r="G122" i="26" s="1"/>
  <c r="N122" i="26" s="1"/>
  <c r="F113" i="26"/>
  <c r="F119" i="26" s="1"/>
  <c r="E113" i="26"/>
  <c r="E119" i="26" s="1"/>
  <c r="N110" i="26"/>
  <c r="G101" i="26"/>
  <c r="N101" i="26" s="1"/>
  <c r="G98" i="26"/>
  <c r="N98" i="26" s="1"/>
  <c r="H95" i="26"/>
  <c r="N95" i="26" s="1"/>
  <c r="N96" i="26" s="1"/>
  <c r="G92" i="26"/>
  <c r="N92" i="26" s="1"/>
  <c r="B8" i="8"/>
  <c r="A121" i="26"/>
  <c r="O123" i="26" s="1"/>
  <c r="A118" i="26"/>
  <c r="O120" i="26" s="1"/>
  <c r="A115" i="26"/>
  <c r="O117" i="26" s="1"/>
  <c r="A112" i="26"/>
  <c r="O114" i="26" s="1"/>
  <c r="A109" i="26"/>
  <c r="O111" i="26" s="1"/>
  <c r="A106" i="26"/>
  <c r="O108" i="26" s="1"/>
  <c r="A103" i="26"/>
  <c r="O105" i="26" s="1"/>
  <c r="A100" i="26"/>
  <c r="B100" i="26" s="1"/>
  <c r="A97" i="26"/>
  <c r="B97" i="26" s="1"/>
  <c r="A94" i="26"/>
  <c r="O96" i="26" s="1"/>
  <c r="H81" i="26"/>
  <c r="N81" i="26" s="1"/>
  <c r="G75" i="26"/>
  <c r="N75" i="26" s="1"/>
  <c r="G72" i="26"/>
  <c r="N72" i="26" s="1"/>
  <c r="G69" i="26"/>
  <c r="N69" i="26" s="1"/>
  <c r="G66" i="26"/>
  <c r="N66" i="26" s="1"/>
  <c r="H63" i="26"/>
  <c r="H57" i="26"/>
  <c r="M57" i="26" s="1"/>
  <c r="N57" i="26" s="1"/>
  <c r="D36" i="26"/>
  <c r="D35" i="26"/>
  <c r="H23" i="26"/>
  <c r="N23" i="26" s="1"/>
  <c r="M193" i="26" l="1"/>
  <c r="N193" i="26" s="1"/>
  <c r="N225" i="26"/>
  <c r="O211" i="26"/>
  <c r="O237" i="26"/>
  <c r="N201" i="26"/>
  <c r="O228" i="26"/>
  <c r="B249" i="26"/>
  <c r="B246" i="26"/>
  <c r="B243" i="26"/>
  <c r="B240" i="26"/>
  <c r="B237" i="26"/>
  <c r="B234" i="26"/>
  <c r="N227" i="26"/>
  <c r="N204" i="26"/>
  <c r="N207" i="26" s="1"/>
  <c r="N220" i="26"/>
  <c r="N223" i="26"/>
  <c r="B231" i="26"/>
  <c r="B228" i="26"/>
  <c r="B224" i="26"/>
  <c r="B218" i="26"/>
  <c r="B215" i="26"/>
  <c r="B208" i="26"/>
  <c r="B203" i="26"/>
  <c r="M176" i="26"/>
  <c r="N176" i="26" s="1"/>
  <c r="N173" i="26"/>
  <c r="M172" i="26"/>
  <c r="N172" i="26" s="1"/>
  <c r="N177" i="26"/>
  <c r="M175" i="26"/>
  <c r="N175" i="26" s="1"/>
  <c r="M171" i="26"/>
  <c r="N171" i="26" s="1"/>
  <c r="N174" i="26"/>
  <c r="N170" i="26"/>
  <c r="M141" i="26"/>
  <c r="N141" i="26" s="1"/>
  <c r="M137" i="26"/>
  <c r="N137" i="26" s="1"/>
  <c r="N140" i="26"/>
  <c r="M143" i="26"/>
  <c r="N143" i="26" s="1"/>
  <c r="N136" i="26"/>
  <c r="N138" i="26"/>
  <c r="N142" i="26"/>
  <c r="M156" i="26"/>
  <c r="N156" i="26" s="1"/>
  <c r="N158" i="26" s="1"/>
  <c r="H116" i="26"/>
  <c r="N116" i="26" s="1"/>
  <c r="M132" i="26"/>
  <c r="N132" i="26" s="1"/>
  <c r="N134" i="26" s="1"/>
  <c r="M163" i="26" s="1"/>
  <c r="N148" i="26"/>
  <c r="G113" i="26"/>
  <c r="B179" i="26"/>
  <c r="B196" i="26"/>
  <c r="B185" i="26"/>
  <c r="B182" i="26"/>
  <c r="B165" i="26"/>
  <c r="B162" i="26"/>
  <c r="B159" i="26"/>
  <c r="B149" i="26"/>
  <c r="B145" i="26"/>
  <c r="B135" i="26"/>
  <c r="B125" i="26"/>
  <c r="N102" i="26"/>
  <c r="O94" i="26"/>
  <c r="B121" i="26"/>
  <c r="O102" i="26"/>
  <c r="B118" i="26"/>
  <c r="B115" i="26"/>
  <c r="B109" i="26"/>
  <c r="B106" i="26"/>
  <c r="B103" i="26"/>
  <c r="O99" i="26"/>
  <c r="B94" i="26"/>
  <c r="H51" i="26"/>
  <c r="M51" i="26" s="1"/>
  <c r="N51" i="26" s="1"/>
  <c r="M45" i="26"/>
  <c r="N45" i="26" s="1"/>
  <c r="M36" i="26"/>
  <c r="M35" i="26"/>
  <c r="C42" i="26"/>
  <c r="G27" i="26"/>
  <c r="M27" i="26" s="1"/>
  <c r="N27" i="26" s="1"/>
  <c r="N19" i="26"/>
  <c r="N15" i="26"/>
  <c r="H11" i="26"/>
  <c r="O221" i="26" l="1"/>
  <c r="O218" i="26"/>
  <c r="O203" i="26"/>
  <c r="O224" i="26"/>
  <c r="N163" i="26"/>
  <c r="N164" i="26" s="1"/>
  <c r="N178" i="26"/>
  <c r="H160" i="26" s="1"/>
  <c r="O149" i="26"/>
  <c r="N144" i="26"/>
  <c r="O135" i="26" s="1"/>
  <c r="O125" i="26"/>
  <c r="N113" i="26"/>
  <c r="N114" i="26" s="1"/>
  <c r="O112" i="26" s="1"/>
  <c r="G119" i="26"/>
  <c r="O145" i="26"/>
  <c r="O100" i="26"/>
  <c r="N35" i="26"/>
  <c r="M11" i="26"/>
  <c r="N11" i="26" s="1"/>
  <c r="A86" i="26"/>
  <c r="O88" i="26" s="1"/>
  <c r="A83" i="26"/>
  <c r="O85" i="26" s="1"/>
  <c r="A80" i="26"/>
  <c r="O82" i="26" s="1"/>
  <c r="A77" i="26"/>
  <c r="O79" i="26" s="1"/>
  <c r="A74" i="26"/>
  <c r="O76" i="26" s="1"/>
  <c r="A71" i="26"/>
  <c r="O73" i="26" s="1"/>
  <c r="N82" i="26"/>
  <c r="N76" i="26"/>
  <c r="N73" i="26"/>
  <c r="A68" i="26"/>
  <c r="A65" i="26"/>
  <c r="B65" i="26" s="1"/>
  <c r="A62" i="26"/>
  <c r="O64" i="26" s="1"/>
  <c r="A59" i="26"/>
  <c r="O61" i="26" s="1"/>
  <c r="A56" i="26"/>
  <c r="O58" i="26" s="1"/>
  <c r="A53" i="26"/>
  <c r="O55" i="26" s="1"/>
  <c r="A50" i="26"/>
  <c r="O52" i="26" s="1"/>
  <c r="A47" i="26"/>
  <c r="O49" i="26" s="1"/>
  <c r="A44" i="26"/>
  <c r="O46" i="26" s="1"/>
  <c r="A41" i="26"/>
  <c r="O43" i="26" s="1"/>
  <c r="A38" i="26"/>
  <c r="O40" i="26" s="1"/>
  <c r="N70" i="26"/>
  <c r="O70" i="26"/>
  <c r="O67" i="26"/>
  <c r="N67" i="26"/>
  <c r="N64" i="26"/>
  <c r="N58" i="26"/>
  <c r="N54" i="26"/>
  <c r="N55" i="26" s="1"/>
  <c r="N52" i="26"/>
  <c r="N46" i="26"/>
  <c r="N39" i="26"/>
  <c r="A34" i="26"/>
  <c r="A30" i="26"/>
  <c r="A26" i="26"/>
  <c r="A22" i="26"/>
  <c r="O12" i="26"/>
  <c r="B221" i="26"/>
  <c r="E24" i="60"/>
  <c r="E23" i="60"/>
  <c r="K7" i="60"/>
  <c r="K6" i="60"/>
  <c r="B211" i="26"/>
  <c r="B168" i="26"/>
  <c r="B112" i="26"/>
  <c r="K21" i="64"/>
  <c r="G36" i="64"/>
  <c r="K32" i="64"/>
  <c r="K31" i="64"/>
  <c r="K30" i="64"/>
  <c r="K27" i="64"/>
  <c r="E23" i="64"/>
  <c r="K23" i="64" s="1"/>
  <c r="K22" i="64"/>
  <c r="K20" i="64"/>
  <c r="K19" i="64"/>
  <c r="K13" i="64"/>
  <c r="D13" i="64"/>
  <c r="C13" i="64"/>
  <c r="K12" i="64"/>
  <c r="D12" i="64"/>
  <c r="C12" i="64"/>
  <c r="K11" i="64"/>
  <c r="D11" i="64"/>
  <c r="C11" i="64"/>
  <c r="K8" i="64"/>
  <c r="K7" i="64"/>
  <c r="K6" i="64"/>
  <c r="K7" i="59"/>
  <c r="K8" i="59"/>
  <c r="K6" i="59"/>
  <c r="K23" i="59"/>
  <c r="O233" i="26"/>
  <c r="K9" i="64" l="1"/>
  <c r="K14" i="64"/>
  <c r="K33" i="64"/>
  <c r="H79" i="26"/>
  <c r="H85" i="26" s="1"/>
  <c r="N119" i="26"/>
  <c r="N120" i="26" s="1"/>
  <c r="N160" i="26"/>
  <c r="N161" i="26" s="1"/>
  <c r="O162" i="26"/>
  <c r="O168" i="26"/>
  <c r="O80" i="26"/>
  <c r="O62" i="26"/>
  <c r="O68" i="26"/>
  <c r="O71" i="26"/>
  <c r="O44" i="26"/>
  <c r="O53" i="26"/>
  <c r="O65" i="26"/>
  <c r="O74" i="26"/>
  <c r="C48" i="26"/>
  <c r="N48" i="26" s="1"/>
  <c r="N49" i="26" s="1"/>
  <c r="O56" i="26"/>
  <c r="O50" i="26"/>
  <c r="N40" i="26"/>
  <c r="B86" i="26"/>
  <c r="B83" i="26"/>
  <c r="B80" i="26"/>
  <c r="B77" i="26"/>
  <c r="B74" i="26"/>
  <c r="B71" i="26"/>
  <c r="B68" i="26"/>
  <c r="B62" i="26"/>
  <c r="B59" i="26"/>
  <c r="B56" i="26"/>
  <c r="B53" i="26"/>
  <c r="B50" i="26"/>
  <c r="B47" i="26"/>
  <c r="B44" i="26"/>
  <c r="B41" i="26"/>
  <c r="B38" i="26"/>
  <c r="K24" i="64"/>
  <c r="K17" i="64" l="1"/>
  <c r="K35" i="64" s="1"/>
  <c r="K36" i="64" s="1"/>
  <c r="K37" i="64" s="1"/>
  <c r="O118" i="26"/>
  <c r="N78" i="26"/>
  <c r="N79" i="26" s="1"/>
  <c r="O159" i="26"/>
  <c r="N167" i="26"/>
  <c r="G183" i="26"/>
  <c r="N183" i="26" s="1"/>
  <c r="N184" i="26" s="1"/>
  <c r="O47" i="26"/>
  <c r="O38" i="26"/>
  <c r="N84" i="26" l="1"/>
  <c r="N85" i="26" s="1"/>
  <c r="O182" i="26"/>
  <c r="O165" i="26"/>
  <c r="G197" i="26"/>
  <c r="N197" i="26" s="1"/>
  <c r="N198" i="26" s="1"/>
  <c r="G180" i="26"/>
  <c r="N180" i="26" s="1"/>
  <c r="N181" i="26" s="1"/>
  <c r="O77" i="26"/>
  <c r="O83" i="26" l="1"/>
  <c r="O196" i="26"/>
  <c r="O179" i="26"/>
  <c r="N195" i="26"/>
  <c r="J6" i="63"/>
  <c r="J7" i="63" s="1"/>
  <c r="C9" i="63"/>
  <c r="D9" i="63"/>
  <c r="J9" i="63"/>
  <c r="C10" i="63"/>
  <c r="D10" i="63"/>
  <c r="E10" i="63"/>
  <c r="J10" i="63" s="1"/>
  <c r="J20" i="63"/>
  <c r="J23" i="63"/>
  <c r="J27" i="63"/>
  <c r="J11" i="63" l="1"/>
  <c r="J12" i="63" s="1"/>
  <c r="J14" i="63" s="1"/>
  <c r="J29" i="63" s="1"/>
  <c r="O185" i="26"/>
  <c r="J30" i="63" l="1"/>
  <c r="J31" i="63" s="1"/>
  <c r="K23" i="62" l="1"/>
  <c r="K24" i="62"/>
  <c r="K25" i="62"/>
  <c r="K26" i="62"/>
  <c r="K27" i="62"/>
  <c r="K28" i="62"/>
  <c r="K22" i="62"/>
  <c r="K14" i="62"/>
  <c r="K15" i="62"/>
  <c r="K16" i="62"/>
  <c r="K7" i="62"/>
  <c r="K8" i="62"/>
  <c r="K9" i="62"/>
  <c r="K10" i="62"/>
  <c r="G39" i="62"/>
  <c r="K36" i="62"/>
  <c r="K32" i="62"/>
  <c r="K13" i="62"/>
  <c r="K6" i="62"/>
  <c r="G36" i="59"/>
  <c r="K7" i="61"/>
  <c r="G33" i="61"/>
  <c r="K30" i="61"/>
  <c r="K25" i="61"/>
  <c r="K24" i="61"/>
  <c r="K22" i="61"/>
  <c r="K12" i="61"/>
  <c r="K11" i="61"/>
  <c r="K8" i="61"/>
  <c r="K6" i="61"/>
  <c r="G32" i="60"/>
  <c r="K24" i="60"/>
  <c r="K23" i="60"/>
  <c r="K11" i="60"/>
  <c r="K10" i="60"/>
  <c r="K13" i="61" l="1"/>
  <c r="K14" i="61" s="1"/>
  <c r="K25" i="60"/>
  <c r="K29" i="62"/>
  <c r="K17" i="62"/>
  <c r="K18" i="62" s="1"/>
  <c r="K11" i="62"/>
  <c r="K26" i="61"/>
  <c r="K9" i="61"/>
  <c r="K16" i="61" s="1"/>
  <c r="K29" i="60"/>
  <c r="K12" i="60"/>
  <c r="K13" i="60" s="1"/>
  <c r="K8" i="60"/>
  <c r="K21" i="60"/>
  <c r="K20" i="62" l="1"/>
  <c r="K38" i="62" s="1"/>
  <c r="K39" i="62" s="1"/>
  <c r="K40" i="62" s="1"/>
  <c r="K32" i="61"/>
  <c r="K33" i="61" s="1"/>
  <c r="K34" i="61" s="1"/>
  <c r="K15" i="60"/>
  <c r="K31" i="60" s="1"/>
  <c r="K32" i="60" s="1"/>
  <c r="K33" i="60" s="1"/>
  <c r="K9" i="59" l="1"/>
  <c r="C11" i="59"/>
  <c r="D11" i="59"/>
  <c r="K11" i="59"/>
  <c r="C12" i="59"/>
  <c r="D12" i="59"/>
  <c r="K12" i="59"/>
  <c r="C13" i="59"/>
  <c r="D13" i="59"/>
  <c r="K13" i="59"/>
  <c r="K19" i="59"/>
  <c r="K20" i="59"/>
  <c r="K21" i="59"/>
  <c r="K22" i="59"/>
  <c r="K27" i="59"/>
  <c r="K30" i="59"/>
  <c r="K33" i="59" s="1"/>
  <c r="K31" i="59"/>
  <c r="K32" i="59"/>
  <c r="K14" i="59" l="1"/>
  <c r="K17" i="59" s="1"/>
  <c r="K24" i="59"/>
  <c r="K35" i="59" l="1"/>
  <c r="K36" i="59" s="1"/>
  <c r="K37" i="59" s="1"/>
  <c r="F677" i="28" l="1"/>
  <c r="F678" i="28"/>
  <c r="F679" i="28"/>
  <c r="F680" i="28"/>
  <c r="F681" i="28"/>
  <c r="F682" i="28"/>
  <c r="F683" i="28"/>
  <c r="F684" i="28"/>
  <c r="F685" i="28"/>
  <c r="F686" i="28"/>
  <c r="F687" i="28"/>
  <c r="F688" i="28"/>
  <c r="F689" i="28"/>
  <c r="F690" i="28"/>
  <c r="F691" i="28"/>
  <c r="F692" i="28"/>
  <c r="F693" i="28"/>
  <c r="F694" i="28"/>
  <c r="F695" i="28"/>
  <c r="F696" i="28"/>
  <c r="F697" i="28"/>
  <c r="F698" i="28"/>
  <c r="F699" i="28"/>
  <c r="F700" i="28"/>
  <c r="F701" i="28"/>
  <c r="F702" i="28"/>
  <c r="F703" i="28"/>
  <c r="F704" i="28"/>
  <c r="F705" i="28"/>
  <c r="F706" i="28"/>
  <c r="F707" i="28"/>
  <c r="F708" i="28"/>
  <c r="F709" i="28"/>
  <c r="F710" i="28"/>
  <c r="F711" i="28"/>
  <c r="F712" i="28"/>
  <c r="F713" i="28"/>
  <c r="F714" i="28"/>
  <c r="F715" i="28"/>
  <c r="F716" i="28"/>
  <c r="F717" i="28"/>
  <c r="F718" i="28"/>
  <c r="F719" i="28"/>
  <c r="F720" i="28"/>
  <c r="F721" i="28"/>
  <c r="F722" i="28"/>
  <c r="F723" i="28"/>
  <c r="F724" i="28"/>
  <c r="F725" i="28"/>
  <c r="F726" i="28"/>
  <c r="F727" i="28"/>
  <c r="F728" i="28"/>
  <c r="F729" i="28"/>
  <c r="F730" i="28"/>
  <c r="F731" i="28"/>
  <c r="F732" i="28"/>
  <c r="F733" i="28"/>
  <c r="F734" i="28"/>
  <c r="D677" i="28"/>
  <c r="D678" i="28"/>
  <c r="D679" i="28"/>
  <c r="D680" i="28"/>
  <c r="D681" i="28"/>
  <c r="D682" i="28"/>
  <c r="D683" i="28"/>
  <c r="D684" i="28"/>
  <c r="D685" i="28"/>
  <c r="D686" i="28"/>
  <c r="D687" i="28"/>
  <c r="D688" i="28"/>
  <c r="D689" i="28"/>
  <c r="D690" i="28"/>
  <c r="D691" i="28"/>
  <c r="D692" i="28"/>
  <c r="D693" i="28"/>
  <c r="D694" i="28"/>
  <c r="D695" i="28"/>
  <c r="D696" i="28"/>
  <c r="D697" i="28"/>
  <c r="D698" i="28"/>
  <c r="D699" i="28"/>
  <c r="D700" i="28"/>
  <c r="D701" i="28"/>
  <c r="D702" i="28"/>
  <c r="D703" i="28"/>
  <c r="D704" i="28"/>
  <c r="D705" i="28"/>
  <c r="D706" i="28"/>
  <c r="D707" i="28"/>
  <c r="D708" i="28"/>
  <c r="D709" i="28"/>
  <c r="D710" i="28"/>
  <c r="D711" i="28"/>
  <c r="D712" i="28"/>
  <c r="D713" i="28"/>
  <c r="D714" i="28"/>
  <c r="D715" i="28"/>
  <c r="D716" i="28"/>
  <c r="D717" i="28"/>
  <c r="D718" i="28"/>
  <c r="D719" i="28"/>
  <c r="D720" i="28"/>
  <c r="D721" i="28"/>
  <c r="D722" i="28"/>
  <c r="D723" i="28"/>
  <c r="D724" i="28"/>
  <c r="D725" i="28"/>
  <c r="D726" i="28"/>
  <c r="D727" i="28"/>
  <c r="D728" i="28"/>
  <c r="D729" i="28"/>
  <c r="D730" i="28"/>
  <c r="D731" i="28"/>
  <c r="D732" i="28"/>
  <c r="D733" i="28"/>
  <c r="D734" i="28"/>
  <c r="F631" i="28"/>
  <c r="F632" i="28"/>
  <c r="F633" i="28"/>
  <c r="F634" i="28"/>
  <c r="F635" i="28"/>
  <c r="F636" i="28"/>
  <c r="F637" i="28"/>
  <c r="F638" i="28"/>
  <c r="F639" i="28"/>
  <c r="F640" i="28"/>
  <c r="F641" i="28"/>
  <c r="F642" i="28"/>
  <c r="F643" i="28"/>
  <c r="F644" i="28"/>
  <c r="F645" i="28"/>
  <c r="F646" i="28"/>
  <c r="F647" i="28"/>
  <c r="F648" i="28"/>
  <c r="F649" i="28"/>
  <c r="F650" i="28"/>
  <c r="F651" i="28"/>
  <c r="F652" i="28"/>
  <c r="F653" i="28"/>
  <c r="F654" i="28"/>
  <c r="F655" i="28"/>
  <c r="F656" i="28"/>
  <c r="F657" i="28"/>
  <c r="F658" i="28"/>
  <c r="F659" i="28"/>
  <c r="F660" i="28"/>
  <c r="F661" i="28"/>
  <c r="F662" i="28"/>
  <c r="F663" i="28"/>
  <c r="F664" i="28"/>
  <c r="F665" i="28"/>
  <c r="F666" i="28"/>
  <c r="F667" i="28"/>
  <c r="F668" i="28"/>
  <c r="F669" i="28"/>
  <c r="F670" i="28"/>
  <c r="F671" i="28"/>
  <c r="F672" i="28"/>
  <c r="F673" i="28"/>
  <c r="F674" i="28"/>
  <c r="F675" i="28"/>
  <c r="D631" i="28"/>
  <c r="D632" i="28"/>
  <c r="D633" i="28"/>
  <c r="D634" i="28"/>
  <c r="D635" i="28"/>
  <c r="D636" i="28"/>
  <c r="D637" i="28"/>
  <c r="D638" i="28"/>
  <c r="D639" i="28"/>
  <c r="D640" i="28"/>
  <c r="D641" i="28"/>
  <c r="D642" i="28"/>
  <c r="D643" i="28"/>
  <c r="D644" i="28"/>
  <c r="D645" i="28"/>
  <c r="D646" i="28"/>
  <c r="D647" i="28"/>
  <c r="D648" i="28"/>
  <c r="D649" i="28"/>
  <c r="D650" i="28"/>
  <c r="D651" i="28"/>
  <c r="D652" i="28"/>
  <c r="D653" i="28"/>
  <c r="D654" i="28"/>
  <c r="D655" i="28"/>
  <c r="D656" i="28"/>
  <c r="D657" i="28"/>
  <c r="D658" i="28"/>
  <c r="D659" i="28"/>
  <c r="D660" i="28"/>
  <c r="D661" i="28"/>
  <c r="D662" i="28"/>
  <c r="D663" i="28"/>
  <c r="D664" i="28"/>
  <c r="D665" i="28"/>
  <c r="D666" i="28"/>
  <c r="D667" i="28"/>
  <c r="D668" i="28"/>
  <c r="D669" i="28"/>
  <c r="D670" i="28"/>
  <c r="D671" i="28"/>
  <c r="D672" i="28"/>
  <c r="D673" i="28"/>
  <c r="D674" i="28"/>
  <c r="D675" i="28"/>
  <c r="F572" i="28"/>
  <c r="F573" i="28"/>
  <c r="F574" i="28"/>
  <c r="F575" i="28"/>
  <c r="F576" i="28"/>
  <c r="F577" i="28"/>
  <c r="F578" i="28"/>
  <c r="F579" i="28"/>
  <c r="F580" i="28"/>
  <c r="F581" i="28"/>
  <c r="F582" i="28"/>
  <c r="F583" i="28"/>
  <c r="F584" i="28"/>
  <c r="F585" i="28"/>
  <c r="F586" i="28"/>
  <c r="F587" i="28"/>
  <c r="F588" i="28"/>
  <c r="F589" i="28"/>
  <c r="F590" i="28"/>
  <c r="F591" i="28"/>
  <c r="F592" i="28"/>
  <c r="F593" i="28"/>
  <c r="F594" i="28"/>
  <c r="F595" i="28"/>
  <c r="F596" i="28"/>
  <c r="F597" i="28"/>
  <c r="F598" i="28"/>
  <c r="F599" i="28"/>
  <c r="F600" i="28"/>
  <c r="F601" i="28"/>
  <c r="F602" i="28"/>
  <c r="F603" i="28"/>
  <c r="F604" i="28"/>
  <c r="F605" i="28"/>
  <c r="F606" i="28"/>
  <c r="F607" i="28"/>
  <c r="F608" i="28"/>
  <c r="F609" i="28"/>
  <c r="F610" i="28"/>
  <c r="F611" i="28"/>
  <c r="F612" i="28"/>
  <c r="F613" i="28"/>
  <c r="F614" i="28"/>
  <c r="F615" i="28"/>
  <c r="F616" i="28"/>
  <c r="F617" i="28"/>
  <c r="F618" i="28"/>
  <c r="F619" i="28"/>
  <c r="F620" i="28"/>
  <c r="F621" i="28"/>
  <c r="F622" i="28"/>
  <c r="F623" i="28"/>
  <c r="F624" i="28"/>
  <c r="F625" i="28"/>
  <c r="F626" i="28"/>
  <c r="F627" i="28"/>
  <c r="F628" i="28"/>
  <c r="F629" i="28"/>
  <c r="D572" i="28"/>
  <c r="D573" i="28"/>
  <c r="D574" i="28"/>
  <c r="D575" i="28"/>
  <c r="D576" i="28"/>
  <c r="D577" i="28"/>
  <c r="D578" i="28"/>
  <c r="D579" i="28"/>
  <c r="D580" i="28"/>
  <c r="D581" i="28"/>
  <c r="D582" i="28"/>
  <c r="D583" i="28"/>
  <c r="D584" i="28"/>
  <c r="D585" i="28"/>
  <c r="D586" i="28"/>
  <c r="D587" i="28"/>
  <c r="D588" i="28"/>
  <c r="D589" i="28"/>
  <c r="D590" i="28"/>
  <c r="D591" i="28"/>
  <c r="D592" i="28"/>
  <c r="D593" i="28"/>
  <c r="D594" i="28"/>
  <c r="D595" i="28"/>
  <c r="D596" i="28"/>
  <c r="D597" i="28"/>
  <c r="D598" i="28"/>
  <c r="D599" i="28"/>
  <c r="D600" i="28"/>
  <c r="D601" i="28"/>
  <c r="D602" i="28"/>
  <c r="D603" i="28"/>
  <c r="D604" i="28"/>
  <c r="D605" i="28"/>
  <c r="D606" i="28"/>
  <c r="D607" i="28"/>
  <c r="D608" i="28"/>
  <c r="D609" i="28"/>
  <c r="D610" i="28"/>
  <c r="D611" i="28"/>
  <c r="D612" i="28"/>
  <c r="D613" i="28"/>
  <c r="D614" i="28"/>
  <c r="D615" i="28"/>
  <c r="D616" i="28"/>
  <c r="D617" i="28"/>
  <c r="D618" i="28"/>
  <c r="D619" i="28"/>
  <c r="D620" i="28"/>
  <c r="D621" i="28"/>
  <c r="D622" i="28"/>
  <c r="D623" i="28"/>
  <c r="D624" i="28"/>
  <c r="D625" i="28"/>
  <c r="D626" i="28"/>
  <c r="D627" i="28"/>
  <c r="D628" i="28"/>
  <c r="D629" i="28"/>
  <c r="F525" i="28"/>
  <c r="F526" i="28"/>
  <c r="F527" i="28"/>
  <c r="F528" i="28"/>
  <c r="F529" i="28"/>
  <c r="F530" i="28"/>
  <c r="F531" i="28"/>
  <c r="F532" i="28"/>
  <c r="F533" i="28"/>
  <c r="F534" i="28"/>
  <c r="F535" i="28"/>
  <c r="F536" i="28"/>
  <c r="F537" i="28"/>
  <c r="F538" i="28"/>
  <c r="F539" i="28"/>
  <c r="F540" i="28"/>
  <c r="F541" i="28"/>
  <c r="F542" i="28"/>
  <c r="F543" i="28"/>
  <c r="F544" i="28"/>
  <c r="F545" i="28"/>
  <c r="F546" i="28"/>
  <c r="F547" i="28"/>
  <c r="F548" i="28"/>
  <c r="F549" i="28"/>
  <c r="F550" i="28"/>
  <c r="F551" i="28"/>
  <c r="F552" i="28"/>
  <c r="F553" i="28"/>
  <c r="F554" i="28"/>
  <c r="F555" i="28"/>
  <c r="F556" i="28"/>
  <c r="F557" i="28"/>
  <c r="F558" i="28"/>
  <c r="F559" i="28"/>
  <c r="F560" i="28"/>
  <c r="F561" i="28"/>
  <c r="F562" i="28"/>
  <c r="F563" i="28"/>
  <c r="F564" i="28"/>
  <c r="F565" i="28"/>
  <c r="F566" i="28"/>
  <c r="F567" i="28"/>
  <c r="F568" i="28"/>
  <c r="F569" i="28"/>
  <c r="F570" i="28"/>
  <c r="D525" i="28"/>
  <c r="D526" i="28"/>
  <c r="D527" i="28"/>
  <c r="D528" i="28"/>
  <c r="D529" i="28"/>
  <c r="D530" i="28"/>
  <c r="D531" i="28"/>
  <c r="D532" i="28"/>
  <c r="D533" i="28"/>
  <c r="D534" i="28"/>
  <c r="D535" i="28"/>
  <c r="D536" i="28"/>
  <c r="D537" i="28"/>
  <c r="D538" i="28"/>
  <c r="D539" i="28"/>
  <c r="D540" i="28"/>
  <c r="D541" i="28"/>
  <c r="D542" i="28"/>
  <c r="D543" i="28"/>
  <c r="D544" i="28"/>
  <c r="D545" i="28"/>
  <c r="D546" i="28"/>
  <c r="D547" i="28"/>
  <c r="D548" i="28"/>
  <c r="D549" i="28"/>
  <c r="D550" i="28"/>
  <c r="D551" i="28"/>
  <c r="D552" i="28"/>
  <c r="D553" i="28"/>
  <c r="D554" i="28"/>
  <c r="D555" i="28"/>
  <c r="D556" i="28"/>
  <c r="D557" i="28"/>
  <c r="D558" i="28"/>
  <c r="D559" i="28"/>
  <c r="D560" i="28"/>
  <c r="D561" i="28"/>
  <c r="D562" i="28"/>
  <c r="D563" i="28"/>
  <c r="D564" i="28"/>
  <c r="D565" i="28"/>
  <c r="D566" i="28"/>
  <c r="D567" i="28"/>
  <c r="D568" i="28"/>
  <c r="D569" i="28"/>
  <c r="D570"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D465" i="28"/>
  <c r="D466" i="28"/>
  <c r="D467" i="28"/>
  <c r="D468" i="28"/>
  <c r="D469" i="28"/>
  <c r="D470" i="28"/>
  <c r="D471" i="28"/>
  <c r="D472" i="28"/>
  <c r="D473" i="28"/>
  <c r="D474" i="28"/>
  <c r="D475" i="28"/>
  <c r="D476" i="28"/>
  <c r="D477" i="28"/>
  <c r="D478" i="28"/>
  <c r="D479" i="28"/>
  <c r="D480" i="28"/>
  <c r="D481" i="28"/>
  <c r="D482" i="28"/>
  <c r="D483" i="28"/>
  <c r="D484" i="28"/>
  <c r="D485" i="28"/>
  <c r="D486" i="28"/>
  <c r="D487" i="28"/>
  <c r="D488" i="28"/>
  <c r="D489" i="28"/>
  <c r="D490" i="28"/>
  <c r="D491" i="28"/>
  <c r="D492" i="28"/>
  <c r="D493" i="28"/>
  <c r="D494" i="28"/>
  <c r="D495" i="28"/>
  <c r="D496" i="28"/>
  <c r="D497" i="28"/>
  <c r="D498" i="28"/>
  <c r="D499" i="28"/>
  <c r="D500" i="28"/>
  <c r="D501" i="28"/>
  <c r="D502" i="28"/>
  <c r="D503" i="28"/>
  <c r="D504" i="28"/>
  <c r="D505" i="28"/>
  <c r="D506" i="28"/>
  <c r="D507" i="28"/>
  <c r="D508" i="28"/>
  <c r="D509" i="28"/>
  <c r="D510" i="28"/>
  <c r="D511" i="28"/>
  <c r="D512" i="28"/>
  <c r="D513" i="28"/>
  <c r="D514" i="28"/>
  <c r="D515" i="28"/>
  <c r="D516" i="28"/>
  <c r="D517" i="28"/>
  <c r="D518" i="28"/>
  <c r="D519" i="28"/>
  <c r="D520" i="28"/>
  <c r="D521" i="28"/>
  <c r="D522" i="28"/>
  <c r="D523"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D463"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B789" i="28"/>
  <c r="C789" i="28"/>
  <c r="B736" i="28"/>
  <c r="C736" i="28"/>
  <c r="B737" i="28"/>
  <c r="C737" i="28"/>
  <c r="B738" i="28"/>
  <c r="C738" i="28"/>
  <c r="B739" i="28"/>
  <c r="C739" i="28"/>
  <c r="B740" i="28"/>
  <c r="C740" i="28"/>
  <c r="B741" i="28"/>
  <c r="C741" i="28"/>
  <c r="B742" i="28"/>
  <c r="C742" i="28"/>
  <c r="B743" i="28"/>
  <c r="C743" i="28"/>
  <c r="B744" i="28"/>
  <c r="C744" i="28"/>
  <c r="B745" i="28"/>
  <c r="C745" i="28"/>
  <c r="B746" i="28"/>
  <c r="C746" i="28"/>
  <c r="B747" i="28"/>
  <c r="C747" i="28"/>
  <c r="B748" i="28"/>
  <c r="C748" i="28"/>
  <c r="B749" i="28"/>
  <c r="C749" i="28"/>
  <c r="B750" i="28"/>
  <c r="C750" i="28"/>
  <c r="B751" i="28"/>
  <c r="C751" i="28"/>
  <c r="B752" i="28"/>
  <c r="C752" i="28"/>
  <c r="B753" i="28"/>
  <c r="C753" i="28"/>
  <c r="B754" i="28"/>
  <c r="C754" i="28"/>
  <c r="B755" i="28"/>
  <c r="C755" i="28"/>
  <c r="B756" i="28"/>
  <c r="C756" i="28"/>
  <c r="B757" i="28"/>
  <c r="C757" i="28"/>
  <c r="B758" i="28"/>
  <c r="C758" i="28"/>
  <c r="B759" i="28"/>
  <c r="C759" i="28"/>
  <c r="B760" i="28"/>
  <c r="C760" i="28"/>
  <c r="B761" i="28"/>
  <c r="C761" i="28"/>
  <c r="B762" i="28"/>
  <c r="C762" i="28"/>
  <c r="B763" i="28"/>
  <c r="C763" i="28"/>
  <c r="B764" i="28"/>
  <c r="C764" i="28"/>
  <c r="B765" i="28"/>
  <c r="C765" i="28"/>
  <c r="B766" i="28"/>
  <c r="C766" i="28"/>
  <c r="B767" i="28"/>
  <c r="C767" i="28"/>
  <c r="B768" i="28"/>
  <c r="C768" i="28"/>
  <c r="B769" i="28"/>
  <c r="C769" i="28"/>
  <c r="B770" i="28"/>
  <c r="C770" i="28"/>
  <c r="B771" i="28"/>
  <c r="C771" i="28"/>
  <c r="B772" i="28"/>
  <c r="C772" i="28"/>
  <c r="B773" i="28"/>
  <c r="C773" i="28"/>
  <c r="B774" i="28"/>
  <c r="C774" i="28"/>
  <c r="B775" i="28"/>
  <c r="C775" i="28"/>
  <c r="B776" i="28"/>
  <c r="C776" i="28"/>
  <c r="B777" i="28"/>
  <c r="C777" i="28"/>
  <c r="B778" i="28"/>
  <c r="C778" i="28"/>
  <c r="B779" i="28"/>
  <c r="C779" i="28"/>
  <c r="B780" i="28"/>
  <c r="C780" i="28"/>
  <c r="B781" i="28"/>
  <c r="C781" i="28"/>
  <c r="B782" i="28"/>
  <c r="C782" i="28"/>
  <c r="B783" i="28"/>
  <c r="C783" i="28"/>
  <c r="B784" i="28"/>
  <c r="C784" i="28"/>
  <c r="B785" i="28"/>
  <c r="C785" i="28"/>
  <c r="B786" i="28"/>
  <c r="C786" i="28"/>
  <c r="B787" i="28"/>
  <c r="C787" i="28"/>
  <c r="B788" i="28"/>
  <c r="C788" i="28"/>
  <c r="B735" i="28"/>
  <c r="C735" i="28"/>
  <c r="D735" i="28"/>
  <c r="E735" i="28"/>
  <c r="F735" i="28"/>
  <c r="B733" i="28"/>
  <c r="C733" i="28"/>
  <c r="B734" i="28"/>
  <c r="C734" i="28"/>
  <c r="B677" i="28"/>
  <c r="C677" i="28"/>
  <c r="B678" i="28"/>
  <c r="C678" i="28"/>
  <c r="B679" i="28"/>
  <c r="C679" i="28"/>
  <c r="B680" i="28"/>
  <c r="C680" i="28"/>
  <c r="B681" i="28"/>
  <c r="C681" i="28"/>
  <c r="B682" i="28"/>
  <c r="C682" i="28"/>
  <c r="B683" i="28"/>
  <c r="C683" i="28"/>
  <c r="B684" i="28"/>
  <c r="C684" i="28"/>
  <c r="B685" i="28"/>
  <c r="C685" i="28"/>
  <c r="B686" i="28"/>
  <c r="C686" i="28"/>
  <c r="B687" i="28"/>
  <c r="C687" i="28"/>
  <c r="B688" i="28"/>
  <c r="C688" i="28"/>
  <c r="B689" i="28"/>
  <c r="C689" i="28"/>
  <c r="B690" i="28"/>
  <c r="C690" i="28"/>
  <c r="B691" i="28"/>
  <c r="C691" i="28"/>
  <c r="B692" i="28"/>
  <c r="C692" i="28"/>
  <c r="B693" i="28"/>
  <c r="C693" i="28"/>
  <c r="B694" i="28"/>
  <c r="C694" i="28"/>
  <c r="B695" i="28"/>
  <c r="C695" i="28"/>
  <c r="B696" i="28"/>
  <c r="C696" i="28"/>
  <c r="B697" i="28"/>
  <c r="C697" i="28"/>
  <c r="B698" i="28"/>
  <c r="C698" i="28"/>
  <c r="B699" i="28"/>
  <c r="C699" i="28"/>
  <c r="B700" i="28"/>
  <c r="C700" i="28"/>
  <c r="B701" i="28"/>
  <c r="C701" i="28"/>
  <c r="B702" i="28"/>
  <c r="C702" i="28"/>
  <c r="B703" i="28"/>
  <c r="C703" i="28"/>
  <c r="B704" i="28"/>
  <c r="C704" i="28"/>
  <c r="B705" i="28"/>
  <c r="C705" i="28"/>
  <c r="B706" i="28"/>
  <c r="C706" i="28"/>
  <c r="B707" i="28"/>
  <c r="C707" i="28"/>
  <c r="B708" i="28"/>
  <c r="C708" i="28"/>
  <c r="B709" i="28"/>
  <c r="C709" i="28"/>
  <c r="B710" i="28"/>
  <c r="C710" i="28"/>
  <c r="B711" i="28"/>
  <c r="C711" i="28"/>
  <c r="B712" i="28"/>
  <c r="C712" i="28"/>
  <c r="B713" i="28"/>
  <c r="C713" i="28"/>
  <c r="B714" i="28"/>
  <c r="C714" i="28"/>
  <c r="B715" i="28"/>
  <c r="C715" i="28"/>
  <c r="B716" i="28"/>
  <c r="C716" i="28"/>
  <c r="B717" i="28"/>
  <c r="C717" i="28"/>
  <c r="B718" i="28"/>
  <c r="C718" i="28"/>
  <c r="B719" i="28"/>
  <c r="C719" i="28"/>
  <c r="B720" i="28"/>
  <c r="C720" i="28"/>
  <c r="B721" i="28"/>
  <c r="C721" i="28"/>
  <c r="B722" i="28"/>
  <c r="C722" i="28"/>
  <c r="B723" i="28"/>
  <c r="C723" i="28"/>
  <c r="B724" i="28"/>
  <c r="C724" i="28"/>
  <c r="B725" i="28"/>
  <c r="C725" i="28"/>
  <c r="B726" i="28"/>
  <c r="C726" i="28"/>
  <c r="B727" i="28"/>
  <c r="C727" i="28"/>
  <c r="B728" i="28"/>
  <c r="C728" i="28"/>
  <c r="B729" i="28"/>
  <c r="C729" i="28"/>
  <c r="B730" i="28"/>
  <c r="C730" i="28"/>
  <c r="B731" i="28"/>
  <c r="C731" i="28"/>
  <c r="B732" i="28"/>
  <c r="C732" i="28"/>
  <c r="B676" i="28"/>
  <c r="C676" i="28"/>
  <c r="D676" i="28"/>
  <c r="E676" i="28"/>
  <c r="F676" i="28"/>
  <c r="B668" i="28"/>
  <c r="C668" i="28"/>
  <c r="B669" i="28"/>
  <c r="C669" i="28"/>
  <c r="B670" i="28"/>
  <c r="C670" i="28"/>
  <c r="B671" i="28"/>
  <c r="C671" i="28"/>
  <c r="B672" i="28"/>
  <c r="C672" i="28"/>
  <c r="B673" i="28"/>
  <c r="C673" i="28"/>
  <c r="B674" i="28"/>
  <c r="C674" i="28"/>
  <c r="B675" i="28"/>
  <c r="C675" i="28"/>
  <c r="B631" i="28"/>
  <c r="C631" i="28"/>
  <c r="B632" i="28"/>
  <c r="C632" i="28"/>
  <c r="B633" i="28"/>
  <c r="C633" i="28"/>
  <c r="B634" i="28"/>
  <c r="C634" i="28"/>
  <c r="B635" i="28"/>
  <c r="C635" i="28"/>
  <c r="B636" i="28"/>
  <c r="C636" i="28"/>
  <c r="B637" i="28"/>
  <c r="C637" i="28"/>
  <c r="B638" i="28"/>
  <c r="C638" i="28"/>
  <c r="B639" i="28"/>
  <c r="C639" i="28"/>
  <c r="B640" i="28"/>
  <c r="C640" i="28"/>
  <c r="B641" i="28"/>
  <c r="C641" i="28"/>
  <c r="B642" i="28"/>
  <c r="C642" i="28"/>
  <c r="B643" i="28"/>
  <c r="C643" i="28"/>
  <c r="B644" i="28"/>
  <c r="C644" i="28"/>
  <c r="B645" i="28"/>
  <c r="C645" i="28"/>
  <c r="B646" i="28"/>
  <c r="C646" i="28"/>
  <c r="B647" i="28"/>
  <c r="C647" i="28"/>
  <c r="B648" i="28"/>
  <c r="C648" i="28"/>
  <c r="B649" i="28"/>
  <c r="C649" i="28"/>
  <c r="B650" i="28"/>
  <c r="C650" i="28"/>
  <c r="B651" i="28"/>
  <c r="C651" i="28"/>
  <c r="B652" i="28"/>
  <c r="C652" i="28"/>
  <c r="B653" i="28"/>
  <c r="C653" i="28"/>
  <c r="B654" i="28"/>
  <c r="C654" i="28"/>
  <c r="B655" i="28"/>
  <c r="C655" i="28"/>
  <c r="B656" i="28"/>
  <c r="C656" i="28"/>
  <c r="B657" i="28"/>
  <c r="C657" i="28"/>
  <c r="B658" i="28"/>
  <c r="C658" i="28"/>
  <c r="B659" i="28"/>
  <c r="C659" i="28"/>
  <c r="B660" i="28"/>
  <c r="C660" i="28"/>
  <c r="B661" i="28"/>
  <c r="C661" i="28"/>
  <c r="B662" i="28"/>
  <c r="C662" i="28"/>
  <c r="B663" i="28"/>
  <c r="C663" i="28"/>
  <c r="B664" i="28"/>
  <c r="C664" i="28"/>
  <c r="B665" i="28"/>
  <c r="C665" i="28"/>
  <c r="B666" i="28"/>
  <c r="C666" i="28"/>
  <c r="B667" i="28"/>
  <c r="C667" i="28"/>
  <c r="B630" i="28"/>
  <c r="C630" i="28"/>
  <c r="D630" i="28"/>
  <c r="E630" i="28"/>
  <c r="F630" i="28"/>
  <c r="B615" i="28"/>
  <c r="C615" i="28"/>
  <c r="B616" i="28"/>
  <c r="C616" i="28"/>
  <c r="B617" i="28"/>
  <c r="C617" i="28"/>
  <c r="B618" i="28"/>
  <c r="C618" i="28"/>
  <c r="B619" i="28"/>
  <c r="C619" i="28"/>
  <c r="B620" i="28"/>
  <c r="C620" i="28"/>
  <c r="B621" i="28"/>
  <c r="C621" i="28"/>
  <c r="B622" i="28"/>
  <c r="C622" i="28"/>
  <c r="B623" i="28"/>
  <c r="C623" i="28"/>
  <c r="B624" i="28"/>
  <c r="C624" i="28"/>
  <c r="B625" i="28"/>
  <c r="C625" i="28"/>
  <c r="B626" i="28"/>
  <c r="C626" i="28"/>
  <c r="B627" i="28"/>
  <c r="C627" i="28"/>
  <c r="B628" i="28"/>
  <c r="C628" i="28"/>
  <c r="B629" i="28"/>
  <c r="C629" i="28"/>
  <c r="B572" i="28"/>
  <c r="C572" i="28"/>
  <c r="B573" i="28"/>
  <c r="C573" i="28"/>
  <c r="B574" i="28"/>
  <c r="C574" i="28"/>
  <c r="B575" i="28"/>
  <c r="C575" i="28"/>
  <c r="B576" i="28"/>
  <c r="C576" i="28"/>
  <c r="B577" i="28"/>
  <c r="C577" i="28"/>
  <c r="B578" i="28"/>
  <c r="C578" i="28"/>
  <c r="B579" i="28"/>
  <c r="C579" i="28"/>
  <c r="B580" i="28"/>
  <c r="C580" i="28"/>
  <c r="B581" i="28"/>
  <c r="C581" i="28"/>
  <c r="B582" i="28"/>
  <c r="C582" i="28"/>
  <c r="B583" i="28"/>
  <c r="C583" i="28"/>
  <c r="B584" i="28"/>
  <c r="C584" i="28"/>
  <c r="B585" i="28"/>
  <c r="C585" i="28"/>
  <c r="B586" i="28"/>
  <c r="C586" i="28"/>
  <c r="B587" i="28"/>
  <c r="C587" i="28"/>
  <c r="B588" i="28"/>
  <c r="C588" i="28"/>
  <c r="B589" i="28"/>
  <c r="C589" i="28"/>
  <c r="B590" i="28"/>
  <c r="C590" i="28"/>
  <c r="B591" i="28"/>
  <c r="C591" i="28"/>
  <c r="B592" i="28"/>
  <c r="C592" i="28"/>
  <c r="B593" i="28"/>
  <c r="C593" i="28"/>
  <c r="B594" i="28"/>
  <c r="C594" i="28"/>
  <c r="B595" i="28"/>
  <c r="C595" i="28"/>
  <c r="B596" i="28"/>
  <c r="C596" i="28"/>
  <c r="B597" i="28"/>
  <c r="C597" i="28"/>
  <c r="B598" i="28"/>
  <c r="C598" i="28"/>
  <c r="B599" i="28"/>
  <c r="C599" i="28"/>
  <c r="B600" i="28"/>
  <c r="C600" i="28"/>
  <c r="B601" i="28"/>
  <c r="C601" i="28"/>
  <c r="B602" i="28"/>
  <c r="C602" i="28"/>
  <c r="B603" i="28"/>
  <c r="C603" i="28"/>
  <c r="B604" i="28"/>
  <c r="C604" i="28"/>
  <c r="B605" i="28"/>
  <c r="C605" i="28"/>
  <c r="B606" i="28"/>
  <c r="C606" i="28"/>
  <c r="B607" i="28"/>
  <c r="C607" i="28"/>
  <c r="B608" i="28"/>
  <c r="C608" i="28"/>
  <c r="B609" i="28"/>
  <c r="C609" i="28"/>
  <c r="B610" i="28"/>
  <c r="C610" i="28"/>
  <c r="B611" i="28"/>
  <c r="C611" i="28"/>
  <c r="B612" i="28"/>
  <c r="C612" i="28"/>
  <c r="B613" i="28"/>
  <c r="C613" i="28"/>
  <c r="B614" i="28"/>
  <c r="C614" i="28"/>
  <c r="B571" i="28"/>
  <c r="C571" i="28"/>
  <c r="D571" i="28"/>
  <c r="E571" i="28"/>
  <c r="F571" i="28"/>
  <c r="B525" i="28"/>
  <c r="C525" i="28"/>
  <c r="B526" i="28"/>
  <c r="C526" i="28"/>
  <c r="B527" i="28"/>
  <c r="C527" i="28"/>
  <c r="B528" i="28"/>
  <c r="C528" i="28"/>
  <c r="B529" i="28"/>
  <c r="C529" i="28"/>
  <c r="B530" i="28"/>
  <c r="C530" i="28"/>
  <c r="B531" i="28"/>
  <c r="C531" i="28"/>
  <c r="B532" i="28"/>
  <c r="C532" i="28"/>
  <c r="B533" i="28"/>
  <c r="C533" i="28"/>
  <c r="B534" i="28"/>
  <c r="C534" i="28"/>
  <c r="B535" i="28"/>
  <c r="C535" i="28"/>
  <c r="B536" i="28"/>
  <c r="C536" i="28"/>
  <c r="B537" i="28"/>
  <c r="C537" i="28"/>
  <c r="B538" i="28"/>
  <c r="C538" i="28"/>
  <c r="B539" i="28"/>
  <c r="C539" i="28"/>
  <c r="B540" i="28"/>
  <c r="C540" i="28"/>
  <c r="B541" i="28"/>
  <c r="C541" i="28"/>
  <c r="B542" i="28"/>
  <c r="C542" i="28"/>
  <c r="B543" i="28"/>
  <c r="C543" i="28"/>
  <c r="B544" i="28"/>
  <c r="C544" i="28"/>
  <c r="B545" i="28"/>
  <c r="C545" i="28"/>
  <c r="B546" i="28"/>
  <c r="C546" i="28"/>
  <c r="B547" i="28"/>
  <c r="C547" i="28"/>
  <c r="B548" i="28"/>
  <c r="C548" i="28"/>
  <c r="B549" i="28"/>
  <c r="C549" i="28"/>
  <c r="B550" i="28"/>
  <c r="C550" i="28"/>
  <c r="B551" i="28"/>
  <c r="C551" i="28"/>
  <c r="B552" i="28"/>
  <c r="C552" i="28"/>
  <c r="B553" i="28"/>
  <c r="C553" i="28"/>
  <c r="B554" i="28"/>
  <c r="C554" i="28"/>
  <c r="B555" i="28"/>
  <c r="C555" i="28"/>
  <c r="B556" i="28"/>
  <c r="C556" i="28"/>
  <c r="B557" i="28"/>
  <c r="C557" i="28"/>
  <c r="B558" i="28"/>
  <c r="C558" i="28"/>
  <c r="B559" i="28"/>
  <c r="C559" i="28"/>
  <c r="B560" i="28"/>
  <c r="C560" i="28"/>
  <c r="B561" i="28"/>
  <c r="C561" i="28"/>
  <c r="B562" i="28"/>
  <c r="C562" i="28"/>
  <c r="B563" i="28"/>
  <c r="C563" i="28"/>
  <c r="B564" i="28"/>
  <c r="C564" i="28"/>
  <c r="B565" i="28"/>
  <c r="C565" i="28"/>
  <c r="B566" i="28"/>
  <c r="C566" i="28"/>
  <c r="B567" i="28"/>
  <c r="C567" i="28"/>
  <c r="B568" i="28"/>
  <c r="C568" i="28"/>
  <c r="B569" i="28"/>
  <c r="C569" i="28"/>
  <c r="B570" i="28"/>
  <c r="C570" i="28"/>
  <c r="B524" i="28"/>
  <c r="C524" i="28"/>
  <c r="D524" i="28"/>
  <c r="E524" i="28"/>
  <c r="F524" i="28"/>
  <c r="B515" i="28"/>
  <c r="C515" i="28"/>
  <c r="B516" i="28"/>
  <c r="C516" i="28"/>
  <c r="B517" i="28"/>
  <c r="C517" i="28"/>
  <c r="B518" i="28"/>
  <c r="C518" i="28"/>
  <c r="B519" i="28"/>
  <c r="C519" i="28"/>
  <c r="B520" i="28"/>
  <c r="C520" i="28"/>
  <c r="B521" i="28"/>
  <c r="C521" i="28"/>
  <c r="B522" i="28"/>
  <c r="C522" i="28"/>
  <c r="B523" i="28"/>
  <c r="C523" i="28"/>
  <c r="B465" i="28"/>
  <c r="C465" i="28"/>
  <c r="B466" i="28"/>
  <c r="C466" i="28"/>
  <c r="B467" i="28"/>
  <c r="C467" i="28"/>
  <c r="B468" i="28"/>
  <c r="C468" i="28"/>
  <c r="B469" i="28"/>
  <c r="C469" i="28"/>
  <c r="B470" i="28"/>
  <c r="C470" i="28"/>
  <c r="B471" i="28"/>
  <c r="C471" i="28"/>
  <c r="B472" i="28"/>
  <c r="C472" i="28"/>
  <c r="B473" i="28"/>
  <c r="C473" i="28"/>
  <c r="B474" i="28"/>
  <c r="C474" i="28"/>
  <c r="B475" i="28"/>
  <c r="C475" i="28"/>
  <c r="B476" i="28"/>
  <c r="C476" i="28"/>
  <c r="B477" i="28"/>
  <c r="C477" i="28"/>
  <c r="B478" i="28"/>
  <c r="C478" i="28"/>
  <c r="B479" i="28"/>
  <c r="C479" i="28"/>
  <c r="B480" i="28"/>
  <c r="C480" i="28"/>
  <c r="B481" i="28"/>
  <c r="C481" i="28"/>
  <c r="B482" i="28"/>
  <c r="C482" i="28"/>
  <c r="B483" i="28"/>
  <c r="C483" i="28"/>
  <c r="B484" i="28"/>
  <c r="C484" i="28"/>
  <c r="B485" i="28"/>
  <c r="C485" i="28"/>
  <c r="B486" i="28"/>
  <c r="C486" i="28"/>
  <c r="B487" i="28"/>
  <c r="C487" i="28"/>
  <c r="B488" i="28"/>
  <c r="C488" i="28"/>
  <c r="B489" i="28"/>
  <c r="C489" i="28"/>
  <c r="B490" i="28"/>
  <c r="C490" i="28"/>
  <c r="B491" i="28"/>
  <c r="C491" i="28"/>
  <c r="B492" i="28"/>
  <c r="C492" i="28"/>
  <c r="B493" i="28"/>
  <c r="C493" i="28"/>
  <c r="B494" i="28"/>
  <c r="C494" i="28"/>
  <c r="B495" i="28"/>
  <c r="C495" i="28"/>
  <c r="B496" i="28"/>
  <c r="C496" i="28"/>
  <c r="B497" i="28"/>
  <c r="C497" i="28"/>
  <c r="B498" i="28"/>
  <c r="C498" i="28"/>
  <c r="B499" i="28"/>
  <c r="C499" i="28"/>
  <c r="B500" i="28"/>
  <c r="C500" i="28"/>
  <c r="B501" i="28"/>
  <c r="C501" i="28"/>
  <c r="B502" i="28"/>
  <c r="C502" i="28"/>
  <c r="B503" i="28"/>
  <c r="C503" i="28"/>
  <c r="B504" i="28"/>
  <c r="C504" i="28"/>
  <c r="B505" i="28"/>
  <c r="C505" i="28"/>
  <c r="B506" i="28"/>
  <c r="C506" i="28"/>
  <c r="B507" i="28"/>
  <c r="C507" i="28"/>
  <c r="B508" i="28"/>
  <c r="C508" i="28"/>
  <c r="B509" i="28"/>
  <c r="C509" i="28"/>
  <c r="B510" i="28"/>
  <c r="C510" i="28"/>
  <c r="B511" i="28"/>
  <c r="C511" i="28"/>
  <c r="B512" i="28"/>
  <c r="C512" i="28"/>
  <c r="B513" i="28"/>
  <c r="C513" i="28"/>
  <c r="B514" i="28"/>
  <c r="C514" i="28"/>
  <c r="B464" i="28"/>
  <c r="C464" i="28"/>
  <c r="D464" i="28"/>
  <c r="E464" i="28"/>
  <c r="F464" i="28"/>
  <c r="B431" i="28"/>
  <c r="C431" i="28"/>
  <c r="B432" i="28"/>
  <c r="C432" i="28"/>
  <c r="B433" i="28"/>
  <c r="C433" i="28"/>
  <c r="B434" i="28"/>
  <c r="C434" i="28"/>
  <c r="B435" i="28"/>
  <c r="C435" i="28"/>
  <c r="B436" i="28"/>
  <c r="C436" i="28"/>
  <c r="B437" i="28"/>
  <c r="C437" i="28"/>
  <c r="B438" i="28"/>
  <c r="C438" i="28"/>
  <c r="B439" i="28"/>
  <c r="C439" i="28"/>
  <c r="B440" i="28"/>
  <c r="C440" i="28"/>
  <c r="B441" i="28"/>
  <c r="C441" i="28"/>
  <c r="B442" i="28"/>
  <c r="C442" i="28"/>
  <c r="B443" i="28"/>
  <c r="C443" i="28"/>
  <c r="B444" i="28"/>
  <c r="C444" i="28"/>
  <c r="B445" i="28"/>
  <c r="C445" i="28"/>
  <c r="B446" i="28"/>
  <c r="C446" i="28"/>
  <c r="B447" i="28"/>
  <c r="C447" i="28"/>
  <c r="B448" i="28"/>
  <c r="C448" i="28"/>
  <c r="B449" i="28"/>
  <c r="C449" i="28"/>
  <c r="B450" i="28"/>
  <c r="C450" i="28"/>
  <c r="B451" i="28"/>
  <c r="C451" i="28"/>
  <c r="B452" i="28"/>
  <c r="C452" i="28"/>
  <c r="B453" i="28"/>
  <c r="C453" i="28"/>
  <c r="B454" i="28"/>
  <c r="C454" i="28"/>
  <c r="B455" i="28"/>
  <c r="C455" i="28"/>
  <c r="B456" i="28"/>
  <c r="C456" i="28"/>
  <c r="B457" i="28"/>
  <c r="C457" i="28"/>
  <c r="B458" i="28"/>
  <c r="C458" i="28"/>
  <c r="B459" i="28"/>
  <c r="C459" i="28"/>
  <c r="B460" i="28"/>
  <c r="C460" i="28"/>
  <c r="B461" i="28"/>
  <c r="C461" i="28"/>
  <c r="B462" i="28"/>
  <c r="C462" i="28"/>
  <c r="B463" i="28"/>
  <c r="C463" i="28"/>
  <c r="B430" i="28"/>
  <c r="C430" i="28"/>
  <c r="D430" i="28"/>
  <c r="E430" i="28"/>
  <c r="F430" i="28"/>
  <c r="B393" i="28"/>
  <c r="C393" i="28"/>
  <c r="B394" i="28"/>
  <c r="C394" i="28"/>
  <c r="B395" i="28"/>
  <c r="C395" i="28"/>
  <c r="B396" i="28"/>
  <c r="C396" i="28"/>
  <c r="B397" i="28"/>
  <c r="C397" i="28"/>
  <c r="B398" i="28"/>
  <c r="C398" i="28"/>
  <c r="B399" i="28"/>
  <c r="C399" i="28"/>
  <c r="B400" i="28"/>
  <c r="C400" i="28"/>
  <c r="B401" i="28"/>
  <c r="C401" i="28"/>
  <c r="B402" i="28"/>
  <c r="C402" i="28"/>
  <c r="B403" i="28"/>
  <c r="C403" i="28"/>
  <c r="B404" i="28"/>
  <c r="C404" i="28"/>
  <c r="B405" i="28"/>
  <c r="C405" i="28"/>
  <c r="B406" i="28"/>
  <c r="C406" i="28"/>
  <c r="B407" i="28"/>
  <c r="C407" i="28"/>
  <c r="B408" i="28"/>
  <c r="C408" i="28"/>
  <c r="B409" i="28"/>
  <c r="C409" i="28"/>
  <c r="B410" i="28"/>
  <c r="C410" i="28"/>
  <c r="B411" i="28"/>
  <c r="C411" i="28"/>
  <c r="B412" i="28"/>
  <c r="C412" i="28"/>
  <c r="B413" i="28"/>
  <c r="C413" i="28"/>
  <c r="B414" i="28"/>
  <c r="C414" i="28"/>
  <c r="B415" i="28"/>
  <c r="C415" i="28"/>
  <c r="B416" i="28"/>
  <c r="C416" i="28"/>
  <c r="B417" i="28"/>
  <c r="C417" i="28"/>
  <c r="B418" i="28"/>
  <c r="C418" i="28"/>
  <c r="B419" i="28"/>
  <c r="C419" i="28"/>
  <c r="B420" i="28"/>
  <c r="C420" i="28"/>
  <c r="B421" i="28"/>
  <c r="C421" i="28"/>
  <c r="B422" i="28"/>
  <c r="C422" i="28"/>
  <c r="B423" i="28"/>
  <c r="C423" i="28"/>
  <c r="B424" i="28"/>
  <c r="C424" i="28"/>
  <c r="B425" i="28"/>
  <c r="C425" i="28"/>
  <c r="B426" i="28"/>
  <c r="C426" i="28"/>
  <c r="B427" i="28"/>
  <c r="C427" i="28"/>
  <c r="B428" i="28"/>
  <c r="C428" i="28"/>
  <c r="B429" i="28"/>
  <c r="C429" i="28"/>
  <c r="B392" i="28"/>
  <c r="C392" i="28"/>
  <c r="D392" i="28"/>
  <c r="E392" i="28"/>
  <c r="F392"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35"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676"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30"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571"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24" i="28"/>
  <c r="A519" i="28"/>
  <c r="A520" i="28"/>
  <c r="A521" i="28"/>
  <c r="A522" i="28"/>
  <c r="A523" i="28"/>
  <c r="A506" i="28"/>
  <c r="A507" i="28"/>
  <c r="A508" i="28"/>
  <c r="A509" i="28"/>
  <c r="A510" i="28"/>
  <c r="A511" i="28"/>
  <c r="A512" i="28"/>
  <c r="A513" i="28"/>
  <c r="A514" i="28"/>
  <c r="A515" i="28"/>
  <c r="A516" i="28"/>
  <c r="A517" i="28"/>
  <c r="A518" i="28"/>
  <c r="A495" i="28"/>
  <c r="A496" i="28"/>
  <c r="A497" i="28"/>
  <c r="A498" i="28"/>
  <c r="A499" i="28"/>
  <c r="A500" i="28"/>
  <c r="A501" i="28"/>
  <c r="A502" i="28"/>
  <c r="A503" i="28"/>
  <c r="A504" i="28"/>
  <c r="A505" i="28"/>
  <c r="A465" i="28"/>
  <c r="F467" i="11" s="1"/>
  <c r="A466" i="28"/>
  <c r="A467" i="28"/>
  <c r="A468" i="28"/>
  <c r="F470" i="11" s="1"/>
  <c r="A469" i="28"/>
  <c r="F471" i="11" s="1"/>
  <c r="A470" i="28"/>
  <c r="A471" i="28"/>
  <c r="A472" i="28"/>
  <c r="F474" i="11" s="1"/>
  <c r="A473" i="28"/>
  <c r="F475" i="11" s="1"/>
  <c r="A474" i="28"/>
  <c r="A475" i="28"/>
  <c r="A476" i="28"/>
  <c r="A477" i="28"/>
  <c r="A478" i="28"/>
  <c r="A479" i="28"/>
  <c r="A480" i="28"/>
  <c r="A481" i="28"/>
  <c r="A482" i="28"/>
  <c r="A483" i="28"/>
  <c r="A484" i="28"/>
  <c r="A485" i="28"/>
  <c r="A486" i="28"/>
  <c r="A487" i="28"/>
  <c r="A488" i="28"/>
  <c r="A489" i="28"/>
  <c r="A490" i="28"/>
  <c r="A491" i="28"/>
  <c r="A492" i="28"/>
  <c r="A493" i="28"/>
  <c r="A494" i="28"/>
  <c r="A464" i="28"/>
  <c r="A431" i="28"/>
  <c r="F433" i="11" s="1"/>
  <c r="A432" i="28"/>
  <c r="A433" i="28"/>
  <c r="A434" i="28"/>
  <c r="F436" i="11" s="1"/>
  <c r="A435" i="28"/>
  <c r="F437" i="11" s="1"/>
  <c r="A436" i="28"/>
  <c r="F438" i="11" s="1"/>
  <c r="A437" i="28"/>
  <c r="A438" i="28"/>
  <c r="A439" i="28"/>
  <c r="F441" i="11" s="1"/>
  <c r="A440" i="28"/>
  <c r="F442" i="11" s="1"/>
  <c r="A441" i="28"/>
  <c r="A442" i="28"/>
  <c r="F444" i="11" s="1"/>
  <c r="A443" i="28"/>
  <c r="F445" i="11" s="1"/>
  <c r="A444" i="28"/>
  <c r="F446" i="11" s="1"/>
  <c r="A445" i="28"/>
  <c r="A446" i="28"/>
  <c r="F448" i="11" s="1"/>
  <c r="A447" i="28"/>
  <c r="F449" i="11" s="1"/>
  <c r="A448" i="28"/>
  <c r="F450" i="11" s="1"/>
  <c r="A449" i="28"/>
  <c r="A450" i="28"/>
  <c r="F452" i="11" s="1"/>
  <c r="A451" i="28"/>
  <c r="F453" i="11" s="1"/>
  <c r="A452" i="28"/>
  <c r="F454" i="11" s="1"/>
  <c r="A453" i="28"/>
  <c r="A454" i="28"/>
  <c r="A455" i="28"/>
  <c r="F457" i="11" s="1"/>
  <c r="A456" i="28"/>
  <c r="F458" i="11" s="1"/>
  <c r="A457" i="28"/>
  <c r="A458" i="28"/>
  <c r="F460" i="11" s="1"/>
  <c r="A459" i="28"/>
  <c r="F461" i="11" s="1"/>
  <c r="A460" i="28"/>
  <c r="F462" i="11" s="1"/>
  <c r="A461" i="28"/>
  <c r="A462" i="28"/>
  <c r="F464" i="11" s="1"/>
  <c r="A463" i="28"/>
  <c r="F465" i="11" s="1"/>
  <c r="F468" i="11"/>
  <c r="F476" i="11"/>
  <c r="A430" i="28"/>
  <c r="A393" i="28"/>
  <c r="G397" i="11" s="1"/>
  <c r="A394" i="28"/>
  <c r="G398" i="11" s="1"/>
  <c r="A395" i="28"/>
  <c r="A396" i="28"/>
  <c r="F398" i="11" s="1"/>
  <c r="A397" i="28"/>
  <c r="A398" i="28"/>
  <c r="G402" i="11" s="1"/>
  <c r="A399" i="28"/>
  <c r="A400" i="28"/>
  <c r="F402" i="11" s="1"/>
  <c r="A401" i="28"/>
  <c r="F403" i="11" s="1"/>
  <c r="A402" i="28"/>
  <c r="F404" i="11" s="1"/>
  <c r="A403" i="28"/>
  <c r="A404" i="28"/>
  <c r="F406" i="11" s="1"/>
  <c r="A405" i="28"/>
  <c r="F407" i="11" s="1"/>
  <c r="A406" i="28"/>
  <c r="F408" i="11" s="1"/>
  <c r="A407" i="28"/>
  <c r="A408" i="28"/>
  <c r="F410" i="11" s="1"/>
  <c r="A409" i="28"/>
  <c r="F411" i="11" s="1"/>
  <c r="A410" i="28"/>
  <c r="A411" i="28"/>
  <c r="A412" i="28"/>
  <c r="F414" i="11" s="1"/>
  <c r="A413" i="28"/>
  <c r="F415" i="11" s="1"/>
  <c r="A414" i="28"/>
  <c r="F416" i="11" s="1"/>
  <c r="A415" i="28"/>
  <c r="A416" i="28"/>
  <c r="F418" i="11" s="1"/>
  <c r="A417" i="28"/>
  <c r="F419" i="11" s="1"/>
  <c r="A418" i="28"/>
  <c r="A419" i="28"/>
  <c r="A420" i="28"/>
  <c r="F422" i="11" s="1"/>
  <c r="A421" i="28"/>
  <c r="F423" i="11" s="1"/>
  <c r="A422" i="28"/>
  <c r="F424" i="11" s="1"/>
  <c r="A423" i="28"/>
  <c r="A424" i="28"/>
  <c r="F426" i="11" s="1"/>
  <c r="A425" i="28"/>
  <c r="F427" i="11" s="1"/>
  <c r="A426" i="28"/>
  <c r="A427" i="28"/>
  <c r="A428" i="28"/>
  <c r="F430" i="11" s="1"/>
  <c r="A429" i="28"/>
  <c r="F431" i="11" s="1"/>
  <c r="F434" i="11"/>
  <c r="F466" i="11"/>
  <c r="A392" i="28"/>
  <c r="G396" i="11"/>
  <c r="G399" i="11"/>
  <c r="G400" i="11"/>
  <c r="G403" i="11"/>
  <c r="F394" i="11"/>
  <c r="F397" i="11"/>
  <c r="F401" i="11"/>
  <c r="F405" i="11"/>
  <c r="F409" i="11"/>
  <c r="F412" i="11"/>
  <c r="F413" i="11"/>
  <c r="F417" i="11"/>
  <c r="F420" i="11"/>
  <c r="F421" i="11"/>
  <c r="F425" i="11"/>
  <c r="F428" i="11"/>
  <c r="F429" i="11"/>
  <c r="F432" i="11"/>
  <c r="F435" i="11"/>
  <c r="F439" i="11"/>
  <c r="F440" i="11"/>
  <c r="F443" i="11"/>
  <c r="F447" i="11"/>
  <c r="F451" i="11"/>
  <c r="F455" i="11"/>
  <c r="F456" i="11"/>
  <c r="F459" i="11"/>
  <c r="F463" i="11"/>
  <c r="F469" i="11"/>
  <c r="F472" i="11"/>
  <c r="F473" i="11"/>
  <c r="F477" i="11"/>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B350" i="28"/>
  <c r="C350" i="28"/>
  <c r="B351" i="28"/>
  <c r="C351" i="28"/>
  <c r="B352" i="28"/>
  <c r="C352" i="28"/>
  <c r="B353" i="28"/>
  <c r="C353" i="28"/>
  <c r="B354" i="28"/>
  <c r="C354" i="28"/>
  <c r="B355" i="28"/>
  <c r="C355" i="28"/>
  <c r="B356" i="28"/>
  <c r="C356" i="28"/>
  <c r="B357" i="28"/>
  <c r="C357" i="28"/>
  <c r="B358" i="28"/>
  <c r="C358" i="28"/>
  <c r="B359" i="28"/>
  <c r="C359" i="28"/>
  <c r="B360" i="28"/>
  <c r="C360" i="28"/>
  <c r="B361" i="28"/>
  <c r="C361" i="28"/>
  <c r="B362" i="28"/>
  <c r="C362" i="28"/>
  <c r="B363" i="28"/>
  <c r="C363" i="28"/>
  <c r="B364" i="28"/>
  <c r="C364" i="28"/>
  <c r="B365" i="28"/>
  <c r="C365" i="28"/>
  <c r="B366" i="28"/>
  <c r="C366" i="28"/>
  <c r="B367" i="28"/>
  <c r="C367" i="28"/>
  <c r="B368" i="28"/>
  <c r="C368" i="28"/>
  <c r="B369" i="28"/>
  <c r="C369" i="28"/>
  <c r="B370" i="28"/>
  <c r="C370" i="28"/>
  <c r="B371" i="28"/>
  <c r="C371" i="28"/>
  <c r="B372" i="28"/>
  <c r="C372" i="28"/>
  <c r="B373" i="28"/>
  <c r="C373" i="28"/>
  <c r="B374" i="28"/>
  <c r="C374" i="28"/>
  <c r="B375" i="28"/>
  <c r="C375" i="28"/>
  <c r="B376" i="28"/>
  <c r="C376" i="28"/>
  <c r="B377" i="28"/>
  <c r="C377" i="28"/>
  <c r="B378" i="28"/>
  <c r="C378" i="28"/>
  <c r="B379" i="28"/>
  <c r="C379" i="28"/>
  <c r="B380" i="28"/>
  <c r="C380" i="28"/>
  <c r="B381" i="28"/>
  <c r="C381" i="28"/>
  <c r="B382" i="28"/>
  <c r="C382" i="28"/>
  <c r="B383" i="28"/>
  <c r="C383" i="28"/>
  <c r="B384" i="28"/>
  <c r="C384" i="28"/>
  <c r="B385" i="28"/>
  <c r="C385" i="28"/>
  <c r="B386" i="28"/>
  <c r="C386" i="28"/>
  <c r="B387" i="28"/>
  <c r="C387" i="28"/>
  <c r="B388" i="28"/>
  <c r="C388" i="28"/>
  <c r="B389" i="28"/>
  <c r="C389" i="28"/>
  <c r="B390" i="28"/>
  <c r="C390" i="28"/>
  <c r="B391" i="28"/>
  <c r="C391" i="28"/>
  <c r="F349" i="28"/>
  <c r="B349" i="28"/>
  <c r="C349" i="28"/>
  <c r="D349" i="28"/>
  <c r="E349" i="28"/>
  <c r="A350" i="28"/>
  <c r="G354" i="11" s="1"/>
  <c r="A351" i="28"/>
  <c r="F353" i="11" s="1"/>
  <c r="A352" i="28"/>
  <c r="A353" i="28"/>
  <c r="F355" i="11" s="1"/>
  <c r="A354" i="28"/>
  <c r="G358" i="11" s="1"/>
  <c r="A355" i="28"/>
  <c r="F357" i="11" s="1"/>
  <c r="A356" i="28"/>
  <c r="A357" i="28"/>
  <c r="A358" i="28"/>
  <c r="G362" i="11" s="1"/>
  <c r="A359" i="28"/>
  <c r="F361" i="11" s="1"/>
  <c r="A360" i="28"/>
  <c r="A361" i="28"/>
  <c r="A362" i="28"/>
  <c r="G366" i="11" s="1"/>
  <c r="A363" i="28"/>
  <c r="F365" i="11" s="1"/>
  <c r="A364" i="28"/>
  <c r="A365" i="28"/>
  <c r="A366" i="28"/>
  <c r="G370" i="11" s="1"/>
  <c r="A367" i="28"/>
  <c r="F369" i="11" s="1"/>
  <c r="A368" i="28"/>
  <c r="A369" i="28"/>
  <c r="F371" i="11" s="1"/>
  <c r="A370" i="28"/>
  <c r="G374" i="11" s="1"/>
  <c r="A371" i="28"/>
  <c r="F373" i="11" s="1"/>
  <c r="A372" i="28"/>
  <c r="A373" i="28"/>
  <c r="A374" i="28"/>
  <c r="G378" i="11" s="1"/>
  <c r="A375" i="28"/>
  <c r="F377" i="11" s="1"/>
  <c r="A376" i="28"/>
  <c r="A377" i="28"/>
  <c r="A378" i="28"/>
  <c r="G382" i="11" s="1"/>
  <c r="A379" i="28"/>
  <c r="F381" i="11" s="1"/>
  <c r="A380" i="28"/>
  <c r="A381" i="28"/>
  <c r="G385" i="11" s="1"/>
  <c r="A382" i="28"/>
  <c r="G386" i="11" s="1"/>
  <c r="A383" i="28"/>
  <c r="F385" i="11" s="1"/>
  <c r="A384" i="28"/>
  <c r="A385" i="28"/>
  <c r="G389" i="11" s="1"/>
  <c r="A386" i="28"/>
  <c r="G390" i="11" s="1"/>
  <c r="A387" i="28"/>
  <c r="F389" i="11" s="1"/>
  <c r="A388" i="28"/>
  <c r="A389" i="28"/>
  <c r="G393" i="11" s="1"/>
  <c r="A390" i="28"/>
  <c r="G394" i="11" s="1"/>
  <c r="A391" i="28"/>
  <c r="F393" i="11" s="1"/>
  <c r="A349"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B307" i="28"/>
  <c r="C307" i="28"/>
  <c r="B308" i="28"/>
  <c r="C308" i="28"/>
  <c r="B309" i="28"/>
  <c r="C309" i="28"/>
  <c r="B310" i="28"/>
  <c r="C310" i="28"/>
  <c r="B311" i="28"/>
  <c r="C311" i="28"/>
  <c r="B312" i="28"/>
  <c r="C312" i="28"/>
  <c r="B313" i="28"/>
  <c r="C313" i="28"/>
  <c r="B314" i="28"/>
  <c r="C314" i="28"/>
  <c r="B315" i="28"/>
  <c r="C315" i="28"/>
  <c r="B316" i="28"/>
  <c r="C316" i="28"/>
  <c r="B317" i="28"/>
  <c r="C317" i="28"/>
  <c r="B318" i="28"/>
  <c r="C318" i="28"/>
  <c r="B319" i="28"/>
  <c r="C319" i="28"/>
  <c r="B320" i="28"/>
  <c r="C320" i="28"/>
  <c r="B321" i="28"/>
  <c r="C321" i="28"/>
  <c r="B322" i="28"/>
  <c r="C322" i="28"/>
  <c r="B323" i="28"/>
  <c r="C323" i="28"/>
  <c r="B324" i="28"/>
  <c r="C324" i="28"/>
  <c r="B325" i="28"/>
  <c r="C325" i="28"/>
  <c r="B326" i="28"/>
  <c r="C326" i="28"/>
  <c r="B327" i="28"/>
  <c r="C327" i="28"/>
  <c r="B328" i="28"/>
  <c r="C328" i="28"/>
  <c r="B329" i="28"/>
  <c r="C329" i="28"/>
  <c r="B330" i="28"/>
  <c r="C330" i="28"/>
  <c r="B331" i="28"/>
  <c r="C331" i="28"/>
  <c r="B332" i="28"/>
  <c r="C332" i="28"/>
  <c r="B333" i="28"/>
  <c r="C333" i="28"/>
  <c r="B334" i="28"/>
  <c r="C334" i="28"/>
  <c r="B335" i="28"/>
  <c r="C335" i="28"/>
  <c r="B336" i="28"/>
  <c r="C336" i="28"/>
  <c r="B337" i="28"/>
  <c r="C337" i="28"/>
  <c r="B338" i="28"/>
  <c r="C338" i="28"/>
  <c r="B339" i="28"/>
  <c r="C339" i="28"/>
  <c r="B340" i="28"/>
  <c r="C340" i="28"/>
  <c r="B341" i="28"/>
  <c r="C341" i="28"/>
  <c r="B342" i="28"/>
  <c r="C342" i="28"/>
  <c r="B343" i="28"/>
  <c r="C343" i="28"/>
  <c r="B344" i="28"/>
  <c r="C344" i="28"/>
  <c r="B345" i="28"/>
  <c r="C345" i="28"/>
  <c r="B346" i="28"/>
  <c r="C346" i="28"/>
  <c r="B347" i="28"/>
  <c r="C347" i="28"/>
  <c r="B348" i="28"/>
  <c r="C348" i="28"/>
  <c r="F306" i="28"/>
  <c r="B306" i="28"/>
  <c r="C306" i="28"/>
  <c r="D306" i="28"/>
  <c r="E306" i="28"/>
  <c r="A307" i="28"/>
  <c r="F309" i="11" s="1"/>
  <c r="A308" i="28"/>
  <c r="G311" i="11" s="1"/>
  <c r="A309" i="28"/>
  <c r="G312" i="11" s="1"/>
  <c r="A310" i="28"/>
  <c r="F312" i="11" s="1"/>
  <c r="A311" i="28"/>
  <c r="F313" i="11" s="1"/>
  <c r="A312" i="28"/>
  <c r="G315" i="11" s="1"/>
  <c r="A313" i="28"/>
  <c r="G316" i="11" s="1"/>
  <c r="A314" i="28"/>
  <c r="F316" i="11" s="1"/>
  <c r="A315" i="28"/>
  <c r="F317" i="11" s="1"/>
  <c r="A316" i="28"/>
  <c r="G319" i="11" s="1"/>
  <c r="A317" i="28"/>
  <c r="A318" i="28"/>
  <c r="F320" i="11" s="1"/>
  <c r="A319" i="28"/>
  <c r="A320" i="28"/>
  <c r="G323" i="11" s="1"/>
  <c r="A321" i="28"/>
  <c r="A322" i="28"/>
  <c r="G326" i="11" s="1"/>
  <c r="A323" i="28"/>
  <c r="A324" i="28"/>
  <c r="A325" i="28"/>
  <c r="G329" i="11" s="1"/>
  <c r="A326" i="28"/>
  <c r="G330" i="11" s="1"/>
  <c r="A327" i="28"/>
  <c r="F329" i="11" s="1"/>
  <c r="A328" i="28"/>
  <c r="A329" i="28"/>
  <c r="G333" i="11" s="1"/>
  <c r="A330" i="28"/>
  <c r="G334" i="11" s="1"/>
  <c r="A331" i="28"/>
  <c r="F333" i="11" s="1"/>
  <c r="A332" i="28"/>
  <c r="A333" i="28"/>
  <c r="G337" i="11" s="1"/>
  <c r="A334" i="28"/>
  <c r="G338" i="11" s="1"/>
  <c r="A335" i="28"/>
  <c r="F337" i="11" s="1"/>
  <c r="A336" i="28"/>
  <c r="A337" i="28"/>
  <c r="G341" i="11" s="1"/>
  <c r="A338" i="28"/>
  <c r="G342" i="11" s="1"/>
  <c r="A339" i="28"/>
  <c r="F341" i="11" s="1"/>
  <c r="A340" i="28"/>
  <c r="A341" i="28"/>
  <c r="G345" i="11" s="1"/>
  <c r="A342" i="28"/>
  <c r="G346" i="11" s="1"/>
  <c r="A343" i="28"/>
  <c r="F345" i="11" s="1"/>
  <c r="A344" i="28"/>
  <c r="A345" i="28"/>
  <c r="G349" i="11" s="1"/>
  <c r="A346" i="28"/>
  <c r="G350" i="11" s="1"/>
  <c r="A347" i="28"/>
  <c r="F349" i="11" s="1"/>
  <c r="A348" i="28"/>
  <c r="F478" i="11"/>
  <c r="F482" i="11"/>
  <c r="F486" i="11"/>
  <c r="F490" i="11"/>
  <c r="F494" i="11"/>
  <c r="F498" i="11"/>
  <c r="F502" i="11"/>
  <c r="F506" i="11"/>
  <c r="F510" i="11"/>
  <c r="F514" i="11"/>
  <c r="F518" i="11"/>
  <c r="F522" i="11"/>
  <c r="F526" i="11"/>
  <c r="F530" i="11"/>
  <c r="F534" i="11"/>
  <c r="A306" i="28"/>
  <c r="F308" i="11" s="1"/>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B246" i="28"/>
  <c r="C246" i="28"/>
  <c r="B247" i="28"/>
  <c r="C247" i="28"/>
  <c r="B248" i="28"/>
  <c r="C248" i="28"/>
  <c r="B249" i="28"/>
  <c r="C249" i="28"/>
  <c r="B250" i="28"/>
  <c r="C250" i="28"/>
  <c r="B251" i="28"/>
  <c r="C251" i="28"/>
  <c r="B252" i="28"/>
  <c r="C252" i="28"/>
  <c r="B253" i="28"/>
  <c r="C253" i="28"/>
  <c r="B254" i="28"/>
  <c r="C254" i="28"/>
  <c r="B255" i="28"/>
  <c r="C255" i="28"/>
  <c r="B256" i="28"/>
  <c r="C256" i="28"/>
  <c r="B257" i="28"/>
  <c r="C257" i="28"/>
  <c r="B258" i="28"/>
  <c r="C258" i="28"/>
  <c r="B259" i="28"/>
  <c r="C259" i="28"/>
  <c r="B260" i="28"/>
  <c r="C260" i="28"/>
  <c r="B261" i="28"/>
  <c r="C261" i="28"/>
  <c r="B262" i="28"/>
  <c r="C262" i="28"/>
  <c r="B263" i="28"/>
  <c r="C263" i="28"/>
  <c r="B264" i="28"/>
  <c r="C264" i="28"/>
  <c r="B265" i="28"/>
  <c r="C265" i="28"/>
  <c r="B266" i="28"/>
  <c r="C266" i="28"/>
  <c r="B267" i="28"/>
  <c r="C267" i="28"/>
  <c r="B268" i="28"/>
  <c r="C268" i="28"/>
  <c r="B269" i="28"/>
  <c r="C269" i="28"/>
  <c r="B270" i="28"/>
  <c r="C270" i="28"/>
  <c r="B271" i="28"/>
  <c r="C271" i="28"/>
  <c r="B272" i="28"/>
  <c r="C272" i="28"/>
  <c r="B273" i="28"/>
  <c r="C273" i="28"/>
  <c r="B274" i="28"/>
  <c r="C274" i="28"/>
  <c r="B275" i="28"/>
  <c r="C275" i="28"/>
  <c r="B276" i="28"/>
  <c r="C276" i="28"/>
  <c r="B277" i="28"/>
  <c r="C277" i="28"/>
  <c r="B278" i="28"/>
  <c r="C278" i="28"/>
  <c r="B279" i="28"/>
  <c r="C279" i="28"/>
  <c r="B280" i="28"/>
  <c r="C280" i="28"/>
  <c r="B281" i="28"/>
  <c r="C281" i="28"/>
  <c r="B282" i="28"/>
  <c r="C282" i="28"/>
  <c r="B283" i="28"/>
  <c r="C283" i="28"/>
  <c r="B284" i="28"/>
  <c r="C284" i="28"/>
  <c r="B285" i="28"/>
  <c r="C285" i="28"/>
  <c r="B286" i="28"/>
  <c r="C286" i="28"/>
  <c r="B287" i="28"/>
  <c r="C287" i="28"/>
  <c r="B288" i="28"/>
  <c r="C288" i="28"/>
  <c r="B289" i="28"/>
  <c r="C289" i="28"/>
  <c r="B290" i="28"/>
  <c r="C290" i="28"/>
  <c r="B291" i="28"/>
  <c r="C291" i="28"/>
  <c r="B292" i="28"/>
  <c r="C292" i="28"/>
  <c r="B293" i="28"/>
  <c r="C293" i="28"/>
  <c r="B294" i="28"/>
  <c r="C294" i="28"/>
  <c r="B295" i="28"/>
  <c r="C295" i="28"/>
  <c r="B296" i="28"/>
  <c r="C296" i="28"/>
  <c r="B297" i="28"/>
  <c r="C297" i="28"/>
  <c r="B298" i="28"/>
  <c r="C298" i="28"/>
  <c r="B299" i="28"/>
  <c r="C299" i="28"/>
  <c r="B300" i="28"/>
  <c r="C300" i="28"/>
  <c r="B301" i="28"/>
  <c r="C301" i="28"/>
  <c r="B302" i="28"/>
  <c r="C302" i="28"/>
  <c r="B303" i="28"/>
  <c r="C303" i="28"/>
  <c r="B304" i="28"/>
  <c r="C304" i="28"/>
  <c r="B305" i="28"/>
  <c r="C305" i="28"/>
  <c r="B245" i="28"/>
  <c r="C245" i="28"/>
  <c r="D245" i="28"/>
  <c r="E245" i="28"/>
  <c r="A294" i="28"/>
  <c r="F296" i="11" s="1"/>
  <c r="A295" i="28"/>
  <c r="F297" i="11" s="1"/>
  <c r="A296" i="28"/>
  <c r="G299" i="11" s="1"/>
  <c r="A297" i="28"/>
  <c r="A298" i="28"/>
  <c r="F300" i="11" s="1"/>
  <c r="A299" i="28"/>
  <c r="F301" i="11" s="1"/>
  <c r="A300" i="28"/>
  <c r="G303" i="11" s="1"/>
  <c r="A301" i="28"/>
  <c r="A302" i="28"/>
  <c r="F304" i="11" s="1"/>
  <c r="A303" i="28"/>
  <c r="F305" i="11" s="1"/>
  <c r="A304" i="28"/>
  <c r="G307" i="11" s="1"/>
  <c r="A305" i="28"/>
  <c r="A286" i="28"/>
  <c r="F288" i="11" s="1"/>
  <c r="A287" i="28"/>
  <c r="F289" i="11" s="1"/>
  <c r="A288" i="28"/>
  <c r="G291" i="11" s="1"/>
  <c r="A289" i="28"/>
  <c r="A290" i="28"/>
  <c r="F292" i="11" s="1"/>
  <c r="A291" i="28"/>
  <c r="F293" i="11" s="1"/>
  <c r="A292" i="28"/>
  <c r="G295" i="11" s="1"/>
  <c r="A293" i="28"/>
  <c r="A246" i="28"/>
  <c r="G249" i="11" s="1"/>
  <c r="A247" i="28"/>
  <c r="A248" i="28"/>
  <c r="A249" i="28"/>
  <c r="A250" i="28"/>
  <c r="F252" i="11" s="1"/>
  <c r="A251" i="28"/>
  <c r="A252" i="28"/>
  <c r="A253" i="28"/>
  <c r="A254" i="28"/>
  <c r="G257" i="11" s="1"/>
  <c r="A255" i="28"/>
  <c r="A256" i="28"/>
  <c r="A257" i="28"/>
  <c r="A258" i="28"/>
  <c r="G261" i="11" s="1"/>
  <c r="A259" i="28"/>
  <c r="A260" i="28"/>
  <c r="A261" i="28"/>
  <c r="A262" i="28"/>
  <c r="G265" i="11" s="1"/>
  <c r="A263" i="28"/>
  <c r="A264" i="28"/>
  <c r="G267" i="11" s="1"/>
  <c r="A265" i="28"/>
  <c r="A266" i="28"/>
  <c r="G269" i="11" s="1"/>
  <c r="A267" i="28"/>
  <c r="A268" i="28"/>
  <c r="G271" i="11" s="1"/>
  <c r="A269" i="28"/>
  <c r="A270" i="28"/>
  <c r="G273" i="11" s="1"/>
  <c r="A271" i="28"/>
  <c r="A272" i="28"/>
  <c r="G275" i="11" s="1"/>
  <c r="A273" i="28"/>
  <c r="A274" i="28"/>
  <c r="G277" i="11" s="1"/>
  <c r="A275" i="28"/>
  <c r="A276" i="28"/>
  <c r="G279" i="11" s="1"/>
  <c r="A277" i="28"/>
  <c r="A278" i="28"/>
  <c r="G281" i="11" s="1"/>
  <c r="A279" i="28"/>
  <c r="F281" i="11" s="1"/>
  <c r="A280" i="28"/>
  <c r="G283" i="11" s="1"/>
  <c r="A281" i="28"/>
  <c r="A282" i="28"/>
  <c r="F284" i="11" s="1"/>
  <c r="A283" i="28"/>
  <c r="F285" i="11" s="1"/>
  <c r="A284" i="28"/>
  <c r="G287" i="11" s="1"/>
  <c r="A285" i="28"/>
  <c r="A245" i="28"/>
  <c r="F204" i="28"/>
  <c r="F205" i="28"/>
  <c r="F206" i="28"/>
  <c r="F207" i="28"/>
  <c r="F208" i="28"/>
  <c r="F209" i="28"/>
  <c r="F210" i="28"/>
  <c r="F211" i="28"/>
  <c r="F212" i="28"/>
  <c r="F213" i="28"/>
  <c r="F214" i="28"/>
  <c r="F215" i="28"/>
  <c r="F216" i="28"/>
  <c r="F217" i="28"/>
  <c r="F218" i="28"/>
  <c r="F219" i="28"/>
  <c r="F220" i="28"/>
  <c r="F221" i="28"/>
  <c r="F222" i="28"/>
  <c r="F223" i="28"/>
  <c r="F224" i="28"/>
  <c r="F225" i="28"/>
  <c r="F226" i="28"/>
  <c r="F227" i="28"/>
  <c r="F228" i="28"/>
  <c r="F229" i="28"/>
  <c r="F230" i="28"/>
  <c r="F231" i="28"/>
  <c r="F232" i="28"/>
  <c r="F233" i="28"/>
  <c r="F234" i="28"/>
  <c r="F235" i="28"/>
  <c r="F236" i="28"/>
  <c r="F237" i="28"/>
  <c r="F238" i="28"/>
  <c r="F239" i="28"/>
  <c r="F240" i="28"/>
  <c r="F241" i="28"/>
  <c r="F242" i="28"/>
  <c r="F243" i="28"/>
  <c r="F244" i="28"/>
  <c r="E204" i="28"/>
  <c r="E205" i="28"/>
  <c r="E206" i="28"/>
  <c r="E207" i="28"/>
  <c r="E208" i="28"/>
  <c r="E209" i="28"/>
  <c r="E210" i="28"/>
  <c r="E211" i="28"/>
  <c r="E212" i="28"/>
  <c r="E213" i="28"/>
  <c r="E214" i="28"/>
  <c r="E215" i="28"/>
  <c r="E216" i="28"/>
  <c r="E217" i="28"/>
  <c r="E218" i="28"/>
  <c r="E219" i="28"/>
  <c r="E220" i="28"/>
  <c r="E221" i="28"/>
  <c r="E222" i="28"/>
  <c r="E223" i="28"/>
  <c r="E224" i="28"/>
  <c r="E225" i="28"/>
  <c r="E226" i="28"/>
  <c r="E227" i="28"/>
  <c r="E228" i="28"/>
  <c r="E229" i="28"/>
  <c r="E230" i="28"/>
  <c r="E231" i="28"/>
  <c r="E232" i="28"/>
  <c r="E233" i="28"/>
  <c r="E234" i="28"/>
  <c r="E235" i="28"/>
  <c r="E236" i="28"/>
  <c r="E237" i="28"/>
  <c r="E238" i="28"/>
  <c r="E239" i="28"/>
  <c r="E240" i="28"/>
  <c r="E241" i="28"/>
  <c r="E242" i="28"/>
  <c r="E243" i="28"/>
  <c r="E244" i="28"/>
  <c r="B204" i="28"/>
  <c r="C204" i="28"/>
  <c r="B205" i="28"/>
  <c r="C205" i="28"/>
  <c r="B206" i="28"/>
  <c r="C206" i="28"/>
  <c r="B207" i="28"/>
  <c r="C207" i="28"/>
  <c r="B208" i="28"/>
  <c r="C208" i="28"/>
  <c r="B209" i="28"/>
  <c r="C209" i="28"/>
  <c r="B210" i="28"/>
  <c r="C210" i="28"/>
  <c r="B211" i="28"/>
  <c r="C211" i="28"/>
  <c r="B212" i="28"/>
  <c r="C212" i="28"/>
  <c r="B213" i="28"/>
  <c r="C213" i="28"/>
  <c r="B214" i="28"/>
  <c r="C214" i="28"/>
  <c r="B215" i="28"/>
  <c r="C215" i="28"/>
  <c r="B216" i="28"/>
  <c r="C216" i="28"/>
  <c r="B217" i="28"/>
  <c r="C217" i="28"/>
  <c r="B218" i="28"/>
  <c r="C218" i="28"/>
  <c r="B219" i="28"/>
  <c r="C219" i="28"/>
  <c r="B220" i="28"/>
  <c r="C220" i="28"/>
  <c r="B221" i="28"/>
  <c r="C221" i="28"/>
  <c r="B222" i="28"/>
  <c r="C222" i="28"/>
  <c r="B223" i="28"/>
  <c r="C223" i="28"/>
  <c r="B224" i="28"/>
  <c r="C224" i="28"/>
  <c r="B225" i="28"/>
  <c r="C225" i="28"/>
  <c r="B226" i="28"/>
  <c r="C226" i="28"/>
  <c r="B227" i="28"/>
  <c r="C227" i="28"/>
  <c r="B228" i="28"/>
  <c r="C228" i="28"/>
  <c r="B229" i="28"/>
  <c r="C229" i="28"/>
  <c r="B230" i="28"/>
  <c r="C230" i="28"/>
  <c r="B231" i="28"/>
  <c r="C231" i="28"/>
  <c r="B232" i="28"/>
  <c r="C232" i="28"/>
  <c r="B233" i="28"/>
  <c r="C233" i="28"/>
  <c r="B234" i="28"/>
  <c r="C234" i="28"/>
  <c r="B235" i="28"/>
  <c r="C235" i="28"/>
  <c r="B236" i="28"/>
  <c r="C236" i="28"/>
  <c r="B237" i="28"/>
  <c r="C237" i="28"/>
  <c r="B238" i="28"/>
  <c r="C238" i="28"/>
  <c r="B239" i="28"/>
  <c r="C239" i="28"/>
  <c r="B240" i="28"/>
  <c r="C240" i="28"/>
  <c r="B241" i="28"/>
  <c r="C241" i="28"/>
  <c r="B242" i="28"/>
  <c r="C242" i="28"/>
  <c r="B243" i="28"/>
  <c r="C243" i="28"/>
  <c r="B244" i="28"/>
  <c r="C244" i="28"/>
  <c r="F203" i="28"/>
  <c r="B203" i="28"/>
  <c r="C203" i="28"/>
  <c r="D203" i="28"/>
  <c r="E203" i="28"/>
  <c r="A204" i="28"/>
  <c r="A205" i="28"/>
  <c r="A206" i="28"/>
  <c r="F208" i="11" s="1"/>
  <c r="A207" i="28"/>
  <c r="A208" i="28"/>
  <c r="F210" i="11" s="1"/>
  <c r="A209" i="28"/>
  <c r="A210" i="28"/>
  <c r="A211" i="28"/>
  <c r="A212" i="28"/>
  <c r="F214" i="11" s="1"/>
  <c r="A213" i="28"/>
  <c r="A214" i="28"/>
  <c r="F216" i="11" s="1"/>
  <c r="A215" i="28"/>
  <c r="A216" i="28"/>
  <c r="F218" i="11" s="1"/>
  <c r="A217" i="28"/>
  <c r="A218" i="28"/>
  <c r="A219" i="28"/>
  <c r="A220" i="28"/>
  <c r="F222" i="11" s="1"/>
  <c r="A221" i="28"/>
  <c r="A222" i="28"/>
  <c r="F224" i="11" s="1"/>
  <c r="A223" i="28"/>
  <c r="A224" i="28"/>
  <c r="F226" i="11" s="1"/>
  <c r="A225" i="28"/>
  <c r="A226" i="28"/>
  <c r="G229" i="11" s="1"/>
  <c r="A227" i="28"/>
  <c r="F229" i="11" s="1"/>
  <c r="A228" i="28"/>
  <c r="F230" i="11" s="1"/>
  <c r="A229" i="28"/>
  <c r="F231" i="11" s="1"/>
  <c r="A230" i="28"/>
  <c r="G233" i="11" s="1"/>
  <c r="A231" i="28"/>
  <c r="F233" i="11" s="1"/>
  <c r="A232" i="28"/>
  <c r="F234" i="11" s="1"/>
  <c r="A233" i="28"/>
  <c r="F235" i="11" s="1"/>
  <c r="A234" i="28"/>
  <c r="F236" i="11" s="1"/>
  <c r="A235" i="28"/>
  <c r="F237" i="11" s="1"/>
  <c r="A236" i="28"/>
  <c r="F238" i="11" s="1"/>
  <c r="A237" i="28"/>
  <c r="F239" i="11" s="1"/>
  <c r="A238" i="28"/>
  <c r="G241" i="11" s="1"/>
  <c r="A239" i="28"/>
  <c r="A240" i="28"/>
  <c r="A241" i="28"/>
  <c r="A242" i="28"/>
  <c r="G245" i="11" s="1"/>
  <c r="A243" i="28"/>
  <c r="A244" i="28"/>
  <c r="A203" i="28"/>
  <c r="F195" i="28"/>
  <c r="F196" i="28"/>
  <c r="F197" i="28"/>
  <c r="F198" i="28"/>
  <c r="F199" i="28"/>
  <c r="F200" i="28"/>
  <c r="F201"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E132" i="28"/>
  <c r="E133" i="28"/>
  <c r="E134" i="28"/>
  <c r="E135" i="28"/>
  <c r="E136" i="28"/>
  <c r="E137" i="28"/>
  <c r="E138" i="28"/>
  <c r="E139" i="28"/>
  <c r="E140" i="28"/>
  <c r="E141" i="28"/>
  <c r="E142" i="28"/>
  <c r="E143" i="28"/>
  <c r="E144" i="28"/>
  <c r="E145" i="28"/>
  <c r="E146" i="28"/>
  <c r="E147" i="28"/>
  <c r="E148" i="28"/>
  <c r="E149" i="28"/>
  <c r="E150" i="28"/>
  <c r="E151" i="28"/>
  <c r="E152" i="28"/>
  <c r="E153" i="28"/>
  <c r="E154" i="28"/>
  <c r="E155" i="28"/>
  <c r="E156" i="28"/>
  <c r="E157" i="28"/>
  <c r="E158" i="28"/>
  <c r="E159" i="28"/>
  <c r="E160" i="28"/>
  <c r="E161" i="28"/>
  <c r="E162" i="28"/>
  <c r="E163" i="28"/>
  <c r="E164" i="28"/>
  <c r="E165" i="28"/>
  <c r="E166" i="28"/>
  <c r="E167" i="28"/>
  <c r="E168" i="28"/>
  <c r="E169" i="28"/>
  <c r="E170" i="28"/>
  <c r="E171" i="28"/>
  <c r="E172" i="28"/>
  <c r="E173" i="28"/>
  <c r="E174" i="28"/>
  <c r="E175" i="28"/>
  <c r="E176" i="28"/>
  <c r="E177" i="28"/>
  <c r="E178" i="28"/>
  <c r="E179" i="28"/>
  <c r="E180" i="28"/>
  <c r="E181" i="28"/>
  <c r="E182" i="28"/>
  <c r="E183" i="28"/>
  <c r="E184" i="28"/>
  <c r="E185" i="28"/>
  <c r="E186" i="28"/>
  <c r="E187" i="28"/>
  <c r="E188" i="28"/>
  <c r="E189" i="28"/>
  <c r="E190" i="28"/>
  <c r="E191" i="28"/>
  <c r="E192" i="28"/>
  <c r="E193" i="28"/>
  <c r="E195" i="28"/>
  <c r="E196" i="28"/>
  <c r="E197" i="28"/>
  <c r="E198" i="28"/>
  <c r="E199" i="28"/>
  <c r="E200" i="28"/>
  <c r="E201" i="28"/>
  <c r="B195" i="28"/>
  <c r="C195" i="28"/>
  <c r="B196" i="28"/>
  <c r="C196" i="28"/>
  <c r="B197" i="28"/>
  <c r="C197" i="28"/>
  <c r="B198" i="28"/>
  <c r="C198" i="28"/>
  <c r="B199" i="28"/>
  <c r="C199" i="28"/>
  <c r="B200" i="28"/>
  <c r="C200" i="28"/>
  <c r="B201" i="28"/>
  <c r="C201" i="28"/>
  <c r="B202" i="28"/>
  <c r="C202" i="28"/>
  <c r="F194" i="28"/>
  <c r="B194" i="28"/>
  <c r="C194" i="28"/>
  <c r="D194" i="28"/>
  <c r="E194" i="28"/>
  <c r="A195" i="28"/>
  <c r="F197" i="11" s="1"/>
  <c r="A196" i="28"/>
  <c r="F198" i="11" s="1"/>
  <c r="A197" i="28"/>
  <c r="A198" i="28"/>
  <c r="F200" i="11" s="1"/>
  <c r="A199" i="28"/>
  <c r="A200" i="28"/>
  <c r="G202" i="11" s="1"/>
  <c r="A201" i="28"/>
  <c r="F202" i="11" s="1"/>
  <c r="A202" i="28"/>
  <c r="A194" i="28"/>
  <c r="F196" i="11" s="1"/>
  <c r="G198" i="11"/>
  <c r="G205" i="11"/>
  <c r="F204" i="11"/>
  <c r="F206" i="11"/>
  <c r="F150" i="28"/>
  <c r="F151" i="28"/>
  <c r="F152" i="28"/>
  <c r="F153" i="28"/>
  <c r="F154" i="28"/>
  <c r="F155" i="28"/>
  <c r="F156" i="28"/>
  <c r="F157" i="28"/>
  <c r="F158" i="28"/>
  <c r="F159" i="28"/>
  <c r="F160" i="28"/>
  <c r="F161" i="28"/>
  <c r="F162" i="28"/>
  <c r="F163" i="28"/>
  <c r="F164" i="28"/>
  <c r="F165" i="28"/>
  <c r="F166" i="28"/>
  <c r="F167" i="28"/>
  <c r="F168" i="28"/>
  <c r="F169" i="28"/>
  <c r="F170" i="28"/>
  <c r="F171" i="28"/>
  <c r="F172" i="28"/>
  <c r="F173" i="28"/>
  <c r="F174" i="28"/>
  <c r="F175" i="28"/>
  <c r="F176" i="28"/>
  <c r="F177" i="28"/>
  <c r="F178" i="28"/>
  <c r="F179" i="28"/>
  <c r="F180" i="28"/>
  <c r="F181" i="28"/>
  <c r="F182" i="28"/>
  <c r="F183" i="28"/>
  <c r="F184" i="28"/>
  <c r="F185" i="28"/>
  <c r="F186" i="28"/>
  <c r="F187" i="28"/>
  <c r="F188" i="28"/>
  <c r="F189" i="28"/>
  <c r="F190" i="28"/>
  <c r="F191" i="28"/>
  <c r="F192" i="28"/>
  <c r="F193"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A150" i="28"/>
  <c r="F151" i="11" s="1"/>
  <c r="A151" i="28"/>
  <c r="F152" i="11" s="1"/>
  <c r="A152" i="28"/>
  <c r="G154" i="11" s="1"/>
  <c r="A153" i="28"/>
  <c r="G155" i="11" s="1"/>
  <c r="A154" i="28"/>
  <c r="G156" i="11" s="1"/>
  <c r="A155" i="28"/>
  <c r="F157" i="11" s="1"/>
  <c r="A156" i="28"/>
  <c r="G158" i="11" s="1"/>
  <c r="A157" i="28"/>
  <c r="G159" i="11" s="1"/>
  <c r="A158" i="28"/>
  <c r="G160" i="11" s="1"/>
  <c r="A159" i="28"/>
  <c r="F161" i="11" s="1"/>
  <c r="A160" i="28"/>
  <c r="G162" i="11" s="1"/>
  <c r="A161" i="28"/>
  <c r="G163" i="11" s="1"/>
  <c r="A162" i="28"/>
  <c r="G164" i="11" s="1"/>
  <c r="A163" i="28"/>
  <c r="F165" i="11" s="1"/>
  <c r="A164" i="28"/>
  <c r="G166" i="11" s="1"/>
  <c r="A165" i="28"/>
  <c r="G167" i="11" s="1"/>
  <c r="A166" i="28"/>
  <c r="G168" i="11" s="1"/>
  <c r="A167" i="28"/>
  <c r="F169" i="11" s="1"/>
  <c r="A168" i="28"/>
  <c r="G170" i="11" s="1"/>
  <c r="A169" i="28"/>
  <c r="G171" i="11" s="1"/>
  <c r="A170" i="28"/>
  <c r="G172" i="11" s="1"/>
  <c r="A171" i="28"/>
  <c r="F173" i="11" s="1"/>
  <c r="A172" i="28"/>
  <c r="G174" i="11" s="1"/>
  <c r="A173" i="28"/>
  <c r="G175" i="11" s="1"/>
  <c r="A174" i="28"/>
  <c r="G176" i="11" s="1"/>
  <c r="A175" i="28"/>
  <c r="F177" i="11" s="1"/>
  <c r="A176" i="28"/>
  <c r="G178" i="11" s="1"/>
  <c r="A177" i="28"/>
  <c r="G179" i="11" s="1"/>
  <c r="A178" i="28"/>
  <c r="G180" i="11" s="1"/>
  <c r="A179" i="28"/>
  <c r="F181" i="11" s="1"/>
  <c r="A180" i="28"/>
  <c r="G182" i="11" s="1"/>
  <c r="A181" i="28"/>
  <c r="G183" i="11" s="1"/>
  <c r="A182" i="28"/>
  <c r="G184" i="11" s="1"/>
  <c r="A183" i="28"/>
  <c r="F185" i="11" s="1"/>
  <c r="A184" i="28"/>
  <c r="G186" i="11" s="1"/>
  <c r="A185" i="28"/>
  <c r="G187" i="11" s="1"/>
  <c r="A186" i="28"/>
  <c r="G188" i="11" s="1"/>
  <c r="A187" i="28"/>
  <c r="F189" i="11" s="1"/>
  <c r="A188" i="28"/>
  <c r="G190" i="11" s="1"/>
  <c r="A189" i="28"/>
  <c r="G191" i="11" s="1"/>
  <c r="A190" i="28"/>
  <c r="G192" i="11" s="1"/>
  <c r="A191" i="28"/>
  <c r="F193" i="11" s="1"/>
  <c r="A192" i="28"/>
  <c r="G194" i="11" s="1"/>
  <c r="A193" i="28"/>
  <c r="G195" i="11" s="1"/>
  <c r="F149" i="28"/>
  <c r="B149" i="28"/>
  <c r="A149" i="28"/>
  <c r="F150" i="11" s="1"/>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F132" i="28"/>
  <c r="F133" i="28"/>
  <c r="F134" i="28"/>
  <c r="F135" i="28"/>
  <c r="F136" i="28"/>
  <c r="F137" i="28"/>
  <c r="F138" i="28"/>
  <c r="F139" i="28"/>
  <c r="F140" i="28"/>
  <c r="F141" i="28"/>
  <c r="F142" i="28"/>
  <c r="F143" i="28"/>
  <c r="F144" i="28"/>
  <c r="F145" i="28"/>
  <c r="F146" i="28"/>
  <c r="F147" i="28"/>
  <c r="F148"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A101" i="28"/>
  <c r="F102" i="11" s="1"/>
  <c r="A102" i="28"/>
  <c r="F103" i="11" s="1"/>
  <c r="A103" i="28"/>
  <c r="G104" i="11" s="1"/>
  <c r="A104" i="28"/>
  <c r="F105" i="11" s="1"/>
  <c r="A105" i="28"/>
  <c r="F106" i="11" s="1"/>
  <c r="A106" i="28"/>
  <c r="F107" i="11" s="1"/>
  <c r="A107" i="28"/>
  <c r="F108" i="11" s="1"/>
  <c r="A108" i="28"/>
  <c r="F109" i="11" s="1"/>
  <c r="A109" i="28"/>
  <c r="F110" i="11" s="1"/>
  <c r="A110" i="28"/>
  <c r="G111" i="11" s="1"/>
  <c r="A111" i="28"/>
  <c r="G112" i="11" s="1"/>
  <c r="A112" i="28"/>
  <c r="F113" i="11" s="1"/>
  <c r="A113" i="28"/>
  <c r="F114" i="11" s="1"/>
  <c r="A114" i="28"/>
  <c r="F115" i="11" s="1"/>
  <c r="A115" i="28"/>
  <c r="F116" i="11" s="1"/>
  <c r="A116" i="28"/>
  <c r="F117" i="11" s="1"/>
  <c r="A117" i="28"/>
  <c r="F118" i="11" s="1"/>
  <c r="A118" i="28"/>
  <c r="F119" i="11" s="1"/>
  <c r="A119" i="28"/>
  <c r="F120" i="11" s="1"/>
  <c r="A120" i="28"/>
  <c r="F121" i="11" s="1"/>
  <c r="A121" i="28"/>
  <c r="F122" i="11" s="1"/>
  <c r="A122" i="28"/>
  <c r="F123" i="11" s="1"/>
  <c r="A123" i="28"/>
  <c r="F124" i="11" s="1"/>
  <c r="A124" i="28"/>
  <c r="F125" i="11" s="1"/>
  <c r="A125" i="28"/>
  <c r="F126" i="11" s="1"/>
  <c r="A126" i="28"/>
  <c r="F127" i="11" s="1"/>
  <c r="A127" i="28"/>
  <c r="F128" i="11" s="1"/>
  <c r="A128" i="28"/>
  <c r="F129" i="11" s="1"/>
  <c r="A129" i="28"/>
  <c r="F130" i="11" s="1"/>
  <c r="A130" i="28"/>
  <c r="F131" i="11" s="1"/>
  <c r="A131" i="28"/>
  <c r="F132" i="11" s="1"/>
  <c r="A132" i="28"/>
  <c r="F133" i="11" s="1"/>
  <c r="A133" i="28"/>
  <c r="F134" i="11" s="1"/>
  <c r="A134" i="28"/>
  <c r="F135" i="11" s="1"/>
  <c r="A135" i="28"/>
  <c r="G136" i="11" s="1"/>
  <c r="A136" i="28"/>
  <c r="F137" i="11" s="1"/>
  <c r="A137" i="28"/>
  <c r="F138" i="11" s="1"/>
  <c r="A138" i="28"/>
  <c r="F139" i="11" s="1"/>
  <c r="A139" i="28"/>
  <c r="F140" i="11" s="1"/>
  <c r="A140" i="28"/>
  <c r="F141" i="11" s="1"/>
  <c r="A141" i="28"/>
  <c r="F142" i="11" s="1"/>
  <c r="A142" i="28"/>
  <c r="F143" i="11" s="1"/>
  <c r="A143" i="28"/>
  <c r="G144" i="11" s="1"/>
  <c r="A144" i="28"/>
  <c r="F145" i="11" s="1"/>
  <c r="A145" i="28"/>
  <c r="F146" i="11" s="1"/>
  <c r="A146" i="28"/>
  <c r="F147" i="11" s="1"/>
  <c r="A147" i="28"/>
  <c r="F148" i="11" s="1"/>
  <c r="A148" i="28"/>
  <c r="G149" i="11" s="1"/>
  <c r="F100" i="28"/>
  <c r="B100" i="28"/>
  <c r="A100" i="28"/>
  <c r="F101" i="11" s="1"/>
  <c r="F6" i="11"/>
  <c r="G6" i="11" s="1"/>
  <c r="F7" i="11"/>
  <c r="G7" i="11" s="1"/>
  <c r="F8" i="11"/>
  <c r="G8" i="11" s="1"/>
  <c r="F9" i="11"/>
  <c r="G9" i="11" s="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F90" i="28"/>
  <c r="F91" i="28"/>
  <c r="F92" i="28"/>
  <c r="F93" i="28"/>
  <c r="F94" i="28"/>
  <c r="F95" i="28"/>
  <c r="F96" i="28"/>
  <c r="F97" i="28"/>
  <c r="F98" i="28"/>
  <c r="F99" i="28"/>
  <c r="D58" i="28"/>
  <c r="D59" i="28"/>
  <c r="D60" i="28"/>
  <c r="D61" i="28"/>
  <c r="D62" i="28"/>
  <c r="D63" i="28"/>
  <c r="D64" i="28"/>
  <c r="D65" i="28"/>
  <c r="D66" i="28"/>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G57" i="28"/>
  <c r="F57" i="28"/>
  <c r="D57" i="28"/>
  <c r="B57" i="28"/>
  <c r="A93" i="28"/>
  <c r="F94" i="11" s="1"/>
  <c r="A94" i="28"/>
  <c r="F95" i="11" s="1"/>
  <c r="A95" i="28"/>
  <c r="A96" i="28"/>
  <c r="F97" i="11" s="1"/>
  <c r="A97" i="28"/>
  <c r="F98" i="11" s="1"/>
  <c r="A98" i="28"/>
  <c r="F99" i="11" s="1"/>
  <c r="A99" i="28"/>
  <c r="A58" i="28"/>
  <c r="F59" i="11" s="1"/>
  <c r="A59" i="28"/>
  <c r="F60" i="11" s="1"/>
  <c r="A60" i="28"/>
  <c r="F61" i="11" s="1"/>
  <c r="A61" i="28"/>
  <c r="G62" i="11" s="1"/>
  <c r="A62" i="28"/>
  <c r="F63" i="11" s="1"/>
  <c r="A63" i="28"/>
  <c r="F64" i="11" s="1"/>
  <c r="A64" i="28"/>
  <c r="F65" i="11" s="1"/>
  <c r="A65" i="28"/>
  <c r="G66" i="11" s="1"/>
  <c r="A66" i="28"/>
  <c r="F67" i="11" s="1"/>
  <c r="A67" i="28"/>
  <c r="F68" i="11" s="1"/>
  <c r="A68" i="28"/>
  <c r="F69" i="11" s="1"/>
  <c r="A69" i="28"/>
  <c r="G70" i="11" s="1"/>
  <c r="A70" i="28"/>
  <c r="F71" i="11" s="1"/>
  <c r="A71" i="28"/>
  <c r="F72" i="11" s="1"/>
  <c r="A72" i="28"/>
  <c r="F73" i="11" s="1"/>
  <c r="A73" i="28"/>
  <c r="G74" i="11" s="1"/>
  <c r="A74" i="28"/>
  <c r="F75" i="11" s="1"/>
  <c r="A75" i="28"/>
  <c r="F76" i="11" s="1"/>
  <c r="A76" i="28"/>
  <c r="F77" i="11" s="1"/>
  <c r="A77" i="28"/>
  <c r="G78" i="11" s="1"/>
  <c r="A78" i="28"/>
  <c r="F79" i="11" s="1"/>
  <c r="A79" i="28"/>
  <c r="F80" i="11" s="1"/>
  <c r="A80" i="28"/>
  <c r="F81" i="11" s="1"/>
  <c r="A81" i="28"/>
  <c r="G82" i="11" s="1"/>
  <c r="A82" i="28"/>
  <c r="F83" i="11" s="1"/>
  <c r="A83" i="28"/>
  <c r="F84" i="11" s="1"/>
  <c r="A84" i="28"/>
  <c r="F85" i="11" s="1"/>
  <c r="A85" i="28"/>
  <c r="G86" i="11" s="1"/>
  <c r="A86" i="28"/>
  <c r="F87" i="11" s="1"/>
  <c r="A87" i="28"/>
  <c r="F88" i="11" s="1"/>
  <c r="A88" i="28"/>
  <c r="F89" i="11" s="1"/>
  <c r="A89" i="28"/>
  <c r="G90" i="11" s="1"/>
  <c r="A90" i="28"/>
  <c r="F91" i="11" s="1"/>
  <c r="A91" i="28"/>
  <c r="F92" i="11" s="1"/>
  <c r="A92" i="28"/>
  <c r="F93" i="11" s="1"/>
  <c r="A57" i="28"/>
  <c r="F58" i="11" s="1"/>
  <c r="G53" i="11"/>
  <c r="D55" i="28"/>
  <c r="D56" i="28"/>
  <c r="B55" i="28"/>
  <c r="B56" i="28"/>
  <c r="A55" i="28"/>
  <c r="F55" i="11" s="1"/>
  <c r="A56" i="28"/>
  <c r="F56" i="11" s="1"/>
  <c r="F55" i="28"/>
  <c r="F56" i="28"/>
  <c r="F54" i="28"/>
  <c r="D54" i="28"/>
  <c r="B54" i="28"/>
  <c r="A54" i="28"/>
  <c r="F54" i="11" s="1"/>
  <c r="G49" i="11"/>
  <c r="G50" i="11"/>
  <c r="G51" i="11"/>
  <c r="G52" i="11"/>
  <c r="G41" i="11"/>
  <c r="G42" i="11"/>
  <c r="G43" i="11"/>
  <c r="G44" i="11"/>
  <c r="G45" i="11"/>
  <c r="G46" i="11"/>
  <c r="G47" i="11"/>
  <c r="G48" i="11"/>
  <c r="G31" i="11"/>
  <c r="G32" i="11"/>
  <c r="G33" i="11"/>
  <c r="G34" i="11"/>
  <c r="G35" i="11"/>
  <c r="G36" i="11"/>
  <c r="G37" i="11"/>
  <c r="G38" i="11"/>
  <c r="G39" i="11"/>
  <c r="G40" i="11"/>
  <c r="G24" i="11"/>
  <c r="G25" i="11"/>
  <c r="G26" i="11"/>
  <c r="G27" i="11"/>
  <c r="G28" i="11"/>
  <c r="G29" i="11"/>
  <c r="G30" i="11"/>
  <c r="G16" i="11"/>
  <c r="G17" i="11"/>
  <c r="G18" i="11"/>
  <c r="G19" i="11"/>
  <c r="G20" i="11"/>
  <c r="G21" i="11"/>
  <c r="G22" i="11"/>
  <c r="G23" i="11"/>
  <c r="G11" i="11"/>
  <c r="G12" i="11"/>
  <c r="G13" i="11"/>
  <c r="G14" i="11"/>
  <c r="G15" i="11"/>
  <c r="A10" i="11"/>
  <c r="G10" i="11" s="1"/>
  <c r="F479" i="11"/>
  <c r="F480" i="11"/>
  <c r="F481" i="11"/>
  <c r="F483" i="11"/>
  <c r="F484" i="11"/>
  <c r="F485" i="11"/>
  <c r="F487" i="11"/>
  <c r="F488" i="11"/>
  <c r="F489" i="11"/>
  <c r="F491" i="11"/>
  <c r="F492" i="11"/>
  <c r="F493" i="11"/>
  <c r="F495" i="11"/>
  <c r="F496" i="11"/>
  <c r="F497" i="11"/>
  <c r="F499" i="11"/>
  <c r="F500" i="11"/>
  <c r="F501" i="11"/>
  <c r="F503" i="11"/>
  <c r="F504" i="11"/>
  <c r="F505" i="11"/>
  <c r="F507" i="11"/>
  <c r="F508" i="11"/>
  <c r="F509" i="11"/>
  <c r="F511" i="11"/>
  <c r="F512" i="11"/>
  <c r="F513" i="11"/>
  <c r="F515" i="11"/>
  <c r="F516" i="11"/>
  <c r="F517" i="11"/>
  <c r="F519" i="11"/>
  <c r="F520" i="11"/>
  <c r="F521" i="11"/>
  <c r="F523" i="11"/>
  <c r="F524" i="11"/>
  <c r="F525" i="11"/>
  <c r="F527" i="11"/>
  <c r="F528" i="11"/>
  <c r="F529" i="11"/>
  <c r="F531" i="11"/>
  <c r="F532" i="11"/>
  <c r="F533" i="11"/>
  <c r="F535" i="11"/>
  <c r="F536" i="11"/>
  <c r="F537" i="11"/>
  <c r="F538" i="11"/>
  <c r="F539" i="11"/>
  <c r="F541" i="11"/>
  <c r="F542" i="11"/>
  <c r="F545" i="11"/>
  <c r="F546" i="11"/>
  <c r="F549" i="11"/>
  <c r="F550" i="11"/>
  <c r="F553" i="11"/>
  <c r="F554" i="11"/>
  <c r="F557" i="11"/>
  <c r="F558" i="11"/>
  <c r="F561" i="11"/>
  <c r="F562" i="11"/>
  <c r="F565" i="11"/>
  <c r="F566" i="11"/>
  <c r="F5" i="11"/>
  <c r="G5" i="11" s="1"/>
  <c r="G199" i="11" l="1"/>
  <c r="G288" i="11"/>
  <c r="G284" i="11"/>
  <c r="G280" i="11"/>
  <c r="G276" i="11"/>
  <c r="G272" i="11"/>
  <c r="G268" i="11"/>
  <c r="G264" i="11"/>
  <c r="G296" i="11"/>
  <c r="G292" i="11"/>
  <c r="G308" i="11"/>
  <c r="G304" i="11"/>
  <c r="G300" i="11"/>
  <c r="F396" i="11"/>
  <c r="G246" i="11"/>
  <c r="G242" i="11"/>
  <c r="G278" i="11"/>
  <c r="G274" i="11"/>
  <c r="G270" i="11"/>
  <c r="G266" i="11"/>
  <c r="G262" i="11"/>
  <c r="G258" i="11"/>
  <c r="G254" i="11"/>
  <c r="G250" i="11"/>
  <c r="G327" i="11"/>
  <c r="G322" i="11"/>
  <c r="F400" i="11"/>
  <c r="G231" i="11"/>
  <c r="G309" i="11"/>
  <c r="F277" i="11"/>
  <c r="F286" i="11"/>
  <c r="F339" i="11"/>
  <c r="G379" i="11"/>
  <c r="F273" i="11"/>
  <c r="F331" i="11"/>
  <c r="G363" i="11"/>
  <c r="F269" i="11"/>
  <c r="F321" i="11"/>
  <c r="G347" i="11"/>
  <c r="G331" i="11"/>
  <c r="F265" i="11"/>
  <c r="F318" i="11"/>
  <c r="F310" i="11"/>
  <c r="F302" i="11"/>
  <c r="F294" i="11"/>
  <c r="F347" i="11"/>
  <c r="G395" i="11"/>
  <c r="G248" i="11"/>
  <c r="F247" i="11"/>
  <c r="G244" i="11"/>
  <c r="F243" i="11"/>
  <c r="G260" i="11"/>
  <c r="F259" i="11"/>
  <c r="G256" i="11"/>
  <c r="F255" i="11"/>
  <c r="G252" i="11"/>
  <c r="F251" i="11"/>
  <c r="F323" i="11"/>
  <c r="G324" i="11"/>
  <c r="F319" i="11"/>
  <c r="G320" i="11"/>
  <c r="F540" i="11"/>
  <c r="G353" i="11"/>
  <c r="G392" i="11"/>
  <c r="F390" i="11"/>
  <c r="G388" i="11"/>
  <c r="F386" i="11"/>
  <c r="G384" i="11"/>
  <c r="F382" i="11"/>
  <c r="F567" i="11"/>
  <c r="G380" i="11"/>
  <c r="F378" i="11"/>
  <c r="F563" i="11"/>
  <c r="G376" i="11"/>
  <c r="F374" i="11"/>
  <c r="F559" i="11"/>
  <c r="G372" i="11"/>
  <c r="F370" i="11"/>
  <c r="F555" i="11"/>
  <c r="G368" i="11"/>
  <c r="F366" i="11"/>
  <c r="F551" i="11"/>
  <c r="G364" i="11"/>
  <c r="F362" i="11"/>
  <c r="F547" i="11"/>
  <c r="G360" i="11"/>
  <c r="F358" i="11"/>
  <c r="F543" i="11"/>
  <c r="G356" i="11"/>
  <c r="F354" i="11"/>
  <c r="F280" i="11"/>
  <c r="F276" i="11"/>
  <c r="F272" i="11"/>
  <c r="F268" i="11"/>
  <c r="F264" i="11"/>
  <c r="F257" i="11"/>
  <c r="F249" i="11"/>
  <c r="F241" i="11"/>
  <c r="F315" i="11"/>
  <c r="F307" i="11"/>
  <c r="F299" i="11"/>
  <c r="F291" i="11"/>
  <c r="F283" i="11"/>
  <c r="F392" i="11"/>
  <c r="F384" i="11"/>
  <c r="F376" i="11"/>
  <c r="F368" i="11"/>
  <c r="F360" i="11"/>
  <c r="F352" i="11"/>
  <c r="F344" i="11"/>
  <c r="F336" i="11"/>
  <c r="F328" i="11"/>
  <c r="G314" i="11"/>
  <c r="G306" i="11"/>
  <c r="G298" i="11"/>
  <c r="G290" i="11"/>
  <c r="G282" i="11"/>
  <c r="G391" i="11"/>
  <c r="G375" i="11"/>
  <c r="G359" i="11"/>
  <c r="G343" i="11"/>
  <c r="F564" i="11"/>
  <c r="G377" i="11"/>
  <c r="F556" i="11"/>
  <c r="G369" i="11"/>
  <c r="F548" i="11"/>
  <c r="G361" i="11"/>
  <c r="F260" i="11"/>
  <c r="F244" i="11"/>
  <c r="F387" i="11"/>
  <c r="G317" i="11"/>
  <c r="G301" i="11"/>
  <c r="G285" i="11"/>
  <c r="G253" i="11"/>
  <c r="G401" i="11"/>
  <c r="F399" i="11"/>
  <c r="G99" i="11"/>
  <c r="G95" i="11"/>
  <c r="F136" i="11"/>
  <c r="G247" i="11"/>
  <c r="F246" i="11"/>
  <c r="G243" i="11"/>
  <c r="F242" i="11"/>
  <c r="G263" i="11"/>
  <c r="F262" i="11"/>
  <c r="G259" i="11"/>
  <c r="F258" i="11"/>
  <c r="G255" i="11"/>
  <c r="F254" i="11"/>
  <c r="G251" i="11"/>
  <c r="F250" i="11"/>
  <c r="G352" i="11"/>
  <c r="F350" i="11"/>
  <c r="G348" i="11"/>
  <c r="F346" i="11"/>
  <c r="G344" i="11"/>
  <c r="F342" i="11"/>
  <c r="G340" i="11"/>
  <c r="F338" i="11"/>
  <c r="G336" i="11"/>
  <c r="F334" i="11"/>
  <c r="G332" i="11"/>
  <c r="F330" i="11"/>
  <c r="G328" i="11"/>
  <c r="F326" i="11"/>
  <c r="F279" i="11"/>
  <c r="F275" i="11"/>
  <c r="F271" i="11"/>
  <c r="F267" i="11"/>
  <c r="F263" i="11"/>
  <c r="F256" i="11"/>
  <c r="F248" i="11"/>
  <c r="F240" i="11"/>
  <c r="F232" i="11"/>
  <c r="F314" i="11"/>
  <c r="F306" i="11"/>
  <c r="F298" i="11"/>
  <c r="F290" i="11"/>
  <c r="F282" i="11"/>
  <c r="F391" i="11"/>
  <c r="F383" i="11"/>
  <c r="F375" i="11"/>
  <c r="F367" i="11"/>
  <c r="F359" i="11"/>
  <c r="F351" i="11"/>
  <c r="F343" i="11"/>
  <c r="F335" i="11"/>
  <c r="F327" i="11"/>
  <c r="G321" i="11"/>
  <c r="G313" i="11"/>
  <c r="G305" i="11"/>
  <c r="G297" i="11"/>
  <c r="G289" i="11"/>
  <c r="F325" i="11"/>
  <c r="G387" i="11"/>
  <c r="G371" i="11"/>
  <c r="G355" i="11"/>
  <c r="G339" i="11"/>
  <c r="F568" i="11"/>
  <c r="G381" i="11"/>
  <c r="F560" i="11"/>
  <c r="G373" i="11"/>
  <c r="F552" i="11"/>
  <c r="G365" i="11"/>
  <c r="F544" i="11"/>
  <c r="G357" i="11"/>
  <c r="F379" i="11"/>
  <c r="F363" i="11"/>
  <c r="G293" i="11"/>
  <c r="F112" i="11"/>
  <c r="G211" i="11"/>
  <c r="F278" i="11"/>
  <c r="F274" i="11"/>
  <c r="F270" i="11"/>
  <c r="F266" i="11"/>
  <c r="F261" i="11"/>
  <c r="F253" i="11"/>
  <c r="F245" i="11"/>
  <c r="F311" i="11"/>
  <c r="F303" i="11"/>
  <c r="F295" i="11"/>
  <c r="F287" i="11"/>
  <c r="F395" i="11"/>
  <c r="F388" i="11"/>
  <c r="F380" i="11"/>
  <c r="F372" i="11"/>
  <c r="F364" i="11"/>
  <c r="F356" i="11"/>
  <c r="F348" i="11"/>
  <c r="F340" i="11"/>
  <c r="F332" i="11"/>
  <c r="F322" i="11"/>
  <c r="G318" i="11"/>
  <c r="G310" i="11"/>
  <c r="G302" i="11"/>
  <c r="G294" i="11"/>
  <c r="G286" i="11"/>
  <c r="G325" i="11"/>
  <c r="G383" i="11"/>
  <c r="G367" i="11"/>
  <c r="G351" i="11"/>
  <c r="G335" i="11"/>
  <c r="F205" i="11"/>
  <c r="G221" i="11"/>
  <c r="G128" i="11"/>
  <c r="F220" i="11"/>
  <c r="F144" i="11"/>
  <c r="G201" i="11"/>
  <c r="G239" i="11"/>
  <c r="G235" i="11"/>
  <c r="G227" i="11"/>
  <c r="G223" i="11"/>
  <c r="G219" i="11"/>
  <c r="G215" i="11"/>
  <c r="G207" i="11"/>
  <c r="G237" i="11"/>
  <c r="G206" i="11"/>
  <c r="F154" i="11"/>
  <c r="G150" i="11"/>
  <c r="G120" i="11"/>
  <c r="F104" i="11"/>
  <c r="F228" i="11"/>
  <c r="F212" i="11"/>
  <c r="F201" i="11"/>
  <c r="G213" i="11"/>
  <c r="G197" i="11"/>
  <c r="G240" i="11"/>
  <c r="G236" i="11"/>
  <c r="G232" i="11"/>
  <c r="G228" i="11"/>
  <c r="G224" i="11"/>
  <c r="G220" i="11"/>
  <c r="G216" i="11"/>
  <c r="G212" i="11"/>
  <c r="G208" i="11"/>
  <c r="G238" i="11"/>
  <c r="G234" i="11"/>
  <c r="G230" i="11"/>
  <c r="G226" i="11"/>
  <c r="G222" i="11"/>
  <c r="G218" i="11"/>
  <c r="G214" i="11"/>
  <c r="G210" i="11"/>
  <c r="F199" i="11"/>
  <c r="G225" i="11"/>
  <c r="G217" i="11"/>
  <c r="G209" i="11"/>
  <c r="G203" i="11"/>
  <c r="G193" i="11"/>
  <c r="G189" i="11"/>
  <c r="G185" i="11"/>
  <c r="G181" i="11"/>
  <c r="G177" i="11"/>
  <c r="G173" i="11"/>
  <c r="G169" i="11"/>
  <c r="G165" i="11"/>
  <c r="G161" i="11"/>
  <c r="G157" i="11"/>
  <c r="G152" i="11"/>
  <c r="F227" i="11"/>
  <c r="F223" i="11"/>
  <c r="F219" i="11"/>
  <c r="F215" i="11"/>
  <c r="F211" i="11"/>
  <c r="F207" i="11"/>
  <c r="F225" i="11"/>
  <c r="F221" i="11"/>
  <c r="F217" i="11"/>
  <c r="F213" i="11"/>
  <c r="F209" i="11"/>
  <c r="G151" i="11"/>
  <c r="G143" i="11"/>
  <c r="G127" i="11"/>
  <c r="G119" i="11"/>
  <c r="G103" i="11"/>
  <c r="F111" i="11"/>
  <c r="F192" i="11"/>
  <c r="F188" i="11"/>
  <c r="F184" i="11"/>
  <c r="F180" i="11"/>
  <c r="F176" i="11"/>
  <c r="F172" i="11"/>
  <c r="F168" i="11"/>
  <c r="F164" i="11"/>
  <c r="F160" i="11"/>
  <c r="F156" i="11"/>
  <c r="G148" i="11"/>
  <c r="G140" i="11"/>
  <c r="G132" i="11"/>
  <c r="G124" i="11"/>
  <c r="G116" i="11"/>
  <c r="G108" i="11"/>
  <c r="G153" i="11"/>
  <c r="F195" i="11"/>
  <c r="F191" i="11"/>
  <c r="F187" i="11"/>
  <c r="F183" i="11"/>
  <c r="F179" i="11"/>
  <c r="F175" i="11"/>
  <c r="F171" i="11"/>
  <c r="F167" i="11"/>
  <c r="F163" i="11"/>
  <c r="F159" i="11"/>
  <c r="F155" i="11"/>
  <c r="G135" i="11"/>
  <c r="G147" i="11"/>
  <c r="G139" i="11"/>
  <c r="G131" i="11"/>
  <c r="G123" i="11"/>
  <c r="G115" i="11"/>
  <c r="G107" i="11"/>
  <c r="F153" i="11"/>
  <c r="F194" i="11"/>
  <c r="F190" i="11"/>
  <c r="F186" i="11"/>
  <c r="F182" i="11"/>
  <c r="F178" i="11"/>
  <c r="F174" i="11"/>
  <c r="F170" i="11"/>
  <c r="F166" i="11"/>
  <c r="F162" i="11"/>
  <c r="F158" i="11"/>
  <c r="F203" i="11"/>
  <c r="G204" i="11"/>
  <c r="G200" i="11"/>
  <c r="G196" i="11"/>
  <c r="G100" i="11"/>
  <c r="G96" i="11"/>
  <c r="G91" i="11"/>
  <c r="G87" i="11"/>
  <c r="G83" i="11"/>
  <c r="G79" i="11"/>
  <c r="G75" i="11"/>
  <c r="G71" i="11"/>
  <c r="G67" i="11"/>
  <c r="G63" i="11"/>
  <c r="G59" i="11"/>
  <c r="G146" i="11"/>
  <c r="G142" i="11"/>
  <c r="G138" i="11"/>
  <c r="G134" i="11"/>
  <c r="G130" i="11"/>
  <c r="G126" i="11"/>
  <c r="G122" i="11"/>
  <c r="G118" i="11"/>
  <c r="G114" i="11"/>
  <c r="G110" i="11"/>
  <c r="G106" i="11"/>
  <c r="G102" i="11"/>
  <c r="G98" i="11"/>
  <c r="G94" i="11"/>
  <c r="G145" i="11"/>
  <c r="G141" i="11"/>
  <c r="G137" i="11"/>
  <c r="G133" i="11"/>
  <c r="G129" i="11"/>
  <c r="G125" i="11"/>
  <c r="G121" i="11"/>
  <c r="G117" i="11"/>
  <c r="G113" i="11"/>
  <c r="G109" i="11"/>
  <c r="G105" i="11"/>
  <c r="G101" i="11"/>
  <c r="F149" i="11"/>
  <c r="G55" i="11"/>
  <c r="G92" i="11"/>
  <c r="G88" i="11"/>
  <c r="G84" i="11"/>
  <c r="G80" i="11"/>
  <c r="G76" i="11"/>
  <c r="G72" i="11"/>
  <c r="G68" i="11"/>
  <c r="G64" i="11"/>
  <c r="G60" i="11"/>
  <c r="G56" i="11"/>
  <c r="F90" i="11"/>
  <c r="F86" i="11"/>
  <c r="F82" i="11"/>
  <c r="F78" i="11"/>
  <c r="F74" i="11"/>
  <c r="F70" i="11"/>
  <c r="F66" i="11"/>
  <c r="F62" i="11"/>
  <c r="G58" i="11"/>
  <c r="G97" i="11"/>
  <c r="G93" i="11"/>
  <c r="G89" i="11"/>
  <c r="G85" i="11"/>
  <c r="G81" i="11"/>
  <c r="G77" i="11"/>
  <c r="G73" i="11"/>
  <c r="G69" i="11"/>
  <c r="G65" i="11"/>
  <c r="G61" i="11"/>
  <c r="F100" i="11"/>
  <c r="F96" i="11"/>
  <c r="G54" i="11"/>
  <c r="B3" i="27"/>
  <c r="G3" i="27"/>
  <c r="I3" i="27"/>
  <c r="B4" i="27"/>
  <c r="H4" i="27"/>
  <c r="E9" i="27" s="1"/>
  <c r="G9" i="27"/>
  <c r="H9" i="27" s="1"/>
  <c r="G10" i="27"/>
  <c r="H10" i="27" s="1"/>
  <c r="G11" i="27"/>
  <c r="H11" i="27" s="1"/>
  <c r="G12" i="27"/>
  <c r="H12" i="27" s="1"/>
  <c r="G13" i="27"/>
  <c r="H13" i="27" s="1"/>
  <c r="G14" i="27"/>
  <c r="H14" i="27" s="1"/>
  <c r="G15" i="27"/>
  <c r="H15" i="27" s="1"/>
  <c r="G16" i="27"/>
  <c r="H16" i="27" s="1"/>
  <c r="G17" i="27"/>
  <c r="H17" i="27" s="1"/>
  <c r="G18" i="27"/>
  <c r="H18" i="27" s="1"/>
  <c r="H25" i="27"/>
  <c r="I25" i="27"/>
  <c r="I30" i="27"/>
  <c r="I31" i="27"/>
  <c r="I32" i="27"/>
  <c r="I33" i="27"/>
  <c r="I34" i="27"/>
  <c r="I35" i="27"/>
  <c r="I36" i="27"/>
  <c r="I41" i="27"/>
  <c r="I37" i="27" l="1"/>
  <c r="I42" i="27" s="1"/>
  <c r="E10" i="27"/>
  <c r="I10" i="27" s="1"/>
  <c r="E14" i="27"/>
  <c r="I14" i="27" s="1"/>
  <c r="E18" i="27"/>
  <c r="I18" i="27" s="1"/>
  <c r="E15" i="27"/>
  <c r="I15" i="27" s="1"/>
  <c r="E11" i="27"/>
  <c r="I11" i="27" s="1"/>
  <c r="I9" i="27"/>
  <c r="E16" i="27"/>
  <c r="I16" i="27" s="1"/>
  <c r="E12" i="27"/>
  <c r="I12" i="27" s="1"/>
  <c r="E17" i="27"/>
  <c r="I17" i="27" s="1"/>
  <c r="E13" i="27"/>
  <c r="I13" i="27" s="1"/>
  <c r="H19" i="27"/>
  <c r="A10" i="14"/>
  <c r="I19" i="27" l="1"/>
  <c r="I40" i="27" s="1"/>
  <c r="I43" i="27" s="1"/>
  <c r="B10" i="14"/>
  <c r="C10" i="14"/>
  <c r="D10" i="14" l="1"/>
  <c r="T3" i="24" l="1"/>
  <c r="U3" i="24"/>
  <c r="V3" i="24"/>
  <c r="V24" i="24" l="1"/>
  <c r="U24" i="24"/>
  <c r="T24" i="24"/>
  <c r="V23" i="24"/>
  <c r="U23" i="24"/>
  <c r="T23" i="24"/>
  <c r="V22" i="24"/>
  <c r="U22" i="24"/>
  <c r="T22" i="24"/>
  <c r="V21" i="24"/>
  <c r="U21" i="24"/>
  <c r="T21" i="24"/>
  <c r="V20" i="24"/>
  <c r="U20" i="24"/>
  <c r="T20" i="24"/>
  <c r="V19" i="24"/>
  <c r="U19" i="24"/>
  <c r="T19" i="24"/>
  <c r="V18" i="24"/>
  <c r="U18" i="24"/>
  <c r="T18" i="24"/>
  <c r="V17" i="24"/>
  <c r="U17" i="24"/>
  <c r="T17" i="24"/>
  <c r="V16" i="24"/>
  <c r="U16" i="24"/>
  <c r="T16" i="24"/>
  <c r="V15" i="24"/>
  <c r="U15" i="24"/>
  <c r="T15" i="24"/>
  <c r="V14" i="24"/>
  <c r="U14" i="24"/>
  <c r="T14" i="24"/>
  <c r="V13" i="24"/>
  <c r="U13" i="24"/>
  <c r="T13" i="24"/>
  <c r="V12" i="24"/>
  <c r="U12" i="24"/>
  <c r="T12" i="24"/>
  <c r="V11" i="24"/>
  <c r="U11" i="24"/>
  <c r="T11" i="24"/>
  <c r="V10" i="24"/>
  <c r="U10" i="24"/>
  <c r="T10" i="24"/>
  <c r="V9" i="24"/>
  <c r="U9" i="24"/>
  <c r="T9" i="24"/>
  <c r="V8" i="24"/>
  <c r="U8" i="24"/>
  <c r="T8" i="24"/>
  <c r="V7" i="24"/>
  <c r="U7" i="24"/>
  <c r="T7" i="24"/>
  <c r="V6" i="24"/>
  <c r="U6" i="24"/>
  <c r="T6" i="24"/>
  <c r="V5" i="24"/>
  <c r="U5" i="24"/>
  <c r="T5" i="24"/>
  <c r="V4" i="24"/>
  <c r="U4" i="24"/>
  <c r="T4" i="24"/>
  <c r="E171" i="13"/>
  <c r="D2" i="21"/>
  <c r="A2" i="21"/>
  <c r="D1" i="21"/>
  <c r="F34" i="20" l="1"/>
  <c r="A5" i="14"/>
  <c r="A6" i="14"/>
  <c r="A7" i="14"/>
  <c r="A8" i="14"/>
  <c r="A9" i="14"/>
  <c r="A11" i="14"/>
  <c r="B11" i="14"/>
  <c r="C11" i="14"/>
  <c r="D11" i="14"/>
  <c r="A12" i="14"/>
  <c r="B12" i="14"/>
  <c r="C12" i="14"/>
  <c r="D12" i="14"/>
  <c r="A13" i="14"/>
  <c r="B13" i="14"/>
  <c r="C13" i="14"/>
  <c r="D13" i="14"/>
  <c r="A14" i="14"/>
  <c r="B14" i="14"/>
  <c r="C14" i="14"/>
  <c r="D14" i="14"/>
  <c r="A15" i="14"/>
  <c r="B15" i="14"/>
  <c r="C15" i="14"/>
  <c r="D15" i="14"/>
  <c r="A16" i="14"/>
  <c r="B16" i="14"/>
  <c r="C16" i="14"/>
  <c r="D16" i="14"/>
  <c r="A17" i="14" l="1"/>
  <c r="B17" i="14"/>
  <c r="C17" i="14"/>
  <c r="D17" i="14"/>
  <c r="A18" i="14"/>
  <c r="B18" i="14"/>
  <c r="C18" i="14"/>
  <c r="D18" i="14"/>
  <c r="A19" i="14"/>
  <c r="B19" i="14"/>
  <c r="C19" i="14"/>
  <c r="D19" i="14"/>
  <c r="A20" i="14"/>
  <c r="B20" i="14"/>
  <c r="C20" i="14"/>
  <c r="D20" i="14"/>
  <c r="A21" i="14"/>
  <c r="B21" i="14"/>
  <c r="C21" i="14"/>
  <c r="D21" i="14"/>
  <c r="A22" i="14"/>
  <c r="B22" i="14"/>
  <c r="C22" i="14"/>
  <c r="D22" i="14"/>
  <c r="A23" i="14"/>
  <c r="B23" i="14"/>
  <c r="C23" i="14"/>
  <c r="D23" i="14"/>
  <c r="A24" i="14"/>
  <c r="B24" i="14"/>
  <c r="C24" i="14"/>
  <c r="D24" i="14"/>
  <c r="A25" i="14"/>
  <c r="B25" i="14"/>
  <c r="C25" i="14"/>
  <c r="D25" i="14"/>
  <c r="A26" i="14"/>
  <c r="B26" i="14"/>
  <c r="C26" i="14"/>
  <c r="D26" i="14"/>
  <c r="A27" i="14"/>
  <c r="B27" i="14"/>
  <c r="C27" i="14"/>
  <c r="D27" i="14"/>
  <c r="A28" i="14"/>
  <c r="B28" i="14"/>
  <c r="C28" i="14"/>
  <c r="D28" i="14"/>
  <c r="A29" i="14"/>
  <c r="B29" i="14"/>
  <c r="C29" i="14"/>
  <c r="D29" i="14"/>
  <c r="A30" i="14"/>
  <c r="B30" i="14"/>
  <c r="C30" i="14"/>
  <c r="D30" i="14"/>
  <c r="A31" i="14"/>
  <c r="B31" i="14"/>
  <c r="C31" i="14"/>
  <c r="D31" i="14"/>
  <c r="A32" i="14"/>
  <c r="B32" i="14"/>
  <c r="C32" i="14"/>
  <c r="D32" i="14"/>
  <c r="A33" i="14"/>
  <c r="B33" i="14"/>
  <c r="C33" i="14"/>
  <c r="D33" i="14"/>
  <c r="A34" i="14"/>
  <c r="B34" i="14"/>
  <c r="C34" i="14"/>
  <c r="D34" i="14"/>
  <c r="A35" i="14"/>
  <c r="B35" i="14"/>
  <c r="C35" i="14"/>
  <c r="D35" i="14"/>
  <c r="A36" i="14"/>
  <c r="B36" i="14"/>
  <c r="C36" i="14"/>
  <c r="D36" i="14"/>
  <c r="A37" i="14"/>
  <c r="B37" i="14"/>
  <c r="C37" i="14"/>
  <c r="D37" i="14"/>
  <c r="A38" i="14"/>
  <c r="B38" i="14"/>
  <c r="C38" i="14"/>
  <c r="D38" i="14"/>
  <c r="A39" i="14"/>
  <c r="B39" i="14"/>
  <c r="C39" i="14"/>
  <c r="D39" i="14"/>
  <c r="S215" i="26"/>
  <c r="T215" i="26"/>
  <c r="T216" i="26"/>
  <c r="S217" i="26"/>
  <c r="S218" i="26"/>
  <c r="S219" i="26"/>
  <c r="S221" i="26"/>
  <c r="T221" i="26"/>
  <c r="T222" i="26"/>
  <c r="S223" i="26"/>
  <c r="S224" i="26"/>
  <c r="S225" i="26"/>
  <c r="S228" i="26"/>
  <c r="T228" i="26"/>
  <c r="T229" i="26"/>
  <c r="S230" i="26"/>
  <c r="S231" i="26"/>
  <c r="S232" i="26"/>
  <c r="S233" i="26"/>
  <c r="S234" i="26"/>
  <c r="S235" i="26"/>
  <c r="S237" i="26"/>
  <c r="T237" i="26"/>
  <c r="T238" i="26"/>
  <c r="S239" i="26"/>
  <c r="S240" i="26"/>
  <c r="S241" i="26"/>
  <c r="S243" i="26"/>
  <c r="T243" i="26"/>
  <c r="T244" i="26"/>
  <c r="S245" i="26"/>
  <c r="S247" i="26"/>
  <c r="T249" i="26"/>
  <c r="A40" i="14" l="1"/>
  <c r="B40" i="14"/>
  <c r="C40" i="14"/>
  <c r="D40" i="14"/>
  <c r="N202" i="26" l="1"/>
  <c r="T231" i="26"/>
  <c r="T232" i="26"/>
  <c r="T10" i="26" l="1"/>
  <c r="S11" i="26"/>
  <c r="S13" i="26"/>
  <c r="T13" i="26"/>
  <c r="T14" i="26"/>
  <c r="S15" i="26"/>
  <c r="S17" i="26"/>
  <c r="T17" i="26"/>
  <c r="T18" i="26"/>
  <c r="S19" i="26"/>
  <c r="S21" i="26"/>
  <c r="T21" i="26"/>
  <c r="T22" i="26"/>
  <c r="S23" i="26"/>
  <c r="S25" i="26"/>
  <c r="T25" i="26"/>
  <c r="T26" i="26"/>
  <c r="S27" i="26"/>
  <c r="S29" i="26"/>
  <c r="T29" i="26"/>
  <c r="T30" i="26"/>
  <c r="S31" i="26"/>
  <c r="S33" i="26"/>
  <c r="T33" i="26"/>
  <c r="T34" i="26"/>
  <c r="S35" i="26"/>
  <c r="S38" i="26"/>
  <c r="T38" i="26"/>
  <c r="S90" i="26"/>
  <c r="T90" i="26"/>
  <c r="T91" i="26"/>
  <c r="S92" i="26"/>
  <c r="S124" i="26"/>
  <c r="T124" i="26"/>
  <c r="T125" i="26"/>
  <c r="S126" i="26"/>
  <c r="S135" i="26"/>
  <c r="T135" i="26"/>
  <c r="S199" i="26"/>
  <c r="T199" i="26"/>
  <c r="T200" i="26"/>
  <c r="S201" i="26"/>
  <c r="S203" i="26"/>
  <c r="T203" i="26"/>
  <c r="T204" i="26"/>
  <c r="S207" i="26"/>
  <c r="S209" i="26"/>
  <c r="T209" i="26"/>
  <c r="T210" i="26"/>
  <c r="S211" i="26"/>
  <c r="T225" i="26"/>
  <c r="T219" i="26"/>
  <c r="T201" i="26"/>
  <c r="A200" i="26"/>
  <c r="N108" i="26" l="1"/>
  <c r="T230" i="26"/>
  <c r="T202" i="26"/>
  <c r="B200" i="26"/>
  <c r="T207" i="26"/>
  <c r="O202" i="26"/>
  <c r="S202" i="26" s="1"/>
  <c r="O106" i="26" l="1"/>
  <c r="N111" i="26"/>
  <c r="T208" i="26"/>
  <c r="O200" i="26"/>
  <c r="S200" i="26" s="1"/>
  <c r="O109" i="26" l="1"/>
  <c r="S208" i="26"/>
  <c r="S204" i="26"/>
  <c r="T211" i="26" l="1"/>
  <c r="S210" i="26" l="1"/>
  <c r="T214" i="26"/>
  <c r="T241" i="26" l="1"/>
  <c r="T240" i="26"/>
  <c r="T235" i="26"/>
  <c r="T234" i="26"/>
  <c r="T233" i="26" l="1"/>
  <c r="T236" i="26"/>
  <c r="T246" i="26" l="1"/>
  <c r="T245" i="26"/>
  <c r="T239" i="26" l="1"/>
  <c r="T223" i="26"/>
  <c r="T217" i="26"/>
  <c r="A199" i="26"/>
  <c r="B199" i="26" s="1"/>
  <c r="T126" i="26"/>
  <c r="A124" i="26"/>
  <c r="B124" i="26" s="1"/>
  <c r="A91" i="26"/>
  <c r="A90" i="26"/>
  <c r="B90" i="26" s="1"/>
  <c r="T35" i="26"/>
  <c r="T27" i="26"/>
  <c r="T23" i="26"/>
  <c r="T19" i="26"/>
  <c r="T15" i="26"/>
  <c r="T11" i="26"/>
  <c r="T9" i="26"/>
  <c r="S9" i="26"/>
  <c r="A9" i="26"/>
  <c r="A5" i="26"/>
  <c r="A4" i="26"/>
  <c r="A3" i="26"/>
  <c r="A2" i="26"/>
  <c r="T218" i="26" l="1"/>
  <c r="N117" i="26"/>
  <c r="T224" i="26"/>
  <c r="N123" i="26"/>
  <c r="T227" i="26"/>
  <c r="T220" i="26"/>
  <c r="N16" i="26"/>
  <c r="N28" i="26"/>
  <c r="B9" i="26"/>
  <c r="S229" i="26"/>
  <c r="S250" i="26"/>
  <c r="N12" i="26"/>
  <c r="H10" i="1" s="1"/>
  <c r="D8" i="4" s="1"/>
  <c r="N24" i="26"/>
  <c r="M31" i="26" s="1"/>
  <c r="N31" i="26" s="1"/>
  <c r="T31" i="26" s="1"/>
  <c r="N20" i="26"/>
  <c r="H247" i="26" s="1"/>
  <c r="N37" i="26"/>
  <c r="H87" i="26" l="1"/>
  <c r="N87" i="26" s="1"/>
  <c r="H60" i="26"/>
  <c r="N60" i="26" s="1"/>
  <c r="N61" i="26" s="1"/>
  <c r="H250" i="26"/>
  <c r="N250" i="26" s="1"/>
  <c r="N247" i="26"/>
  <c r="N88" i="26"/>
  <c r="O121" i="26"/>
  <c r="O115" i="26"/>
  <c r="N32" i="26"/>
  <c r="T32" i="26" s="1"/>
  <c r="T134" i="26"/>
  <c r="N99" i="26"/>
  <c r="T20" i="26"/>
  <c r="T28" i="26"/>
  <c r="T24" i="26"/>
  <c r="T37" i="26"/>
  <c r="D42" i="26"/>
  <c r="H42" i="26" s="1"/>
  <c r="M42" i="26" s="1"/>
  <c r="T16" i="26"/>
  <c r="T12" i="26"/>
  <c r="T92" i="26"/>
  <c r="N93" i="26"/>
  <c r="H104" i="26" s="1"/>
  <c r="T242" i="26"/>
  <c r="O14" i="26"/>
  <c r="S14" i="26" s="1"/>
  <c r="O26" i="26"/>
  <c r="O10" i="26"/>
  <c r="S10" i="26" s="1"/>
  <c r="S216" i="26"/>
  <c r="S125" i="26"/>
  <c r="S244" i="26"/>
  <c r="S238" i="26"/>
  <c r="O34" i="26"/>
  <c r="S34" i="26" s="1"/>
  <c r="O18" i="26"/>
  <c r="S18" i="26" s="1"/>
  <c r="O22" i="26"/>
  <c r="S22" i="26" s="1"/>
  <c r="S222" i="26"/>
  <c r="N251" i="26" l="1"/>
  <c r="T250" i="26"/>
  <c r="O59" i="26"/>
  <c r="N248" i="26"/>
  <c r="T247" i="26"/>
  <c r="O86" i="26"/>
  <c r="H14" i="1"/>
  <c r="G17" i="1" s="1"/>
  <c r="N104" i="26"/>
  <c r="N105" i="26" s="1"/>
  <c r="O30" i="26"/>
  <c r="S30" i="26" s="1"/>
  <c r="O97" i="26"/>
  <c r="T93" i="26"/>
  <c r="N43" i="26"/>
  <c r="S26" i="26"/>
  <c r="O91" i="26"/>
  <c r="S91" i="26" s="1"/>
  <c r="H17" i="1" l="1"/>
  <c r="D16" i="4" s="1"/>
  <c r="D18" i="4" s="1"/>
  <c r="D8" i="8"/>
  <c r="O246" i="26"/>
  <c r="S246" i="26" s="1"/>
  <c r="T248" i="26"/>
  <c r="O249" i="26"/>
  <c r="S249" i="26" s="1"/>
  <c r="S251" i="26"/>
  <c r="T251" i="26"/>
  <c r="O103" i="26"/>
  <c r="O41" i="26"/>
  <c r="B91" i="26"/>
  <c r="H18" i="1" l="1"/>
  <c r="T8" i="26"/>
  <c r="A4" i="14"/>
  <c r="E17" i="4" l="1"/>
  <c r="G17" i="4"/>
  <c r="H17" i="4"/>
  <c r="F17" i="4"/>
  <c r="D10" i="8"/>
  <c r="C12" i="8" s="1"/>
  <c r="S214" i="26"/>
  <c r="J17" i="4" l="1"/>
  <c r="K17" i="4" s="1"/>
  <c r="J10" i="4"/>
  <c r="K10" i="4" s="1"/>
  <c r="E37" i="20" l="1"/>
  <c r="F1486" i="11" l="1"/>
  <c r="G1486" i="11"/>
  <c r="H1486" i="11"/>
  <c r="F1487" i="11"/>
  <c r="G1487" i="11"/>
  <c r="H1487" i="11"/>
  <c r="F1488" i="11"/>
  <c r="G1488" i="11"/>
  <c r="H1488" i="11"/>
  <c r="F1489" i="11"/>
  <c r="G1489" i="11"/>
  <c r="H1489" i="11"/>
  <c r="F1490" i="11"/>
  <c r="G1490" i="11"/>
  <c r="H1490" i="11"/>
  <c r="F1491" i="11"/>
  <c r="G1491" i="11"/>
  <c r="H1491" i="11"/>
  <c r="F1492" i="11"/>
  <c r="G1492" i="11"/>
  <c r="H1492" i="11"/>
  <c r="F1493" i="11"/>
  <c r="G1493" i="11"/>
  <c r="H1493" i="11"/>
  <c r="F1494" i="11"/>
  <c r="G1494" i="11"/>
  <c r="H1494" i="11"/>
  <c r="F1495" i="11"/>
  <c r="G1495" i="11"/>
  <c r="H1495" i="11"/>
  <c r="F1496" i="11"/>
  <c r="G1496" i="11"/>
  <c r="H1496" i="11"/>
  <c r="F1497" i="11"/>
  <c r="G1497" i="11"/>
  <c r="H1497" i="11"/>
  <c r="F1498" i="11"/>
  <c r="G1498" i="11"/>
  <c r="H1498" i="11"/>
  <c r="F1499" i="11"/>
  <c r="G1499" i="11"/>
  <c r="H1499" i="11"/>
  <c r="F1485" i="11"/>
  <c r="G1485" i="11"/>
  <c r="H1485" i="11"/>
  <c r="F15" i="18" l="1"/>
  <c r="G15" i="18" s="1"/>
  <c r="F14" i="18"/>
  <c r="G14" i="18" s="1"/>
  <c r="F13" i="18"/>
  <c r="E13" i="18"/>
  <c r="F12" i="18"/>
  <c r="E12" i="18"/>
  <c r="G11" i="18"/>
  <c r="F10" i="18"/>
  <c r="E10" i="18"/>
  <c r="G9" i="18"/>
  <c r="G8" i="18"/>
  <c r="G7" i="18"/>
  <c r="F6" i="18"/>
  <c r="E6" i="18"/>
  <c r="E5" i="18"/>
  <c r="G5" i="18" s="1"/>
  <c r="E4" i="18"/>
  <c r="G4" i="18" s="1"/>
  <c r="G12" i="18" l="1"/>
  <c r="F9" i="4"/>
  <c r="H9" i="4"/>
  <c r="G9" i="4"/>
  <c r="G10" i="18"/>
  <c r="G6" i="18"/>
  <c r="G13" i="18"/>
  <c r="S248" i="26" l="1"/>
  <c r="A3" i="20" l="1"/>
  <c r="A4" i="20"/>
  <c r="A5" i="20"/>
  <c r="A2" i="20"/>
  <c r="F37" i="20" l="1"/>
  <c r="S227" i="26"/>
  <c r="G10" i="20" l="1"/>
  <c r="G14" i="20"/>
  <c r="G18" i="20"/>
  <c r="G22" i="20"/>
  <c r="G26" i="20"/>
  <c r="G30" i="20"/>
  <c r="G11" i="20"/>
  <c r="G15" i="20"/>
  <c r="G19" i="20"/>
  <c r="G23" i="20"/>
  <c r="G27" i="20"/>
  <c r="G31" i="20"/>
  <c r="G9" i="20"/>
  <c r="G13" i="20"/>
  <c r="G17" i="20"/>
  <c r="G21" i="20"/>
  <c r="G25" i="20"/>
  <c r="G29" i="20"/>
  <c r="G33" i="20"/>
  <c r="G8" i="20"/>
  <c r="G12" i="20"/>
  <c r="G16" i="20"/>
  <c r="G20" i="20"/>
  <c r="G24" i="20"/>
  <c r="G28" i="20"/>
  <c r="G32" i="20"/>
  <c r="G34" i="20" l="1"/>
  <c r="O93" i="26"/>
  <c r="S93" i="26" s="1"/>
  <c r="J5" i="19" l="1"/>
  <c r="J15" i="19" l="1"/>
  <c r="G15" i="19"/>
  <c r="D15" i="19"/>
  <c r="J11" i="19"/>
  <c r="G11" i="19"/>
  <c r="D11" i="19"/>
  <c r="J10" i="19"/>
  <c r="G10" i="19"/>
  <c r="D10" i="19"/>
  <c r="J9" i="19"/>
  <c r="G9" i="19"/>
  <c r="D9" i="19"/>
  <c r="G5" i="19"/>
  <c r="D5" i="19"/>
  <c r="J4" i="19"/>
  <c r="G4" i="19"/>
  <c r="D4" i="19"/>
  <c r="J3" i="19"/>
  <c r="G3" i="19"/>
  <c r="D3" i="19"/>
  <c r="K5" i="19" l="1"/>
  <c r="M5" i="19" s="1"/>
  <c r="N5" i="19" s="1"/>
  <c r="C20" i="19" s="1"/>
  <c r="K11" i="19"/>
  <c r="M11" i="19" s="1"/>
  <c r="N11" i="19" s="1"/>
  <c r="C23" i="19" s="1"/>
  <c r="K3" i="19"/>
  <c r="L3" i="19" s="1"/>
  <c r="K9" i="19"/>
  <c r="L9" i="19" s="1"/>
  <c r="K4" i="19"/>
  <c r="K15" i="19"/>
  <c r="M15" i="19" s="1"/>
  <c r="N15" i="19" s="1"/>
  <c r="C24" i="19" s="1"/>
  <c r="K10" i="19"/>
  <c r="M10" i="19" s="1"/>
  <c r="N10" i="19" s="1"/>
  <c r="C22" i="19" s="1"/>
  <c r="L11" i="19" l="1"/>
  <c r="M3" i="19"/>
  <c r="N3" i="19" s="1"/>
  <c r="C18" i="19" s="1"/>
  <c r="L10" i="19"/>
  <c r="L5" i="19"/>
  <c r="M4" i="19"/>
  <c r="N4" i="19" s="1"/>
  <c r="C19" i="19" s="1"/>
  <c r="L4" i="19"/>
  <c r="L15" i="19"/>
  <c r="M9" i="19"/>
  <c r="N9" i="19" s="1"/>
  <c r="C21" i="19" s="1"/>
  <c r="S134" i="26" l="1"/>
  <c r="B13" i="26" l="1"/>
  <c r="O37" i="26" l="1"/>
  <c r="S37" i="26" s="1"/>
  <c r="B34" i="26"/>
  <c r="S242" i="26" l="1"/>
  <c r="A10" i="8" l="1"/>
  <c r="A8" i="8"/>
  <c r="J8" i="4" l="1"/>
  <c r="K8" i="4" s="1"/>
  <c r="E15" i="1"/>
  <c r="O32" i="26"/>
  <c r="S32" i="26" s="1"/>
  <c r="B30" i="26"/>
  <c r="O28" i="26"/>
  <c r="S28" i="26" s="1"/>
  <c r="B26" i="26"/>
  <c r="O24" i="26"/>
  <c r="S24" i="26" s="1"/>
  <c r="B22" i="26"/>
  <c r="O20" i="26"/>
  <c r="S20" i="26" s="1"/>
  <c r="B18" i="26"/>
  <c r="O16" i="26"/>
  <c r="S16" i="26" s="1"/>
  <c r="S12" i="26"/>
  <c r="B10" i="26"/>
  <c r="F11" i="4" l="1"/>
  <c r="F20" i="4" s="1"/>
  <c r="G11" i="4"/>
  <c r="G20" i="4" s="1"/>
  <c r="H11" i="4"/>
  <c r="H20" i="4" s="1"/>
  <c r="S236" i="26" l="1"/>
  <c r="B9" i="14" l="1"/>
  <c r="C9" i="14"/>
  <c r="B8" i="14" l="1"/>
  <c r="C8" i="14"/>
  <c r="C7" i="14"/>
  <c r="B7" i="14"/>
  <c r="C6" i="14" l="1"/>
  <c r="D9" i="14"/>
  <c r="B6" i="14"/>
  <c r="D7" i="14" l="1"/>
  <c r="S220" i="26" l="1"/>
  <c r="B5" i="14"/>
  <c r="D8" i="14"/>
  <c r="D6" i="14"/>
  <c r="C5" i="14"/>
  <c r="D5" i="14" l="1"/>
  <c r="C4" i="14" l="1"/>
  <c r="B4" i="14"/>
  <c r="S8" i="26" l="1"/>
  <c r="E9" i="4" l="1"/>
  <c r="E38" i="20"/>
  <c r="S5" i="26"/>
  <c r="S7" i="26"/>
  <c r="J9" i="4" l="1"/>
  <c r="K9" i="4" s="1"/>
  <c r="D4" i="14"/>
  <c r="F38" i="20" l="1"/>
  <c r="D15" i="8"/>
  <c r="E11" i="4" l="1"/>
  <c r="E20" i="4" s="1"/>
  <c r="F18" i="4" l="1"/>
  <c r="G18" i="4"/>
  <c r="H18" i="4"/>
  <c r="J11" i="4"/>
  <c r="K11" i="4" s="1"/>
  <c r="C8" i="8"/>
  <c r="F39" i="20"/>
  <c r="D16" i="8"/>
  <c r="C10" i="8"/>
  <c r="E18" i="4" l="1"/>
  <c r="F21" i="4"/>
  <c r="G21" i="4"/>
  <c r="H21" i="4"/>
  <c r="E21" i="4"/>
  <c r="F19" i="4" l="1"/>
  <c r="G19" i="4"/>
  <c r="H19" i="4"/>
  <c r="E19" i="4"/>
</calcChain>
</file>

<file path=xl/sharedStrings.xml><?xml version="1.0" encoding="utf-8"?>
<sst xmlns="http://schemas.openxmlformats.org/spreadsheetml/2006/main" count="103045" uniqueCount="34576">
  <si>
    <t>DATA-BASE:</t>
  </si>
  <si>
    <t>BDI:</t>
  </si>
  <si>
    <t>ITEM</t>
  </si>
  <si>
    <t>CÓDIGO</t>
  </si>
  <si>
    <t>ORGÃO</t>
  </si>
  <si>
    <t>DESCRIÇÃO SERVIÇO</t>
  </si>
  <si>
    <t>DER-ES</t>
  </si>
  <si>
    <t>m</t>
  </si>
  <si>
    <t>Reservatório de fibra de vidro de 1000 L, incl. suporte em madeira de 7x12cm, elevado de 4m</t>
  </si>
  <si>
    <t>SERVIÇOS PRELIMINARES</t>
  </si>
  <si>
    <t>t</t>
  </si>
  <si>
    <t>Reaterro com areia, tudo incluído, em Vias Urbanas</t>
  </si>
  <si>
    <t>Reaterro de cavas c/ compactação mecânica (compactador manual), em Vias Urbanas</t>
  </si>
  <si>
    <t>Poço de visita para BSTC diâm. 0,60 m em blocos de concreto, em Vias Urbanas</t>
  </si>
  <si>
    <t>Remoção de meio fio em Vias Urbanas</t>
  </si>
  <si>
    <t>TOTAL GERAL</t>
  </si>
  <si>
    <t>TOTAL</t>
  </si>
  <si>
    <t>QUANTIDADE</t>
  </si>
  <si>
    <t>CRONOGRAMA FÍSICO-FINANCEIRO</t>
  </si>
  <si>
    <t>DESCRIÇÃO</t>
  </si>
  <si>
    <t xml:space="preserve">Físico (%) </t>
  </si>
  <si>
    <t>Financeiro (R$)</t>
  </si>
  <si>
    <t>Total Parcial (%)</t>
  </si>
  <si>
    <t>Total Acumulado (%)</t>
  </si>
  <si>
    <t>Total Financeiro (R$)</t>
  </si>
  <si>
    <t>Total Acumulado (R$)</t>
  </si>
  <si>
    <t>COMP</t>
  </si>
  <si>
    <t>Sinalização vertical com chapa em esmalte sintético</t>
  </si>
  <si>
    <t>RESUMO DE ORÇAMENTO</t>
  </si>
  <si>
    <t>02</t>
  </si>
  <si>
    <t>01</t>
  </si>
  <si>
    <t>CONSULTORIA:</t>
  </si>
  <si>
    <t>VALORES (R$)</t>
  </si>
  <si>
    <t>UNIDADE</t>
  </si>
  <si>
    <t>UNITÁRIO</t>
  </si>
  <si>
    <t>CUSTO (R$)</t>
  </si>
  <si>
    <t>LARGURA
(m)</t>
  </si>
  <si>
    <t>ÁREA
(m²)</t>
  </si>
  <si>
    <t>VOLUME
(m³)</t>
  </si>
  <si>
    <t>CONFERÊNCIA</t>
  </si>
  <si>
    <t>%</t>
  </si>
  <si>
    <t>Transporte</t>
  </si>
  <si>
    <t>XP</t>
  </si>
  <si>
    <t>XR</t>
  </si>
  <si>
    <t>DEMOLIÇÕES E RETIRADAS</t>
  </si>
  <si>
    <t>Remoção de pavimentação poliédrica em Vias Urbanas</t>
  </si>
  <si>
    <t>Demolição mecânica de concreto em Vias Urbanas</t>
  </si>
  <si>
    <t>Destocamento de árvores com diâmetro de 15 a 30 cm, com trator de esteira</t>
  </si>
  <si>
    <t>Base de brita graduada, inclusive fornecimento, exclusive transporte da brita em Vias Urbanas</t>
  </si>
  <si>
    <t>QUANT.</t>
  </si>
  <si>
    <t>PAISAGISMO</t>
  </si>
  <si>
    <t>Poço de Visita para BSTC diâm. 0,40 m em blocos de concreto, em Vias Urbanas</t>
  </si>
  <si>
    <t>Poço de visita para BSTC diâm. 0,80 m em blocos de concreto, em Vias Urbanas</t>
  </si>
  <si>
    <t>Caixa ralo em blocos pré-moldados e grelha articulada em FFA em Vias Urbanas</t>
  </si>
  <si>
    <t>Demolição e remoção de pavimento asfáltico em Vias Urbanas</t>
  </si>
  <si>
    <t>Poste de iluminação urbana com luminária tipo chapeú chinês</t>
  </si>
  <si>
    <t>Remanejamento de ligação e religação de redes de esgoto, em Vias Urbanas</t>
  </si>
  <si>
    <t>Sub-base de brita graduada, inclusive fornecimento e transporte da brita em Vias Urbanas</t>
  </si>
  <si>
    <t>Bota-fora</t>
  </si>
  <si>
    <t>Código</t>
  </si>
  <si>
    <t>Serviço</t>
  </si>
  <si>
    <t>Unidade</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</si>
  <si>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</si>
  <si>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</si>
  <si>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</si>
  <si>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</si>
  <si>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</si>
  <si>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</si>
  <si>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</si>
  <si>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</si>
  <si>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</si>
  <si>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Desmonte de rocha</t>
  </si>
  <si>
    <t>Escalonamento de taludes com escavadeira</t>
  </si>
  <si>
    <t>Escalonamento de taludes, com trator de esteiras</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</si>
  <si>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</si>
  <si>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</si>
  <si>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</si>
  <si>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</si>
  <si>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</si>
  <si>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</si>
  <si>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</si>
  <si>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</si>
  <si>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</si>
  <si>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</si>
  <si>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Fragmentação de rocha (fogacheamento)</t>
  </si>
  <si>
    <t>Limpeza de acostamento</t>
  </si>
  <si>
    <t>Limpeza, desmatamento e destocamento de jazida com remoçao 15 cm solo orgânico</t>
  </si>
  <si>
    <t>Pré-fissuramento de taludes de rocha</t>
  </si>
  <si>
    <t>Remoção de solos moles, incluindo carregamento mecânico com escavadeira hidráulica</t>
  </si>
  <si>
    <t>Roçada mecânica</t>
  </si>
  <si>
    <t>Transporte horizontal com trator de lâmina de material de 1ª cat. DMTaté 50m</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</si>
  <si>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</si>
  <si>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</si>
  <si>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</si>
  <si>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</si>
  <si>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</si>
  <si>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</si>
  <si>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</si>
  <si>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</si>
  <si>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</si>
  <si>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</si>
  <si>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</si>
  <si>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</si>
  <si>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</si>
  <si>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</si>
  <si>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inclusive fornecimento e transporte comercial da emulsão</t>
  </si>
  <si>
    <t>CBUQ (camada pronta - capa) exclusive fornecimento e transportes do CAP e massa</t>
  </si>
  <si>
    <t>CBUQ (massa fina - faixa"D") exclusive fornecimento do CAP e transp.de todos os materiais</t>
  </si>
  <si>
    <t>Demolição e remoção de pavimento asfáltico</t>
  </si>
  <si>
    <t>Estabilização granulométrica de solo s/ mistura 100% P.I.</t>
  </si>
  <si>
    <t>Estabilização granulométrica de solo s/ mistura 100% P.M.</t>
  </si>
  <si>
    <t>Estabilização granulométrica de solos c/ mistura na pista 100 % P.I.</t>
  </si>
  <si>
    <t>Fresagem de pavimento asfáltico a frio, esp. até 15cm, exclusive transporte de materiais</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</si>
  <si>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</si>
  <si>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</si>
  <si>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</si>
  <si>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</si>
  <si>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</si>
  <si>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</si>
  <si>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</si>
  <si>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</si>
  <si>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</si>
  <si>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</si>
  <si>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</si>
  <si>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</si>
  <si>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</si>
  <si>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</si>
  <si>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</si>
  <si>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</si>
  <si>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Pintura de ligação exclusive fornecimento e transporte comercial do material betuminoso</t>
  </si>
  <si>
    <t>Pintura de ligação inclusive fornecimento e transporte comercial do material betuminoso</t>
  </si>
  <si>
    <t>PMF (massa asfáltica) exclusive fornecimento e transporte comercial da emulsão</t>
  </si>
  <si>
    <t>PMF (massa asfáltica) inclusive fornecimento e transporte comercial da emulsão</t>
  </si>
  <si>
    <t>Pó de pedra, fornecimento</t>
  </si>
  <si>
    <t>Produção de brita no canteiro, exclusive o desmonte e fragmentação de rocha</t>
  </si>
  <si>
    <t>Reciclagem de pavimento (Base existente + CBUQ) sem adição de materiais</t>
  </si>
  <si>
    <t>Reciclagem de pavimento (Base existente + T.S.D.) sem adição de materiais</t>
  </si>
  <si>
    <t>Recuperação de base de acostamento exclusive transporte do material (solo)</t>
  </si>
  <si>
    <t>Recuperação de base de acostamentos, inclusive fornecimento e transporte da brita</t>
  </si>
  <si>
    <t>Reforço do sub leito 100% P.I.</t>
  </si>
  <si>
    <t>Remoção de capa asfáltica em TSS, TSD, ou TST exclusive transporte</t>
  </si>
  <si>
    <t>Remoção de meio fio</t>
  </si>
  <si>
    <t>Remoção de pavimentação poliédrica</t>
  </si>
  <si>
    <t>Remoção e reassentamento de blocos de concreto, inclusive perdas</t>
  </si>
  <si>
    <t>Revestimento em estradas vicinais (saibro)</t>
  </si>
  <si>
    <t>Revestimento primário, espalhamento e compactação (espessura até 0,15m)</t>
  </si>
  <si>
    <t>Sub-base c/ mistura de solo 80% e areia 20%, inclusive transporte da areia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</si>
  <si>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</si>
  <si>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</si>
  <si>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</si>
  <si>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</si>
  <si>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</si>
  <si>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</si>
  <si>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</si>
  <si>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</si>
  <si>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</si>
  <si>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T.S.B.S. inclusive fornecimento e transporte comercial dos materiais e lavagem da brita</t>
  </si>
  <si>
    <t>Usinagem de mistura de solo brita</t>
  </si>
  <si>
    <t>Aço CA-25, fornecimento, dobragem e colocação nas formas</t>
  </si>
  <si>
    <t>kg</t>
  </si>
  <si>
    <t>Aluguel mensal de escoramento tubular com tubos metálicos com até 10 metros de altura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</si>
  <si>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</si>
  <si>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</si>
  <si>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</si>
  <si>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</si>
  <si>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</si>
  <si>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</si>
  <si>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</si>
  <si>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</si>
  <si>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</si>
  <si>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</si>
  <si>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</si>
  <si>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</si>
  <si>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</si>
  <si>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</si>
  <si>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</si>
  <si>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</si>
  <si>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</si>
  <si>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</si>
  <si>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</si>
  <si>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</si>
  <si>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</si>
  <si>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</si>
  <si>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</si>
  <si>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</si>
  <si>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</si>
  <si>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</si>
  <si>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</si>
  <si>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</si>
  <si>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</si>
  <si>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</si>
  <si>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</si>
  <si>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</si>
  <si>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</si>
  <si>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</si>
  <si>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</si>
  <si>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</si>
  <si>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</si>
  <si>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</si>
  <si>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</si>
  <si>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</si>
  <si>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</si>
  <si>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</si>
  <si>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</si>
  <si>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</si>
  <si>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</si>
  <si>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</si>
  <si>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</si>
  <si>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</si>
  <si>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</si>
  <si>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</si>
  <si>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</si>
  <si>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</si>
  <si>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</si>
  <si>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</si>
  <si>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</si>
  <si>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</si>
  <si>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</si>
  <si>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</si>
  <si>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</si>
  <si>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</si>
  <si>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</si>
  <si>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</si>
  <si>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</si>
  <si>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Caiação de meio fios, sarjetas, etc</t>
  </si>
  <si>
    <t>Caixa Boca de Lobo em bloco pré-moldado 1,20 x 1,20m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</si>
  <si>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</si>
  <si>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</si>
  <si>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</si>
  <si>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</si>
  <si>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</si>
  <si>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</si>
  <si>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</si>
  <si>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</si>
  <si>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</si>
  <si>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</si>
  <si>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</si>
  <si>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</si>
  <si>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</si>
  <si>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</si>
  <si>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</si>
  <si>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Cim.Port. com equip peq.porte (custo SICRO/DNIT)</t>
  </si>
  <si>
    <t>Concreto de regularização, tudo incluído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</si>
  <si>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</si>
  <si>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</si>
  <si>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</si>
  <si>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</si>
  <si>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</si>
  <si>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</si>
  <si>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</si>
  <si>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</si>
  <si>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de BDCC 1,50 x 1,50 m projeto DNIT para 2,50 &lt; H &lt; 5,00 m</t>
  </si>
  <si>
    <t>Corpo de BDCC 2,00 x 1,20 m -  tudo incluido conforme projeto</t>
  </si>
  <si>
    <t>Corpo de BDCC 2,00 x 2,00 m projeto DNIT para 2,50 &lt; H &lt;5,00 m</t>
  </si>
  <si>
    <t>Corpo de BDCC 2,00 x 3,00 m projeto DNIT para 2,50 &lt; H &lt; 5,00 m</t>
  </si>
  <si>
    <t>Corpo de BDCC 2,50 x 2,00 m - tudo incluído conforme projeto</t>
  </si>
  <si>
    <t>Corpo de BDCC 2,50 x 2,50 m projeto DNIT para 2,50 &lt; H &lt; 5,00 m</t>
  </si>
  <si>
    <t>Corpo de BDCC 2,50 x 3,00 m projeto DNIT para 2,50 &lt; H &lt; 5,00 m</t>
  </si>
  <si>
    <t>Corpo de BDCC 3,00 x 3,00 m projeto DNIT para 2,50 &lt; H &lt; 5,00 m</t>
  </si>
  <si>
    <t>Corpo de BSCC 1,50 x 1,50 m projeto DNIT para 2,50 &lt; H &lt; 5,00 m</t>
  </si>
  <si>
    <t>Corpo de BSCC 2,00 x 2,00 m projeto DNIT para 2,50 &lt; H &lt; 5,00 m</t>
  </si>
  <si>
    <t>Corpo de BSCC 2,00 x 3,00 m projeto DNIT para 2,50 &lt; H &lt; 5,00 m</t>
  </si>
  <si>
    <t>Corpo de BSCC 2,50 x 2,50 m projeto DNIT para 2,50 &lt; H &lt; 5,00 m</t>
  </si>
  <si>
    <t>Corpo de BSCC 2,50 x 3,00 m projeto DNIT para 2,50 &lt; H &lt; 5,00 m</t>
  </si>
  <si>
    <t>Corpo de BSCC 3,00 x 3,00 m projeto DNIT para 2,50 &lt; H &lt; 5,00 m</t>
  </si>
  <si>
    <t>Corpo de BTCC 1,50 x 1,50 m projeto DNIT para 2,50 &lt; H &lt; 5,00 m</t>
  </si>
  <si>
    <t>Corpo de BTCC 2,00 x 2,00 m projeto DNIT para 2,50 &lt; H &lt; 5,00 m</t>
  </si>
  <si>
    <t>Corpo de BTCC 2,00 x 3,00 m projeto DNIT para 2,50 &lt; H &lt; 5,00 m</t>
  </si>
  <si>
    <t>Corpo de BTCC 2,50 x 2,50 m projeto DNIT para 2,50 &lt; H &lt; 5,00 m</t>
  </si>
  <si>
    <t>Corpo de BTCC 2,50 x 3,00 m projeto DNIT para 2,50 &lt; H &lt; 5,00 m</t>
  </si>
  <si>
    <t>Corpo de BTCC 3,00 x 3,00 m projeto DNIT para 2,50 &lt; H &lt; 5,00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</si>
  <si>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</si>
  <si>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</si>
  <si>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</si>
  <si>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</si>
  <si>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</si>
  <si>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</si>
  <si>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</si>
  <si>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</si>
  <si>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</si>
  <si>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</si>
  <si>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</si>
  <si>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</si>
  <si>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</si>
  <si>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</si>
  <si>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</si>
  <si>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</si>
  <si>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</si>
  <si>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</si>
  <si>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</si>
  <si>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</si>
  <si>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</si>
  <si>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</si>
  <si>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</si>
  <si>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</si>
  <si>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</si>
  <si>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</si>
  <si>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</si>
  <si>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</si>
  <si>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</si>
  <si>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</si>
  <si>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</si>
  <si>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</si>
  <si>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</si>
  <si>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ou Barbacã em tubo PVC, diâmetro de 2"</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</si>
  <si>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</si>
  <si>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</si>
  <si>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</si>
  <si>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</si>
  <si>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</si>
  <si>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</si>
  <si>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</si>
  <si>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de mão arrumada exclusive transporte</t>
  </si>
  <si>
    <t>Enrocamento de pedra jogada exclusive o fornecimento e transporte da pedra</t>
  </si>
  <si>
    <t>Enrocamento de pedra jogada inclusive fornecimento, exclusive transporte da pedra</t>
  </si>
  <si>
    <t>Entrada para descida d'agua DP-1 (calha/degraus) inclusive caiação</t>
  </si>
  <si>
    <t>Entrada para descida d'água EDA-01</t>
  </si>
  <si>
    <t>Entrada para descida d'água EDA-02</t>
  </si>
  <si>
    <t>Escada de madeira executada sobre terreno inclinado, com 80 cm de largura mínima</t>
  </si>
  <si>
    <t>Escoramento de cavas e valas, inclusive fornecimento e transportes das madeiras</t>
  </si>
  <si>
    <t>Forma especial de madeira para meio fio, inclusive fornecimento e transporte das madeiras</t>
  </si>
  <si>
    <t>Forma metálica para meio fio</t>
  </si>
  <si>
    <t>Gabiões com caixas galvanizadas, sem manta</t>
  </si>
  <si>
    <t>Geogrelha monodirecional 200KN, fornecimento e assentamento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</si>
  <si>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</si>
  <si>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</si>
  <si>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</si>
  <si>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</si>
  <si>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</si>
  <si>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</si>
  <si>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</si>
  <si>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</si>
  <si>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</si>
  <si>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</si>
  <si>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</si>
  <si>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</si>
  <si>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</si>
  <si>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de concreto pré-moldado (1,20m x 0,12m x 0,15m x 0,30m), exclusive transporte</t>
  </si>
  <si>
    <t>Meio fio de pedra (fornecimento e assentamento), inclusive caiação e transporte do meio fio</t>
  </si>
  <si>
    <t>Meio fio sarjeta de concreto tipo DP-1 (0,035 m³/m) inclusive caiação</t>
  </si>
  <si>
    <t>Mureta de corte em rocha</t>
  </si>
  <si>
    <t>Muro de testa em concreto para saída de dreno profundo em solo, inclusive transporte do tubo</t>
  </si>
  <si>
    <t>Passagem d'água 1,10 x 1,00 - Canteiro</t>
  </si>
  <si>
    <t>Pedra de mão para (concreto ciclópico ou alvenaria) rocha paga em medição</t>
  </si>
  <si>
    <t>Pintura com nata de cimento</t>
  </si>
  <si>
    <t>Pintura interna ou externa sobre ferro, com tinta a base de resina de borracha clorada</t>
  </si>
  <si>
    <t>Placas pré-moldadas para passeio</t>
  </si>
  <si>
    <t>Plataforma ou passarela de pinho de 1ª ou similar, 1" x 12"</t>
  </si>
  <si>
    <t>Poço de Visita para BSTC diâm. 0,40m em blocos de concreto</t>
  </si>
  <si>
    <t>Poço de visita para BSTC diâm. 0,60m em blocos de concreto</t>
  </si>
  <si>
    <t>Poço de visita para BSTC diâm. 0,80m em blocos de concreto</t>
  </si>
  <si>
    <t>Poço de visita para BTTC diam. 1,20 m - tudo incluído</t>
  </si>
  <si>
    <t>Reaterro com areia, tudo incluído</t>
  </si>
  <si>
    <t>Reaterro de cavas c/ compactação manual (apiloamento)</t>
  </si>
  <si>
    <t>Reaterro de cavas c/ compactação manual (apiloamento) (dim. reduz.)</t>
  </si>
  <si>
    <t>Reaterro de cavas c/ compactação mecânica (compactador manual)</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</si>
  <si>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</si>
  <si>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</si>
  <si>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</si>
  <si>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</si>
  <si>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</si>
  <si>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</si>
  <si>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</si>
  <si>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</si>
  <si>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</si>
  <si>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</si>
  <si>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</si>
  <si>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</si>
  <si>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</si>
  <si>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</si>
  <si>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</si>
  <si>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</si>
  <si>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</si>
  <si>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</si>
  <si>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</si>
  <si>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</si>
  <si>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</si>
  <si>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</si>
  <si>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</si>
  <si>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</si>
  <si>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</si>
  <si>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</si>
  <si>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</si>
  <si>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</si>
  <si>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</si>
  <si>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</si>
  <si>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</si>
  <si>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</si>
  <si>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</si>
  <si>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PBA diâmetro 300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</si>
  <si>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</si>
  <si>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</si>
  <si>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</si>
  <si>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 PVC PBA diâmetro 150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</si>
  <si>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</si>
  <si>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</si>
  <si>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</si>
  <si>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</si>
  <si>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</si>
  <si>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</si>
  <si>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</si>
  <si>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</si>
  <si>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</si>
  <si>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</si>
  <si>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</si>
  <si>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</si>
  <si>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</si>
  <si>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CAP FLEX 60/85, fornecimento</t>
  </si>
  <si>
    <t>CAP-50/70, fornecimento</t>
  </si>
  <si>
    <t>CM-30, fornecimento</t>
  </si>
  <si>
    <t>Dope,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</si>
  <si>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</si>
  <si>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</si>
  <si>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</si>
  <si>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</si>
  <si>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</si>
  <si>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</si>
  <si>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</si>
  <si>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</si>
  <si>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Braço galvanizado 101mm - projeção 4,70m, fornecimento e instalação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</si>
  <si>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</si>
  <si>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</si>
  <si>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</si>
  <si>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</si>
  <si>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</si>
  <si>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</si>
  <si>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</si>
  <si>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postes cada 2,5 m, esticadores de concreto a cada 25,0 m</t>
  </si>
  <si>
    <t>Cerca de arame farpado 8 fios com postes concreto 10 x 10 x 220 cm, a cada 1,5 m</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</si>
  <si>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</si>
  <si>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</si>
  <si>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</si>
  <si>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</si>
  <si>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</si>
  <si>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</si>
  <si>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</si>
  <si>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</si>
  <si>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</si>
  <si>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</si>
  <si>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</si>
  <si>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</si>
  <si>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</si>
  <si>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</si>
  <si>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</si>
  <si>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Pavimentação com pedra de mão (pé de moleque) argamassada</t>
  </si>
  <si>
    <t>Pintura com tinta a óleo em esquadria de ferros duas demãos</t>
  </si>
  <si>
    <t>Pintura em látex acrílica em parede externa, sem massa corrida, três demãos</t>
  </si>
  <si>
    <t>Pintura logomarca DER-ES em mourões de concreto ( baixo relevo )</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</si>
  <si>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</si>
  <si>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</si>
  <si>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</si>
  <si>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</si>
  <si>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</si>
  <si>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</si>
  <si>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</si>
  <si>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</si>
  <si>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</si>
  <si>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Suporte de concreto armado ( 15x15x280 ) com logomarca pintada em baixo relevo</t>
  </si>
  <si>
    <t>Arborização para paisagismo ( mudas viveiro de espera) com altura maior que 150 cm</t>
  </si>
  <si>
    <t>Arborização para paisagismo (mudas viveiro de espera) com altura até 150 cm</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</si>
  <si>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</si>
  <si>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</si>
  <si>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</si>
  <si>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</si>
  <si>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</si>
  <si>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</si>
  <si>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</si>
  <si>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</si>
  <si>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</si>
  <si>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Revestimento vegetal com grama em placas, inclusive transporte de grama</t>
  </si>
  <si>
    <t>Revestimento vegetal por hidrossemeadura com manta de fibras vegetais</t>
  </si>
  <si>
    <t>Roçada para manutenção de mudas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</si>
  <si>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</si>
  <si>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</si>
  <si>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</si>
  <si>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</si>
  <si>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</si>
  <si>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</si>
  <si>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</si>
  <si>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</si>
  <si>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</si>
  <si>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Elementos de madeira para sinalização - cavaletes</t>
  </si>
  <si>
    <t>Ondulação transversal em CBUQ</t>
  </si>
  <si>
    <t>Ondulação transversal em concreto</t>
  </si>
  <si>
    <t>Pintura de setas e zebrados em material termoplástico - 5 anos ( por extrusão)</t>
  </si>
  <si>
    <t>Sinalização com chapa em alumínio revestida em película</t>
  </si>
  <si>
    <t>Sinalização noturna ( fio com lâmpada e balde ), fornecimento e instalação</t>
  </si>
  <si>
    <t>Sinalização vertical com chapa revestida em película, inclusive suporte em madeira</t>
  </si>
  <si>
    <t>Sonorizador</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</si>
  <si>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</si>
  <si>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</si>
  <si>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</si>
  <si>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</si>
  <si>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Aluguel de automóvel VW/ Gol (flex) 1,0 ou equivalente, inclusive combustível, sem motorista</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</si>
  <si>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</si>
  <si>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</si>
  <si>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</si>
  <si>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</si>
  <si>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Boca de bueiro tubular em concreto ciclópico inclusive escavação, tudo incluído</t>
  </si>
  <si>
    <t>Capina manual inclusive, limpeza</t>
  </si>
  <si>
    <t>Carga manual de material de limpeza de galerias urbanas</t>
  </si>
  <si>
    <t>CBUQ - Usinagem, aquisição e transporte dos materiais</t>
  </si>
  <si>
    <t>Cerca com mourões de madeira, inclusive escavação e transporte de mourão e arame farpado</t>
  </si>
  <si>
    <t>Compactação de subleito</t>
  </si>
  <si>
    <t>Conformação de taludes de corte</t>
  </si>
  <si>
    <t>Corpo e berço de bueiro tubular, inclusive transporte do tubo</t>
  </si>
  <si>
    <t>Demolição e remoção de estrutura de pavimento inclusive capa asfáltica</t>
  </si>
  <si>
    <t>Desmatamento, destocamento e limpeza</t>
  </si>
  <si>
    <t>Desobstrução manual de valetas</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</si>
  <si>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</si>
  <si>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</si>
  <si>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</si>
  <si>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</si>
  <si>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</si>
  <si>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</si>
  <si>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</si>
  <si>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</si>
  <si>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</si>
  <si>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</si>
  <si>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</si>
  <si>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</si>
  <si>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</si>
  <si>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</si>
  <si>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</si>
  <si>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</si>
  <si>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</si>
  <si>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</si>
  <si>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</si>
  <si>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</si>
  <si>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</si>
  <si>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</si>
  <si>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</si>
  <si>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</si>
  <si>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</si>
  <si>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</si>
  <si>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</si>
  <si>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</si>
  <si>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</si>
  <si>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</si>
  <si>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</si>
  <si>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</si>
  <si>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</si>
  <si>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guarda-corpo</t>
  </si>
  <si>
    <t>Reparo de meio-fio, inclusive caiação</t>
  </si>
  <si>
    <t>Reparo de muros de arrimo</t>
  </si>
  <si>
    <t>Reparo de sarjeta, inclusive caiação</t>
  </si>
  <si>
    <t>Retirada de placas de sinalização</t>
  </si>
  <si>
    <t>Roçada mecanizada</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</si>
  <si>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</si>
  <si>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</si>
  <si>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</si>
  <si>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</si>
  <si>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</si>
  <si>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</si>
  <si>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não revestida</t>
  </si>
  <si>
    <t>Aluguel mensal de barco de alumínio 4,20 m com motor 15 HP (equipamentos)</t>
  </si>
  <si>
    <t>Reunião de Comunicação Social inclusive material de consumo</t>
  </si>
  <si>
    <t>Escoramento para blocos submersos, inclusive transporte da madeira</t>
  </si>
  <si>
    <t>Estaca metálica dupla exclusive fornecimento de trilhos</t>
  </si>
  <si>
    <t>Estaca metálica, fornecimento, transporte, perdas, solda, emenda, corte e cravação de TR- 68</t>
  </si>
  <si>
    <t>Estaca metálica simples exclusive fornecimento de trilhos</t>
  </si>
  <si>
    <t>Perfuração rotativa inclinada, em solo, com coroa de Widia, diâmetro 150mm</t>
  </si>
  <si>
    <t>Perfuração rotativa inclinada, em solo, com coroa de Widia, diâmetro 75mm</t>
  </si>
  <si>
    <t>Placas pré-moldadas para forma de tabuleiro de ponte</t>
  </si>
  <si>
    <t>Remoção de superestrutura de pontes com auxilio de guindaste para 40 toneladas</t>
  </si>
  <si>
    <t>Acessório para tirante protendido de aço Rocsolo ou similar diâmetro 29,3 mm</t>
  </si>
  <si>
    <t>Acessório para tirante protendido de aço ST 85/105</t>
  </si>
  <si>
    <t>Chapas de aço SAC 41 de 1/4" para passarelas, fornecimento, soldagem e montagem</t>
  </si>
  <si>
    <t>Concreto projetado com cimento especial</t>
  </si>
  <si>
    <t>Concreto projetado com cimento especial, inclusive aditivo de pega Sigunit STM-35 AF</t>
  </si>
  <si>
    <t>Escoramento contínuo de cavas em estaca prancha de largura até 4000 mm</t>
  </si>
  <si>
    <t>Estrutura metálica provisória para macaqueamento de laje de ponte</t>
  </si>
  <si>
    <t>Formas curvas de madeira sem reutilização, inclusive fornecimento e transporte das madeiras</t>
  </si>
  <si>
    <t>Furação, fornecimento e fixação de grampos diam.16 mm com resina epoxi (prof. 50 cm)</t>
  </si>
  <si>
    <t>Furação, fornecimento e fixação de grampos 10 mm com resina epoxi</t>
  </si>
  <si>
    <t>Guarda corpo em toras de eucalipto conf. projeto</t>
  </si>
  <si>
    <t>Guarda corpo metálico</t>
  </si>
  <si>
    <t>Guarda corpo padrão (tipo DNIT)</t>
  </si>
  <si>
    <t>Hidrojateamento de superfícies de concreto</t>
  </si>
  <si>
    <t>Hidrojateamento de superfícies metálicas</t>
  </si>
  <si>
    <t>Injeção de calda de cimento para chumbamento de tirantes</t>
  </si>
  <si>
    <t>SC</t>
  </si>
  <si>
    <t>Injeção de epoxi em fissuras, inclusive preparo e montagem de bicos de injeção</t>
  </si>
  <si>
    <t>Junta de cantoneira L de 4" x 4" x 3/8"</t>
  </si>
  <si>
    <t>Perfuração de concreto</t>
  </si>
  <si>
    <t>Perfuração de rocha para fixação de chumbadores</t>
  </si>
  <si>
    <t>Pintura a cal em pontes (2 demãos)</t>
  </si>
  <si>
    <t>Tirante de Aço CA-50, diâmetro de 25mm (1"), para comprimentos até 6m</t>
  </si>
  <si>
    <t>Tirante protendido em Aço GEWI 50/55 ou similar, diâmetro de 32mm</t>
  </si>
  <si>
    <t>Carga de material de 1ª categoria em Vias Urbanas</t>
  </si>
  <si>
    <t>Carga de material de 2ª categoria (solo, areia, brita, excl. rocha escavada) em Vias Urbanas</t>
  </si>
  <si>
    <t>Carga de material de 3ª categoria (rocha)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</si>
  <si>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</si>
  <si>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</si>
  <si>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</si>
  <si>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</si>
  <si>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</si>
  <si>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</si>
  <si>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</si>
  <si>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</si>
  <si>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</si>
  <si>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Pré-fissuramento de taludes de rocha em Vias Urbanas</t>
  </si>
  <si>
    <t>Recomposição vegetal de jazidas, empréstimos e bota-fora em Vias Urbanas</t>
  </si>
  <si>
    <t>Base de brita 1, inclusive fornecimento, exclusive transporte da brita em Vias Urbanas</t>
  </si>
  <si>
    <t>Remoção de capa asfáltica em TSS, TSD, ou TST exclusive transporte em Vias Urbanas</t>
  </si>
  <si>
    <t>Remoção e reassentamento de blocos de concreto, inclusive perdas em Vias Urbanas</t>
  </si>
  <si>
    <t>Remoção e reassentamento de paralelepípedos, inclusive perdas em Vias Urbanas</t>
  </si>
  <si>
    <t>Sub-base de brita 1, inclusive fornecimento, exclusive transporte da brita em Vias Urbanas</t>
  </si>
  <si>
    <t>Alvenaria de bloco (39 x 19 x 19) cm espessura 19 cm em Vias Urbanas</t>
  </si>
  <si>
    <t>Alvenaria de pedra  de mão (junta seca), inclusive transporte da pedra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</si>
  <si>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</si>
  <si>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</si>
  <si>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</si>
  <si>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</si>
  <si>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</si>
  <si>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</si>
  <si>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</si>
  <si>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Boca de BDCC 2,00 x 1,20m conforme projeto em Vias Urbanas</t>
  </si>
  <si>
    <t>Boca de BDCC 2,00 x 2,50 m em Vias Urbanas</t>
  </si>
  <si>
    <t>Boca de BSCC 2,50 x 2,50 m, projeto DNIT em Vias Urbanas</t>
  </si>
  <si>
    <t>Boca de lobo simples em blocos pré-moldados CR(0,40 x 0,80 m) em Vias Urbanas</t>
  </si>
  <si>
    <t>Caiação de meio fios, sarjetas, etc. em Vias Urbanas</t>
  </si>
  <si>
    <t>Caixa Boca de Lobo em bloco pré-moldado 1,20 x 1,20m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</si>
  <si>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</si>
  <si>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</si>
  <si>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</si>
  <si>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</si>
  <si>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Canaleta com grelha DP-1, inclusive transporte da grelha em Vias Urbanas</t>
  </si>
  <si>
    <t>Canaleta de concreto retangular (0,130m³/m) inclusive caiação em Vias Urbanas</t>
  </si>
  <si>
    <t>Canaleta de concreto (0,130m³/m) forma trapezoidal inclusive caiação em Vias Urbanas</t>
  </si>
  <si>
    <t>Chapisco com argamassa de cimento e areia 1:3 em Vias Urbanas</t>
  </si>
  <si>
    <t>Chapisco com argamassa de cimento e pedrisco 1:4 em Vias Urbanas</t>
  </si>
  <si>
    <t>Concreto de regularização em Vias Urbanas</t>
  </si>
  <si>
    <t>Corpo de BDCC 1,00 x 1,00 m em Vias Urbanas</t>
  </si>
  <si>
    <t>Corpo de BDCC 1,50 x 1,50 m projeto DNIT para 2,50 &lt; H &lt; 5,00 m em Vias Urbanas</t>
  </si>
  <si>
    <t>Corpo de BDCC 2,00 x 2,00 m projeto DNIT para 2,50 &lt; H &lt; 5,00 m em Vias Urbanas</t>
  </si>
  <si>
    <t>Corpo de BDCC 2,00 x 2,50 m em Vias Urbanas</t>
  </si>
  <si>
    <t>Corpo de BDCC 2,00 x 3,00 m projeto DNIT p/ 2,50 &lt; H &lt; 5,00 m em Vias Urbanas</t>
  </si>
  <si>
    <t>Corpo de BDCC 2,50 x 2,00m - tudo incluído conforme projeto em Vias Urbanas</t>
  </si>
  <si>
    <t>Corpo de BDCC 2,50 x 2,50 m projeto DNIT p/ 2,50&lt; H &lt;5,00 m em Vias Urbanas</t>
  </si>
  <si>
    <t>Corpo de BDCC 2,50 x 3,00 m projeto DNIT p/ 2,50 &lt; H &lt; 5,00 m em Vias Urbanas</t>
  </si>
  <si>
    <t>Corpo de BDCC 3,00 x 3,00 m projeto DNIT p/ 2,50 &lt; H &lt; 5,00 m em Vias Urbanas</t>
  </si>
  <si>
    <t>Corpo de BSCC 1,50x1,50m projeto DNIT p/ 2,50&lt; H &lt;5,00m em Vias Urbanas</t>
  </si>
  <si>
    <t>Corpo de BSCC 2,00x2,00m projeto DNIT p/ 2,50&lt; H &lt;5,00m em Vias Urbanas</t>
  </si>
  <si>
    <t>Corpo de BSCC 2,00x3,00m projeto DNIT p/ 2,50&lt; H &lt;5,00m em Vias Urbanas</t>
  </si>
  <si>
    <t>Corpo de BSCC 2,50x2,50m projeto DNIT para 2,50&lt; H &lt;5,00m em Vias Urbanas</t>
  </si>
  <si>
    <t>Corpo de BSCC 2,50x3,00m projeto DNIT para 2,50&lt; H &lt;5,00m em Vias Urbanas</t>
  </si>
  <si>
    <t>Corpo de BSCC 3,00x1,50 para 2,50m&lt; H &lt; 5,00m , em Vias Urbanas</t>
  </si>
  <si>
    <t>Corpo de BSCC 3,00x3,00m projeto DNIT para 2,50&lt; H &lt;5,00m em Vias Urbanas</t>
  </si>
  <si>
    <t>Corpo de BTCC 1,50 x 1,50 m projeto DNIT para 2,50 &lt; H &lt; 5,00 m em Vias Urbanas</t>
  </si>
  <si>
    <t>Corpo de BTCC 2,00 x 2,00 m projeto DNIT para 2,50 &lt; H &lt; 5,00 m em Vias Urbanas</t>
  </si>
  <si>
    <t>Corpo de BTCC 2,00 x 3,00 m projeto DNIT para 2,50 &lt; H &lt; 5,00 m em Vias Urbanas</t>
  </si>
  <si>
    <t>Corpo de BTCC 2,50 x 2,50 m projeto DNIT para 2,50 &lt; H &lt; 5,00 m em Vias Urbanas</t>
  </si>
  <si>
    <t>Corpo de BTCC 2,50 x 3,00 m projeto DNIT para 2,50 &lt; H &lt; 5,00 m em Vias Urbanas</t>
  </si>
  <si>
    <t>Corpo de BTCC 3,00 x 3,00 m projeto DNIT para 2,50 &lt; H &lt; 5,00 m em Vias Urbanas</t>
  </si>
  <si>
    <t>Demolição manual alvenaria tijolo furado assentado com argamassa em Vias Urbanas</t>
  </si>
  <si>
    <t>Demolição manual de concreto armado em Vias Urbanas</t>
  </si>
  <si>
    <t>Demolição manual de concreto simples ou ciclópico em Vias Urbanas</t>
  </si>
  <si>
    <t>Descida d'água concreto simples (degraus) c/ caiação (DSA-03) apoio em Vias Urbanas</t>
  </si>
  <si>
    <t>Deslocamento de cerca de tela galvanizada fio 12 malha 3" x 3", em Vias Urbanas</t>
  </si>
  <si>
    <t>Dreno ou Barbacã em tubo PVC, diâmetro de 2"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</si>
  <si>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</si>
  <si>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</si>
  <si>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</si>
  <si>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</si>
  <si>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</si>
  <si>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</si>
  <si>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</si>
  <si>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Forma metálica para meio fio, em Vias Urbanas</t>
  </si>
  <si>
    <t>Gabiões com caixas galvanizadas, sem manta, em Vias Urbanas</t>
  </si>
  <si>
    <t>Geotêxtil não tecido RT-16 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</si>
  <si>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</si>
  <si>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</si>
  <si>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</si>
  <si>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</si>
  <si>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</si>
  <si>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</si>
  <si>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</si>
  <si>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Pedra de mão p/ (concreto ciclópico ou alvenaria) rocha paga em medição em Vias Urbanas</t>
  </si>
  <si>
    <t>Pintura com nata de cimento em Vias Urbanas</t>
  </si>
  <si>
    <t>Plataforma ou passarela de pinho de 1ª ou similar, 1" x 12", em Vias Urbanas</t>
  </si>
  <si>
    <t>Reaterro de cavas c/ compactação manual (apiloamento) (dim. reduz.), em Vias Urbanas</t>
  </si>
  <si>
    <t>Reaterro de cavas c/ compactação manual (apiloamento)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</si>
  <si>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</si>
  <si>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</si>
  <si>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</si>
  <si>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</si>
  <si>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</si>
  <si>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Remoção de bueiros existentes,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</si>
  <si>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</si>
  <si>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</si>
  <si>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</si>
  <si>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</si>
  <si>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</si>
  <si>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Tampa de concreto em grelha, fornecimento, assentamento e transporte, em Vias Urbanas</t>
  </si>
  <si>
    <t>Tampão F.F.A.P. com 100 kg, fornecimento, assentamento e transporte em Vias Urbanas</t>
  </si>
  <si>
    <t>Tela de aço soldada Telcon Q-138 ou similar, fornecimento e assentamento em Vias Urbanas</t>
  </si>
  <si>
    <t>Terminal de dreno de alívio de pavimento (DP - TDA - 01) em Vias Urbanas</t>
  </si>
  <si>
    <t>Trincheira drenante em madeira em Vias Urbanas</t>
  </si>
  <si>
    <t>Tubo de PVC NBR 5648 diâmetro 50 mm, fornecimento e assentamento em Vias Urbanas</t>
  </si>
  <si>
    <t>Tubo de PVC NBR 5648 diâmetro 75 mm, fornecimento e assentamento em Vias Urbanas</t>
  </si>
  <si>
    <t>Tubo de PVC PBA diâmetro 300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</si>
  <si>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</si>
  <si>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</si>
  <si>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</si>
  <si>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 PVC PBA diâmetro 150 mm, fornecimento e assentamento em Vias Urbanas</t>
  </si>
  <si>
    <t>Tubos de ferro fundido diâmetro 0,90 m, assentamento em Vias Urbanas</t>
  </si>
  <si>
    <t>Valeta de pedra argamassada VPAR em Vias Urbanas</t>
  </si>
  <si>
    <t>Valeta de pedra jogada VPJ, inclusive transporte da pedra em Vias Urbanas</t>
  </si>
  <si>
    <t>Valeta de proteção de corte - desobstrução e limpeza em Vias Urbanas</t>
  </si>
  <si>
    <t>Aluguel de container para almoxarifado</t>
  </si>
  <si>
    <t>Aluguel de container tipo vestiário, 2 luminárias, piso especial e janela</t>
  </si>
  <si>
    <t>Canaleta de concreto retangular com grelha em barra de aço</t>
  </si>
  <si>
    <t>Mobilização e desmobilização de caminhão basculante (máximo)</t>
  </si>
  <si>
    <t>h</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</si>
  <si>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</si>
  <si>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</si>
  <si>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</si>
  <si>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</si>
  <si>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</si>
  <si>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</si>
  <si>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Sistema separador de água e óleo</t>
  </si>
  <si>
    <t>Fórmula de Transporte (R$/t)</t>
  </si>
  <si>
    <t>TR-201-00 (Comercial - Caminhão basculante)</t>
  </si>
  <si>
    <t>TR-202-00 (Comercial - Caminhão basculante)</t>
  </si>
  <si>
    <t>TR-203-00 (Comercial - Caminhão carroceria)</t>
  </si>
  <si>
    <t>TR-204-00 (Comercial - Carreta prancha)</t>
  </si>
  <si>
    <t>TR-301-00 (Massa Asfáltica)</t>
  </si>
  <si>
    <t>Transporte Local de Materiais (TR-101-01) (Vias urbanas - Caminhão basculante)</t>
  </si>
  <si>
    <t>TR-202-01 (Comercial - Caminhão basculante)</t>
  </si>
  <si>
    <t>TR-203-01 (Comercial - Caminhão carroceria)</t>
  </si>
  <si>
    <t>TR-204-01 (Comercial - Carreta com Prancha)</t>
  </si>
  <si>
    <t>LOCAL COM DMT ATÉ 3,0 KM (Caminhão basculante)</t>
  </si>
  <si>
    <t>LOCAL COM DMT DE 3,1 A 5,0 KM (Caminhão basculante)</t>
  </si>
  <si>
    <t>LOCAL COM DMT DE 5,1 A 10,0 KM (Caminhão basculante)</t>
  </si>
  <si>
    <t>LOCAL COM DMT DE 10,1 A 15,0 KM (Caminhão basculante)</t>
  </si>
  <si>
    <t>Transporte de materiais para DMT acima de 15 KM (Caminhão basculante)</t>
  </si>
  <si>
    <t>M3</t>
  </si>
  <si>
    <t>M2</t>
  </si>
  <si>
    <t>Roçada manual com roçadeira costal, ferramentas manuais, inclusive limpeza manual</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</si>
  <si>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</si>
  <si>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</si>
  <si>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</si>
  <si>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Poço de visita para BDTC diam. 1,00 m - tudo incluido</t>
  </si>
  <si>
    <t>Compactação de aterros 100% PI em Vias Urbanas</t>
  </si>
  <si>
    <t>L. SOCIAIS:</t>
  </si>
  <si>
    <t>IOPES</t>
  </si>
  <si>
    <t>Banco de concreto aparente com tampo de 40x40x5 cm e base de 20x20x36 cm para mesa de jogos, conforme detalhe em projeto</t>
  </si>
  <si>
    <t>m³</t>
  </si>
  <si>
    <t>Rede para futebol de salão</t>
  </si>
  <si>
    <t>Trave para futebol de salão de tubo de ferro galvanizado 3", com recuo, removível, dimensões oficiais 3x2m</t>
  </si>
  <si>
    <t>Reboco tipo paulista de argamassa de cimento, cal hidratada CH1 e areia lavada traço 1:0.5:6, espessura 25 mm</t>
  </si>
  <si>
    <t>Pintura com tinta acrílica Suvinil, Coral ou Metalatex, inclusive selador acrílico, em paredes externas a três demãos</t>
  </si>
  <si>
    <t>Retirada de grades, gradis, alambrados, cercas e portões</t>
  </si>
  <si>
    <t>Caixa de areia de alvenaria de blocos de concreto 9x19x39cm, dim. 60x60cm e Hmáx=1m, c/ tampa em concreto esp. 5cm, lastro concreto esp. 10cm, revestida intern. c/ chapisco e reboco impermeabilizante, incl. escavação e reaterro</t>
  </si>
  <si>
    <t>Recuperação de poço de visita inclusive fornecimento tampão F.F.A.P.</t>
  </si>
  <si>
    <t>Aquisição de solo de jazida comercial (saibreira)</t>
  </si>
  <si>
    <t>Caixa de passagem (2,50 x 2,50m) em Vias Urbanas</t>
  </si>
  <si>
    <t>mês</t>
  </si>
  <si>
    <t>Preço Unitário</t>
  </si>
  <si>
    <t>Data Base: Outubro/2014</t>
  </si>
  <si>
    <t>TABELA REFERENCIAL:</t>
  </si>
  <si>
    <t>RESUMO</t>
  </si>
  <si>
    <t>CODIGO</t>
  </si>
  <si>
    <t>DESCRICAO</t>
  </si>
  <si>
    <t>PRECO UNITARIO</t>
  </si>
  <si>
    <t>GRUPO - 201.010 - CANTEIRO DE OBRAS</t>
  </si>
  <si>
    <t>FORNECIMENTO, MONTAGEM E ASSENTAMENTO DE BARRACAO DE MADEIRA PARA GUARDA DE TUBOS, COBERTO COM TELHA ONDULADAS DE FIBRO-CIMENTO E = 4MM EM DUAS AGUAS, E DESPROVIDO DE PAREDES.</t>
  </si>
  <si>
    <t>FORNECIMENTO, MONTAGEM E ASSENTAMENTO DE BARRACAO DE MADEIRA PARA PARA DEPOSITOS, COBERTO COM TELHAS ONDULADAS DE FIBRO-CIMENTO E = 4MM, INCLUSIVE INSTALACOES ELETRICAS COM TODOS SEUS COMPONENTES</t>
  </si>
  <si>
    <t>FORNECIMENTO, MONTAGEM E ASSENTAMENTO DE BARRACAO DE MADEIRA PARA REFEITORIO, COBERTO COM TELHAS DE FIBRO-CIMENTO ONDULADAS DE 4MM, BEM COMO TODAS AS INSTALACOES HIDRAULICAS, SANITARIAS E ELETRICAS, COM TODOS OS SEUS COMPONENTES.</t>
  </si>
  <si>
    <t>FORNECIMENTO, MONTAGEM E ASSENTAMENTO DE BARRACAO DE MADEIRA PARA VESTIARIO, COBERTO COM TELHAS DE FIBRO-CIMENTO ONDULADAS DE 4MM, BEM COMO TODAS AS INSTALACOES HIDRAULICAS, SANITARIAS E ELETRICAS, COM TODOS OS SEUS COMPONENTES.</t>
  </si>
  <si>
    <t>FORNECIMENTO E INSTALACAO PROVISORIA DE PADRAO DE ENTRADA DE ENERGIA ELETRICA EM BAIXA TENSAO - MONOFASICO, SERA EXECUTADO OBEDECENDO O ESTABELECIDO NA NORMA DE FORNECIMENTO DE ENERGIA ELETRICA DA CONCESSIONARIA LOCAL.</t>
  </si>
  <si>
    <t>UN</t>
  </si>
  <si>
    <t>FORNECIMENTO E INSTALACAO PROVISORIA DE PADRAO DE ENTRADA DE ENERGIA ELETRICA EM BAIXA TENSAO - TRIFASICO, SERA EXECUTADO OBEDECENDO O ESTABELECIDO NA NORMA DE FORNECIMENTO DE ENERGIA ELETRICA DA CONCESSIONARIA LOCAL,.</t>
  </si>
  <si>
    <t>FORNECIMENTO E EXECUCAO  DE LIGACAO PROVISORIA DE AGUA DN 3/4,   SERA EXECUTADA DE ACORDO COM AS NORMAS DA CONCESSIONARIA LOCAL.</t>
  </si>
  <si>
    <t>FORNECIMENTO E INSTALACAO PROVISORIA, COM CINCO FIOS DE ARAME FARPADO GALVANIZADO 2 X 14 BWG, BEM RETESADOS, E DISTANCIADOS ENTRE SI DE 0,25M, OS QUAIS SERAO AFIXADOS AOS MOUROES DA MADEIRA POR GRAMPOS TAMBEM GALVANIZADOS, EM CADA INTERSECAO DOS FIOS COM OS MOUROES.</t>
  </si>
  <si>
    <t>M</t>
  </si>
  <si>
    <t>FORNECIMENTO E INSTALACAO PROVISORIA, COM CINCO FIOS DE ARAME FARPADO GALVANIZADO 2 X 14 BWG, BEM RETESADOS, E DISTANCIADOS ENTRE SI DE 0,25M, OS QUAIS SERAO AFIXADOS AOS MOUROES DE CONCRETO POR ARAME TAMBEM  GALVANIZADOS,  EM CADA INTERSECAO DOS FIOS COM OS MOUROES.</t>
  </si>
  <si>
    <t>CARGA, DESCARGA E TRANSPORTE DOS MATERIAIS FORNECIDOS PELA CESAN TxKM DISTANCIA DE 50 A 100KM</t>
  </si>
  <si>
    <t>TxKM</t>
  </si>
  <si>
    <t>CARGA, DESCARGA E TRANSPORTE DOS MATERIAIS FORNECIDOS PELA CESAN TXKM DIST. DE 101 A 200KM</t>
  </si>
  <si>
    <t>CARGA, DESCARGA E TRANSPORTE DOS MATERIAIS FORNECIDOS PELA CESAN TxKM DIST. ACIMA DE 200KM</t>
  </si>
  <si>
    <t>FORNECIMENTO  E  EXECUCAO  DE  PLACAS  DE  OBRAS  PADRAO  CESAN E  AGENTE FINANCEIRO, SERAO EXECUTADAS DE ACORDO COM PROJETOS ESPECIFICOS.</t>
  </si>
  <si>
    <t>FORNECIMENTO E  INSTALACAO DE FOSSA SEPTICA PRE-MOLDADA EM CONCRETO, CAPACIDADE 10 PESSOAS</t>
  </si>
  <si>
    <t>FORNECIMENTO E  INSTALACAO DE SUMIDOURO PRE-MOLDADA EM CONCRETO, CAPACIDADE 10 PESSOAS</t>
  </si>
  <si>
    <t>FORNECIMENTO E  EXECUCAO DE SANITARIOS ISOLADOS</t>
  </si>
  <si>
    <t>CONTAINER PARA ESCRITORIO COM BANHEIRO, PRODUZIDO EM CHAPA DE ACO, OBEDECENDO O DISPOSTO NA NR18 E NR10. PORTAS REFORCADAS COM PORTA-CADEADO. ENTRADA DE ENERGIA 110V - 220V, COM TOMADAS, INSTALACOES HIDRAULICAS E PINTURA PU INTERNA E EXTERNA, NAS DIMENSOES DE 6,0X2,4M, EXCETO MOBILIZACAO E DESMOBILIZACAO</t>
  </si>
  <si>
    <t>UNxMES</t>
  </si>
  <si>
    <t>CONTAINER PARA DEPOSITO SEM JANELAS, PRODUZIDO EM CHAPA DE ACO, OBEDECENDO O DISPOSTO NA NR18 E NR10. PORTAS REFORCADAS COM PORTA-CADEADO. ENTRADA DE ENERGIA 110V - 220V, COM TOMADAS, E PINTURA PU INTERNA E EXTERNA, NAS DIMENSOES DE 6,0X2,4M, EXCETO MOBILIZACAO E DESMOBILIZACAO</t>
  </si>
  <si>
    <t>CONTAINER PARA VESTIARIO COM BANHEIRO, PRODUZIDO EM CHAPA DE ACO, OBEDECENDO O DISPOSTO NA NR18 E NR10. PORTAS REFORCADAS COM PORTA-CADEADO. ENTRADA DE ENERGIA 110V - 220V, COM TOMADAS, INSTALACOES HIDRAULICAS E PINTURA PU INTERNA E EXTERNA, NAS DIMENSOES DE 6,0X2,4M, EXCETO MOBILIZACAO E DESMOBILIZACAO</t>
  </si>
  <si>
    <t>MOBILIZACAO DE CONTAINER 6,00X2,40M</t>
  </si>
  <si>
    <t>DESMOBILIZACAO DE CONTAINER 6,00X2,40M</t>
  </si>
  <si>
    <t>LOCACAO  MENSAL  DE  BANHEIRO  QUIMICO,  INCLUSIVE  MOBILIZACAO,  DESMOBILIZACAO  E MANUTENCAO</t>
  </si>
  <si>
    <t>GRUPO - 202.010 - SERVICOS TECNICOS</t>
  </si>
  <si>
    <t>TESTE  DE ESTANQUEIDADE</t>
  </si>
  <si>
    <t>ACOMPANHAMENTO TOPOGRÁFICO DO ASSENTAMENTO DAS TUBULAÇÕES DE ADUTORAS DE ÁGUA, RECALQUES E EMISSÁRIOS DE ESGOTO</t>
  </si>
  <si>
    <t>LOCAÇÃO,    NIVELAMENTO    E    ACOMPANHAMENTO     COM    AUXILIO    DE    EQUIPAMENTO TOPOGRAFICO DE REDES, RECALQUES E EMISSÁRIOS DE ESGOTO E ADUTORAS DE ÁGUA.</t>
  </si>
  <si>
    <t>LOCACAO DE REDES/ADUTORAS , SEM AUXILIO DE EQUIPAMENTO TOPOGRAFICO</t>
  </si>
  <si>
    <t>LOCAÇÃO,    NIVELAMENTO    E    ACOMPANHAMENTO     COM    AUXILIO    DE    EQUIPAMENTO TOPOGRAFICO DE REDES DE DISTRIBUIÇÃO DE ÁGUA.</t>
  </si>
  <si>
    <t>ACOMPANHAMENTO  TOPOGRÁFICO  DO  ASSENTAMENTO  DAS  TUBULAÇÕES  PARA  REDES  DE ESGOTO</t>
  </si>
  <si>
    <t>LOCACAO OBJETIVA DETERMINAR A POSICAO DA OBRA NO TERRENO, BEM COMO OS NIVEIS SOLICITADOS EM PROJETO, EM RELACAO A REFERENCIA DE NIVEL ,  PARA  A  DEMARCACAO SERAO UTILIZADOS EQUIPAMENTOS TOPOGRAFICOS E CONSTARA DA FIXACAO DE PIQUETES QUE PERMITAM A SUA POSTERIOR IDENTIFICACAO.</t>
  </si>
  <si>
    <t>LOCACAO  DA  OBRA  NO  TERRENO,  BEM  COMO  OS  NIVEIS  SOLICITADOS  EM  PROJETO,   SEM AUXILIO DE EQUIPAMENTO TOPOGRAFICO</t>
  </si>
  <si>
    <t>LOCACAO  DA  AREA,  BEM  COMO  OS  NIVEIS  SOLICITADOS  EM  PROJETO,   COM  AUXILIO  DE EQUIPAMENTO TOPOGRAFICO</t>
  </si>
  <si>
    <t>CADASTRO DE REDES DE DISTRIBUICAO E ADUTORAS DE AGUA BRUTA OU TRATADA, DE ACORDO COM O PROJETO, DE QUALQUER DIAMETRO E MATERIAL, APRESENTADO  EM AUTOCAD</t>
  </si>
  <si>
    <t>CADASTRO DE REDES DE ESGOTO E EMISSARIOS, DE ACORDO COM O PROJETO, DE QUALQUER DIAMETRO E MATERIAL, APRESENTADO  EM AUTOCAD</t>
  </si>
  <si>
    <t>CADASTRO DAS LIGACOES DE AGUA, APRESENTADO EM AUTOCAD</t>
  </si>
  <si>
    <t>CADASTRO DAS LIGACOES DE ESGOTO, APRESENTADO EM AUTOCAD</t>
  </si>
  <si>
    <t>CADASTRO DE LIGACOES INTRADOMICILIARES DE ESGOTO</t>
  </si>
  <si>
    <t>CADASTRO   DA   OBRA   CIVIL   ,   CONSISTE   NO   CADASTRAMENTO   DE   OBRA   LOCALIZADA ELEVATORIAS, ETA, ETE, ETC.., APRESENTADO EM AUTOCAD</t>
  </si>
  <si>
    <t>EQUIPE  TOPOGRAFICA   COMPOSTA,   TOPOGRAFO,   AJUDANTES,  VEICULO   E   EQUIPAMENTOS TOPOGRAFICOS</t>
  </si>
  <si>
    <t>MES</t>
  </si>
  <si>
    <t>GRUPO - 203.010 - SERVICOS PRELIMINARES</t>
  </si>
  <si>
    <t>TAPUME DE VEDACAO CONTINUO, SAO CAVALETES EXECUTADOS EM PLACAS COMPENSADAS NAS DIMENSOES DE (2,00 X 1,00 X 0,01)M, DEVIDAMENTE PINTADAS COM TINTA A OLEO, E ASSENTADAS SOBRE ESTRUTURA DE MADEIRA DE LEI SERRADA.</t>
  </si>
  <si>
    <t>UNXDIA</t>
  </si>
  <si>
    <t>TAPUME DE VEDACAO CONTINUO E SINALIZACAO EM TELA, SERA CONSTITUIDO DE UMA SERIE DE PEDESTAIS ONDE SERA FIXADA A  TELA DE PVC, INSTALADOS AO LONGO DE UMA DETERMINADA LINHA.</t>
  </si>
  <si>
    <t>TAPUME DE VEDACAO DESCONTINUO , SERA EXECUTADO COM  TABUAS  CORRIDAS  DE DIMENSOES (0,025 X 0,30)M, DISPOSTOS HORIZONTALMENTE E AFIXADAS EM ESTACAS DE MADEIRA DE LEI SERRADAS, NAS DIMENSOES DE (0,08 X 0,08)M, PINTADOS COM TINTA  A CAL.</t>
  </si>
  <si>
    <t>FORNECIMENTO  E INSTALACAO PROVISORIA DE TAPUME DE PROTECAO EM CHAPA DE MADEIRA COMPENSADA 2,00X1,00X0,01M,  PINTADOS COM TITA A CAL</t>
  </si>
  <si>
    <t>PASSADICOS COM PRANCHAS DE MADEIRA LEI DE (0,08 X 0,30), LARGURA 1,20M, E NA EXTENSAO DE TODA A LARGURA DA VALA. COM GUARDA-CORPOS LATERAIS, ALTURA NAO INFERIOR A 1,00M, DEVIDAMENTE PINTADOS COM TINTA A OLEO NA COR BRANCA.</t>
  </si>
  <si>
    <t>PASSADICOS   COM   CHAPAS   DE   ACO,    SERAO   EXECUTADOS  COM   CHAPAS   DE   ACO,   COM ESPESSURA A SER DEFINIDA PELA FISCALIZACAO.</t>
  </si>
  <si>
    <t>KG</t>
  </si>
  <si>
    <t>ESTRADA DE ACESSO SEM PAVIMENTACAO,   COM LARGURA DE 6,00M E RAMPA MAXIMA DE 15%.</t>
  </si>
  <si>
    <t>BASE DA ESTRADA DE ACESSO EM PEDRA BRITADA, SERA  EXECUTADO TODO O SUBLEITO EM UMA CAMADA DE ESPESSURA  ± 0,10M.  , COM PEDRA BRITADA Nº 1 A 3 .</t>
  </si>
  <si>
    <t>LIMPEZA DE TERRENO</t>
  </si>
  <si>
    <t>ROCADA FINA E EMPILHAMENTO E BOTA FORA MANUAIS OU QUEIMA DE RESIDUOS</t>
  </si>
  <si>
    <t>ROCADA  DE  TERRENO  COM  AUXILIO  DE  EQUIPAMENTO,  INCLUSIVE  LIMPEZA  E  CARGA  EM CAMINHAO</t>
  </si>
  <si>
    <t>LIMPEZA MANUAL/MECANICA DE VEGETACAO AGUATICA NOS MANANCIAIS,   INCLUSIVE BOTA- FORA</t>
  </si>
  <si>
    <t>CAPINA COM EMPILHAMENTO E CARGA MANUAIS E BOTA FORA COM CAMINHAO</t>
  </si>
  <si>
    <t>CAPINA COM EMPILHAMENTO E BOTA FORA MANUAIS OU QUEIMA DE RESIDUOS</t>
  </si>
  <si>
    <t>ROCADA DE AREA, INCLUSIVE LIMPEZA</t>
  </si>
  <si>
    <t>DESMATAMENTO COM ROCADA FINA DE TERRENO,   INCLUSIVE LIMPEZA DO TERRENO E BOTA- FORA.</t>
  </si>
  <si>
    <t>DESMATAMENTO COM ROCADA DENSA DE TERRENO,   INCLUSIVE LIMPEZA DO TERRENO E BOTA- FORA.</t>
  </si>
  <si>
    <t>DESTOCAMENTO MANUAL/MECANICO DE ARVORES DE MÉDIO E GRANDE PORTE</t>
  </si>
  <si>
    <t>DESTOCAMENTO MANUAL DE ARVORES DE PEQUENO PORTE</t>
  </si>
  <si>
    <t>DESTOCAMENTO MECANICOS DE ARVORES DIÂMETROS SUPERIORES A 0,15M</t>
  </si>
  <si>
    <t>FORNECIMENTO E INSTALACAO DE PLACAS INDICATIVAS DE ACRILICO</t>
  </si>
  <si>
    <t>RASPAGEM E LIMPEZA MANUAL DO TERRENO</t>
  </si>
  <si>
    <t>RASPAGEM E LIMPEZA MECANICA DO TERRENO</t>
  </si>
  <si>
    <t>PLACAS DE SINALIZACAO,  EM MADEIRA OU METAL FIXADAS EM CAVALETES</t>
  </si>
  <si>
    <t>UNxDIA</t>
  </si>
  <si>
    <t>CONES DE SINALIZACAO</t>
  </si>
  <si>
    <t>CONES DE SINALIZACAO COM SINALIZADOR A ENERGIA ELETRICA</t>
  </si>
  <si>
    <t>PLACAS DE BLOQUEIO,  EM MADEIRA OU METAL FIXADAS EM CAVALETES</t>
  </si>
  <si>
    <t>SINALIZACAO PARE/SIGA COM PLACAS DE BLOQUEIO SERA EXECUTADO ATRAVES DO PROCESSO MANUAL COM/SEM RADIO COMUNICACAO</t>
  </si>
  <si>
    <t>SINALIZACAO NOTURNA COM ENERGIA ELETRICA, COM BALDE DE PLASTICO DE COR VERMELHA COM CAPACIDADE DE 5 LITROS, TENDO NO SEU INTERIOR UMA LAMPADA INCANDESCENTE DE 100W.</t>
  </si>
  <si>
    <t>SINALIZACAO NOTURNA COM COMBUSTIVEL</t>
  </si>
  <si>
    <t>SINALIZACAO DIURNA,  EM MADEIRA OU METAL FIXADAS EM CAVALETES</t>
  </si>
  <si>
    <t>FORNECIMENTO,   MONTAGEM,   DESLOCAMENTO   E   DESMONTAGEM   DE   TELA   TAPUME   DE SINALIZACAO</t>
  </si>
  <si>
    <t>SINALIZACAO  C/  FAIXA  DUPLA  ZEBRADA,  C/  7CM  DE  LARGURA  FIXADAS  EM  VERGALHOES ALT.1,50M, ESPACADAS DE 3 A 3M</t>
  </si>
  <si>
    <t>FORNECIMENTO E INSTALACAO DE TELA DE PROTECAO NA FACHADA</t>
  </si>
  <si>
    <t>ESCORAMENTO DE MURO</t>
  </si>
  <si>
    <t>ESCORAMENTO  DE  ARVORES,   QUE  POR  SUAS  CARACTERISTICAS  OU  EXIGENCIAS  DO  ORGAO COMPETENTE DEVA SER PRESERVADA.</t>
  </si>
  <si>
    <t>PODA MANUAL DE GRAMA,  INCLUSIVE LIMPEZA E BOTA FORA</t>
  </si>
  <si>
    <t>PODA MECANICA  DE GRAMA,  INCLUSIVE LIMPEZA E BOTA FORA</t>
  </si>
  <si>
    <t>LIMPEZA DE AREA (VARREDURA)</t>
  </si>
  <si>
    <t>DEMOLICAO DE CONCRETO ARMADO, PROCESSOS  MANUAIS OU MECANICOS.</t>
  </si>
  <si>
    <t>DEMOLICAO DE CONCRETO SIMPLES, PROCESSOS  MANUAIS OU MECANICOS.</t>
  </si>
  <si>
    <t>DEMOLICAO DE CONCRETO CICLOPICO, PROCESSOS  MANUAIS OU MECANICOS.</t>
  </si>
  <si>
    <t>DEMOLICAO DE PISO CIMENTADO SOBRE LASTRO DE CONCRETO, PROCESSOS MECANICOS OU MANUAIS.</t>
  </si>
  <si>
    <t>DEMOLICAO DE ALVENARIA DE PEDRA,  PROCESSOS MECANICOS OU MANUAIS.</t>
  </si>
  <si>
    <t>DEMOLICAO  DE  ALVENARIA  DE  LAJOTA,  TIJOLOS  OU  BLOCOS,   PROCESSOS  MECANICOS  OU MANUAIS,</t>
  </si>
  <si>
    <t>DEMOLICAO DE ALVENARIA DE COBOGO,  PROCESSOS MECANICOS OU MANUAIS,</t>
  </si>
  <si>
    <t>DEMOLICAO  DE  ALVENARIA  DE  BLOCOS  DE  CONCRETO  COM  ENCHIMENTO  EM  CONCRETO  E ARMADURA, PROCESSOS MECANICOS OU MANUAIS.</t>
  </si>
  <si>
    <t>DEMOLICAO MANUAL DE PISO/REVESTIMENTO/AZULEJO EM CERAMICA</t>
  </si>
  <si>
    <t>DEMOLICAO E RETIRADA DE ARGAMASSA</t>
  </si>
  <si>
    <t>ANDAIME SUSPENSO DE MADEIRA, SERAO EXECUTADOS EM MADEIRA SERRADA, COMPOSTA DE PONTALETES DE DIMENSOES (0,08 X 0,08)M E TABUAS DE ESPESSURA 0,025M, A LARGURA DE 0,80M,</t>
  </si>
  <si>
    <t>RETIRADA E RECOMP0SICAO DE CERCA COM MOUROES DE MADEIRA</t>
  </si>
  <si>
    <t>RETIRADA E RECOMPOSICAO DE CERCA COM MOUROES DE CONCRETO</t>
  </si>
  <si>
    <t>REMOCAO DE TELA EM CERCA EM TELA GALVANIZADA</t>
  </si>
  <si>
    <t>RETIRADA DE CERCA EM MOUROES DE CONCRETO OU MADEIRA COM REAPROVEITAMENTO,</t>
  </si>
  <si>
    <t>RETIRADA DE CERCA EM MOUROES DE CONCRETO OU MADEIRA SEM REAPROVEITAMENTO,</t>
  </si>
  <si>
    <t>RETIRADA DE COBERTURA EM TELHAS CERAMICAS COM REAPROVEITAMENTO</t>
  </si>
  <si>
    <t>RETIRADA  DE  COBERTURA  EM  TELHAS  DE  FIBRO  CIMENTO  ESPESSURA  DE  4  A  8  mm  COM REAPROVEITAMENTO</t>
  </si>
  <si>
    <t>RETIRADA  DE  COBERTURA  EM  TELHAS  DE  FIBRO  CIMENTO  ESPESSURA  DE  4  A  8  mm  SEM REAPROVEITAMENTO</t>
  </si>
  <si>
    <t>REMOCAO  DE  ENTULHO  UTILIZANDO  CACAMBA  ESTACIONARIA,   INCLUSIVE  CARREGAMENTO MANUAL</t>
  </si>
  <si>
    <t>LOCACAO  DE  ANDAIME  METALICO  TUBULAR  COM  SEUS  ACESSORIOS  (DIAGONAIS,  RODIZIOS, GUARDA-CORPOS, ESCADAS E PISOS METALICOS). (METRO ALTURA X DIA)</t>
  </si>
  <si>
    <t>LOCACAO DE ANDAIME FACHADEIRA M2XMES</t>
  </si>
  <si>
    <t>MONTAGEM E DESMONTAGEM DE ANDAIME FACHADEIRO</t>
  </si>
  <si>
    <t>MONTAGEM   E   DESMONTAGEM   DE   ANDAIME   METALICO   INCLUSIVE   ACESSORIOS-   METRO ALTURA</t>
  </si>
  <si>
    <t>DEMOLICAO E RETIRADA DE MASSA UNICA, REBOCO OU EMBOCO  , EXECUTADO ATRAVES DE PROCESSOS MANUAL/MECANICO</t>
  </si>
  <si>
    <t>RETIRADA DE GUARDA CORPO</t>
  </si>
  <si>
    <t>RETIRADA DE PORTA DE MADEIRA, COMPLETA</t>
  </si>
  <si>
    <t>RETIRADA DE ESQUADRIAS DE ALUMINIO C/ REAPROVEITAMENTO</t>
  </si>
  <si>
    <t>RETIRADA   DE   PORTA,   JANELA   E   BASCULA   DE   MADEIRA,   INCLUSIVE  MARCO   ALIZARES   E FERRAGENS COM REAPROVEITAMENTO</t>
  </si>
  <si>
    <t>RETIRADA   DE   CAIXA   DE   DESCARGA   DE   SOBREPOR   COM   REAPROVEITAMENTO   E   COM TAMPONAMENTO DO PONTO NAO REAPROVEITAMENTO.</t>
  </si>
  <si>
    <t>RETIRADA DE ARAME FARPADO DE CERCA DE MOIROES</t>
  </si>
  <si>
    <t>RETIRADA DE PISO EM GRANITO</t>
  </si>
  <si>
    <t>RETIRADA DE RODAPE, DEGRAU OU SOLEIRA EM PEDRA DECORATIVAS (GRANITO, MARMORE, ETC) COM REAPROVEITAMENTO</t>
  </si>
  <si>
    <t>GRUPO - 204.010 - MOVIMENTO DE TERRA</t>
  </si>
  <si>
    <t>ESCAVACAO  MANUAL  EM  QUALQUER  TIPO  DE  SOLO  QUE  SEJAM  DE  1ª  CATEGORIA,   COM PROFUNDIDADE ATE 3 METROS</t>
  </si>
  <si>
    <t>ESCAVACAO  MANUAL  EM  QUALQUER  TIPO  DE  SOLO  QUE  SEJAM  DE  1ª  CATEGORIA,   COM PROFUNDIDADE ACIMA DE  3 METROS</t>
  </si>
  <si>
    <t>ESCAVACAO MANUAL DE MATERIAL TURFOSO</t>
  </si>
  <si>
    <t>ESCAVACAO MANUAL EM QUALQUER TIPO DE SOLO QUE SEJAM DE 2ª CATEGORIA(MOLEDO), COM PROFUNDIDADE ATE 3 METROS</t>
  </si>
  <si>
    <t>ESCAVACAO  MECANICA  EM  QUALQUER  TIPO  DE  SOLO  QUE  SEJAM  DE  1ª  CATEGORIA,  COM PROFUNDIDADE ATE 3 METROS</t>
  </si>
  <si>
    <t>ESCAVACAO  MECANICA  EM  QUALQUER TIPO  DE  SOLO  QUE  SEJAM  DE  1ª  CATEGORIA,   COM PROFUNDIDADE ACIMA DE  3 METROS</t>
  </si>
  <si>
    <t>ESCAVACAO MECANICA DE MATERIAL TURFOSO</t>
  </si>
  <si>
    <t>ESCAVACAO MECANICA EM QUALQUER TIPO DE SOLO QUE SEJAM DE 2ª CATEGORIA,  (MOLEDO) COM PROFUNDIDADE ATE 3 METROS</t>
  </si>
  <si>
    <t>ESCAVACAO MECANICA EM QUALQUER TIPO DE SOLO QUE SEJAM DE 2ª CATEGORIA,  (MOLEDO) COM PROFUNDIDADE ACIMA DE  3 METROS</t>
  </si>
  <si>
    <t>ESCAVACAO MANUAL EM ROCHA SEM USO DE EXPLOSIVOS, COMPREENDE TODOS OS SERVICOS RELATIVOS AO DESMONTE, DESDOBRAMENTO E RETIRADA DO MATERIAL ESCAVADO DAS VALAS OU CAVAS, ATRAVES DE PROCESSOS MANUAIS , SEM EMPREGO DE EXPLOSIVOS,</t>
  </si>
  <si>
    <t>ESCAVACAO MANUAL EM ROCHA COM USO DE EXPLOSIVOS, COMPREENDE TODOS OS SERVICOS RELATIVOS AO DESMONTE, DESDOBRAMENTO E RETIRADA DO MATERIAL ESCAVADO DAS VALAS OU CAVAS, ATRAVES DE PROCESSOS MANUAIS , COM EMPREGO DE EXPLOSIVOS,</t>
  </si>
  <si>
    <t>ESCAVACAO EM ROCHA COM UTILIZACAO DE ARGAMASSA EXPANSIVA, COMPREENDE TODOS OS SERVICOS RELATIVOS AO DESMONTE, DESDOBRAMENTO E RETIRADA DO MATERIAL ESCAVADOS DAS VALAS OU CAVAS</t>
  </si>
  <si>
    <t>ESCAVACAO MECANICA DE ROCHA SEM USO DE EXPLOSIVOS COMPREENDE TODOS OS SERVICOS RELATIVOS AO DESMONTE, DESDOBRAMENTO E RETIRADA DO MATERIAL ESCAVADO DAS VALAS OU CAVAS, ATRAVES DE PROCESSOS MECANICOS, SEM EMPREGO DE EXPLOSIVOS,</t>
  </si>
  <si>
    <t>ESCAVACAO MECANICA DE ROCHA COM USO DE EXPLOSIVOS COMPREENDE TODOS OS SERVICOS RELATIVOS AO DESMONTE, DESDOBRAMENTO E RETIRADA DO MATERIAL ESCAVADO DAS VALAS OU CAVAS, ATRAVES DE PROCESSOS MECANICOS, COM EMPREGO DE EXPLOSIVOS,</t>
  </si>
  <si>
    <t>ESCAVACAO MANUAL, REMOCAO COM BALDES E DESCARGA COM CARRINHO DE MAO</t>
  </si>
  <si>
    <t>RETIRADA MANUAL DE MATERIAL ESCAVADO NO FUNDO DO POCO</t>
  </si>
  <si>
    <t>RETIRADA DE MATERIAL ROCHOSO (MATACOES) COM USO DE TRATOR D6 (ACIMA DE 110HP)</t>
  </si>
  <si>
    <t>REGULARIZACAO DO FUNDO DAS VALAS COM AREIA</t>
  </si>
  <si>
    <t>REGULARIZACAO DO FUNDO DAS VALAS COM PO DE PEDRA</t>
  </si>
  <si>
    <t>REGULARIZACAO DO FUNDO DAS VALAS COM BRITA</t>
  </si>
  <si>
    <t>REGULARIZACAO DO FUNDO DAS VALAS SEM FORNECIMENTO DE MATERIAL</t>
  </si>
  <si>
    <t>REATERRO MANUAL SEM COMPACTACAO CONTROLADA</t>
  </si>
  <si>
    <t>REATERRO MECANICO SEM COMPACTACAO CONTROLADA</t>
  </si>
  <si>
    <t>REATERRO COM APILOAMENTO MANUAL SEM COMPACTACAO CONTROLADA</t>
  </si>
  <si>
    <t>REATERRO COM COMPACTACAO MECANICA</t>
  </si>
  <si>
    <t>REATERRO MECANICO COM ARGILA EM CAMADAS DE 20CM GC=95% PN</t>
  </si>
  <si>
    <t>REATERRO COM ADENSAMENTO HIDRAULICO</t>
  </si>
  <si>
    <t>FORNECIMENTO E EXECUCAO DE SOLO CIMENTO ENSACADO TRACO 1:6 COM 50% ARGILA E 50% AREIA</t>
  </si>
  <si>
    <t>FORNECIMENTO E EXECUCAO DE SOLO CIMENTO TRACO 1:6</t>
  </si>
  <si>
    <t>ATERRO COM AREIA SEM COMPACTACAO CONTROLADA</t>
  </si>
  <si>
    <t>ATERRO COM AREIA COM APILOAMENTO MANUAL</t>
  </si>
  <si>
    <t>ATERRO COM AREIA COM COMPACTACAO MECANICA</t>
  </si>
  <si>
    <t>ATERRO COM AREIA COM ADENSAMENTO HIDRAULICO</t>
  </si>
  <si>
    <t>ATERRO COM PO DE PEDRA SEM COMPACTACAO CONTROLADA</t>
  </si>
  <si>
    <t>ATERRO COM PO DE PEDRA COM APILOAMENTO MANUAL</t>
  </si>
  <si>
    <t>ATERRO COM PO DE PEDRA COM COMPACTACAO MECANICA</t>
  </si>
  <si>
    <t>ATERRO COM ARGILA SEM COMPACTACAO CONTROLADA</t>
  </si>
  <si>
    <t>ATERRO COM ARGILA COM APILOAMENTO MANUAL</t>
  </si>
  <si>
    <t>ATERRO COM ARGILA COM COMPACTACAO MECANICA</t>
  </si>
  <si>
    <t>ATERRO COM ARGILA COM COMPACTACAO MECANICA SEM FORNECIMENTO DE MATERIAL</t>
  </si>
  <si>
    <t>ATERRO MECANIZADO COM ARGILA CAMADAS DE 20CM GC=95% PN</t>
  </si>
  <si>
    <t>ATERRO COM SOLO BRITA SEM COMPACTACAO CONTROLADA</t>
  </si>
  <si>
    <t>ATERRO COM SOLO BRITA COM COMPACTACAO MECANICA</t>
  </si>
  <si>
    <t>CORTE DE TERRENO NATURAL COM EQUIPAMENTO MECANICO</t>
  </si>
  <si>
    <t>CORTE E ATERRO COMPENSADO</t>
  </si>
  <si>
    <t>TRANSPORTE DE MATERIAIS PARA ATERRO  INCLUSIVE EMPOLAMENTO</t>
  </si>
  <si>
    <t>M3xKM</t>
  </si>
  <si>
    <t>CORTE E CARGA DE MATERIAL COM EQUIPAMENTO MECANICO</t>
  </si>
  <si>
    <t>COMPACTACAO MECANICA EM ATERRO C/ ARGILA NO FUNDO DA LAGOA GC=100% PN</t>
  </si>
  <si>
    <t>DRAGAGEM DE LAGOAS E VALAS</t>
  </si>
  <si>
    <t>TRANSPORTE  MATERIAIS PROVENIENTES DE ESCAVAÇÕES, DEMOLIÇÕES, LIMPEZA, ETC.</t>
  </si>
  <si>
    <t>BOTA  FORA  DE  MATERIAIS  SEM  USO  DE  CAMINHAO,  CONSISTE  NA  CARGA,  TRANSPORTE  E DESCARGA DO MATERIAL.</t>
  </si>
  <si>
    <t>CARGA, TRANSPORTE, DESCARGA E ESPALHAMENTO, DISTANCIAATE 1,5KM</t>
  </si>
  <si>
    <t>CARGA, TRANSPORTE DE MATERIAL, REAPROVETADO PARA REATERRO DA VALA AO LOCAL DE ESTOCAGEM IDA E VOLTA</t>
  </si>
  <si>
    <t>TRANSPORTE MANUAL DE MATERIAIS EM LOCAL DE DIFICIL ACESSO</t>
  </si>
  <si>
    <t>T</t>
  </si>
  <si>
    <t>DRAGAGEM    DE    CANAL     COM    DRAG-LINE,    INCLUSIVE   MANUTENCAO,    MOBILIZACAO    E DESMOBILIZACAO</t>
  </si>
  <si>
    <t>H</t>
  </si>
  <si>
    <t>GRUPO - 205.010 - ESCORAMENTO</t>
  </si>
  <si>
    <t>ESCORAMENTO DE VALA C/PRANCHA METALIC E ESTRONCAMENTOCOM PERFIL METALICO, CONSISTE EM ESCORAR A SUPERFICIE LATERAL DAS VALAS, CAVAS OU POCOS, COM CRAVACOES DE ESTACAS PRANCHAS METALICAS TRAVADAS COM ESTRONCAS METALICAS.</t>
  </si>
  <si>
    <t>ENSECADEIRA COM EMPREGO DE SACOS DE AREIA</t>
  </si>
  <si>
    <t>ENSECADEIRA COM PRANCHAS DE MADEIRA</t>
  </si>
  <si>
    <t>FORNECIMENTO E EXECUCAO DE DAMAS EM SOLO CIMENTO 6:1</t>
  </si>
  <si>
    <t>FORNECIMENTO E EXECUCAO DE DAMAS DE CONTENCAO, CONSISTE NA COLOCACAO DE TABUAS COM DIMENSOES DE 0,025 X 0,20M E COMPRIMENTO IGUAL AO EIXO DA ESCAVACAO, E ESPACADAS, CONVENIENTEMENTE, A FIM DE QUE PRODUZA O EFEITO DESEJADO.</t>
  </si>
  <si>
    <t>GRUPO - 206.010 - ESGOTAMENTO</t>
  </si>
  <si>
    <t>ESGOTAMENTO COM AUXILIO DE CONJUNTO MOTO BOMBA CAPACIDADE ATE 10 M3/H</t>
  </si>
  <si>
    <t>ESGOTAMENTO COM AUXILIO DE CONJUNTO MOTO BOMBA CAPACIDADE ACIMA DE 10 M3/H</t>
  </si>
  <si>
    <t>REBAIXAMENTO DE LENCOL FREATICO COM PONTEIRAS FILTRANTES (CJ x MES)</t>
  </si>
  <si>
    <t>REBAIXAMENTO DE LENCOL FREATICO COM PONTEIRAS FILTRANTES  METRO</t>
  </si>
  <si>
    <t>GRUPO - 207.010 - OBRAS DE CONTENCAO</t>
  </si>
  <si>
    <t>FORNECIMENTO E EXECUCAO DE ENROCAMENTO COM PEDRA DE MAO</t>
  </si>
  <si>
    <t>FORNECIMENTO E EXECUCAO DE MURO DE ARRIMO EM CONCRETO CICLOPICO</t>
  </si>
  <si>
    <t>FORNECIMENTO   E   EXECUCAO   DE   GABIAO   TIPO   COLCHAO   CONFECCIONADO   EM   MALHA HEXAGONAL DE DUPLA TORCAO TIPO 6X8</t>
  </si>
  <si>
    <t>FORNECIMENTO E EXECUCAO DE GABIAO TIPO CAIXA CONFECCIONADO EM MALHA HEXAGONAL DE DUPLA TORCAO TIPO 8X10 - DIMENSÕES 1,00 X 1,00</t>
  </si>
  <si>
    <t>FORNECIMENTO E EXECUCAO DE CONTENCAO COM SACOS VSL DE SOLO CIMENTO</t>
  </si>
  <si>
    <t>EXECUCAO DE ENSECADEIRA COM SOLO ENSACADO NO LOCAL</t>
  </si>
  <si>
    <t>FORNECIMENTO E EXECUCAO DE CONTENCAO COM SOLO CIMENTO 1:8 ENSACADO, COM SOLO DE JAZIDA</t>
  </si>
  <si>
    <t>GRUPO - 208.010 - FUNDACOES E ESTRUTURAS</t>
  </si>
  <si>
    <t>FORNECIMENTO E EXECUCAO DE LASTRO DE AREIA</t>
  </si>
  <si>
    <t>FORNECIMENTO E EXECUCAO DE LASTRO DE PO DE PEDRA</t>
  </si>
  <si>
    <t>FORNECIMENTO E EXECUCAO DE LASTRO DE BRITA</t>
  </si>
  <si>
    <t>FORNECIMENTO E EXECUCAO DE LASTRO DE PO DE PEDRA, COM APILOAMENTO MANUAL</t>
  </si>
  <si>
    <t>FORNECIMENTO, PREPARO E LANCAMENTO DE LASTRO DE CONCRETO MAGRO TRACO 1:4:8</t>
  </si>
  <si>
    <t>FORNECIMENTO   E   EXECUCAO   DE   FORMA   METALICA   PLANA   INCLUSIVE   ESCORAMENTO   E DESFORMA</t>
  </si>
  <si>
    <t>FORNECIMENTO   E   EXECUCAO   DE   FORMA   METALICA   CURVA,   INCLUSIVE   ESCORAMENTO, CIMBRAMENTO E DESFORMA.</t>
  </si>
  <si>
    <t>FORNECIMENTO  E  EXECUCAO  DE  FORMA  PLANA  DE  MADEIRA  INCLUSIVE  ESCORAMENTO  E DESFORMA, SERAO EXECUTADAS COM TABUAS DE MADEIRA ESPESSURA 0,025M</t>
  </si>
  <si>
    <t>FORNECIMENTO  E  EXECUCAO  DE  FORMA  CURVA  DE  MADEIRA  INCLUSIVE  ESCORAMENTO  E DESFORMA, SERAO EXECUTADAS COM TABUAS DE MADEIRA ESPESSURA 0,025M</t>
  </si>
  <si>
    <t>FORNECIMENTO E EXECUCAO DE FORMA PLANA EM CHAPA COMPENSADA RESINADA INCLUSIVE ESCORAMENTO E DESFORMA, SERAO EXECUTADAS COM CHAPAS DE COMPENSADAS RESINADAS ESPESSURA 12MM</t>
  </si>
  <si>
    <t>FORNECIMENTO E EXECUCAO DE FORMA CURVA EM CHAPA COMPENSADA RESINADA INCLUSIVE ESCORAMENTO E DESFORMA, SERAO EXECUTADAS COM CHAPAS DE COMPENSADAS RESINADAS ESPESSURA 12MM</t>
  </si>
  <si>
    <t>FORNECIMENTO E EXECUCAO DE FORMA PLANA EM CHAPA COMPENSADA PLASTIFICADA INCLUSIVE ESCORAMENTO E DESFORMA , SERAO EXECUTADAS COM CHAPAS DE COMPENSADAS PLASTIFICADA  ESPESSURA 12MM</t>
  </si>
  <si>
    <t>FORNECIMENTO E EXECUCAO DE FORMA CURVA EM CHAPA COMPENSADA PLASTIFICADA INCLUSIVE ESCORAMENTO E DESFORMA, SERAO EXECUTADAS COM CHAPAS DE COMPENSADAS PLASTIFICADA  ESPESSURA 12MM</t>
  </si>
  <si>
    <t>FORNECIMENTO,  CORTE, DOBRAMENTO, MONTAGEM E ASSENTAMENTO DE ARMADURA CA-25</t>
  </si>
  <si>
    <t>FORNECIMENTO,  CORTE, DOBRAMENTO, MONTAGEM E ASSENTAMENTO DE ARMADURA CA-50</t>
  </si>
  <si>
    <t>FORNECIMENTO,  CORTE, DOBRAMENTO, MONTAGEM E ASSENTAMENTO DE ARMADURA CA-60</t>
  </si>
  <si>
    <t>FORNECIMENTO PREPARO E LANCAMENTO DE ARGAMASSA 1:3 (CIMENTO:AREIA)</t>
  </si>
  <si>
    <t>FORNECIMENTO, PREPARO, TRANSPORTE, LANCAMENTO E ACABAMENTO DE CONCRETO COM RESISTENCIA DE COMPRESSAO FCK =  75 KG/CM2, VIRADO EM OBRA COM BETONEIRA</t>
  </si>
  <si>
    <t>FORNECIMENTO, PREPARO, TRANSPORTE, LANCAMENTO E ACABAMENTO DE CONCRETO COM RESISTENCIA DE COMPRESSAO FCK =  90 KG/CM2, VIRADO EM OBRA COM BETONEIRA</t>
  </si>
  <si>
    <t>FORNECIMENTO, PREPARO, TRANSPORTE, LANCAMENTO E ACABAMENTO DE CONCRETO COM RESISTENCIA DE COMPRESSAO FCK =  110 KG/CM2, VIRADO EM OBRA COM BETONEIRA</t>
  </si>
  <si>
    <t>FORNECIMENTO, PREPARO, TRANSPORTE, LANCAMENTO E ACABAMENTO DE CONCRETO COM RESISTENCIA DE COMPRESSAO FCK =  135 KG/CM2, VIRADO EM OBRA COM BETONEIRA</t>
  </si>
  <si>
    <t>FORNECIMENTO, PREPARO, TRANSPORTE, LANCAMENTO E ACABAMENTO DE CONCRETO COM RESISTENCIA DE COMPRESSAO FCK =  150 KG/CM2, VIRADO EM OBRA COM BETONEIRA</t>
  </si>
  <si>
    <t>FORNECIMENTO, PREPARO, TRANSPORTE, LANCAMENTO E ACABAMENTO DE CONCRETO COM RESISTENCIA DE COMPRESSAO FCK =  180 KG/CM2, VIRADO EM OBRA COM BETONEIRA</t>
  </si>
  <si>
    <t>FORNECIMENTO, PREPARO, TRANSPORTE, LANCAMENTO E ACABAMENTO DE CONCRETO COM RESISTENCIA DE COMPRESSAO FCK =  200 KG/CM2, VIRADO EM OBRA COM BETONEIRA</t>
  </si>
  <si>
    <t>FORNECIMENTO, PREPARO, TRANSPORTE, LANCAMENTO E ACABAMENTO DE CONCRETO COM RESISTENCIA DE COMPRESSAO FCK =  250 KG/CM2, VIRADO EM OBRA COM BETONEIRA</t>
  </si>
  <si>
    <t>FORNECIMENTO, TRANSPORTE,  LANCAMENTO  E ACABAMENTO  DE CONCRETO USINADO COM RESISTENCIA DE COMPRESSAO FCK =  135 KG/CM2.</t>
  </si>
  <si>
    <t>FORNECIMENTO, TRANSPORTE,  LANCAMENTO  E ACABAMENTO  DE CONCRETO USINADO COM RESISTENCIA DE COMPRESSAO FCK =  150 KG/CM2.</t>
  </si>
  <si>
    <t>FORNECIMENTO, TRANSPORTE,  LANCAMENTO  E ACABAMENTO  DE CONCRETO USINADO COM RESISTENCIA DE COMPRESSAO FCK =  180 KG/CM2.</t>
  </si>
  <si>
    <t>FORNECIMENTO, TRANSPORTE,  LANCAMENTO  E ACABAMENTO  DE CONCRETO USINADO COM RESISTENCIA DE COMPRESSAO FCK =  200 KG/CM2.</t>
  </si>
  <si>
    <t>FORNECIMENTO, TRANSPORTE,  LANCAMENTO  E ACABAMENTO  DE CONCRETO USINADO COM RESISTENCIA DE COMPRESSAO FCK =  250 KG/CM2.</t>
  </si>
  <si>
    <t>FORNECIMENTO, TRANSPORTE,  LANCAMENTO  E ACABAMENTO  DE CONCRETO USINADO COM RESISTENCIA DE COMPRESSAO FCK =  300 KG/CM2.</t>
  </si>
  <si>
    <t>FORNECIMENTO, TRANSPORTE,  LANCAMENTO  E ACABAMENTO  DE CONCRETO USINADO COM RESISTENCIA DE COMPRESSAO FCK =  350 KG/CM2.</t>
  </si>
  <si>
    <t>FORNECIMENTO, TRANSPORTE,  LANCAMENTO  E ACABAMENTO  DE CONCRETO USINADO COM RESISTENCIA DE COMPRESSAO FCK =  400 KG/CM2.</t>
  </si>
  <si>
    <t>FORNECIMENTO, TRANSPORTE,  LANCAMENTO  E ACABAMENTO  DE CONCRETO USINADO COM RESISTENCIA DE COMPRESSAO FCK =  135 KG/CM2, BOMBEADO.</t>
  </si>
  <si>
    <t>FORNECIMENTO, TRANSPORTE,  LANCAMENTO  E ACABAMENTO  DE CONCRETO USINADO COM RESISTENCIA DE COMPRESSAO FCK =  180 KG/CM2, BOMBEADO.</t>
  </si>
  <si>
    <t>FORNECIMENTO, TRANSPORTE,  LANCAMENTO  E ACABAMENTO  DE CONCRETO USINADO COM RESISTENCIA DE COMPRESSAO FCK =  200 KG/CM2, BOMBEADO.</t>
  </si>
  <si>
    <t>FORNECIMENTO, TRANSPORTE,  LANCAMENTO  E ACABAMENTO  DE CONCRETO USINADO COM RESISTENCIA DE COMPRESSAO FCK =  250 KG/CM2, BOMBEADO.</t>
  </si>
  <si>
    <t>FORNECIMENTO, TRANSPORTE,  LANCAMENTO  E ACABAMENTO  DE CONCRETO USINADO COM RESISTENCIA DE COMPRESSAO FCK =  300 KG/CM2, BOMBEADO.</t>
  </si>
  <si>
    <t>FORNECIMENTO, TRANSPORTE,  LANCAMENTO  E ACABAMENTO  DE CONCRETO USINADO COM RESISTENCIA DE COMPRESSAO FCK =  350 KG/CM2, BOMBEADO.</t>
  </si>
  <si>
    <t>FORNECIMENTO, TRANSPORTE,  LANCAMENTO  E ACABAMENTO  DE CONCRETO USINADO COM RESISTENCIA DE COMPRESSAO FCK =  350 KG/CM2, BOMBEADO - ADITIVADO COM MICROSILICA.</t>
  </si>
  <si>
    <t>FORNECIMENTO, COLOCACAO DE JUNTAS DE DILATACAO EM ISOPOR E=2CM</t>
  </si>
  <si>
    <t>FORNECIMENTO E EXECUCAO DE LAJE PRE-MOLDADA SOBRE CARGA 100KG/M2</t>
  </si>
  <si>
    <t>FORNECIMENTO E EXECUCAO DE LAJE PRE-MOLDADA SOBRE CARGA 150KG/M2</t>
  </si>
  <si>
    <t>FORNECIMENTO E EXECUCAO DE LAJE PRE-MOLDADA SOBRE CARGA 300KG/M2</t>
  </si>
  <si>
    <t>FORNECIMENTO E CRAVACAO DE ESTACAS EM TRILHO TR-57</t>
  </si>
  <si>
    <t>FORNECIMENTO E CRAVACAO DE ESTACAS EM TRILHO TR-68</t>
  </si>
  <si>
    <t>FORNECIMENTO E CRAVACAO DE ESTACA PRE-MOLDADA EM CONCRETO, DN 180MM, CAP. DE 35TON, INCLUSIVE EMENDA</t>
  </si>
  <si>
    <t>FORNECIMENTO E CRAVACAO DE ESTACA PRE-MOLDADA EM CONCRETO, DN 230MM, CAP. DE 35TON, INCLUSIVE EMENDA</t>
  </si>
  <si>
    <t>FORNECIMENTO E CRAVACAO DE ESTACAS DE EUCALIPTO TRATADO DIAMETRO DE 0,15M</t>
  </si>
  <si>
    <t>MOBILIZACAO E DESMOBILIZACAO DE BATE ESTACAS (GRANDE VITORIA)</t>
  </si>
  <si>
    <t>LEVANTAMENTO  DE  PV  EM  CONCRETO  ARMADO  DN  1200,  INCLUSIVE MATERIAL,  EXCLUSIVE ESCAVACAO E REATERRO</t>
  </si>
  <si>
    <t>LEVANTAMENTO  DE  PV  EM  CONCRETO  ARMADO  DN  1000,  INCLUSIVE MATERIAL,  EXCLUSIVE ESCAVACAO E REATERRO</t>
  </si>
  <si>
    <t>LEVANTAMENTO  DE  PV  EM  CONCRETO  ARMADO  DN  600,  INCLUSIVE  MATERIAL,  EXCLUSIVE ESCAVACAO E REATERRO</t>
  </si>
  <si>
    <t>EXECUCAO DE INSPECAO DE REDE PARA INICIO DE TRECHO</t>
  </si>
  <si>
    <t>FORNECIMENTO E EXECUCAO DE POCO DE VISITA EM ANEIS DE CONCRETO PRE-MOLDADO DE CONCRETO DN 600 PROFUNDIDADE ATE 1,25M, CONFORME PROJETO</t>
  </si>
  <si>
    <t>FORNECIMENTO E EXECUCAO DE POCO DE VISITA EM ANEIS DE CONCRETO PRE-MOLDADO DE CONCRETO DN 1000 PROFUNDIDADE DE 1,26 A 1,75M, CONFORME PROJETO</t>
  </si>
  <si>
    <t>FORNECIMENTO E EXECUCAO DE POCO DE VISITA EM ANEIS DE CONCRETO PRE-MOLDADO DE CONCRETO DN 1000 PROFUNDIDADE DE 1,76 A 2,25M, CONFORME PROJETO</t>
  </si>
  <si>
    <t>FORNECIMENTO E EXECUCAO DE POCO DE VISITA EM ANEIS DE CONCRETO PRE-MOLDADO DE CONCRETO DN 1000 PROFUNDIDADE DE 2,26 A 2,75M, CONFORME PROJETO</t>
  </si>
  <si>
    <t>FORNECIMENTO E EXECUCAO DE POCO DE VISITA EM ANEIS DE CONCRETO PRE-MOLDADO DE CONCRETO DN 1200 PROFUNDIDADE DE 2,76 A 3,25M, CONFORME PROJETO</t>
  </si>
  <si>
    <t>FORNECIMENTO E EXECUCAO DE POCO DE VISITA EM ANEIS DE CONCRETO PRE-MOLDADO DE CONCRETO DN 1200 PROFUNDIDADE DE 3,26 A 3,75M, CONFORME PROJETO</t>
  </si>
  <si>
    <t>FORNECIMENTO E EXECUCAO DE POCO DE VISITA EM ANEIS DE CONCRETO PRE-MOLDADO DE CONCRETO DN 1200 PROFUNDIDADE DE 3,76 A 4,25M, CONFORME PROJETO</t>
  </si>
  <si>
    <t>FORNECIMENTO E EXECUCAO DE POCO DE VISITA EM ANEIS DE CONCRETO PRE-MOLDADO DE CONCRETO DN 1200 PROFUNDIDADE DE 4,26 A 4,75M, CONFORME PROJETO</t>
  </si>
  <si>
    <t>FORNECIMENTO E EXECUCAO DE POCO DE VISITA EM ANEIS DE CONCRETO PRE-MOLDADO DE CONCRETO DN 1200 PROFUNDIDADE DE 4,76 A 5,25M, CONFORME PROJETO</t>
  </si>
  <si>
    <t>FORNECIMENTO E EXECUCAO DE POCO DE VISITA EM ANEIS DE CONCRETO PRE-MOLDADO DE CONCRETO DN 1200 PROFUNDIDADE DE 5,26 A 5,75M, CONFORME PROJETO</t>
  </si>
  <si>
    <t>FORNECIMENTO E EXECUCAO DE POCO DE VISITA EM ANEIS DE CONCRETO PRE-MOLDADO DE CONCRETO DN 1200 PROFUNDIDADE DE 5,76 A 6,25M, CONFORME PROJETO</t>
  </si>
  <si>
    <t>FORNECIMENTO E EXECUCAO DE POCO DE VISITA EM ANEIS DE CONCRETO PRE-MOLDADO DE CONCRETO DN 600 PROFUNDIDADE ATE 1,25M, CONFORME PROJETO, COM PAVIMENTO ALFÁLTICO</t>
  </si>
  <si>
    <t>FORNECIMENTO E EXECUCAO DE POCO DE VISITA EM ANEIS DE CONCRETO PRE-MOLDADO DE CONCRETO DN 1000 PROFUNDIDADE DE 1,26 A 1,75M, CONFORME PROJETO, COM PAVIMENTO ALFÁLTICO</t>
  </si>
  <si>
    <t>FORNECIMENTO E EXECUCAO DE POCO DE VISITA EM ANEIS DE CONCRETO PRE-MOLDADO DE CONCRETO DN 1000 PROFUNDIDADE DE 1,76 A 2,25M, CONFORME PROJETO, COM PAVIMENTO ALFÁLTICO</t>
  </si>
  <si>
    <t>FORNECIMENTO E EXECUCAO DE POCO DE VISITA EM ANEIS DE CONCRETO PRE-MOLDADO DE CONCRETO DN 1000 PROFUNDIDADE DE 2,26 A 2,75M, CONFORME PROJETO, COM PAVIMENTO ALFÁLTICO</t>
  </si>
  <si>
    <t>FORNECIMENTO E EXECUCAO DE POCO DE VISITA EM ANEIS DE CONCRETO PRE-MOLDADO DE CONCRETO DN 1200 PROFUNDIDADE DE 2,76 A 3,25M, CONFORME PROJETO, COM PAVIMENTO ALFÁLTICO</t>
  </si>
  <si>
    <t>FORNECIMENTO E EXECUCAO DE POCO DE VISITA EM ANEIS DE CONCRETO PRE-MOLDADO DE CONCRETO DN 1200 PROFUNDIDADE DE 3,26 A 3,75M, CONFORME PROJETO, COM PAVIMENTO ALFÁLTICO</t>
  </si>
  <si>
    <t>FORNECIMENTO E EXECUCAO DE POCO DE VISITA EM ANEIS DE CONCRETO PRE-MOLDADO DE CONCRETO DN 1200 PROFUNDIDADE DE 3,76 A 4,25M, CONFORME PROJETO, COM PAVIMENTO ALFÁLTICO</t>
  </si>
  <si>
    <t>FORNECIMENTO E EXECUCAO DE POCO DE VISITA EM ANEIS DE CONCRETO PRE-MOLDADO DE CONCRETO DN 1200 PROFUNDIDADE DE 4,26 A 4,75M, CONFORME PROJETO, COM PAVIMENTO ALFÁLTICO</t>
  </si>
  <si>
    <t>FORNECIMENTO E EXECUCAO DE POCO DE VISITA EM ANEIS DE CONCRETO PRE-MOLDADO DE CONCRETO DN 1200 PROFUNDIDADE DE 4,76 A 5,25M, CONFORME PROJETO, COM PAVIMENTO ALFÁLTICO</t>
  </si>
  <si>
    <t>FORNECIMENTO E EXECUCAO DE POCO DE VISITA EM ANEIS DE CONCRETO PRE-MOLDADO DE CONCRETO DN 1200 PROFUNDIDADE DE 5,26 A 5,75M, CONFORME PROJETO, COM PAVIMENTO ALFÁLTICO</t>
  </si>
  <si>
    <t>FORNECIMENTO E EXECUCAO DE POCO DE VISITA EM ANEIS DE CONCRETO PRE-MOLDADO DE CONCRETO DN 1200 PROFUNDIDADE DE 5,76 A 6,25M, CONFORME PROJETO, COM PAVIMENTO ALFÁLTICO</t>
  </si>
  <si>
    <t>FORNECIMENTO E EXECUCAO DE POCO DE VISITA EM ANEIS DE CONCRETO PRE-MOLDADO DE CONCRETO DN 600 PROFUNDIDADE ATE 1,25M, CONFORME PROJETO, COM PAVIMENTAÇÃO EM BLOCO ARTICULADO</t>
  </si>
  <si>
    <t>FORNECIMENTO E EXECUCAO DE POCO DE VISITA EM ANEIS DE CONCRETO PRE-MOLDADO DE CONCRETO DN 1000 PROFUNDIDADE DE 1,26 A 1,75M, CONFORME PROJETO, COM PAVIMENTAÇÃO EM BLOCO ARTICULADO</t>
  </si>
  <si>
    <t>FORNECIMENTO E EXECUCAO DE POCO DE VISITA EM ANEIS DE CONCRETO PRE-MOLDADO DE CONCRETO DN 1000 PROFUNDIDADE DE 1,76 A 2,25M, CONFORME PROJETO, COM PAVIMENTAÇÃO EM BLOCO ARTICULADO</t>
  </si>
  <si>
    <t>FORNECIMENTO E EXECUCAO DE POCO DE VISITA EM ANEIS DE CONCRETO PRE-MOLDADO DE CONCRETO DN 1000 PROFUNDIDADE DE 2,26 A 2,75M, CONFORME PROJETO, COM PAVIMENTAÇÃO EM BLOCO ARTICULADO</t>
  </si>
  <si>
    <t>FORNECIMENTO E EXECUCAO DE POCO DE VISITA EM ANEIS DE CONCRETO PRE-MOLDADO DE CONCRETO DN 1200 PROFUNDIDADE DE 2,76 A 3,25M, CONFORME PROJETO, COM PAVIMENTAÇÃO EM BLOCO ARTICULADO</t>
  </si>
  <si>
    <t>FORNECIMENTO E EXECUCAO DE POCO DE VISITA EM ANEIS DE CONCRETO PRE-MOLDADO DE CONCRETO DN 1200 PROFUNDIDADE DE 3,26 A 3,75M, CONFORME PROJETO, COM PAVIMENTAÇÃO EM BLOCO ARTICULADO</t>
  </si>
  <si>
    <t>FORNECIMENTO E EXECUCAO DE POCO DE VISITA EM ANEIS DE CONCRETO PRE-MOLDADO DE CONCRETO DN 1200 PROFUNDIDADE DE 3,76 A 4,25M, CONFORME PROJETO, COM PAVIMENTAÇÃO EM BLOCO ARTICULADO</t>
  </si>
  <si>
    <t>FORNECIMENTO E EXECUCAO DE POCO DE VISITA EM ANEIS DE CONCRETO PRE-MOLDADO DE CONCRETO DN 1200 PROFUNDIDADE DE 4,26 A 4,75M, CONFORME PROJETO, COM PAVIMENTAÇÃO EM BLOCO ARTICULADO</t>
  </si>
  <si>
    <t>FORNECIMENTO E EXECUCAO DE POCO DE VISITA EM ANEIS DE CONCRETO PRE-MOLDADO DE CONCRETO DN 1200 PROFUNDIDADE DE 4,76 A 5,25M, CONFORME PROJETO, COM PAVIMENTAÇÃO EM BLOCO ARTICULADO</t>
  </si>
  <si>
    <t>FORNECIMENTO E EXECUCAO DE POCO DE VISITA EM ANEIS DE CONCRETO PRE-MOLDADO DE CONCRETO DN 1200 PROFUNDIDADE DE 5,26 A 5,75M, CONFORME PROJETO, COM PAVIMENTAÇÃO EM BLOCO ARTICULADO</t>
  </si>
  <si>
    <t>FORNECIMENTO E EXECUCAO DE POCO DE VISITA EM ANEIS DE CONCRETO PRE-MOLDADO DE CONCRETO DN 1200 PROFUNDIDADE DE 5,76 A 6,25M, CONFORME PROJETO, COM PAVIMENTAÇÃO EM BLOCO ARTICULADO</t>
  </si>
  <si>
    <t>FORNECIMENTO E EXECUCAO DE POCO DE VISITA EM ANEIS DE CONCRETO PRE-MOLDADO DE CONCRETO DN 600 PROFUNDIDADE ATE 1,25M, CONFORME PROJETO, COM PAVIMENTAÇÃO EM PARALELO</t>
  </si>
  <si>
    <t>FORNECIMENTO E EXECUCAO DE POCO DE VISITA EM ANEIS DE CONCRETO PRE-MOLDADO DE CONCRETO DN 1000 PROFUNDIDADE DE 1,26 A 1,75M, CONFORME PROJETO, COM PAVIMENTAÇÃO EM PARALELO</t>
  </si>
  <si>
    <t>FORNECIMENTO E EXECUCAO DE POCO DE VISITA EM ANEIS DE CONCRETO PRE-MOLDADO DE CONCRETO DN 1000 PROFUNDIDADE DE 1,76 A 2,25M, CONFORME PROJETO, COM PAVIMENTAÇÃO EM PARALELO</t>
  </si>
  <si>
    <t>FORNECIMENTO E EXECUCAO DE POCO DE VISITA EM ANEIS DE CONCRETO PRE-MOLDADO DE CONCRETO DN 1000 PROFUNDIDADE DE 2,26 A 2,75M, CONFORME PROJETO, COM PAVIMENTAÇÃO EM PARALELO</t>
  </si>
  <si>
    <t>FORNECIMENTO E EXECUCAO DE POCO DE VISITA EM ANEIS DE CONCRETO PRE-MOLDADO DE CONCRETO DN 1200 PROFUNDIDADE DE 2,76 A 3,25M, CONFORME PROJETO, COM PAVIMENTAÇÃO EM PARALELO</t>
  </si>
  <si>
    <t>FORNECIMENTO E EXECUCAO DE POCO DE VISITA EM ANEIS DE CONCRETO PRE-MOLDADO DE CONCRETO DN 1200 PROFUNDIDADE DE 3,26 A 3,75M, CONFORME PROJETO, COM PAVIMENTAÇÃO EM PARALELO</t>
  </si>
  <si>
    <t>FORNECIMENTO E EXECUCAO DE POCO DE VISITA EM ANEIS DE CONCRETO PRE-MOLDADO DE CONCRETO DN 1200 PROFUNDIDADE DE 3,76 A 4,25M, CONFORME PROJETO, COM PAVIMENTAÇÃO EM PARALELO</t>
  </si>
  <si>
    <t>FORNECIMENTO E EXECUCAO DE POCO DE VISITA EM ANEIS DE CONCRETO PRE-MOLDADO DE CONCRETO DN 1200 PROFUNDIDADE DE 4,26 A 4,75M, CONFORME PROJETO, COM PAVIMENTAÇÃO EM PARALELO</t>
  </si>
  <si>
    <t>FORNECIMENTO E EXECUCAO DE POCO DE VISITA EM ANEIS DE CONCRETO PRE-MOLDADO DE CONCRETO DN 1200 PROFUNDIDADE DE 4,76 A 5,25M, CONFORME PROJETO, COM PAVIMENTAÇÃO EM PARALELO</t>
  </si>
  <si>
    <t>FORNECIMENTO E EXECUCAO DE POCO DE VISITA EM ANEIS DE CONCRETO PRE-MOLDADO DE CONCRETO DN 1200 PROFUNDIDADE DE 5,26 A 5,75M, CONFORME PROJETO, COM PAVIMENTAÇÃO EM PARALELO</t>
  </si>
  <si>
    <t>FORNECIMENTO E EXECUCAO DE POCO DE VISITA EM ANEIS DE CONCRETO PRE-MOLDADO DE CONCRETO DN 1200 PROFUNDIDADE DE 5,76 A 6,25M, CONFORME PROJETO, COM PAVIMENTAÇÃO EM PARALELO</t>
  </si>
  <si>
    <t>GRUPO - 209.010 - ALVENARIA</t>
  </si>
  <si>
    <t>FORNECIMENTO E EXECUCAO DE ALVENARIA DE TIJOLO MACICO E=0,10M, ASSENTADAS COM ARGAMASSA DE CIMENTO, CAL E AREIA NO TRACO 1:2:8</t>
  </si>
  <si>
    <t>FORNECIMENTO E EXECUCAO DE ALVENARIA DE TIJOLO MACICO E=0,20M, ASSENTADAS COM ARGAMASSA DE CIMENTO, CAL E AREIA NO TRACO 1:2:8</t>
  </si>
  <si>
    <t>FORNECIMENTO E EXECUCAO DE ALVENARIA DE LAJOTA FURADA E=0,10M, ASSENTADAS COM ARGAMASSA DE CIMENTO, CAL E AREIA NO TRACO 1:2:8</t>
  </si>
  <si>
    <t>FORNECIMENTO E EXECUCAO DE ALVENARIA DE LAJOTA FURADA E=0,20M, ASSENTADAS COM ARGAMASSA DE CIMENTO, CAL E AREIA NO TRACO 1:2:8</t>
  </si>
  <si>
    <t>FORNECIMENTO E EXECUCAO DE ALVENARIA DE BLOCO DE CONCRETO E=0,10M SEM FUNCAO ESTRUTURAL, ASSENTADOS COM ARGAMASSA DE CIMENTO E AREIA NO TRACO 1:3</t>
  </si>
  <si>
    <t>FORNECIMENTO E EXECUCAO DE ALVENARIA DE BLOCO DE CONCRETO E=0,15M SEM FUNCAO ESTRUTURAL, ASSENTADOS COM ARGAMASSA DE CIMENTO E AREIA NO TRACO 1:3</t>
  </si>
  <si>
    <t>FORNECIMENTO E EXECUCAO DE ALVENARIA DE BLOCO DE CONCRETO E=0,20M SEM FUNCAO ESTRUTURAL, ASSENTADOS COM ARGAMASSA DE CIMENTO E AREIA NO TRACO 1:3</t>
  </si>
  <si>
    <t>FORNECIMENTO E EXECUCAO DE ALVENARIA DE BLOCO DE CONCRETO E=0,10M APARENTE EM UMA FACE, ASSENTADOS COM ARGAMASSA DE CIMENTO E AREIA NO TRACO 1:3</t>
  </si>
  <si>
    <t>FORNECIMENTO E EXECUCAO DE ALVENARIA DE BLOCO DE CONCRETO E=0,15M APARENTE EM UMA FACE, ASSENTADOS COM ARGAMASSA DE CIMENTO E AREIA NO TRACO 1:3</t>
  </si>
  <si>
    <t>FORNECIMENTO E EXECUCAO DE ALVENARIA DE BLOCO DE CONCRETO E=0,20M APARENTE EM UMA FACE, ASSENTADOS COM ARGAMASSA DE CIMENTO E AREIA NO TRACO 1:3</t>
  </si>
  <si>
    <t>FORNECIMENTO E EXECUCAO DE ALVENARIA DE BLOCO DE CONCRETO E=0,10M COM FUNCAO ESTRUTURAL, ASSENTADOS COM ARGAMASSA DE CIMENTO E AREIA NO TRACO 1:3</t>
  </si>
  <si>
    <t>FORNECIMENTO E EXECUCAO DE ALVENARIA DE BLOCO DE CONCRETO E=0,15M COM FUNCAO ESTRUTURAL, ASSENTADOS COM ARGAMASSA DE CIMENTO E AREIA NO TRACO 1:3</t>
  </si>
  <si>
    <t>FORNECIMENTO E EXECUCAO DE ALVENARIA DE BLOCO DE CONCRETO E=0,20M COM FUNCAO ESTRUTURAL, ASSENTADOS COM ARGAMASSA DE CIMENTO E AREIA NO TRACO 1:3</t>
  </si>
  <si>
    <t>FORNECIMENTO E EXECUCAO DE ALVENARIA DE BLOCO DE CONCRETO E=0,10M COM FUNCAO ESTRUTURAL, APARENTE EM UMA FACES, ASSENTADOS COM ARGAMASSA DE CIMENTO E AREIA NO TRACO 1:3</t>
  </si>
  <si>
    <t>FORNECIMENTO E EXECUCAO DE ALVENARIA DE BLOCO DE CONCRETO E=0,15M COM FUNCAO ESTRUTURAL, APARENTE EM UMA FACES, ASSENTADOS COM ARGAMASSA DE CIMENTO E AREIA NO TRACO 1:3</t>
  </si>
  <si>
    <t>FORNECIMENTO E EXECUCAO DE ALVENARIA DE BLOCO DE CONCRETO E=0,20M COM FUNCAO ESTRUTURAL, APARENTE EM UMA FACES, ASSENTADOS COM ARGAMASSA DE CIMENTO E AREIA NO TRACO 1:3</t>
  </si>
  <si>
    <t>FORNECIMENTO E EXECUCAO DE ALVENARIA DE BLOCO DE CONCRETO E=0,10M COM FUNCAO ESTRUTURAL, APARENTE EM DUAS FACES, ASSENTADOS COM ARGAMASSA DE CIMENTO E AREIA NO TRACO 1:3</t>
  </si>
  <si>
    <t>FORNECIMENTO E EXECUCAO DE ALVENARIA DE BLOCO DE CONCRETO E=0,15M COM FUNCAO ESTRUTURAL,APARENTE EM DUAS FACES, ASSENTADOS COM ARGAMASSA DE CIMENTO E AREIA NO TRACO 1:3</t>
  </si>
  <si>
    <t>FORNECIMENTO E EXECUCAO DE ALVENARIA DE BLOCO DE CONCRETO E=0,20M COM FUNCAO ESTRUTURAL, APARENTE EM DUAS FACES, ASSENTADOS COM ARGAMASSA DE CIMENTO E AREIA NO TRACO 1:3</t>
  </si>
  <si>
    <t>FORNECIMENTO E EXECUCAO DE ALVENARIA EM BLOCO DE CON CRETO TIPO "U" 20X20X40CM, ASSENTADOS COM ARGAMASSA DE CIMENTO E AREIA NO TRACO 1:3</t>
  </si>
  <si>
    <t>FORNECIMENTO E EXECUCAO ALVENARIA DE ELEMENTOS VAZADO CERAMICO, ESPESSURA DE 7CM, ASSENTADOS COM ARGAMASSA DE CIMENTO E AREIA NO TRACO 1:3.</t>
  </si>
  <si>
    <t>FORNECIMENTO E EXECUCAO ALVENARIA DE ELEMENTOS VAZADO DE CONCRETO, ESP. 10CM, ASSENTADO COM ARGAMASSA DE CIMENTO E AREIA 1:3</t>
  </si>
  <si>
    <t>FORNECIMENTO  E  EXECUCAO  DE  ALVENARIA  DE  PEDRA,   ASSENTADO   COM  ARGAMASSA  DE CIMENTO E AREIA TRACO 1:3</t>
  </si>
  <si>
    <t>FORNECIMENTO E COLOCACAO DE DIVISORIAS PRE-MOLDADAS DE CONCRETO COM E=0,06M</t>
  </si>
  <si>
    <t>FORNECIMENTO E ASSENTAMENTO DE DIVISORIA TIPO AL-2</t>
  </si>
  <si>
    <t>FORNECIMENTO   E   ASSENTAMENTO   DE   PORTA   COMPLETA   PARA   DIVISORIA   INCLUSIVE FERRAGENS</t>
  </si>
  <si>
    <t>FORNECIMENTO   E   EXECUCAO   DE   COBERTURA   COM   TELHA   ALUMINIO,   INCLUSIVE  PERFIS METALICOS COM TRATAMENTO  - CONFORME PROJETO</t>
  </si>
  <si>
    <t>FORNECIMENTO E EXEUCAO DE COBERTURA EM TELHA CERAMICA TIPO FRANCESA, INCLUSIVE MADEIRAMENTO</t>
  </si>
  <si>
    <t>FORNECIMENTO E EXEUCAO DE COBERTURA EM TELHA CERAMICA TIPO COLONIAL, INCLUSIVE MADEIRAMENTO</t>
  </si>
  <si>
    <t>FORNECIMENTO  E  EXECUCAO  DE  COBERTURA  COM  TELHAS  DE  FIBROCIMENTO  ONDULADA E=4MM,  INCLUSIVE MADEIRAMENTO E ACESSORIOS</t>
  </si>
  <si>
    <t>FORNECIMENTO E FIXACAO DE COBERTURA COM TELHA DE FIBROCIMENTO ONDULADA E=4MM, INCLUSIVE ACESSORIOS</t>
  </si>
  <si>
    <t>FORNECIMENTO  E  EXECUCAO  DE  COBERTURA  COM  TELHAS  DE  FIBROCIMENTO  ONDULADA E=6MM,  INCLUSIVE MADEIRAMENTO E ACESSORIOS</t>
  </si>
  <si>
    <t>FORNECIMENTO  E  EXECUCAO  DE  COBERTURA  COM  TELHAS  DE  FIBROCIMENTO  ONDULADA E=6MM, INCLUSIVE ACESSORIOS,  EXCLUSIVE MADEIRAMENTO</t>
  </si>
  <si>
    <t>FORNECIMENTO  E  EXECUCAO  DE  COBERTURA  COM  TELHAS  DE  FIBROCIMENTO  ONDULADA E=8MM,  INCLUSIVE MADEIRAMENTO E ACESSORIOS</t>
  </si>
  <si>
    <t>FORNECIMENTO  E  EXECUCAO  DE  COBERTURA  COM  TELHAS  DE  FIBROCIMENTO  ONDULADA E=8MM, INCLUSIVE ACESSORIOS,  EXCLUSIVE MADEIRAMENTO</t>
  </si>
  <si>
    <t>FORNECIMENTO E EXECUCAO DE COBERTURA COM TELHAS DE FIBROCIMENTO CANALETE 49, INCLUSIVE MADEIRAMENTO E ACESSORIOS</t>
  </si>
  <si>
    <t>FORNECIMENTO E EXECUCAO DE COBERTURA COM TELHAS DE FIBROCIMENTO CANALETE 49, INCLUSIVE ACESSORIOS E EXCLUSIVE MADEIRAMENTO</t>
  </si>
  <si>
    <t>FORNECIMENTO E EXECUCAO DE COBERTURA COM TELHAS DE FIBROCIMENTO CANALETE 90, INCLUSIVE MADEIRAMENTO E ACESSORIOS</t>
  </si>
  <si>
    <t>FORNECIMENTO E EXECUCAO DE COBERTURA COM TELHAS DE FIBROCIMENTO CANALETE 90, INCLUSIVE ACESSORIOS E EXCLUSIVE MADEIRAMENTO</t>
  </si>
  <si>
    <t>FORNECIMENTO E EXECUCAO DE COBERTURA COM TELHAS DE TRANSLUCIDA TIPO  CANALETE 90,  INCLUSIVE ACESSORIOS E EXCLUSIVE MADEIRAMENTO</t>
  </si>
  <si>
    <t>FORNECIMENTO  E  ASSENTAMENTO  DE  PORTA  DE  MADEIRA  TIPO  PRANCHETA  COMPLETA, INCLUSIVE MARCO ALIZAR E FERRAGENS</t>
  </si>
  <si>
    <t>FORNECIMENTO  E  ASSENTAMENTO  DE  PORTA  DE  MADEIRA  TIPO  ALMOFADADA  COMPLETA, INCLUSIVE MARCO ALIZAR E FERRAGENS</t>
  </si>
  <si>
    <t>FORNECIMENTO E ASSENTAMENTO DE PORTA DE MADEIRA COMPLETA EM PARAJU, INCLUSIVE MARCO ALIZAR E FERRAGENS</t>
  </si>
  <si>
    <t>ASSENTAMENTO DE PORTA DE MADEIRA COMPLETA , INCLUSIVE MARCO ALIZAR E FERRAGENS</t>
  </si>
  <si>
    <t>FORNECIMENTO E ASSENTAMENTO DE PORTA DE ALUMINIO DE  ABRIR OU CORRER, COMPLETA INCLUSIVE ACESSORIOS</t>
  </si>
  <si>
    <t>FORNECIMENTO E ASSENTAMENTO DE PORTA DE ALUMINIO VENEZIANA DE  ABRIR OU CORRER, COMPLETA INCLUSIVE ACESSORIOS</t>
  </si>
  <si>
    <t>FORNECIMENTO E ASSENTAMENTO DE JANELA OU BASCULA DE MADEIRA COMPLETA, INCLUSIVE ACESSORIOS E FERRAGENS</t>
  </si>
  <si>
    <t>FORNECIMENTO  E  ASSENTAMENTO  DE  JANELA  OU  BASCULA  DE  FERRO  COMPLETA,  EXCETO VIDRO COM TRATAMENTO ANTI-CORROSIVO</t>
  </si>
  <si>
    <t>FORNECIMENTO E ASSENTAMENTO DE JANELA OU BASCULA DE ALUMINIO COM FOLHAS FIXAS, INCLUSIVE ACESSORIOS E FERRAGENS</t>
  </si>
  <si>
    <t>FORNECIMENTO  E  ASSENTAMENTO  DE  JANELA  OU  BASCULA DE  ALUMINIO COM  FOLHAS  DE CORRER, INCLUSIVE ACESSORIOS E FERRAGENS</t>
  </si>
  <si>
    <t>FORNECIMENTO  E  ASSENTAMENTO  DE  JANELA  OU  BASCULA  DE  ALUMINIO  TIPO  MAXIM-AR, INCLUSIVE ACESSORIOS E FERRAGENS</t>
  </si>
  <si>
    <t>FORNECIMENTO  E  ASSENTAMENTO  DE  JANELA  OU  BASCULA DE  ALUMINIO COM  FOLHAS  DE CORRER E BANDEIRA , INCLUSIVE ACESSORIOS E FERRAGENS</t>
  </si>
  <si>
    <t>FORNECIMENTO E COLOCACAO DE VIDRO LISO TRANSPARENTE E=3MM</t>
  </si>
  <si>
    <t>FORNECIMENTO E COLOCACAO DE VIDRO LISO TRANSPARENTE E=4MM</t>
  </si>
  <si>
    <t>FORNECIMENTO E COLOCACAO DE VIDRO TEMPERADO INCOLOR E=6MM</t>
  </si>
  <si>
    <t>FORNECIMENTO E COLOCACAO DE VIDRO TRANSLUCIDO CANELADO E=4MM</t>
  </si>
  <si>
    <t>FORNECIMENTO E EXECUCAO DE GUARDA CORPO EM TUBO DE FoGo 3/4", CONFORME PROJETO No. A000000XX0002, INCLUSIVE PINTURA</t>
  </si>
  <si>
    <t>FORNECIMENTO E EXECUCAO DE GUARDA CORPO EM TUBO DE FoGo 1", CONFORME PROJETO No. A000000XX0002, INCLUSIVE PINTURA</t>
  </si>
  <si>
    <t>FORNECIMENTO  E  EXECUCAO  DE  GUARDA  CORPO  EM  TUBO  DE  FoGo  1.1/4",  CONFORME PROJETO No. A000000XX0002, INCLUSIVE PINTURA</t>
  </si>
  <si>
    <t>FORNECIMENTO  E  EXECUCAO  DE  GUARDA  CORPO  EM  TUBO  DE  FoGo  1.1/2",  CONFORME PROJETO No. A000000XX0002, INCLUSIVE PINTURA</t>
  </si>
  <si>
    <t>FORNECIMENTO E EXECUCAO DE GUARDA CORPO EM TUBO DE FoGo 2", INCLUSIVE PINTURA</t>
  </si>
  <si>
    <t>GRUPO - 210.010 - PISOS E REVESTIMENTOS</t>
  </si>
  <si>
    <t>FORNECIMENTO E EXECUCAO DE PISO EM TACO OU PARQUET DE MADEIRA, ASSENTADO COM ARGAMASSA DE CIMENTOE AREIA TRACO 1:3.</t>
  </si>
  <si>
    <t>FORNECIMENTO  E  EXECUCAO  DE  PISO  EM  CERAMICA,  ASSENTADO  COM  ARGAMASSA  DE CIMENTOE AREIA TRACO 1:3.</t>
  </si>
  <si>
    <t>FORNECIMENTO  E  EXECUCAO  DE  PISO  EM  CERAMICA   ANTIDERRAPANTE,  ASSENTADO  COM ARGAMASSA COLANTE</t>
  </si>
  <si>
    <t>FORNECIMENTO E EXECUCAO DE PISO EM PEDRA PORTUGUESA</t>
  </si>
  <si>
    <t>FORNECIMENTO E ASSENTAMENTO DE SOLEIRA DE MARMORE</t>
  </si>
  <si>
    <t>FORNECIMENTO E ASSENTAMENTO DE SOLEIRA DE GRANITO</t>
  </si>
  <si>
    <t>FORNECIMENTO E ASSENTAMENTO DE PEITORIL DE GRANITO</t>
  </si>
  <si>
    <t>FORNECIMENTO E EXECUCAO DE PISO EM ARDOSIA, ASSENTADO COM ARGAMASSA COLANTE</t>
  </si>
  <si>
    <t>FORNECIMENTO E EXECUCAO DE PISO EM PLACA DE CONCRETO E=8CM</t>
  </si>
  <si>
    <t>FORNECIMENTO E EXECUCAO DE PISO EM PLACA DE CONCRETO E=2,5CM</t>
  </si>
  <si>
    <t>FORNECIMENTO   E   ASSENTAMENTO   DE   PISO   CERAMICO   ESMALTADO,   ASSENTADO   COM ARGAMASSA COLANTE, INCLUSIVE REJUNTAMENTO</t>
  </si>
  <si>
    <t>FORNECIMENTO  E  EXECUCAO  PISO  DE  ALTA  RESISTENCIA  POLIDO,TIPO  GRANILITE,  E=8MM, INCLUSIVE  COLOCACAO DE JUNTAS</t>
  </si>
  <si>
    <t>FORNECIMENTO E EXECUCAO DE PISO EM BORRACHA SINTETICA TIPO PLURIGOMA OU SIMILAR</t>
  </si>
  <si>
    <t>FORNECIMENTO  E  EXECUCAO  DE  PISO  EM  CIMENTADO  LISO     E=2,0CM,  SOBRE  LASTRO  DE CONCRETO MAGRO E=8CM</t>
  </si>
  <si>
    <t>FORNECIMENTO E EXECUCAO DE PISO EM CIMENTADO DESEMPENADO E=3CM SOBRE LASTRO E=8CM</t>
  </si>
  <si>
    <t>FORNECIMENTO E EXECUCAO DE PISO EM PLACAS DE CONCRETO 0,80X0,80M E=0,07M, COM JUNTA SECA SARRAFEADO</t>
  </si>
  <si>
    <t>FORNECIMENTO   E   ASSENTAMENTO   DE   PISO   EM   PLACAS   VINILICAS   0,30X0,30M   E=2MM, PAVIFLEX OU SIMILAR</t>
  </si>
  <si>
    <t>FORNECIMENTO E EXECUCAO DE PISO EM CIMENTADO LISO COM PO XADREZ E JUNTA DE VIDRO, SOBRE LASTRO DE CONCRETO E=8CM</t>
  </si>
  <si>
    <t>FORNECIMENTO E EXECUCAO DE PISO CIMENTADO E=2CM, COM ACABAMENTO EM PO XADRES</t>
  </si>
  <si>
    <t>FORNECIMENTO E EXECUCAO DE PISO EM CIMENTADO DESEMPENADO E=2CM</t>
  </si>
  <si>
    <t>FORNECIMENTO E EXECUCAO DE REGULARIZACAO DE BASE PARA PISO COM ARGAMASSA DE CIMENTO E AREIA TRACO 1:3 E=3CM</t>
  </si>
  <si>
    <t>FORNECIMENTO E ASSENTAMENTO DE RODAPE DE GRANITO</t>
  </si>
  <si>
    <t>FORNECIMENTO   E  ASSENTAMENTO  DE  SOLEIRA,  RODAPE,  PEITORIL  E  DEGRAU  EM  GRANITO POLIDO NA COR CINZA, INCLUSIVE REJUNTAMENTO</t>
  </si>
  <si>
    <t>FORNECIMENTO E EXECUCAO DE RODAPE EM CIMENTADO</t>
  </si>
  <si>
    <t>FORNECIMENTO E EXECUCAO DE RODAPE DE MADEIRA</t>
  </si>
  <si>
    <t>FORNECIMENTO E INSTALACAO DE RODAPE EM MADEIRA ENVERNIZADA H=7CM</t>
  </si>
  <si>
    <t>FORNECIMENTO E ASSENTAMENTO DE RODAPE EM CERAMICA ESMALTADO ASSENTADO COM ARGAMASSA COLANTE, INCLUSIVE REJUNTAMENTO</t>
  </si>
  <si>
    <t>RASPAGEM E LIXAMENTO DE PAREDES EM PINTURA EXISTENTE</t>
  </si>
  <si>
    <t>FORNECIMENTO E EXECUCAO DE RODAPE EM ARDOSIA</t>
  </si>
  <si>
    <t>FORNECIMENTO E ASSENTAMENTO DE RODAPE VINILICO H=5CM</t>
  </si>
  <si>
    <t>FORNEC.  E  COLOCACAO  RODAPE  VINILICO  EM  NIVEL  ESP.  2MM,TIPO  HOSPITALAR,  ALTURA 75MM E LARGURA DE 45MM</t>
  </si>
  <si>
    <t>FORNECIMENTO E EXECUCAO DE RODAPE,H=10CM,TIPO GRANILITE POLIDO</t>
  </si>
  <si>
    <t>FORNECIMENTO E  EXECUCAO DE EMBOCO,  COM  ARGAMASSA  DE CIMENTO, AREIA  E BARRO E=20MM</t>
  </si>
  <si>
    <t>FORNECIMENTO  E  EXECUCAO  DE  EMBOCO,  COM  ARGAMASSA  DE  CIMENTO,  AREIA  E  CAL E=20MM</t>
  </si>
  <si>
    <t>FORNECIMENTO E EXECUCAO DE REBOCO COMUM, COM ARGAMASSA DE CIMENTO, AREIA E BARRO</t>
  </si>
  <si>
    <t>FORNECIMENTO E EXECUCAO DE REBOCO PAULISTA COM ARGAMASSA  DE CIMENTO E AREIA TRACO 1:3</t>
  </si>
  <si>
    <t>FORNECIMENTO  E  EXECUCAO  DE  REBOCO  PAULISTA  RANHURADO   COM  ARGAMASSA  DE CIMENTO E AREIA TRACO 1:3</t>
  </si>
  <si>
    <t>FORNECIMENTO   E   EXECUCAO   REBOCO   PAULISTA    COM   ARGAMASSA   DE   CIMENTO,   CAL HIDRATADA E AREIA TRACO 1:2:9</t>
  </si>
  <si>
    <t>FORNECIMENTO E EXECUCAO DE REVESTIMENTO EM ARGAMASSA 1:2 (CIMENTO E AREIA)</t>
  </si>
  <si>
    <t>FORNECIMENTO E EXECUCAO DE CALAFETO DE CONCRETO COM  ARGAMASSA DE CIMENTO E AREIA TRACO 1:3, PARA EXECUCAO DA IMPERMEABILIZACAO</t>
  </si>
  <si>
    <t>FORNECIMENTO E EXECUCAO DE REVESTIMENTO COM ARGAMASSA CIMENTO E AREIA TRACO 1:3</t>
  </si>
  <si>
    <t>FORNECIMENTO E EXECUCAO DE REVESTIMENTO COM ARGAMASSA CIMENTO E AREIA TRACO 1:4</t>
  </si>
  <si>
    <t>FORNECIMENTO       E       EXECUCAO       DE       REVESTIMENTO       COM       ARGAMASSA       1:5:1 (CIMENTO/AREIA/CAL)</t>
  </si>
  <si>
    <t>FORNECIMENTO E EXECUCAO DE CHAPISCO COM ARGAMASSA DE CIMENTO E AREIA TRACO 1:3</t>
  </si>
  <si>
    <t>FORNECIMENTO E EXECUCAO DE CHAPISCO COM ARGAMASSA DE CIMENTO E AREIA TRACO 1:2</t>
  </si>
  <si>
    <t>FORNECIMENTO E EXECUCAO DE CHAPISCO COM ARGAMASSA DE CIMENTO E AREIA TRACO 1:4</t>
  </si>
  <si>
    <t>FORNECIMENTO E EXECUCAO DE CHAPISCO DE ACABAMENTO   COM ARGAMASSA CIMENTO E AREIA TRACO 1:3</t>
  </si>
  <si>
    <t>FORNECIMENTO  E  EXECUCAO  DE  EMASSAMENTO  DE  ESQUADRIAS  DE  MADEIRA   COM  DUAS DEMAOS</t>
  </si>
  <si>
    <t>FORNECIMENTO  E  EXECUCAO  DE  EMASSAMENTO  DE  PAREDE  COM  MASSA  PVA  COM  DUAS DEMAOS</t>
  </si>
  <si>
    <t>FORNECIMENTO E EXECUCAO DE EMASSAMENTO DE PAREDES COM MASSA ACRILICA COM DUAS DEMAOS</t>
  </si>
  <si>
    <t>FORNECIMENTO E EXECUCAO DE PINTURA A CAL UMA DEMAO</t>
  </si>
  <si>
    <t>FORNECIMENTO E EXECUCAO DE PINTURA A CAL DUAS DEMAOS</t>
  </si>
  <si>
    <t>FORNECIMENTO E EXECUCAO DE PINTURA A CAL TRES DEMAOS</t>
  </si>
  <si>
    <t>FORNECIMENTO E EXECUCAO DE PINTURA EM SUVIFLEX COM ADICAO DE 50% DE AGUA UMA DEMAO</t>
  </si>
  <si>
    <t>FORNECIMENTO E EXECUCAO DE PINTURA EM SUVIFLEX COM ADICAO DE 50% DE AGUA DUAS DEMAOS</t>
  </si>
  <si>
    <t>FORNECIMENTO E EXECUCAO DE PINTURA PVA LATEX EM PAREDE OU TETO, DUAS DEMAOS</t>
  </si>
  <si>
    <t>FORNECIMENTO E EXECUCAO DE PINTURA PVA LATEX EM PAREDE OU TETO, TRES DEMAOS</t>
  </si>
  <si>
    <t>FORNECIMENTO E EXECUCAO DE PINTURA ACRILICA SOBRE CHAPISCO, DUAS DEMAOS</t>
  </si>
  <si>
    <t>FORNECIMENTO E EXECUCAO DE PINTURA PVA LATEX SOBRE CHAPISCO, DUAS DEMAOS</t>
  </si>
  <si>
    <t>FORNECIMENTO E EXECUCAO DE PINTURA A OLEO UMA DEMAO</t>
  </si>
  <si>
    <t>FORNECIMENTO E EXECUCAO DE PINTURA A OLEO DUAS DEMAOS</t>
  </si>
  <si>
    <t>FORNECIMENTO E EXECUCAO DE PINTURA A OLEO TRES DEMAOS</t>
  </si>
  <si>
    <t>FORNECIMENTO E EXECUCAO DE PINTURA ESMALTE SINTETICO DUAS DEMAOS, EM PAREDES</t>
  </si>
  <si>
    <t>FORNECIMENTO E EXECUCAO DE PINTURA ESMALTE SINTETICO DUAS DEMAOS, EM FERRO</t>
  </si>
  <si>
    <t>FORNECIMENTO E EXECUCAO DE PINTURA ESMALTE SINTETICO TRES DEMAOS, EM FERRO</t>
  </si>
  <si>
    <t>FORNECIMENTO E EXECUCAO DE PINTURA ESMALTE SINTETICO DUAS DEMAOS, EM TUBULACAO</t>
  </si>
  <si>
    <t>FORNECIMENTO E EXECUCAO DE PINTURA ESMALTE SINTETICO DUAS DEMAOS, EM MADEIRA</t>
  </si>
  <si>
    <t>FORNECIMENTO E EXECUCAO DE PINTURA ESMALTE SINTETICO TRES DEMAOS, EM MADEIRA</t>
  </si>
  <si>
    <t>FORNECIMENTO E EXECUCAO DE PINTURA DE VERNIZ ACRILICO UMA DEMAO</t>
  </si>
  <si>
    <t>FORNECIMENTO  E  EXECUCAO  DE  PINTURA  ACRILICA  EM  PAREDES  OU  TETOS,  COM  DUAS DEMAOS</t>
  </si>
  <si>
    <t>FORNECIMENTO E EXECUCAO DE PINTURA ACRILICA EM PAREDES OU TETOS, COM TRES DEMAOS</t>
  </si>
  <si>
    <t>FORNECIMENTO E EXECUCAO DE PINTURA EPOXI EM PAREDES DUAS DEMAOS</t>
  </si>
  <si>
    <t>FORNECIMENTO E EXECUCAO DE PINTURA EPOXI EM PAREDES TRES DEMAOS</t>
  </si>
  <si>
    <t>FORNECIMENTO E EXECUCAO DE PINTURA EM NOVACOR OU SIMILAR UMA DEMAO</t>
  </si>
  <si>
    <t>FORNECIMENTO E EXECUCAO DE PINTURA EM NOVACOR OU SIMILAR DUAS DEMAOS</t>
  </si>
  <si>
    <t>FORNECIMENTO E EXECUCAO DE PINTURA EM NOVACOR OU SIMILAR TRES DEMAOS</t>
  </si>
  <si>
    <t>FORNECIMENTO E EXECUCAO DE PINTURA EM NOVACOR OU SIMILAR QUATRO DEMAOS</t>
  </si>
  <si>
    <t>FORNECIMENTO E EXECUCAO DE PINTURA EM NOVACOR OU SIMILAR CINCO DEMAOS</t>
  </si>
  <si>
    <t>FORNECIMENTO E EXECUCAO DE PINTURA EM NOVACOR OU SIMILAR SEIS DEMAOS</t>
  </si>
  <si>
    <t>FORNECIMENTO E EXECUCAO DE PINTURA ZARCAO UMA  DEMAO</t>
  </si>
  <si>
    <t>FORNECIMENTO E EXECUCAO DE PINTURA ZARCAO DUAS DEMAO</t>
  </si>
  <si>
    <t>FORNECIMENTO E EXECUCAO DE PINTURA CROMATO DE ZINCO DUAS DEMAOS</t>
  </si>
  <si>
    <t>FORNECIMENTO   E   EXECUCAO   DE   TRATAMENTO   ANTICORROSIVO    EM   ARMADURA   COM CROMATO DE ZINCO DUAS DEMAOS</t>
  </si>
  <si>
    <t>FORNECIMENTO E EXECUCAO DE PINTURA COM NATA DE CIMENTO</t>
  </si>
  <si>
    <t>FORNECIMENTO   E   EXECUCAO   REBOCO   PAULISTA    COM   ARGAMASSA   DE   CIMENTO,   CAL HIDRATADA E AREIA TRACO 1:0,5:8</t>
  </si>
  <si>
    <t>FORNECIMENTO  E  APLICACAO  TINTA  DE  POLIURETANO  ACRILICO  EM  ESTRUTURA  METALICA, DUAS DEMAOS, E.F.S. 50 MICRA</t>
  </si>
  <si>
    <t>FORNECIMENTO E APLICACAO DE TINTA EPOXI EM PAREDE    EMASSADA, DUAS DEMAOS, E.F.S. 80 MICRA</t>
  </si>
  <si>
    <t>FORNECIMENTO  E  EXECUCAO  DE  IMPERMEABILIZACAO  COM  SUVIFLEX  OU   SIMILAR  TRES DEMAOS</t>
  </si>
  <si>
    <t>FORNECIMENTO E EXECUCAO DE IMPERMEABILIZACAO COM SUVIFLEX OU SIMILAR UMA DEMAO</t>
  </si>
  <si>
    <t>FORNEC.      E      EXECUCAO      IMPERMEABILIZACAO      COM      MANTA      ASFALTICA      E=4MM ESTRUTURADA,INCLUSIVE ARGAMASSA REGULAR. E PROTECAO</t>
  </si>
  <si>
    <t>FORNECIMENTO E COLOCACAO DE FORRO DE GESSO EM PLACAS 60X60CM</t>
  </si>
  <si>
    <t>FORNECIMENTO E EXECUCAO DE FORRO DE PVC</t>
  </si>
  <si>
    <t>FORNECIMENTO E EXECUCAO DE LINHA DE SOMBRA PARA FORRO DE GESSO</t>
  </si>
  <si>
    <t>FORNECIMENTO E COLOCACAO DE TECIDO POLIESTER OU SIMILAR UMA CAMADA</t>
  </si>
  <si>
    <t>FORNECIMENTO E APLICACAO DE PLASTIPEGANTE OU SIMILAR</t>
  </si>
  <si>
    <t>FORNECIMENTO E APLICACAO DE SIKA 1 OU SIMILAR</t>
  </si>
  <si>
    <t>FORNECIMENTO E APLICACAO DE SIKA 3 OU SIMILAR</t>
  </si>
  <si>
    <t>FORNECIMENTO E APLICACAO DE SIKAFIX OU SIMILAR</t>
  </si>
  <si>
    <t>FORNECIMENTO E APLICACAO DE SIKAGROUT OU SIMILAR</t>
  </si>
  <si>
    <t>FORNECIMENTO E APLICACAO DE SIKADUR 32 OU SIMILAR</t>
  </si>
  <si>
    <t>FORNECIMENTO E EXECUCAO DE IMPERMEABILIZACAO COM DIPLAS  UMA DEMAO</t>
  </si>
  <si>
    <t>FORNECIMENTO E EXECUCAO DE PINTURA IMPERMEABILIZANTE COM SUPER-CONSERVADO P OU SIMILAR DUAS DEMAOS</t>
  </si>
  <si>
    <t>FORNECIMENTO E EXECUCAO DE PINTURA IMPERMEABILIZANTE COM SUPER -CONSERVADO P OU SIMILAR TRES DEMAOS</t>
  </si>
  <si>
    <t>FORNECIMENTO  E  EXECECUCAO  DE  PINTURA  IMPERMEABILIZANTE  COM  TINTA  ABASE  DE BORRACHA CLORADA COBERIT OU SIMILAR DUAS DEMAOS</t>
  </si>
  <si>
    <t>FORNECIMENTO E EXECUCAO DE PINTURA IMPERMEABILIZANTE COM IGARA CORES OU SIMILAR</t>
  </si>
  <si>
    <t>FORNECIMENTO  E EXECUCAO DE PINTURA BETUMINOSA, ANTIOXIDANTE E  ANTICORRSIVA COM IGOL A OU SIMILAR  DUAS DEMAOS</t>
  </si>
  <si>
    <t>FORNECIMENTO  E EXECUCAO DE PINTURA BETUMINOSA, ANTIOXIDANTE E  ANTICORRSIVA COM IGOL A OU SIMILAR  TRES DEMAOS</t>
  </si>
  <si>
    <t>FORNECIMENTO E EXECUCAO DE PINTURA IMPERMEABILIZANTE COM ELASTOMERO IGOLFLEX OU SIMILAR DUAS DEMAO</t>
  </si>
  <si>
    <t>FORNECIMENTO E EXECUCAO DE PINTURA IMPERMEABILIZANTE COM ELASTOMERO IGOLFLEX OU SIMILAR TRES DEMAO</t>
  </si>
  <si>
    <t>FORNECIMENTO E EXECUCAO DE PINTURA IMPERMEABILIZANTE COM ELASTOMERO IGOLFLEX OU SIMILAR QUATRO DEMAO</t>
  </si>
  <si>
    <t>FORNECIMENTO  E  EXECUCAO  DE  PINTURA  IMPERMEABILIZANTE  COM  IGOLFLEX  BRANCO  OU SIMILAR QUATRO DEMAOS</t>
  </si>
  <si>
    <t>FORNECIMENTO E EXECECUCAO DE PINTURA IMPERMEABILIZANTE BETUMINOSA COM IGOLFLEX OU SIMILAR DIL., COM ADICAO DE FIBRA DE POLIPROPILENO DUAS DEMAOS</t>
  </si>
  <si>
    <t>FORNECIMENTO E EXECUCAO DE PINTURA IMPERMEABILIZANTE COM IGOL2 OU SIMILAR UMA DEMAO</t>
  </si>
  <si>
    <t>FORNECIMENTO E EXECUCAO DE PINTURA IMPERMEABILIZANTE COM IGOL2 OU SIMILAR DUAS DEMAOS</t>
  </si>
  <si>
    <t>FORNECIMENTO E EXECUCAO DE PINTURA IMPERMEABILIZANTE COM IGOL2 OU SIMILAR TRES DEMAOS</t>
  </si>
  <si>
    <t>FORNECIMENTO E EXECUCAO DE IMPERMEABILIZACAO COM SIKA TOP 107 OU SIMILAR UMA DEMAO</t>
  </si>
  <si>
    <t>FORNECIMENTO E EXECUCAO DE IMPERMEABILIZACAO COM SIKA TOP 107 OU SIMILAR DUAS DEMAOS</t>
  </si>
  <si>
    <t>FORNECIMENTO E EXECUCAO DE IMPERMEABILIZACAO COM SIKA TOP 107 OU SIMILAR TRES DEMAOS</t>
  </si>
  <si>
    <t>FORNECIMENTO E EXECUCAO DE IMPERMEABILIZACAO COM SIKA TOP 107 OU SIMILAR QUATR0 DEMAOS</t>
  </si>
  <si>
    <t>FORNECIMENTO E EXECUCAO DE IMPERMEABILIZACAO COM SIKA TOP 107 OU SIMILAR CINCO DEMAOS</t>
  </si>
  <si>
    <t>FORNECIMENTO  E  EXECUCAO  DE  IMPERMEABILIZACAO  COM  SIKA TOP  107  OU  SIMILAR  SEIS DEMAOS</t>
  </si>
  <si>
    <t>FORNECIMENTO E APLICACAO DE SIKA TOP 108 ARMATEC OU SIMILAR DUAS DEMAOS</t>
  </si>
  <si>
    <t>FORNECIMENTO  E  EXECUCAO  DE  IMPERMEABILIZACAO  COM  SIKA  101  OU  SIMILAR  DUAS DEMAOS</t>
  </si>
  <si>
    <t>FORNECIMENTO  E  EXECUCAO  DE  IMPERMEABILIZACAO  COM  SIKA  101  OU  SIMILAR  TRES DEMAOS</t>
  </si>
  <si>
    <t>FORNECIMENTO E EXECUCAO DE PINTURA COM LIQUIDO A BASE DE SILICONE EM CONCRETO APARENTE DUAS DEMAOS</t>
  </si>
  <si>
    <t>FORNECIMENTO E EXECUCAO DE PINTURA ANTIOXIDANTE EM FERRAGENS, TUBULACOES, ETC INCLUSIVE  LIMPEZA COM ESCOVA DE ACO</t>
  </si>
  <si>
    <t>FORNECIMENTO  E  ASSENTAMENTO  DE  AZULEJO,  ASSENTADO  COM  ARGAMASSA  COLANTE, INCLUSIVE REJUNTAMENTO</t>
  </si>
  <si>
    <t>REJUNTAMENTO EMPREGANDO ARGAMASSA PARA REJUNTE ESP=5MM</t>
  </si>
  <si>
    <t>FORNECIMENTO    E    ASSENTAMENTO    DE    AZULEJO    20X20CM    EXTRA,    ASSENTADO    COM ARGAMASSA DE CIMENTO COLANTE, INCLUSIVE REJUNTAMENTO</t>
  </si>
  <si>
    <t>FORN COLOCACAO DE ISOPOR COM ESP 2,0CM</t>
  </si>
  <si>
    <t>FORN COLOCACAO DE ISOPOR COM ESP 1CM NA LAJE DE COBERTURA</t>
  </si>
  <si>
    <t>FORNECIMENTO E ASSENTAMENTO DE TELA LOSANGULAR DE    POLIETILENO 1.1/2"X1.1/2" EDEA NORTENE OU SIMILAR</t>
  </si>
  <si>
    <t>FORNECIMENTO E EXECUCAO DE REJUNTE MASTIQUE PARA JUNTA 2X1CM, INCLUSIVE PRIMER</t>
  </si>
  <si>
    <t>FORNECIMENTO E EXECUCAO DE PINTURA IMPERMEABILIZANTE COM EPOXI ALCATRAO DUAS DEMAOS</t>
  </si>
  <si>
    <t>FORNECIMENTO  E  EXECUCAO  DE  PINTURA IMPERMEABILIZANTE  COM  EPOXI  ALCATRAO  TRES DEMAOS</t>
  </si>
  <si>
    <t>FORNECIMENTOE EXECUCAO DE REVESTIMENTO ANTICORROSIVO, COM FIBRA DE VIDRO ESP.1,5 A 2mm, SOBRE ESTRUTURAS EM ACO</t>
  </si>
  <si>
    <t>GRUPO - 211.010 - INSTALACOES PREDIAIS</t>
  </si>
  <si>
    <t>FORNECIMENTO E ASSENTAMENTO DE CAIXA DE DESCARGA DE SOBREPOR</t>
  </si>
  <si>
    <t>FORNECIMENTO E ASSENTAMENTO DE CHUVEIRO PLASTICO ELETRICO - TIPO DUCHA</t>
  </si>
  <si>
    <t>FORNECIMENTO E ASSENTAMENTO DE CHUVEIRO PLASTICO COMPLETO</t>
  </si>
  <si>
    <t>FORNECIMENTO E ASSENTAMENTO DE CAIXA DAGUA FIBRA DE  VIDRO, COMPLETA CAPACIDADE 1000 L</t>
  </si>
  <si>
    <t>FORNECIMENTO E ASSENTAMENTO DE MICTORIO LOUCA BRANCO</t>
  </si>
  <si>
    <t>FORNECIMENTO E ASSENTAMENTO DE BACIA SANITARIA SIFONADA EXTRA INCLUSIVE TAMPA E ACESSORIOS</t>
  </si>
  <si>
    <t>FORNECIMENTO E INSTALACAO DE DUCHA HIGIENICA CROMADA</t>
  </si>
  <si>
    <t>FORNECIMENTO E ASSENTAMENTO DE BACIA SANITARIA PARA DEFICIENTE FISICO, COMPLETA, INCLUSIVE ASSENTO DE POLIESTER</t>
  </si>
  <si>
    <t>FORNECIMENTO  E  ASSENTAMENTO  DE  BACIA  SANITARIA  COM  CAIXA  ACOPLADA,  INCLUSIVE ASSENTO E ACESSORIOS FIXACAO</t>
  </si>
  <si>
    <t>FORNECIMENTO   E   ASSENTAMENTO   DE   BACIA   SANITARIA   SIMPLES   INCLUSIVE   TAMPA   E ACESSORIOS</t>
  </si>
  <si>
    <t>INSTALACAO DE BACIA SANITARIA COMPLETA</t>
  </si>
  <si>
    <t>FORNECIMENTO    E    INSTALACAO    BARRA    HORIZONTAL    DE    APOIO    DIAMETRODE    5M, COMPRIMENTO DE 80CM EM ACABAMENTO CROMADO</t>
  </si>
  <si>
    <t>FORNECIMENTO E ASSENTAMENTO DE LAVATORIO COM COLUNA  INCLUSIVE SIFAO, VALVULA CROMADA E ACESSORIOS</t>
  </si>
  <si>
    <t>FORNECIMENTO E ASSENTAMENTO DE LAVATORIO COM COLUNA  SUSPENSA, SIFAO METALICO E PARAFUSOS COM BUCHAS</t>
  </si>
  <si>
    <t>FORNECIMENTO E ASSENTAMENTO DE LAVATORIO SIMPLES COM SIFAO PLASTICO E PARAFUSO COM BUCHAS</t>
  </si>
  <si>
    <t>FORNECIMENTO E ASSENTAMENTO DE BANCADA EM MARMORE BRANCO</t>
  </si>
  <si>
    <t>FORNECIMENTO E ASSENTAMENTO DE CUBA DE EMBUTIR EM ACO INOXIDAVEL No 2, INCLUSIVE SIFAO E VALVULA CROMADOS</t>
  </si>
  <si>
    <t>FORNECIMENTO  E  ASSENTAMENTO  DE  CUBA  DE  EMBUTIR  EM  LOUCA,  INCLUSIVE  SIFAO  E VALVULA CROMADOS</t>
  </si>
  <si>
    <t>FORNECIMENTO E ASSENTAMENTO DE PIA EM ACO INOX COM UMA CUBA</t>
  </si>
  <si>
    <t>FORNECIMENTO E ASSENTAMENTO DE PIA EM ACO INOX COM DUAS CUBAS</t>
  </si>
  <si>
    <t>FORNECIMENTO  E  ASSENTAMENTO  DE  TANQUE  DE  CIMENTO  COM  SIFAO  E  PARAFUSO  DE FIXACAO</t>
  </si>
  <si>
    <t>FORNECIMENTO E ASSENTAMENTO DE TANQUE DE LOUCA COM SIFAO E PARAFUSO DE FIXACAO</t>
  </si>
  <si>
    <t>FORNECIMENTO E ASSENTAMENTO DE SABONETEIRA DE LOUCA</t>
  </si>
  <si>
    <t>FORNECIMENTO E INSTALACAO DE SABONETEIRA DE PAREDE PARA SABAO LIQUIDO</t>
  </si>
  <si>
    <t>FORNECIMENTO E ASSENTAMENTO DE PAPELEIRA DE LOUCA</t>
  </si>
  <si>
    <t>FORNECIMENTO E ASSENTAMENTO DE ARMARIO COM ESPELHO 30X50CM</t>
  </si>
  <si>
    <t>FORNECIMENTO E ASSENTAMENTO DE CAIXA SIFONADA EM PVC</t>
  </si>
  <si>
    <t>FORNECIMENTO E ASSENTAMENTO DE RALO SECO EM PVC</t>
  </si>
  <si>
    <t>FORNECIMENTO E ASSENTAMENTO DE RALO SIFONADO EM PVC</t>
  </si>
  <si>
    <t>FORNECIMENTO E ASSENTAMENTO DE CAIXA DE GORDURA PRE- MOLDADA EM CONCRETO</t>
  </si>
  <si>
    <t>FORNECIMENTO E ASSENTAMENTO DE CAIXA DE PASSAGEM PRE-MOLDADA EM CONCRETO</t>
  </si>
  <si>
    <t>FORNEC.  E  ASSENTAMENTO  DE  TORNEIRA  EM  METAL  CROMADO   COM  AREJADOR  PARA LAVATORIO, INCLUSIVE ENGATE</t>
  </si>
  <si>
    <t>FORNECIMENTO   E   ASSENTAMENTO   TORNEIRA   DE   METAL   CROMADO   PARA   LAVATORIO DECAMATIC OU SIMILAR,INC.ENGATE</t>
  </si>
  <si>
    <t>FORNECIMENTO E ASSENTAMENTO DE TORNEIRA DE METAL CROMADO PARA PIA DE COZINHA, REF. FABRIMAR OU SIMILAR</t>
  </si>
  <si>
    <t>FORNECIM. E INSTALACAO DE TORNEIRA CROMADA PARA PIA, DE BANCADA, REF. FABRIMAR, LINHA PRATICA OU SIMILAR</t>
  </si>
  <si>
    <t>FORNECIMENTO E ASSENTAMENTO DE TORNEIRA DE PLASTICO PARA JARDIM</t>
  </si>
  <si>
    <t>FORNECIMENTO E INSTALACAO DE LAMPADA FLUORESCENTE 16W, 20W OU 40W</t>
  </si>
  <si>
    <t>FORNECIMENTO E INSTALACAO DE LAMPADA ELETRONICA COMPACTA 11W (E27)</t>
  </si>
  <si>
    <t>FORN. E SUBSTITUICAO LAMPADA INCANDESCENTE DE 60W</t>
  </si>
  <si>
    <t>FORNECIMENTO E COLOCAO DE CAIXA PARA AR COND. 77X50CM EM CONCRETO OU ARDOSIA, INCLUSIVE ALISAR MADEIRA 7CM</t>
  </si>
  <si>
    <t>FORNECIMENTO E ASSENTAMENTO DE REGISTRO DE PRESSAO EM METAL 1/2"</t>
  </si>
  <si>
    <t>FORNECIMENTO E INSTALACAO DE REATOR ELETRONICO PARA UMA LAMPADA FLUORESCENTE DE 16W, 20W, OU 40W</t>
  </si>
  <si>
    <t>FORNECIMENTO    E    INSTALACAO    DE    REATOR     ELETRONICO    PARA     DUAS    LAMPADAS FLUORESCENTES DE 16W, 20W, OU 40W</t>
  </si>
  <si>
    <t>FORNECIMENTO  E  INSTALACAO  DE  INTERRUPTOR  DE  UMA  TECLA  SIMPLES,  10A/250V,  COM PLACA 4X2"</t>
  </si>
  <si>
    <t>FORNECIMENTO  E  INSTALACAO  DE  INTERRUPTOR  DE  DUAS  TECLA  SIMPLES,  10A/250V,  COM PLACA 4X2"</t>
  </si>
  <si>
    <t>FORNECIMENTO  E  INSTALACAO  DE  INTERRUPTOR  DE  TRES  TECLAS SIMPLES,  10A/250V,  COM PLACA 4X2"</t>
  </si>
  <si>
    <t>FORNECIMENTO E INSTALACAO DE INTERRUPTOR DE UMA SECAO E TOMADA, 10A/250V, COM PLACA 4X2"</t>
  </si>
  <si>
    <t>FORNECIMENTO E INSTALACAO DE INTERRUPTOR DE UMA  TECLA PARALELA, 10A/250V, COM PLACA 4X2"</t>
  </si>
  <si>
    <t>FORNECIMENTO E INSTALACAO DE TOMADA DE TRES POLOS 20A/250V, COM PLACA 4X2"</t>
  </si>
  <si>
    <t>FORNECIMENTO E INSTALACAO DE ESPELHO PARA CAIXA ESTAMPADA</t>
  </si>
  <si>
    <t>FORNECIMENTO  E  INSTALACAO  DE  TOMADA  TRIPOLAR  PARA  PISO,  INCLUSIVE  PLACA  DE ACABAMENTO</t>
  </si>
  <si>
    <t>FORNECIMENTO E INSTALACAO DE CAIXA DE PASSAGEM DE EMBUTIR PARA ALVENARIA 4X2"</t>
  </si>
  <si>
    <t>FORNECIMENTO E INSTALACAO DE CAIXA DE PASSAGEM DE EMBUTIR PARA ALVENARIA 4X4"</t>
  </si>
  <si>
    <t>FORNECIMENTO E ASSENTAMENTO DE REGISTRO DE GAVETA EM METAL 1"</t>
  </si>
  <si>
    <t>FORNECIMENTO E ASSENTAMENTO DE TORNEIRA DE PVC</t>
  </si>
  <si>
    <t>FORNECIMENTO  E INSTALACAO DE PONTO PARA TOMADA PARA TELEFONE (UMA 4 POLOS E UMA AMERICANA),EMBUTIDA EM CAIXA 4X4, INCLUSIVE FIACAO</t>
  </si>
  <si>
    <t>FORNECIMENTO  E   INSTALACAO   DE  PONTO   DE   TOMADA   3P+T   COM   TRAVA,   EMBUTIDO, INCLUSIVE FIACAO</t>
  </si>
  <si>
    <t>FORNECIMENTO E INSTALACAO DE PONTO PARA TOMADA 3P EMBUTIDA, INCLUSIVE FIACAO</t>
  </si>
  <si>
    <t>FORNECIMENTO E INSTALACAO DE PONTO PARA INTERRUPTOR UM TECLA SIMPLES, INCLUSIVE FIACAO</t>
  </si>
  <si>
    <t>FORNECIMENTO E INSTALACAO DE PONTO PARA TOMADA 2P+T EMBUTIDA, INCLUSIVE FIACAO</t>
  </si>
  <si>
    <t>FORNECIMENTO E INSTALACAO DE PONTO PARA TOMADA  UNI-  VERSAL SIMPLES EMBUTIDA, INCLUSIVE FIACAO</t>
  </si>
  <si>
    <t>FORNECIMENTO E EXECUCAO DE PONTO DE LUZ INCANDESCENTE INCLUSIVE INTERRUPTOR</t>
  </si>
  <si>
    <t>FORNECIMENTO E  TROCA  DE CAIXA DO PADRAO DE ENERGIA ELETRICA TRIFASICO</t>
  </si>
  <si>
    <t>FORNECIMENTO   E   COLOCACAO   DE   LUMINARIA   DE   SOBREPOR   COM    UMA    LAMPADA FLUORESCENTE COMPACTA DE 25W</t>
  </si>
  <si>
    <t>FORNECIMENTO  E  EXECUCAO  DE   PONTO  PARA   LUMINARIA  FLUORESCENTE  1X40W,   INCL INTERRUPTOR E FIACAO EMBUTIDA</t>
  </si>
  <si>
    <t>FORNECIMENTO    E    COLOCACAO    DE    LUMINARIA    DE    EMBUTIR    COM    DUAS    LAMPADA FLUORESCENTE COMPACTA DE 26W</t>
  </si>
  <si>
    <t>FORNECIMENTO    E    COLOCACAO    DE    LUMINARIA    DE    SOBREPOR    COMDUAS    LAMPADA FLUORESCENTE COMPACTA DE 26W</t>
  </si>
  <si>
    <t>FORNECIMENTO  E  INSTALACAO  DE  PONTO  PARA  CHUVEIRO  ELETRICO  EMBUTIDO,INCLUSIVE FIACAO</t>
  </si>
  <si>
    <t>FORNECIMENTO E COLOCACAO DE LUMINARIA DE EMERGENCIA SISTEMA AUTONOMO, COM 2 LAMPADA FLUOR. COMPACTA 21W</t>
  </si>
  <si>
    <t>FORNECIMENTO  E  EXECUCAO  DE   PONTO  PARA   LUMINARIA  FLUORESCENTE  2X40W,   INCL INTERRUPTOR E FIACAO EMBUTIDA</t>
  </si>
  <si>
    <t>FORNECIMENTO E INSTALACAO DE LUMINARIA FLUORESCENTE 2X40W, COMPLETA, INCLUSIVE REATOR ELETRONICO</t>
  </si>
  <si>
    <t>FORNECIMENTO E INSTALACAO DE LUMINARIA FLUORESCENTE 2X20W, COMPLETA, INCLUSIVE REATOR ELETRONICO</t>
  </si>
  <si>
    <t>FORNECIMENTO E INSTALACAO DE LUMINARIA FLUORESCENTE 1X40W, COMPLETA, INCLUSIVE REATOR ELETRONICO</t>
  </si>
  <si>
    <t>FORNECIMENTO E INSTALACAO DE LUMINARIA FLUORESCENTE 3X40W, COMPLETA, INCLUSIVE REATOR ELETRONICO</t>
  </si>
  <si>
    <t>FORNECIMENTO E INSTALACAO DE LUMINARIA FLUORESCENTE 4X40W, COMPLETA, INCLUSIVE REATOR ELETRONICO</t>
  </si>
  <si>
    <t>FORNECIMENTO E INSTALACAO DE DISJUNTOR MONOFASICO DE 15A, 20A, 25A OU 30A</t>
  </si>
  <si>
    <t>FORNECIMENTO E INSTALACAO DE DISJUNTOR TRIFASICO DE 20A</t>
  </si>
  <si>
    <t>FORNECIMENTO E INSTALACAO DE DISJUNTOR BIFASICO DE 20A, 30A OU 40A</t>
  </si>
  <si>
    <t>FORNECIMENTO E INSTALACAO DE DISJUNTOR TRIFASICO DE 20A, 30A OU 40A</t>
  </si>
  <si>
    <t>FORNECIMENTO E ASSENTAMENTO DE CAIXA DE DISTRIBUICAO DE LUZ, INCLUSIVE DISJUNTORES</t>
  </si>
  <si>
    <t>FORNECIMENTO E ASSENTAMENTO DE PONTO E VALVULA DE DESCARGA 1.1/2"</t>
  </si>
  <si>
    <t>FORNECIMENTO E ASSENTAMENTO DE REPARO E TAMPA PARA   VALVULA DE DESCARGA</t>
  </si>
  <si>
    <t>FORNECIMENTO E  EXECUCAO DE PONTO DE  ESGOTO  SECUNDARIO EM TUBO  PVC INCLUSIVE CONEXOES, EMBUTIDO</t>
  </si>
  <si>
    <t>FORNECIMENTO E EXECUCAO DE PONTO DE AGUA  FRIA EM  TUBO PVC SOLDAVEL INCLUSIVE CONEXOES, EMBUTIDO</t>
  </si>
  <si>
    <t>FORN. E EXEC. DE PONTO PARA DRENO DE AR CONDICIONADO EM  TUBO DE PVC SOLDAVEL INCLUSIVE CONEXOES, EMBUTIDO</t>
  </si>
  <si>
    <t>FORNECIMENTO DE LAMPADA FLUORESCENTE 40W</t>
  </si>
  <si>
    <t>FORNECIMENTO DE LAMPADA FLUORESCENTE 20W</t>
  </si>
  <si>
    <t>FORNECIMENTO DE REATOR PARA DUAS LAMPADAS FLUORESCENTES DE 40W</t>
  </si>
  <si>
    <t>FORNECIMENTO DE REATOR PARA DUAS LAMPADAS FLUORESCENTES DE 20W</t>
  </si>
  <si>
    <t>FORNECIMENTO DE SOQUETE PARA LAMPADA FLUORESCENTE 20W</t>
  </si>
  <si>
    <t>FORNECIMENTO DE LAMPADA MISTA 220V/250W</t>
  </si>
  <si>
    <t>FORNECIMENTO DE LUMINARIA COMPLETA COM LAMPADA MISTA 220V/250W</t>
  </si>
  <si>
    <t>FORNECIMENTO DE INTERRUPTOR DE UMA SECAO</t>
  </si>
  <si>
    <t>FORNECIMENTO DE INTERRUPTOR DE DUAS SECOES</t>
  </si>
  <si>
    <t>FORNECIMENTO DE INTERRUPTOR COM UMA SECAO E TOMADA</t>
  </si>
  <si>
    <t>FORNECIMENTO DE DISJUNTOR MONOPOLAR DE 15A</t>
  </si>
  <si>
    <t>FORNECIMENTO DE DISJUNTOR MONOPOLAR DE 20A</t>
  </si>
  <si>
    <t>FORNECIMENTO DE DISJUNTOR MONOPOLAR DE 25A</t>
  </si>
  <si>
    <t>FORNECIMENTO DE DISJUNTOR MONOPOLAR DE 30A</t>
  </si>
  <si>
    <t>FORNECIMENTO DE DISJUNTOR MONOPOLAR DE 40A</t>
  </si>
  <si>
    <t>FORNECIMENTO DE DISJUNTOR MONOPOLAR DE 50A</t>
  </si>
  <si>
    <t>FORNECIMENTO DE FOTOCELULA</t>
  </si>
  <si>
    <t>FORNECIMENTO DE SENSOR DE PRESENCA PARA CAIXA DE TOMADA</t>
  </si>
  <si>
    <t>FORNECIMENTO DE SENSOR DE PRESENCA PARA TETO</t>
  </si>
  <si>
    <t>FORNECIMENTO DE FIO PARALELO DE 1,5MM</t>
  </si>
  <si>
    <t>FORNECIMENTO DE FIO PARALELO DE 2,5MM</t>
  </si>
  <si>
    <t>FORNECIMENTO DE FIO RIGIDO DE 1,5MM</t>
  </si>
  <si>
    <t>FORNECIMENTO DE FIO RIGIDO DE 2,5MM</t>
  </si>
  <si>
    <t>FORNECIMENTO DE FITA ISOLANTE ROLO COM 20M</t>
  </si>
  <si>
    <t>FORNECIMENTO E INSTALACAO DE ELETRODUTO CORRUGADO FLEXIVEL EM PEAD 1"</t>
  </si>
  <si>
    <t>FORNECIMENTO  E  INSTALACAO  DE  QUADRO  DE  DISTRIBUICAO  DE  SOBREPOR,  EM  PVC,  24 CIRCUITOS</t>
  </si>
  <si>
    <t>ABERTURA  E  FECHAMENTO  DE  RASGOS  EM  ALVENARIA  PARA  PASSAGEM  DE  TUBULACOES DIAMETRO 1/2" A 1"</t>
  </si>
  <si>
    <t>ABERTURA  E  FECHAMENTO  DE  RASGOS  EM  ALVENARIA  PARA  PASSAGEM  DE  TUBULACOES DIAMETRO 11/4" A 2"</t>
  </si>
  <si>
    <t>FORNECIMENTO E INSTALACAO DE ELETRODUTO CORRUGADO FLEXIVEL EM PEAD, 3/4"</t>
  </si>
  <si>
    <t>FORNECIMENTO  E  INSTALACAO  DE  QUADRO  DE  DISTRIBUICAO  DE  EMBUTIR,  EM  PVC,  12 CIRCUITOS</t>
  </si>
  <si>
    <t>FORNECIMENTO E EXECUCAO DE PONTO DE ESGOTO PRIMARIO</t>
  </si>
  <si>
    <t>FORNECIMENTO E EXECUCAO DE PONTO DE ESGOTO SECUNDARIO</t>
  </si>
  <si>
    <t>FORNECIMENTO E EXECUCAO DE COLUNA DE VENTILACAO DN 75</t>
  </si>
  <si>
    <t>FORNECIMENTO E EXECUCAO DE PONTO DE AGUA FRIA</t>
  </si>
  <si>
    <t>FORNECIMENTO E EXECUCAO DE COLUNA DE AGUA FRIA EM PVC D 2.1/2"</t>
  </si>
  <si>
    <t>GRUPO - 212.010 - INSTALACOES DE PRODUÇÃO E ELETROMECANICAS</t>
  </si>
  <si>
    <t>MONTAGEM E ASSENTAMENTO DE CONJUNTO MOTO-BOMBA POTENCIA ATE 10CV</t>
  </si>
  <si>
    <t>MONTAGEM E ASSENTAMENTO DE CONJUNTO MOTO-BOMBA POTENCIA MAIOR QUE 10CV E MENOR QUE 20CV</t>
  </si>
  <si>
    <t>MONTAGEM E ASSENTAMENTO DE CONJUNTO MOTO-BOMBA POTENCIA MAIOR QUE 20CV E MENOR QUE 30CV</t>
  </si>
  <si>
    <t>MONTAGEM  E  ASSENTAMENTO  DE  CONJUNTO  MOTO-BOMBA  POTENCIA  MAIOR  QUE  30  E MENOR OU IGUAL 50CV</t>
  </si>
  <si>
    <t>MONTAGEM  E  ASSENTAMENTO  DE  CONJUNTO  MOTO-BOMBA   POTENCIA  MAIOR  QUE  50 MENOR OU IGUAL A 100CV</t>
  </si>
  <si>
    <t>MONTAGEM  E  ASSENTAMENTO  DE  CONJUNTO  MOTO-BOMBA  POTENCIA  MAIOR  QUE  100 MENOR OU IGUAL A 300CV</t>
  </si>
  <si>
    <t>MONTAGEM  E  ASSENTAMENTO  DE  CONJUNTO  MOTO-BOMBA  POTENCIA  MAIOR  QUE  300 MENOR OU IGUAL A 500CV</t>
  </si>
  <si>
    <t>MONTAGEM E ASSENTAMENTO DE CONJUNTO MOTO-BOMBA POTENCIA MAIOR QUE 500CV</t>
  </si>
  <si>
    <t>FORNECIMENTO E ASSENTAMENTO DE DIFUSOR DE SULFATO/CAL</t>
  </si>
  <si>
    <t>FORNECIMENTO E ASSENTAMENTO DE DIFUSOR DE FLUOR/CLORO</t>
  </si>
  <si>
    <t>INSTALACAO DE TANQUE DE SULFATO E CAL</t>
  </si>
  <si>
    <t>INSTALACAO DE AGITADOR/MISTURADOR MECANICO</t>
  </si>
  <si>
    <t>INSTALACAO DE CONE DOSADOR</t>
  </si>
  <si>
    <t>INSTALACAO DE BOMBONA</t>
  </si>
  <si>
    <t>INSTALACAO DE BOMBA GIROMATO</t>
  </si>
  <si>
    <t>INSTALACAO DE DOSADOR DE NIVEL</t>
  </si>
  <si>
    <t>INSTALACAO DE MANOMETRO</t>
  </si>
  <si>
    <t>MONTAGEM E INSTALACAO DE QUADRO DE COMANDO PARA MOTORES ATE 10CV</t>
  </si>
  <si>
    <t>MONTAGEM  E  INSTALACAO  DE  QUADRO  DE  COMANDO  PARA  MOTORES  MAIOR  QUE  10  E MENOR OU IGUAL 20CV</t>
  </si>
  <si>
    <t>MONTAGEM  E  INSTALACAO  DE  QUADRO  DE  COMANDO  PARA  MOTORES  MAIOR  QUE  20  E MENOR OU IGUAL 30CV</t>
  </si>
  <si>
    <t>MONTAGEM  E  INSTALACAO  DE  QUADRO  DE  COMANDO  PARA  MOTORES  MAIOR  QUE  30  E MENOR 0U IGUAL 50CV</t>
  </si>
  <si>
    <t>MONTAGEM  E  INSTALACAO  DE  QUADRO  DE  COMANDO  PARA  MOTORES  MAIOR  QUE  50  E MENOR OU IGUAL 100CV</t>
  </si>
  <si>
    <t>MONTAGEM  E  INSTALACAO  DE  QUADRO  DE  COMANDO  PARA  MOTORES  MAIOR  QUE  100  E MENOR OU IGUAL 300CV</t>
  </si>
  <si>
    <t>MONTAGEM  E  INSTALACAO  DE  QUADRO  DE  COMANDO  PARA  MOTORES  MAIOR  QUE  300  E MENOR OU IGUAL 500CV</t>
  </si>
  <si>
    <t>FORNECIMENTO E ASSENTAMENTO DE PLACAS DE FIBROCIMENTO LISAS ESP=1,0CM</t>
  </si>
  <si>
    <t>ASSENTAMENTO DE PEDESTAL DE MANOBRA PARA COMPORTA</t>
  </si>
  <si>
    <t>FORNECIMENTO E ASSENTAMENTO DE MONOVIA EM PERFIL I</t>
  </si>
  <si>
    <t>ASSENTAMENTO DE COMPORTA DE FOFO 300MM</t>
  </si>
  <si>
    <t>FORNECIMENTO ASSENTAMENTO DE COMPORTA DE FOFO DN 400 C/  HASTE E PEDESTAL</t>
  </si>
  <si>
    <t>FORNECIMENTO ASSENTAMENTO DE COMPORTA DE FOFO DN 600 C/  HASTE E PEDESTAL</t>
  </si>
  <si>
    <t>GRUPO - S13.010 - ASSENTAMENTO</t>
  </si>
  <si>
    <t>ASSENTAMENTO DE TUBOS DE FOFO JE INCLUSIVE PECAS E CONEXOES DN 50</t>
  </si>
  <si>
    <t>ASSENTAMENTO DE TUBOS DE FOFO JE INCLUSIVE PECAS E CONEXOES DN 80</t>
  </si>
  <si>
    <t>ASSENTAMENTO DE TUBOS DE FOFO JE INCLUSIVE PECAS E CONEXOES DN 100</t>
  </si>
  <si>
    <t>ASSENTAMENTO DE TUBOS DE FOFO JE INCLUSIVE PECAS E CONEXOES DN 150</t>
  </si>
  <si>
    <t>ASSENTAMENTO DE TUBOS DE FOFO JE INCLUSIVE PECAS E CONEXOES DN 200</t>
  </si>
  <si>
    <t>ASSENTAMENTO DE TUBOS DE FOFO JE INCLUSIVE PECAS E CONEXOES DN 250</t>
  </si>
  <si>
    <t>ASSENTAMENTO DE TUBOS DE FOFO JE INCLUSIVE PECAS E CONEXOES DN 300</t>
  </si>
  <si>
    <t>ASSENTAMENTO DE TUBOS DE FOFO JE INCLUSIVE PECAS E CONEXOES DN 350</t>
  </si>
  <si>
    <t>ASSENTAMENTO DE TUBOS DE FOFO JE INCLUSIVE PECAS E CONEXOES DN 400</t>
  </si>
  <si>
    <t>ASSENTAMENTO DE TUBOS DE FOFO JE INCLUSIVE PECAS E CONEXOES DN 450</t>
  </si>
  <si>
    <t>ASSENTAMENTO DE TUBOS DE FOFO JE INCLUSIVE PECAS E CONEXOES DN 500</t>
  </si>
  <si>
    <t>ASSENTAMENTO DE TUBOS DE FOFO JE INCLUSIVE PECAS E CONEXOES DN 600</t>
  </si>
  <si>
    <t>ASSENTAMENTO DE TUBOS DE FOFO JE INCLUSIVE PECAS E CONEXOES DN 700</t>
  </si>
  <si>
    <t>ASSENTAMENTO DE TUBOS DE FOFO JE INCLUSIVE PECAS E CONEXOES DN 800</t>
  </si>
  <si>
    <t>FORNECIMENTO  E  ASSENTAMENTO  DE  TUBOS  DE  FOFO   ESGOTO   JE  INCLUSIVE  PECAS  E CONEXOES DN 100</t>
  </si>
  <si>
    <t>FORNECIMENTO  E  ASSENTAMENTO  DE  TUBOS  DE  FOFO   ESGOTO   JE  INCLUSIVE  PECAS  E CONEXOES DN 150</t>
  </si>
  <si>
    <t>FORNECIMENTO  E  ASSENTAMENTO  DE  TUBOS  DE  FOFO   ESGOTO   JE  INCLUSIVE  PECAS  E CONEXOES DN 200</t>
  </si>
  <si>
    <t>FORNECIMENTO  E  ASSENTAMENTO  DE  TUBOS  DE  FOFO   ESGOTO   JE  INCLUSIVE  PECAS  E CONEXOES DN 250</t>
  </si>
  <si>
    <t>FORNECIMENTO  E  ASSENTAMENTO  DE  TUBOS  DE  FOFO   ESGOTO   JE  INCLUSIVE  PECAS  E CONEXOES DN 300</t>
  </si>
  <si>
    <t>FORNECIMENTO  E  ASSENTAMENTO  DE  TUBOS  DE  FOFO   ESGOTO   JE  INCLUSIVE  PECAS  E CONEXOES DN 350</t>
  </si>
  <si>
    <t>FORNECIMENTO  E  ASSENTAMENTO  DE  TUBOS  DE  FOFO   ESGOTO   JE  INCLUSIVE  PECAS  E CONEXOES DN 400</t>
  </si>
  <si>
    <t>FORNECIMENTO  E  ASSENTAMENTO  DE  TUBOS  DE  FOFO   ESGOTO   JE  INCLUSIVE  PECAS  E CONEXOES DN 500</t>
  </si>
  <si>
    <t>ASSENTAMENTO DE TUBOS DE FOFO FLANGES INCLUSIVE PECAS E CONEXOES DN 75</t>
  </si>
  <si>
    <t>ASSENTAMENTO DE TUBOS DE FOFO FLANGES INCLUSIVE PECAS E CONEXOES DN 150</t>
  </si>
  <si>
    <t>ASSENTAMENTO DE TUBOS DE FOFO FLANGES INCLUSIVE PECAS E CONEXOES DN 200</t>
  </si>
  <si>
    <t>ASSENTAMENTO DE TUBOS DE FOFO FLANGES INCLUSIVE PECAS E CONEXOES DN 250</t>
  </si>
  <si>
    <t>ASSENTAMENTO DE TUBOS DE FOFO FLANGES INCLUSIVE PECAS E CONEXOES DN 300</t>
  </si>
  <si>
    <t>ASSENTAMENTO DE TUBOS DE FOFO FLANGES INCLUSIVE PECAS E CONEXOES DN 400</t>
  </si>
  <si>
    <t>ASSENTAMENTO DE TUBOS DE FOFO FLANGES INCLUSIVE PECAS E CONEXOES DN 800</t>
  </si>
  <si>
    <t>ASSENTAMENTO DE TUBO PVC EB 608 DN 40 INCLUSIVE PECAS E CONEXOES</t>
  </si>
  <si>
    <t>ASSENTAMENTO DE TUBO PVC EB 608 DN 50 INCLUSIVE PECAS E CONEXOES</t>
  </si>
  <si>
    <t>ASSENTAMENTO DE TUBO PVC EB 608 DN 75 INCLUSIVE PECAS E CONEXOES</t>
  </si>
  <si>
    <t>ASSENTAMENTO DE TUBO PVC EB 608 DN 100 INCLUSIVE PECAS E CONEXOES</t>
  </si>
  <si>
    <t>ASSENTAMENTO DE TUBOS DE PVC PBA, IN- CLUSIVE PECAS E CONEXOES, DN 50</t>
  </si>
  <si>
    <t>ASSENTAMENTO DE TUBOS DE PVC PBA, IN- CLUSIVE PECAS E CONEXOES, DN 75</t>
  </si>
  <si>
    <t>ASSENTAMENTO DE TUBOS DE PVC PBA, IN- CLUSIVE PECAS E CONEXOES, DN 100</t>
  </si>
  <si>
    <t>ASSENTAMENTO DE TUBOS DE PVC EB-644 INCLUSIVE PECAS E CONEXOES DN 100</t>
  </si>
  <si>
    <t>ASSENTAMENTO DE TUBOS DE PVC EB-644 INCLUSIVE PECAS E CONEXOES DN 125</t>
  </si>
  <si>
    <t>ASSENTAMENTO DE TUBOS DE PVC EB-644 INCLUSIVE PECAS E CONEXOES DN 150</t>
  </si>
  <si>
    <t>ASSENTAMENTO DE TUBOS DE PVC EB-644 INCLUSIVE PECAS E CONEXOES DN 200</t>
  </si>
  <si>
    <t>ASSENTAMENTO DE TUBOS DE PVC EB-644 INCLUSIVE PECAS E CONEXOES DN 250</t>
  </si>
  <si>
    <t>ASSENTAMENTO DE TUBOS DE PVC EB-644 INCLUSIVE PECAS E CONEXOES DN 300</t>
  </si>
  <si>
    <t>ASSENTAMENTO DE TUBOS DE PVC EB-644 INCLUSIVE PECAS E CONEXOES DN 350</t>
  </si>
  <si>
    <t>ASSENTAMENTO DE TUBOS DE PVC EB-644 INCLUSIVE PECAS E CONEXOES DN 400</t>
  </si>
  <si>
    <t>ASSENTAMENTO DE TUBOS DE PVC DEFOFO INCLUSIVE PECAS E CONEXOES DN 100</t>
  </si>
  <si>
    <t>ASSENTAMENTO DE TUBOS DE PVC DEFOFO INCLUSIVE PECAS E CONEXOES DN 150</t>
  </si>
  <si>
    <t>ASSENTAMENTO DE TUBOS DE PVC DEFOFO INCLUSIVE PECAS E CONEXOES DN 200</t>
  </si>
  <si>
    <t>ASSENTAMENTO DE TUBOS DE PVC DEFOFO INCLUSIVE PECAS E CONEXOES DN 250</t>
  </si>
  <si>
    <t>ASSENTAMENTO DE TUBOS DE PVC DEFOFO INCLUSIVE PECAS E CONEXOES DN 300</t>
  </si>
  <si>
    <t>ASSENTAMENTO DE TUBOS DE PVC ROSCAVEL INCLUSIVE PECAS E CONEXOES D 1/2"</t>
  </si>
  <si>
    <t>ASSENTAMENTO DE TUBOS DE PVC ROSCAVEL INCLUSIVE PECAS E CONEXOES D 3/4"</t>
  </si>
  <si>
    <t>ASSENTAMENTO DE TUBOS DE PVC ROSCAVEL INCLUSIVE PECAS E CONEXOES D 1"</t>
  </si>
  <si>
    <t>ASSENTAMENTO DE TUBOS DE PVC ROSCAVEL INCLUSIVE PECAS E CONEXOES D 1.1/4"</t>
  </si>
  <si>
    <t>ASSENTAMENTO DE TUBOS DE PVC ROSCAVEL INCLUSIVE PECAS E CONEXOES D 1.1/2"</t>
  </si>
  <si>
    <t>ASSENTAMENTO DE TUBOS DE PVC ROSCAVEL INCLUSIVE PECAS E CONEXOES D 2"</t>
  </si>
  <si>
    <t>ASSENTAMENTO DE TUBOS DE PVC ROSCAVEL INCLUSIVE PECAS E CONEXOES D 2.1/2"</t>
  </si>
  <si>
    <t>ASSENTAMENTO DE TUBOS DE PVC ROSCAVEL INCLUSIVE PECAS E CONEXOES D 4"</t>
  </si>
  <si>
    <t>ASSENTAMENTO DE TUBOS DE PVC SOLDAVEL INCLUSIVE PECAS E CONEXOES D 20</t>
  </si>
  <si>
    <t>ASSENTAMENTO DE TUBOS DE PVC SOLDAVEL INCLUSIVE PECAS E CONEXOES D 25</t>
  </si>
  <si>
    <t>ASSENTAMENTO DE TUBOS DE PVC SOLDAVEL INCLUSIVE PECAS E CONEXOES D 32</t>
  </si>
  <si>
    <t>ASSENTAMENTO DE TUBOS DE PVC SOLDAVEL INCLUSIVE PECAS E CONEXOES D 40</t>
  </si>
  <si>
    <t>ASSENTAMENTO DE TUBOS DE PVC SOLDAVEL INCLUSIVE PECAS E CONEXOES D 50</t>
  </si>
  <si>
    <t>ASSENTAMENTO DE TUBOS DE PVC SOLDAVEL INCLUSIVE PECAS E CONEXOES D 60</t>
  </si>
  <si>
    <t>ASSENTAMENTO DE TUBOS DE PVC SOLDAVEL INCLUSIVE PECAS E CONEXOES D 110</t>
  </si>
  <si>
    <t>ASSENTAMENTO DE TUBOS DE FOGO ROSCA INCLUSIVE PECAS E CONEXOES D 1/2"</t>
  </si>
  <si>
    <t>ASSENTAMENTO DE TUBOS DE FOGO ROSCA INCLUSIVE PECAS E CONEXOES D 3/4"</t>
  </si>
  <si>
    <t>ASSENTAMENTO DE TUBOS DE FOGO ROSCA INCLUSIVE PECAS E CONEXOES D "</t>
  </si>
  <si>
    <t>ASSENTAMENTO DE TUBOS DE FOGO ROSCA INCLUSIVE PECAS E CONEXOES D 2"</t>
  </si>
  <si>
    <t>ASSENTAMENTO DE TUBOS DE FOGO ROSCA INCLUSIVE PECAS E CONEXOES D 2.1/2"</t>
  </si>
  <si>
    <t>ASSENTAMENTO DE TUBOS DE FOGO ROSCA INCLUSIVE PECAS E CONEXOES D 3"</t>
  </si>
  <si>
    <t>ASSENTAMENTO DE TUBOS DE FOGO ROSCA INCLUSIVE PECAS E CONEXOES D 4"</t>
  </si>
  <si>
    <t>ASSENTAMENTO DE TUBOS DE FOGO ROSCA INCLUSIVE PECAS E CONEXOES D 6"</t>
  </si>
  <si>
    <t>ASSENTAMENTO DE TUBOS DE ACO DN 250  JUNTA SOLDADA INCLUSIVE CORTE/SOLDA PECAS E CONEXOES</t>
  </si>
  <si>
    <t>ASSENTAMENTO DE TUBOS DE ACO DN 300  JUNTA SOLDADA INCLUSIVE CORTE/SOLDA PECAS E CONEXOES</t>
  </si>
  <si>
    <t>ASSENTAMENTO DE TUBOS DE ACO DN 350  JUNTA SOLDADA INCLUSIVE CORTE/SOLDA PECAS E CONEXOES</t>
  </si>
  <si>
    <t>ASSENTAMENTO DE TUBOS DE ACO DN 400  JUNTA SOLDADA INCLUSIVE CORTE/SOLDA PECAS E CONEXOES</t>
  </si>
  <si>
    <t>ASSENTAMENTO DE TUBOS DE ACO DN 500  JUNTA SOLDADA INCLUSIVE CORTE/SOLDA PECAS E CONEXOES</t>
  </si>
  <si>
    <t>ASSENTAMENTO DE TUBOS DE ACO DN 600  JUNTA SOLDADA INCLUSIVE CORTE/SOLDA PECAS E CONEXOES</t>
  </si>
  <si>
    <t>ASSENTAMENTO DE TUBOS DE ACO DN 1000  JUNTA SOLDADA INCLUSIVE CORTE/SOLDA PECAS E CONEXOES</t>
  </si>
  <si>
    <t>ASSENTAMENTO DE TUBOS DE ACO DN 1200  JUNTA SOLDADA INCLUSIVE CORTE/SOLDA PECAS E CONEXOES</t>
  </si>
  <si>
    <t>ASSENTAMENTO DE TUBOS DE ACO DN 1500  JUNTA SOLDADA INCLUSIVE CORTE/SOLDA PECAS E CONEXOES</t>
  </si>
  <si>
    <t>ASSENTAMENTO DE TUBOS DE FERRO DUCTIL 1MPA INCLUSIVE PECAS E CONEXOES DN 150</t>
  </si>
  <si>
    <t>ASSENTAMENTO DE TUBOS DE FERRO DUCTIL 1MPA INCLUSIVE PECAS E CONEXOES DN 200</t>
  </si>
  <si>
    <t>ASSENTAMENTO DE TUBOS DE FERRO DUCTIL 1MPA INCLUSIVE PECAS E CONEXOES DN 250</t>
  </si>
  <si>
    <t>ASSENTAMENTO DE TUBOS DE FERRO DUCTIL 1MPA INCLUSIVE PECAS E CONEXOES DN 300</t>
  </si>
  <si>
    <t>ASSENTAMENTO DE TUBOS DE CONCRETO JUNTA ARGAMASSADA DN 200</t>
  </si>
  <si>
    <t>ASSENTAMENTO DE TUBOS DE CONCRETO JUNTA ARGAMASSADA DN 300</t>
  </si>
  <si>
    <t>ASSENTAMENTO DE TUBOS DE CONCRETO JUNTA ARGAMASSADA DN 400</t>
  </si>
  <si>
    <t>ASSENTAMENTO DE TUBOS DE CONCRETO JUNTA ARGAMASSADA DN 500</t>
  </si>
  <si>
    <t>ASSENTAMENTO DE TUBOS DE CONCRETO JUNTA ARGAMASSADA DN 600</t>
  </si>
  <si>
    <t>ASSENTAMENTO DE TUBOS DE CONCRETO JUNTA ARGAMASSADA DN 700</t>
  </si>
  <si>
    <t>ASSENTAMENTO DE TUBOS DE CONCRETO JUNTA ARGAMASSADA DN 800</t>
  </si>
  <si>
    <t>ASSENTAMENTO DE TUBOS DE CONCRETO JUNTA ARGAMASSADA DN 900</t>
  </si>
  <si>
    <t>ASSENTAMENTO DE TUBOS DE CONCRETO JUNTA ARGAMASSADA DN 1000</t>
  </si>
  <si>
    <t>ASSENTAMENTO DE TUBOS DE CONCRETO JUNTA ARGAMASSADA DN 1200</t>
  </si>
  <si>
    <t>ASSENTAMENTO DE TUBOS DE CONCRETO JUNTA ARGAMASSADA DN 1500</t>
  </si>
  <si>
    <t>ASSENTAMENTO DE TUBOS DE PVC PBA DN 50 NO INTERIOR DO TUBO CAMISA</t>
  </si>
  <si>
    <t>ASSENTAMENTO DE TUBOS DE PVC PBA DN 75 NO INTERIOR DO TUBO CAMISA</t>
  </si>
  <si>
    <t>ASSENTAMENTO DE TUBOS PVC EB-644 DN 150 NO INTERIOR DO TUBO CAMISA</t>
  </si>
  <si>
    <t>ASSENTAMENTO DE TUBOS PVC EB-644 DN 250 NO INTERIOR DO TUBO CAMISA</t>
  </si>
  <si>
    <t>ASSENTAMENTO DE TUBOS PVC EB-644 DN 200 NO INTERIOR DO TUBO CAMISA</t>
  </si>
  <si>
    <t>ASSENTAMENTO DE TUBOS PVC EB-644 DN 300 NO INTERIOR DO TUBO CAMISA</t>
  </si>
  <si>
    <t>ASSENTAMENTO DE TUBOS DE PVC DEFOFO DN 100 NO INTERIOR DO TUBO CAMISA</t>
  </si>
  <si>
    <t>ASSENTAMENTO DE TUBOS DE PVC DEFOFO DN 150 NO INTERIOR DO TUBO CAMISA</t>
  </si>
  <si>
    <t>ASSENTAMENTO DE TUBOS DE PVC DEFOFO DN 200 NO INTERIOR DO TUBO CAMISA</t>
  </si>
  <si>
    <t>ASSENTAMENTO DE TUBOS DE PVC DEFOFO DN 250 NO INTERIOR DO TUBO CAMISA</t>
  </si>
  <si>
    <t>ASSENTAMENTO DE TUBOS DE FOFO JE DN 75 FIXADOS COM BRACADEIRAS</t>
  </si>
  <si>
    <t>ASSENTAMENTO DE TUBOS DE FOFO JE DN 100 FIXADOS COM BRACADEIRAS</t>
  </si>
  <si>
    <t>ASSENTAMENTO DE TUBOS DE FOFO JE DN 200 FIXADOS COM BRACADEIRAS</t>
  </si>
  <si>
    <t>ASSENTAMENTO DE TUBOS DE FOFO JE DN 250 FIXADOS COM BRACADEIRAS</t>
  </si>
  <si>
    <t>ASSENTAMENTO DE TUBOS DE FOFO JE DN 300 FIXADOS COM BRACADEIRAS</t>
  </si>
  <si>
    <t>ASSENTAMENTO DE TUBOS DE FOFO JE DN 500 FIXADOS COM BRACADEIRAS</t>
  </si>
  <si>
    <t>ASSENTAMENTO DE TUBOS DE FOFO JE DN 100 SOBRE PILARES DE CONCRETO</t>
  </si>
  <si>
    <t>ASSENTAMENTO DE TUBOS DE FOFO JE DN 150 SOBRE PILARES DE CONCRETO</t>
  </si>
  <si>
    <t>ASSENTAMENTO DE TUBOS DE FOFO JE DN 200 SOBRE PILARES DE CONCRETO</t>
  </si>
  <si>
    <t>ASSENTAMENTO DE TUBOS DE FOFO JE DN 250 SOBRE PILARES DE CONCRETO</t>
  </si>
  <si>
    <t>ASSENTAMENTO DE TUBOS DE FOFO JE DN 300 SOBRE PILARES DE CONCRETO</t>
  </si>
  <si>
    <t>ASSENTAMENTO DE TUBOS DE FOFO JE DN 400 SOBRE PILARES DE CONCRETO</t>
  </si>
  <si>
    <t>ASSENTAMENTO DE TUBOS DE FOFO JE DN 500 SOBRE PILARES DE CONCRETO</t>
  </si>
  <si>
    <t>RETIRADA DE TUBOS DE FOFO JE INCLUSIVE PECAS E CONEXOES DN 150</t>
  </si>
  <si>
    <t>RETIRADA DE TUBOS DE FOFO JE INCLUSIVE PECAS E CONEXOES DN 200</t>
  </si>
  <si>
    <t>RETIRADA DE TUBOS DE FOFO JE INCLUSIVE PECAS E CONEXOES DN 250</t>
  </si>
  <si>
    <t>RETIRADA DE TUBOS DE FOFO JE INCLUSIVE PECAS E CONEXOES DN 300</t>
  </si>
  <si>
    <t>RETIRADA DE TUBOS DE FOFO JE INCLUSIVE PECAS E CONEXOES DN 350</t>
  </si>
  <si>
    <t>RETIRADA DE TUBOS DE FOFO JE INCLUSIVE PECAS E CONEXOES DN 400</t>
  </si>
  <si>
    <t>RETIRADA DE TUBOS DE FOFO JE INCLUSIVE PECAS E CONEXOES DN 450</t>
  </si>
  <si>
    <t>RETIRADA DE TUBOS DE FOFO JE INCLUSIVE PECAS E CONEXOES DN 500</t>
  </si>
  <si>
    <t>RETIRADA DE TUBOS DE FOFO JE INCLUSIVE PECAS E CONEXOES DN 800</t>
  </si>
  <si>
    <t>RETIRADA DE TUBOS DE PVC PBA INCLUSIVE PECAS E CONEXOES DN 50</t>
  </si>
  <si>
    <t>RETIRADA DE TUBOS DE PVC PBA INCLUSIVE PECAS E CONEXOES DN 100</t>
  </si>
  <si>
    <t>RETIRADA DE TUBO PVC EB-644 DN 150, INCLUSIVE PECAS E CONEXOES</t>
  </si>
  <si>
    <t>RETIRADA DE TUBO PVC EB-644 DN 300, INCLUSIVE PECAS E CONEXOES</t>
  </si>
  <si>
    <t>FORNECIMENTO E ASSENTAMENTO DE TUBOS DE CONCRETO CA-1DN 200</t>
  </si>
  <si>
    <t>FORNECIMENTO E ASSENTAMENTO DE TUBOS DE CONCRETO CA-1DN 300</t>
  </si>
  <si>
    <t>FORNECIMENTO E ASSENTAMENTO DE TUBOS DE CONCRETO CA-2DN 300</t>
  </si>
  <si>
    <t>FORNECIMENTO E ASSENTAMENTO DE TUBOS DE CONCRETO CA-1DN 400</t>
  </si>
  <si>
    <t>FORNECIMENTO E ASSENTAMENTO DE TUBOS DE CONCRETO CA-2DN 400</t>
  </si>
  <si>
    <t>FORNECIMENTO E ASSENTAMENTO DE TUBOS DE CONCRETO CA-1DN 500</t>
  </si>
  <si>
    <t>FORNECIMENTO E ASSENTAMENTO DE TUBOS DE CONCRETO CA-1DN 600</t>
  </si>
  <si>
    <t>FORNECIMENTO E ASSENTAMENTO DE TUBOS DE CONCRETO CA-1DN 800</t>
  </si>
  <si>
    <t>FORNECIMENTO  E  ASSENTAMENTO  DE  TUBO  C-PRFV  DEFOFO,  CLASSE  6,  INCLUSIVE PECAS E CONEXOES, DN 500</t>
  </si>
  <si>
    <t>FORNECIMENTO  E  ASSENTAMENTO  DE  TUBO  C-PRFV  DEFOFO,  CLASSE  6,  INCLUSIVE PECAS E CONEXOES, DN 600</t>
  </si>
  <si>
    <t>FORNECIMENTO  E  ASSENTAMENTO  DE  TUBO  C-PRFV  DEFOFO,  CLASSE  6,  INCLUSIVE PECAS E CONEXOES, DN 700</t>
  </si>
  <si>
    <t>FORNECIMENTO E ASSENTAMENTO DE TUBO C-PRFV DEFOFO,  INCLUSIVE PECAS E CONEXOES, DN 800</t>
  </si>
  <si>
    <t>FORNECIMENTO  E  ASSENTAMENTO  DE  TUBO   K-7  DN  80,  INC.  CONEXOES,  SINALIZACAO, MOV.TERRA E BOTA FORA</t>
  </si>
  <si>
    <t>ASSENTAMENTO DE TUBO K-7 DN 80, INCLUSIVE CONEXOES, SINALIZACAO E MOVIMENTO DE TERRA</t>
  </si>
  <si>
    <t>FORNECIMENTO E ASSENTAMENTO DE TUBO K-7 DN 100, INCLUSIVE CONEXOES, SINALIZACAO E MOVIMENTO DE TERRA</t>
  </si>
  <si>
    <t>ASSENTAMENTO DE TUBO K-7 DN 100, INCLUSIVE CONEXOES, SINALIZACAO E MOVIMENTO DE TERRA</t>
  </si>
  <si>
    <t>FORNECIMENTO E ASSENTAMENTO DE TUBO K-7 DN 150, INCLUSIVE CONEXOES, SINALIZACAO E MOVIMENTO DE TERRA</t>
  </si>
  <si>
    <t>ASSENTAMENTO DE TUBO K-7 DN 150, INCLUSIVE CONEXOES, SINALIZACAO E MOVIMENTO DE TERRA</t>
  </si>
  <si>
    <t>FORNECIMENTO E ASSENTAMENTO DE TUBO K-7 DN 200, INCLUSIVE CONEXOES, SINALIZACAO E MOVIMENTO DE TERRA</t>
  </si>
  <si>
    <t>ASSENTAMENTO DE TUBO K-7 DN 200, INCLUSIVE CONEXOES, SINALIZACAO E MOVIMENTO DE TERRA</t>
  </si>
  <si>
    <t>FORNECIMENTO E ASSENTAMENTO DE TUBO K-7 DN 250, INCLUSIVE CONEXOES, SINALIZACAO E MOVIMENTO DE TERRA</t>
  </si>
  <si>
    <t>FORNECIMENTO E ASSENTAMENTO DE TUBO K-7 DN 300, INCLUSIVE CONEXOES, SINALIZACAO E MOVIMENTO DE TERRA</t>
  </si>
  <si>
    <t>FORNECIMENTO   E   ASSENTAMENTO   DE   TUBO   FOFO   K-7   DN   150,   INCUSIVE   CONEXOES, SINALIZACAO, MOVIMENTO DE TERRA E  RETIRADA E RECOMPOSICAO DE BLOCO ARTICULADO</t>
  </si>
  <si>
    <t>FORNECIMENTO   E   ASSENTAMENTO   DE   TUBO   FOFO   K-7   DN   200,   INCUSIVE   CONEXOES, SINALIZACAO, MOVIMENTO DE TERRA E  RETIRADA E RECOMPOSICAO DE BLOCO ARTICULADO</t>
  </si>
  <si>
    <t>FORNECIMENTO   E   ASSENTAMENTO   DE   TUBO   FOFO   K-7   DN   250,   INCUSIVE   CONEXOES, SINALIZACAO, MOVIMENTO DE TERRA E  RETIRADA E RECOMPOSICAO DE BLOCO ARTICULADO</t>
  </si>
  <si>
    <t>FORNECIMENTO   E   ASSENTAMENTO   DE   TUBO   FOFO   K-7   DN   300,   INCUSIVE   CONEXOES, SINALIZACAO, MOVIMENTO DE TERRA E  RETIRADA E RECOMPOSICAO DE BLOCO ARTICULADO</t>
  </si>
  <si>
    <t>FORNECIMENTO   E   ASSENTAMENTO   DE   TUBO   FOFO   K-7   DN   80,   INCUSIVE   CONEXOES, SINALIZACAO, MOVIMENTO DE TERRA E  RETIRADA E RECOMPOSICAO DE PARALELEPIPEDO</t>
  </si>
  <si>
    <t>FORNECIMENTO   E   ASSENTAMENTO   DE   TUBO   FOFO   K-7   DN   150,   INCUSIVE   CONEXOES, SINALIZACAO, MOVIMENTO DE TERRA E  RETIRADA E RECOMPOSICAO DE PARALELEPIPEDO</t>
  </si>
  <si>
    <t>FORNECIMENTO   E   ASSENTAMENTO   DE   TUBO   FOFO   K-7   DN   200,   INCUSIVE   CONEXOES, SINALIZACAO, MOVIMENTO DE TERRA E  RETIRADA E RECOMPOSICAO DE PARALELEPIPEDO</t>
  </si>
  <si>
    <t>FORNECIMENTO   E   ASSENTAMENTO   DE   TUBO   FOFO   K-7   DN   250,   INCUSIVE   CONEXOES, SINALIZACAO, MOVIMENTO DE TERRA E  RETIRADA E RECOMPOSICAO DE PARALELEPIPEDO</t>
  </si>
  <si>
    <t>FORNECIMENTO   E   ASSENTAMENTO   DE   TUBO   FOFO   K-7   DN   300,   INCUSIVE   CONEXOES, SINALIZACAO, MOVIMENTO DE TERRA E  RETIRADA E RECOMPOSICAO DE PARALELEPIPEDO</t>
  </si>
  <si>
    <t>FORNECIMENTO   E   ASSENTAMENTO   DE   TUBO   FOFO   K-7   DN   80,   INCUSIVE   CONEXOES, SINALIZACAO, MOVIMENTO DE TERRA E  RETIRADA E RECOMPOSICAO DE ASFALTO</t>
  </si>
  <si>
    <t>FORNECIMENTO   E   ASSENTAMENTO   DE   TUBO   FOFO   K-7   DN   150,   INCUSIVE   CONEXOES, SINALIZACAO, MOVIMENTO DE TERRA E  RETIRADA E RECOMPOSICAO DE ASFALTO</t>
  </si>
  <si>
    <t>FORNECIMENTO   E   ASSENTAMENTO   DE   TUBO   FOFO   K-7   DN   200,   INCUSIVE   CONEXOES, SINALIZACAO, MOVIMENTO DE TERRA E  RETIRADA E RECOMPOSICAO DE ASFALTO</t>
  </si>
  <si>
    <t>FORNECIMENTO   E   ASSENTAMENTO   DE   TUBO   FOFO   K-7   DN   250,   INCUSIVE   CONEXOES, SINALIZACAO, MOVIMENTO DE TERRA E  RETIRADA E RECOMPOSICAO DE ASFALTO</t>
  </si>
  <si>
    <t>FORNECIMENTO   E   ASSENTAMENTO   DE   TUBO   FOFO   K-7   DN   300,   INCUSIVE   CONEXOES, SINALIZACAO, MOVIMENTO DE TERRA E  RETIRADA E RECOMPOSICAO DE ASFALTO</t>
  </si>
  <si>
    <t>FORNECIMENTO E  ASSENTAMENTO DE TUBO  FOGO  ROSCAVEL  D 1",  INCLUSIVE CONEXOES E SINALIZACAO</t>
  </si>
  <si>
    <t>FORNECIMENTO  E  ASSENTAMENTO  DE  TUBO  FOGO  ROSCAVEL  D  1",  INCLUSIVE  CONEXOES, SINALIZACAO E MOVIMENTO DE TERRA</t>
  </si>
  <si>
    <t>FORNECIMENTO E  ASSENTAMENTO DE TUBO  FOGO  ROSCAVEL  D 2",  INCLUSIVE CONEXOES E SINALIZACAO</t>
  </si>
  <si>
    <t>FORNECIMENTO  E  ASSENTAMENTO  DE  TUBO  FOGO  ROSCAVEL  D  2",  INCLUSIVE  CONEXOES, SINALIZACAO E MOVIMENTO DE TERRA</t>
  </si>
  <si>
    <t>FORNECIMENTO E  ASSENTAMENTO DE TUBO  FOGO  ROSCAVEL  D 3",  INCLUSIVE CONEXOES E SINALIZACAO</t>
  </si>
  <si>
    <t>FORNECIMENTO  E  ASSENTAMENTO  DE  TUBO  FOGO  ROSCAVEL  D  3",  INCLUSIVE  CONEXOES, SINALIZACAO E MOVIMENTO DE TERRA</t>
  </si>
  <si>
    <t>FORNECIMENTO E  ASSENTAMENTO DE TUBO  FOGO  ROSCAVEL  D 4",  INCLUSIVE CONEXOES E SINALIZACAO</t>
  </si>
  <si>
    <t>FORNECIMENTO  E  ASSENTAMENTO  DE  TUBO  FOGO  ROSCAVEL  D  4",  INCLUSIVE  CONEXOES, SINALIZACAO E MOVIMENTO DE TERRA</t>
  </si>
  <si>
    <t>GRUPO - 214.010 - LIGAÇÕES PREDIAIS</t>
  </si>
  <si>
    <t>ASSENTAMENTO DE PADRAO 2, INCLUSIVE  FORNECIMENTO E EXECUCAO  DE BASE CONCRETO, BEM COMO INTERLIGACAO AO RAMAL</t>
  </si>
  <si>
    <t>ASSENTAMENTO DE PADRAO 2A, INCLUSIVE  FORNECIMENTO E EXECUCAO  DE BASE CONCRETO, BEM COMO INTERLIGACAO AO RAMAL</t>
  </si>
  <si>
    <t>FORNECIMENTO E ASSENTAMENTO DE PADRAO 2A, INCLUSIVE  FORNECIMENTO E EXECUCAO  DE BASE CONCRETO, BEM COMO INTERLIGACAO AO RAMAL</t>
  </si>
  <si>
    <t>ASSENTAMENTO DE HIDROMETRO 1.5 M3</t>
  </si>
  <si>
    <t>ASSENTAMENTO DE HIDROMETRO 3 E 5 M3</t>
  </si>
  <si>
    <t>ASSENTAMENTO DE HIDROMETRO 7 E 10 M3</t>
  </si>
  <si>
    <t>ASSENTAMENTO  DE  DERIVACAO  DOMICILIAR  COM  TUBO  DE  POLIETILENO  DN  20  INCLUSIVE ESCAVACAO E REATERRO</t>
  </si>
  <si>
    <t>ASSENTAMENTO DE DERIVACAO DOMICILIAR COM DIAMETRO ATE 3/4" EM REDES JA EXISTENTES INCL. ESCAV. E REATERRO</t>
  </si>
  <si>
    <t>FORNECIMENTO  E  ASSENTAMENTO  DE  DERIVACAO  DOMICILIAR  COM  TUBO  PEAD  20MM, INCLUSIVE MOVIMENTO DE TERRA - REDES PVC SEM PAVIMENTACAO</t>
  </si>
  <si>
    <t>FORNECIMENTO  E  ASSENTAMENTO  DE  DERIVACAO  DOMICILIAR  COM  TUBO  PEAD  20MM, INCLUSIVE MOVIMENTO DE TERRA - REDES PVC COM PAVIMENTACAO ASFALTICA</t>
  </si>
  <si>
    <t>FORNECIMENTO  E  ASSENTAMENTO  DE  DERIVACAO  DOMICILIAR  COM  TUBO  PEAD  20MM, INCLUSIVE MOVIMENTO DE TERRA - REDES PVC COM PAVIMENTACAO BLOKRET</t>
  </si>
  <si>
    <t>MONTAGEM ASSENTAMENTO E INTERLIG DE COLETOR PREDIAL COM TUBO PVC DN 100 ENTRE CAIXA DE PASSAGEM INCLUSIVE ESCAVACAO E  REATERRO</t>
  </si>
  <si>
    <t>ASSENTAMENTO DE LIGACAO PREDIAL DE ESGOTO DN 100, IN-CLUSIVE. ESCAVACAO, REATERRO E SINALIZACAO</t>
  </si>
  <si>
    <t>ASSENTAMENTO  DE  LIGACAO  PREDIAL  DE  ESGOTO  DN  100,  INC.  ESCAVACAO,  REATERRO, SINALIZACAO E FORNECIMENTO DE TUBO EB-608</t>
  </si>
  <si>
    <t>FORNECIMENTO E EXECUCAO DE CAIXA PARA LIGACAO PREDIAL EM ANEL DE CONCRETO DN 400 H&lt;=1,50M, INCLUSIVE ASSENTAMENTO DE TAMPAO</t>
  </si>
  <si>
    <t>REPARO   DE   REDES   DE   DRENAGEM   EM   TUBO   DE   CONCRETO   DN   ATE   200MM   COM FORNECIMENTO DE TODOS OS MATERIAIS</t>
  </si>
  <si>
    <t>ASSENTAMENTO DE LIGACAO PREDIAL DE AGUA EM PEAD 20MM COM COLAR TOMADA, INCLUSIVE FORNECIMENTO MATERIAIS, MOVIMENTO DE TERRA, SINALIZACAO EM LOCALIZACAO DA REDE</t>
  </si>
  <si>
    <t>ASSENTAMENTO DE LIGACAO PREDIAL DE AGUA EM PEAD 20MM COM COLAR TOMADA, INCLUSIVE FORNECIMENTO MATERIAIS, MOVIMENTO DE TERRA, SINALIZACAO EM LOCAIS DISPERSOS</t>
  </si>
  <si>
    <t>ASSENTAMENTO DE LIGACAO PREDIAL DE AGUA EM PEAD 20MM COM COLAR TOMADA, INCLUSIVE FORNECIMENTO MATERIAIS, MOVIMENTO DE TERRA, SINALIZACAO EM LOCAIS CONCENTRADOS</t>
  </si>
  <si>
    <t>ASSENTAMENTO DE LIGACAO PREDIAL DE AGUA PEAD 20MM COM TE DE SERVICO COM REDE PROFUNDIDADE &gt;1,25M, INCLUSIVE FORNECIMENTO DE MATERIAL, NO LOCAL DA REDE, EXCLUSIVE MOVIMENTO DE TERRA</t>
  </si>
  <si>
    <t>ASSENTAMENTO DE LIGACAO PREDIAL DE AGUA EM PEAD 20MM, COM TE SERVICO, INCLUSIVE DE FORNECIMENTO DE MATERIAL, MOVIMENTO DE TERRA, SINALIZACAO,  LOLALIZACAO  DA REDE, RETETIRADA E RECOMPOSICAO DE PAVIMENTO ASFALTICO EM LOCAIS DISPERSOS</t>
  </si>
  <si>
    <t>ASSENTAMENTO DE LIGACAO PREDIAL DE AGUA EM PEAD 20MM, COM TE SERVICO, INCLUSIVE DE FORNECIMENTO DE MATERIAL, MOVIMENTO DE TERRA, SINALIZACAO,  LOLALIZACAO  DA REDE, RETETIRADA E RECOMPOSICAO DE PAVIMENTO ASFALTICO EM LOCAIS CONCENTRADOS</t>
  </si>
  <si>
    <t>ASSENTAMENTO DE LIGACAO PREDIAL DE AGUA EM PEAD 20MM, COM TE SERVICO, INCLUSIVE DE FORNECIMENTO DE MATERIAL, MOVIMENTO DE TERRA, SINALIZACAO,  LOLALIZACAO  DA REDE, RETETIRADA E RECOMPOSICAO DE PAVIMENTO EM PARALELEPIPEDO EM  LOCAIS DISPERSOS</t>
  </si>
  <si>
    <t>ASSENTAMENTO DE LIGACAO PREDIAL DE AGUA EM PEAD 20MM, COM TE SERVICO, INCLUSIVE DE FORNECIMENTO DE MATERIAL, MOVIMENTO DE TERRA, SINALIZACAO,  LOLALIZACAO  DA REDE, RETETIRADA E RECOMPOSICAO DE PAVIMENTO PARALELEPIPEDO EM LOCAIS CONCENTRADOS</t>
  </si>
  <si>
    <t>ASSENTAMENTO DE LIGACAO PREDIAL DE AGUA EM PEAD 20MM, COM TE SERVICO, INCLUSIVE DE FORNECIMENTO DE MATERIAL, MOVIMENTO DE TERRA, SINALIZACAO,  LOLALIZACAO  DA REDE, RETETIRADA E RECOMPOSICAO DE PAVIMENTO EM PAVI´S EM LOCAIS DISPERSOS</t>
  </si>
  <si>
    <t>ASSENTAMENTO DE LIGACAO PREDIAL DE AGUA EM PEAD 20MM, COM TE SERVICO, INCLUSIVE DE FORNECIMENTO DE MATERIAL, MOVIMENTO DE TERRA, SINALIZACAO,  LOLALIZACAO  DA REDE, RETETIRADA E RECOMPOSICAO DE PAVIMENTO PAVI´S EM LOCAIS CONCENTRADOS</t>
  </si>
  <si>
    <t>ASSENTAMENTO DE LIGACAO PREDIAL DE AGUA PVC ROSCA 1" A 2", INCLUSIVE FORNECIMENTO DE MATERIAL, MOVIMENTO DE TERRA,  SINALIZACAO, LOCALICAO  DA REDE EM LOCAIS DISPERSOS</t>
  </si>
  <si>
    <t>FORNECIMENTO E ASSENTAMENTO DE HIDROMETRO 3/4" CLASSE B, RELOJOARIA INCLINADA EM LOCAIS DISPERSOS,INCLUSIVE LACRE E FIO DE NYLON</t>
  </si>
  <si>
    <t>FORNECIMENTO   E   ASSENTAMENTO   DE   HIDROMETRO   1,5M3/H,   EM   LOCAIS   DISPERSOS, INCLUSIVE LACRE E FIO DE NYLON</t>
  </si>
  <si>
    <t>FORNECIMENTO  E  ASSENTAMENTO  DE  HIDROMETRO   1,5M3/H   Qmax-B  3/4",  EM  LOCAIS DISPERSOS, INCLUSIVE LACRE E FIO DE NYLON</t>
  </si>
  <si>
    <t>GRUPO - 215.010 - PAVIMENTACAO</t>
  </si>
  <si>
    <t>RETIRADA DE PAVIMENTO ASFALTICO, POR PROCESSOS MECANICOS OU MANUAIS</t>
  </si>
  <si>
    <t>RETIRADA   DE   PAVIMENTO   ASFALTICO   COM   BASE   EM   PARALELEPIPEDO,  POR  PROCESSOS MECANICOS OU MANUAIS</t>
  </si>
  <si>
    <t>RETIRADA DE PAVIMENTO ASFALTICO COM BASE EM BLOCOS ARTICULADOS DE CONCRETO, POR PROCESSOS MECANICOS OU MANUAIS</t>
  </si>
  <si>
    <t>RETIRADA DE PAVIMENTO EM PARALELEPIPEDO, POR PROCESSOS MECANICOS OU MANUAIS</t>
  </si>
  <si>
    <t>RETIRADA   DE   PAVIMENTO   EM   BLOCOS   ARTICULADOS   DE   CONCRETO,   POR   PROCESSOS MECANICOS OU MANUAIS</t>
  </si>
  <si>
    <t>RETIRADA DE PAVIMENTO EM PAVI´S, POR PROCESSOS MECANICOS OU MANUAIS</t>
  </si>
  <si>
    <t>RETIRADA DE PAVIMENTO EM PEDRA PORTUGUESA, POR PROCESSOS MECANICOS OU MANUAIS</t>
  </si>
  <si>
    <t>RETIRADA DE PAVIMENTO EM PLACAS DE CONCRETO</t>
  </si>
  <si>
    <t>RETIRADA DE PAVIMENTO EM CALCADA EM CERAMICA</t>
  </si>
  <si>
    <t>RETIRADA DE PAVIMENTO EM CALCADA ME CACOS DE MARMORE</t>
  </si>
  <si>
    <t>RETIRADA DE PAVIMENTO EM CIMENTADO</t>
  </si>
  <si>
    <t>RETIRADA DE MEIO-FIO DE PEDRA</t>
  </si>
  <si>
    <t>RETIRADA DE MEIO-FIO DE CONCRETO</t>
  </si>
  <si>
    <t>RETIRADA DE SARGETA EM CONCRETO</t>
  </si>
  <si>
    <t>FORNECIMENTO,EXECUCAO DE BASE  EM  SOLO  BRITA,  CONSISTE NA  CAMADA  BASE  OU  SUB- BASE, COMPOSTA PELA MISTURA DO SOLO ARENOSO E BRITA.</t>
  </si>
  <si>
    <t>RECOMPOSICAO DE PAVIMENTO ASFALTICO COM CBUQ,</t>
  </si>
  <si>
    <t>RECOMPOSICAO DE PAVIMENTO EM PARALELEPIPEDO</t>
  </si>
  <si>
    <t>RECOMPOSICAO DE PAVIMENTO EM BLOCOS ARTICULADO DE CONCRETO</t>
  </si>
  <si>
    <t>RECOMPOSICAO DE PAVIMENTO EM PAVI-S</t>
  </si>
  <si>
    <t>RECOMPOSICAO DE PAVIMENTO EM PEDRA PORTUGUESA</t>
  </si>
  <si>
    <t>RECOMPOSICAO DE PAVIMENTO EM PLACAS DE CONCRETO</t>
  </si>
  <si>
    <t>RECOMPOSICAO DE PAVIMENTO EM CERAMICA,</t>
  </si>
  <si>
    <t>RECOMPOSICAO DE PAVIMENTO EM CACOS DE MARMORES</t>
  </si>
  <si>
    <t>RECOMPOSICAO DE PAVIMENTO EM CIMENTADO</t>
  </si>
  <si>
    <t>RECOMPOSICAO DE MEIO FIO DE PEDRA</t>
  </si>
  <si>
    <t>RECOMPOSICAO DE MEIO FIO DE CONCRETO</t>
  </si>
  <si>
    <t>RECOMPOSICAO DE SARGETA DE CONCRETO DE CONCRETO SIMPLES  0,07M, ACABAMENTO EM ARGAMASSA DE CIMENTO E AREIA NO TRACO 1:4 (C:A)</t>
  </si>
  <si>
    <t>FORNECIMENTO E EXECUCAO DE PAVIMENTO EM PAVI´S,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</si>
  <si>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EXECUCAO  DE PAVIMENTO EM PARALELEPIPEDO,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</si>
  <si>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EXECUCAO DE PAVIMENTO EM BLOCOS ARTICULADOS E INTERTRAVADOS DE CONCRETO,ESP. DE 8CM, FCK=35MPA, COMPREENDE A PAVIMENTACAO A PARTIR DO SUB-LEITO, QUE DEVERA APRESENTAR SUA SUPERFICIE COM BOA COMPACTACAO E UMA DIFERENCA DE COTA APROXIMADAMENTE 0,20M, EM RELACAO A SUPERFICIE DO PAVIMENTO EXISTENTE. INICIALMENTE SERA EXECUTADA A SUB-BASE QUE CONSISTIRA EM COXIM DE PO DE PEDRA DE ESPESSURA ACABADA DE 0,07M, E DE BASE A SER EXECUTADA COM PARALELEPIPEDO DEVIDAMENTE ASSENTADOS E REJUNTADOS COM PO DE PEDRA</t>
  </si>
  <si>
    <t>FORNECIMENTO E ASSENTAMENTO DE MEIO FIO DE CONCRETO  SECAO DE (15X30)CM</t>
  </si>
  <si>
    <t>FORNECIMENTO E EXECUCAO DE PAVIMENTACAO EM PEDRISCO  CAMADA DE 0,05M</t>
  </si>
  <si>
    <t>FORNECIMENTO E EXECUCAO DE PAVIMENTACAO EM PEDRISCO CAMADA DE 0.10M</t>
  </si>
  <si>
    <t>FORNECIMENTO E ASSENTAMENTO DE PLACAS DE CONCRETO PARA PISOS ESPESSURA 8CM</t>
  </si>
  <si>
    <t>RECUPERACAO DE MEIO-FIO DE CONCRETO (SEM FORNECIMENTO DE MATERIAL)</t>
  </si>
  <si>
    <t>FORNECIMENTO  E  EXECUCAO  DE  PAVIMENTO  EM  BLOCOS  ARTICULADOS  DECONCRETO COM REJUNTAMENTO EM ASFALTO QUENTE COM BRITA 0</t>
  </si>
  <si>
    <t>FORNECIMENTO E EXECUCAO DE BASE EM SOLO BRITA</t>
  </si>
  <si>
    <t>PINTURA DE LIGACAO SOBRE A BASE (IMPRIMACAO)          (SOLO BRITA, BICA CORRIDA, BLOCO ARTICULADO, ETC)</t>
  </si>
  <si>
    <t>FORNECIMENTO,EXECUCAO  DE  RECOMPOSICAO  ASFALTICA-CBUQ  (SEM  FORNECIMENTO  DE BASE E IMPRIMACAO) - G.VITORIA</t>
  </si>
  <si>
    <t>FORNECIMENTO, EXECUÇÃO DE RECOMPOSIÇÃO ASFÁLTICA - CBUQ (SEM FORNECIMENTO DE BASE E SEM PINTURA DE LIGAÇÃO).</t>
  </si>
  <si>
    <t>TRANSPORTE   DE   MASSA   ASFALTICA   E   IMPRIMACAO,FORA   DA   GRANDE   VITORIA   PARA DISTANCIAS SUPERIORES A 50KM</t>
  </si>
  <si>
    <t>GRUPO - 216.010 - URBANIZACAO</t>
  </si>
  <si>
    <t>PINTURA LETREIRO/LOGOMARCA CESAN</t>
  </si>
  <si>
    <t>FORNECIMENTO E EXECUCAO DE CERCA EM TELA REVESTIDA EM PVC FIO 14, COM MOUROES CONCRETO ESPACADOS 2 EM 2M</t>
  </si>
  <si>
    <t>FORNECIMENTO E EXECUCAO DE CERCA EM TELA REVESTIDA EM PVC FIO 14, COM MOUROES CONCRETO ESPACADOS 2,5 EM 2,5M</t>
  </si>
  <si>
    <t>FORNECIMENTO E EXECUCAO DE CERCA EM TELA REVESTIDA EM PVC FIO 14, COM MOUROES CONCRETO ESPACADOS 3 EM 3M</t>
  </si>
  <si>
    <t>FORNECIMENTO E EXECUCAO DE CERCA EM TELA GALVANIZADA, COM MOUROES CONCRETO ESPACADOS 2 EM 2M</t>
  </si>
  <si>
    <t>FORNECIMENTO E EXECUCAO DE CERCA EM TELA GALVANIZADA, COM MOUROES CONCRETO ESPACADOS 2,5 EM 2,5M</t>
  </si>
  <si>
    <t>FORNECIMENTO E INSTALACAO DE CERCA ELETRICA, FIXADA NA PARTE INCLINADA DOS MOIROES CONFORME PROJETO</t>
  </si>
  <si>
    <t>FORNECIMENTO   E   EXECUCAO   DE   CERCA   EM   TELA   GALVANIZADA,FIO   12,H=2,00M   COM MOUROES CONCRETO ESPACADOS 3 EM 3M</t>
  </si>
  <si>
    <t>FORNECIMENTO  E  EXECUCAO  DE  CERCA  EM  ARAME  LISO  COM  6  FIOS,  COM  MOUROES  DE CONCRETO ESPACADOS 2 EM 2M</t>
  </si>
  <si>
    <t>FORNECIMENTO E EXECUCAO DE CERCA EM ARAME FARPADO COM 6 FIOS, COM MOUROES DE CONCRETO ESPACADOS 2 EM 2M</t>
  </si>
  <si>
    <t>FORNECIMENTO E EXECUCAO DE CERCA EM ARAME FARPADO COM 11 FIOS, COM MOUROES DE CONCRETO ESPACADOS 2 EM 2M</t>
  </si>
  <si>
    <t>FORNECIMENTO  E  EXECUCAO  DE  CERCA  H=2,00M  EM  ARAME  FARPADO  COM  11  FIOS,  E MOUROES DE CONCRETO ESPACADOS 3 EM 3M</t>
  </si>
  <si>
    <t>FORNECIMENTO E EXECUCAO DE CERCA EM ARAME FARPADO COM 4 FIOS,COM MOUROES DE MADEIRA (BRAUNA)</t>
  </si>
  <si>
    <t>FORNECIMENTO  E  EXECUCAO  DE  CERCA  MISTA  (ALVENARIA/TELA  EM  PVC  FIO  14  E  ARAME FARPADO) COM MOUROES DE CONCRETO ESPACADOS DE 2 EM 2M</t>
  </si>
  <si>
    <t>FORNECIMENTO E ASSENTAMENTO DE ARAME FARPADO</t>
  </si>
  <si>
    <t>FORNECIMENTO E APLICACAO DE FORMICIDA POR FORMIGUEIRO</t>
  </si>
  <si>
    <t>FORNECIMENTO E PLANTIO DE SEMENTES DE COLONHAO</t>
  </si>
  <si>
    <t>FORNECIMENTO E PLANTIO DE SEMENTES GRAMINEA</t>
  </si>
  <si>
    <t>FORNECIMENTO E PLANTIO DE GRAMA ESMERALDA EM PLACAS</t>
  </si>
  <si>
    <t>FORNECIMENTO  E  PLANTIO  DE  GRAMA  ESMERALDA  EM  PLACAS,  INCLUSIVE  TERRA  VEGETAL COM ESPESSURA DE 2CM</t>
  </si>
  <si>
    <t>FORNECIMENTO E PLANTIO DE GRAMA BATATAIS EM PLACAS</t>
  </si>
  <si>
    <t>FORNECIMENTO E PLANTIO DE GRAMA ESMERALDA EM PLACAS (TAXA DE OCUPACAO DE 25%)</t>
  </si>
  <si>
    <t>FORNECIMENTO E PLANTIO DE GRAMA BATATAIS EM PLACAS, INCLUSIVE TERRA VEGETAL COM ESPESSURA DE 2CM</t>
  </si>
  <si>
    <t>FORNECIMENTO E PLANTIO DE ARVORES H=2,00M INCLUSIVE PREPARO E ADUBACAO SOLO</t>
  </si>
  <si>
    <t>RETIRADA DE ARVORE PEQUENO PORTE</t>
  </si>
  <si>
    <t>RECOMPOSICAO DE CERCA EM MOUROES DE CONCRETO OU MADEIRA</t>
  </si>
  <si>
    <t>RECOMPOSICAO DE CERCA EM TELA GALVANIZADA LOSANGULAR REVESTIDA EM PVC, MALHA DE 2", C/ MOUROES DE CONCRETO</t>
  </si>
  <si>
    <t>FORNECIMENTO E ASSENTAMENTO DE PORTAO PADRAO CESAN L=1,00M, CONFORME PROJETOS A-000-000-00-2XX-0056/0057</t>
  </si>
  <si>
    <t>FORNECIMENTO E ASSENTAMENTO DE PORTAO PADRAO CESAN L=2,00M, CONFORME PROJETOS A-000-000-00-2XX-0056/0057</t>
  </si>
  <si>
    <t>FORNECIMENTO E ASSENTAMENTO DE PORTAO PADRAO CESAN L=4,00M, CONFORME PROJETOS A-000-000-00-2XX-0056/0057</t>
  </si>
  <si>
    <t>PLANTIO DE ARVORES (SEM FORNECIMENTO)</t>
  </si>
  <si>
    <t>REPARO DE GRAMA SEM FORNECIMENTO DE MUDAS</t>
  </si>
  <si>
    <t>FORNECIMENTO E ASSENTAMENTO DE BANCO PRE-MOLDADE DE CONCRETO</t>
  </si>
  <si>
    <t>FORNECIMENTO  E  EXECUCAO  DE  MURO  EM  BLOCOS  DE  CONCRETOAPARENTE,  ESP=0,20M, ALTURA DE 2,40M</t>
  </si>
  <si>
    <t>FORNECIMENTO  E  EXECUCAO  DE  MURO  EM  BLOCOS  DE  CONCRETOAPARENTE,  ESP=0,20M, ALTURA DE 3,00M</t>
  </si>
  <si>
    <t>FORNECIMENTO E EXECUCAO DE MURO EM BLOCOS DE CONCRETO ESTRUTURAL, ESP=0,20M, ALTURA 4,00M</t>
  </si>
  <si>
    <t>FORNECIMENTO  E  EXECUCAO  DE  MURO  EM  BLOCOS  DE  CONCRETO  APARENTE,  ESP=0,20M, ALTURA DE 4,00M</t>
  </si>
  <si>
    <t>FORNECIMENTO  E  EXECUCAO  DE  MURO  EM  BLOCOS  DE  CONCRETOAPARENTE,  ESP=0,15M, ALTURA DE 3,00M</t>
  </si>
  <si>
    <t>FORNECIMENTO  E  EXECUCAO  DE  MURO  EM  BLOCOS  DE  CONCRETO  APARENTE,  ESP=0,15M, ALTURA DE 4,00M</t>
  </si>
  <si>
    <t>FORNECIMENTO E EXECUCAO DE CERCA ARAME FARPADO LISO COM 8 FIOS COM MOUROES DE EUCALIPTO 2.5 EM 2.5 M</t>
  </si>
  <si>
    <t>FORNECIMENTO E PLANTIO DE ARVORES ESPECIES ARBOREAS</t>
  </si>
  <si>
    <t>FORNECIMENTO E APLICACAO DE CALCARIO E ADUBO QUIMICO PARA PLANTIO DE ARBUSTOS E HERBACIAS</t>
  </si>
  <si>
    <t>FORNECIMENTO E APLICACAO DE TERRA VEGETAL, CALCARIO E ADUBO QUIMICO PARA PLANTIO DE ARBUSTOS E HERBACIAS</t>
  </si>
  <si>
    <t>FORNECIMENTO E PLANTIO DE MUDA DE ARVORE QUARESMEIRA OU SIM INCLSIVE ABERTURA DE COVA, APLICACAO DE ESTERCO,CALCARIO E ADUBO QUIMICO</t>
  </si>
  <si>
    <t>FORNECIMENTO E PLANTIO DE ARBUSTO HIBISCUS(GRAXA)</t>
  </si>
  <si>
    <t>FORNECIMENTO E PLANTIO DE HERBACIA WEDELEIA OBLONGA (MARGARIDINHA)</t>
  </si>
  <si>
    <t>FORNECIMENTO E PLANTIO DE ARBUSTO CHRUSALIDOCARPUS LUTESCENS (ARECA BAMBU)</t>
  </si>
  <si>
    <t>FORNECIMENTO E PLANTIO DE MUDAS DE OITI,INCLUSIVE ABERTURA DECOVA,APLICACAO DE ESTERCO,CALCARIO E ADUBO QUIMICO</t>
  </si>
  <si>
    <t>FORNECIMENTO E PLANTIO DE ARBUSTO AGAVE SP LURICA(AGAVE LURICA) OU SIMILAR</t>
  </si>
  <si>
    <t>FORNECIMENTO E PLANTIO DE ARBUSTO SABIA MIRIM (SANSAO DO CAMPO OU SIMILAR)</t>
  </si>
  <si>
    <t>FORNCIMENTO E PLANTIO DE MUDA DE PINGO DE OURO OU SIMILAR</t>
  </si>
  <si>
    <t>FORNECIMENTO E INSTALACAO DE TORNEIRA DE BRONZE COM ADAPTADOR DE MANGUEIRA 3/4"</t>
  </si>
  <si>
    <t>GRUPO - 217.010 - SERVIÇOS DIVERSOS</t>
  </si>
  <si>
    <t>LOCALIZACAO,   CORTE   E   CAPEAMENTO   DE   REDES,   INCLUSIVE   ESCAVACAO   REATERRO   E ANCORAGEM, DN 50</t>
  </si>
  <si>
    <t>LOCALIZACAO,   CORTE   E   CAPEAMENTO   DE   REDES,   INCLUSIVE   ESCAVACAO   REATERRO   E ANCORAGEM, DN 75</t>
  </si>
  <si>
    <t>LOCALIZACAO,   CORTE   E   CAPEAMENTO   DE   REDES,   INCLUSIVE   ESCAVACAO   REATERRO   E ANCORAGEM, DN 100</t>
  </si>
  <si>
    <t>LOCALIZACAO,   CORTE   E   CAPEAMENTO   DE   REDES,   INCLUSIVE   ESCAVACAO   REATERRO   E ANCORAGEM, DN 150</t>
  </si>
  <si>
    <t>LOCALIZACAO,   CORTE   E   CAPEAMENTO   DE   REDES,   INCLUSIVE   ESCAVACAO   REATERRO   E ANCORAGEM, DN 200</t>
  </si>
  <si>
    <t>LOCALIZACAO,   CORTE   E   CAPEAMENTO   DE   REDES,   INCLUSIVE   ESCAVACAO   REATERRO   E ANCORAGEM, DN 250</t>
  </si>
  <si>
    <t>LOCALIZACAO,   CORTE   E   CAPEAMENTO   DE   REDES,   INCLUSIVE   ESCAVACAO   REATERRO   E ANCORAGEM, DN 300</t>
  </si>
  <si>
    <t>ANCORAGEM DA TUBULACAO COM PECAS DE MADEIRA</t>
  </si>
  <si>
    <t>ANCORAGEM DA TUBULACAO COM CONCRETO SIMPLES</t>
  </si>
  <si>
    <t>ANCORAGEM DA TUBULACAO COM CONCRETO ARMADO</t>
  </si>
  <si>
    <t>INTERLIGAÇÃO DE REDE ATÉ DN 100</t>
  </si>
  <si>
    <t>INTERLIGAÇÃO DE REDE  DN 150</t>
  </si>
  <si>
    <t>INTERLIGAÇÃO DE REDE  DN 200 A DN 300</t>
  </si>
  <si>
    <t>INTERLIGAÇÃO DE REDE  DN 350 A DN 500</t>
  </si>
  <si>
    <t>INTERLIGAÇÃO DE REDE  DN 600 A DN 700</t>
  </si>
  <si>
    <t>INTERLIGAÇÃO DE REDE  DN 800 A DN 900</t>
  </si>
  <si>
    <t>INTERLIGAÇÃO DE REDE  DN 1000</t>
  </si>
  <si>
    <t>INTERLIGACAO  EM  REDES  EXISTENTES DN  &gt;100  ATE  DN  200,  FORNECIMENTO  DE  MATERIAL, MOVIMENTO DE TERRA, LOCALIZACAO DA REDE E  SINALIZACAO</t>
  </si>
  <si>
    <t>FORNECIMENTO E ASSENTAMENTO DE TAMPAO  DE FERRO FUNDIDO DN 600mm  CONFORME PROJETOS A-000-000-00-2-XX-0048/0049</t>
  </si>
  <si>
    <t>ASSENTAMENTO DE TAMPAO DE FERRO FUNDIDO</t>
  </si>
  <si>
    <t>ASSENTAMENTO DE TAMPAO DE FERRO FUNDIDO PARA LIGACAO PREDIAL</t>
  </si>
  <si>
    <t>FORNEC.  E  ASSENT.  DE  TAMPAO  FERRO  FUNDIDO,  PARA  CAIXA  DE  LIGACAO  PREDIAL  CONF. PROJ.A-000-000-00-2-XX-0045</t>
  </si>
  <si>
    <t>MONTAGEM ASSENTAMENTO DE HIDRANTE COLUNA COMPLETO</t>
  </si>
  <si>
    <t>CORTE E SOLDA DE TUBO DE FoGo DN 50 A DN 150</t>
  </si>
  <si>
    <t>CORTE SOLDA DE TUBOS DN 250</t>
  </si>
  <si>
    <t>CORTE SOLDA DE TUBOS DN 400</t>
  </si>
  <si>
    <t>CORTE SOLDA DE TUBOS DN 100</t>
  </si>
  <si>
    <t>CORTE SOLDA DE TUBOS DN 150</t>
  </si>
  <si>
    <t>CORTE SOLDA DE TUBOS DN 200</t>
  </si>
  <si>
    <t>FORNECIMENTO,FABRICACAO  E  MONTAGEM  DE  PECAS  EM  PERFIL  DE  ACO  INOXIDAVEL  - ABRACADEIRA, SUPORTE, GRADE, ETC</t>
  </si>
  <si>
    <t>FORNECIMENTO E MONTAGEM DE DEGRAU EM ACO INOXIDAVEL CONFORME PROJETO A-000- 000-91-4-XX-0016</t>
  </si>
  <si>
    <t>FORNECIMENTO E FIXACAO DE CANTONEIRA EM ALUMINIO 2" X 1 1/4"  E=2MM,INCL. PARAFUSO ACO INOX 1/4" X 2" A CADA 0,5 M</t>
  </si>
  <si>
    <t>ASSENTAMENTO DE MATERIAL FILTRANTE</t>
  </si>
  <si>
    <t>FORNECIMENTO E MONTAGEM DE TAMPAS EM FIBRA DE VIDRO,E=6MM, PARA CAMARA DE GAS</t>
  </si>
  <si>
    <t>FORNECIMENTO E ASSENTAMENTO DE REGUA PARA LEITOR DE NIVEL</t>
  </si>
  <si>
    <t>FORNECIMENTO E ASSENTAMENTO DE PECAS MADEIRA DE LEI -PARAJU (SUBMERSAS)</t>
  </si>
  <si>
    <t>FORNECIMENTO  E  ASSENTAMENTO  DE  ESTRUTURA  ESPECIAL  EM  MADEIRA  DE  LEI,  COMO: ESCADA, COMPORTA, STOP-LOG, ESTRADO, PASSARELA,ETC...</t>
  </si>
  <si>
    <t>FORNECIMENTO E ASSENTAMENTO DE MEIA CANA DN 200, INCLUSIVE ESCAVACAO E REATERRO</t>
  </si>
  <si>
    <t>FORNECIMENTO E ASSENTAMENTO DE MEIA CANA DN 300, INCLUSIVE ESCAVACAO E REATERRO</t>
  </si>
  <si>
    <t>FORNECIMENTO E EXECUCAO DE SARJETA DE CONCRETO INCLUSIVE ESCAVACAO E REATERRO</t>
  </si>
  <si>
    <t>FORNECIMENTO E ASSENTAMENTO DE MEIA CANA DN 400, INCLUSIVE ESCAVACAO E REATERRO</t>
  </si>
  <si>
    <t>FORNECIMENTO E ASSENTAMENTO DE MEIA CANA DN 500, INCLUSIVE ESCAVACAO E REATERRO</t>
  </si>
  <si>
    <t>FORNECIMENTO E ASSENTAMENTO DE MEIA CANA DN 600, INCLUSIVE ESCAVACAO E REATERRO</t>
  </si>
  <si>
    <t>FORNECIMENTO,  FABRICACAO,  TRATAMENTO  ANTI-CORROSIVO  E  INSTALACAO  DE  GRADES  E PORTOES EM PERFIS DE ACO</t>
  </si>
  <si>
    <t>FORNECIMENTO,  FABRICACAO,  TRATAMENTO  ANTI-CORROSIVO  E  MONTAGEM  DE  TUBOS  E CONEXOES EM ACO</t>
  </si>
  <si>
    <t>FORNECIMENTO,   FABRICACAO,   TRATAMENTO   ANTI-CORROSIVO   E   MONTAGEM    PECAS  EM PERFIL DE ACO (ABRACADEIRAS, SUPORTES, INSERTS, ETC)</t>
  </si>
  <si>
    <t>INSTALACAO DE TROLEY E TALHA</t>
  </si>
  <si>
    <t>FORNECIMENTO E COLOCACAO DE TELA GALVANIZADA 2MM P/  TILIZACAO NAS CURVAS DOS RESPIROS</t>
  </si>
  <si>
    <t>FORNECIMENTO E COLOCACAO DE CAIXILHO DE MADEIRA C/TELA GALVANIZADA P/RESPIRO DO RESERVATORIO</t>
  </si>
  <si>
    <t>FORNECIMENTO E COLOCACAO DE CESTO REMOVIVEL COMPLETO INCLUSIVE TRATAMENTO ANTI CORROSIVO CONFORME PROJETO</t>
  </si>
  <si>
    <t>FORNECIMENTO  E  ASSENTAMENTO  DE  ESCADA  TIPO  MARINHEIRO  EM  FERRO  GALVANIZADO 3/4"</t>
  </si>
  <si>
    <t>FORNECIMENTO  E  ASSENTAMENTO  DE  TUBOS  PVC  RIGIDO  CORRUGADO  PERFURADO  PARA DRENAGEM DN 100 INCLUSIVE MANTA BIDIM</t>
  </si>
  <si>
    <t>FORNECIMENTO INSTALACAO DE TUBO DE PVC PARA DRENAGEM DN 100</t>
  </si>
  <si>
    <t>FORNECIMENTO INSTALACAO DE TUBO DE PVC PARA DRENAGEM DN 75</t>
  </si>
  <si>
    <t>FORNECIMENTO E ASSENTAMENTO DE TUBO DE PVC PARA DRE- NAGEM  DN 150</t>
  </si>
  <si>
    <t>FORNECIMENT E EXECUCAO DE DRENO DAS CAIXAS COM TUBO  PVC DN 200</t>
  </si>
  <si>
    <t>LIMPEZA MANUAL DE CANALETA DE AGUAS PLUVIAIS</t>
  </si>
  <si>
    <t>FORNECIMENTO E ASSENTAMEMTO DE RIP-RAP EM PLACAS DE CONCRETO ARMADO ESP 5CM</t>
  </si>
  <si>
    <t>FORNECIMENTO E ASSENTAMENTO DE PLACAS DE CONCRETO</t>
  </si>
  <si>
    <t>LIMPEZA  DAS  PAREDES  E  FUNDO  DO  FLOCULADOR,  DECANTADOR   E  RESERVATORIO  COM ESCOVACAO E ARRASTO DOS RESIDUOS</t>
  </si>
  <si>
    <t>LIMPEZA E LAVAGEM COM BOMBA DE ALTA PRESSAO DE PAREREDES E FUNDO DE DECANTADOR, FILTRO E RESERVATORIO</t>
  </si>
  <si>
    <t>LAVAGEM  E  RASPAGEM  DE  PAREDES  COM  AGUA  CORRENTE  INC   APLICACAO  DE  ACIDO MURIATICO E NOVA LAVAGEM COM AGUA</t>
  </si>
  <si>
    <t>EXECUCAO DE ESCOVACAO COM ESCOVA DE ACO</t>
  </si>
  <si>
    <t>LIMPEZA E DESOBSTRUCAO DE REDE DE ESGOTO VARIANDO ENTRE DN 100 E DN 200</t>
  </si>
  <si>
    <t>LIMPEZA MANUAL DE CAIXA DE PASSAGEM</t>
  </si>
  <si>
    <t>LIMPEZA E DESOBSTRUCAO DE REDE DE ESGOTO VARIANDO ENTRE DN 200 E DN 400</t>
  </si>
  <si>
    <t>LIMPEZA MANUAL DE POCOS DE VISITA DN 600MM</t>
  </si>
  <si>
    <t>LIMPEZA MANUAL DE POCOS DE VISITA DN 1000MM</t>
  </si>
  <si>
    <t>LIMPEZA E DESOBSTRUCAO DE REDE ESGOTO COM UTILIZACAO DE CAMINHAO JATO/VACUO</t>
  </si>
  <si>
    <t>FORNECIMENTO E ASSENTAMENTO DE CAIXA RALO EM CONCRETO PRE-MOLDADO, INCLUSIVE GRELHA DE CONCRETO</t>
  </si>
  <si>
    <t>LIMPEZA   E   DESOBSTRUCAO   DE   REDE   ESGOTO   COM   UTILIZACAO   DE   RID-GID,   INCLUSIVE TRANSPORTE DO EQUIPAMENTO</t>
  </si>
  <si>
    <t>RETIRADA  DE  AREIA  EM  CAIXAS  /  ELEVATORIA  /  FILTROS  C/  UTILIZACAO  DE  CAMINHAO JATO/VACUO</t>
  </si>
  <si>
    <t>LIMPEZA E/OU DESOBSTRUCAO MANUAL DE CANALETA DE AGUA PLUVIAL, CAIXAS DE INSPECAO E POCOS DE VISITA</t>
  </si>
  <si>
    <t>FORNECIMENTO    E    ASSENTAMENTO    DE    LONA    DE    TERREIRO    "DUPLA"    COM    FUNCAO IMPERMEABILIZANTE</t>
  </si>
  <si>
    <t>FORNECIMENTO E ASSENTAMENTO DE BRITA 3 OU 4</t>
  </si>
  <si>
    <t>FORNECIMENTO E ASSENTAMENTO DE BRITA 2</t>
  </si>
  <si>
    <t>FORNECIMENTO E ASSENTAMENTO DE BRITA 1</t>
  </si>
  <si>
    <t>FORNECIMENTO E ASSENTAMENTO DE BRITA 0</t>
  </si>
  <si>
    <t>FORNECIMENTO E ASSENTAMENTO DE TIJOLINHOS PARA LEITO DE SECAGEM</t>
  </si>
  <si>
    <t>FORNECIMENTO E ASSENTAMENTO DE AREIA MEDIA LAVADA</t>
  </si>
  <si>
    <t>FORNECIMENTO E ASSENTAMENTO DE AREIA GROSSA DE 2,0 A 3,0mm</t>
  </si>
  <si>
    <t>FORNECIMENTO E COLOCACAO DE BORRACHA LONADA E=7,90MM</t>
  </si>
  <si>
    <t>RETIRADA, NIVELAMENTO E REPOSICAO DE TAMPAO DE FOFO</t>
  </si>
  <si>
    <t>FORNECIMENTO E ASSENTAMENTO DE CHICANAS,STOP LOGS,COM PORTAS,ETC FIBRA DE VIDRO E=5MM</t>
  </si>
  <si>
    <t>RECUPERACAO DE INSPECAO DE REDE PARA INICIO DE TRECHO (C.I)</t>
  </si>
  <si>
    <t>RECUPERACAO DE INSPECAO DE REDE ENTRE DOIS TRECHOS (T.I.L.)</t>
  </si>
  <si>
    <t>FORNECIMENTO E ASSENTAMENTO DE CHICANAS,STOP LOGS, COMPORTAS EM FIBRA DE VIDRO E=6MM</t>
  </si>
  <si>
    <t>FORNECIMENTO E ASSENTAMENTO DE CHICANAS,STOP LOGS, COMPORTAS EM FIBRA DE VIDRO E=3MM</t>
  </si>
  <si>
    <t>FORNECIMENTO E ASSENTAMENTO DE ANEL DE CONCRETO DN 600</t>
  </si>
  <si>
    <t>FORNECIMENTO E ASSENTAMENTO DE ANEL DE CONCRETO DN 1200</t>
  </si>
  <si>
    <t>FORNECIMENTO E ASSENTAMENTO DE ANEL DE CONCRETO DN 1000</t>
  </si>
  <si>
    <t>FORNECIMENTO E ASSENTAMENTO DE ANEL DE CONCRETO DN 1500</t>
  </si>
  <si>
    <t>FORNECIMENTO E ASSENTAMENTO DE ANEL DE CONCRETO DN 2000</t>
  </si>
  <si>
    <t>DRENAGEM DE GAXETAS</t>
  </si>
  <si>
    <t>TAMPONAMENTO  DE  REDE  COLETORA  ESGOTO  DN  150  A  300MM    COM  EQUIPAMENTO PNEUMATICO</t>
  </si>
  <si>
    <t>FORNECIMENTO E INSTALACAO DE TOLDOS EM LONA COM ESTRUTURA EM FERRO</t>
  </si>
  <si>
    <t>FORNECIMENTO E ASSENTAMENTO DE RIP RAP EM PLACAS DE  CONCRETO ARMADO ESP=10CM</t>
  </si>
  <si>
    <t>FORNECIMENTO E ASSENTAMENTO DE AREIA LAVADA</t>
  </si>
  <si>
    <t>FORNECIMENTO E ASSENTAMENTO DE BRITA ZERO PARA LEITO DE SECAGEM</t>
  </si>
  <si>
    <t>FORNECIMENTO E ASSENTAMENTO DE TIJOLOS PARA LEITO DE SECAGEM</t>
  </si>
  <si>
    <t>FORNECIMENTO E COLOCACAO DE PEDRA DE MAO</t>
  </si>
  <si>
    <t>GRUPO - 217.000 - SISTEMA ABASTECIMENTO DE ÁGUA / COLETA DE ESGOTO</t>
  </si>
  <si>
    <t>REDE DISTRIBUIÇÃO PVC PBA15 DN50 SEM PAVIMENTAÇÃO</t>
  </si>
  <si>
    <t>REDE DISTRIBUIÇÃO PVC PBA15 DN75 SEM PAVIMENTAÇÃO</t>
  </si>
  <si>
    <t>REDE DISTRIBUIÇÃO PVC PBA15 DN100 SEM PAVIMENTAÇÃO</t>
  </si>
  <si>
    <t>REDE DISTRIBUIÇÃO PVC DEFOFO DN150 SEM PAVIMENTAÇÃO</t>
  </si>
  <si>
    <t>REDE DISTRIBUIÇÃO PVC PBA15 DN50 COM PAVIMENTAÇÃO ASFALTICA</t>
  </si>
  <si>
    <t>REDE DISTRIBUIÇÃO PVC PBA15 DN75 COM PAVIMENTAÇÃO ASFALTICA</t>
  </si>
  <si>
    <t>REDE DISTRIBUIÇÃO PVC PBA15 DN100 COM PAVIMENTAÇÃO ASFALTICA</t>
  </si>
  <si>
    <t>REDE DISTRIBUIÇÃO PVCDEFOFO DN150 COM PAVIMENTAÇÃO ASFALTICA</t>
  </si>
  <si>
    <t>REDE DISTRIBUIÇÃO PVC PBA15 DN50 COM PAVIMENTAÇÃO EM BLOCOS ARTICULADOS / PAVI´S</t>
  </si>
  <si>
    <t>REDE DISTRIBUIÇÃO PVC PBA15 DN75 COM PAVIMENTAÇÃO EM BLOCOS ARTICULADOS / PAVI´S</t>
  </si>
  <si>
    <t>REDE DISTRIBUÇÃO PVC PBA15 DN100 COM PAVIMENTAÇÃO EM BLOCOS ARTICULADOS / PAVI´S</t>
  </si>
  <si>
    <t>REDE  DISTRIBUIÇÃO  PVC  DEFOFO  DN150  COM  PAVIMENTAÇÃO  EM  BLOCOS  ARTICULADOS  / PAVI´S</t>
  </si>
  <si>
    <t>REDE DISTRIBUIÇÃO PVC PBA15 DN50 COM PAVIMENTAÇÃO EM PARALELEPIPEDO</t>
  </si>
  <si>
    <t>REDE DISTRIBUIÇÃO PVC PBA15 DN75 COM PAVIMENTAÇÃO EM PARALELEPIPEDO</t>
  </si>
  <si>
    <t>REDE DISTRIBUÇÃO PVC PBA15 DN100 COM PAVIMENTAÇÃO EM PARALELEPIPEDO</t>
  </si>
  <si>
    <t>REDE DISTRIBUIÇÃO PVCDEFOFO DN150 COM PAVIMENTAÇÃO EM PARALELEPIPEDO</t>
  </si>
  <si>
    <t>ADUTORA FOFO DN150 SEM PAVIMENTAÇÃO</t>
  </si>
  <si>
    <t>ADUTORA FOFO DN200 SEM PAVIMENTAÇÃO</t>
  </si>
  <si>
    <t>ADUTORA FOFO DN300 SEM PAVIMENTAÇÃO</t>
  </si>
  <si>
    <t>ADUTORA FOFO DN350 SEM PAVIMENTAÇÃO</t>
  </si>
  <si>
    <t>ADUTORA FOFO DN400 SEM PAVIMENTAÇÃO</t>
  </si>
  <si>
    <t>ADUTORA FOFO DN500 SEM PAVIMENTAÇÃO</t>
  </si>
  <si>
    <t>ADUTORA TUBO FOFO DN 150 PAVIMENTAÇÃO ASFALTICA</t>
  </si>
  <si>
    <t>ADUTORA TUBO FOFO DN 200 PAVIMENTAÇÃO ASFALTICA</t>
  </si>
  <si>
    <t>ADUTORA TUBO FOFO DN 250 PAVIMENTAÇÃO ASFALTICA</t>
  </si>
  <si>
    <t>ADUTORA TUBO FOFO DN 300 PAVIMENTAÇÃO ASFALTICA</t>
  </si>
  <si>
    <t>ADUTORA TUBO FOFO DN 350 PAVIMENTAÇÃO ASFALTICA</t>
  </si>
  <si>
    <t>ADUTORA TUBO FOFO DN 400 PAVIMENTAÇÃO ASFALTICA</t>
  </si>
  <si>
    <t>ADUTORA TUBO FOFO DN 500 PAVIMENTAÇÃO ASFALTICA</t>
  </si>
  <si>
    <t>ADUTORA FOFO DN150 PAVIMENTAÇÃO EM PARALELEPIPEDO</t>
  </si>
  <si>
    <t>ADUTORA FOFO DN200 PAVIMENTAÇÃO EM PARALELEPIPEDO</t>
  </si>
  <si>
    <t>ADUTORA FOFO DN250 PAVIMENTAÇÃO EM PARALELEPIPEDO</t>
  </si>
  <si>
    <t>ADUTORA FOFO DN500 PAVIMENTAÇÃO EM PARALELEPIPEDO</t>
  </si>
  <si>
    <t>REDE COL PVC EB-644 150 ATE 1,25m PAVIMENTAÇÃO ASFALTICA</t>
  </si>
  <si>
    <t>REDE COL PVC EB-644 200 ATE 1,25m PAVIMENTAÇÃO ASFALTICA</t>
  </si>
  <si>
    <t>REDE COL PVC EB-644 250 ATE 1,25m PAVIMENTAÇÃO ASFALTICA</t>
  </si>
  <si>
    <t>REDE COL PVC EB-644 300 ATE 1,25m PAVIMENTAÇÃO ASFALTICA</t>
  </si>
  <si>
    <t>REDE COL PVC EB-644 350 ATE 1,25m PAVIMENTAÇÃO ASFALTICA</t>
  </si>
  <si>
    <t>REDE COL PVC EB-644 400 ATE 1,25m PAVIMENTAÇÃO ASFALTICA</t>
  </si>
  <si>
    <t>REDE COL PVC EB-644 150 1,26A1,75m PAVIMENTAÇÃO ASFALTICA</t>
  </si>
  <si>
    <t>REDE COL PVC EB-644 200 1,26A1,75m PAVIMENTAÇÃO ASFALTICA</t>
  </si>
  <si>
    <t>REDE COL PVC EB-644 250 1,26A1,75m PAVIMENTAÇÃO ASFALTICA</t>
  </si>
  <si>
    <t>REDE COL PVC EB-644 300 1,26A1,75m PAVIMENTAÇÃO ASFALTICA</t>
  </si>
  <si>
    <t>REDE COL PVC EB-644 350 1,26A1,75m PAVIMENTAÇÃO ASFALTICA</t>
  </si>
  <si>
    <t>REDE COL PVC EB-644 400 1,26A1,75m PAVIMENTAÇÃO ASFALTICA</t>
  </si>
  <si>
    <t>REDE COL PVC EB-644 150 1,76A2,25m PAVIMENTAÇÃO ASFALTICA</t>
  </si>
  <si>
    <t>REDE COL PVC EB-644 200 1,76A2,25m PAVIMENTAÇÃO ASFALTICA</t>
  </si>
  <si>
    <t>REDE COL PVC EB-644 250 1,76A2,25m PAVIMENTAÇÃO ASFALTICA</t>
  </si>
  <si>
    <t>REDE COL PVC EB-644 300 1,76A2,25m PAVIMENTAÇÃO ASFALTICA</t>
  </si>
  <si>
    <t>REDE COL PVC EB-644 350 1,76A2,25m PAVIMENTAÇÃO ASFALTICA</t>
  </si>
  <si>
    <t>REDE COL PVC EB-644 400 1,76A2,25m PAVIMENTAÇÃO ASFALTICA</t>
  </si>
  <si>
    <t>REDE COL PVC EB-644 200 2,26A2,75m PAVIMENTAÇÃO ASFALTICA</t>
  </si>
  <si>
    <t>REDE COL PVC EB-644 250 2,26A2,75m PAVIMENTAÇÃO ASFALTICA</t>
  </si>
  <si>
    <t>REDE COL PVC EB-644 300 2,26A2,75m PAVIMENTAÇÃO ASFALTICA</t>
  </si>
  <si>
    <t>REDE COL PVC EB-644 350 2,26A2,75m PAVIMENTAÇÃO ASFALTICA</t>
  </si>
  <si>
    <t>REDE COL PVC EB-644 400 2,26A2,75m PAVIMENTAÇÃO ASFALTICA</t>
  </si>
  <si>
    <t>REDE COL PVC EB-644 150 2,76A3,25m PAVIMENTAÇÃO ASFALTICA</t>
  </si>
  <si>
    <t>REDE COL PVC EB-644 200 2,76A3,25m PAVIMENTAÇÃO ASFALTICA</t>
  </si>
  <si>
    <t>REDE COL PVC EB-644 250 2,76A3,25m PAVIMENTAÇÃO ASFALTICA</t>
  </si>
  <si>
    <t>REDE COL PVC EB-644 300 2,76A3,25m PAVIMENTAÇÃO ASFALTICA</t>
  </si>
  <si>
    <t>REDE COL PVC EB-644 350 2,76A3,25m PAVIMENTAÇÃO ASFALTICA</t>
  </si>
  <si>
    <t>REDE COL PVC EB-644 400 2,76A3,25m PAVIMENTAÇÃO ASFALTICA</t>
  </si>
  <si>
    <t>REDE COL PVC EB-644 150 3,26A3,75m PAVIMENTAÇÃO ASFALTICA</t>
  </si>
  <si>
    <t>REDE COL PVC EB-644 200 3,26A3,75m PAVIMENTAÇÃO ASFALTICA</t>
  </si>
  <si>
    <t>REDE COL PVC EB-644 250 3,26A3,75m PAVIMENTAÇÃO ASFALTICA</t>
  </si>
  <si>
    <t>REDE COL PVC EB-644 300 3,26A3,75m PAVIMENTAÇÃO ASFALTICA</t>
  </si>
  <si>
    <t>REDE COL PVC EB-644 350 3,26A3,75m PAVIMENTAÇÃO ASFALTICA</t>
  </si>
  <si>
    <t>REDE COL PVC EB-644 400 3,26A3,75m PAVIMENTAÇÃO ASFALTICA</t>
  </si>
  <si>
    <t>REDE COL PVC EB-644 150 3,76A4,25m PAVIMENTAÇÃO ASFALTICA</t>
  </si>
  <si>
    <t>REDE COL PVC EB-644 200 3,76A4,25m PAVIMENTAÇÃO ASFALTICA</t>
  </si>
  <si>
    <t>REDE COL PVC EB-644 250 3,76A4,25m PAVIMENTAÇÃO ASFALTICA</t>
  </si>
  <si>
    <t>REDE COL PVC EB-644 300 3,76A4,25m PAVIMENTAÇÃO ASFALTICA</t>
  </si>
  <si>
    <t>REDE COL PVC EB-644 350 3,76A4,25m PAVIMENTAÇÃO ASFALTICA</t>
  </si>
  <si>
    <t>REDE COL PVC EB-644 400 3,76A4,25m PAVIMENTAÇÃO ASFALTICA</t>
  </si>
  <si>
    <t>REDE COL PVC EB-644 150 4,26A4,75m PAVIMENTAÇÃO ASFALTICA</t>
  </si>
  <si>
    <t>REDE COL PVC EB-644 200 4,26A4,75m PAVIMENTAÇÃO ASFALTICA</t>
  </si>
  <si>
    <t>REDE COL PVC EB-644 150 4,76A5,25m PAVIMENTAÇÃO ASFALTICA</t>
  </si>
  <si>
    <t>REDE COL PVC EB-644 150 ATE 1,25m SEM PAVIMENTAÇÃO</t>
  </si>
  <si>
    <t>REDE COL PVC EB-644 200 ATE 1,25m SEM PAVIMENTAÇÃO</t>
  </si>
  <si>
    <t>REDE COL PVC EB-644 250 ATE 1,25m SEM PAVIMENTAÇÃO</t>
  </si>
  <si>
    <t>REDE COL PVC EB-644 300 ATE 1,25m SEM PAVIMENTAÇÃO</t>
  </si>
  <si>
    <t>REDE COL PVC EB-644 350 ATE 1,25m SEM PAVIMENTAÇÃO</t>
  </si>
  <si>
    <t>REDE COL PVC EB-644 400 ATE 1,25m SEM PAVIMENTAÇÃO</t>
  </si>
  <si>
    <t>REDE COL PVC EB-644 150 1,26A1,75m SEM PAVIMENTAÇÃO</t>
  </si>
  <si>
    <t>REDE COL PVC EB-644 200 1,26A1,75m SEM PAVIMENTAÇÃO</t>
  </si>
  <si>
    <t>REDE COL PVC EB-644 250 1,26A1,75m SEM PAVIMENTAÇÃO</t>
  </si>
  <si>
    <t>REDE COL PVC EB-644 300 1,26A1,75m SEM PAVIMENTAÇÃO</t>
  </si>
  <si>
    <t>REDE COL PVC EB-644 350 1,26A1,75m SEM PAVIMENTAÇÃO</t>
  </si>
  <si>
    <t>REDE COL PVC EB-644 400 1,26A1,75m SEM PAVIMENTAÇÃO</t>
  </si>
  <si>
    <t>REDE COL PVC EB-644 150 1,76A2,25m SEM PAVIMENTAÇÃO</t>
  </si>
  <si>
    <t>REDE COL PVC EB-644 200 1,76A2,25m SEM PAVIMENTAÇÃO</t>
  </si>
  <si>
    <t>REDE COL PVC EB-644 250 1,76A2,25m SEM PAVIMENTAÇÃO</t>
  </si>
  <si>
    <t>REDE COL PVC EB-644 300 1,76A2,25m SEM PAVIMENTAÇÃO</t>
  </si>
  <si>
    <t>REDE COL PVC EB-644 350 1,76A2,25m SEM PAVIMENTAÇÃO</t>
  </si>
  <si>
    <t>REDE COL PVC EB-644 400 1,76A2,25m SEM PAVIMENTAÇÃO</t>
  </si>
  <si>
    <t>REDE COL PVC EB-644 150 2,26A2,75m SEM PAVIMENTAÇÃO</t>
  </si>
  <si>
    <t>REDE COL PVC EB-644 200 2,26A2,75m SEM PAVIMENTAÇÃO</t>
  </si>
  <si>
    <t>REDE COL PVC EB-644 250 2,26A2,75m SEM PAVIMENTAÇÃO</t>
  </si>
  <si>
    <t>REDE COL PVC EB-644 300 2,26A2,75m SEM PAVIMENTAÇÃO</t>
  </si>
  <si>
    <t>REDE COL PVC EB-644 350 2,26A2,75m SEM PAVIMENTAÇÃO</t>
  </si>
  <si>
    <t>REDE COL PVC EB-644 400 2,26A2,75m SEM PAVIMENTAÇÃO</t>
  </si>
  <si>
    <t>REDE COL PVC EB-644 150 2,76A3,25m SEM PAVIMENTAÇÃO</t>
  </si>
  <si>
    <t>REDE COL PVC EB-644 200 2,76A3,25m SEM PAVIMENTAÇÃO</t>
  </si>
  <si>
    <t>REDE COL PVC EB-644 250 2,76A3,25m SEM PAVIMENTAÇÃO</t>
  </si>
  <si>
    <t>REDE COL PVC EB-644 300 2,76A3,25m SEM PAVIMENTAÇÃO</t>
  </si>
  <si>
    <t>REDE COL PVC EB-644 350 2,76A3,25m SEM PAVIMENTAÇÃO</t>
  </si>
  <si>
    <t>REDE COL PVC EB-644 400 2,76A3,25m SEM PAVIMENTAÇÃO</t>
  </si>
  <si>
    <t>REDE COL PVC EB-644 150 3,26A3,75m SEM PAVIMENTAÇÃO</t>
  </si>
  <si>
    <t>REDE COL PVC EB-644 250 3,26A3,75m SEM PAVIMENTAÇÃO</t>
  </si>
  <si>
    <t>REDE COL PVC EB-644 300 3,26A3,75m SEM PAVIMENTAÇÃO</t>
  </si>
  <si>
    <t>REDE COL PVC EB-644 350 3,26A3,75m SEM PAVIMENTAÇÃO</t>
  </si>
  <si>
    <t>REDE COL PVC EB-644 400 3,26A3,75m SEM PAVIMENTAÇÃO</t>
  </si>
  <si>
    <t>REDE COL PVC EB-644 150 3,76A4,25m SEM PAVIMENTAÇÃO</t>
  </si>
  <si>
    <t>REDE COL PVC EB-644 200 3,76A4,25m SEM PAVIMENTAÇÃO</t>
  </si>
  <si>
    <t>REDE COL PVC EB-644 250 3,76A4,25m SEM PAVIMENTAÇÃO</t>
  </si>
  <si>
    <t>REDE COL PVC EB-644 300 3,76A4,25m SEM PAVIMENTAÇÃO</t>
  </si>
  <si>
    <t>REDE COL PVC EB-644 350 3,76A4,25m SEM PAVIMENTAÇÃO</t>
  </si>
  <si>
    <t>REDE COL PVC EB-644 400 3,76A4,25m SEM PAVIMENTAÇÃO</t>
  </si>
  <si>
    <t>REDE COL PVC EB-644 150 4,26A4,75m SEM PAVIMENTAÇÃO</t>
  </si>
  <si>
    <t>REDE COL PVC EB-644 200 4,26A5,25m SEM PAVIMENTAÇÃO</t>
  </si>
  <si>
    <t>REDE COL PVC EB-644 150 4,76A5,25m SEM PAVIMENTAÇÃO</t>
  </si>
  <si>
    <t>REDE COL PVC EB-644 150 ATE 1,25m PAVIMENTAÇÃO EM BLOCO ARTICULADO/PAVI´S</t>
  </si>
  <si>
    <t>REDE COL PVC EB-644 200 ATE 1,25m PAVIMENTAÇÃO EM BLOCO ARTICULADO/PAVI´S</t>
  </si>
  <si>
    <t>REDE COL PVC EB-644 250 ATE 1,25m PAVIMENTAÇÃO EM BLOCO ARTICULADO/PAVI´S</t>
  </si>
  <si>
    <t>REDE COL PVC EB-644 300 ATE 1,25m PAVIMENTAÇÃO EM BLOCO ARTICULADO/PAVI´S</t>
  </si>
  <si>
    <t>REDE COL PVC EB-644 350 ATE 1,25m PAVIMENTAÇÃO EM BLOCO ARTICULADO/PAVI´S</t>
  </si>
  <si>
    <t>REDE COL PVC EB-644 400 ATE 1,25m PAVIMENTAÇÃO EM BLOCO ARTICULADO/PAVI´S</t>
  </si>
  <si>
    <t>REDE COL PVC EB-644 150 1,26A1,75m PAVIMENTAÇÃO EM BLOCO ARTICULADO/PAVI´S</t>
  </si>
  <si>
    <t>REDE COL PVC EB-644 200 1,26A1,75m PAVIMENTAÇÃO EM BLOCO ARTICULADO/PAVI´S</t>
  </si>
  <si>
    <t>REDE COL PVC EB-644 250 1,26A1,75m PAVIMENTAÇÃO EM BLOCO ARTICULADO/PAVI´S</t>
  </si>
  <si>
    <t>REDE COL PVC EB-644 300 1,26A1,75m PAVIMENTAÇÃO EM BLOCO ARTICULADO/PAVI´S</t>
  </si>
  <si>
    <t>REDE COL PVC EB-644 350 1,26A1,75m PAVIMENTAÇÃO EM BLOCO ARTICULADO/PAVI´S</t>
  </si>
  <si>
    <t>REDE COL PVC EB-644 400 1,26A1,75m PAVIMENTAÇÃO EM BLOCO ARTICULADO/PAVI´S</t>
  </si>
  <si>
    <t>REDE COL PVC EB-644 150 1,76A2,25m PAVIMENTAÇÃO EM BLOCO ARTICULADO/PAVI´S</t>
  </si>
  <si>
    <t>REDE COL PVC EB-644 200 1,76A2,25m PAVIMENTAÇÃO EM BLOCO ARTICULADO/PAVI´S</t>
  </si>
  <si>
    <t>REDE COL PVC EB-644 250 1,76A2,25m PAVIMENTAÇÃO EM BLOCO ARTICULADO/PAVI´S</t>
  </si>
  <si>
    <t>REDE COL PVC EB-644 300 1,76A2,25m PAVIMENTAÇÃO EM BLOCO ARTICULADO/PAVI´S</t>
  </si>
  <si>
    <t>REDE COL PVC EB-644 350 1,76A2,25m PAVIMENTAÇÃO EM BLOCO ARTICULADO/PAVI´S</t>
  </si>
  <si>
    <t>REDE COL PVC EB-644 400 1,76A2,25m PAVIMENTAÇÃO EM BLOCO ARTICULADO/PAVI´S</t>
  </si>
  <si>
    <t>REDE COL PVC EB-644 150 2,26A2,75m PAVIMENTAÇÃO EM BLOCO ARTICULADO/PAVI´S</t>
  </si>
  <si>
    <t>REDE COL PVC EB-644 200 2,26A2,75m PAVIMENTAÇÃO EM BLOCO ARTICULADO/PAVI´S</t>
  </si>
  <si>
    <t>REDE COL PVC EB-644 250 2,26A2,75m PAVIMENTAÇÃO EM BLOCO ARTICULADO/PAVI´S</t>
  </si>
  <si>
    <t>REDE COL PVC EB-644 300 2,26A2,75m PAVIMENTAÇÃO EM BLOCO ARTICULADO/PAVI´S</t>
  </si>
  <si>
    <t>REDE COL PVC EB-644 350 2,26A2,75m PAVIMENTAÇÃO EM BLOCO ARTICULADO/PAVI´S</t>
  </si>
  <si>
    <t>REDE COL PVC EB-644 400 2,26A2,75m PAVIMENTAÇÃO EM BLOCO ARTICULADO/PAVI´S</t>
  </si>
  <si>
    <t>REDE COL PVC EB-644 150 2,76A3,25m PAVIMENTAÇÃO EM BLOCO ARTICULADO/PAVI´S</t>
  </si>
  <si>
    <t>REDE COL PVC EB-644 250 2,76A3,25m PAVIMENTAÇÃO EM BLOCO ARTICULADO/PAVI´S</t>
  </si>
  <si>
    <t>REDE COL PVC EB-644 300 2,76A3,25m PAVIMENTAÇÃO EM BLOCO ARTICULADO/PAVI´S</t>
  </si>
  <si>
    <t>REDE COL PVC EB-644 350 2,76A3,25m PAVIMENTAÇÃO EM BLOCO ARTICULADO/PAVI´S</t>
  </si>
  <si>
    <t>REDE COL PVC EB-644 400 2,76A3,25m PAVIMENTAÇÃO EM BLOCO ARTICULADO/PAVI´S</t>
  </si>
  <si>
    <t>REDE COL PVC EB-644 150 3,26A3,75m PAVIMENTAÇÃO EM BLOCO ARTICULADO/PAVI´S</t>
  </si>
  <si>
    <t>REDE COL PVC EB-644 200 3,26A3,75m PAVIMENTAÇÃO EM BLOCO ARTICULADO/PAVI´S</t>
  </si>
  <si>
    <t>REDE COL PVC EB-644 250 3,26A3,75m PAVIMENTAÇÃO EM BLOCO ARTICULADO/PAVI´S</t>
  </si>
  <si>
    <t>REDE COL PVC EB-644 300 3,26A3,75m PAVIMENTAÇÃO EM BLOCO ARTICULADO/PAVI´S</t>
  </si>
  <si>
    <t>REDE COL PVC EB-644 350 3,26A3,75m PAVIMENTAÇÃO EM BLOCO ARTICULADO/PAVI´S</t>
  </si>
  <si>
    <t>REDE COL PVC EB-644 400 3,26A3,75m PAVIMENTAÇÃO EM BLOCO ARTICULADO/PAVI´S</t>
  </si>
  <si>
    <t>REDE COL PVC EB-644 150 3,76A4,25m PAVIMENTAÇÃO EM BLOCO ARTICULADO/PAVI´S</t>
  </si>
  <si>
    <t>REDE COL PVC EB-644 200 3,76A4,25m PAVIMENTAÇÃO EM BLOCO ARTICULADO/PAVI´S</t>
  </si>
  <si>
    <t>REDE COL PVC EB-644 250 3,76A4,25m PAVIMENTAÇÃO EM BLOCO ARTICULADO/PAVI´S</t>
  </si>
  <si>
    <t>REDE COL PVC EB-644 300 3,76A4,25m PAVIMENTAÇÃO EM BLOCO ARTICULADO/PAVI´S</t>
  </si>
  <si>
    <t>REDE COL PVC EB-644 350 3,76A4,25m PAVIMENTAÇÃO EM BLOCO ARTICULADO/PAVI´S</t>
  </si>
  <si>
    <t>REDE COL PVC EB-644 400 3,76A4,25m PAVIMENTAÇÃO EM BLOCO ARTICULADO/PAVI´S</t>
  </si>
  <si>
    <t>REDE COL PVC EB-644 150 4,26A4,75m PAVIMENTAÇÃO EM BLOCO ARTICULADO/PAVI´S</t>
  </si>
  <si>
    <t>REDE COL PVC EB-644 150 ATE 1,25m PAVIMENTAÇÃO EM PARALELEPIPEDO</t>
  </si>
  <si>
    <t>REDE COL PVC EB-644 200 ATE 1,25m PAVIMENTAÇÃO EM PARALELEPIPEDO</t>
  </si>
  <si>
    <t>REDE COL PVC EB-644 250 ATE 1,25m PAVIMENTAÇÃO EM PARALELEPIPEDO</t>
  </si>
  <si>
    <t>REDE COL PVC EB-644 300 ATE 1,25m PAVIMENTAÇÃO EM PARALELEPIPEDO</t>
  </si>
  <si>
    <t>REDE COL PVC EB-644 350 ATE 1,25m PAVIMENTAÇÃO EM PARALELEPIPEDO</t>
  </si>
  <si>
    <t>REDE COL PVC EB-644 400 ATE 1,25m PAVIMENTAÇÃO EM PARALELEPIPEDO</t>
  </si>
  <si>
    <t>REDE COL PVC EB-644 150 1,26A1,75m PAVIMENTAÇÃO EM PARALELEPIPEDO</t>
  </si>
  <si>
    <t>REDE COL PVC EB-644 200 1,26A1,75m PAVIMENTAÇÃO EM PARALELEPIPEDO</t>
  </si>
  <si>
    <t>REDE COL PVC EB-644 250 1,26A1,75m PAVIMENTAÇÃO EM PARALELEPIPEDO</t>
  </si>
  <si>
    <t>REDE COL PVC EB-644 300 1,26A1,75m PAVIMENTAÇÃO EM PARALELEPIPEDO</t>
  </si>
  <si>
    <t>REDE COL PVC EB-644 350 1,26A1,75m PAVIMENTAÇÃO EM PARALELEPIPEDO</t>
  </si>
  <si>
    <t>REDE COL PVC EB-644 400 1,26A1,75m PAVIMENTAÇÃO EM PARALELEPIPEDO</t>
  </si>
  <si>
    <t>REDE COL PVC EB-644 150 1,76A2,25m PAVIMENTAÇÃO EM PARALELEPIPEDO</t>
  </si>
  <si>
    <t>REDE COL PVC EB-644 200 1,76A2,25m PAVIMENTAÇÃO EM PARALELEPIPEDO</t>
  </si>
  <si>
    <t>REDE COL PVC EB-644 250 1,76A2,25m PAVIMENTAÇÃO EM PARALELEPIPEDO</t>
  </si>
  <si>
    <t>REDE COL PVC EB-644 300 1,76A2,25m PAVIMENTAÇÃO EM PARALELEPIPEDO</t>
  </si>
  <si>
    <t>REDE COL PVC EB-644 350 1,76A2,25m PAVIMENTAÇÃO EM PARALELEPIPEDO</t>
  </si>
  <si>
    <t>REDE COL PVC EB-644 400 1,76A2,25m PAVIMENTAÇÃO EM PARALELEPIPEDO</t>
  </si>
  <si>
    <t>REDE COL PVC EB-644 150 2,26A2,75m PAVIMENTAÇÃO EM PARALELEPIPEDO</t>
  </si>
  <si>
    <t>REDE COL PVC EB-644 200 2,26A2,75m PAVIMENTAÇÃO EM PARALELEPIPEDO</t>
  </si>
  <si>
    <t>REDE COL PVC EB-644 250 2,26A2,75m PAVIMENTAÇÃO EM PARALELEPIPEDO</t>
  </si>
  <si>
    <t>REDE COL PVC EB-644 300 2,26A2,75m PAVIMENTAÇÃO EM PARALELEPIPEDO</t>
  </si>
  <si>
    <t>REDE COL PVC EB-644 400 2,26A2,75m PAVIMENTAÇÃO EM PARALELEPIPEDO</t>
  </si>
  <si>
    <t>REDE COL PVC EB-644 150 2,76A3,25m PAVIMENTAÇÃO EM PARALELEPIPEDO</t>
  </si>
  <si>
    <t>REDE COL PVC EB-644 200 2,76A3,25m PAVIMENTAÇÃO EM PARALELEPIPEDO</t>
  </si>
  <si>
    <t>REDE COL PVC EB-644 250 2,76A3,25m PAVIMENTAÇÃO EM PARALELEPIPEDO</t>
  </si>
  <si>
    <t>REDE COL PVC EB-644 300 2,76A3,25m PAVIMENTAÇÃO EM PARALELEPIPEDO</t>
  </si>
  <si>
    <t>REDE COL PVC EB-644 350 2,76A3,25m PAVIMENTAÇÃO EM PARALELEPIPEDO</t>
  </si>
  <si>
    <t>REDE COL PVC EB-644 400 2,76A3,25m PAVIMENTAÇÃO EM PARALELEPIPEDO</t>
  </si>
  <si>
    <t>REDE COL PVC EB-644 150 3,26A3,75m PAVIMENTAÇÃO EM PARALELEPIPEDO</t>
  </si>
  <si>
    <t>REDE COL PVC EB-644 200 3,26A3,75m PAVIMENTAÇÃO EM PARALELEPIPEDO</t>
  </si>
  <si>
    <t>REDE COL PVC EB-644 250 3,26A3,75m PAVIMENTAÇÃO EM PARALELEPIPEDO</t>
  </si>
  <si>
    <t>REDE COL PVC EB-644 300 3,26A3,75m PAVIMENTAÇÃO EM PARALELEPIPEDO</t>
  </si>
  <si>
    <t>REDE COL PVC EB-644 350 3,26A3,75m PAVIMENTAÇÃO EM PARALELEPIPEDO</t>
  </si>
  <si>
    <t>REDE COL PVC EB-644 400 3,26A3,75m PAVIMENTAÇÃO EM PARALELEPIPEDO</t>
  </si>
  <si>
    <t>REDE COL PVC EB-644 150 3,76A4,25m PAVIMENTAÇÃO EM PARALELEPIPEDO</t>
  </si>
  <si>
    <t>REDE COL PVC EB-644 200 3,76A4,25m PAVIMENTAÇÃO EM PARALELEPIPEDO</t>
  </si>
  <si>
    <t>REDE COL PVC EB-644 250 3,76A4,25m PAVIMENTAÇÃO EM PARALELEPIPEDO</t>
  </si>
  <si>
    <t>REDE COL PVC EB-644 300 3,76A4,25m PAVIMENTAÇÃO EM PARALELEPIPEDO</t>
  </si>
  <si>
    <t>REDE COL PVC EB-644 350 3,76A4,25m PAVIMENTAÇÃO EM PARALELEPIPEDO</t>
  </si>
  <si>
    <t>REDE COL PVC EB-644 400 3,76A4,25m PAVIMENTAÇÃO EM PARALELEPIPEDO</t>
  </si>
  <si>
    <t>REDE COL PVC EB-644 150 4,26A4,75m PAVIMENTAÇÃO EM PARALELEPIPEDO</t>
  </si>
  <si>
    <t>REDE COL PVC EB-644 300 4,26A4,75m PAVIMENTAÇÃO EM PARALELEPIPEDO</t>
  </si>
  <si>
    <t>EMISSARIO PVC DEFOFO 100 ATE 1,25mSEM PAVIMENTAÇÃO</t>
  </si>
  <si>
    <t>EMISSARIO PVC DEFOFO 150 ATE 1,25mSEM PAVIMENTAÇÃO</t>
  </si>
  <si>
    <t>EMISSARIO PVC DEFOFO 200 ATE 1,25mSEM PAVIMENTAÇÃO</t>
  </si>
  <si>
    <t>EMISSARIO PVC DEFOFO 250 ATE 1,25mSEM PAVIMENTAÇÃO</t>
  </si>
  <si>
    <t>EMISSARIO PVC DEFOFO 100 1,26A1,75mSEM PAVIMENTAÇÃO</t>
  </si>
  <si>
    <t>EMISSARIO PVC DEFOFO 300 1,26A1,75mSEM PAVIMENTAÇÃO</t>
  </si>
  <si>
    <t>EMISSARIO PVC DEFOFO 350 1,26A1,75mSEM PAVIMENTAÇÃO</t>
  </si>
  <si>
    <t>EMISSARIO PVC DEFOFO 400 1,26A1,75mSEM PAVIMENTAÇÃO</t>
  </si>
  <si>
    <t>EMISSARIO PVC DEFOFO 500 1,26A1,75mSEM PAVIMENTAÇÃO</t>
  </si>
  <si>
    <t>EMISSARIO PVC DEFOFO 100 1,76A2,25mSEM PAVIMENTAÇÃO</t>
  </si>
  <si>
    <t>EMISSARIO FOFO 80 ATE 1,25mSEM PAVIMENTAÇÃO</t>
  </si>
  <si>
    <t>EMISSARIO FOFO 100 ATE 1,25mSEM PAVIMENTAÇÃO</t>
  </si>
  <si>
    <t>EMISSARIO FOFO 150 ATE 1,25mSEM PAVIMENTAÇÃO</t>
  </si>
  <si>
    <t>EMISSARIO FOFO 200 ATE 1,25mSEM PAVIMENTAÇÃO</t>
  </si>
  <si>
    <t>EMISSARIO FOFO 250 ATE 1,25mSEM PAVIMENTAÇÃO</t>
  </si>
  <si>
    <t>EMISSARIO FOFO 300 ATE 1,25mSEM PAVIMENTAÇÃO</t>
  </si>
  <si>
    <t>EMISSARIO FOFO 350 ATE 1,25mSEM PAVIMENTAÇÃO</t>
  </si>
  <si>
    <t>EMISSARIO FOFO 400 ATE 1,25mSEM PAVIMENTAÇÃO</t>
  </si>
  <si>
    <t>EMISSARIO FOFO 80 1,26A1,75mSEM PAVIMENTAÇÃO</t>
  </si>
  <si>
    <t>EMISSARIO FOFO 100 1,26A1,75mSEM PAVIMENTAÇÃO</t>
  </si>
  <si>
    <t>EMISSARIO FOFO 150 1,26A1,75mSEM PAVIMENTAÇÃO</t>
  </si>
  <si>
    <t>EMISSARIO FOFO 200 1,26A1,75mSEM PAVIMENTAÇÃO</t>
  </si>
  <si>
    <t>EMISSARIO FOFO 250 1,26A1,75mSEM PAVIMENTAÇÃO</t>
  </si>
  <si>
    <t>EMISSARIO FOFO 300 1,26A1,75mSEM PAVIMENTAÇÃO</t>
  </si>
  <si>
    <t>EMISSARIO FOFO 350 1,26A1,75mSEM PAVIMENTAÇÃO</t>
  </si>
  <si>
    <t>EMISSARIO FOFO 400 1,26A1,75mSEM PAVIMENTAÇÃO</t>
  </si>
  <si>
    <t>EMISSARIO FOFO 500 1,26A1,75mSEM PAVIMENTAÇÃO</t>
  </si>
  <si>
    <t>EMISSARIO FOFO 600 1,26A1,75m SEM PAVIMENTAÇÃO</t>
  </si>
  <si>
    <t>EMISSARIO FOFO 600 1,76 A 2,25m SEM PAVIMENTAÇÃO</t>
  </si>
  <si>
    <t>EMISSARIO FOFO 80 1,76A2,25mSEM PAVIMENTAÇÃO</t>
  </si>
  <si>
    <t>EMISSARIO FOFO 300 1,76A2,25mSEM PAVIMENTAÇÃO</t>
  </si>
  <si>
    <t>EMISSARIO FOFO 500 1,76A2,25mSEM PAVIMENTAÇÃO</t>
  </si>
  <si>
    <t>EMISSARIO FOFO 500 2,26A2,75mSEM PAVIMENTAÇÃO</t>
  </si>
  <si>
    <t>EMISSARIO FOFO 500 2,76A3,25mSEM PAVIMENTAÇÃO</t>
  </si>
  <si>
    <t>EMISSARIO FOFO 500 3,26A3,75mSEM PAVIMENTAÇÃO</t>
  </si>
  <si>
    <t>EMISSARIO PVC O 100 ATE 1,25mSEM PAVIMENTAÇÃO</t>
  </si>
  <si>
    <t>EMISSARIO PVC O 200 ATE 1,25mSEM PAVIMENTAÇÃO</t>
  </si>
  <si>
    <t>EMISSARIO PVC O 250 ATE 1,25mSEM PAVIMENTAÇÃO</t>
  </si>
  <si>
    <t>EMISSARIO PVC O 300 1,26A1,75mSEM PAVIMENTAÇÃO</t>
  </si>
  <si>
    <t>EMISSARIO PVC DEFOFO 100 ATE 1,25m PAVIMENTAÇÃO ASFALTICA</t>
  </si>
  <si>
    <t>EMISSARIO PVC DEFOFO 150 ATE 1,25m PAVIMENTAÇÃO ASFALTICA</t>
  </si>
  <si>
    <t>EMISSARIO PVC DEFOFO 200 ATE 1,25m PAVIMENTAÇÃO ASFALTICA</t>
  </si>
  <si>
    <t>EMISSARIO PVC DEFOFO 250 ATE 1,25m PAVIMENTAÇÃO ASFALTICA</t>
  </si>
  <si>
    <t>EMISSARIO PVC DEFOFO 200 1,26A1,75m PAVIMENTAÇÃO ASFALTICA</t>
  </si>
  <si>
    <t>EMISSARIO PVC DEFOFO 300 1,26A1,75m PAVIMENTAÇÃO ASFALTICA</t>
  </si>
  <si>
    <t>EMISSARIO PVC DEFOFO 350 1,26A1,75m PAVIMENTAÇÃO ASFALTICA</t>
  </si>
  <si>
    <t>EMISSARIO PVC DEFOFO 400 1,26A1,75m PAVIMENTAÇÃO ASFALTICA</t>
  </si>
  <si>
    <t>EMISSARIO PVC DEFOFO 500 1,26A1,75m PAVIMENTAÇÃO ASFALTICA</t>
  </si>
  <si>
    <t>EMISSARIO FOFO 80 ATE 1,25m PAVIMENTAÇÃO ASFALTICA</t>
  </si>
  <si>
    <t>EMISSARIO FOFO 100 ATE 1,25m PAVIMENTAÇÃO ASFALTICA</t>
  </si>
  <si>
    <t>EMISSARIO FOFO 150 ATE 1,25m PAVIMENTAÇÃO ASFALTICA</t>
  </si>
  <si>
    <t>EMISSARIO FOFO 200 ATE 1,25m PAVIMENTAÇÃO ASFALTICA</t>
  </si>
  <si>
    <t>EMISSARIO FOFO 250 ATE 1,25m PAVIMENTAÇÃO ASFALTICA</t>
  </si>
  <si>
    <t>EMISSARIO FOFO 350 ATE 1,25m PAVIMENTAÇÃO ASFALTICA</t>
  </si>
  <si>
    <t>EMISSARIO FOFO 400 ATE 1,25m PAVIMENTAÇÃO ASFALTICA</t>
  </si>
  <si>
    <t>EMISSARIO FOFO 500 ATE 1,25m PAVIMENTAÇÃO ASFALTICA</t>
  </si>
  <si>
    <t>EMISSARIO FOFO 80 1,26A1,75m PAVIMENTAÇÃO ASFALTICA</t>
  </si>
  <si>
    <t>EMISSARIO FOFO 150 1,26A1,75m PAVIMENTAÇÃO ASFALTICA</t>
  </si>
  <si>
    <t>EMISSARIO FOFO 200 1,26A1,75m PAVIMENTAÇÃO ASFALTICA</t>
  </si>
  <si>
    <t>EMISSARIO FOFO 300 1,26A1,75m PAVIMENTAÇÃO ASFALTICA</t>
  </si>
  <si>
    <t>EMISSARIO FOFO 350 1,26A1,75m PAVIMENTAÇÃO ASFALTICA</t>
  </si>
  <si>
    <t>EMISSARIO FOFO 400 1,26A1,75m PAVIMENTAÇÃO ASFALTICA</t>
  </si>
  <si>
    <t>EMISSARIO FOFO 500 1,26A1,75m PAVIMENTAÇÃO ASFALTICA</t>
  </si>
  <si>
    <t>EMISSARIO FOFO 200 1,76A 2,25m PAVIMENTAÇÃO ASFALTICA</t>
  </si>
  <si>
    <t>EMISSARIO FOFO 400 1,76A2,25m PAVIMENTAÇÃO ASFALTICA</t>
  </si>
  <si>
    <t>EMISSARIO FOFO 500 1,76A 2,25m PAVIMENTAÇÃO ASFALTICA</t>
  </si>
  <si>
    <t>EMISSARIO FOFO 500 2,26A2,75m PAVIMENTAÇÃO ASFALTICA</t>
  </si>
  <si>
    <t>EMISSARIO PVC O 100 ATE 1,25m PAVIMENTAÇÃO ASFALTICA</t>
  </si>
  <si>
    <t>EMISSARIO PVC O 150 ATE 1,25m PAVIMENTAÇÃO ASFALTICA</t>
  </si>
  <si>
    <t>EMISSARIO PVC O 200 ATE 1,25m PAVIMENTAÇÃO ASFALTICA</t>
  </si>
  <si>
    <t>EMISSARIO PVC O 250 ATE 1,25m PAVIMENTAÇÃO ASFALTICA</t>
  </si>
  <si>
    <t>EMISSARIO PVC O 300 1,26A1,75m PAVIMENTAÇÃO ASFALTICA</t>
  </si>
  <si>
    <t>EMISSARIO PVC DEFOFO 100 ATE 1,25m PAVIMENTAÇÃO EM BLOCO ARTICULADO/PAVI´S</t>
  </si>
  <si>
    <t>EMISSARIO PVC DEFOFO 150 ATE 1,25m PAVIMENTAÇÃO EM BLOCO ARTICULADO/PAVI´S</t>
  </si>
  <si>
    <t>EMISSARIO PVC DEFOFO 200 ATE 1,25m PAVIMENTAÇÃO EM BLOCO ARTICULADO/PAVI´S</t>
  </si>
  <si>
    <t>EMISSARIO PVC DEFOFO 250 ATE 1,25m PAVIMENTAÇÃO EM BLOCO ARTICULADO/PAVI´S</t>
  </si>
  <si>
    <t>EMISSARIO PVC DEFOFO 150 1,26A1,75m PAVIMENTAÇÃO EM BLOCO ARTICULADO/PAVI´S</t>
  </si>
  <si>
    <t>EMISSARIO PVC DEFOFO 300 1,26A1,75m PAVIMENTAÇÃO EM BLOCO ARTICULADO/PAVI´S</t>
  </si>
  <si>
    <t>EMISSARIO PVC DEFOFO 350 1,26A1,75m PAVIMENTAÇÃO EM BLOCO ARTICULADO/PAVI´S</t>
  </si>
  <si>
    <t>EMISSARIO PVC DEFOFO 400 1,26A1,75m PAVIMENTAÇÃO EM BLOCO ARTICULADO/PAVI´S</t>
  </si>
  <si>
    <t>EMISSARIO PVC DEFOFO 500 1,26A1,75m PAVIMENTAÇÃO EM BLOCO ARTICULADO/PAVI´S</t>
  </si>
  <si>
    <t>EMISSARIO FOFO 80 ATE 1,25m PAVIMENTAÇÃO EM BLOCO ARTICULADO/PAVI´S</t>
  </si>
  <si>
    <t>EMISSARIO FOFO 100 ATE 1,25m PAVIMENTAÇÃO EM BLOCO ARTICULADO/PAVI´S</t>
  </si>
  <si>
    <t>EMISSARIO FOFO 150 ATE 1,25m PAVIMENTAÇÃO EM BLOCO ARTICULADO/PAVI´S</t>
  </si>
  <si>
    <t>EMISSARIO FOFO 200 ATE 1,25m PAVIMENTAÇÃO EM BLOCO ARTICULADO/PAVI´S</t>
  </si>
  <si>
    <t>EMISSARIO FOFO 250 ATE 1,25m PAVIMENTAÇÃO EM BLOCO ARTICULADO/PAVI´S</t>
  </si>
  <si>
    <t>EMISSARIO FOFO 350 1,26A1,75m PAVIMENTAÇÃO EM BLOCO ARTICULADO/PAVI´S</t>
  </si>
  <si>
    <t>EMISSARIO FOFO 400 1,26A1,75m PAVIMENTAÇÃO EM BLOCO ARTICULADO/PAVI´S</t>
  </si>
  <si>
    <t>EMISSARIO FOFO 500 1,26A1,75m PAVIMENTAÇÃO EM BLOCO ARTICULADO/PAVI´S</t>
  </si>
  <si>
    <t>EMISSARIO PVC O 100 ATE 1,25m PAVIMENTAÇÃO EM BLOCO ARTICULADO/PAVI´S</t>
  </si>
  <si>
    <t>EMISSARIO PVC O 150 ATE 1,25m PAVIMENTAÇÃO EM BLOCO ARTICULADO/PAVI´S</t>
  </si>
  <si>
    <t>EMISSARIO PVC O 200 ATE 1,25m PAVIMENTAÇÃO EM BLOCO ARTICULADO/PAVI´S</t>
  </si>
  <si>
    <t>EMISSARIO PVC O 250 ATE 1,25m PAVIMENTAÇÃO EM BLOCO ARTICULADO/PAVI´S</t>
  </si>
  <si>
    <t>EMISSARIO PVC O 300 1,26A1,75m PAVIMENTAÇÃO EM BLOCO ARTICULADO/PAVI´S</t>
  </si>
  <si>
    <t>EMISSARIO PVC DEFOFO 100 ATE 1,25m PAVIMENTAÇÃO EM PARALELEPIPEDO</t>
  </si>
  <si>
    <t>EMISSARIO PVC DEFOFO 150 ATE 1,25m PAVIMENTAÇÃO EM PARALELEPIPEDO</t>
  </si>
  <si>
    <t>EMISSARIO PVC DEFOFO 200 ATE 1,25m PAVIMENTAÇÃO EM PARALELEPIPEDO</t>
  </si>
  <si>
    <t>EMISSARIO PVC DEFOFO 250 ATE 1,25m PAVIMENTAÇÃO EM PARALELEPIPEDO</t>
  </si>
  <si>
    <t>EMISSARIO PVC DEFOFO 300 ATE 1,25m PAVIMENTAÇÃO EM PARALELEPIPEDO</t>
  </si>
  <si>
    <t>EMISSARIO PVC DEFOFO 300 1,26A1,75m PAVIMENTAÇÃO EM PARALELEPIPEDO</t>
  </si>
  <si>
    <t>EMISSARIO PVC DEFOFO 350 1,26A1,75m PAVIMENTAÇÃO EM PARALELEPIPEDO</t>
  </si>
  <si>
    <t>EMISSARIO PVC DEFOFO 400 1,26A1,75m PAVIMENTAÇÃO EM PARALELEPIPEDO</t>
  </si>
  <si>
    <t>EMISSARIO PVC DEFOFO 500 1,26A1,75m PAVIMENTAÇÃO EM PARALELEPIPEDO</t>
  </si>
  <si>
    <t>EMISSARIO PVC DEFOFO 100 -1,76A2,25m PAVIMENTAÇÃO EM PARALELEPIPEDO</t>
  </si>
  <si>
    <t>EMISSARIO FOFO 80 ATE 1,25m PAVIMENTAÇÃO EM PARALELEPIPEDO</t>
  </si>
  <si>
    <t>EMISSARIO FOFO 100 ATE 1,25m PAVIMENTAÇÃO EM PARALELEPIPEDO</t>
  </si>
  <si>
    <t>EMISSARIO FOFO 150 ATE 1,25m PAVIMENTAÇÃO EM PARALELEPIPEDO</t>
  </si>
  <si>
    <t>EMISSARIO FOFO 200 ATE 1,25m PAVIMENTAÇÃO EM PARALELEPIPEDO</t>
  </si>
  <si>
    <t>EMISSARIO FOFO 250 ATE 1,25m PAVIMENTAÇÃO EM PARALELEPIPEDO</t>
  </si>
  <si>
    <t>EMISSARIO FOFO 80 1,26A1,75m PAVIMENTAÇÃO EM PARALELEPIPEDO</t>
  </si>
  <si>
    <t>EMISSARIO FOFO 300 1,26A1,75m PAVIMENTAÇÃO EM PARALELEPIPEDO</t>
  </si>
  <si>
    <t>EMISSARIO FOFO 350 1,26A1,75m PAVIMENTAÇÃO EM PARALELEPIPEDO</t>
  </si>
  <si>
    <t>EMISSARIO FOFO 400 1,26A1,75m PAVIMENTAÇÃO EM PARALELEPIPEDO</t>
  </si>
  <si>
    <t>EMISSARIO FOFO 500 1,26A1,75m PAVIMENTAÇÃO EM PARALELEPIPEDO</t>
  </si>
  <si>
    <t>EMISSARIO PVC O 100 ATE 1,25m PAVIMENTAÇÃO EM PARALELEPIPEDO</t>
  </si>
  <si>
    <t>EMISSARIO PVC O 150 ATE 1,25m PAVIMENTAÇÃO EM PARALELEPIPEDO</t>
  </si>
  <si>
    <t>EMISSARIO PVC O 200 ATE 1,25m PAVIMENTAÇÃO EM PARALELEPIPEDO</t>
  </si>
  <si>
    <t>EMISSARIO PVC O 250 ATE 1,25m PAVIMENTAÇÃO EM PARALELEPIPEDO</t>
  </si>
  <si>
    <t>EMISSARIO PVC O 300 1,26A1,75m PAVIMENTAÇÃO EM PARALELEPIPEDO</t>
  </si>
  <si>
    <t>CARGA E DESCARGA DE QUALQUER TIPO SOLO PARA BOTA FORA
DE MATERIAIS PROVENIENTES DE ESCAVAÇÕES, DEMOLIÇÕES, LIMPEZA, ETC.</t>
  </si>
  <si>
    <t>ESCORAMENTO METALICO TIPO GAIOLA COM ESTRONCAMENTO EM TUBO  DE   ACO GALVANIZADO DN 2" E 4" , CONSISTE EM ESCORAR A SUPERFICIE LATERAL DAS VALAS, CAVAS OU POCOS, ATRAVES DE CAIXA VAZADA (GAIOLA). SENDO SUA PAREDE LATERAL CONSTRUIDA DE CHAPA DE ACO ESPESSURA 1/8”, ENGRADAMENTO COM TUBO DE ACO ESPESSURA 2” E ESTRONCAMENTO COM TUBOS DE ACO ESPESSURA 4”.</t>
  </si>
  <si>
    <t>ESCORAMENTO DE VALA TIPO BLINDADO,COM PAREDES SIMPLES EM CHAPA ACO E=8.0MM E ENGRADAMENTO COM PERFIL "I" 3", CONSISTE EM ESCORAR A SUPERFICIE LATERAL DAS VALAS, CAVAS OU POCOS, ATRAVES DE CAIXA VAZADA (GAIOLA). SENDO SUA PAREDE LATERAL CONSTRUIDA DE CHAPA DE ACO ESPESSURA 5/16” E ESTRONCAMENTO  COM PERFIL DE ACO ESPESSURA 3”.</t>
  </si>
  <si>
    <t>FORNECIMENTO  E APLICACAO  DE  PRIMER  EPOXI  EM  ESTRUTURA  METALICA,  DUAS  DEMAOS,
E.F.S. 100 MICRA, INCLUSIVE LIMPEZA MECANICA</t>
  </si>
  <si>
    <t>FORNECIMENTO, FABRICACAO, TRATAMENTO ANTICORROSIVO E MONTAGEM DE PECAS EM ACO
- ESTRUTURA PESADA</t>
  </si>
  <si>
    <t>FORNECIMENTO, MONTAGEM E ASSENTAMENTO DE BARRACAO DE MADEIRA PARA ESCRITORIO,  COBERTO  COM  TELHAS  DE  FIBRO-CIMENTO  ONDULADAS  DE  4MM,  BEM  COMO  TODAS  AS INSTALACOES HIDRAULICAS, SANITARIAS E ELETRICAS, COM TODOS OS SEUS COMPONENTES.</t>
  </si>
  <si>
    <t>REDE COL PVC EB-644 150 2,26A2,75m PAVIMENTAÇÃO ASFALTICA</t>
  </si>
  <si>
    <t>REDE COL PVC EB-644 200 3,26A3,75m SEM PAVIMENTAÇÃO</t>
  </si>
  <si>
    <t>REDE COL PVC EB-644 200 2,76A3,25m PAVIMENTAÇÃO EM BLOCO ARTICULADO/PAVI´S</t>
  </si>
  <si>
    <t>REDE COL PVC EB-644 350 2,26A2,75m PAVIMENTAÇÃO EM PARALELEPIPEDO</t>
  </si>
  <si>
    <t>EMISSARIO PVC O 150 ATE 1,25mSEM PAVIMENTAÇÃO</t>
  </si>
  <si>
    <t>EMISSARIO FOFO 300 1,26A1,75m PAVIMENTAÇÃO EM BLOCO ARTICULADO/PAVI´S</t>
  </si>
  <si>
    <t>Demolição de piso revestido com cerâmica</t>
  </si>
  <si>
    <t>Demolição de piso revestido com cerâmica inclusive lastro de concreto</t>
  </si>
  <si>
    <t>Demolição de piso de tábuas</t>
  </si>
  <si>
    <t>Demolição de revestimento com lambris de madeira</t>
  </si>
  <si>
    <t>Retirada de revestimento antigo em reboco</t>
  </si>
  <si>
    <t>Demolição manual de concreto simples (EMOP 05.001.001)</t>
  </si>
  <si>
    <t>Demolição de concreto armado, com utilização de rompedor pneumático</t>
  </si>
  <si>
    <t>Retirada manual de pavimento em paralelepípedos, incluindo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</si>
  <si>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</si>
  <si>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</si>
  <si>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</si>
  <si>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</si>
  <si>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</si>
  <si>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</si>
  <si>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</si>
  <si>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</si>
  <si>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bancada de pia</t>
  </si>
  <si>
    <t>Retirada de tanque de cimento</t>
  </si>
  <si>
    <t>Demolição de forro de madeira, sem reaproveitamento</t>
  </si>
  <si>
    <t>Retirada de poste de aço de 4 a 6 m</t>
  </si>
  <si>
    <t>Retirada de pintura antiga a base de PVA</t>
  </si>
  <si>
    <t>Apicoamento de superfície com revestimento em argamassa</t>
  </si>
  <si>
    <t>Retirada de pontos elétricos (luminárias, interruptores e tomadas)</t>
  </si>
  <si>
    <t>Retirada de vidros quebrados</t>
  </si>
  <si>
    <t>Retirada de rodapé em argamassa de cimento e areia</t>
  </si>
  <si>
    <t>Remoção de telhas cerâmicas, tipo colonial, inclusive cumeeiras</t>
  </si>
  <si>
    <t>Remoção de telha ondulada de fibrocimento, inclusive cumeeira</t>
  </si>
  <si>
    <t>Retirada de rodapé de madeira ou cerâmica</t>
  </si>
  <si>
    <t>Demolição de piso granilite</t>
  </si>
  <si>
    <t>Demolição mecânica de edificações existentes</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</si>
  <si>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</si>
  <si>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</si>
  <si>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</si>
  <si>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</si>
  <si>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</si>
  <si>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</si>
  <si>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</si>
  <si>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</si>
  <si>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</si>
  <si>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</si>
  <si>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</si>
  <si>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</si>
  <si>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</si>
  <si>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</si>
  <si>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</si>
  <si>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</si>
  <si>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</si>
  <si>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</si>
  <si>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</si>
  <si>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</si>
  <si>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</si>
  <si>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</si>
  <si>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</si>
  <si>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</si>
  <si>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</si>
  <si>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</si>
  <si>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</si>
  <si>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</si>
  <si>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</si>
  <si>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</si>
  <si>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Barracão para depósito de cimento área de 10.90m2, de chapa de compensado 12mm e pontaletes 8x8cm, piso cimentado e cobertura de telhas de fibrocimento de 6mm, inclusive ponto de luz,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</si>
  <si>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</si>
  <si>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</si>
  <si>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ESCAVAÇÕES</t>
  </si>
  <si>
    <t>Escavação manual em material de 1a. categoria, até 1.50 m de profundidade</t>
  </si>
  <si>
    <t>Escavação manual em material de 2a. categoria, até 1.50 m de profundidade</t>
  </si>
  <si>
    <t>Escavação mecânica em material de 2a. categoria</t>
  </si>
  <si>
    <t>REATERRO E COMPACTAÇÃO</t>
  </si>
  <si>
    <t>Reaterro apiloado de cavas de fundação, em camadas de 20 cm</t>
  </si>
  <si>
    <t>Aterro compactado utilizando compactador de placa vibratória com reaproveitamento do material</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</si>
  <si>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</si>
  <si>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</si>
  <si>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</si>
  <si>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</si>
  <si>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</si>
  <si>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</si>
  <si>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</si>
  <si>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</si>
  <si>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</si>
  <si>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</si>
  <si>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</si>
  <si>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</si>
  <si>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</si>
  <si>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</si>
  <si>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</si>
  <si>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</si>
  <si>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</si>
  <si>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</si>
  <si>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</si>
  <si>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</si>
  <si>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</si>
  <si>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PAREDES E PAINÉIS</t>
  </si>
  <si>
    <t>ALVENARIA DE VEDAÇÃO</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</si>
  <si>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</si>
  <si>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</si>
  <si>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</si>
  <si>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</si>
  <si>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</si>
  <si>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</si>
  <si>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</si>
  <si>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</si>
  <si>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</si>
  <si>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</si>
  <si>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</si>
  <si>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</si>
  <si>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</si>
  <si>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</si>
  <si>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</si>
  <si>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</si>
  <si>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</si>
  <si>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</si>
  <si>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</si>
  <si>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</si>
  <si>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</si>
  <si>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</si>
  <si>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</si>
  <si>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</si>
  <si>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</si>
  <si>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</si>
  <si>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</si>
  <si>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</si>
  <si>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</si>
  <si>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</si>
  <si>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</si>
  <si>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</si>
  <si>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dobradiça 3 x 2 1/2"</t>
  </si>
  <si>
    <t>Reparo na porta com plaina, incl. retirada e recolocação de folha de porta</t>
  </si>
  <si>
    <t>Recolocação de marco em madeira, excl. marco</t>
  </si>
  <si>
    <t>ESQUADRIAS METÁLICAS</t>
  </si>
  <si>
    <t>GRADES E PORTÕES</t>
  </si>
  <si>
    <t>Tela de proteção de arame galvanizado 1/2" fio 12, com quadro em tubo de ferro galvanizado 1 1/2" e cantoneira de ferro 1/2" x 1/2" x1/8", conforme detalhe em projeto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</si>
  <si>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</si>
  <si>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</si>
  <si>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</si>
  <si>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</si>
  <si>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</si>
  <si>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</si>
  <si>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</si>
  <si>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</si>
  <si>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PARA ESQUADRIAS</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</si>
  <si>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</si>
  <si>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</si>
  <si>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</si>
  <si>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</si>
  <si>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</si>
  <si>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</si>
  <si>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ou equivalente para cobertura de telha de fibrocimento canalete 49/90, inclusive tratamento com cupinicida,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</si>
  <si>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</si>
  <si>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</si>
  <si>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</si>
  <si>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</si>
  <si>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cumeeiras (telhas compradas na fábrica, posto obra)</t>
  </si>
  <si>
    <t>Cumeeira para cobertura em telhas onduladas de fibrocimento 6.0mm</t>
  </si>
  <si>
    <t>Cobertura em telha ondulada de alumínio, esp. 0.5mm, inclusive acessórios de fixação</t>
  </si>
  <si>
    <t>Telha em aço galvanizado trapezoidal 40, e=0.50mm, pintura cor branca nas duas faces, inclusive acessório de fixação, ref. Stanto André, Eternit, Metform ou equivalente</t>
  </si>
  <si>
    <t>Cobertura em telha termoacustica tipo telha/telha em aço galvanizado trapez. 40, e=0.43mm, pint. face. sup. e infer. cor branca, incl. acess. fix. nucleo em poliuretano (injeção contínua), e=30mm, ref. Sto André, Panissol, Metform</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</si>
  <si>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</si>
  <si>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</si>
  <si>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</si>
  <si>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</si>
  <si>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</si>
  <si>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</si>
  <si>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</si>
  <si>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</si>
  <si>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</si>
  <si>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</si>
  <si>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</si>
  <si>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</si>
  <si>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</si>
  <si>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</si>
  <si>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</si>
  <si>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</si>
  <si>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</si>
  <si>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</si>
  <si>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</si>
  <si>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</si>
  <si>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</si>
  <si>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</si>
  <si>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</si>
  <si>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</si>
  <si>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</si>
  <si>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</si>
  <si>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PVC branco L = 20 cm, frisado, colocado</t>
  </si>
  <si>
    <t>REVESTIMENTO EMPREGANDO ARGAMASSA DE CIMENTO, CAL E AREIA</t>
  </si>
  <si>
    <t>Emboço de argamassa de cimento, cal hidratada CH1 e areia lavada traço 1:0.5:6, espessura 20 mm</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</si>
  <si>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</si>
  <si>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</si>
  <si>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</si>
  <si>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</si>
  <si>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</si>
  <si>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</si>
  <si>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</si>
  <si>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</si>
  <si>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</si>
  <si>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</si>
  <si>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</si>
  <si>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</si>
  <si>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</si>
  <si>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</si>
  <si>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</si>
  <si>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</si>
  <si>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</si>
  <si>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</si>
  <si>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</si>
  <si>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</si>
  <si>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</si>
  <si>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</si>
  <si>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</si>
  <si>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</si>
  <si>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</si>
  <si>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</si>
  <si>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</si>
  <si>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</si>
  <si>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</si>
  <si>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</si>
  <si>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</si>
  <si>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</si>
  <si>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</si>
  <si>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</si>
  <si>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</si>
  <si>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</si>
  <si>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</si>
  <si>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</si>
  <si>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</si>
  <si>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50x50cm, ref. PLATINA NA Eliane/equiv, utilizando dupla colagem de argamassa colante para porcelanato tipo ACIII e rejunte 1mm para porcelanato</t>
  </si>
  <si>
    <t>Piso cerâmico esmaltado, PEI 5, acabamento semibrilho, dim. 44x44cm, ref. de cor IMOLA ICE Biancogres/equiv. assentado com argamassa de cimento colante, inclusive rejuntamento com cimento branco</t>
  </si>
  <si>
    <t>Piso cerâmico esmaltado, PEI 5, acabamento semibrilho, dim. 45x45cm, ref. de cor CARGO PLUS WHITE Eliane/equiv. assentado com argamassa de cimento colante, inclusive rejuntamento</t>
  </si>
  <si>
    <t>DEGRAUS, RODAPÉS, SOLEIRAS E PEITORIS</t>
  </si>
  <si>
    <t>Rodapé de argamassa de cimento e areia no traço 1:3, altura de 7 cm e espessura de 2 cm</t>
  </si>
  <si>
    <t>Rodapé de madeira de lei 7.0 x 1.5 cm, fixado com parafuso e bucha plástica n° 7</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</si>
  <si>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</si>
  <si>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</si>
  <si>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</si>
  <si>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</si>
  <si>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</si>
  <si>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</si>
  <si>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</si>
  <si>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</si>
  <si>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</si>
  <si>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ENTRADA DE ÁGUA</t>
  </si>
  <si>
    <t>Ponto de água fria (lavatório, tanque, pia de cozinha, etc...)</t>
  </si>
  <si>
    <t>pt</t>
  </si>
  <si>
    <t>Ponto com registro de pressão (chuveiro, caixa de descarga, etc...)</t>
  </si>
  <si>
    <t>Ponto de torneira de jardim (para praças)</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</si>
  <si>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</si>
  <si>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</si>
  <si>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</si>
  <si>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</si>
  <si>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</si>
  <si>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</si>
  <si>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</si>
  <si>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</si>
  <si>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</si>
  <si>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</si>
  <si>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</si>
  <si>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</si>
  <si>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</si>
  <si>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</si>
  <si>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</si>
  <si>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</si>
  <si>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</si>
  <si>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</si>
  <si>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</si>
  <si>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</si>
  <si>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</si>
  <si>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</si>
  <si>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</si>
  <si>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</si>
  <si>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</si>
  <si>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</si>
  <si>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</si>
  <si>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</si>
  <si>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</si>
  <si>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</si>
  <si>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25mm (1")</t>
  </si>
  <si>
    <t>Tubo de aço galvanizado, inclusive conexões, diâm. 40mm (11/2")</t>
  </si>
  <si>
    <t>Tubo de aço galvanizado, inclusive conexões, diâm. 50mm (2")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</si>
  <si>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</si>
  <si>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</si>
  <si>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</si>
  <si>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</si>
  <si>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</si>
  <si>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</si>
  <si>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</si>
  <si>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75mm (21/2"), inclusive conexões</t>
  </si>
  <si>
    <t>Tubo de PVC rígido soldável marrom, diâm. 85mm (3"), inclusive conexões</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</si>
  <si>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</si>
  <si>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</si>
  <si>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</si>
  <si>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</si>
  <si>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</si>
  <si>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</si>
  <si>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</si>
  <si>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tanque 2"</t>
  </si>
  <si>
    <t>Ralo seco em PVC 100x100mm, com grelha em PVC</t>
  </si>
  <si>
    <t>Caixa sifonada em PVC, diâm. 150mm, com grelha e porta grelha quadrados, em aço inox</t>
  </si>
  <si>
    <t>Caixa seca em PVC, diâm. 100mm, com grelha e porta grelha quadrados, em aço inox</t>
  </si>
  <si>
    <t>Tampa para ralo, em PVC, de 100x100mm</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</si>
  <si>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</si>
  <si>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</si>
  <si>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</si>
  <si>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</si>
  <si>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</si>
  <si>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</si>
  <si>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</si>
  <si>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</si>
  <si>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INSTALAÇÕES ELÉTRICAS</t>
  </si>
  <si>
    <t>PADRÃO DE ENTRADA</t>
  </si>
  <si>
    <t>Derivação ramal entrada, incl. mureta rev.c/ chap. e reb. c/ arg. de cimento, cal e areia traço 1:0,5:6, c/ quadros de medição, de transformador de corrente, chave geral tripolar, disjuntores, eletrodutos e cabos conf. det.</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</si>
  <si>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</si>
  <si>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</si>
  <si>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</si>
  <si>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para 06 circuitos, inclusive disjuntores monopolar</t>
  </si>
  <si>
    <t>Quadro de distribuição de energia,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</si>
  <si>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</si>
  <si>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</si>
  <si>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</si>
  <si>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</si>
  <si>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</si>
  <si>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</si>
  <si>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sem barramento</t>
  </si>
  <si>
    <t>Quadro distrib. energia, embutido ou semi embutido, capac. p/ 56 disj. DIN, c/barram trif. 225A barra. neutro e terra, fab. em chapa de aço 12 USG com porta, espelho, trinco com fechad ch</t>
  </si>
  <si>
    <t>CAIXAS DE PASSAGEM</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</si>
  <si>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</si>
  <si>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</si>
  <si>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</si>
  <si>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</si>
  <si>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Caixa de passagem 4x2", chapa 18</t>
  </si>
  <si>
    <t>Caixa de passagem 4x4", chapa 18</t>
  </si>
  <si>
    <t>Caixa de passagem 200x200x100mm, chapa 18, com tampa parafusada</t>
  </si>
  <si>
    <t>Caixa de passagem 300x300x120mm, chapa 18, com tampa parafusada</t>
  </si>
  <si>
    <t>ENVELOPAMENTO DE ELETRODUTOS</t>
  </si>
  <si>
    <t>Envelopamento de concreto simples com consumo mínimo de cimento de 250kg/m3, inclusive escavação para profundidade mínima do eletroduto de 50 cm, de 25 x 25 cm, para 1 eletroduto</t>
  </si>
  <si>
    <t>INSTALAÇÕES APARENTES</t>
  </si>
  <si>
    <t>Eletroduto aparente de PVC rígido roscável diâmetro 3/4"</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</si>
  <si>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</si>
  <si>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</si>
  <si>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</si>
  <si>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</si>
  <si>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</si>
  <si>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</si>
  <si>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</si>
  <si>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</si>
  <si>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</si>
  <si>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</si>
  <si>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</si>
  <si>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</si>
  <si>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</si>
  <si>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</si>
  <si>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</si>
  <si>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</si>
  <si>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</si>
  <si>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</si>
  <si>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</si>
  <si>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</si>
  <si>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</si>
  <si>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</si>
  <si>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</si>
  <si>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</si>
  <si>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</si>
  <si>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</si>
  <si>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</si>
  <si>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</si>
  <si>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</si>
  <si>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</si>
  <si>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</si>
  <si>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</si>
  <si>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</si>
  <si>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</si>
  <si>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</si>
  <si>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</si>
  <si>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</si>
  <si>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</si>
  <si>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</si>
  <si>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</si>
  <si>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</si>
  <si>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</si>
  <si>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</si>
  <si>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</si>
  <si>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</si>
  <si>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</si>
  <si>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</si>
  <si>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</si>
  <si>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</si>
  <si>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</si>
  <si>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</si>
  <si>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</si>
  <si>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</si>
  <si>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</si>
  <si>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</si>
  <si>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</si>
  <si>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</si>
  <si>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</si>
  <si>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Disjuntor DR bipolar 20A, corrente nominal 30 mA</t>
  </si>
  <si>
    <t>Dispositivo de proteção contra surto (DPS) bipolar, tensão nominal máxima 275VCA, corente de surto máxima 40KA.</t>
  </si>
  <si>
    <t>Chave blindada tripolar 600V/200A</t>
  </si>
  <si>
    <t>Chave blindada tripolar 600V/400A</t>
  </si>
  <si>
    <t>Chave blindada tripolar 600V/800A</t>
  </si>
  <si>
    <t>Fusive NH 125A, tamanho 01</t>
  </si>
  <si>
    <t>FIOS E CABOS</t>
  </si>
  <si>
    <t>Fio de cobre termoplástico, com isolamento para 750V, seção de 2.5 mm2</t>
  </si>
  <si>
    <t>Fio ou cabo de cobre termoplástico, com isolamento para 750V, seção de 6.0 mm2</t>
  </si>
  <si>
    <t>Fio ou cabo de cobre termoplástico, com isolamento para 750V, seção de 16.0 mm2</t>
  </si>
  <si>
    <t>Cabo de cobre termoplástico, com isolamento para 1000V, seção de 2.5 mm2</t>
  </si>
  <si>
    <t>Fio ou cabo de cobre termoplástico, com isolamento para 1000V, seção de 6.0 mm2</t>
  </si>
  <si>
    <t>Fio ou cabo de cobre termoplástico, com isolamento para 1000V, seção de 10.0 mm2</t>
  </si>
  <si>
    <t>Cabo de cobre termoplástico, com isolamento para 1000V, seção de 35.0 mm2</t>
  </si>
  <si>
    <t>SERVIÇOS DIVERSOS</t>
  </si>
  <si>
    <t>Cabeçote de alumínio de 1 1/2"</t>
  </si>
  <si>
    <t>Sapatilha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</si>
  <si>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</si>
  <si>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</si>
  <si>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</si>
  <si>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</si>
  <si>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</si>
  <si>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</si>
  <si>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</si>
  <si>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Padrão de entrada de energia elétrica, monofásico, entrada aérea, a 2 fios, carga instalada de 3500 até 9000W</t>
  </si>
  <si>
    <t>Padrão de entrada de energia elétrica, bifásico, entrada aérea, a 3 fios, carga instalada de 9001 até 15000W, instalada em muro</t>
  </si>
  <si>
    <t>Padrão de entrada de energia elétrica, trifásico, entrada aérea, a 4 fios, carga instalada de 15001 até 26000W, instalada em muro</t>
  </si>
  <si>
    <t>Padrão de entrada de energia elétrica, trifásico, entrada aérea, a 4 fios, carga instalada de 34001 até 41000W, instalada em muro</t>
  </si>
  <si>
    <t>Padrão de entrada de energia elétrica, trifásico, entrada aérea, a 4 fios, carga instalada de 41001 até 47000W, instalada em muro</t>
  </si>
  <si>
    <t>Padrão de entrada de energia elétrica, trifásico, entrada subterrânea, a 4 fios, carga instalada de 41001 até 47000W, instalada em muro</t>
  </si>
  <si>
    <t>Padrão de entrada de energia elétrica, trifásico, entrada aérea, a 4 fios, carga instalada de 47001 até 57000W, instalada em muro</t>
  </si>
  <si>
    <t>Padrão de entrada de energia elétrica, trifásico, entrada subterrânea, a 4 fios, carga instalada de 47001 até 57000W, instalada em muro</t>
  </si>
  <si>
    <t>Padrão de entrada de energia elétrica, trifásico, entrada aérea, a 4 fios, carga instalada de 57001 até 75000W, instalada em muro</t>
  </si>
  <si>
    <t>Padrão de entrada de energia elétrica, trifásico, entrada subterrânea, a 4 fios, carga instalada de 57001 até 75000W, instalada em muro</t>
  </si>
  <si>
    <t>QUADROS DE DISTRIBUIÇÃO COM BARRAMENTO, TRINCO E FECHADURA</t>
  </si>
  <si>
    <t>TERMINAIS, CONECTORES E ABRAÇADEIRAS</t>
  </si>
  <si>
    <t>Prensa cabos para eletroduto 1/2"</t>
  </si>
  <si>
    <t>OUTRAS INSTALAÇÕES</t>
  </si>
  <si>
    <t>INSTALAÇÃO DE TELEFONE</t>
  </si>
  <si>
    <t>Caixa para telefone padrão TELEMAR, dim. 1070 x 520 x 500 mm, com tampa de ferro tipo R2, assentada com argamassa de cimento, cal e areia</t>
  </si>
  <si>
    <t>Tomada para telefone com conector RJ 11</t>
  </si>
  <si>
    <t>INSTALAÇÃO DE GÁS</t>
  </si>
  <si>
    <t>Abrigo de gás para 2 cilindros 45 Kg, exec. em alv. bloco conc cheio,dim 2.10x0.85x1.50m,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</si>
  <si>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</si>
  <si>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Kit completo para solda Exotérmica (Molde HCL 5/8" Ref: TEL905611 / Cartucho n° 115 Ref: TEL 909115 / Alicate Z 201 Ref: TEL 998201), marca de referência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</si>
  <si>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</si>
  <si>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</si>
  <si>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Presilha de latão ref. 744, inclusive parafuso fenda DN 4,2x32mm e bucha nylon DN 6mm e vedação dos furos com poliuretano ref. 5905, marca de ref. Termotécnica ou equivalente</t>
  </si>
  <si>
    <t>Fixador ômega em latão ref. 733, inclusive parafuso fenda DN 4,2x32mm, bucha nylon DN 6mm e vedação dos furos com poliuretano ref. 5905, marca de ref. Termotécnica ou equivalente</t>
  </si>
  <si>
    <t>INSTALAÇÃO DE INCÊNDIO</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</si>
  <si>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</si>
  <si>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</si>
  <si>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</si>
  <si>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</si>
  <si>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</si>
  <si>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</si>
  <si>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</si>
  <si>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</si>
  <si>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</si>
  <si>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</si>
  <si>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</si>
  <si>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</si>
  <si>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</si>
  <si>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Pintura com tinta esmalte sintético Suvinil, Coral ou Metalatex a duas demãos, inclusive fundo anti corrosivo a uma demão, em metal</t>
  </si>
  <si>
    <t>INSTALAÇÃO DE REDE LÓGICA</t>
  </si>
  <si>
    <t>Conector RJ 45 macho</t>
  </si>
  <si>
    <t>LOUÇAS</t>
  </si>
  <si>
    <t>Lavatório de louça branca com coluna, marcas de referência Deca, Celite ou Ideal Standard, inclusive sifão, válvula e engates cromados, exclusive torneira.</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</si>
  <si>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</si>
  <si>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</si>
  <si>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</si>
  <si>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</si>
  <si>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</si>
  <si>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</si>
  <si>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</si>
  <si>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</si>
  <si>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</si>
  <si>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</si>
  <si>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</si>
  <si>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</si>
  <si>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</si>
  <si>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</si>
  <si>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</si>
  <si>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</si>
  <si>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Cuba louça branca oval, de embutir, Mod. L37, marca de ref. Deca incl. válvula e sifão, exclusive torneira.</t>
  </si>
  <si>
    <t>Bacia convencional em louça branca ref. Linha Ravena P9 Deca ou equiv., inclusive tubo de ligação, acessórios de fixação e assento plástico</t>
  </si>
  <si>
    <t>Bacia sanitária de louça branca, com caixa acoplada duplo acionamento, marca de ref. Deca Linha Ravena ou equivalente, inclusive assento plástico e acessórios de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</si>
  <si>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</si>
  <si>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</si>
  <si>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</si>
  <si>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</si>
  <si>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</si>
  <si>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</si>
  <si>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</si>
  <si>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</si>
  <si>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</si>
  <si>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</si>
  <si>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</si>
  <si>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de metal com borda roscável, marcas de referência Fabrimar, Deca ou Docol</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</si>
  <si>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</si>
  <si>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</si>
  <si>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</si>
  <si>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</si>
  <si>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</si>
  <si>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</si>
  <si>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</si>
  <si>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</si>
  <si>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</si>
  <si>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</si>
  <si>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</si>
  <si>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</si>
  <si>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</si>
  <si>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</si>
  <si>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</si>
  <si>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</si>
  <si>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</si>
  <si>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Torneira de parede articulável acabamento cromado, marcas de ref. Fabrimar, Deca, Docol ou equivalente</t>
  </si>
  <si>
    <t>Chuveiro com desviador flexivel e ducha manual, mod. 1975C ref. Deca ou equivalente</t>
  </si>
  <si>
    <t>OUTROS APARELHOS</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</si>
  <si>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</si>
  <si>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</si>
  <si>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</si>
  <si>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</si>
  <si>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Cuba de aço inox n° 1(dim.460x300x150)mm, marcas de referência Franke, Strake, tramontina, inclusive válvula de metal 31/2" e sifão cromado 1 x 1/2", excl. torneira</t>
  </si>
  <si>
    <t>Cuba p/ panelões de aço inox 80x60x40 cm, marcas de referência Fisher, Metalpress ou Mekal, inclusive válvula metal 1 1/4" e sifão cromado 1 x 1 1/2", excl. torneira</t>
  </si>
  <si>
    <t>Ducha manual Acqua jet , linha Aquarius, com registro ref.C 2195, marcas de referência Fabrimar, Deca ou Docol</t>
  </si>
  <si>
    <t>Cabide simples de um gancho, linha Versailles, ref. 08, acabamento cromado, da Moldenox, Docol ou Deca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</si>
  <si>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</si>
  <si>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</si>
  <si>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</si>
  <si>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</si>
  <si>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</si>
  <si>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</si>
  <si>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</si>
  <si>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</si>
  <si>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</si>
  <si>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</si>
  <si>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</si>
  <si>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</si>
  <si>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</si>
  <si>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</si>
  <si>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</si>
  <si>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</si>
  <si>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</si>
  <si>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Interruptor de uma tecla paralelo 10A/250V, com placa 4x2"</t>
  </si>
  <si>
    <t>Interruptor de uma tecla simples 10A/250V e uma tomada 2 polos 10A/250V, padrão brasileiro, NBR 14136, linha branca, com placa 4x2"</t>
  </si>
  <si>
    <t>Interruptor de duas teclas simples 10A/250V e uma tomada 2 polos universal 10A/250V, com placa 4x2"</t>
  </si>
  <si>
    <t>Interruptor pulsador de campainha 10A/250V, com placa 4x2"</t>
  </si>
  <si>
    <t>Tomada de 3 polos 20A/250V, com placa 4x2"</t>
  </si>
  <si>
    <t>Interruptor de três teclas simples 10 A/250 V e duas teclas simples 10A/250V, com placa 4x4"</t>
  </si>
  <si>
    <t>Espelho para caixa estampada 4 x 2"</t>
  </si>
  <si>
    <t>BOMBAS</t>
  </si>
  <si>
    <t>Bomba centrífuga monofásica 1/2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</si>
  <si>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</si>
  <si>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</si>
  <si>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</si>
  <si>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</si>
  <si>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</si>
  <si>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</si>
  <si>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prato Pial, cod. 414.18</t>
  </si>
  <si>
    <t>Chuveiro elétrico tipo ducha Lorenzet ou Corona</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</si>
  <si>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</si>
  <si>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</si>
  <si>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</si>
  <si>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</si>
  <si>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</si>
  <si>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duas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</si>
  <si>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</si>
  <si>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</si>
  <si>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</si>
  <si>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</si>
  <si>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</si>
  <si>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</si>
  <si>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</si>
  <si>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</si>
  <si>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</si>
  <si>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</si>
  <si>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</si>
  <si>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</si>
  <si>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</si>
  <si>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</si>
  <si>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</si>
  <si>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</si>
  <si>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</si>
  <si>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</si>
  <si>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</si>
  <si>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</si>
  <si>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</si>
  <si>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</si>
  <si>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</si>
  <si>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</si>
  <si>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</si>
  <si>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</si>
  <si>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</si>
  <si>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t>
  </si>
  <si>
    <t>Pintura à base de epoxi, marcas de referência Suvinil, Coral ou Metalatex, em faixas com largura de 8 cm, para demarcação de quadra de esportes</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</si>
  <si>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</si>
  <si>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</si>
  <si>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</si>
  <si>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</si>
  <si>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Muro de arrimo de concreto ciclópico com aterro na parte posterior, inclusive forma de madeira e dreno de brita</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</si>
  <si>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</si>
  <si>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</si>
  <si>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</si>
  <si>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</si>
  <si>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</si>
  <si>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Execução de lastro de brita nº 02 sob passeios e ciclovias, incl. escavação</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</si>
  <si>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</si>
  <si>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</si>
  <si>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</si>
  <si>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</si>
  <si>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</si>
  <si>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</si>
  <si>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</si>
  <si>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</si>
  <si>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t>
  </si>
  <si>
    <t>Limpeza de pisos e revestimentos cerâmicos</t>
  </si>
  <si>
    <t>DIVERSOS EXTERNOS</t>
  </si>
  <si>
    <t>Mesa de concreto aparente com tampo de 60x60x5 cm, base de 30x30x75 cm e tabuleiro 40x40cm embutido no concreto, feito com pastilhas de mármore branco e granito preto de 5x5x2cm conf. projeto</t>
  </si>
  <si>
    <t>Brises de chapa de cimento amianto, acabamento esmalte sintético acetinado branco, peça com dimensões 110x25cm (exclusive pintura)</t>
  </si>
  <si>
    <t>Banco de concreto armado aparente com apoios de alvenaria assentada com argamassa de cimento, cal e areia, largura de 0,50m e espessura de 0,05m</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</si>
  <si>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</si>
  <si>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</si>
  <si>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</si>
  <si>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</si>
  <si>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Conjunto de poste de voleibol de tubo de ferro galvanizado 3"e parte móvel de 21/2", inclusive carretilha, furo com tubo de ferro galvanizado de 31/2"e tampão de furo</t>
  </si>
  <si>
    <t>Tabela de basquete de madeira, com aro, inclusive colocação</t>
  </si>
  <si>
    <t>Poste completo para iluminação de quadra poliesportiva com tres projetores circulares PL 400VM TECNOWATT ou equiv. e lâmpadas vapor de mercúrio 400W/220V PHILIPS ou equiv., inclusive cruzeta p/ fixação dos projetores</t>
  </si>
  <si>
    <t>Alambrado com tela fio 12, malha de 1", tubos de ferro galvanizado verticais de 2" e tubos de ferro galvanizado horizontais de 1" soldados nas partes superior e inferior, inclusive portão</t>
  </si>
  <si>
    <t>Preparo, regularização e compactação do terreno (compactador manual) para execução de piso de quadra</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</si>
  <si>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</si>
  <si>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</si>
  <si>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</si>
  <si>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</si>
  <si>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</si>
  <si>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</si>
  <si>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SERVIÇOS COMPLEMENTARES INTERNOS</t>
  </si>
  <si>
    <t>QUADROS DE GIZ / AVISO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</si>
  <si>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</si>
  <si>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</si>
  <si>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</si>
  <si>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</si>
  <si>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</si>
  <si>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</si>
  <si>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</si>
  <si>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</si>
  <si>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</si>
  <si>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Aterro com areia em áreas de calçada, inclusive fornecimento e adensamento</t>
  </si>
  <si>
    <t>Reaterro de valas, exclusive compactação</t>
  </si>
  <si>
    <t>TRANSPORTES</t>
  </si>
  <si>
    <t>Lastro de brita 3 e 4, apiloado manualmente</t>
  </si>
  <si>
    <t>Lastro de areia</t>
  </si>
  <si>
    <t>Demolição de revestimento com azulejos</t>
  </si>
  <si>
    <t>Demolição de piso cimentado inclusive lastro de concreto</t>
  </si>
  <si>
    <t>Demolição de alvenaria</t>
  </si>
  <si>
    <t>DRENAGEM</t>
  </si>
  <si>
    <t>MEMORIAL DE CÁLCULO</t>
  </si>
  <si>
    <t>MATERIAL</t>
  </si>
  <si>
    <t>PERCURSO</t>
  </si>
  <si>
    <t>ORIGEM</t>
  </si>
  <si>
    <t>DESTINO</t>
  </si>
  <si>
    <t>Brita</t>
  </si>
  <si>
    <t>Areia</t>
  </si>
  <si>
    <t>Solo</t>
  </si>
  <si>
    <t>Conferência dos somatórios dos itens</t>
  </si>
  <si>
    <t>Fornecimento e assentamento de porta toalha de louca</t>
  </si>
  <si>
    <t>Fornecimento e assentamento de cabide de louca</t>
  </si>
  <si>
    <t>Fornecimento e instalacao de papeleira em metal cromado</t>
  </si>
  <si>
    <t>un</t>
  </si>
  <si>
    <t>und</t>
  </si>
  <si>
    <t>Demolição de piso revestido com tacos de madeira</t>
  </si>
  <si>
    <t>Retirada manual de blocos pré-moldados de concreto (Blokret), inclusive empilhamento para reaproveitamento</t>
  </si>
  <si>
    <t>Retirada de meio-fio de concreto</t>
  </si>
  <si>
    <t>Demolição de laje pré-moldada de concreto</t>
  </si>
  <si>
    <t>Retirada de divisórias com reaproveitamento</t>
  </si>
  <si>
    <t>Lixamento de parede com pintura antiga PVA para recebimento de nova camada de tinta</t>
  </si>
  <si>
    <t>Remoção de engradamento de madeira de cobertura para reaproveitamento</t>
  </si>
  <si>
    <t>Remoção de telhas cerâmica, tipo francesa, inclusive cumeeira</t>
  </si>
  <si>
    <t>Demolição de edificação existente (hora de máquina - pá carregadeira)</t>
  </si>
  <si>
    <t>Locação de andaime metálico para fachada - tipo torre (aluguel mensal)</t>
  </si>
  <si>
    <t>MOVIMENTO DE TERRA</t>
  </si>
  <si>
    <t>Escavação mecânica em material de 1a. categoria</t>
  </si>
  <si>
    <t>Apiloamento do fundo de vala com maço de 30 a 60kg</t>
  </si>
  <si>
    <t>Material para aterro - areia limpa (fornecimento já considerado 15% de empolamento)</t>
  </si>
  <si>
    <t>Índice de preço para remoção de entulho decorrente da execução de obras (Classe A CONAMA - NBR 10.004 - Classe II-B), incluindo aluguel da caçamba, carga, transporte e descarga em área licenciada</t>
  </si>
  <si>
    <t>INFRA-ESTRUTURA (FUNDAÇÃO)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</si>
  <si>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</si>
  <si>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</si>
  <si>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</si>
  <si>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</si>
  <si>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</si>
  <si>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</si>
  <si>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</si>
  <si>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</si>
  <si>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</si>
  <si>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</si>
  <si>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</si>
  <si>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</si>
  <si>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</si>
  <si>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</si>
  <si>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</si>
  <si>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</si>
  <si>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</si>
  <si>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</si>
  <si>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</si>
  <si>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Forma de chapas madeira compensada resinada, esp. 12mm, levando-se em conta a utilização 3 vezes, reforçadas com sarrafos de madeira de 2.5 x 10.0cm (incl material, corte, montagem, escoras em eucalipto e desforma)</t>
  </si>
  <si>
    <t>LAJES PRÉ-MOLDADAS</t>
  </si>
  <si>
    <t>MURO DE ARRIMO (Conc. ciclópico 15MPa c/ 30% de pedra de mão, c/ forn., preparo e aplicação de concreto, forma de tábua pinho-reap.5 vezes, exclusive escav. e reaterro) seções tipicas nas seguintes dimensões:</t>
  </si>
  <si>
    <t>Cobogó de concreto 40 x 40 x 10 cm, tipo reto, assentados com argamassa de cimento e areia no traço 1:3, espessura das juntas 15 mm</t>
  </si>
  <si>
    <t>Substituição de targeta de fio redondo 2"</t>
  </si>
  <si>
    <t>Recolocação de alizar em madeira, excl. alizar</t>
  </si>
  <si>
    <t>Portão de ferro de abrir em barra chata, inclusive chumbamento</t>
  </si>
  <si>
    <t>Janela tipo maxim-ar para vidro em alumínio anodizado natural, linha 25, completa, incl. puxador com tranca, caixilho, alizar e contramarco, exclusive vidro</t>
  </si>
  <si>
    <t>VIDROS E ESPELHOS</t>
  </si>
  <si>
    <t>Vidro plano transparente liso, com 4 mm de espessura</t>
  </si>
  <si>
    <t>Vidro fantasia mini-boreal, com 4 mm de espessura</t>
  </si>
  <si>
    <t>ESPELHOS</t>
  </si>
  <si>
    <t>Cobertura nova de telhas cerâmicas tipo capa e canal inclusive cumeeira (telhas compradas na praça de Vitória, posto obra) (área de projeção horizontal; incl. 35%)</t>
  </si>
  <si>
    <t>Cumeeira para cobertura em telha cerâmica tipo capa e canal</t>
  </si>
  <si>
    <t>Cobert. telha termoacust tipo forro aço galv trapez. 40, e=0.43mm, pint. face. sup. cor branca, face inf. plana revest. Pelicula PVC Text., incl. acess. fix. nucleo isolante poliuretano (injeção contínua) e=30mm, ref. Sto André, Eternit, Metform ou equ</t>
  </si>
  <si>
    <t>Rufo de chapa de alumínio esp. 0.5mm, largura de 30cm</t>
  </si>
  <si>
    <t>Limpeza de calhas e coletores (serviço realizado por servente)</t>
  </si>
  <si>
    <t>Impermeabilização com argamassa de igol 2 - marca de referência Sika</t>
  </si>
  <si>
    <t>Forro de gesso acabamento tipo liso</t>
  </si>
  <si>
    <t>Recolocação de forro de madeira, com aproveitamento do material</t>
  </si>
  <si>
    <t>Roda-parede de madeira de lei tipo Paraju ou equivalente, de 10 x 2.5cm, fixado com parafuso e bucha plástica n° 8</t>
  </si>
  <si>
    <t>Roda-parede de madeira de lei tipo Paraju ou equivalente, de 20 X 1.5cm fixado com parafuso e bucha plástica n° 7</t>
  </si>
  <si>
    <t>Pastilha cerâmica branca 5 x 5 cm, assentada com argamassa de cimento colante e rejunte pré-fabricado, marcas de referência Atlas, Jatobá, NGK ou equivalentwe</t>
  </si>
  <si>
    <t>PISOS INTERNOS E EXTERNOS</t>
  </si>
  <si>
    <t>Piso argamassa alta resistência tipo granilite ou equiv de qualidade comprovada, esp de 10mm, com juntas plástica em quadros de 1m, na cor natural, com acabamento anti-derrapante mecanizado, inclusive regularização e=3.0cm</t>
  </si>
  <si>
    <t>Rodapé de cerâmica PEI-3, assentado com argamassa de cimento cola h = 7.0 cm, inclusive rejuntamento</t>
  </si>
  <si>
    <t>Peitoril de mármore branco com largura 40 cm e esp. 3cm</t>
  </si>
  <si>
    <t>Rodapé em cerâmica PEI-3, h = 7cm, assentado com argamassa de cimento, cal e areia, incl. rejuntamento com cimento branco</t>
  </si>
  <si>
    <t>INSTALAÇÕES HIDRO-SANITÁRIAS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</si>
  <si>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</si>
  <si>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</si>
  <si>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</si>
  <si>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</si>
  <si>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PONTOS HIDRO-SANITÁRIOS</t>
  </si>
  <si>
    <t>Ponto de válvula de descarga, inclusive válvula (sem acabamento)</t>
  </si>
  <si>
    <t>Caixa de gordura especial de alv. bloco concr. 9x19x39cm, dim.60x60cm e Hmáx=1m, com tampa em concr.esp.5cm, lastro concr.esp.10cm, revestida intern. c/ chapisco e reboco impermeab, escavação, reaterro e parede interna em concr.</t>
  </si>
  <si>
    <t>REDE DE ÁGUA FRIA - TUBOS METÁLICOS</t>
  </si>
  <si>
    <t>Tubo de aço galvanizado, inclusive conexões, diâm. 20mm (3/4")</t>
  </si>
  <si>
    <t>Tubo de aço galvanizado, inclusive conexões, diâm. 32mm (11/4")</t>
  </si>
  <si>
    <t>Tubo de aço galvanizado, inclusive conexões, diâm. 65mm (21/2")</t>
  </si>
  <si>
    <t>REDE DE ÁGUA FRIA - TUBOS SOLDÁVEIS DE PVC</t>
  </si>
  <si>
    <t>REDE DE ÁGUA FRIA - CONEXÕES SOLDÁVEIS DE PVC</t>
  </si>
  <si>
    <t>Adaptador de PVC soldável para registro, diâmetro 32mm x 1"</t>
  </si>
  <si>
    <t>REDE DE ESGOTO - TUBOS DE PVC</t>
  </si>
  <si>
    <t>Sifão em PVC para pia de cozinha ou lavatório 1x11/2"</t>
  </si>
  <si>
    <t>Ralo sifonado em PVC 100x100mm, com grelha PVC</t>
  </si>
  <si>
    <t>Caixa de inspeção em PVC, diâm. 150mm, com tampa cega</t>
  </si>
  <si>
    <t>Tampa para caixa sifonada, em aço inox, de 150x150mm</t>
  </si>
  <si>
    <t>Tampa para ralo, em aço inox, de 100x100mm</t>
  </si>
  <si>
    <t>Engate flexível de PVC para lavatório</t>
  </si>
  <si>
    <t>Torneira de bóia de PVC, diâm. 3/4" (20mm)</t>
  </si>
  <si>
    <t>Torneira de bóia de PVC, diâm. 1" (25mm)</t>
  </si>
  <si>
    <t>Torneira de bóia de PVC, diâm. 11/4" (32mm)</t>
  </si>
  <si>
    <t>Revisões e reparos em caixas de descarga</t>
  </si>
  <si>
    <t>Revisões e reparos em torneiras de bóia</t>
  </si>
  <si>
    <t>Fornecimento de durepox para reparos (250g)</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</si>
  <si>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</si>
  <si>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</si>
  <si>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Caixa para medidor polifásico carga até 41000W inclusive caixa para disjuntor polifásico até 100A</t>
  </si>
  <si>
    <t>Caixa de passagem em chapa de aço galvanizada 4" x 4", com tampa parafusada</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</si>
  <si>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</si>
  <si>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</si>
  <si>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</si>
  <si>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</si>
  <si>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</si>
  <si>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</si>
  <si>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Eletroduto aparente de PVC rígido roscável diâmetro 1"</t>
  </si>
  <si>
    <t>Lâmpada fluorescente 40 W</t>
  </si>
  <si>
    <t>Arame de aço 14 BWG para guia</t>
  </si>
  <si>
    <t>Lâmpada fluorescente de 20W</t>
  </si>
  <si>
    <t>Eletroduto flexível corrugado 3/4" , marca de referência TIGRE</t>
  </si>
  <si>
    <t>Disjuntor caixa moldada termomagnético tripolar 125 A</t>
  </si>
  <si>
    <t>Chave blindada tripolar 600V/125A</t>
  </si>
  <si>
    <t>Fusivel NH 100A, tamanho 01</t>
  </si>
  <si>
    <t>Fusive NH 160A, tamanho 01</t>
  </si>
  <si>
    <t>Fusive NH 250A, tamanho 02</t>
  </si>
  <si>
    <t>Fusive NH 300A, tamanho 02</t>
  </si>
  <si>
    <t>Fusive NH 355A, tamanho 02</t>
  </si>
  <si>
    <t>Interruptor Diferencial DR 25A, 30mA, 2 módulos</t>
  </si>
  <si>
    <t>Interruptor Diferencial DR 40A, 30mA, 2 módulos</t>
  </si>
  <si>
    <t>Cabeçote de alumínio de 1 1/4"</t>
  </si>
  <si>
    <t>Haste de terra tipo COPPERWELD - 5/8" x 2.40m</t>
  </si>
  <si>
    <t>Bucha e arruela de alumínio fundido diâmetro 20mm (3/4")</t>
  </si>
  <si>
    <t>Bucha e arruela de alumínio fundido diâmetro 25mm (1")</t>
  </si>
  <si>
    <t>Bucha e arruela de alumínio fundido diâmetro 40mm (1 1/2")</t>
  </si>
  <si>
    <t>Bucha e arruela de alumínio fundido diâmetro 80mm (3")</t>
  </si>
  <si>
    <t>PADRAO DE ENTRADA DE ENERGIA - NORTEC-01 - ESCELSA</t>
  </si>
  <si>
    <t>Padrão de entrada de energia elétrica, trifásico, entrada aérea, a 4 fios, carga instalada de 26001 até 34000W, instalada em muro</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</si>
  <si>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</si>
  <si>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</si>
  <si>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</si>
  <si>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</si>
  <si>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</si>
  <si>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de antena de TV - considerando eletroduto PVC rígido de 3/4" inclusive conexões (3.0m), cabo coaxial 67 Ohms (4.5m) e caixa estampada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</si>
  <si>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</si>
  <si>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</si>
  <si>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</si>
  <si>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</si>
  <si>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</si>
  <si>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Prensa cabos para eletroduto 3/4"</t>
  </si>
  <si>
    <t>Prensa cabos para eletroduto de 1"</t>
  </si>
  <si>
    <t>Caixa de telefone em chapa de aço padrão TELEBRAS N. 6, 1200x1200x150 mm, com fundo de madeira</t>
  </si>
  <si>
    <t>Caixa de telefone em chapa de aço padrão TELEBRAS do tipo CIE-2 200x200x120mm</t>
  </si>
  <si>
    <t>Caixa de telefone em chapa de aço padrão TELEBRAS do tipo CIE-4 600x600x120 mm</t>
  </si>
  <si>
    <t>Cabo telefônico CI, diâmetro do condutor 50mm, 30 pares</t>
  </si>
  <si>
    <t>INSTALAÇÃO DE PÁRA-RAIO</t>
  </si>
  <si>
    <t>Pára-raios tipo franklim incluindo base de fixação, conjunto de contraventagem c/abraçadeira p/3 estais em tubo e demais acessórios c/exceção do cabo de cobre de descida e suportes isoladores</t>
  </si>
  <si>
    <t>Terminal aéreo em latão (captor), com conector e fixação horizontal 5/16"x250mm, ref. TEL-024, inclusive vedação dos furos com poliuretano ref. TEL 5905, marca de ref. Termotécnica ou equivalente</t>
  </si>
  <si>
    <t>Caixa de inspeção em PVC, diâmetro 300 mm, ref TEL-552, marca de referência Termotécnica ou equivalente, inclusive escavação e reaterro</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</si>
  <si>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</si>
  <si>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</si>
  <si>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</si>
  <si>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</si>
  <si>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</si>
  <si>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</si>
  <si>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</si>
  <si>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</si>
  <si>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</si>
  <si>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</si>
  <si>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Terminal estanhado de 1 compressão 1 furo, 50mm², ref. TEL-5150, marca de referência Termotécnica ou equivalente</t>
  </si>
  <si>
    <t>Chapa BELINOX, largura 242 mm, espessura 1.5mm, ref. TEL-752, marca de referência Termotécnica ou equivalente</t>
  </si>
  <si>
    <t>Hidrante de parede, com abrigo em chapa, 60x90x17cm, com suporte e mangueira 20m 63mm, adaptador rosca fêmea e engate rápido, esguicho em latão regulavel, registro globo angular 45º/ 63mm</t>
  </si>
  <si>
    <t>Placa de sinalização de segurança CODIGO 14 - 315/158(NBR 13.434); CÓDIGO S3(NT 14/2010-ES) ("SAIDA DE EMERGÊNCIA" - seta vertical)</t>
  </si>
  <si>
    <t>Porta de correr de chapa galvanizada nº 14 - pintura com esmalte sintetico acetinado sobre zarcão, com tela quebra chama em malha 2 a 5mm</t>
  </si>
  <si>
    <t>Fornecimento, preparo e aplicação de concreto Fck = 15MPa (brita 1 e 2) - (5% de perdas)</t>
  </si>
  <si>
    <t>Cabo par trançado CAT 5E</t>
  </si>
  <si>
    <t>APARELHOS HIDRO-SANITÁRIOS</t>
  </si>
  <si>
    <t>Mictório de louça branca, marcas de referência Deca, Celite ou Ideal Standard, inclusive engates cromados</t>
  </si>
  <si>
    <t>Mictório de louça branca, marcas de referência Deca, Celite ou Ideal Standard, inclusive válvula de descarga linha anti-vandalismo, marcas de referência Fabrimar, Docol ou Deca e engates e acessórios cromados</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</si>
  <si>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</si>
  <si>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</si>
  <si>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Bacia sifonada de louça branca para portadores de necessidades especiais, Vogue Plus Conforto - Linha Conforto, mod P51, incl. assento com abertura frontal, ref.AP52,marca de ref. Deca ou equivalente</t>
  </si>
  <si>
    <t>Mictório de louça branca, com sifão integrado, mod. M712 marca de ref. Deca ou equivalente, inclusive engates cromados</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</si>
  <si>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</si>
  <si>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</si>
  <si>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</si>
  <si>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</si>
  <si>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</si>
  <si>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</si>
  <si>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</si>
  <si>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</si>
  <si>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</si>
  <si>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</si>
  <si>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</si>
  <si>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</si>
  <si>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</si>
  <si>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</si>
  <si>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</si>
  <si>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</si>
  <si>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</si>
  <si>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</si>
  <si>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</si>
  <si>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</si>
  <si>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</si>
  <si>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Tanque duplo de aço inox AISI 304, marcas de referência Fisher (mod TQI-D) Metalpress ou Mekal, inclusive válvulas de metal 1 1/4" e sifão cromado 2", excl. torneiras</t>
  </si>
  <si>
    <t>APARELHOS ELÉTRICOS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</si>
  <si>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</si>
  <si>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</si>
  <si>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</si>
  <si>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</si>
  <si>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</si>
  <si>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</si>
  <si>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</si>
  <si>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</si>
  <si>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Luminaria sobrepor compl.,corpo ch. aço pintada branca,refletor,aletas parabólicas alum.alta pureza e refletância,2 lâmp.fluor.tubulares de 16W/127V, reator duplo 127V,part.ráp.AFP,soq. antivib.,ref. CAA01-S216 Lumicenter ou equ.</t>
  </si>
  <si>
    <t>Luminaria sobrepor compl.,corpo ch. aço pintada branca,refletor aletas parabólicas alum.alta pureza e refletância,2 lâmp.fluor.tubulares de 32W/127V, reator duplo 127V,part.ráp.AFP, soq. antivib.,ref. CAA01-S232 Lumicenter ou equ.</t>
  </si>
  <si>
    <t>Luminaria embutir compl.,corpo ch. aço pintada branca,refletor aletas parabólicas alum.alta pureza e refletância,2 lâmp.fluor.tubulares de 16W/127V, reator duplo 127V, part.ráp.AFP, soq. antivib.,ref. CAA01-E216 Lumicenter ou equ</t>
  </si>
  <si>
    <t>Luminaria embutir compl.,corpo ch. aço pintada branca,refletor, aletas parabólicas alum.alta pureza e refletância,2 lâmp. fluor.tubulares de 32W/127V, c/ reator duplo 127V, par.ráp.AFP, soq. antivib.,ref. CAA01-E232 Lumicenter ou</t>
  </si>
  <si>
    <t>Luminária sobrepor compl.,corpo ch. aço pintada branca,refletor,aletas parabólicas alum.alta pureza e refletância,4 lâmp.fluor.tubulares de 16W/127V,reatores duplo 127V, part.ráp.AFP,soq. antivib.,ref.CAA01-S416 Lumicenter ou equ.</t>
  </si>
  <si>
    <t>Luminária embutir compl.,corpo ch.aço pintada branca,refletor,aletas parabólicas alum.alta pureza e refletância,4 lâmp.fluor.tubulares de 16W/127V,reatores duplo 127V,part.ráp.AFP, soq.antivib.,ref. CAA01-E416 Lumicenter ou equ.</t>
  </si>
  <si>
    <t>Luminária cilíndrica embutir,p/1 lâmp.fluor.compacta 26W,corpo ch.aço fosfotizada,pintada eletrostaticamente,refletor repuxado alum.anodizado,difusor vidro temperado,centro jateado,ref.EF06-E126 VJC Lumicenter ou equ.</t>
  </si>
  <si>
    <t>Interruptor de uma tecla simples 10A/250V, com placa 4x2"</t>
  </si>
  <si>
    <t>Interruptor de duas teclas simples 10A/250V, com placa 4x2"</t>
  </si>
  <si>
    <t>Interruptor de três teclas simples 10A/250V, c/ placa 4x2"</t>
  </si>
  <si>
    <t>Espelho para caixa estampada 4 x 4"</t>
  </si>
  <si>
    <t>Tomada coaxial 75 ohms para TV</t>
  </si>
  <si>
    <t>Bomba centrífuga trifásica 5CV, modelo 618 Dancor, ou equivalente</t>
  </si>
  <si>
    <t>Bomba centrífuga monofásica 3/4 CV</t>
  </si>
  <si>
    <t>POSTES</t>
  </si>
  <si>
    <t>Campainha tipo timbre Pial, cod. 412.77 ou equivalente</t>
  </si>
  <si>
    <t>Pintura com tinta látex PVA, marcas de referência Suvinil, Coral ou Metalatex, inclusive selador em paredes e forros, a três demãos</t>
  </si>
  <si>
    <t>Pintura com nata de cimento sobre superfície áspera a três demãos</t>
  </si>
  <si>
    <t>Caiação de meio-fio, a três demãos</t>
  </si>
  <si>
    <t>Cerca H=2.30cm, c/tela losang. arame fio 12 malha 2" revest. em PVC com mourão curvo de concreto H=3,20m, secção T, fixado emsolo, a cada 3m, c/3 fios de arame farpado na parte curva, incl 3 fios tensores, chumbadores e sapata de 40x40x50cm</t>
  </si>
  <si>
    <t>Cerca com mourão de concreto reto H=2.5, base quadrada 10x10cm, fixado em solo a cada 3.0m, com 10 fios de arame galvanizado liso nº 10</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</si>
  <si>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</si>
  <si>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</si>
  <si>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</si>
  <si>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</si>
  <si>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</si>
  <si>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Fornecimento e espalhamento de areia média lavada</t>
  </si>
  <si>
    <t>Fornecimento e espalhamento de brita 1 ou 2</t>
  </si>
  <si>
    <t>Limpeza geral de obras (quadras, praças e jardins)</t>
  </si>
  <si>
    <t>Caixa pré-moldada de concreto para aparelho de ar condicionado de 18.000 BTU</t>
  </si>
  <si>
    <t>Poço c/ anéis pré-moldados diam. 1.5m e profundidade de 7m, inclusive fornecimento</t>
  </si>
  <si>
    <t>Piso quadra poliesp. fck=25MPa, esp.=10 cm, armado c/ tela Q138, concret camada única bombeável c/ brita n. 1, acab. sup. c/ rotoalisador, juntas c/ corte serra diamant. preench. c/ mastique, base 5cm solo brita 30% e resina endur</t>
  </si>
  <si>
    <t>Mureta em alvenaria de blocos cerâmicos 10x20x20cmm, h=0.60cm, para fechamento de quadra, com pilaretes de travamento em concreto armado a cada 3m, inclusive chapisco</t>
  </si>
  <si>
    <t>Forn e assent de telhas de liga de alumínio e zinco (galvalume), ondulada, esp. mínima 0.43mm, alt. mínima de onda 17mm, sobrep. lateral de uma onda e longit. 200mm c/ mínimo de 3 apoios, assent. c/ utiliz. de fitas anti-corrosiva</t>
  </si>
  <si>
    <t>Prateleiras em granito cinza andorinha, esp. 2cm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</si>
  <si>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</si>
  <si>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</si>
  <si>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</si>
  <si>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</si>
  <si>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</si>
  <si>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SERVIÇOS GERAIS</t>
  </si>
  <si>
    <t>MS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</si>
  <si>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</si>
  <si>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</si>
  <si>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</si>
  <si>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</si>
  <si>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</si>
  <si>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</si>
  <si>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</si>
  <si>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</si>
  <si>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</si>
  <si>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</si>
  <si>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</si>
  <si>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</si>
  <si>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</si>
  <si>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</si>
  <si>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</si>
  <si>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</si>
  <si>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</si>
  <si>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</si>
  <si>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</si>
  <si>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</si>
  <si>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</si>
  <si>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</si>
  <si>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</si>
  <si>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</si>
  <si>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</si>
  <si>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</si>
  <si>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</si>
  <si>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ENCARGOS COMPLEMENTARES - ALIMENTAÇÃO</t>
  </si>
  <si>
    <t>Fornecimento refeição industrial (marmitex)</t>
  </si>
  <si>
    <t>ms</t>
  </si>
  <si>
    <t>Barracão para almoxarifado área de 10.90m2, de chapa de compensado de 12mm e pontalete 8x8cm, piso cimentado e cobertura de telhas de fibrocimento de 6mm, incl.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</si>
  <si>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</si>
  <si>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</si>
  <si>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</si>
  <si>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</si>
  <si>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</si>
  <si>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</si>
  <si>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</si>
  <si>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</si>
  <si>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</si>
  <si>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</si>
  <si>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</si>
  <si>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</si>
  <si>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</si>
  <si>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</si>
  <si>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ESQUADRIAS METÁLICAS (M2)</t>
  </si>
  <si>
    <t>Tampa para caixa sifonada, em PVC, de 150x150mm</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</si>
  <si>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</si>
  <si>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</si>
  <si>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</si>
  <si>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Fio de cobre termoplástico, com isolamento para 750V, seção de 1.5 mm2</t>
  </si>
  <si>
    <t>Fio ou cabo de cobre termoplástico, com isolamento para 750V, seção de 4.0 mm2</t>
  </si>
  <si>
    <t>Fio ou cabo de cobre termoplástico, com isolamento para 750V, seção de 10.0 mm2</t>
  </si>
  <si>
    <t>Cabo de cobre termoplástico, com isolamento para 750V, seção de 25.0 mm2</t>
  </si>
  <si>
    <t>Cabo de cobre nú, seção de 25.0 mm2</t>
  </si>
  <si>
    <t>Cabo de cobre termoplástico, com isolamento para 1000V, seção de 4.0 mm2</t>
  </si>
  <si>
    <t>Cabo de cobre termoplástico, com isolamento para 1000V, seção de 25.0 mm2</t>
  </si>
  <si>
    <t>Fio ou cabo paralelo de cobre, com isolamento para 750V, seção de 2 x 2.5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</si>
  <si>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</si>
  <si>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</si>
  <si>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</si>
  <si>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</si>
  <si>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</si>
  <si>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</si>
  <si>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</si>
  <si>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</si>
  <si>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</si>
  <si>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</si>
  <si>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Cabo paralelo PP de cobre, com isolamento para 750V, seção 3x2,5mm2</t>
  </si>
  <si>
    <t>Cabo paralelo PP de cobre, com isolamento para 750V, seção 3x4,0mm2</t>
  </si>
  <si>
    <t>Terminal para ligação de cabo a barra de 95 mm2</t>
  </si>
  <si>
    <t>Conector split bolt para cabo de 4.0 mm2</t>
  </si>
  <si>
    <t>Conector porcelana 3 polos para cabos de #4,0mm2</t>
  </si>
  <si>
    <t>Conector porcelana 3 polos para cabo de #6,0mm2</t>
  </si>
  <si>
    <t>Aterramento com haste de terra 5/8"x2.40m, cabo de cobre nú 6mm2 em caixa de concreto de dimensões internas de 30x30x30cm</t>
  </si>
  <si>
    <t>Aterramento com haste terra 5/8" x 2.40, cabo de cobre nu 6mm2, inclusive caixa de concreto 30 x 30 cm</t>
  </si>
  <si>
    <t>Condutor de cobre nú, seção de 35mm2, inclusive suportes isoladores e acessórios de fixação, conforme projeto</t>
  </si>
  <si>
    <t>Cabo condutor de cobre eletrolítico nu, tempera meio dura, encordoamento classe 2, para aterramento, diam. 50mm2</t>
  </si>
  <si>
    <t>Cabo de cobre nú 50mm2, ref. TEL 5750, marca de referência Termotécnica ou equivalente</t>
  </si>
  <si>
    <t>Cabo de cobre nú 35mm2, ref. TEL 5735, marca de referência Termotécnica ou equivalente</t>
  </si>
  <si>
    <t>Tampa reforçada em ferro fundido com escotilha TEL 536, inclusive assentamento, marca de referência Termotécnica ou equivalente</t>
  </si>
  <si>
    <r>
      <t xml:space="preserve">TABELA REFERENCIAL - </t>
    </r>
    <r>
      <rPr>
        <b/>
        <sz val="20"/>
        <color rgb="FFC00000"/>
        <rFont val="Arial"/>
        <family val="2"/>
      </rPr>
      <t>DER/ES</t>
    </r>
  </si>
  <si>
    <t>Placa de obra nas dimensões de 2.0 x 4.0 m, padrão IOPES</t>
  </si>
  <si>
    <t>Fornecimento e instalação de proteção para andaime fachadeiro considerando plataforma, rodapé e guarda-corpo em madeira, inclusive entelamento, conforme NR-18 (medido por m2 de fachada)</t>
  </si>
  <si>
    <t>Barracão para escritório com sanitário área de 14.50 m2, de chapa de compens. 12mm e pontalete 8x8cm, piso cimentado e cobertura de telha de fibroc. 6mm, incl. ponto de luz e cx. de inspeção, conf. projeto (1 utilização)</t>
  </si>
  <si>
    <t>Refeitório com paredes de chapa de compens. 12mm e pontaletes 8x8cm, piso ciment. e cobert. de telhas fibroc. 6mm, incl. ponto de luz e cx. de inspeção (cons. 1.21m2/func./turno), conf. projeto (2 utilização)</t>
  </si>
  <si>
    <t>Fornecimento, preparo e aplicação de concreto magro com consumo mínimo de cimento de 250 kg/m3 (brita 1 e 2) - (5% de perdas já incluído no custo)</t>
  </si>
  <si>
    <t>Cerâmica retificada, acabamento brilhante, dim. 32x44cm, ref. de cor OVIEDO PURO BRANCO Biancogres/equiv. assentado com argamassa de cimento colante, inclusive rejuntamento com argamassapre-fabricada para rejunte</t>
  </si>
  <si>
    <t>Chave blindada 600V / 160A, com terminais para cabo 70 mm2</t>
  </si>
  <si>
    <t>Fio ou cabo de cobre termoplástico, com isolamento para 0.6/1000V - 70º, seção de 16.0 mm2</t>
  </si>
  <si>
    <t>Ponto padrão de luz no teto - considerando eletroduto PVC rígido de 3/4" inclusive conexões (4.5m), fio isolado PVC de 2.5mm2 (16.2m) e caixa estampada 4x4" (1 und)</t>
  </si>
  <si>
    <t>Ponto padrão de luz na parede - considerando eletroduto PVC rígido de 3/4" inclusive conexões (4.5m), fio isolado PVC de 2.5mm2 (16.2m) e caixa estampada 4x4" (1 und)</t>
  </si>
  <si>
    <t>Ponto padrão de tomada 2 pólos mais terra - considerando eletroduto PVC rígido de 3/4" inclusive conexões (5.0m), fio isolado PVC de 2.5mm2 (16.5m) e caixa estampada 4x2" (1 und)</t>
  </si>
  <si>
    <t>Ponto padrão de tomada para chuveiro elétrico - considerando eletroduto PVC rígido de 3/4" inclusive conexões (9.0m), fio isolado PVC de 6.0mm2 (32.5m) e caixa estampada 4x2" (1 und)</t>
  </si>
  <si>
    <t>Ponto padrão de tomada para ar refrigerado - considerando eletroduto PVC rígido de 3/4" inclusive conexões (6.0m), fio isolado PVC de 4.0mm2 (21.6m) e caixa estampada 4x2" (1 und)</t>
  </si>
  <si>
    <t>Ponto padrão de ventilador no teto - considerando eletroduto PVC rígido de 3/4" inclusive conexões (4.5m), fio isolado PVC de 2.5mm2 (21.6m) e caixa estampada 4x4" (1 und)</t>
  </si>
  <si>
    <t>Ponto padrão de interruptor de 2 teclas simples - considerando eletroduto PVC rígido de 3/4" inclusive conexões (3.3m), fio isolado PVC de 2.5mm2 (17.2m) e caixa estampada 4x2" (1 und)</t>
  </si>
  <si>
    <t>Ponto padrão de interruptor de 1 tecla paralelo - considerando eletroduto PVC rígido de 3/4" inclusive conexões (8.5m), fio isolado PVC de 2.5mm2 (28.8m) e caixa estampada 4x2" (1 und)</t>
  </si>
  <si>
    <t>Ponto padrão de interruptor de 1 tecla simples e 1 tomada dois pólos mais terra 10A/250V - considerando eletroduto PVC rígido de 3/4" inclusive conexões (4.5m), fio isolado PVC de 2.5mm2 (19.4m) e caixa estampada 4x2" (1 und)</t>
  </si>
  <si>
    <t>Ponto padrão de interruptor de 2 teclas simples e 1 tomada dois pólos mais terra 10A/250V - considerando eletroduto PVC rígido de 3/4" inclusive conexões (4.5m), fio isolado PVC de 2.5mm2 (22.9m) e caixa estampada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</si>
  <si>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</si>
  <si>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estampada 4x2" (1 und)</t>
  </si>
  <si>
    <t>Ponto padrão de interruptor de 3 teclas simples - considerando eletroduto PVC rígido de 3/4" inclusive conexões (4.5m), fio isolado PVC de 2.5mm2 (25.8m) e caixa estampada 4x2" (1 und)</t>
  </si>
  <si>
    <t>Ponto padrão de interruptor de 1 tecla intermediário - considerando eletroduto PVC rígido de 3/4" inclusive conexões (3.3m), fio isolado PVC de 2.5mm2 (15.8m) e caixa estampada 4x2" (1 und)</t>
  </si>
  <si>
    <t>Terminal para ligação de cabo a barra de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</si>
  <si>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</si>
  <si>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</si>
  <si>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</si>
  <si>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</si>
  <si>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</si>
  <si>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</si>
  <si>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</si>
  <si>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</si>
  <si>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</si>
  <si>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</si>
  <si>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</si>
  <si>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</si>
  <si>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</si>
  <si>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</si>
  <si>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</si>
  <si>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35.0 mm2</t>
  </si>
  <si>
    <t>Conector porcelana 3 polos para cabos de #10,0mm2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</si>
  <si>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</si>
  <si>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</si>
  <si>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Cabo de cobre nú 50 mm2, ref. TEL-5750, marca de referência Termotécnica ou equivalente, inclusive abertura e fechamento de vala para cabo dimensões 50x20cm</t>
  </si>
  <si>
    <t>Capina manual inclusive limpeza</t>
  </si>
  <si>
    <t>Carga de escoria de aciaria de vagão ferroviário supervisionado</t>
  </si>
  <si>
    <t>Destocamento de árvores com diâmetro  &gt; 30 cm, com trator de esteira</t>
  </si>
  <si>
    <t>A incluir</t>
  </si>
  <si>
    <t>Base solo brita, 30% em peso, inclusive fornecimento e  transporte da brita</t>
  </si>
  <si>
    <t>Escarificação de base H = 0,10m e capa asfáltica</t>
  </si>
  <si>
    <t>Escarificação e compactação de base (100% P.I.) H=0,20m</t>
  </si>
  <si>
    <t>Estabilização granulométrica de solos c/ mistura na pista 100%  P.M.</t>
  </si>
  <si>
    <t>Fresagem de pavimento asfáltico a frio, esp=5cm, exclusive transporte de materiais</t>
  </si>
  <si>
    <t>Fresagem de pavimento asfáltico a frio, esp.=5cm inclusive transporte do material</t>
  </si>
  <si>
    <t>Meio fio (remoção e reassentamento),  inclusive caiação</t>
  </si>
  <si>
    <t>Pavimentação com blocos de concreto (35 MPa), esp. = 10 cm, sobre colchão areia esp.= 5cm
, inclusive fornecimento e transporte dos blocos e areia</t>
  </si>
  <si>
    <t>PMF camada pronta exclusive fornecimento  e transporte comercial da emulsão</t>
  </si>
  <si>
    <t>Produção de brita no canteiro, inclusive o desmonte  e fragmentação de rocha</t>
  </si>
  <si>
    <t>Reciclagem de pavimento (base existente + T.S.D.) c/ adição de 3% de cimento e 15% de brita
, inclusive fornecimento e transporte  dos materiais</t>
  </si>
  <si>
    <t>Regularização e compactação do sub-leito (100% P.I.) H = 0,20 m</t>
  </si>
  <si>
    <t>Berço em brita para BSTC diâm.=1,20 m</t>
  </si>
  <si>
    <t>Berço em brita para BSTC diâm. = 1,00 m</t>
  </si>
  <si>
    <t>Berço em concreto ciclópico para BSTC diâm. = 0,30m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</si>
  <si>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</si>
  <si>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</si>
  <si>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</si>
  <si>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</si>
  <si>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</si>
  <si>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</si>
  <si>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</si>
  <si>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</si>
  <si>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</si>
  <si>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</si>
  <si>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</si>
  <si>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Cerca de tela de arame galvanizado h = 1,20 m</t>
  </si>
  <si>
    <t>Coleta drenante (1,00x1,00) m c/ geotêxtil não tecido RT 16kn/m,  inclusive transporte da brita</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</si>
  <si>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</si>
  <si>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</si>
  <si>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</si>
  <si>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</si>
  <si>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</si>
  <si>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</si>
  <si>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</si>
  <si>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</si>
  <si>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</si>
  <si>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de BDCC 1,50 x 1,50 m projeto DNIT para H &lt; = 2,50 m</t>
  </si>
  <si>
    <t>Corpo de BDCC 2,00 x 2,00 m projeto DNIT para H &lt; = 2,50 m</t>
  </si>
  <si>
    <t>Corpo de BDCC 2,00 x 3,00 m projeto DNIT para H &lt; = 2,50 m</t>
  </si>
  <si>
    <t>Corpo de BDCC 2,50 x 2,50 m projeto DNIT para H &lt; = 2,50 m</t>
  </si>
  <si>
    <t>Corpo de BDCC 2,50 x 3,00 m projeto DNIT para H &lt; = 2,50 m</t>
  </si>
  <si>
    <t>Corpo de BDCC 3,00 x 3,00 m projeto DNIT para H &lt; = 2,50 m</t>
  </si>
  <si>
    <t>Corpo de BSCC 1,50 x 1,50 m projeto DNIT para H &lt; = 2,50 m</t>
  </si>
  <si>
    <t>Corpo de BSCC 2,00 x 2,00 m projeto DNIT para  5,00 &lt; H &lt; 7,50 m</t>
  </si>
  <si>
    <t>Corpo de BSCC 2,00 x 2,00 m projeto DNIT para H &lt; = 2,50 m</t>
  </si>
  <si>
    <t>Corpo de BSCC 2,00 x 3,00 m projeto DNIT para H &lt; = 2,50 m</t>
  </si>
  <si>
    <t>Corpo de BSCC 2,50 x 2,50 m projeto DNIT para H &lt; = 2,50 m</t>
  </si>
  <si>
    <t>Corpo de BSCC 2,50 x 3,00 m projeto DNIT para H &lt; = 2,50 m</t>
  </si>
  <si>
    <t>Corpo de BSCC 3,00 x 3,00 m projeto DNIT para H &lt; = 2,50 m</t>
  </si>
  <si>
    <t>Corpo de BTCC 1,50 x 1,50 m projeto DNIT para H &lt; = 2,50 m</t>
  </si>
  <si>
    <t>Corpo de BTCC 2,00 x 2,00 m projeto DNIT para H &lt; = 2,50 m</t>
  </si>
  <si>
    <t>Corpo de BTCC 2,00 x 3,00 m projeto DNIT para H &lt; = 2,50 m</t>
  </si>
  <si>
    <t>Corpo de BTCC 2,50 x 2,50 m projeto DNIT para H &lt; = 2,50 m</t>
  </si>
  <si>
    <t>Corpo de BTCC 2,50 x 3,00 m projeto DNIT para H &lt; = 2,50 m</t>
  </si>
  <si>
    <t>Corpo de BTCC 3,00 x 3,00 m projeto DNIT para H &lt; = 2,50 m</t>
  </si>
  <si>
    <t>Corta-rio (escavação mecânica em material de 1ª cat.) H = 1,50 a 3,00 m</t>
  </si>
  <si>
    <t>Corta-rio (escavação mecânica em material de 2ª cat.) H = 1,50 a 3,00 m</t>
  </si>
  <si>
    <t>Corta-rio (escavação mecânica em material de 3º cat.) H = 0,00 a 1,50 m</t>
  </si>
  <si>
    <t>Curva 90° de PVC, junta elástica PBA, D=75mm, fornecimento e assentamento</t>
  </si>
  <si>
    <t>Dreno de alívio de pavimento (DP - DAP - 01),  com utilização de geotêxtil não tecido RT 07 kn
/m, inclusive transporte da brita</t>
  </si>
  <si>
    <t>Dreno de PVC  D = 100 mm</t>
  </si>
  <si>
    <t>Dreno de PVC  D = 50 mm</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</si>
  <si>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</si>
  <si>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</si>
  <si>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sub-superficial  rocha (h=0,55m) c/ tubo PEAD perfur. d=100mm, env. por geotêxtil16kn
/m, preenc.c/ brita, inclus.transp. tubo, exclusive transp.brita</t>
  </si>
  <si>
    <t>Dreno vertical D = 75 mm em PVC, com geotêxtil não tecido resistência longitudinal 16 kn/m</t>
  </si>
  <si>
    <t>Ensecadeira dupla de madeira esp.= 5 cm com 1 reaproveitamento</t>
  </si>
  <si>
    <t>Ensecadeira dupla de madeira esp.= 5 cm sem reaproveitamento, tudo incluído</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</si>
  <si>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</si>
  <si>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</si>
  <si>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</si>
  <si>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</si>
  <si>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</si>
  <si>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</si>
  <si>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</si>
  <si>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</si>
  <si>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</si>
  <si>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</si>
  <si>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</si>
  <si>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</si>
  <si>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</si>
  <si>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</si>
  <si>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</si>
  <si>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</si>
  <si>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</si>
  <si>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</si>
  <si>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</si>
  <si>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</si>
  <si>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</si>
  <si>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</si>
  <si>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</si>
  <si>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</si>
  <si>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</si>
  <si>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</si>
  <si>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</si>
  <si>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</si>
  <si>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</si>
  <si>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</si>
  <si>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</si>
  <si>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</si>
  <si>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</si>
  <si>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Muro com Terramesh System ou similar, altura H&lt;= 4,00 metros (4 cx 1x1x4m), tudo incluído</t>
  </si>
  <si>
    <t>Poço de visita em bloco pré-moldado para d=0,30 e 0,40m (0,80x0,80m)</t>
  </si>
  <si>
    <t>Poço de visita em bloco pré-moldado para d=0,60m (1,00x1,00m)</t>
  </si>
  <si>
    <t>Rede em PVC Vinilfort ou similar DN = 200mm</t>
  </si>
  <si>
    <t>Cerca de arame farpado 4 fios com mourões  a cada 2,0 m, esticadores de madeira, a cada 20
,0 m, inclusive transporte de mourão e arame farpado)</t>
  </si>
  <si>
    <t>Concreto estrutural fck = 10,0 MPa, inclusive transportes areia, cimento e pedra britada</t>
  </si>
  <si>
    <t>Passeio em concreto, largura 2,00m, acabamento em ladrilho hidráulico podotátil (L=0,40m)</t>
  </si>
  <si>
    <t>Pintura em estrutura metálica com tinta epoxídica  inclusive primer</t>
  </si>
  <si>
    <t>Defensa metálica (1 lâmina com espessura = 3 mm), fornecimento e colocação</t>
  </si>
  <si>
    <t>Grupo focal repetidor 2x200 mm com lâmpada LED, fornecimento e instalação</t>
  </si>
  <si>
    <t>Grupo focal repetidor 3x200 mm com lâmpada LED, fornecimento e instalação</t>
  </si>
  <si>
    <t>Grupo focal repetidor 3x300 mm com lâmpada LED, fornecimento e instalação</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</si>
  <si>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</si>
  <si>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</si>
  <si>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</si>
  <si>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</si>
  <si>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Tela de proteção de segurança de PVC cor laranja com suporte  para sinalização de obras</t>
  </si>
  <si>
    <t>Caixa coletora em concreto fck=10,0 MPa inclusive escavação, tudo incluído</t>
  </si>
  <si>
    <t>Dreno profundo D=0,20 m com enchimento brita e areia, tudo incluído</t>
  </si>
  <si>
    <t>Sarjeta em concreto fck=10,0 MPa inclusive caiação, tudo incluído</t>
  </si>
  <si>
    <t>Valeta em concreto fck=10,0 MPa, tudo incluído</t>
  </si>
  <si>
    <t>Arrasamento estaca concreto D = 0,80 m com martelete pneumático</t>
  </si>
  <si>
    <t>Estaca de eucalipto D= 0,20 m, fornecimento, transporte, cravação e perda</t>
  </si>
  <si>
    <t>Estaca tipo Franki D = 520 mm</t>
  </si>
  <si>
    <t>Conectores diâmetro 16mm (h=10cm), fornecimento e soldagem</t>
  </si>
  <si>
    <t>Recuperação estrutural com uso de argamassa polimérica (espessura média=3,5cm)</t>
  </si>
  <si>
    <t>Berço em brita para BSTC diâm. = 0,30 m em Vias Urbanas</t>
  </si>
  <si>
    <t>Berço em brita para BSTC diâm. = 0,40 m em Vias Urbanas</t>
  </si>
  <si>
    <t>Berço em brita para BSTC diâm. = 0,60 m em Vias Urbanas</t>
  </si>
  <si>
    <t>Berço em brita para BSTC diam. = 0,80 m em Vias Urbanas</t>
  </si>
  <si>
    <t>Caixa Boca de Lobo em bloco pré-moldado para diâm. = 0,80m (1,20 x 1,20m) (Vias Urbanas)</t>
  </si>
  <si>
    <t>Caixa Boca de Lobo em bloco pré-moldado para diâm. = 1,20m(1,50 x 1,50m)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</si>
  <si>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</si>
  <si>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</si>
  <si>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</si>
  <si>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</si>
  <si>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</si>
  <si>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</si>
  <si>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</si>
  <si>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</si>
  <si>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</si>
  <si>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</si>
  <si>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</si>
  <si>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</si>
  <si>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</si>
  <si>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</si>
  <si>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</si>
  <si>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</si>
  <si>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Cerca de tela de arame galvanizado h=1,20m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</si>
  <si>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</si>
  <si>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</si>
  <si>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</si>
  <si>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</si>
  <si>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plastificante em Vias Urbanas</t>
  </si>
  <si>
    <t>Concreto estrutural fck = 30,0 MPa em Vias Urbanas</t>
  </si>
  <si>
    <t>Concreto submerso fck = 20,0 MPa em Vias Urbanas</t>
  </si>
  <si>
    <t>Corpo de BDCC 1,50 x 1,50 m projeto DNIT para H &lt; = 2,50 m em Vias Urbanas</t>
  </si>
  <si>
    <t>Corpo de BDCC 2,00 x 1,20 m -  tudo incluido conforme projeto em Vias Urbanas</t>
  </si>
  <si>
    <t>Corpo de BDCC 2,00 x 2,00 m projeto DNIT para H &lt; = 2,50 m em Vias Urbanas</t>
  </si>
  <si>
    <t>Corpo de BDCC 2,00 x 3,00 m projeto DNIT para H &lt; = 2,50 m em Vias Urbanas</t>
  </si>
  <si>
    <t>Corpo de BDCC 2,50 x 2,50 m projeto DNIT para H&lt;=2,50m em Vias Urbanas</t>
  </si>
  <si>
    <t>Corpo de BDCC 2,50 x 3,00 m projeto DNIT p/ H &lt;= 2,50 m em Vias Urbanas</t>
  </si>
  <si>
    <t>Corpo de BDCC 3,00 x 3,00 m projeto DNIT para  H &lt;= 2,50 m em Vias Urbanas</t>
  </si>
  <si>
    <t>Corpo de BSCC 1,50 x 1,50 m projeto DNIT p/ H &lt;= 2,50 m em Vias Urbanas</t>
  </si>
  <si>
    <t>Corpo de BSCC 2,00 x 2,00m projeto DNIT para  5,00 &lt; H &lt; 7,50 m em Vias Urbanas</t>
  </si>
  <si>
    <t>Corpo de BSCC 2,00x2,00m projeto DNIT p/ H&lt;=2,50m em Vias Urbanas</t>
  </si>
  <si>
    <t>Corpo de BSCC 2,00x3,00m projeto DNIT p/ H&lt;=2,50m em Vias Urbanas</t>
  </si>
  <si>
    <t>Corpo de BSCC 2,50 x 2,50 m, para H &lt; = 2,50 m em Vias Urbanas</t>
  </si>
  <si>
    <t>Corpo de BSCC 2,50x3,00m projeto DNIT para H&lt;=2,50m em Vias Urbanas</t>
  </si>
  <si>
    <t>Corpo de BSCC 3,00x3,00m projeto DNIT para H&lt;=2,50m em Vias Urbanas</t>
  </si>
  <si>
    <t>Corpo de BTCC 1,50 x 1,50 m projeto DNIT para H &lt;= 2,50 m em Vias Urbanas</t>
  </si>
  <si>
    <t>Corpo de BTCC 2,00 x 2,00 m projeto DNIT para H &lt;= 2,50 m em Vias Urbanas</t>
  </si>
  <si>
    <t>Corpo de BTCC 2,00 x 3,00 m projeto DNIT para H &lt; = 2,50 m em Vias Urbanas</t>
  </si>
  <si>
    <t>Corpo de BTCC 2,50 x 2,50 m projeto DNIT para H &lt; = 2,50 m em Vias Urbanas</t>
  </si>
  <si>
    <t>Corpo de BTCC 2,50 x 3,00 m projeto DNIT para H &lt; = 2,50 m em Vias Urbanas</t>
  </si>
  <si>
    <t>Corpo de BTCC 2,50 x 3,00 m projeto DNIT para H &lt; = 2,50 m em vias Urbanas</t>
  </si>
  <si>
    <t>Corpo de BTCC 3,00 x 3,00 m projeto DNIT para H &lt; = 2,50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</si>
  <si>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</si>
  <si>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</si>
  <si>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</si>
  <si>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Dreno de PVC  D = 100 mm em Vias Urbanas</t>
  </si>
  <si>
    <t>Dreno de PVC  D = 50 mm em Vias Urbanas</t>
  </si>
  <si>
    <t>Dreno em PEAD perfurado diâm. = 100 mm,  inclusive transporte do tubo, em Vias Urbanas</t>
  </si>
  <si>
    <t>Dreno profundo D=0,20m com enchimento de areia, escavação em material 1ª categoria (DPS
-01), inclusive transporte da areia e do tubo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</si>
  <si>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</si>
  <si>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</si>
  <si>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</si>
  <si>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</si>
  <si>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</si>
  <si>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</si>
  <si>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</si>
  <si>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</si>
  <si>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</si>
  <si>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</si>
  <si>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</si>
  <si>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</si>
  <si>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</si>
  <si>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</si>
  <si>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mecânica em material de 1ª cat. H= 0,00 a 1,50 m, em Vias Urbanas</t>
  </si>
  <si>
    <t>Escavação mecânica em material de 1ª cat. H= 1,50 a 3,00 m, em Vias Urbanas</t>
  </si>
  <si>
    <t>Escavação mecânica em material de 1ª cat. H= 3,00 a 4,50 m, em Vias Urbanas</t>
  </si>
  <si>
    <t>Escavação mecânica em material de 2ª cat. H= 0,00 a 1,50 m, em Vias Urbanas</t>
  </si>
  <si>
    <t>Escavação mecânica em material de 2ª cat. H= 1,50 a 3,00 m, em Vias Urbanas</t>
  </si>
  <si>
    <t>Escavação mecânica em material de 2ª cat. H= 3,00 a 4,50 m,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</si>
  <si>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</si>
  <si>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</si>
  <si>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</si>
  <si>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</si>
  <si>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</si>
  <si>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Rede em PVC Vinilfort ou similar DN = 200 mm, em Vias Urbanas</t>
  </si>
  <si>
    <t>Placa de obra nas dimensões de 3,0 x 6,0 m, padrão DER-ES</t>
  </si>
  <si>
    <t>Administração Local  (valor mensal a calcular de acordo com a obra)</t>
  </si>
  <si>
    <t>vb</t>
  </si>
  <si>
    <t>TERRAPLENAGEM</t>
  </si>
  <si>
    <t>Fornecimento, preparo, transporte e lancamento de concreto grout com resistencia de compressao Fck =  140 kg/cm2, virado em obra com betoneira</t>
  </si>
  <si>
    <t>Fornecimento e instalação de porta toalha de papel</t>
  </si>
  <si>
    <r>
      <t xml:space="preserve">TABELA REFERENCIAL - </t>
    </r>
    <r>
      <rPr>
        <b/>
        <sz val="20"/>
        <color rgb="FFC00000"/>
        <rFont val="Arial"/>
        <family val="2"/>
      </rPr>
      <t>COMPOSIÇÕES AVANTEC</t>
    </r>
  </si>
  <si>
    <t>BSTC</t>
  </si>
  <si>
    <t>Parede</t>
  </si>
  <si>
    <t>Espaçamento</t>
  </si>
  <si>
    <t>Segurança</t>
  </si>
  <si>
    <t>Largura Escavação</t>
  </si>
  <si>
    <t>auxiliar</t>
  </si>
  <si>
    <t>espessura</t>
  </si>
  <si>
    <t>quantidade</t>
  </si>
  <si>
    <t>espessura total</t>
  </si>
  <si>
    <t>largura</t>
  </si>
  <si>
    <t>largura total</t>
  </si>
  <si>
    <t>Calculada</t>
  </si>
  <si>
    <t>Adotada</t>
  </si>
  <si>
    <t>BDTC</t>
  </si>
  <si>
    <t>BTTC</t>
  </si>
  <si>
    <r>
      <t xml:space="preserve">TABELA REFERENCIAL - </t>
    </r>
    <r>
      <rPr>
        <b/>
        <sz val="20"/>
        <color rgb="FFC00000"/>
        <rFont val="Arial"/>
        <family val="2"/>
      </rPr>
      <t>CESAN</t>
    </r>
  </si>
  <si>
    <t>Ensecadeira com emprego de solo local</t>
  </si>
  <si>
    <t>Kg</t>
  </si>
  <si>
    <t>CURVA ABC - ITENS DE RELEVÂNCIA NA PLANILHA ORÇAMENTÁRIA</t>
  </si>
  <si>
    <t>CUSTO TOTAL</t>
  </si>
  <si>
    <t>R$</t>
  </si>
  <si>
    <t>Item</t>
  </si>
  <si>
    <t>Especificação do Serviço</t>
  </si>
  <si>
    <t>Und.</t>
  </si>
  <si>
    <t>m2</t>
  </si>
  <si>
    <t>m3</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</si>
  <si>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</si>
  <si>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</si>
  <si>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Tapume Telha Metálica Ondulada 0,50mm Branca h=2,20m, incl. montagem estr. mad. 8"x8", c/adesivo "IOPES" 60x60cm a cada 10m, incl. faixas pint. esmalte sint. cores azul c/ h=30cm e rosa c/ h=10cm (Reaproveitamento 2x)</t>
  </si>
  <si>
    <t>Tapume madeira compensada resinada e= 12mm h=2,20m, estr. c/ mad reflorest., incl mont, pintura esmalte sint, adesivo "IOPES"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</si>
  <si>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</si>
  <si>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</si>
  <si>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</si>
  <si>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</si>
  <si>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</si>
  <si>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</si>
  <si>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</si>
  <si>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</si>
  <si>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</si>
  <si>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</si>
  <si>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</si>
  <si>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</si>
  <si>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</si>
  <si>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Laje pré-fabricada treliçada para forro simples revestido, vão até 3.5m, capeamento 2cm, esp. 10cm, Fck = 150Kg/cm2</t>
  </si>
  <si>
    <t>Laje pré-fabricada treliçada, sobrecarga 300 Kg/m2, vão de 3.5m a 4.3m, capeamento 4cm, esp. 12cm, Fck = 150 Kg/cm2</t>
  </si>
  <si>
    <t>Preparação do substrato para reparo em estrutura de concreto por apicoamento manual da superfície</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</si>
  <si>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</si>
  <si>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</si>
  <si>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B=1.23 e H=2.50m</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</si>
  <si>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</si>
  <si>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</si>
  <si>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</si>
  <si>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</si>
  <si>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</si>
  <si>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</si>
  <si>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</si>
  <si>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</si>
  <si>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</si>
  <si>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</si>
  <si>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</si>
  <si>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</si>
  <si>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</si>
  <si>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</si>
  <si>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</si>
  <si>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</si>
  <si>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</si>
  <si>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</si>
  <si>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</si>
  <si>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</si>
  <si>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</si>
  <si>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</si>
  <si>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</si>
  <si>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</si>
  <si>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</si>
  <si>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</si>
  <si>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</si>
  <si>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</si>
  <si>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</si>
  <si>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</si>
  <si>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</si>
  <si>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</si>
  <si>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</si>
  <si>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</si>
  <si>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</si>
  <si>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</si>
  <si>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</si>
  <si>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</si>
  <si>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</si>
  <si>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</si>
  <si>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</si>
  <si>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</si>
  <si>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</si>
  <si>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Grade de tela tipo mosquiteiro de arame galvanizado #18, fio 32, inclusive, requadro em cantoneira de ferro 1/8"x1/2"x1/2"</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</si>
  <si>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</si>
  <si>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</si>
  <si>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</si>
  <si>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</si>
  <si>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Mureta p/ cavalete (Padrão 1B - CESAN) de alv. blocos cerâmicos 10x20x20cm deitados, dimensões 0.80x1.0x0.20m, para instalação de caixa termoplastica, incl revest. em reboco e lastro concreto esp.10cm, exclusive caixa e cavalete</t>
  </si>
  <si>
    <t>Ponto de válvula de descarga, inclusive válvula e acabamento anti-vandalismo cromado referência Docol, Fabrimar e Deca</t>
  </si>
  <si>
    <t>Tubo de PVC rígido soldável marrom, diâm. 60mm (2"), inclusive conexões</t>
  </si>
  <si>
    <t>Automático de bóia, duas funções 25A</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</si>
  <si>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</si>
  <si>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</si>
  <si>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</si>
  <si>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</si>
  <si>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</si>
  <si>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</si>
  <si>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</si>
  <si>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</si>
  <si>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</si>
  <si>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</si>
  <si>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</si>
  <si>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</si>
  <si>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</si>
  <si>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</si>
  <si>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</si>
  <si>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</si>
  <si>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</si>
  <si>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</si>
  <si>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</si>
  <si>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</si>
  <si>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</si>
  <si>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</si>
  <si>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</si>
  <si>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</si>
  <si>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</si>
  <si>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</si>
  <si>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</si>
  <si>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</si>
  <si>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- 15KA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</si>
  <si>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</si>
  <si>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</si>
  <si>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</si>
  <si>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</si>
  <si>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- 15KA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</si>
  <si>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</si>
  <si>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</si>
  <si>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</si>
  <si>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Mini-Disjuntor monopolar 10 A, curva C - 5KA 220/127VCA (NBR IEC 60947-2), Ref. Siemens, GE, Schneider ou equivalente</t>
  </si>
  <si>
    <t>Mini-Disjuntor tripolar 125 A, curva C - 15KA 240VCA (NBR IEC 60947-2), Ref. Siemens, GE, Schneider ou equivalente</t>
  </si>
  <si>
    <t>Cabo de cobre nú, seção de 10.0 mm2</t>
  </si>
  <si>
    <t>Automático de bóia, 2 funções 25A</t>
  </si>
  <si>
    <t>Ponto padrão de campainha - considerando eletroduto PVC rígido de 3/4" inclusive conexões (5.0m), fio isolado PVC de 2.5mm2 (12.0m) e caixa estampada 4x2" (1 und)</t>
  </si>
  <si>
    <t>Ponto padrão de tomada de piso - considerando eletroduto PVC rígido de 3/4" inclusive conexões (5.0m), fio isolado PVC de 2.5mm2 (18.0m) e caixa alumínio silício 4x4" (1 und)</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</si>
  <si>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</si>
  <si>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</si>
  <si>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</si>
  <si>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</si>
  <si>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</si>
  <si>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</si>
  <si>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</si>
  <si>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</si>
  <si>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</si>
  <si>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</si>
  <si>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</si>
  <si>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</si>
  <si>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Espelho 4" x 2" com conector RJ 45 fêmea CAT. 5</t>
  </si>
  <si>
    <t>Bacia sifonada de louça branca sem abertura frontal para portadores de necessidades especiais, Vogue Plus Conforto - Linha Conforto, mod P510, incl. assento poliester, ref.AP51,marca de ref. Deca ou equivalente, sem abertura frontal</t>
  </si>
  <si>
    <t>Caixa de descarga plástica de sobrepor 6/9 litros, ref. ASTRA, AKROS ou equivalente</t>
  </si>
  <si>
    <t>Reservatório de polietileno de 500 L, inclusive adaptadores com flanges de PVC e torneira de bóia de 3/4"</t>
  </si>
  <si>
    <t>Reservatório de polietileno de 5.000 L, inclusive peça de madeira 6 x 16 cm para apoio, exclusive flanges e torneira de bóia</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</si>
  <si>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</si>
  <si>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</si>
  <si>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</si>
  <si>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</si>
  <si>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</si>
  <si>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</si>
  <si>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</si>
  <si>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Reservatório de polietileno de 15.000l, inclusive peça de madeira 5 x 16cm para apoio, exclusive flanges e torneiras de boia</t>
  </si>
  <si>
    <t>Aplicação de resina epoxi sobre piso em concreto polido, Intergard 2005 - ref. Internacional ou equiv., a três demãos, com aplicador de selador a base de epoxi, 1 demão</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</si>
  <si>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</si>
  <si>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</si>
  <si>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Passeio de cimentado camurçado com argamassa de cimento e areia no traço 1:3 esp. 1.5cm, e lastro de concreto com 8cm de espessura, inclusive preparo de caixa</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</si>
  <si>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</si>
  <si>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</si>
  <si>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</si>
  <si>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Rede de proteção em nylon malha 10x10 cm para proteção de quadra de esportes</t>
  </si>
  <si>
    <t>Estrut. metálica p/ quadra poliesp. coberta constituída por perfis formados a frio, aço estrutural ASTM A-570 G33 (terças) ASTM A-36 (demais perfis) c/ o sistema de trat. e pint conf descrito em notas da planilha</t>
  </si>
  <si>
    <t>Quadro de giz novo, completo, de fórmica tipo lousa escolar, inclusive pintura do requadro e porta giz com esmalte sintetico</t>
  </si>
  <si>
    <t>(Gol 1.000 4P- gasolina - preço LABOR) Seguro total, manutenção, combustível, eventuais taxas e emolumentos, bem como eventual substituição do veículo (se necessário), sem motorista, utilização até 2.000 (dois mil) km/mês</t>
  </si>
  <si>
    <t>MÃO DE OBRA (MENSALISTAS - COM DESONERAÇÃO - LEIS SOCIAIS = 51,04%)</t>
  </si>
  <si>
    <t>Tecnico Segundo Grau -A-(Leis Sociais = 51,04%)</t>
  </si>
  <si>
    <t>Engenheiro Senior (Leis Sociais = 51,04%)</t>
  </si>
  <si>
    <t>Programador (Leis Sociais = 51,04%)</t>
  </si>
  <si>
    <t>Digitador - 6 Horas (Leis Sociais = 51,04%)</t>
  </si>
  <si>
    <t>Engenheiro Junior(Leis Sociais = 51,04%)</t>
  </si>
  <si>
    <t>Tecnico Segundo Grau -B(Leis Sociais = 51,04%)</t>
  </si>
  <si>
    <t>Tecnico Segundo Grau-C-(Leis Sociais = 51,04%)</t>
  </si>
  <si>
    <t>Gerente De Projeto (Leis Sociais = 51,04%)</t>
  </si>
  <si>
    <t>Analista De Sistemas(Leis Sociais = 51,04%)</t>
  </si>
  <si>
    <t>Analista Desenvolvimento (Leis Sociais = 51,04%)</t>
  </si>
  <si>
    <t>Gerente Bd/Servidores/Redes (Leis Sociais = 51,04%)</t>
  </si>
  <si>
    <t>Designer Gráfico(Leis Sociais = 51,04%)</t>
  </si>
  <si>
    <t>Analista Sistemas/Suporte(Leis Sociais = 51,04%)</t>
  </si>
  <si>
    <t>Coordenador Tecnico Especialista (Leis Sociais = 51,04%)</t>
  </si>
  <si>
    <t>Cotador(Leis Sociais = 51,04%)</t>
  </si>
  <si>
    <t>Tecnico Nivel Superior (Leis Sociais = 51,04%)</t>
  </si>
  <si>
    <t>Engenheiro Pleno (Leis Sociais = 51,04%)</t>
  </si>
  <si>
    <t>Almoxarife (Leis Sociais = 51,04%)</t>
  </si>
  <si>
    <t>Mestre Obras Senior (Leis Sociais = 51,04%)</t>
  </si>
  <si>
    <t>Vigia (Leis Sociais =52,25%)(Leis Sociais = 51,04%)</t>
  </si>
  <si>
    <t>Aux Almoxarife (Leis Sociais=52,25%)(Leis Sociais = 51,04%)</t>
  </si>
  <si>
    <t>Encarregado De Turma (Incl Ls=51,04%)</t>
  </si>
  <si>
    <t>Data Base: Janeiro/2017</t>
  </si>
  <si>
    <t>Ud</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</si>
  <si>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</si>
  <si>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</si>
  <si>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</si>
  <si>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</si>
  <si>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</si>
  <si>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</si>
  <si>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</si>
  <si>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</si>
  <si>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</si>
  <si>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</si>
  <si>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</si>
  <si>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</si>
  <si>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Forro de regularização sobre plataforma de enrocamento para tráfego de caminhões, inclusive
fornecimento do pó de pedra e da pedra demão</t>
  </si>
  <si>
    <t>Limpeza e desmatamento em área alagada (pântano) com ferramentas manuais, inclusive
moto serra</t>
  </si>
  <si>
    <t>Grupo de serviço: TERRAPLENAGEM</t>
  </si>
  <si>
    <t>Roçada manual com roçadeira costal, ferramentas manuais, inclusive limpeza e remoção com
retroescavadeira</t>
  </si>
  <si>
    <t>Grupo de serviço: PAVIMENTAÇÃO</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</si>
  <si>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</si>
  <si>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</si>
  <si>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</si>
  <si>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</si>
  <si>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</si>
  <si>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</si>
  <si>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</si>
  <si>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estabilizada granulométricamente. com mistura de escória de aciaria 80% e argila exceto
fornecimento da argila e transporte da argila e escória</t>
  </si>
  <si>
    <t>Capa selante (emulsão e areia) exclusive fornecimento e transporte comercial da emulsão,
inclusive transporte da areia</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</si>
  <si>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</si>
  <si>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</si>
  <si>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</si>
  <si>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</si>
  <si>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</si>
  <si>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</si>
  <si>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</si>
  <si>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</si>
  <si>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</si>
  <si>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fina-faixa"D"), exclusive fornecimento do CAP e transporte de todos os
materiais (traço padrão areia e brita)</t>
  </si>
  <si>
    <t>Emulsão Asfáltica para Imprimação (EAI), fornecimento</t>
  </si>
  <si>
    <t>Estabilização granulométrica de solos c/ mistura de areia na pista 100%  P.M. (80%, 20%)
exclusive transporte</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</si>
  <si>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</si>
  <si>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</si>
  <si>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</si>
  <si>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</si>
  <si>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</si>
  <si>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</si>
  <si>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CBUQ-faixa "C", exclusive forn.do CAP e transporte de todos os
materiais</t>
  </si>
  <si>
    <t>Pavimentação com blocos de concreto  (35 MPa), esp.= 06 cm, sobre colchão areia esp.= 5
cm,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</si>
  <si>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</si>
  <si>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</si>
  <si>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</si>
  <si>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</si>
  <si>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</si>
  <si>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</si>
  <si>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</si>
  <si>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</si>
  <si>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Pó de pedra inclusive fornecimento, espalhamento e transporte</t>
  </si>
  <si>
    <t>Reciclagem de pavimento (base) c/ adição de 20% de brita1, 10% de brita 0 e 2% de cimento,
inclusive fornecimento e transportes dos materiais</t>
  </si>
  <si>
    <t>Reciclagem de pavimento (base) c/ adição de 20% de brita1, 10% de brita0 e 2% de cimento,
inclusive fornecimento e transportes  dos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</si>
  <si>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</si>
  <si>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</si>
  <si>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</si>
  <si>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</si>
  <si>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</si>
  <si>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</si>
  <si>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</si>
  <si>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</si>
  <si>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Reestabilização da base com adição de 50% de brita, inclusive fonecimento, exclusive
transporte da brita</t>
  </si>
  <si>
    <t>Reestabilização de base com adição de 50% de brita, inclusive fornecimento e transporte da
brita</t>
  </si>
  <si>
    <t>Remoção e reassentamento de paralelepípedos, inclusive perdas, colchão de areia e
transportes de areia e paralelepípedo</t>
  </si>
  <si>
    <t>Sub-base c/ mistura de argila 30%, pó de pedra 30% e brita 40%, inclusive fornecimento e
transporte do pó de pedra e da brita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</si>
  <si>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</si>
  <si>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</si>
  <si>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</si>
  <si>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</si>
  <si>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</si>
  <si>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</si>
  <si>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</si>
  <si>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</si>
  <si>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</si>
  <si>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</si>
  <si>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</si>
  <si>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</si>
  <si>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</si>
  <si>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</si>
  <si>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</si>
  <si>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Usinagem de concreto betuminoso usinado a quente (CBUQ), inclusive transporte comercial
do oleo combustível</t>
  </si>
  <si>
    <t>Grupo de serviço: OBRAS DE ARTE CORRENTES E DRENAGEM</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</si>
  <si>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</si>
  <si>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</si>
  <si>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</si>
  <si>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</si>
  <si>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</si>
  <si>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</si>
  <si>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</si>
  <si>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</si>
  <si>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</si>
  <si>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</si>
  <si>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Cerca em tela revestida em PVC com mourões de concreto, 10 x 10 x 2,40 m,  fornecimento e
execução</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</si>
  <si>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</si>
  <si>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</si>
  <si>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</si>
  <si>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</si>
  <si>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Concreto armado, dosado para resist. 20 Mpa,  incluindo 60kg aço CA-50A, mão de obra p/
corte, dobragem e montagem, exclusive forma</t>
  </si>
  <si>
    <t>Concreto estrutural fck = 25,0 MPa, inclusive fornecimento e transporte do cimento, areia e
pedra britada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</si>
  <si>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</si>
  <si>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</si>
  <si>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</si>
  <si>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</si>
  <si>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</si>
  <si>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</si>
  <si>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</si>
  <si>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</si>
  <si>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</si>
  <si>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</si>
  <si>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</si>
  <si>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</si>
  <si>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</si>
  <si>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</si>
  <si>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</si>
  <si>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</si>
  <si>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</si>
  <si>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</si>
  <si>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</si>
  <si>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</si>
  <si>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</si>
  <si>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</si>
  <si>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</si>
  <si>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</si>
  <si>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</si>
  <si>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</si>
  <si>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</si>
  <si>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</si>
  <si>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</si>
  <si>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</si>
  <si>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</si>
  <si>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</si>
  <si>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</si>
  <si>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</si>
  <si>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</si>
  <si>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</si>
  <si>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</si>
  <si>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</si>
  <si>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</si>
  <si>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</si>
  <si>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</si>
  <si>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</si>
  <si>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</si>
  <si>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</si>
  <si>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</si>
  <si>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</si>
  <si>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</si>
  <si>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</si>
  <si>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</si>
  <si>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</si>
  <si>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</si>
  <si>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</si>
  <si>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</si>
  <si>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</si>
  <si>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</si>
  <si>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</si>
  <si>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</si>
  <si>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</si>
  <si>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</si>
  <si>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</si>
  <si>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</si>
  <si>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</si>
  <si>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</si>
  <si>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</si>
  <si>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</si>
  <si>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</si>
  <si>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</si>
  <si>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</si>
  <si>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</si>
  <si>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</si>
  <si>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</si>
  <si>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</si>
  <si>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</si>
  <si>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</si>
  <si>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</si>
  <si>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</si>
  <si>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</si>
  <si>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</si>
  <si>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</si>
  <si>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</si>
  <si>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</si>
  <si>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</si>
  <si>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</si>
  <si>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</si>
  <si>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</si>
  <si>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</si>
  <si>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</si>
  <si>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</si>
  <si>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</si>
  <si>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</si>
  <si>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</si>
  <si>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</si>
  <si>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</si>
  <si>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</si>
  <si>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</si>
  <si>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</si>
  <si>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</si>
  <si>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</si>
  <si>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</si>
  <si>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</si>
  <si>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</si>
  <si>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</si>
  <si>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</si>
  <si>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</si>
  <si>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Eletroduto de ferro galvanizado DN 4", inclusive conexões, exclusive escavação e reaterro,
fornecimento e assentamento</t>
  </si>
  <si>
    <t>Enrocamento de pedra arrumada com pá carregadeira e escavadeira, inclusive fornecimento,
exclusive transporte da pedra</t>
  </si>
  <si>
    <t>Enrocamento de pedra jogada exclusive fornecimento e transporte (utilização de material
considerado em medição)</t>
  </si>
  <si>
    <t>Ensecadeira simples de madeira esp.= 5 cm com 1 reaproveitamento, inclusive transporte das
madeiras</t>
  </si>
  <si>
    <t>Ensecadeira simples de madeira esp.= 5 cm sem reaproveitamento, inclusive transporte das
madeiras</t>
  </si>
  <si>
    <t>Escavação mecânica de valas em material de 1ª categoria, 3,00 a 4,50m, com esgotamento,
carga do material, transporte do material para bota-fora</t>
  </si>
  <si>
    <t>Escavação mecânica de valas em 1ª categoria, profundidade de 4,50 a 6,00m com
esgotamento, transp. DMT=20km, descarga e espalhamento</t>
  </si>
  <si>
    <t>Escoramento e cimbramento (bueiro celular), inclusive fornecimento e transportes das
madeiras</t>
  </si>
  <si>
    <t>Mes</t>
  </si>
  <si>
    <t>Forma especial de madeira para sarjeta (gabarito), inclusive fornecimento e transporte da
madeira</t>
  </si>
  <si>
    <t>Formas planas de madeira com 01 (um) reaproveitamento, inclusive fornecimento e transporte
das madeiras</t>
  </si>
  <si>
    <t>Formas planas de madeira com 02 (dois) reaproveitamentos, inclusive fornecimento e
transporte das madeiras</t>
  </si>
  <si>
    <t>Gabiões com caixas e sacos galvanizados, com geotêxtil não tecido RT 07 kN/m, incluisve
transp. de madeira e pedra de mão</t>
  </si>
  <si>
    <t>Gabiões com caixas galvanizadas  com utilização de geotêxtil não tecido RT 07 kN/m, inclus.
transp. madeira e pedra mão</t>
  </si>
  <si>
    <t>Geogrelha com resistência londitudinal a tração 35 a 40 kN, resist. transversal a tração 30 kN,
fornecimento e aplicação</t>
  </si>
  <si>
    <t>Geogrelha com resistência londitudinal a tração 55 a 60 kN, resist. transversal a tração 30 kN,
fornecimento e aplicação</t>
  </si>
  <si>
    <t>Geogrelha com resistência longitudinal a tração 300 kN, resist. transversal a tração 30 kN,
fornecimento e aplicação</t>
  </si>
  <si>
    <t>Geogrelha com resistência longitudinal a tração 80 a 90 kN, resist. transversal a tração 30 kN,
fornecimento e aplicação</t>
  </si>
  <si>
    <t>Geogrelha tecida bidirecional de polipropileno de alto módulo inicial c/ módulo de rigidez
nominal = 400KN/m nas duas direções, fornecimento/aplicação</t>
  </si>
  <si>
    <t>Manta Geotêxtil  não tecida com resistência longitudinal a tração 10kN/m, fornecimento e
aplicação</t>
  </si>
  <si>
    <t>Montagem e desmontagem de escoramento tubular normal, em obras de arte na densidade de
5m de tubo por m³ de escoramento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</si>
  <si>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</si>
  <si>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</si>
  <si>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</si>
  <si>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</si>
  <si>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</si>
  <si>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Perfuração rotativa inclinada, em rocha sã, com coroa de diamante, diâmetro N (75mm),
inclusive deslocamento e posicionamento em cada furo.</t>
  </si>
  <si>
    <t>Pescoço de poço de visita H=0,30 m, diâm. = 0,60 m, fornecimento, assentamento e
transporte</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</si>
  <si>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</si>
  <si>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</si>
  <si>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</si>
  <si>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</si>
  <si>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</si>
  <si>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</si>
  <si>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Trincheira drenante cega (0,50 x 1,70) m, inclusive transporte da brita c/ geotêxtil não tecido
res.long. mín 16 kn/m</t>
  </si>
  <si>
    <t>Grupo de serviço: MATERIAL BETUMINOSO</t>
  </si>
  <si>
    <t>Bonificação de 20,93% sobre Materiais Betuminosos</t>
  </si>
  <si>
    <t>Grupo de serviço: OBRAS COMPLEMENTARES</t>
  </si>
  <si>
    <t>Alvenaria de tijolos cerâmicos maciços aparentes 5x10x20cm,assent.c/argam.de cimento,cal
hidratada CH1 e areia no traço 1:0,5:8,juntas de 10mm e esp.</t>
  </si>
  <si>
    <t>Cabo de cobre nú, seção 35 mm2, fornecimento e colocação</t>
  </si>
  <si>
    <t>Calçada de concreto fck=15 MP, camurçado c/ argam. cimento e areia 1:4, lastro de brita e 8
cm de concreto, incl. preparo da caixa e transp. da brita</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</si>
  <si>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</si>
  <si>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</si>
  <si>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</si>
  <si>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</si>
  <si>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</si>
  <si>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</si>
  <si>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Passeio pavimentado em blocos de concreto esp.=6cm, colorido, resistência 35 MPa, colchão
de areia 5cm, inclusive transporte dos blocos e da areia</t>
  </si>
  <si>
    <t>Porteira, confecção e colocação, inclusive fornecimento e transporte da madeira e chapa de
aço</t>
  </si>
  <si>
    <t>Sistema cercamento tipo Gradil Nylofor 3DPintura Simples (preto, verde ou branco), #
50x200m, fio 5,0mm, L=2,50m, H=2,03m, incl. forn./chumb. postes</t>
  </si>
  <si>
    <t>Tela de aço galvanizado ,em malha hexagonal de dupla torção, tipo 8,0cm x 10,0cm, com fios
de diâmetro 2,7mm, tudo incluído, fornecimento e execução</t>
  </si>
  <si>
    <t>Grupo de serviço: SERVIÇOS AMBIENTAIS</t>
  </si>
  <si>
    <t>Barreira de Siltagem com escoras de eucalipto,  diâm. 0,10m e a altura 1,60m, espaçadas a
cada 2,0 m, 1 reaproveitamento</t>
  </si>
  <si>
    <t>Recomposição de talude de corte com aterro de solo argiloso compactado, exclusive material
de aterro</t>
  </si>
  <si>
    <t>Grupo de serviço: SINALIZAÇÃO</t>
  </si>
  <si>
    <t>Defensa metálica (2 lâminas com espessuras = 3mm) inclusive acessórios, fornecimento e
colocação</t>
  </si>
  <si>
    <t>Grupo focal gradativo (semáforo com informação de tempo) com lâmpada LED, fornecimento
e instalação</t>
  </si>
  <si>
    <t>Pintura acrílica sobre capa asfáltica</t>
  </si>
  <si>
    <t>Sinalização vertical com chapa em poliéster (e=2,3mm) reforçada com fibra de vidro, inclusive
suporte de madeira</t>
  </si>
  <si>
    <t>Suporte de placa de sinalização vertical em madeira de 1ª qualidade, pintada, fornecimento e
instalação</t>
  </si>
  <si>
    <t>Grupo de serviço: SERVIÇOS DIVERSOS</t>
  </si>
  <si>
    <t>Grupo de serviço: CONSERVAÇÃO CORRETIVA ROTINEIRA</t>
  </si>
  <si>
    <t>Colchão drenante de brita 1, inclusive fornecimento, espalhamento, compactação e transporte
da brita</t>
  </si>
  <si>
    <t>Defensas metálicas (espessura lâminas = 3 mm), inclusive fornecimento de materiais,
substituição</t>
  </si>
  <si>
    <t>Limpeza e desobstrução de rede de drenagem, utilizando caminhão equipado com conjunto de
alta pressão e sucção</t>
  </si>
  <si>
    <t>Reparo de cerca ( substituição de mourões, grampo e arame farpado), inclusive transportes de
todos os materiais</t>
  </si>
  <si>
    <t>Roçada manual com roçadeira costal, ferramentas manuais, inclusive limpeza e remoção com
retroescavadeira (conservação)</t>
  </si>
  <si>
    <t>Roçada manual com roçadeira costal, ferramentas manuais, inclusive limpeza manual (
conservação)</t>
  </si>
  <si>
    <t>Grupo de serviço: ALUGUEL DE EQUIPAMENTOS</t>
  </si>
  <si>
    <t>Grupo de serviço: INFRA E MESO-ESTRUTURA</t>
  </si>
  <si>
    <t>Encamisamento metálico de estacas, diâmetro 380mm em chapa de 6.3mm, preenchido c/
concreto auto adensável (20MPa)</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</si>
  <si>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</si>
  <si>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</si>
  <si>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</si>
  <si>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raiz perfurada em rocha, diâm. 310mm com injeção de arg. incl. fornecimento de todos
materiais</t>
  </si>
  <si>
    <t>Estaca raiz perfurada em solo, diâm. 410mm com injeção de arg. incl. fornecimento de todos
materiais</t>
  </si>
  <si>
    <t>Formas planas de madeira sem reaproveitamento (fundações), inclusive fornecimento e
transporte das madeiras</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</si>
  <si>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</si>
  <si>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</si>
  <si>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Grupo de serviço: SUPER-ESTRUTURA</t>
  </si>
  <si>
    <t>Passarela metálica p/ pontes rodoviárias com 1,0m de largura, piso em chapa xadez esp 1/4",
em perfis laminados, inclusive pintura</t>
  </si>
  <si>
    <t>Tabuleiro em vigas pré-moldadas CL.45, com ou sem laje entre vigas, vão de 10,00 m,
inclusive descarga e assentamento das vigas</t>
  </si>
  <si>
    <t>Tabuleiro em vigas pré-moldadas CL.45, com ou sem laje entre vigas, vão de 11,00 m,
inclusive descarga e assentamento das vigas</t>
  </si>
  <si>
    <t>Tabuleiro em vigas pré-moldadas CL.45, com ou sem laje entre vigas, vão de 12,00 m,
inclusive descarga e assentamento das vigas</t>
  </si>
  <si>
    <t>Tabuleiro em vigas pré-moldadas CL.45, com ou sem laje entre vigas, vão de 13,00 m,
inclusive descarga e assentamento das vigas</t>
  </si>
  <si>
    <t>Tabuleiro em vigas pré-moldadas CL.45, com ou sem laje entre vigas, vão de 15,00 m,
inclusive descarga e assentamento das vigas</t>
  </si>
  <si>
    <t>Tabuleiro em vigas pré-moldadas CL.45, com ou sem laje entre vigas, vão de 4,00 m, inclusive
descarga e assentamento das vigas</t>
  </si>
  <si>
    <t>Tabuleiro em vigas pré-moldadas CL.45, com ou sem laje entre vigas, vão de 5,00 m, inclusive
descarga e assentamento das vigas</t>
  </si>
  <si>
    <t>Tabuleiro em vigas pré-moldadas CL.45, com ou sem laje entre vigas, vão de 6,00 m, inclusive
descarga e assentamento das vigas</t>
  </si>
  <si>
    <t>Tabuleiro em vigas pré-moldadas CL.45, com ou sem laje entre vigas, vão de 7,00 m, inclusive
descarga e assentamento das vigas</t>
  </si>
  <si>
    <t>Tabuleiro em vigas pré-moldadas CL.45, com ou sem laje entre vigas, vão de 8,00 m, inclusive
descarga e assentamento das vigas</t>
  </si>
  <si>
    <t>Tabuleiro em vigas pré-moldadas CL.45, com ou sem laje entre vigas, vão de 9,00 m, inclusive
descarga e assentamento das vigas</t>
  </si>
  <si>
    <t>Tabuleiro em vigas pré-moldadas CL.45, com ou sem laje entre vigas, vão 14,00 m, inclusive
descarga e assentamento das vigas</t>
  </si>
  <si>
    <t>Grupo de serviço: OBRAS DE ARTE ESPECIAIS</t>
  </si>
  <si>
    <t>Acabamento em concreto fresco (15,0 MPA), para pavimento, inclusive endurecedor químico
de superfície</t>
  </si>
  <si>
    <t>Aparelho de apoio de neoprene fretado, fornecimento e assentamento, inclusive grauteamento
e transporte do neoprene</t>
  </si>
  <si>
    <t>dm3</t>
  </si>
  <si>
    <t>Cantoneiras (2 1/2" x 2 1/2" x 5/16") para extremidade de laje, fornecimento, montagem e
pintura</t>
  </si>
  <si>
    <t>Colagem das mantas de borracha nos berços de apoio das placas, com Sikadur 32 ou
equivalente, fornecimento e aplicação</t>
  </si>
  <si>
    <t>Cone de ancoragem de cabo de aço com 12 cordoalhas de 1/2", inclusive protensão dos
cabos</t>
  </si>
  <si>
    <t>Escoramento de O.A.E. diretamente sobre o solo, inclusive fornecimento e transporte das
madeiras</t>
  </si>
  <si>
    <t>Escoramento e cimbramento (pontes e pontilhões),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</si>
  <si>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</si>
  <si>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</si>
  <si>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</si>
  <si>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</si>
  <si>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</si>
  <si>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</si>
  <si>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12,5 mm com resina epoxi em vigas pré-
moldadas</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</si>
  <si>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</si>
  <si>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</si>
  <si>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</si>
  <si>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</si>
  <si>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Ponte provisoria para movimentação de equipamentos de execução de fundação composta de
passadiço de madeira sobre estacas de madeira</t>
  </si>
  <si>
    <t>Preparo e colocação de 12 cordoalhas de 1/2" (Aço CP-190 RB) nas formas, inclusive injeção
de nata de cimento</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</si>
  <si>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</si>
  <si>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</si>
  <si>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incluindo fornecimento da barra e da bainha proteção anticorrosiva,
preparo e colocação no furo</t>
  </si>
  <si>
    <t>Grupo de serviço: MATERIAIS</t>
  </si>
  <si>
    <t>Bonificação de 20,93% sobre aquisição de materiais</t>
  </si>
  <si>
    <t>Grupo de serviço: TERRAPLENAGEM - VIAS URBANAS</t>
  </si>
  <si>
    <t>Escavação a fogo em material de 3ª categoria, rocha viva, a céu aberto, perfuração a ar
comprimido em Vias Urbanas</t>
  </si>
  <si>
    <t>Limpeza e desmatamento em área alagada (pântano) com ferr. man., incl. moto serra em Vias
Urbanas</t>
  </si>
  <si>
    <t>Remoção de solos moles, incluindo carregamento mecânico com escavadeira hidráulica em
Vias Urbanas</t>
  </si>
  <si>
    <t>Transporte horizontal com trator de lâmina de material de 1ª cat. DMTaté 50m em Vias
Urbanas</t>
  </si>
  <si>
    <t>Grupo de serviço: PAVIMENTAÇÃO - VIAS URBANAS</t>
  </si>
  <si>
    <t>Base de solo brita, 50% em peso, inclusive fornecimento, exclusive transporte da brita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</si>
  <si>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</si>
  <si>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</si>
  <si>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</si>
  <si>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</si>
  <si>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</si>
  <si>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</si>
  <si>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</si>
  <si>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</si>
  <si>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</si>
  <si>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</si>
  <si>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</si>
  <si>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</si>
  <si>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</si>
  <si>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</si>
  <si>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</si>
  <si>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</si>
  <si>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</si>
  <si>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</si>
  <si>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com capa selante inclusive fornec.areia/brita/emulsão, transp.comercial emulsão e
lavagem brita, exclus. transp. areia e brita- Vias Urbanas</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</si>
  <si>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</si>
  <si>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</si>
  <si>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Grupo de serviço: OBRAS DE ARTE CORRENTES E DRENAGEM - VIAS URBANAS</t>
  </si>
  <si>
    <t>Alvenaria de bloco (39 x 19 x 09) cm espessura 09 cm em Vias Urbanas, inclusive transporte,
areia, cimento e bloco</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</si>
  <si>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</si>
  <si>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</si>
  <si>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argamassada (argamassa cimento areia 1:4) inclusive transporte
da pedra de mão, em Vias Urbanas</t>
  </si>
  <si>
    <t>Andaime de madeira para altura até 7 m, compreendendo montagem e desmontagem em Vias
Urbanas</t>
  </si>
  <si>
    <t>Bueiro Metálico BSTM - D= 3,00 m - T.L. com tratamento epóxi e=2,7 mm - método não
destrutivo em Vias Urbanas</t>
  </si>
  <si>
    <t>Bueiro Metálico BSTM - D=3,05m - MP-152 com tratamento epóxi e=2,7mm - método
destrutivo, inclusive lastro de brita em Vias Urbanas</t>
  </si>
  <si>
    <t>Caixa Boca de Lobo em bloco pré-moldado de concreto para diâm.=1,00m (1,30 x 1,30m) em
Vias Urbanas</t>
  </si>
  <si>
    <t>Caixa Boca de Lobo em bloco pré-moldado para diâm. = 0,60m (1,00 x 1,00m) CBL2 (Vias
Urbanas)</t>
  </si>
  <si>
    <t>Caixa Boca de Lobo em bloco pré-moldado para diâm.= 0,30m e 0,40m (0,80 x 0,80m) (Vias
Urbanas)</t>
  </si>
  <si>
    <t>Caixa de passagem em bloco pré-moldado para d=0,30 e 0,40m (0,80x0,80m) em Vias
Urbanas</t>
  </si>
  <si>
    <t>Canaleta de concreto, com forma retangular inclusive caiação - parede 12 cm em Vias
Urbanas</t>
  </si>
  <si>
    <t>Cerca em tela revestida em PVC com mourões de concreto, fornecimento e execução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</si>
  <si>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</si>
  <si>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</si>
  <si>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</si>
  <si>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</si>
  <si>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</si>
  <si>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</si>
  <si>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</si>
  <si>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estrutural fck = 30,0 MPa com micro-silica e Sikacrete BR ou equivalente em Vias
Urbanas</t>
  </si>
  <si>
    <t>Concreto estrutural fck = 35,0 MPa com micro-silica e Sikacrete ou equivalente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</si>
  <si>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</si>
  <si>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</si>
  <si>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</si>
  <si>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</si>
  <si>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</si>
  <si>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</si>
  <si>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</si>
  <si>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</si>
  <si>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</si>
  <si>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</si>
  <si>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</si>
  <si>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</si>
  <si>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</si>
  <si>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</si>
  <si>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</si>
  <si>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</si>
  <si>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</si>
  <si>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</si>
  <si>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</si>
  <si>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</si>
  <si>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</si>
  <si>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</si>
  <si>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</si>
  <si>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</si>
  <si>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</si>
  <si>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</si>
  <si>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</si>
  <si>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</si>
  <si>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</si>
  <si>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</si>
  <si>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</si>
  <si>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</si>
  <si>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</si>
  <si>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</si>
  <si>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</si>
  <si>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</si>
  <si>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</si>
  <si>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</si>
  <si>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</si>
  <si>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</si>
  <si>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</si>
  <si>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</si>
  <si>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</si>
  <si>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</si>
  <si>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</si>
  <si>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</si>
  <si>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</si>
  <si>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</si>
  <si>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</si>
  <si>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</si>
  <si>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</si>
  <si>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</si>
  <si>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</si>
  <si>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</si>
  <si>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</si>
  <si>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</si>
  <si>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</si>
  <si>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</si>
  <si>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</si>
  <si>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</si>
  <si>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</si>
  <si>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</si>
  <si>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</si>
  <si>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</si>
  <si>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</si>
  <si>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</si>
  <si>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</si>
  <si>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</si>
  <si>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</si>
  <si>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</si>
  <si>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</si>
  <si>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</si>
  <si>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</si>
  <si>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</si>
  <si>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</si>
  <si>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</si>
  <si>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</si>
  <si>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</si>
  <si>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</si>
  <si>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</si>
  <si>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</si>
  <si>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</si>
  <si>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</si>
  <si>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</si>
  <si>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</si>
  <si>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</si>
  <si>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</si>
  <si>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</si>
  <si>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</si>
  <si>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</si>
  <si>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</si>
  <si>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</si>
  <si>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Corte e esmerilhamento de pontas de tubo de ferro fundido DN 500 a 200mm em Vias
Urbanas</t>
  </si>
  <si>
    <t>Curva 90° de PVC, junta elástica PBA, D=75mm, fornecimento e assentamento em Vias
Urbanas</t>
  </si>
  <si>
    <t>Dreno de alívio de pavimento (DP - DAP - 01), com tubo PVC d=50mm, geotêxtil não tecido
RT 07 kN/m inclusive transporte da brita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</si>
  <si>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</si>
  <si>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</si>
  <si>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</si>
  <si>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</si>
  <si>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</si>
  <si>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</si>
  <si>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</si>
  <si>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</si>
  <si>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</si>
  <si>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</si>
  <si>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</si>
  <si>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</si>
  <si>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</si>
  <si>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</si>
  <si>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</si>
  <si>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</si>
  <si>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</si>
  <si>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</si>
  <si>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</si>
  <si>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</si>
  <si>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Escada de madeira executada sobre terreno inclinado, com 80 cm de largura mínima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</si>
  <si>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</si>
  <si>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</si>
  <si>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</si>
  <si>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</si>
  <si>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</si>
  <si>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</si>
  <si>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</si>
  <si>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</si>
  <si>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</si>
  <si>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</si>
  <si>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</si>
  <si>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</si>
  <si>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</si>
  <si>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</si>
  <si>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</si>
  <si>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</si>
  <si>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</si>
  <si>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</si>
  <si>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e sacos galvanizados, com geotêxtil não tecido RT 07 kN/m, em Vias
Urbanas</t>
  </si>
  <si>
    <t>Geotêxtil não-tecido com resistência longitudinal a tração 10kN/m, fornecimento e aplicação
em Vias Urbanas</t>
  </si>
  <si>
    <t>Meio fio de concreto pré-moldado (12 x 30 x 15) cm, inclusive caiação e transporte do meio fio
em Vias Urbanas</t>
  </si>
  <si>
    <t>Meio fio de concreto pré-moldado (1,20 m x 0,12 m x 0,15 m x 0,30 m),exclusive transporte,
em Vias Urbanas</t>
  </si>
  <si>
    <t>Meio fio de pedra (fornecimento e assentamento),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</si>
  <si>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</si>
  <si>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</si>
  <si>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Pescoço de poço de visita H=0,30m, diâm. = 0,60 m, fornecimento, assentamento e transporte
em Vias Urbanas</t>
  </si>
  <si>
    <t>Pintura interna ou externa sobre ferro, com tinta a base de resina de borracha clorada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</si>
  <si>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</si>
  <si>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</si>
  <si>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</si>
  <si>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</si>
  <si>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</si>
  <si>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</si>
  <si>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Religação de rede de água em PVC PBA CL 15 DN 100 mm, inclusive conexões, em Vias
Urbanas</t>
  </si>
  <si>
    <t>Rip-rap c/ argamassa cimento areia 1:6, inclusive aquisição e transporte dos materiais, em
Vias Urbanas</t>
  </si>
  <si>
    <t>Sarjeta de concreto (STC - 02) calha triangular em corte/aterro, inclusive caiação, em Vias
Urbanas</t>
  </si>
  <si>
    <t>Sarjeta de concreto (STC - 04) calha triangular de bancada em corte, inclusive caiação, em
Vias Urbanas</t>
  </si>
  <si>
    <t>Tapume de vedação e proteção, executado com chapas de compensado resinado com 6 mm
de espessura, exclusive pintura, em Vias Urbanas</t>
  </si>
  <si>
    <t>Tela de proteção de segurança de PVC cor laranja com suporte  para sinalização de obras
em Vias Urbanas</t>
  </si>
  <si>
    <t>Tubos para irrigação Linha fixa PN40, diâmetro 75 mm, fornecimento e assentamento em Vias
Urbanas</t>
  </si>
  <si>
    <t>Grupo de serviço: INSTALAÇÃO DE CANTEIRO, MOBILIZAÇÃO E DESMOBILIZAÇ</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</si>
  <si>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</si>
  <si>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</si>
  <si>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</si>
  <si>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</si>
  <si>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</si>
  <si>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</si>
  <si>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</si>
  <si>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Barracão em chapa compensada 12mm e pont. 8x8cm, piso cimentado e cobertura de telhas
fibrocimento 6mm, incl. ponto de luz</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</si>
  <si>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</si>
  <si>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</si>
  <si>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</si>
  <si>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Refeitório c/ paredes chapa de comp. 12mm e pont. 8x8cm, piso ciment. e cob. telhas fibroc.
6mm, incl. ponto de luz e cx. de insp. (1,21m²/func/turno)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</si>
  <si>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</si>
  <si>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</si>
  <si>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Grupo de serviço: ADMINISTRAÇÃO LOCAL</t>
  </si>
  <si>
    <t>k1</t>
  </si>
  <si>
    <t>k2</t>
  </si>
  <si>
    <t>k3</t>
  </si>
  <si>
    <t>0,596XP + 0,621XR + 2,484</t>
  </si>
  <si>
    <t>0,596XP + 0,621XR</t>
  </si>
  <si>
    <t>0,588XP + 0,612XR</t>
  </si>
  <si>
    <t>0,974XP + 1,014XR</t>
  </si>
  <si>
    <t>0,897XP + 0,931XR + 6,900</t>
  </si>
  <si>
    <t>0,931XP + 1,241XR + 1,551</t>
  </si>
  <si>
    <t>0,769XP + 0,850XR + 1,350</t>
  </si>
  <si>
    <t>0,690XP + 0,776XR + 1,293</t>
  </si>
  <si>
    <t>0,596XP + 0,662XR + 1,242</t>
  </si>
  <si>
    <t>0,530XP + 0,562XR + 1,194</t>
  </si>
  <si>
    <t>0,204XP + 0,217XR + 7,840</t>
  </si>
  <si>
    <t>Transporte de Material Asfáltico (DNIT), inclusive BDI diferenciado</t>
  </si>
  <si>
    <t>0,424XP + 0,501XR + 45,317</t>
  </si>
  <si>
    <r>
      <t xml:space="preserve">TABELA REFERENCIAL - </t>
    </r>
    <r>
      <rPr>
        <b/>
        <sz val="15"/>
        <color rgb="FFC00000"/>
        <rFont val="Arial"/>
        <family val="2"/>
      </rPr>
      <t>SINAPI</t>
    </r>
  </si>
  <si>
    <t>DESONERADO</t>
  </si>
  <si>
    <t>Drescrição</t>
  </si>
  <si>
    <t>Preço</t>
  </si>
  <si>
    <t>COMPOSIÇÕES</t>
  </si>
  <si>
    <t>ASSENTAMENTO DE TUBO DE FERRO FUNDIDO PARA REDE DE ÁGUA, DN 80 MM, JUNTA ELÁSTICA, INSTALADO EM LOCAL COM NÍVEL ALTO DE INTERFERÊNCIAS (NÃO INCLUI FORNECIMENTO). AF_11/2017</t>
  </si>
  <si>
    <t>6,12</t>
  </si>
  <si>
    <t>ASSENTAMENTO DE TUBO DE FERRO FUNDIDO PARA REDE DE ÁGUA, DN 100 MM, JUNTA ELÁSTICA, INSTALADO EM LOCAL COM NÍVEL ALTO DE INTERFERÊNCIAS (NÃO INCLUI FORNECIMENTO). AF_11/2017</t>
  </si>
  <si>
    <t>6,83</t>
  </si>
  <si>
    <t>ASSENTAMENTO DE TUBO DE FERRO FUNDIDO PARA REDE DE ÁGUA, DN 150 MM, JUNTA ELÁSTICA, INSTALADO EM LOCAL COM NÍVEL ALTO DE INTERFERÊNCIAS (NÃO INCLUI FORNECIMENTO). AF_11/2017</t>
  </si>
  <si>
    <t>8,63</t>
  </si>
  <si>
    <t>ASSENTAMENTO DE TUBO DE FERRO FUNDIDO PARA REDE DE ÁGUA, DN 200 MM, JUNTA ELÁSTICA, INSTALADO EM LOCAL COM NÍVEL ALTO DE INTERFERÊNCIAS (NÃO INCLUI FORNECIMENTO). AF_11/2017</t>
  </si>
  <si>
    <t>10,42</t>
  </si>
  <si>
    <t>ASSENTAMENTO DE TUBO DE FERRO FUNDIDO PARA REDE DE ÁGUA, DN 250 MM, JUNTA ELÁSTICA, INSTALADO EM LOCAL COM NÍVEL ALTO DE INTERFERÊNCIAS (NÃO INCLUI FORNECIMENTO). AF_11/2017</t>
  </si>
  <si>
    <t>12,23</t>
  </si>
  <si>
    <t>ASSENTAMENTO DE TUBO DE FERRO FUNDIDO PARA REDE DE ÁGUA, DN 300 MM, JUNTA ELÁSTICA, INSTALADO EM LOCAL COM NÍVEL ALTO DE INTERFERÊNCIAS (NÃO INCLUI FORNECIMENTO). AF_11/2017</t>
  </si>
  <si>
    <t>14,05</t>
  </si>
  <si>
    <t>ASSENTAMENTO DE TUBO DE FERRO FUNDIDO PARA REDE DE ÁGUA, DN 350 MM, JUNTA ELÁSTICA, INSTALADO EM LOCAL COM NÍVEL ALTO DE INTERFERÊNCIAS (NÃO INCLUI FORNECIMENTO). AF_11/2017</t>
  </si>
  <si>
    <t>15,85</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</si>
  <si>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</si>
  <si>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</si>
  <si>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19,50</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</si>
  <si>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</si>
  <si>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</si>
  <si>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27,25</t>
  </si>
  <si>
    <t>ASSENTAMENTO DE TUBO DE FERRO FUNDIDO PARA REDE DE ÁGUA, DN 700 MM, JUNTA ELÁSTICA, INSTALADO EM LOCAL COM NÍVEL ALTO DE INTERFERÊNCIAS (NÃO INCLUI FORNECIMENTO). AF_11/2017</t>
  </si>
  <si>
    <t>30,97</t>
  </si>
  <si>
    <t>ASSENTAMENTO DE TUBO DE FERRO FUNDIDO PARA REDE DE ÁGUA, DN 800 MM, JUNTA ELÁSTICA, INSTALADO EM LOCAL COM NÍVEL ALTO DE INTERFERÊNCIAS (NÃO INCLUI FORNECIMENTO). AF_11/2017</t>
  </si>
  <si>
    <t>34,85</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</si>
  <si>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</si>
  <si>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</si>
  <si>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</si>
  <si>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</si>
  <si>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3,72</t>
  </si>
  <si>
    <t>ASSENTAMENTO DE TUBO DE FERRO FUNDIDO PARA REDE DE ÁGUA, DN 100 MM, JUNTA ELÁSTICA, INSTALADO EM LOCAL COM NÍVEL BAIXO DE INTERFERÊNCIAS (NÃO INCLUI FORNECIMENTO). AF_11/2017</t>
  </si>
  <si>
    <t>4,17</t>
  </si>
  <si>
    <t>ASSENTAMENTO DE TUBO DE FERRO FUNDIDO PARA REDE DE ÁGUA, DN 150 MM, JUNTA ELÁSTICA, INSTALADO EM LOCAL COM NÍVEL BAIXO DE INTERFERÊNCIAS (NÃO INCLUI FORNECIMENTO). AF_11/2017</t>
  </si>
  <si>
    <t>5,25</t>
  </si>
  <si>
    <t>ASSENTAMENTO DE TUBO DE FERRO FUNDIDO PARA REDE DE ÁGUA, DN 200 MM, JUNTA ELÁSTICA, INSTALADO EM LOCAL COM NÍVEL BAIXO DE INTERFERÊNCIAS (NÃO INCLUI FORNECIMENTO). AF_11/2017</t>
  </si>
  <si>
    <t>6,37</t>
  </si>
  <si>
    <t>ASSENTAMENTO DE TUBO DE FERRO FUNDIDO PARA REDE DE ÁGUA, DN 250 MM, JUNTA ELÁSTICA, INSTALADO EM LOCAL COM NÍVEL BAIXO DE INTERFERÊNCIAS (NÃO INCLUI FORNECIMENTO). AF_11/2017</t>
  </si>
  <si>
    <t>7,49</t>
  </si>
  <si>
    <t>ASSENTAMENTO DE TUBO DE FERRO FUNDIDO PARA REDE DE ÁGUA, DN 300 MM, JUNTA ELÁSTICA, INSTALADO EM LOCAL COM NÍVEL BAIXO DE INTERFERÊNCIAS (NÃO INCLUI FORNECIMENTO). AF_11/2017</t>
  </si>
  <si>
    <t>8,59</t>
  </si>
  <si>
    <t>ASSENTAMENTO DE TUBO DE FERRO FUNDIDO PARA REDE DE ÁGUA, DN 350 MM, JUNTA ELÁSTICA, INSTALADO EM LOCAL COM NÍVEL BAIXO DE INTERFERÊNCIAS (NÃO INCLUI FORNECIMENTO). AF_11/2017</t>
  </si>
  <si>
    <t>9,71</t>
  </si>
  <si>
    <t>ASSENTAMENTO DE TUBO DE FERRO FUNDIDO PARA REDE DE ÁGUA, DN 400 MM, JUNTA ELÁSTICA, INSTALADO EM LOCAL COM NÍVEL BAIXO DE INTERFERÊNCIAS (NÃO INCLUI FORNECIMENTO). AF_11/2017</t>
  </si>
  <si>
    <t>10,83</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</si>
  <si>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</si>
  <si>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</si>
  <si>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14,31</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</si>
  <si>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</si>
  <si>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</si>
  <si>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</si>
  <si>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</si>
  <si>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</si>
  <si>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26,16</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</si>
  <si>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</si>
  <si>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</si>
  <si>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23,12</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</si>
  <si>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</si>
  <si>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</si>
  <si>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</si>
  <si>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33,85</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</si>
  <si>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</si>
  <si>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</si>
  <si>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</si>
  <si>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</si>
  <si>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</si>
  <si>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</si>
  <si>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</si>
  <si>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18,59</t>
  </si>
  <si>
    <t>ASSENTAMENTO DE TUBO DE AÇO CARBONO PARA REDE DE ÁGUA, DN 700 MM (28), JUNTA SOLDADA, INSTALADO EM LOCAL COM NÍVEL BAIXO DE INTERFERÊNCIAS (NÃO INCLUI FORNECIMENTO). AF_11/2017</t>
  </si>
  <si>
    <t>21,52</t>
  </si>
  <si>
    <t>ASSENTAMENTO DE TUBO DE AÇO CARBONO PARA REDE DE ÁGUA, DN 800 MM (32), JUNTA SOLDADA, INSTALADO EM LOCAL COM NÍVEL BAIXO DE INTERFERÊNCIAS (NÃO INCLUI FORNECIMENTO). AF_11/2017</t>
  </si>
  <si>
    <t>24,46</t>
  </si>
  <si>
    <t>ASSENTAMENTO DE TUBO DE AÇO CARBONO PARA REDE DE ÁGUA, DN 900 MM (36), JUNTA SOLDADA, INSTALADO EM LOCAL COM NÍVEL BAIXO DE INTERFERÊNCIAS (NÃO INCLUI FORNECIMENTO). AF_11/2017</t>
  </si>
  <si>
    <t>27,39</t>
  </si>
  <si>
    <t>ASSENTAMENTO DE TUBO DE AÇO CARBONO PARA REDE DE ÁGUA, DN 1200 MM (48) OU DN 1300 MM (52), JUNTA SOLDADA, INSTALADO EM LOCAL COM NÍVEL BAIXO DE INTERFERÊNCIAS (NÃO INCLUI FORNECIMENTO). AF_11/2017</t>
  </si>
  <si>
    <t>39,12</t>
  </si>
  <si>
    <t>ASSENTAMENTO DE TUBO DE AÇO CARBONO PARA REDE DE ÁGUA, DN 1400 MM (56'') OU DN 1500 MM (60), JUNTA SOLDADA, INSTALADO EM LOCAL COM NÍVEL BAIXO DE INTERFERÊNCIAS (NÃO INCLUI FORNECIMENTO). AF_11/2017</t>
  </si>
  <si>
    <t>45,01</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</si>
  <si>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</si>
  <si>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</si>
  <si>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</si>
  <si>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</si>
  <si>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19,51</t>
  </si>
  <si>
    <t>TUBO DE PVC PARA REDE COLETORA DE ESGOTO DE PAREDE MACIÇA, DN 150 MM, JUNTA ELÁSTICA, INSTALADO EM LOCAL COM NÍVEL BAIXO DE INTERFERÊNCIAS - FORNECIMENTO E ASSENTAMENTO. AF_06/2015</t>
  </si>
  <si>
    <t>39,81</t>
  </si>
  <si>
    <t>TUBO DE PVC PARA REDE COLETORA DE ESGOTO DE PAREDE MACIÇA, DN 200 MM, JUNTA ELÁSTICA, INSTALADO EM LOCAL COM NÍVEL BAIXO DE INTERFERÊNCIAS - FORNECIMENTO E ASSENTAMENTO. AF_06/2015</t>
  </si>
  <si>
    <t>61,05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</si>
  <si>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</si>
  <si>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</si>
  <si>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</si>
  <si>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</si>
  <si>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</si>
  <si>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</si>
  <si>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</si>
  <si>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</si>
  <si>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</si>
  <si>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</si>
  <si>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</si>
  <si>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</si>
  <si>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</si>
  <si>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</si>
  <si>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</si>
  <si>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</si>
  <si>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</si>
  <si>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</si>
  <si>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</si>
  <si>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39,51</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</si>
  <si>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</si>
  <si>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</si>
  <si>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</si>
  <si>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</si>
  <si>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</si>
  <si>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</si>
  <si>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</si>
  <si>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19,53</t>
  </si>
  <si>
    <t>JUNTA ARGAMASSADA ENTRE TUBO DN 150 MM E O POÇO DE VISITA/ CAIXA DE CONCRETO OU ALVENARIA EM REDES DE ESGOTO. AF_06/2015</t>
  </si>
  <si>
    <t>JUNTA ARGAMASSADA ENTRE TUBO DN 200 MM E O POÇO/ CAIXA DE CONCRETO OU ALVENARIA EM REDES DE ESGOTO. AF_06/2015</t>
  </si>
  <si>
    <t>28,57</t>
  </si>
  <si>
    <t>JUNTA ARGAMASSADA ENTRE TUBO DN 250 MM E O POÇO DE VISITA/ CAIXA DE CONCRETO OU ALVENARIA EM REDES DE ESGOTO. AF_06/2015</t>
  </si>
  <si>
    <t>33,08</t>
  </si>
  <si>
    <t>JUNTA ARGAMASSADA ENTRE TUBO DN 300 MM E O POÇO DE VISITA/ CAIXA DE CONCRETO OU ALVENARIA EM REDES DE ESGOTO. AF_06/2015</t>
  </si>
  <si>
    <t>37,61</t>
  </si>
  <si>
    <t>JUNTA ARGAMASSADA ENTRE TUBO DN 350 MM E O POÇO DE VISITA/ CAIXA DE CONCRETO OU ALVENARIA EM REDES DE ESGOTO. AF_06/2015</t>
  </si>
  <si>
    <t>JUNTA ARGAMASSADA ENTRE TUBO DN 400 MM E O POÇO DE VISITA/ CAIXA DE CONCRETO OU ALVENARIA EM REDES DE ESGOTO. AF_06/2015</t>
  </si>
  <si>
    <t>46,68</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</si>
  <si>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</si>
  <si>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</si>
  <si>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</si>
  <si>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2,16</t>
  </si>
  <si>
    <t>ASSENTAMENTO DE TUBO DE PVC PARA REDE COLETORA DE ESGOTO DE PAREDE MACIÇA, DN 150 MM, JUNTA ELÁSTICA, INSTALADO EM LOCAL COM NÍVEL BAIXO DE INTERFERÊNCIAS (NÃO INCLUI FORNECIMENTO). AF_06/2015</t>
  </si>
  <si>
    <t>2,63</t>
  </si>
  <si>
    <t>ASSENTAMENTO DE TUBO DE PVC PARA REDE COLETORA DE ESGOTO DE PAREDE MACIÇA, DN 200 MM, JUNTA ELÁSTICA, INSTALADO EM LOCAL COM NÍVEL BAIXO DE INTERFERÊNCIAS (NÃO INCLUI FORNECIMENTO). AF_06/2015</t>
  </si>
  <si>
    <t>3,12</t>
  </si>
  <si>
    <t>ASSENTAMENTO DE TUBO DE PVC PARA REDE COLETORA DE ESGOTO DE PAREDE MACIÇA, DN 250 MM, JUNTA ELÁSTICA, INSTALADO EM LOCAL COM NÍVEL BAIXO DE INTERFERÊNCIAS (NÃO INCLUI FORNECIMENTO). AF_06/2015</t>
  </si>
  <si>
    <t>3,61</t>
  </si>
  <si>
    <t>ASSENTAMENTO DE TUBO DE PVC PARA REDE COLETORA DE ESGOTO DE PAREDE MACIÇA, DN 300 MM, JUNTA ELÁSTICA, INSTALADO EM LOCAL COM NÍVEL BAIXO DE INTERFERÊNCIAS (NÃO INCLUI FORNECIMENTO). AF_06/2015</t>
  </si>
  <si>
    <t>4,09</t>
  </si>
  <si>
    <t>ASSENTAMENTO DE TUBO DE PVC PARA REDE COLETORA DE ESGOTO DE PAREDE MACIÇA, DN 350 MM, JUNTA ELÁSTICA, INSTALADO EM LOCAL COM NÍVEL BAIXO DE INTERFERÊNCIAS (NÃO INCLUI FORNECIMENTO). AF_06/2015</t>
  </si>
  <si>
    <t>4,57</t>
  </si>
  <si>
    <t>ASSENTAMENTO DE TUBO DE PVC PARA REDE COLETORA DE ESGOTO DE PAREDE MACIÇA, DN 400 MM, JUNTA ELÁSTICA, INSTALADO EM LOCAL COM NÍVEL BAIXO DE INTERFERÊNCIAS (NÃO INCLUI FORNECIMENTO). AF_06/2015</t>
  </si>
  <si>
    <t>10,45</t>
  </si>
  <si>
    <t>ASSENTAMENTO DE TUBO DE PVC CORRUGADO DE DUPLA PAREDE PARA REDE COLETORA DE ESGOTO, DN 150 MM, JUNTA ELÁSTICA, INSTALADO EM LOCAL COM NÍVEL BAIXO DE INTERFERÊNCIAS (NÃO INCLUI FORNECIMENTO). AF_06/2015</t>
  </si>
  <si>
    <t>4,83</t>
  </si>
  <si>
    <t>ASSENTAMENTO DE TUBO DE PVC CORRUGADO DE DUPLA PAREDE PARA REDE COLETORA DE ESGOTO, DN 200 MM, JUNTA ELÁSTICA, INSTALADO EM LOCAL COM NÍVEL BAIXO DE INTERFERÊNCIAS (NÃO INCLUI FORNECIMENTO). AF_06/2015</t>
  </si>
  <si>
    <t>5,31</t>
  </si>
  <si>
    <t>ASSENTAMENTO DE TUBO DE PVC CORRUGADO DE DUPLA PAREDE PARA REDE COLETORA DE ESGOTO, DN 250 MM, JUNTA ELÁSTICA, INSTALADO EM LOCAL COM NÍVEL BAIXO DE INTERFERÊNCIAS (NÃO INCLUI FORNECIMENTO). AF_06/2015</t>
  </si>
  <si>
    <t>5,79</t>
  </si>
  <si>
    <t>ASSENTAMENTO DE TUBO DE PVC CORRUGADO DE DUPLA PAREDE PARA REDE COLETORA DE ESGOTO, DN 300 MM, JUNTA ELÁSTICA, INSTALADO EM LOCAL COM NÍVEL BAIXO DE INTERFERÊNCIAS (NÃO INCLUI FORNECIMENTO). AF_06/2015</t>
  </si>
  <si>
    <t>6,28</t>
  </si>
  <si>
    <t>ASSENTAMENTO DE TUBO DE PVC CORRUGADO DE DUPLA PAREDE PARA REDE COLETORA DE ESGOTO, DN 350 MM, JUNTA ELÁSTICA, INSTALADO EM LOCAL COM NÍVEL BAIXO DE INTERFERÊNCIAS (NÃO INCLUI FORNECIMENTO). AF_06/2015</t>
  </si>
  <si>
    <t>6,76</t>
  </si>
  <si>
    <t>ASSENTAMENTO DE TUBO DE PVC CORRUGADO DE DUPLA PAREDE PARA REDE COLETORA DE ESGOTO, DN 400 MM, JUNTA ELÁSTICA, INSTALADO EM LOCAL COM NÍVEL BAIXO DE INTERFERÊNCIAS (NÃO INCLUI FORNECIMENTO). AF_06/2015</t>
  </si>
  <si>
    <t>14,95</t>
  </si>
  <si>
    <t>ASSENTAMENTO DE TUBO DE PEAD CORRUGADO DE DUPLA PAREDE PARA REDE COLETORA DE ESGOTO, DN 450 MM, JUNTA ELÁSTICA INTEGRADA, INSTALADO EM LOCAL COM NÍVEL BAIXO DE INTERFERÊNCIAS (NÃO INCLUI FORNECIMENTO). AF_06/2015</t>
  </si>
  <si>
    <t>2,93</t>
  </si>
  <si>
    <t>ASSENTAMENTO DE TUBO DE PEAD CORRUGADO DE DUPLA PAREDE PARA REDE COLETORA DE ESGOTO, DN 600 MM, JUNTA ELÁSTICA INTEGRADA, INSTALADO EM LOCAL COM NÍVEL BAIXO DE INTERFERÊNCIAS (NÃO INCLUI FORNECIMENTO). AF_06/2015</t>
  </si>
  <si>
    <t>11,25</t>
  </si>
  <si>
    <t>ASSENTAMENTO DE TUBO DE PVC PARA REDE COLETORA DE ESGOTO DE PAREDE MACIÇA, DN 100 MM, JUNTA ELÁSTICA, INSTALADO EM LOCAL COM NÍVEL ALTO DE INTERFERÊNCIAS (NÃO INCLUI FORNECIMENTO). AF_06/2015</t>
  </si>
  <si>
    <t>3,88</t>
  </si>
  <si>
    <t>ASSENTAMENTO DE TUBO DE PVC PARA REDE COLETORA DE ESGOTO DE PAREDE MACIÇA, DN 150 MM, JUNTA ELÁSTICA, INSTALADO EM LOCAL COM NÍVEL ALTO DE INTERFERÊNCIAS (NÃO INCLUI FORNECIMENTO). AF_06/2015</t>
  </si>
  <si>
    <t>4,36</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</si>
  <si>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</si>
  <si>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</si>
  <si>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5,32</t>
  </si>
  <si>
    <t>ASSENTAMENTO DE TUBO DE PVC PARA REDE COLETORA DE ESGOTO DE PAREDE MACIÇA, DN 300 MM, JUNTA ELÁSTICA, INSTALADO EM LOCAL COM NÍVEL ALTO DE INTERFERÊNCIAS (NÃO INCLUI FORNECIMENTO). AF_06/2015</t>
  </si>
  <si>
    <t>5,81</t>
  </si>
  <si>
    <t>ASSENTAMENTO DE TUBO DE PVC PARA REDE COLETORA DE ESGOTO DE PAREDE MACIÇA, DN 350 MM, JUNTA ELÁSTICA, INSTALADO EM LOCAL COM NÍVEL ALTO DE INTERFERÊNCIAS (NÃO INCLUI FORNECIMENTO). AF_06/2015</t>
  </si>
  <si>
    <t>6,29</t>
  </si>
  <si>
    <t>ASSENTAMENTO DE TUBO DE PVC PARA REDE COLETORA DE ESGOTO DE PAREDE MACIÇA, DN 400 MM, JUNTA ELÁSTICA, INSTALADO EM LOCAL COM NÍVEL ALTO DE INTERFERÊNCIAS (NÃO INCLUI FORNECIMENTO). AF_06/2015</t>
  </si>
  <si>
    <t>13,99</t>
  </si>
  <si>
    <t>ASSENTAMENTO DE TUBO DE PVC CORRUGADO DE DUPLA PAREDE PARA REDE COLETORA DE ESGOTO, DN 150 MM, JUNTA ELÁSTICA, INSTALADO EM LOCAL COM NÍVEL ALTO DE INTERFERÊNCIAS (NÃO INCLUI FORNECIMENTO). AF_06/2015</t>
  </si>
  <si>
    <t>6,55</t>
  </si>
  <si>
    <t>ASSENTAMENTO DE TUBO DE PVC CORRUGADO DE DUPLA PAREDE PARA REDE COLETORA DE ESGOTO, DN 200 MM, JUNTA ELÁSTICA, INSTALADO EM LOCAL COM NÍVEL ALTO DE INTERFERÊNCIAS (NÃO INCLUI FORNECIMENTO). AF_06/2015</t>
  </si>
  <si>
    <t>7,02</t>
  </si>
  <si>
    <t>ASSENTAMENTO DE TUBO DE PVC CORRUGADO DE DUPLA PAREDE PARA REDE COLETORA DE ESGOTO, DN 250 MM, JUNTA ELÁSTICA, INSTALADO EM LOCAL COM NÍVEL ALTO DE INTERFERÊNCIAS (NÃO INCLUI FORNECIMENTO). AF_06/2015</t>
  </si>
  <si>
    <t>7,51</t>
  </si>
  <si>
    <t>ASSENTAMENTO DE TUBO DE PVC CORRUGADO DE DUPLA PAREDE PARA REDE COLETORA DE ESGOTO, DN 300 MM, JUNTA ELÁSTICA, INSTALADO EM LOCAL COM NÍVEL ALTO DE INTERFERÊNCIAS (NÃO INCLUI FORNECIMENTO). AF_06/2015</t>
  </si>
  <si>
    <t>7,98</t>
  </si>
  <si>
    <t>ASSENTAMENTO DE TUBO DE PVC CORRUGADO DE DUPLA PAREDE PARA REDE COLETORA DE ESGOTO, DN 350 MM, JUNTA ELÁSTICA, INSTALADO EM LOCAL COM NÍVEL ALTO DE INTERFERÊNCIAS (NÃO INCLUI FORNECIMENTO). AF_06/2015</t>
  </si>
  <si>
    <t>8,47</t>
  </si>
  <si>
    <t>ASSENTAMENTO DE TUBO DE PVC CORRUGADO DE DUPLA PAREDE PARA REDE COLETORA DE ESGOTO, DN 400 MM, EM JUNTA ELÁSTICA, INSTALADO EM LOCAL COM NÍVEL ALTO DE INTERFERÊNCIAS (NÃO INCLUI FORNECIMENTO). AF_06/2015</t>
  </si>
  <si>
    <t>18,50</t>
  </si>
  <si>
    <t>ASSENTAMENTO DE TUBO DE PEAD CORRUGADO DE DUPLA PAREDE PARA REDE COLETORA DE ESGOTO, DN 450 MM, JUNTA ELÁSTICA INTEGRADA, INSTALADO EM LOCAL COM NÍVEL ALTO DE INTERFERÊNCIAS (NÃO INCLUI FORNECIMENTO). AF_06/2015</t>
  </si>
  <si>
    <t>3,60</t>
  </si>
  <si>
    <t>ASSENTAMENTO DE TUBO DE PEAD CORRUGADO DE DUPLA PAREDE PARA REDE COLETORA DE ESGOTO, DN 600 MM, JUNTA ELÁSTICA INTEGRADA, INSTALADO EM LOCAL COM NÍVEL ALTO DE INTERFERÊNCIAS (NÃO INCLUI FORNECIMENTO). AF_06/2015</t>
  </si>
  <si>
    <t>13,38</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</si>
  <si>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</si>
  <si>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</si>
  <si>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0,71</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</si>
  <si>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</si>
  <si>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</si>
  <si>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1,26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</si>
  <si>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</si>
  <si>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</si>
  <si>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17,03</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</si>
  <si>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</si>
  <si>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</si>
  <si>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</si>
  <si>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</si>
  <si>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</si>
  <si>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</si>
  <si>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</si>
  <si>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</si>
  <si>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0,92</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</si>
  <si>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</si>
  <si>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</si>
  <si>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1,59</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</si>
  <si>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</si>
  <si>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</si>
  <si>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</si>
  <si>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</si>
  <si>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</si>
  <si>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</si>
  <si>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</si>
  <si>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</si>
  <si>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</si>
  <si>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1,61</t>
  </si>
  <si>
    <t>ASSENTAMENTO DE TUBO DE PVC PBA PARA REDE DE ÁGUA, DN 75 MM, JUNTA ELÁSTICA INTEGRADA, INSTALADO EM LOCAL COM NÍVEL ALTO DE INTERFERÊNCIAS (NÃO INCLUI FORNECIMENTO). AF_11/2017</t>
  </si>
  <si>
    <t>2,25</t>
  </si>
  <si>
    <t>ASSENTAMENTO DE TUBO DE PVC PBA PARA REDE DE ÁGUA, DN 100 MM, JUNTA ELÁSTICA INTEGRADA, INSTALADO EM LOCAL COM NÍVEL ALTO DE INTERFERÊNCIAS (NÃO INCLUI FORNECIMENTO). AF_11/2017</t>
  </si>
  <si>
    <t>2,85</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</si>
  <si>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</si>
  <si>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</si>
  <si>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</si>
  <si>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1,01</t>
  </si>
  <si>
    <t>ASSENTAMENTO DE TUBO DE PVC PBA PARA REDE DE ÁGUA, DN 100 MM, JUNTA ELÁSTICA INTEGRADA, INSTALADO EM LOCAL COM NÍVEL BAIXO DE INTERFERÊNCIAS (NÃO INCLUI FORNECIMENTO). AF_11/2017</t>
  </si>
  <si>
    <t>1,29</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</si>
  <si>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</si>
  <si>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</si>
  <si>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6,02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</si>
  <si>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</si>
  <si>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</si>
  <si>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7,70</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</si>
  <si>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</si>
  <si>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</si>
  <si>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9,23</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</si>
  <si>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</si>
  <si>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</si>
  <si>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10,95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</si>
  <si>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</si>
  <si>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</si>
  <si>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12,51</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</si>
  <si>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</si>
  <si>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</si>
  <si>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15,75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</si>
  <si>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</si>
  <si>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</si>
  <si>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17,48</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</si>
  <si>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</si>
  <si>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</si>
  <si>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11,40</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</si>
  <si>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</si>
  <si>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</si>
  <si>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14,40</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</si>
  <si>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</si>
  <si>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</si>
  <si>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17,54</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</si>
  <si>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</si>
  <si>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</si>
  <si>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</si>
  <si>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</si>
  <si>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23,67</t>
  </si>
  <si>
    <t>ASSENTAMENTO DE TUBO DE CONCRETO PARA REDES COLETORAS DE ESGOTO SANITÁRIO, DIÂMETRO DE 800 MM, JUNTA ELÁSTICA, INSTALADO EM LOCAL COM ALTO NÍVEL DE INTERFERÊNCIAS (NÃO INCLUI FORNECIMENTO). AF_12/2015</t>
  </si>
  <si>
    <t>26,87</t>
  </si>
  <si>
    <t>ASSENTAMENTO DE TUBO DE CONCRETO PARA REDES COLETORAS DE ESGOTO SANITÁRIO, DIÂMETRO DE 900 MM, JUNTA ELÁSTICA, INSTALADO EM LOCAL COM ALTO NÍVEL DE INTERFERÊNCIAS (NÃO INCLUI FORNECIMENTO). AF_12/2015</t>
  </si>
  <si>
    <t>29,99</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</si>
  <si>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</si>
  <si>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</si>
  <si>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33,13</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</si>
  <si>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</si>
  <si>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</si>
  <si>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</si>
  <si>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</si>
  <si>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176,26</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</si>
  <si>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</si>
  <si>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</si>
  <si>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</si>
  <si>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</si>
  <si>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</si>
  <si>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</si>
  <si>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</si>
  <si>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</si>
  <si>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</si>
  <si>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</si>
  <si>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</si>
  <si>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27,06</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</si>
  <si>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</si>
  <si>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</si>
  <si>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</si>
  <si>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</si>
  <si>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</si>
  <si>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</si>
  <si>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</si>
  <si>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</si>
  <si>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</si>
  <si>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</si>
  <si>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</si>
  <si>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</si>
  <si>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32,31</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</si>
  <si>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</si>
  <si>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</si>
  <si>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</si>
  <si>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</si>
  <si>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69,01</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</si>
  <si>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</si>
  <si>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</si>
  <si>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</si>
  <si>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</si>
  <si>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</si>
  <si>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</si>
  <si>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</si>
  <si>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</si>
  <si>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</si>
  <si>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</si>
  <si>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</si>
  <si>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</si>
  <si>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</si>
  <si>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62,62</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</si>
  <si>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</si>
  <si>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</si>
  <si>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</si>
  <si>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</si>
  <si>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</si>
  <si>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</si>
  <si>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</si>
  <si>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</si>
  <si>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</si>
  <si>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1,48</t>
  </si>
  <si>
    <t>ASSENTAMENTO DE PECAS, CONEXOES, APARELHOS E ACESSORIOS DE FERRO FUNDIDO DUCTIL, JUNTA ELASTICA, MECANICA OU FLANGEADA, COM DIAMETROS DE 350 A 600 MM.</t>
  </si>
  <si>
    <t>0,93</t>
  </si>
  <si>
    <t>ASSENTAMENTO DE PECAS, CONEXOES, APARELHOS E ACESSORIOS DE FERRO FUNDIDO DUCTIL, JUNTA ELASTICA, MECANICA OU FLANGEADA, COM DIAMETROS DE 700 A 1200 MM.</t>
  </si>
  <si>
    <t>0,69</t>
  </si>
  <si>
    <t>ASSENTAMENTO DE TUBO DE PVC DEFOFO OU PRFV OU RPVC PARA REDE DE ÁGUA, DN 150 MM, JUNTA ELÁSTICA INTEGRADA, INSTALADO EM LOCAL COM NÍVEL ALTO DE INTERFERÊNCIAS (NÃO INCLUI FORNECIMENTO). AF_11/2017</t>
  </si>
  <si>
    <t>4,10</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</si>
  <si>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</si>
  <si>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</si>
  <si>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</si>
  <si>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</si>
  <si>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13,02</t>
  </si>
  <si>
    <t>ASSENTAMENTO DE TUBO DE PVC DEFOFO OU PRFV OU RPVC PARA REDE DE ÁGUA, DN 400 MM, JUNTA ELÁSTICA INTEGRADA, INSTALADO EM LOCAL COM NÍVEL ALTO DE INTERFERÊNCIAS (NÃO INCLUI FORNECIMENTO). AF_11/2017</t>
  </si>
  <si>
    <t>14,78</t>
  </si>
  <si>
    <t>ASSENTAMENTO DE TUBO DE PVC DEFOFO OU PRFV OU RPVC PARA REDE DE ÁGUA, DN 500 MM, JUNTA ELÁSTICA INTEGRADA, INSTALADO EM LOCAL COM NÍVEL ALTO DE INTERFERÊNCIAS (NÃO INCLUI FORNECIMENTO). AF_11/2017</t>
  </si>
  <si>
    <t>18,33</t>
  </si>
  <si>
    <t>ASSENTAMENTO DE TUBO DE PVC DEFOFO OU PRFV OU RPVC PARA REDE DE ÁGUA, DN 150 MM, JUNTA ELÁSTICA INTEGRADA, INSTALADO EM LOCAL COM NÍVEL BAIXO DE INTERFERÊNCIAS (NÃO INCLUI FORNECIMENTO). AF_11/2017</t>
  </si>
  <si>
    <t>1,87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</si>
  <si>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</si>
  <si>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</si>
  <si>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4,75</t>
  </si>
  <si>
    <t>ASSENTAMENTO DE TUBO DE PVC DEFOFO OU PRFV OU RPVC PARA REDE DE ÁGUA, DN 300 MM, JUNTA ELÁSTICA INTEGRADA, INSTALADO EM LOCAL COM NÍVEL BAIXO DE INTERFERÊNCIAS (NÃO INCLUI FORNECIMENTO). AF_11/2017</t>
  </si>
  <si>
    <t>5,66</t>
  </si>
  <si>
    <t>ASSENTAMENTO DE TUBO DE PVC DEFOFO OU PRFV OU RPVC PARA REDE DE ÁGUA, DN 350 MM, JUNTA ELÁSTICA INTEGRADA, INSTALADO EM LOCAL COM NÍVEL BAIXO DE INTERFERÊNCIAS (NÃO INCLUI FORNECIMENTO). AF_11/2017</t>
  </si>
  <si>
    <t>6,54</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</si>
  <si>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</si>
  <si>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</si>
  <si>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9,22</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</si>
  <si>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</si>
  <si>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</si>
  <si>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</si>
  <si>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</si>
  <si>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</si>
  <si>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</si>
  <si>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</si>
  <si>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79,55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</si>
  <si>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</si>
  <si>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</si>
  <si>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</si>
  <si>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</si>
  <si>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</si>
  <si>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</si>
  <si>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</si>
  <si>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</si>
  <si>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</si>
  <si>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</si>
  <si>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</si>
  <si>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</si>
  <si>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</si>
  <si>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</si>
  <si>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</si>
  <si>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</si>
  <si>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</si>
  <si>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</si>
  <si>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</si>
  <si>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</si>
  <si>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</si>
  <si>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</si>
  <si>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</si>
  <si>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</si>
  <si>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</si>
  <si>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</si>
  <si>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</si>
  <si>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</si>
  <si>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</si>
  <si>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</si>
  <si>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</si>
  <si>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</si>
  <si>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29,82</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</si>
  <si>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</si>
  <si>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</si>
  <si>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</si>
  <si>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</si>
  <si>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</si>
  <si>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</si>
  <si>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</si>
  <si>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</si>
  <si>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</si>
  <si>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</si>
  <si>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</si>
  <si>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</si>
  <si>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</si>
  <si>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</si>
  <si>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318,42</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</si>
  <si>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</si>
  <si>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</si>
  <si>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</si>
  <si>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</si>
  <si>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</si>
  <si>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</si>
  <si>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</si>
  <si>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</si>
  <si>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</si>
  <si>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</si>
  <si>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</si>
  <si>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</si>
  <si>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</si>
  <si>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</si>
  <si>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</si>
  <si>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</si>
  <si>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</si>
  <si>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</si>
  <si>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</si>
  <si>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</si>
  <si>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</si>
  <si>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</si>
  <si>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PLACA DE OBRA EM CHAPA DE ACO GALVANIZADO</t>
  </si>
  <si>
    <t>73847/1</t>
  </si>
  <si>
    <t>ALUGUEL CONTAINER/ESCRIT INCL INST ELET LARG=2,20 COMP=6,20M          ALT=2,50M CHAPA ACO C/NERV TRAPEZ FORRO C/ISOL TERMO/ACUSTICO         CHASSIS REFORC PISO COMPENS NAVAL EXC TRANSP/CARGA/DESCARGA</t>
  </si>
  <si>
    <t>394,53</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</si>
  <si>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</si>
  <si>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</si>
  <si>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</si>
  <si>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</si>
  <si>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</si>
  <si>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</si>
  <si>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3,28</t>
  </si>
  <si>
    <t>MARTELETE OU ROMPEDOR PNEUMÁTICO MANUAL, 28 KG, COM SILENCIADOR - CHP DIURNO. AF_07/2016</t>
  </si>
  <si>
    <t>16,58</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</si>
  <si>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</si>
  <si>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</si>
  <si>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</si>
  <si>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</si>
  <si>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</si>
  <si>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</si>
  <si>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</si>
  <si>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</si>
  <si>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</si>
  <si>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</si>
  <si>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</si>
  <si>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9,44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</si>
  <si>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</si>
  <si>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</si>
  <si>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</si>
  <si>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</si>
  <si>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</si>
  <si>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</si>
  <si>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</si>
  <si>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</si>
  <si>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20,09</t>
  </si>
  <si>
    <t>GRADE DE DISCO REBOCÁVEL COM 20 DISCOS 24" X 6 MM COM PNEUS PARA TRANSPORTE - CHP DIURNO. AF_06/2014</t>
  </si>
  <si>
    <t>2,57</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</si>
  <si>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</si>
  <si>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</si>
  <si>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</si>
  <si>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</si>
  <si>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</si>
  <si>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32,45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</si>
  <si>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</si>
  <si>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</si>
  <si>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117,07</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</si>
  <si>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</si>
  <si>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</si>
  <si>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4,20</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</si>
  <si>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</si>
  <si>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</si>
  <si>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</si>
  <si>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</si>
  <si>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</si>
  <si>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</si>
  <si>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3,53</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</si>
  <si>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</si>
  <si>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</si>
  <si>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</si>
  <si>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2,71</t>
  </si>
  <si>
    <t>MISTURADOR DE ARGAMASSA, EIXO HORIZONTAL, CAPACIDADE DE MISTURA 300 KG, MOTOR ELÉTRICO POTÊNCIA 5 CV - CHP DIURNO. AF_06/2014</t>
  </si>
  <si>
    <t>3,18</t>
  </si>
  <si>
    <t>MISTURADOR DE ARGAMASSA, EIXO HORIZONTAL, CAPACIDADE DE MISTURA 600 KG, MOTOR ELÉTRICO POTÊNCIA 7,5 CV - CHP DIURNO. AF_06/2014</t>
  </si>
  <si>
    <t>4,42</t>
  </si>
  <si>
    <t>MISTURADOR DE ARGAMASSA, EIXO HORIZONTAL, CAPACIDADE DE MISTURA 160 KG, MOTOR ELÉTRICO POTÊNCIA 3 CV - CHP DIURNO. AF_06/2014</t>
  </si>
  <si>
    <t>2,29</t>
  </si>
  <si>
    <t>PROJETOR DE ARGAMASSA, CAPACIDADE DE PROJEÇÃO 1,5 M3/H, ALCANCE DE 30 ATÉ 60 M, MOTOR ELÉTRICO POTÊNCIA 7,5 HP - CHP DIURNO. AF_06/2014</t>
  </si>
  <si>
    <t>9,64</t>
  </si>
  <si>
    <t>PROJETOR DE ARGAMASSA, CAPACIDADE DE PROJEÇÃO 2 M3/H, ALCANCE ATÉ 50 M, MOTOR ELÉTRICO POTÊNCIA 7,5 HP - CHP DIURNO. AF_06/2014</t>
  </si>
  <si>
    <t>11,75</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</si>
  <si>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</si>
  <si>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</si>
  <si>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</si>
  <si>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</si>
  <si>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</si>
  <si>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</si>
  <si>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</si>
  <si>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</si>
  <si>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3,15</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</si>
  <si>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</si>
  <si>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</si>
  <si>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</si>
  <si>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</si>
  <si>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</si>
  <si>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</si>
  <si>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6,26</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</si>
  <si>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</si>
  <si>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</si>
  <si>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</si>
  <si>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</si>
  <si>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1,28</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</si>
  <si>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</si>
  <si>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</si>
  <si>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</si>
  <si>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9,12</t>
  </si>
  <si>
    <t>BOMBA TRIPLEX, PARA INJEÇÃO DE NATA DE CIMENTO, VAZÃO MÁXIMA DE 100 LITROS/MINUTO, PRESSÃO MÁXIMA DE 70 BAR - CHP DIURNO. AF_06/2015</t>
  </si>
  <si>
    <t>12,29</t>
  </si>
  <si>
    <t>BOMBA CENTRÍFUGA MONOESTÁGIO COM MOTOR ELÉTRICO MONOFÁSICO, POTÊNCIA 15 HP, DIÂMETRO DO ROTOR 173 MM, HM/Q = 30 MCA / 90 M3/H A 45 MCA / 55 M3/H - CHP DIURNO. AF_06/2015</t>
  </si>
  <si>
    <t>7,61</t>
  </si>
  <si>
    <t>BOMBA DE PROJEÇÃO DE CONCRETO SECO, POTÊNCIA 10 CV, VAZÃO 3 M3/H - CHP DIURNO. AF_06/2015</t>
  </si>
  <si>
    <t>9,10</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</si>
  <si>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</si>
  <si>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</si>
  <si>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15,95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</si>
  <si>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</si>
  <si>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</si>
  <si>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</si>
  <si>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</si>
  <si>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</si>
  <si>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15,21</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</si>
  <si>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</si>
  <si>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</si>
  <si>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</si>
  <si>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</si>
  <si>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</si>
  <si>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</si>
  <si>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4,27</t>
  </si>
  <si>
    <t>CORTADORA DE PISO COM MOTOR 4 TEMPOS A GASOLINA, POTÊNCIA DE 13 HP, COM DISCO DE CORTE DIAMANTADO SEGMENTADO PARA CONCRETO, DIÂMETRO DE 350 MM, FURO DE 1" (14 X 1") - CHP DIURNO. AF_08/2015</t>
  </si>
  <si>
    <t>8,80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</si>
  <si>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</si>
  <si>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</si>
  <si>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23,25</t>
  </si>
  <si>
    <t>GUINDAUTO HIDRÁULICO, CAPACIDADE MÁXIMA DE CARGA 6500 KG, MOMENTO MÁXIMO DE CARGA 5,8 TM, ALCANCE MÁXIMO HORIZONTAL 7,60 M, INCLUSIVE CAMINHÃO TOCO PBT 9.700 KG, POTÊNCIA DE 160 CV - CHP DIURNO. AF_08/2015</t>
  </si>
  <si>
    <t>116,36</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</si>
  <si>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</si>
  <si>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</si>
  <si>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21,51</t>
  </si>
  <si>
    <t>DISTRIBUIDOR DE AGREGADOS REBOCAVEL, CAPACIDADE 1,9 M³, LARGURA DE TRABALHO 3,66 M - CHP DIURNO. AF_11/2015</t>
  </si>
  <si>
    <t>7,37</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</si>
  <si>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</si>
  <si>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</si>
  <si>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1,82</t>
  </si>
  <si>
    <t>DOSADOR DE AREIA, CAPACIDADE DE 26 LITROS - CHP DIURNO. AF_11/2015</t>
  </si>
  <si>
    <t>0,13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</si>
  <si>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</si>
  <si>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</si>
  <si>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</si>
  <si>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</si>
  <si>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14,38</t>
  </si>
  <si>
    <t>MÁQUINA EXTRUSORA DE CONCRETO PARA GUIAS E SARJETAS, MOTOR A DIESEL, POTÊNCIA 14 CV - CHP DIURNO. AF_12/2015</t>
  </si>
  <si>
    <t>15,13</t>
  </si>
  <si>
    <t>MARTELO PERFURADOR PNEUMÁTICO MANUAL, HASTE 25 X 75 MM, 21 KG - CHP DIURNO. AF_12/2015</t>
  </si>
  <si>
    <t>16,66</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</si>
  <si>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</si>
  <si>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</si>
  <si>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3,70</t>
  </si>
  <si>
    <t>GRUA ASCENSIONAL, LANCA DE 30 M, CAPACIDADE DE 1,0 T A 30 M, ALTURA ATE 39 M - CHP DIURNO. AF_03/2016</t>
  </si>
  <si>
    <t>GUINCHO ELÉTRICO DE COLUNA, CAPACIDADE 400 KG, COM MOTO FREIO, MOTOR TRIFÁSICO DE 1,25 CV - CHP DIURNO. AF_03/2016</t>
  </si>
  <si>
    <t>14,81</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</si>
  <si>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</si>
  <si>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</si>
  <si>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</si>
  <si>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51,05</t>
  </si>
  <si>
    <t>GERADOR PORTÁTIL MONOFÁSICO, POTÊNCIA 5500 VA, MOTOR A GASOLINA, POTÊNCIA DO MOTOR 13 CV - CHP DIURNO. AF_03/2016</t>
  </si>
  <si>
    <t>7,88</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</si>
  <si>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</si>
  <si>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</si>
  <si>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</si>
  <si>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</si>
  <si>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</si>
  <si>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</si>
  <si>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</si>
  <si>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</si>
  <si>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0,03</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</si>
  <si>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</si>
  <si>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</si>
  <si>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</si>
  <si>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16,28</t>
  </si>
  <si>
    <t>COMPACTADOR DE SOLOS DE PERCUSÃO (SOQUETE) COM MOTOR A GASOLINA, POTÊNCIA 3 CV - CHP DIURNO. AF_09/2016</t>
  </si>
  <si>
    <t>3,47</t>
  </si>
  <si>
    <t>RÉGUA VIBRATÓRIA DUPLA PARA CONCRETO, PESO DE 60KG, COMPRIMENTO 4 M, COM MOTOR A GASOLINA, POTÊNCIA 5,5 HP - CHP DIURNO. AF_09/2016</t>
  </si>
  <si>
    <t>3,94</t>
  </si>
  <si>
    <t>POLIDORA DE PISO (POLITRIZ), PESO DE 100KG, DIÂMETRO 450 MM, MOTOR ELÉTRICO, POTÊNCIA 4 HP - CHP DIURNO. AF_09/2016</t>
  </si>
  <si>
    <t>DESEMPENADEIRA DE CONCRETO, PESO DE 75KG, 4 PÁS, MOTOR A GASOLINA, POTÊNCIA 5,5 HP - CHP DIURNO. AF_09/2016</t>
  </si>
  <si>
    <t>3,93</t>
  </si>
  <si>
    <t>PERFURATRIZ PNEUMATICA MANUAL DE PESO MEDIO, MARTELETE, 18KG, COMPRIMENTO MÁXIMO DE CURSO DE 6 M, DIAMETRO DO PISTAO DE 5,5 CM - CHP DIURNO. AF_11/2016</t>
  </si>
  <si>
    <t>15,84</t>
  </si>
  <si>
    <t>ROLO COMPACTADOR VIBRATORIO TANDEM, ACO LISO, POTENCIA 125 HP, PESO SEM/COM LASTRO 10,20/11,65 T, LARGURA DE TRABALHO 1,73 M - CHP DIURNO. AF_11/2016</t>
  </si>
  <si>
    <t>PERFURATRIZ MANUAL, TORQUE MAXIMO 55 KGF.M, POTENCIA 5 CV, COM DIAMETRO MAXIMO 8 1/2" - CHP DIURNO. AF_11/2016</t>
  </si>
  <si>
    <t>29,36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</si>
  <si>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</si>
  <si>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</si>
  <si>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</si>
  <si>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</si>
  <si>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</si>
  <si>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</si>
  <si>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</si>
  <si>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</si>
  <si>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</si>
  <si>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</si>
  <si>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</si>
  <si>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</si>
  <si>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</si>
  <si>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1,05</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</si>
  <si>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</si>
  <si>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</si>
  <si>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</si>
  <si>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</si>
  <si>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38,31</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</si>
  <si>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</si>
  <si>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</si>
  <si>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34,48</t>
  </si>
  <si>
    <t>GRADE DE DISCO CONTROLE REMOTO REBOCÁVEL, COM 24 DISCOS 24 X 6 MM COM PNEUS PARA TRANSPORTE - CHI DIURNO. AF_06/2014</t>
  </si>
  <si>
    <t>2,12</t>
  </si>
  <si>
    <t>MOTOBOMBA CENTRÍFUGA, MOTOR A GASOLINA, POTÊNCIA 5,42 HP, BOCAIS 1 1/2" X 1", DIÂMETRO ROTOR 143 MM HM/Q = 6 MCA / 16,8 M3/H A 38 MCA / 6,6 M3/H - CHI DIURNO. AF_06/2014</t>
  </si>
  <si>
    <t>0,17</t>
  </si>
  <si>
    <t>CAMINHÃO TOCO, PBT 16.000 KG, CARGA ÚTIL MÁX. 10.685 KG, DIST. ENTRE EIXOS 4,8 M, POTÊNCIA 189 CV, INCLUSIVE CARROCERIA FIXA ABERTA DE MADEIRA P/ TRANSPORTE GERAL DE CARGA SECA, DIMEN. APROX. 2,5 X 7,00 X 0,50 M - CHI DIURNO. AF_06/2014</t>
  </si>
  <si>
    <t>28,18</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</si>
  <si>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</si>
  <si>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</si>
  <si>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</si>
  <si>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2,43</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</si>
  <si>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</si>
  <si>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</si>
  <si>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</si>
  <si>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49,94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</si>
  <si>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</si>
  <si>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</si>
  <si>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4,74</t>
  </si>
  <si>
    <t>ROLO COMPACTADOR VIBRATÓRIO TANDEM AÇO LISO, POTÊNCIA 58 HP, PESO SEM/COM LASTRO 6,5 / 9,4 T, LARGURA DE TRABALHO 1,2 M - CHI DIURNO. AF_06/2014</t>
  </si>
  <si>
    <t>38,08</t>
  </si>
  <si>
    <t>RETROESCAVADEIRA SOBRE RODAS COM CARREGADEIRA, TRAÇÃO 4X4, POTÊNCIA LÍQ. 72 HP, CAÇAMBA CARREG. CAP. MÍN. 0,79 M3, CAÇAMBA RETRO CAP. 0,18 M3, PESO OPERACIONAL MÍN. 7.140 KG, PROFUNDIDADE ESCAVAÇÃO MÁX. 4,50 M - CHI DIURNO. AF_06/2014</t>
  </si>
  <si>
    <t>37,74</t>
  </si>
  <si>
    <t>ROLO COMPACTADOR VIBRATÓRIO PÉ DE CARNEIRO, OPERADO POR CONTROLE REMOTO, POTÊNCIA 12,5 KW, PESO OPERACIONAL 1,675 T, LARGURA DE TRABALHO 0,85 M - CHI DIURNO. AF_02/2016</t>
  </si>
  <si>
    <t>40,25</t>
  </si>
  <si>
    <t>USINA DE LAMA ASFÁLTICA, PROD 30 A 50 T/H, SILO DE AGREGADO 7 M3, RESERVATÓRIOS PARA EMULSÃO E ÁGUA DE 2,3 M3 CADA, MISTURADOR TIPO PUG MILL A SER MONTADO SOBRE CAMINHÃO - CHI DIURNO. AF_10/2014</t>
  </si>
  <si>
    <t>31,37</t>
  </si>
  <si>
    <t>CAMINHÃO TOCO, PESO BRUTO TOTAL 14.300 KG, CARGA ÚTIL MÁXIMA 9590 KG, DISTÂNCIA ENTRE EIXOS 4,76 M, POTÊNCIA 185 CV (NÃO INCLUI CARROCERIA) - CHI DIURNO. AF_06/2014</t>
  </si>
  <si>
    <t>29,41</t>
  </si>
  <si>
    <t>CAMINHÃO TOCO, PESO BRUTO TOTAL 16.000 KG, CARGA ÚTIL MÁXIMA DE 10.685 KG, DISTÂNCIA ENTRE EIXOS 4,80 M, POTÊNCIA 189 CV EXCLUSIVE CARROCERIA - CHI DIURNO. AF_06/2014</t>
  </si>
  <si>
    <t>27,69</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</si>
  <si>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</si>
  <si>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</si>
  <si>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16,38</t>
  </si>
  <si>
    <t>GRADE DE DISCO REBOCÁVEL COM 20 DISCOS 24" X 6 MM COM PNEUS PARA TRANSPORTE - CHI DIURNO. AF_06/2014</t>
  </si>
  <si>
    <t>1,66</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</si>
  <si>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</si>
  <si>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</si>
  <si>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</si>
  <si>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</si>
  <si>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56,24</t>
  </si>
  <si>
    <t>MARTELETE OU ROMPEDOR PNEUMÁTICO MANUAL, 28 KG, COM SILENCIADOR - CHI DIURNO. AF_07/2016</t>
  </si>
  <si>
    <t>15,22</t>
  </si>
  <si>
    <t>COMPRESSOR DE AR REBOCÁVEL, VAZÃO 189 PCM, PRESSÃO EFETIVA DE TRABALHO 102 PSI, MOTOR DIESEL, POTÊNCIA 63 CV - CHI DIURNO. AF_06/2015</t>
  </si>
  <si>
    <t>2,42</t>
  </si>
  <si>
    <t>CAMINHÃO BASCULANTE 6 M3, PESO BRUTO TOTAL 16.000 KG, CARGA ÚTIL MÁXIMA 13.071 KG, DISTÂNCIA ENTRE EIXOS 4,80 M, POTÊNCIA 230 CV INCLUSIVE CAÇAMBA METÁLICA - CHI DIURNO. AF_06/2014</t>
  </si>
  <si>
    <t>33,29</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</si>
  <si>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</si>
  <si>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</si>
  <si>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43,34</t>
  </si>
  <si>
    <t>TANQUE DE ASFALTO ESTACIONÁRIO COM SERPENTINA, CAPACIDADE 30.000 L - CHI DIURNO. AF_06/2014</t>
  </si>
  <si>
    <t>2,99</t>
  </si>
  <si>
    <t>MOTOBOMBA TRASH (PARA ÁGUA SUJA) AUTO ESCORVANTE, MOTOR GASOLINA DE 6,41 HP, DIÂMETROS DE SUCÇÃO X RECALQUE: 3" X 3", HM/Q = 10 MCA / 60 M3/H A 23 MCA / 0 M3/H - CHI DIURNO. AF_10/2014</t>
  </si>
  <si>
    <t>0,20</t>
  </si>
  <si>
    <t>ROLO COMPACTADOR PE DE CARNEIRO VIBRATORIO, POTENCIA 125 HP, PESO OPERACIONAL SEM/COM LASTRO 11,95 / 13,30 T, IMPACTO DINAMICO 38,5 / 22,5 T, LARGURA DE TRABALHO 2,15 M - CHI DIURNO. AF_06/2014</t>
  </si>
  <si>
    <t>40,56</t>
  </si>
  <si>
    <t>CAMINHÃO BASCULANTE 6 M3 TOCO, PESO BRUTO TOTAL 16.000 KG, CARGA ÚTIL MÁXIMA 11.130 KG, DISTÂNCIA ENTRE EIXOS 5,36 M, POTÊNCIA 185 CV, INCLUSIVE CAÇAMBA METÁLICA - CHI DIURNO. AF_06/2014</t>
  </si>
  <si>
    <t>32,61</t>
  </si>
  <si>
    <t>GRUPO GERADOR ESTACIONÁRIO, MOTOR DIESEL POTÊNCIA 170 KVA - CHI DIURNO. AF_02/2016</t>
  </si>
  <si>
    <t>4,05</t>
  </si>
  <si>
    <t>GRUPO DE SOLDAGEM COM GERADOR A DIESEL 60 CV PARA SOLDA ELÉTRICA, SOBRE 04 RODAS, COM MOTOR 4 CILINDROS 600 A - CHI DIURNO. AF_02/2016</t>
  </si>
  <si>
    <t>24,52</t>
  </si>
  <si>
    <t>ESCAVADEIRA HIDRÁULICA SOBRE ESTEIRAS, CAÇAMBA 0,80 M3, PESO OPERACIONAL 17,8 T, POTÊNCIA LÍQUIDA 110 HP - CHI DIURNO. AF_10/2014</t>
  </si>
  <si>
    <t>47,78</t>
  </si>
  <si>
    <t>BETONEIRA CAPACIDADE NOMINAL 400 L, CAPACIDADE DE MISTURA 310 L, MOTOR A DIESEL POTÊNCIA 5,0 HP, SEM CARREGADOR - CHI DIURNO. AF_06/2014</t>
  </si>
  <si>
    <t>0,28</t>
  </si>
  <si>
    <t>MISTURADOR DE ARGAMASSA, EIXO HORIZONTAL, CAPACIDADE DE MISTURA 300 KG, MOTOR ELÉTRICO POTÊNCIA 5 CV - CHI DIURNO. AF_06/2014</t>
  </si>
  <si>
    <t>0,55</t>
  </si>
  <si>
    <t>MISTURADOR DE ARGAMASSA, EIXO HORIZONTAL, CAPACIDADE DE MISTURA 600 KG, MOTOR ELÉTRICO POTÊNCIA 7,5 CV - CHI DIURNO. AF_06/2014</t>
  </si>
  <si>
    <t>0,66</t>
  </si>
  <si>
    <t>MISTURADOR DE ARGAMASSA, EIXO HORIZONTAL, CAPACIDADE DE MISTURA 160 KG, MOTOR ELÉTRICO POTÊNCIA 3 CV - CHI DIURNO. AF_06/2014</t>
  </si>
  <si>
    <t>0,52</t>
  </si>
  <si>
    <t>PROJETOR DE ARGAMASSA, CAPACIDADE DE PROJEÇÃO 1,5 M3/H, ALCANCE DE 30 ATÉ 60 M, MOTOR ELÉTRICO POTÊNCIA 7,5 HP - CHI DIURNO. AF_06/2014</t>
  </si>
  <si>
    <t>3,43</t>
  </si>
  <si>
    <t>PROJETOR DE ARGAMASSA, CAPACIDADE DE PROJEÇÃO 2 M3/H, ALCANCE ATÉ 50 M, MOTOR ELÉTRICO POTÊNCIA 7,5 HP - CHI DIURNO. AF_06/2014</t>
  </si>
  <si>
    <t>4,55</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</si>
  <si>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</si>
  <si>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</si>
  <si>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</si>
  <si>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</si>
  <si>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</si>
  <si>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</si>
  <si>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</si>
  <si>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</si>
  <si>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28,37</t>
  </si>
  <si>
    <t>BATE-ESTACAS POR GRAVIDADE, POTÊNCIA DE 160 HP, PESO DO MARTELO ATÉ 3 TONELADAS - CHI DIURNO. AF_11/2014</t>
  </si>
  <si>
    <t>BETONEIRA CAPACIDADE NOMINAL DE 600 L, CAPACIDADE DE MISTURA 360 L, MOTOR ELÉTRICO TRIFÁSICO POTÊNCIA DE 4 CV, SEM CARREGADOR - CHI DIURNO. AF_11/2014</t>
  </si>
  <si>
    <t>0,85</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</si>
  <si>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</si>
  <si>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</si>
  <si>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</si>
  <si>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</si>
  <si>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</si>
  <si>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</si>
  <si>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1,04</t>
  </si>
  <si>
    <t>CAMINHÃO BASCULANTE 14 M3, COM CAVALO MECÂNICO DE CAPACIDADE MÁXIMA DE TRAÇÃO COMBINADO DE 36000 KG, POTÊNCIA 286 CV, INCLUSIVE SEMIREBOQUE COM CAÇAMBA METÁLICA - CHI DIURNO. AF_12/2014</t>
  </si>
  <si>
    <t>42,64</t>
  </si>
  <si>
    <t>CAMINHÃO BASCULANTE 18 M3, COM CAVALO MECÂNICO DE CAPACIDADE MÁXIMA DE TRAÇÃO COMBINADO DE 45000 KG, POTÊNCIA 330 CV, INCLUSIVE SEMIREBOQUE COM CAÇAMBA METÁLICA - CHI DIURNO. AF_12/2014</t>
  </si>
  <si>
    <t>43,62</t>
  </si>
  <si>
    <t>VIBRADOR DE IMERSÃO, DIÂMETRO DE PONTEIRA 45MM, MOTOR ELÉTRICO TRIFÁSICO POTÊNCIA DE 2 CV - CHI DIURNO. AF_06/2015</t>
  </si>
  <si>
    <t>PERFURATRIZ MANUAL, TORQUE MÁXIMO 83 N.M, POTÊNCIA 5 CV, COM DIÂMETRO MÁXIMO 4" - CHI DIURNO. AF_06/2015</t>
  </si>
  <si>
    <t>1,77</t>
  </si>
  <si>
    <t>PERFURATRIZ SOBRE ESTEIRA, TORQUE MÁXIMO 600 KGF, PESO MÉDIO 1000 KG, POTÊNCIA 20 HP, DIÂMETRO MÁXIMO 10" - CHI DIURNO. AF_06/2015</t>
  </si>
  <si>
    <t>46,67</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</si>
  <si>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</si>
  <si>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</si>
  <si>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</si>
  <si>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0,61</t>
  </si>
  <si>
    <t>BOMBA DE PROJEÇÃO DE CONCRETO SECO, POTÊNCIA 10 CV, VAZÃO 3 M3/H - CHI DIURNO. AF_06/2015</t>
  </si>
  <si>
    <t>2,56</t>
  </si>
  <si>
    <t>BOMBA DE PROJEÇÃO DE CONCRETO SECO, POTÊNCIA 10 CV, VAZÃO 6 M3/H - CHI DIURNO. AF_06/2015</t>
  </si>
  <si>
    <t>2,74</t>
  </si>
  <si>
    <t>PROJETOR PNEUMÁTICO DE ARGAMASSA PARA CHAPISCO E REBOCO COM RECIPIENTE ACOPLADO, TIPO CANEQUINHA, COM COMPRESSOR DE AR REBOCÁVEL VAZÃO 89 PCM E MOTOR DIESEL DE 20 CV - CHI DIURNO. AF_06/2015</t>
  </si>
  <si>
    <t>3,79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</si>
  <si>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</si>
  <si>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</si>
  <si>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</si>
  <si>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</si>
  <si>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</si>
  <si>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3,23</t>
  </si>
  <si>
    <t>COMPRESSOR DE AR REBOCAVEL, VAZÃO 250 PCM, PRESSAO DE TRABALHO 102 PSI, MOTOR A DIESEL POTÊNCIA 81 CV - CHI DIURNO. AF_06/2015</t>
  </si>
  <si>
    <t>3,24</t>
  </si>
  <si>
    <t>COMPRESSOR DE AR REBOCÁVEL, VAZÃO 748 PCM, PRESSÃO EFETIVA DE TRABALHO 102 PSI, MOTOR DIESEL, POTÊNCIA 210 CV - CHI DIURNO. AF_06/2015</t>
  </si>
  <si>
    <t>8,25</t>
  </si>
  <si>
    <t>COMPRESSOR DE AR REBOCAVEL, VAZÃO 400 PCM, PRESSAO DE TRABALHO 102 PSI, MOTOR A DIESEL POTÊNCIA 110 CV - CHI DIURNO. AF_06/2015</t>
  </si>
  <si>
    <t>3,85</t>
  </si>
  <si>
    <t>CAMINHÃO TRUCADO (C/ TERCEIRO EIXO) ELETRÔNICO - POTÊNCIA 231CV - PBT = 22000KG - DIST. ENTRE EIXOS 5170 MM - INCLUI CARROCERIA FIXA ABERTA DE MADEIRA - CHI DIURNO. AF_06/2015</t>
  </si>
  <si>
    <t>32,30</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</si>
  <si>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</si>
  <si>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</si>
  <si>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</si>
  <si>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0,54</t>
  </si>
  <si>
    <t>CAMINHÃO BASCULANTE 10 M3, TRUCADO CABINE SIMPLES, PESO BRUTO TOTAL 23.000 KG, CARGA ÚTIL MÁXIMA 15.935 KG, DISTÂNCIA ENTRE EIXOS 4,80 M, POTÊNCIA 230 CV INCLUSIVE CAÇAMBA METÁLICA - CHI DIURNO. AF_06/2014</t>
  </si>
  <si>
    <t>35,11</t>
  </si>
  <si>
    <t>CAMINHÃO TOCO, PBT 14.300 KG, CARGA ÚTIL MÁX. 9.710 KG, DIST. ENTRE EIXOS 3,56 M, POTÊNCIA 185 CV, INCLUSIVE CARROCERIA FIXA ABERTA DE MADEIRA P/ TRANSPORTE GERAL DE CARGA SECA, DIMEN. APROX. 2,50 X 6,50 X 0,50 M - CHI DIURNO. AF_06/2014</t>
  </si>
  <si>
    <t>30,07</t>
  </si>
  <si>
    <t>ESPARGIDOR DE ASFALTO PRESSURIZADO, TANQUE 6 M3 COM ISOLAÇÃO TÉRMICA, AQUECIDO COM 2 MAÇARICOS, COM BARRA ESPARGIDORA 3,60 M, MONTADO SOBRE CAMINHÃO  TOCO, PBT 14.300 KG, POTÊNCIA 185 CV - CHI DIURNO. AF_08/2015</t>
  </si>
  <si>
    <t>35,03</t>
  </si>
  <si>
    <t>COMPACTADOR DE SOLOS DE PERCUSSÃO (SOQUETE) COM MOTOR A GASOLINA 4 TEMPOS, POTÊNCIA 4 CV - CHI DIURNO. AF_08/2015</t>
  </si>
  <si>
    <t>20,12</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</si>
  <si>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</si>
  <si>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</si>
  <si>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</si>
  <si>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19,39</t>
  </si>
  <si>
    <t>DISTRIBUIDOR DE AGREGADOS REBOCAVEL, CAPACIDADE 1,9 M³, LARGURA DE TRABALHO 3,66 M - CHI DIURNO. AF_11/2015</t>
  </si>
  <si>
    <t>4,35</t>
  </si>
  <si>
    <t>CAMINHÃO PARA EQUIPAMENTO DE LIMPEZA A SUCÇÃO COM CAMINHÃO TRUCADO DE PESO BRUTO TOTAL 23000 KG, CARGA ÚTIL MÁXIMA 15935 KG, DISTÂNCIA ENTRE EIXOS 4,80 M, POTÊNCIA 230 CV, INCLUSIVE LIMPADORA A SUCÇÃO, TANQUE 12000 L - CHI DIURNO. AF_11/2015</t>
  </si>
  <si>
    <t>35,60</t>
  </si>
  <si>
    <t>PENEIRA ROTATIVA COM MOTOR ELÉTRICO TRIFÁSICO DE 2 CV, CILINDRO DE 1 M X 0,60 M, COM FUROS DE 3,17 MM - CHI DIURNO. AF_11/2015</t>
  </si>
  <si>
    <t>DOSADOR DE AREIA, CAPACIDADE DE 26 LITROS - CHI DIURNO. AF_11/2015</t>
  </si>
  <si>
    <t>0,06</t>
  </si>
  <si>
    <t>CAMINHONETE COM MOTOR A DIESEL, POTÊNCIA 180 CV, CABINE DUPLA, 4X4 - CHI DIURNO. AF_11/2015</t>
  </si>
  <si>
    <t>26,90</t>
  </si>
  <si>
    <t>CAMINHONETE CABINE SIMPLES COM MOTOR 1.6 FLEX, CÂMBIO MANUAL, POTÊNCIA 101/104 CV, 2 PORTAS - CHI DIURNO. AF_11/2015</t>
  </si>
  <si>
    <t>20,27</t>
  </si>
  <si>
    <t>CAMINHÃO DE TRANSPORTE DE MATERIAL ASFÁLTICO 20.000 L, COM CAVALO MECÂNICO DE CAPACIDADE MÁXIMA DE TRAÇÃO COMBINADO DE 45.000 KG, POTÊNCIA 330 CV, INCLUSIVE TANQUE DE ASFALTO COM MAÇARICO - CHI DIURNO. AF_12/2015</t>
  </si>
  <si>
    <t>39,13</t>
  </si>
  <si>
    <t>APARELHO PARA CORTE E SOLDA OXI-ACETILENO SOBRE RODAS, INCLUSIVE CILINDROS E MAÇARICOS - CHI DIURNO. AF_12/2015</t>
  </si>
  <si>
    <t>MÁQUINA EXTRUSORA DE CONCRETO PARA GUIAS E SARJETAS, MOTOR A DIESEL, POTÊNCIA 14 CV - CHI DIURNO. AF_12/2015</t>
  </si>
  <si>
    <t>4,76</t>
  </si>
  <si>
    <t>MARTELO PERFURADOR PNEUMÁTICO MANUAL, HASTE 25 X 75 MM, 21 KG - CHI DIURNO. AF_12/2015</t>
  </si>
  <si>
    <t>15,26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</si>
  <si>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</si>
  <si>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</si>
  <si>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0,25</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</si>
  <si>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</si>
  <si>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</si>
  <si>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</si>
  <si>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</si>
  <si>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</si>
  <si>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</si>
  <si>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18,90</t>
  </si>
  <si>
    <t>GERADOR PORTÁTIL MONOFÁSICO, POTÊNCIA 5500 VA, MOTOR A GASOLINA, POTÊNCIA DO MOTOR 13 CV - CHI DIURNO. AF_03/2016</t>
  </si>
  <si>
    <t>0,18</t>
  </si>
  <si>
    <t>GRUPO GERADOR REBOCÁVEL, POTÊNCIA 66 KVA, MOTOR A DIESEL - CHI DIURNO. AF_03/2016</t>
  </si>
  <si>
    <t>2,55</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</si>
  <si>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</si>
  <si>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</si>
  <si>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</si>
  <si>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</si>
  <si>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</si>
  <si>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32,34</t>
  </si>
  <si>
    <t>TALHA MANUAL DE CORRENTE, CAPACIDADE DE 2 TON. COM ELEVAÇÃO DE 3 M - CHI DIURNO. AF_07/2016</t>
  </si>
  <si>
    <t>0,02</t>
  </si>
  <si>
    <t>GRUA ASCENCIONAL, LANÇA DE 42 M, CAPACIDADE DE 1,5 T A 30 M, ALTURA ATÉ 39 M - CHI DIURNO. AF_08/2016</t>
  </si>
  <si>
    <t>PULVERIZADOR DE TINTA ELÉTRICO/MÁQUINA DE PINTURA AIRLESS, VAZÃO 2 L/MIN - CHI DIURNO. AF_08/2016</t>
  </si>
  <si>
    <t>19,56</t>
  </si>
  <si>
    <t>MARTELO DEMOLIDOR PNEUMÁTICO MANUAL, 32 KG - CHI DIURNO. AF_09/2016</t>
  </si>
  <si>
    <t>15,07</t>
  </si>
  <si>
    <t>COMPACTADOR DE SOLOS DE PERCUSÃO (SOQUETE) COM MOTOR A GASOLINA, POTÊNCIA 3 CV - CHI DIURNO. AF_09/2016</t>
  </si>
  <si>
    <t>0,72</t>
  </si>
  <si>
    <t>RÉGUA VIBRATÓRIA DUPLA PARA CONCRETO, PESO DE 60KG, COMPRIMENTO 4 M, COM MOTOR A GASOLINA, POTÊNCIA 5,5 HP - CHI DIURNO. AF_09/2016</t>
  </si>
  <si>
    <t>0,38</t>
  </si>
  <si>
    <t>POLIDORA DE PISO (POLITRIZ), PESO DE 100KG, DIÂMETRO 450 MM, MOTOR ELÉTRICO, POTÊNCIA 4 HP - CHI DIURNO. AF_09/2016</t>
  </si>
  <si>
    <t>DESEMPENADEIRA DE CONCRETO, PESO DE 75KG, 4 PÁS, MOTOR A GASOLINA, POTÊNCIA 5,5 HP - CHI DIURNO. AF_09/2016</t>
  </si>
  <si>
    <t>0,41</t>
  </si>
  <si>
    <t>PERFURATRIZ PNEUMATICA MANUAL DE PESO MEDIO, MARTELETE, 18KG, COMPRIMENTO MÁXIMO DE CURSO DE 6 M, DIAMETRO DO PISTAO DE 5,5 CM - CHI DIURNO. AF_11/2016</t>
  </si>
  <si>
    <t>14,85</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</si>
  <si>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</si>
  <si>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</si>
  <si>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</si>
  <si>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45,54</t>
  </si>
  <si>
    <t>ESCAVADEIRA HIDRAULICA SOBRE ESTEIRA, COM GARRA GIRATORIA DE MANDIBULAS, PESO OPERACIONAL ENTRE 22,00 E 25,50 TON, POTENCIA LIQUIDA ENTRE 150 E 160 HP - CHI DIURNO. AF_11/2016</t>
  </si>
  <si>
    <t>53,62</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</si>
  <si>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</si>
  <si>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</si>
  <si>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5,77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</si>
  <si>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</si>
  <si>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</si>
  <si>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</si>
  <si>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30,56</t>
  </si>
  <si>
    <t>CAMINHÃO BASCULANTE 10 M3, TRUCADO, POTÊNCIA 230 CV, INCLUSIVE CAÇAMBA METÁLICA, COM DISTRIBUIDOR DE AGREGADOS ACOPLADO - CHI DIURNO. AF_02/2017</t>
  </si>
  <si>
    <t>37,96</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</si>
  <si>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</si>
  <si>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</si>
  <si>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</si>
  <si>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</si>
  <si>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39,11</t>
  </si>
  <si>
    <t>PERFURATRIZ ROTATIVA SOBRE ESTEIRA, TORQUE MAXIMO 2500 KGM, POTENCIA 110 HP, MOTOR DIESEL - CHI DIURNO. AF_05/2017</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</si>
  <si>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</si>
  <si>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</si>
  <si>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</si>
  <si>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</si>
  <si>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16,22</t>
  </si>
  <si>
    <t>ESCAVADEIRA HIDRÁULICA SOBRE ESTEIRAS, CAÇAMBA 0,80 M3, PESO OPERACIONAL 17 T, POTENCIA BRUTA 111 HP - DEPRECIAÇÃO. AF_06/2014</t>
  </si>
  <si>
    <t>21,28</t>
  </si>
  <si>
    <t>ESCAVADEIRA HIDRÁULICA SOBRE ESTEIRAS, CAÇAMBA 0,80 M3, PESO OPERACIONAL 17 T, POTENCIA BRUTA 111 HP - JUROS. AF_06/2014</t>
  </si>
  <si>
    <t>5,47</t>
  </si>
  <si>
    <t>ESCAVADEIRA HIDRÁULICA SOBRE ESTEIRAS, CAÇAMBA 0,80 M3, PESO OPERACIONAL 17 T, POTENCIA BRUTA 111 HP - MANUTENÇÃO. AF_06/2014</t>
  </si>
  <si>
    <t>26,60</t>
  </si>
  <si>
    <t>ESCAVADEIRA HIDRÁULICA SOBRE ESTEIRAS, CAÇAMBA 0,80 M3, PESO OPERACIONAL 17 T, POTENCIA BRUTA 111 HP - MATERIAIS NA OPERAÇÃO. AF_06/2014</t>
  </si>
  <si>
    <t>GRADE DE DISCO CONTROLE REMOTO REBOCÁVEL, COM 24 DISCOS 24 X 6 MM COM PNEUS PARA TRANSPORTE - MANUTENÇÃO. AF_06/2014</t>
  </si>
  <si>
    <t>1,16</t>
  </si>
  <si>
    <t>RETROESCAVADEIRA SOBRE RODAS COM CARREGADEIRA, TRAÇÃO 4X4, POTÊNCIA LÍQ. 88 HP, CAÇAMBA CARREG. CAP. MÍN. 1 M3, CAÇAMBA RETRO CAP. 0,26 M3, PESO OPERACIONAL MÍN. 6.674 KG, PROFUNDIDADE ESCAVAÇÃO MÁX. 4,37 M - MANUTENÇÃO. AF_06/2014</t>
  </si>
  <si>
    <t>15,96</t>
  </si>
  <si>
    <t>RETROESCAVADEIRA SOBRE RODAS COM CARREGADEIRA, TRAÇÃO 4X2, POTÊNCIA LÍQ. 79 HP, CAÇAMBA CARREG. CAP. MÍN. 1 M3, CAÇAMBA RETRO CAP. 0,20 M3, PESO OPERACIONAL MÍN. 6.570 KG, PROFUNDIDADE ESCAVAÇÃO MÁX. 4,37 M - MANUTENÇÃO. AF_06/2014</t>
  </si>
  <si>
    <t>14,19</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</si>
  <si>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</si>
  <si>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</si>
  <si>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15,60</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</si>
  <si>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</si>
  <si>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</si>
  <si>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</si>
  <si>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3,21</t>
  </si>
  <si>
    <t>CAMINHÃO BASCULANTE 6 M3, PESO BRUTO TOTAL 16.000 KG, CARGA ÚTIL MÁXIMA 13.071 KG, DISTÂNCIA ENTRE EIXOS 4,80 M, POTÊNCIA 230 CV INCLUSIVE CAÇAMBA METÁLICA - MANUTENÇÃO. AF_06/2014</t>
  </si>
  <si>
    <t>19,49</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</si>
  <si>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</si>
  <si>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</si>
  <si>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12,24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</si>
  <si>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</si>
  <si>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</si>
  <si>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</si>
  <si>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</si>
  <si>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6,79</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</si>
  <si>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</si>
  <si>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</si>
  <si>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</si>
  <si>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</si>
  <si>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</si>
  <si>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</si>
  <si>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4,70</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</si>
  <si>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</si>
  <si>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</si>
  <si>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25,78</t>
  </si>
  <si>
    <t>RETROESCAVADEIRA SOBRE RODAS COM CARREGADEIRA, TRAÇÃO 4X4, POTÊNCIA LÍQ. 72 HP, CAÇAMBA CARREG. CAP. MÍN. 0,79 M3, CAÇAMBA RETRO CAP. 0,18 M3, PESO OPERACIONAL MÍN. 7.140 KG, PROFUNDIDADE ESCAVAÇÃO MÁX. 4,50 M - MANUTENÇÃO. AF_06/2014</t>
  </si>
  <si>
    <t>15,40</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</si>
  <si>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</si>
  <si>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</si>
  <si>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</si>
  <si>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21,31</t>
  </si>
  <si>
    <t>USINA DE LAMA ASFÁLTICA, PROD 30 A 50 T/H, SILO DE AGREGADO 7 M3, RESERVATÓRIOS PARA EMULSÃO E ÁGUA DE 2,3 M3 CADA, MISTURADOR TIPO PUG MILL A SER MONTADO SOBRE CAMINHÃO - MANUTENÇÃO. AF_10/2014</t>
  </si>
  <si>
    <t>23,97</t>
  </si>
  <si>
    <t>USINA DE LAMA ASFÁLTICA, PROD 30 A 50 T/H, SILO DE AGREGADO 7 M3, RESERVATÓRIOS PARA EMULSÃO E ÁGUA DE 2,3 M3 CADA, MISTURADOR TIPO PUG MILL A SER MONTADO SOBRE CAMINHÃO - MATERIAIS NA OPERAÇÃO. AF_10/2014</t>
  </si>
  <si>
    <t>14,46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</si>
  <si>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</si>
  <si>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</si>
  <si>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13,79</t>
  </si>
  <si>
    <t>CAMINHÃO TOCO, PESO BRUTO TOTAL 16.000 KG, CARGA ÚTIL MÁXIMA DE 10.685 KG, DISTÂNCIA ENTRE EIXOS 4,80 M, POTÊNCIA 189 CV EXCLUSIVE CARROCERIA - MANUTENÇÃO. AF_06/2014</t>
  </si>
  <si>
    <t>11,61</t>
  </si>
  <si>
    <t>CAMINHÃO PIPA 10.000 L TRUCADO, PESO BRUTO TOTAL 23.000 KG, CARGA ÚTIL MÁXIMA 15.935 KG, DISTÂNCIA ENTRE EIXOS 4,8 M, POTÊNCIA 230 CV, INCLUSIVE TANQUE DE AÇO PARA TRANSPORTE DE ÁGUA - MANUTENÇÃO. AF_06/2014</t>
  </si>
  <si>
    <t>19,48</t>
  </si>
  <si>
    <t>ESPARGIDOR DE ASFALTO PRESSURIZADO COM TANQUE DE 2500 L, REBOCÁVEL COM MOTOR A GASOLINA POTÊNCIA 3,4 HP - MANUTENÇÃO. AF_07/2014</t>
  </si>
  <si>
    <t>1,69</t>
  </si>
  <si>
    <t>ESPARGIDOR DE ASFALTO PRESSURIZADO COM TANQUE DE 2500 L, REBOCÁVEL COM MOTOR A GASOLINA POTÊNCIA 3,4 HP - MATERIAIS NA OPERAÇÃO. AF_07/2014</t>
  </si>
  <si>
    <t>2,02</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</si>
  <si>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</si>
  <si>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</si>
  <si>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</si>
  <si>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2,40</t>
  </si>
  <si>
    <t>BOMBA SUBMERSÍVEL ELÉTRICA TRIFÁSICA, POTÊNCIA 2,96 HP, Ø ROTOR 144 MM SEMI-ABERTO, BOCAL DE SAÍDA Ø 2, HM/Q = 2 MCA / 38,8 M3/H A 28 MCA / 5 M3/H - MANUTENÇÃO. AF_06/2014</t>
  </si>
  <si>
    <t>0,19</t>
  </si>
  <si>
    <t>TANQUE DE ASFALTO ESTACIONÁRIO COM SERPENTINA, CAPACIDADE 30.000 L - DEPRECIAÇÃO. AF_06/2014</t>
  </si>
  <si>
    <t>2,14</t>
  </si>
  <si>
    <t>TANQUE DE ASFALTO ESTACIONÁRIO COM SERPENTINA, CAPACIDADE 30.000 L - JUROS. AF_06/2014</t>
  </si>
  <si>
    <t>TANQUE DE ASFALTO ESTACIONÁRIO COM SERPENTINA, CAPACIDADE 30.000 L - MANUTENÇÃO. AF_06/2014</t>
  </si>
  <si>
    <t>4,01</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</si>
  <si>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</si>
  <si>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</si>
  <si>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</si>
  <si>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5,11</t>
  </si>
  <si>
    <t>ROLO COMPACTADOR DE PNEUS ESTÁTICO, PRESSÃO VARIÁVEL, POTÊNCIA 111 HP, PESO SEM/COM LASTRO 9,5 / 26 T, LARGURA DE TRABALHO 1,90 M - MANUTENÇÃO. AF_07/2014</t>
  </si>
  <si>
    <t>24,38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</si>
  <si>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</si>
  <si>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</si>
  <si>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</si>
  <si>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</si>
  <si>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3,81</t>
  </si>
  <si>
    <t>ROLO COMPACTADOR PE DE CARNEIRO VIBRATORIO, POTENCIA 125 HP, PESO OPERACIONAL SEM/COM LASTRO 11,95 / 13,30 T, IMPACTO DINAMICO 38,5 / 22,5 T, LARGURA DE TRABALHO 2,15 M - DEPRECIAÇÃO. AF_06/2014</t>
  </si>
  <si>
    <t>17,28</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</si>
  <si>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</si>
  <si>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</si>
  <si>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21,62</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</si>
  <si>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</si>
  <si>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</si>
  <si>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9,91</t>
  </si>
  <si>
    <t>CAMINHÃO BASCULANTE 6 M3 TOCO, PESO BRUTO TOTAL 16.000 KG, CARGA ÚTIL MÁXIMA 11.130 KG, DISTÂNCIA ENTRE EIXOS 5,36 M, POTÊNCIA 185 CV, INCLUSIVE CAÇAMBA METÁLICA - JUROS. AF_06/2014</t>
  </si>
  <si>
    <t>3,46</t>
  </si>
  <si>
    <t>CAMINHÃO BASCULANTE 6 M3 TOCO, PESO BRUTO TOTAL 16.000 KG, CARGA ÚTIL MÁXIMA 11.130 KG, DISTÂNCIA ENTRE EIXOS 5,36 M, POTÊNCIA 185 CV, INCLUSIVE CAÇAMBA METÁLICA - MANUTENÇÃO. AF_06/2014</t>
  </si>
  <si>
    <t>18,58</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</si>
  <si>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</si>
  <si>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</si>
  <si>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</si>
  <si>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2,22</t>
  </si>
  <si>
    <t>TRATOR DE PNEUS, POTÊNCIA 122 CV, TRAÇÃO 4X4, PESO COM LASTRO DE 4.510 KG - MANUTENÇÃO. AF_06/2014</t>
  </si>
  <si>
    <t>9,27</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</si>
  <si>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</si>
  <si>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</si>
  <si>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</si>
  <si>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</si>
  <si>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</si>
  <si>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</si>
  <si>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</si>
  <si>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</si>
  <si>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</si>
  <si>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</si>
  <si>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</si>
  <si>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</si>
  <si>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</si>
  <si>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3,76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</si>
  <si>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</si>
  <si>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</si>
  <si>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</si>
  <si>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</si>
  <si>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</si>
  <si>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</si>
  <si>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</si>
  <si>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</si>
  <si>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25,20</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</si>
  <si>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</si>
  <si>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</si>
  <si>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</si>
  <si>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1,36</t>
  </si>
  <si>
    <t>COMPRESSOR DE AR REBOCÁVEL, VAZÃO 189 PCM, PRESSÃO EFETIVA DE TRABALHO 102 PSI, MOTOR DIESEL, POTÊNCIA 63 CV - MATERIAIS NA OPERAÇÃO. AF_06/2015</t>
  </si>
  <si>
    <t>27,63</t>
  </si>
  <si>
    <t>BOMBA SUBMERSÍVEL ELÉTRICA TRIFÁSICA, POTÊNCIA 2,96 HP, Ø ROTOR 144 MM SEMI-ABERTO, BOCAL DE SAÍDA Ø 2, HM/Q = 2 MCA / 38,8 M3/H A 28 MCA / 5 M3/H - MATERIAIS NA OPERAÇÃO. AF_06/2014</t>
  </si>
  <si>
    <t>1,27</t>
  </si>
  <si>
    <t>CAMINHÃO PIPA 6.000 L, PESO BRUTO TOTAL 13.000 KG, DISTÂNCIA ENTRE EIXOS 4,80 M, POTÊNCIA 189 CV INCLUSIVE TANQUE DE AÇO PARA TRANSPORTE DE ÁGUA, CAPACIDADE 6 M3 - MANUTENÇÃO. AF_06/2014</t>
  </si>
  <si>
    <t>15,15</t>
  </si>
  <si>
    <t>ROLO COMPACTADOR DE PNEUS ESTÁTICO, PRESSÃO VARIÁVEL, POTÊNCIA 111 HP, PESO SEM/COM LASTRO 9,5 / 26 T, LARGURA DE TRABALHO 1,90 M - MATERIAIS NA OPERAÇÃO. AF_07/2014</t>
  </si>
  <si>
    <t>GRUPO GERADOR ESTACIONÁRIO, MOTOR DIESEL POTÊNCIA 170 KVA - DEPRECIAÇÃO. AF_02/2016</t>
  </si>
  <si>
    <t>3,02</t>
  </si>
  <si>
    <t>GRUPO GERADOR ESTACIONÁRIO, MOTOR DIESEL POTÊNCIA 170 KVA - MANUTENÇÃO. AF_02/2016</t>
  </si>
  <si>
    <t>2,69</t>
  </si>
  <si>
    <t>ROLO COMPACTADOR VIBRATÓRIO PÉ DE CARNEIRO PARA SOLOS, POTÊNCIA 80 HP, PESO OPERACIONAL SEM/COM LASTRO 7,4 / 8,8 T, LARGURA DE TRABALHO 1,68 M - DEPRECIAÇÃO. AF_02/2016</t>
  </si>
  <si>
    <t>12,96</t>
  </si>
  <si>
    <t>GRUPO GERADOR ESTACIONÁRIO, MOTOR DIESEL POTÊNCIA 170 KVA - MATERIAIS NA OPERAÇÃO. AF_02/2016</t>
  </si>
  <si>
    <t>ROLO COMPACTADOR VIBRATÓRIO PÉ DE CARNEIRO PARA SOLOS, POTÊNCIA 80 HP, PESO OPERACIONAL SEM/COM LASTRO 7,4 / 8,8 T, LARGURA DE TRABALHO 1,68 M - JUROS. AF_02/2016</t>
  </si>
  <si>
    <t>3,40</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</si>
  <si>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</si>
  <si>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</si>
  <si>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14,63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</si>
  <si>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</si>
  <si>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</si>
  <si>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9,15</t>
  </si>
  <si>
    <t>GRUPO DE SOLDAGEM COM GERADOR A DIESEL 60 CV PARA SOLDA ELÉTRICA, SOBRE 04 RODAS, COM MOTOR 4 CILINDROS 600 A - DEPRECIAÇÃO. AF_02/2016</t>
  </si>
  <si>
    <t>6,44</t>
  </si>
  <si>
    <t>GRUPO DE SOLDAGEM COM GERADOR A DIESEL 60 CV PARA SOLDA ELÉTRICA, SOBRE 04 RODAS, COM MOTOR 4 CILINDROS 600 A - MANUTENÇÃO. AF_02/2016</t>
  </si>
  <si>
    <t>8,05</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</si>
  <si>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</si>
  <si>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</si>
  <si>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1,45</t>
  </si>
  <si>
    <t>GRADE DE DISCO REBOCÁVEL COM 20 DISCOS 24" X 6 MM COM PNEUS PARA TRANSPORTE - JUROS. AF_06/2014</t>
  </si>
  <si>
    <t>0,35</t>
  </si>
  <si>
    <t>BETONEIRA CAPACIDADE NOMINAL 400 L, CAPACIDADE DE MISTURA 310 L, MOTOR A DIESEL POTÊNCIA 5,0 HP, SEM CARREGADOR - DEPRECIAÇÃO. AF_06/2014</t>
  </si>
  <si>
    <t>0,23</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</si>
  <si>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</si>
  <si>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</si>
  <si>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</si>
  <si>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</si>
  <si>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2,21</t>
  </si>
  <si>
    <t>MISTURADOR DE ARGAMASSA, EIXO HORIZONTAL, CAPACIDADE DE MISTURA 300 KG, MOTOR ELÉTRICO POTÊNCIA 5 CV - DEPRECIAÇÃO. AF_06/2014</t>
  </si>
  <si>
    <t>0,45</t>
  </si>
  <si>
    <t>MISTURADOR DE ARGAMASSA, EIXO HORIZONTAL, CAPACIDADE DE MISTURA 300 KG, MOTOR ELÉTRICO POTÊNCIA 5 CV - JUROS. AF_06/2014</t>
  </si>
  <si>
    <t>0,10</t>
  </si>
  <si>
    <t>MISTURADOR DE ARGAMASSA, EIXO HORIZONTAL, CAPACIDADE DE MISTURA 300 KG, MOTOR ELÉTRICO POTÊNCIA 5 CV - MANUTENÇÃO. AF_06/2014</t>
  </si>
  <si>
    <t>0,57</t>
  </si>
  <si>
    <t>MISTURADOR DE ARGAMASSA, EIXO HORIZONTAL, CAPACIDADE DE MISTURA 300 KG, MOTOR ELÉTRICO POTÊNCIA 5 CV - MATERIAIS NA OPERAÇÃO. AF_06/2014</t>
  </si>
  <si>
    <t>2,06</t>
  </si>
  <si>
    <t>MISTURADOR DE ARGAMASSA, EIXO HORIZONTAL, CAPACIDADE DE MISTURA 600 KG, MOTOR ELÉTRICO POTÊNCIA 7,5 CV - DEPRECIAÇÃO. AF_06/2014</t>
  </si>
  <si>
    <t>MISTURADOR DE ARGAMASSA, EIXO HORIZONTAL, CAPACIDADE DE MISTURA 600 KG, MOTOR ELÉTRICO POTÊNCIA 7,5 CV - JUROS. AF_06/2014</t>
  </si>
  <si>
    <t>0,12</t>
  </si>
  <si>
    <t>MISTURADOR DE ARGAMASSA, EIXO HORIZONTAL, CAPACIDADE DE MISTURA 600 KG, MOTOR ELÉTRICO POTÊNCIA 7,5 CV - MANUTENÇÃO. AF_06/2014</t>
  </si>
  <si>
    <t>0,67</t>
  </si>
  <si>
    <t>MISTURADOR DE ARGAMASSA, EIXO HORIZONTAL, CAPACIDADE DE MISTURA 600 KG, MOTOR ELÉTRICO POTÊNCIA 7,5 CV - MATERIAIS NA OPERAÇÃO. AF_06/2014</t>
  </si>
  <si>
    <t>3,09</t>
  </si>
  <si>
    <t>MISTURADOR DE ARGAMASSA, EIXO HORIZONTAL, CAPACIDADE DE MISTURA 160 KG, MOTOR ELÉTRICO POTÊNCIA 3 CV - DEPRECIAÇÃO. AF_06/2014</t>
  </si>
  <si>
    <t>0,43</t>
  </si>
  <si>
    <t>MISTURADOR DE ARGAMASSA, EIXO HORIZONTAL, CAPACIDADE DE MISTURA 160 KG, MOTOR ELÉTRICO POTÊNCIA 3 CV - JUROS. AF_06/2014</t>
  </si>
  <si>
    <t>0,09</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</si>
  <si>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</si>
  <si>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</si>
  <si>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1,24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</si>
  <si>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</si>
  <si>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</si>
  <si>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0,63</t>
  </si>
  <si>
    <t>PROJETOR DE ARGAMASSA, CAPACIDADE DE PROJEÇÃO 1,5 M3/H, ALCANCE DE 30 ATÉ 60 M, MOTOR ELÉTRICO POTÊNCIA 7,5 HP - MANUTENÇÃO. AF_06/2014</t>
  </si>
  <si>
    <t>3,07</t>
  </si>
  <si>
    <t>PROJETOR DE ARGAMASSA, CAPACIDADE DE PROJEÇÃO 1,5 M3/H, ALCANCE DE 30 ATÉ 60 M, MOTOR ELÉTRICO POTÊNCIA 7,5 HP - MATERIAIS NA OPERAÇÃO. AF_06/2014</t>
  </si>
  <si>
    <t>3,14</t>
  </si>
  <si>
    <t>PROJETOR DE ARGAMASSA, CAPACIDADE DE PROJEÇÃO 2 M3/H, ALCANCE ATÉ 50 M, MOTOR ELÉTRICO POTÊNCIA 7,5 HP - DEPRECIAÇÃO. AF_06/2014</t>
  </si>
  <si>
    <t>PROJETOR DE ARGAMASSA, CAPACIDADE DE PROJEÇÃO 2 M3/H, ALCANCE ATÉ 50 M, MOTOR ELÉTRICO POTÊNCIA 7,5 HP - JUROS. AF_06/2014</t>
  </si>
  <si>
    <t>0,83</t>
  </si>
  <si>
    <t>PROJETOR DE ARGAMASSA, CAPACIDADE DE PROJEÇÃO 2 M3/H, ALCANCE ATÉ 50 M, MOTOR ELÉTRICO POTÊNCIA 7,5 HP - MANUTENÇÃO. AF_06/2014</t>
  </si>
  <si>
    <t>4,06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</si>
  <si>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</si>
  <si>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</si>
  <si>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</si>
  <si>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0,73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</si>
  <si>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</si>
  <si>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</si>
  <si>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</si>
  <si>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0,16</t>
  </si>
  <si>
    <t>BETONEIRA CAPACIDADE NOMINAL DE 400 L, CAPACIDADE DE MISTURA 280 L, MOTOR ELÉTRICO TRIFÁSICO POTÊNCIA DE 2 CV, SEM CARREGADOR - MATERIAIS NA OPERAÇÃO. AF_10/2014</t>
  </si>
  <si>
    <t>0,82</t>
  </si>
  <si>
    <t>ESCAVADEIRA HIDRÁULICA SOBRE ESTEIRAS, CAÇAMBA 0,80 M3, PESO OPERACIONAL 17,8 T, POTÊNCIA LÍQUIDA 110 HP - DEPRECIAÇÃO. AF_10/2014</t>
  </si>
  <si>
    <t>20,30</t>
  </si>
  <si>
    <t>ESCAVADEIRA HIDRÁULICA SOBRE ESTEIRAS, CAÇAMBA 0,80 M3, PESO OPERACIONAL 17,8 T, POTÊNCIA LÍQUIDA 110 HP - JUROS. AF_10/2014</t>
  </si>
  <si>
    <t>5,22</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</si>
  <si>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</si>
  <si>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</si>
  <si>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</si>
  <si>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16,63</t>
  </si>
  <si>
    <t>TRATOR DE ESTEIRAS, POTÊNCIA 125 HP, PESO OPERACIONAL 12,9 T, COM LÂMINA 2,7 M3 - JUROS. AF_10/2014</t>
  </si>
  <si>
    <t>7,11</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</si>
  <si>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</si>
  <si>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</si>
  <si>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</si>
  <si>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12,78</t>
  </si>
  <si>
    <t>USINA DE LAMA ASFÁLTICA, PROD 30 A 50 T/H, SILO DE AGREGADO 7 M3, RESERVATÓRIOS PARA EMULSÃO E ÁGUA DE 2,3 M3 CADA, MISTURADOR TIPO PUG MILL A SER MONTADO SOBRE CAMINHÃO - JUROS. AF_10/2014</t>
  </si>
  <si>
    <t>5,10</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</si>
  <si>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</si>
  <si>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</si>
  <si>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</si>
  <si>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</si>
  <si>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</si>
  <si>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0,44</t>
  </si>
  <si>
    <t>RETROESCAVADEIRA SOBRE RODAS COM CARREGADEIRA, TRAÇÃO 4X4, POTÊNCIA LÍQ. 88 HP, CAÇAMBA CARREG. CAP. MÍN. 1 M3, CAÇAMBA RETRO CAP. 0,26 M3, PESO OPERACIONAL MÍN. 6.674 KG, PROFUNDIDADE ESCAVAÇÃO MÁX. 4,37 M - DEPRECIAÇÃO. AF_06/2014</t>
  </si>
  <si>
    <t>12,77</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</si>
  <si>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</si>
  <si>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</si>
  <si>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11,35</t>
  </si>
  <si>
    <t>RETROESCAVADEIRA SOBRE RODAS COM CARREGADEIRA, TRAÇÃO 4X2, POTÊNCIA LÍQ. 79 HP, CAÇAMBA CARREG. CAP. MÍN. 1 M3, CAÇAMBA RETRO CAP. 0,20 M3, PESO OPERACIONAL MÍN. 6.570 KG, PROFUNDIDADE ESCAVAÇÃO MÁX. 4,37 M - JUROS. AF_06/2014</t>
  </si>
  <si>
    <t>2,92</t>
  </si>
  <si>
    <t>ESCAVADEIRA HIDRÁULICA SOBRE ESTEIRAS, CAÇAMBA 1,20 M3, PESO OPERACIONAL 21 T, POTÊNCIA BRUTA 155 HP - DEPRECIAÇÃO. AF_06/2014</t>
  </si>
  <si>
    <t>ESCAVADEIRA HIDRÁULICA SOBRE ESTEIRAS, CAÇAMBA 1,20 M3, PESO OPERACIONAL 21 T, POTÊNCIA BRUTA 155 HP - JUROS. AF_06/2014</t>
  </si>
  <si>
    <t>6,08</t>
  </si>
  <si>
    <t>ESCAVADEIRA HIDRÁULICA SOBRE ESTEIRAS, CAÇAMBA 1,20 M3, PESO OPERACIONAL 21 T, POTÊNCIA BRUTA 155 HP - MANUTENÇÃO. AF_06/2014</t>
  </si>
  <si>
    <t>29,59</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</si>
  <si>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</si>
  <si>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</si>
  <si>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</si>
  <si>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8,81</t>
  </si>
  <si>
    <t>RETROESCAVADEIRA SOBRE RODAS COM CARREGADEIRA, TRAÇÃO 4X4, POTÊNCIA LÍQ. 72 HP, CAÇAMBA CARREG. CAP. MÍN. 0,79 M3, CAÇAMBA RETRO CAP. 0,18 M3, PESO OPERACIONAL MÍN. 7.140 KG, PROFUNDIDADE ESCAVAÇÃO MÁX. 4,50 M - DEPRECIAÇÃO. AF_06/2014</t>
  </si>
  <si>
    <t>12,32</t>
  </si>
  <si>
    <t>RETROESCAVADEIRA SOBRE RODAS COM CARREGADEIRA, TRAÇÃO 4X4, POTÊNCIA LÍQ. 72 HP, CAÇAMBA CARREG. CAP. MÍN. 0,79 M3, CAÇAMBA RETRO CAP. 0,18 M3, PESO OPERACIONAL MÍN. 7.140 KG, PROFUNDIDADE ESCAVAÇÃO MÁX. 4,50 M - JUROS. AF_06/2014</t>
  </si>
  <si>
    <t>3,16</t>
  </si>
  <si>
    <t>TRATOR DE ESTEIRAS, POTÊNCIA 347 HP, PESO OPERACIONAL 38,5 T, COM LÂMINA 8,70 M3 - DEPRECIAÇÃO. AF_06/2014</t>
  </si>
  <si>
    <t>TRATOR DE ESTEIRAS, POTÊNCIA 347 HP, PESO OPERACIONAL 38,5 T, COM LÂMINA 8,70 M3 - JUROS. AF_06/2014</t>
  </si>
  <si>
    <t>28,86</t>
  </si>
  <si>
    <t>VASSOURA MECÂNICA REBOCÁVEL COM ESCOVA CILÍNDRICA, LARGURA ÚTIL DE VARRIMENTO DE 2,44 M - DEPRECIAÇÃO. AF_06/2014</t>
  </si>
  <si>
    <t>1,94</t>
  </si>
  <si>
    <t>VASSOURA MECÂNICA REBOCÁVEL COM ESCOVA CILÍNDRICA, LARGURA ÚTIL DE VARRIMENTO DE 2,44 M - JUROS. AF_06/2014</t>
  </si>
  <si>
    <t>0,49</t>
  </si>
  <si>
    <t>TRATOR DE ESTEIRAS, POTÊNCIA 170 HP, PESO OPERACIONAL 19 T, CAÇAMBA 5,2 M3 - DEPRECIAÇÃO. AF_06/2014</t>
  </si>
  <si>
    <t>TRATOR DE ESTEIRAS, POTÊNCIA 170 HP, PESO OPERACIONAL 19 T, CAÇAMBA 5,2 M3 - JUROS. AF_06/2014</t>
  </si>
  <si>
    <t>8,75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</si>
  <si>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</si>
  <si>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</si>
  <si>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0,04</t>
  </si>
  <si>
    <t>TANQUE DE ASFALTO ESTACIONÁRIO COM MAÇARICO, CAPACIDADE 20.000 L - DEPRECIAÇÃO. AF_06/2014</t>
  </si>
  <si>
    <t>1,74</t>
  </si>
  <si>
    <t>TANQUE DE ASFALTO ESTACIONÁRIO COM MAÇARICO, CAPACIDADE 20.000 L - JUROS. AF_06/2014</t>
  </si>
  <si>
    <t>TANQUE DE ASFALTO ESTACIONÁRIO COM MAÇARICO, CAPACIDADE 20.000 L - MANUTENÇÃO. AF_06/2014</t>
  </si>
  <si>
    <t>3,26</t>
  </si>
  <si>
    <t>TANQUE DE ASFALTO ESTACIONÁRIO COM MAÇARICO, CAPACIDADE 20.000 L - MATERIAIS NA OPERAÇÃO. AF_06/2014</t>
  </si>
  <si>
    <t>TRATOR DE ESTEIRAS, POTÊNCIA 100 HP, PESO OPERACIONAL 9,4 T, COM LÂMINA 2,19 M3 - DEPRECIAÇÃO. AF_06/2014</t>
  </si>
  <si>
    <t>15,89</t>
  </si>
  <si>
    <t>TRATOR DE ESTEIRAS, POTÊNCIA 100 HP, PESO OPERACIONAL 9,4 T, COM LÂMINA 2,19 M3 - JUROS. AF_06/2014</t>
  </si>
  <si>
    <t>TRATOR DE PNEUS, POTÊNCIA 85 CV, TRAÇÃO 4X4, PESO COM LASTRO DE 4.675 KG - DEPRECIAÇÃO. AF_06/2014</t>
  </si>
  <si>
    <t>6,21</t>
  </si>
  <si>
    <t>TRATOR DE PNEUS, POTÊNCIA 85 CV, TRAÇÃO 4X4, PESO COM LASTRO DE 4.675 KG - JUROS. AF_06/2014</t>
  </si>
  <si>
    <t>1,63</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</si>
  <si>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</si>
  <si>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</si>
  <si>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</si>
  <si>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5,18</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</si>
  <si>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</si>
  <si>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</si>
  <si>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</si>
  <si>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</si>
  <si>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</si>
  <si>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12,46</t>
  </si>
  <si>
    <t>ROLO COMPACTADOR VIBRATÓRIO DE UM CILINDRO AÇO LISO, POTÊNCIA 80 HP, PESO OPERACIONAL MÁXIMO 8,1 T, IMPACTO DINÂMICO 16,15 / 9,5 T, LARGURA DE TRABALHO 1,68 M - JUROS. AF_06/2014</t>
  </si>
  <si>
    <t>3,27</t>
  </si>
  <si>
    <t>BATE-ESTACAS POR GRAVIDADE, POTÊNCIA DE 160 HP, PESO DO MARTELO ATÉ 3 TONELADAS - DEPRECIAÇÃO. AF_11/2014</t>
  </si>
  <si>
    <t>13,46</t>
  </si>
  <si>
    <t>BATE-ESTACAS POR GRAVIDADE, POTÊNCIA DE 160 HP, PESO DO MARTELO ATÉ 3 TONELADAS - JUROS. AF_11/2014</t>
  </si>
  <si>
    <t>4,03</t>
  </si>
  <si>
    <t>BATE-ESTACAS POR GRAVIDADE, POTÊNCIA DE 160 HP, PESO DO MARTELO ATÉ 3 TONELADAS - MANUTENÇÃO. AF_11/2014</t>
  </si>
  <si>
    <t>12,63</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</si>
  <si>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</si>
  <si>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</si>
  <si>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</si>
  <si>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</si>
  <si>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0,65</t>
  </si>
  <si>
    <t>BETONEIRA CAPACIDADE NOMINAL DE 600 L, CAPACIDADE DE MISTURA 360 L, MOTOR ELÉTRICO TRIFÁSICO POTÊNCIA DE 4 CV, SEM CARREGADOR - MATERIAIS NA OPERAÇÃO. AF_11/2014</t>
  </si>
  <si>
    <t>1,65</t>
  </si>
  <si>
    <t>MOTONIVELADORA POTÊNCIA BÁSICA LÍQUIDA (PRIMEIRA MARCHA) 125 HP, PESO BRUTO 13032 KG, LARGURA DA LÂMINA DE 3,7 M - DEPRECIAÇÃO. AF_06/2014</t>
  </si>
  <si>
    <t>22,20</t>
  </si>
  <si>
    <t>MOTONIVELADORA POTÊNCIA BÁSICA LÍQUIDA (PRIMEIRA MARCHA) 125 HP, PESO BRUTO 13032 KG, LARGURA DA LÂMINA DE 3,7 M - JUROS. AF_06/2014</t>
  </si>
  <si>
    <t>7,60</t>
  </si>
  <si>
    <t>FRESADORA DE ASFALTO A FRIO SOBRE RODAS, LARGURA FRESAGEM DE 1,0 M, POTÊNCIA 208 HP - DEPRECIAÇÃO. AF_11/2014</t>
  </si>
  <si>
    <t>FRESADORA DE ASFALTO A FRIO SOBRE RODAS, LARGURA FRESAGEM DE 1,0 M, POTÊNCIA 208 HP - JUROS. AF_11/2014</t>
  </si>
  <si>
    <t>17,75</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</si>
  <si>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</si>
  <si>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</si>
  <si>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</si>
  <si>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138,33</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</si>
  <si>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</si>
  <si>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</si>
  <si>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</si>
  <si>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</si>
  <si>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42,45</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</si>
  <si>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</si>
  <si>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</si>
  <si>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</si>
  <si>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36,03</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</si>
  <si>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</si>
  <si>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</si>
  <si>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</si>
  <si>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</si>
  <si>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</si>
  <si>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</si>
  <si>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</si>
  <si>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8,41</t>
  </si>
  <si>
    <t>GUINDAUTO HIDRÁULICO, CAPACIDADE MÁXIMA DE CARGA 6200 KG, MOMENTO MÁXIMO DE CARGA 11,7 TM, ALCANCE MÁXIMO HORIZONTAL 9,70 M, INCLUSIVE CAMINHÃO TOCO PBT 16.000 KG, POTÊNCIA DE 189 CV - JUROS. AF_06/2014</t>
  </si>
  <si>
    <t>3,36</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</si>
  <si>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</si>
  <si>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</si>
  <si>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6,53</t>
  </si>
  <si>
    <t>CAMINHÃO TOCO, PBT 16.000 KG, CARGA ÚTIL MÁX. 10.685 KG, DIST. ENTRE EIXOS 4,8 M, POTÊNCIA 189 CV, INCLUSIVE CARROCERIA FIXA ABERTA DE MADEIRA P/ TRANSPORTE GERAL DE CARGA SECA, DIMEN. APROX. 2,5 X 7,00 X 0,50 M - JUROS. AF_06/2014</t>
  </si>
  <si>
    <t>2,60</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</si>
  <si>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</si>
  <si>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</si>
  <si>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</si>
  <si>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</si>
  <si>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1,64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</si>
  <si>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</si>
  <si>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</si>
  <si>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57,79</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</si>
  <si>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</si>
  <si>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</si>
  <si>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</si>
  <si>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0,79</t>
  </si>
  <si>
    <t>BETONEIRA CAPACIDADE NOMINAL DE 600 L, CAPACIDADE DE MISTURA 440 L, MOTOR A DIESEL POTÊNCIA 10 HP, COM CARREGADOR - MATERIAIS NA OPERAÇÃO. AF_11/2014</t>
  </si>
  <si>
    <t>4,43</t>
  </si>
  <si>
    <t>ROLO COMPACTADOR VIBRATÓRIO TANDEM AÇO LISO, POTÊNCIA 58 HP, PESO SEM/COM LASTRO 6,5 / 9,4 T, LARGURA DE TRABALHO 1,2 M - DEPRECIAÇÃO. AF_06/2014</t>
  </si>
  <si>
    <t>15,31</t>
  </si>
  <si>
    <t>ROLO COMPACTADOR VIBRATÓRIO TANDEM AÇO LISO, POTÊNCIA 58 HP, PESO SEM/COM LASTRO 6,5 / 9,4 T, LARGURA DE TRABALHO 1,2 M - JUROS. AF_06/2014</t>
  </si>
  <si>
    <t>4,02</t>
  </si>
  <si>
    <t>CAMINHÃO BASCULANTE 14 M3, COM CAVALO MECÂNICO DE CAPACIDADE MÁXIMA DE TRAÇÃO COMBINADO DE 36000 KG, POTÊNCIA 286 CV, INCLUSIVE SEMIREBOQUE COM CAÇAMBA METÁLICA - DEPRECIAÇÃO. AF_12/2014</t>
  </si>
  <si>
    <t>16,96</t>
  </si>
  <si>
    <t>CAMINHÃO BASCULANTE 14 M3, COM CAVALO MECÂNICO DE CAPACIDADE MÁXIMA DE TRAÇÃO COMBINADO DE 36000 KG, POTÊNCIA 286 CV, INCLUSIVE SEMIREBOQUE COM CAÇAMBA METÁLICA - JUROS. AF_12/2014</t>
  </si>
  <si>
    <t>5,93</t>
  </si>
  <si>
    <t>CAMINHÃO BASCULANTE 14 M3, COM CAVALO MECÂNICO DE CAPACIDADE MÁXIMA DE TRAÇÃO COMBINADO DE 36000 KG, POTÊNCIA 286 CV, INCLUSIVE SEMIREBOQUE COM CAÇAMBA METÁLICA - IMPOSTOS E SEGUROS. AF_12/2014</t>
  </si>
  <si>
    <t>1,22</t>
  </si>
  <si>
    <t>CAMINHÃO BASCULANTE 14 M3, COM CAVALO MECÂNICO DE CAPACIDADE MÁXIMA DE TRAÇÃO COMBINADO DE 36000 KG, POTÊNCIA 286 CV, INCLUSIVE SEMIREBOQUE COM CAÇAMBA METÁLICA - MANUTENÇÃO. AF_12/2014</t>
  </si>
  <si>
    <t>31,81</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</si>
  <si>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</si>
  <si>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</si>
  <si>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17,65</t>
  </si>
  <si>
    <t>CAMINHÃO BASCULANTE 18 M3, COM CAVALO MECÂNICO DE CAPACIDADE MÁXIMA DE TRAÇÃO COMBINADO DE 45000 KG, POTÊNCIA 330 CV, INCLUSIVE SEMIREBOQUE COM CAÇAMBA METÁLICA - JUROS. AF_12/2014</t>
  </si>
  <si>
    <t>6,17</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</si>
  <si>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</si>
  <si>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</si>
  <si>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33,10</t>
  </si>
  <si>
    <t>CAMINHÃO BASCULANTE 18 M3, COM CAVALO MECÂNICO DE CAPACIDADE MÁXIMA DE TRAÇÃO COMBINADO DE 45000 KG, POTÊNCIA 330 CV, INCLUSIVE SEMIREBOQUE COM CAÇAMBA METÁLICA - MATERIAIS NA OPERAÇÃO. AF_12/2014</t>
  </si>
  <si>
    <t>144,71</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</si>
  <si>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</si>
  <si>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</si>
  <si>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</si>
  <si>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</si>
  <si>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</si>
  <si>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</si>
  <si>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0,32</t>
  </si>
  <si>
    <t>PERFURATRIZ MANUAL, TORQUE MÁXIMO 83 N.M, POTÊNCIA 5 CV, COM DIÂMETRO MÁXIMO 4" - MANUTENÇÃO. AF_06/2015</t>
  </si>
  <si>
    <t>1,81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</si>
  <si>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</si>
  <si>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</si>
  <si>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</si>
  <si>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5,68</t>
  </si>
  <si>
    <t>PERFURATRIZ SOBRE ESTEIRA, TORQUE MÁXIMO 600 KGF, PESO MÉDIO 1000 KG, POTÊNCIA 20 HP, DIÂMETRO MÁXIMO 10" - MANUTENÇÃO. AF_06/2015</t>
  </si>
  <si>
    <t>27,10</t>
  </si>
  <si>
    <t>PERFURATRIZ SOBRE ESTEIRA, TORQUE MÁXIMO 600 KGF, PESO MÉDIO 1000 KG, POTÊNCIA 20 HP, DIÂMETRO MÁXIMO 10" - MATERIAIS NA OPERAÇÃO. AF_06/2015</t>
  </si>
  <si>
    <t>8,36</t>
  </si>
  <si>
    <t>MISTURADOR DUPLO HORIZONTAL DE ALTA TURBULÊNCIA, CAPACIDADE / VOLUME 2 X 500 LITROS, MOTORES ELÉTRICOS MÍNIMO 5 CV CADA, PARA NATA CIMENTO, ARGAMASSA E OUTROS - DEPRECIAÇÃO. AF_06/2015</t>
  </si>
  <si>
    <t>2,15</t>
  </si>
  <si>
    <t>MISTURADOR DUPLO HORIZONTAL DE ALTA TURBULÊNCIA, CAPACIDADE / VOLUME 2 X 500 LITROS, MOTORES ELÉTRICOS MÍNIMO 5 CV CADA, PARA NATA CIMENTO, ARGAMASSA E OUTROS - JUROS. AF_06/2015</t>
  </si>
  <si>
    <t>0,48</t>
  </si>
  <si>
    <t>MISTURADOR DUPLO HORIZONTAL DE ALTA TURBULÊNCIA, CAPACIDADE / VOLUME 2 X 500 LITROS, MOTORES ELÉTRICOS MÍNIMO 5 CV CADA, PARA NATA CIMENTO, ARGAMASSA E OUTROS - MANUTENÇÃO. AF_06/2015</t>
  </si>
  <si>
    <t>2,36</t>
  </si>
  <si>
    <t>MISTURADOR DUPLO HORIZONTAL DE ALTA TURBULÊNCIA, CAPACIDADE / VOLUME 2 X 500 LITROS, MOTORES ELÉTRICOS MÍNIMO 5 CV CADA, PARA NATA CIMENTO, ARGAMASSA E OUTROS - MATERIAIS NA OPERAÇÃO. AF_06/2015</t>
  </si>
  <si>
    <t>4,13</t>
  </si>
  <si>
    <t>BOMBA TRIPLEX, PARA INJEÇÃO DE NATA DE CIMENTO, VAZÃO MÁXIMA DE 100 LITROS/MINUTO, PRESSÃO MÁXIMA DE 70 BAR - DEPRECIAÇÃO. AF_06/2015</t>
  </si>
  <si>
    <t>3,22</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</si>
  <si>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</si>
  <si>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</si>
  <si>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3,52</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</si>
  <si>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</si>
  <si>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</si>
  <si>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0,50</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</si>
  <si>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</si>
  <si>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</si>
  <si>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</si>
  <si>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6,46</t>
  </si>
  <si>
    <t>BOMBA DE PROJEÇÃO DE CONCRETO SECO, POTÊNCIA 10 CV, VAZÃO 3 M3/H - DEPRECIAÇÃO. AF_06/2015</t>
  </si>
  <si>
    <t>2,09</t>
  </si>
  <si>
    <t>BOMBA DE PROJEÇÃO DE CONCRETO SECO, POTÊNCIA 10 CV, VAZÃO 3 M3/H - JUROS. AF_06/2015</t>
  </si>
  <si>
    <t>0,47</t>
  </si>
  <si>
    <t>BOMBA DE PROJEÇÃO DE CONCRETO SECO, POTÊNCIA 10 CV, VAZÃO 3 M3/H - MANUTENÇÃO. AF_06/2015</t>
  </si>
  <si>
    <t>BOMBA DE PROJEÇÃO DE CONCRETO SECO, POTÊNCIA 10 CV, VAZÃO 3 M3/H - MATERIAIS NA OPERAÇÃO. AF_06/2015</t>
  </si>
  <si>
    <t>4,25</t>
  </si>
  <si>
    <t>BOMBA DE PROJEÇÃO DE CONCRETO SECO, POTÊNCIA 10 CV, VAZÃO 6 M3/H - DEPRECIAÇÃO. AF_06/2015</t>
  </si>
  <si>
    <t>2,24</t>
  </si>
  <si>
    <t>BOMBA DE PROJEÇÃO DE CONCRETO SECO, POTÊNCIA 10 CV, VAZÃO 6 M3/H - JUROS. AF_06/2015</t>
  </si>
  <si>
    <t>BOMBA DE PROJEÇÃO DE CONCRETO SECO, POTÊNCIA 10 CV, VAZÃO 6 M3/H - MANUTENÇÃO. AF_06/2015</t>
  </si>
  <si>
    <t>2,45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</si>
  <si>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</si>
  <si>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</si>
  <si>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3,10</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</si>
  <si>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</si>
  <si>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</si>
  <si>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3,39</t>
  </si>
  <si>
    <t>PROJETOR PNEUMÁTICO DE ARGAMASSA PARA CHAPISCO E REBOCO COM RECIPIENTE ACOPLADO, TIPO CANEQUINHA, COM COMPRESSOR DE AR REBOCÁVEL VAZÃO 89 PCM E MOTOR DIESEL DE 20 CV - MATERIAIS NA OPERAÇÃO. AF_06/2015</t>
  </si>
  <si>
    <t>8,77</t>
  </si>
  <si>
    <t>PERFURATRIZ COM TORRE METÁLICA PARA EXECUÇÃO DE ESTACA HÉLICE CONTÍNUA, PROFUNDIDADE MÁXIMA DE 30 M, DIÂMETRO MÁXIMO DE 800 MM, POTÊNCIA INSTALADA DE 268 HP, MESA ROTATIVA COM TORQUE MÁXIMO DE 170 KNM - DEPRECIAÇÃO. AF_06/2015</t>
  </si>
  <si>
    <t>99,40</t>
  </si>
  <si>
    <t>PERFURATRIZ COM TORRE METÁLICA PARA EXECUÇÃO DE ESTACA HÉLICE CONTÍNUA, PROFUNDIDADE MÁXIMA DE 30 M, DIÂMETRO MÁXIMO DE 800 MM, POTÊNCIA INSTALADA DE 268 HP, MESA ROTATIVA COM TORQUE MÁXIMO DE 170 KNM - JUROS. AF_06/2015</t>
  </si>
  <si>
    <t>26,10</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</si>
  <si>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</si>
  <si>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</si>
  <si>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</si>
  <si>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51,83</t>
  </si>
  <si>
    <t>PERFURATRIZ HIDRÁULICA SOBRE CAMINHÃO COM TRADO CURTO ACOPLADO, PROFUNDIDADE MÁXIMA DE 20 M, DIÂMETRO MÁXIMO DE 1500 MM, POTÊNCIA INSTALADA DE 137 HP, MESA ROTATIVA COM TORQUE MÁXIMO DE 30 KNM - JUROS. AF_06/2015</t>
  </si>
  <si>
    <t>13,61</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</si>
  <si>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</si>
  <si>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</si>
  <si>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</si>
  <si>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24,32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</si>
  <si>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</si>
  <si>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</si>
  <si>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</si>
  <si>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</si>
  <si>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12,62</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</si>
  <si>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</si>
  <si>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</si>
  <si>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</si>
  <si>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20,88</t>
  </si>
  <si>
    <t>COMPRESSOR DE AR REBOCÁVEL, VAZÃO 189 PCM, PRESSÃO EFETIVA DE TRABALHO 102 PSI, MOTOR DIESEL, POTÊNCIA 63 CV - DEPRECIAÇÃO. AF_06/2015</t>
  </si>
  <si>
    <t>1,92</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</si>
  <si>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</si>
  <si>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</si>
  <si>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</si>
  <si>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</si>
  <si>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</si>
  <si>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</si>
  <si>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</si>
  <si>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</si>
  <si>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</si>
  <si>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</si>
  <si>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</si>
  <si>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1,71</t>
  </si>
  <si>
    <t>COMPRESSOR DE AR REBOCÁVEL, VAZÃO 748 PCM, PRESSÃO EFETIVA DE TRABALHO 102 PSI, MOTOR DIESEL, POTÊNCIA 210 CV - MANUTENÇÃO. AF_06/2015</t>
  </si>
  <si>
    <t>8,18</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</si>
  <si>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</si>
  <si>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</si>
  <si>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3,05</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</si>
  <si>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</si>
  <si>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</si>
  <si>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</si>
  <si>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3,82</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</si>
  <si>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</si>
  <si>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</si>
  <si>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2,81</t>
  </si>
  <si>
    <t>CAMINHÃO TRUCADO (C/ TERCEIRO EIXO) ELETRÔNICO - POTÊNCIA 231CV - PBT = 22000KG - DIST. ENTRE EIXOS 5170 MM - INCLUI CARROCERIA FIXA ABERTA DE MADEIRA - DEPRECIAÇÃO. AF_06/2015</t>
  </si>
  <si>
    <t>9,31</t>
  </si>
  <si>
    <t>CAMINHÃO TRUCADO (C/ TERCEIRO EIXO) ELETRÔNICO - POTÊNCIA 231CV - PBT = 22000KG - DIST. ENTRE EIXOS 5170 MM - INCLUI CARROCERIA FIXA ABERTA DE MADEIRA - JUROS. AF_06/2015</t>
  </si>
  <si>
    <t>3,71</t>
  </si>
  <si>
    <t>CAMINHÃO TRUCADO (C/ TERCEIRO EIXO) ELETRÔNICO - POTÊNCIA 231CV - PBT = 22000KG - DIST. ENTRE EIXOS 5170 MM - INCLUI CARROCERIA FIXA ABERTA DE MADEIRA - IMPOSTOS E SEGUROS. AF_06/2015</t>
  </si>
  <si>
    <t>0,75</t>
  </si>
  <si>
    <t>CAMINHÃO TRUCADO (C/ TERCEIRO EIXO) ELETRÔNICO - POTÊNCIA 231CV - PBT = 22000KG - DIST. ENTRE EIXOS 5170 MM - INCLUI CARROCERIA FIXA ABERTA DE MADEIRA - MANUTENÇÃO. AF_06/2015</t>
  </si>
  <si>
    <t>17,47</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</si>
  <si>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</si>
  <si>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</si>
  <si>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</si>
  <si>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</si>
  <si>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</si>
  <si>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</si>
  <si>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</si>
  <si>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</si>
  <si>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</si>
  <si>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0,56</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</si>
  <si>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</si>
  <si>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</si>
  <si>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7,35</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</si>
  <si>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</si>
  <si>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</si>
  <si>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0,60</t>
  </si>
  <si>
    <t>CAMINHÃO PIPA 6.000 L, PESO BRUTO TOTAL 13.000 KG, DISTÂNCIA ENTRE EIXOS 4,80 M, POTÊNCIA 189 CV INCLUSIVE TANQUE DE AÇO PARA TRANSPORTE DE ÁGUA, CAPACIDADE 6 M3 - DEPRECIAÇÃO. AF_06/2014</t>
  </si>
  <si>
    <t>8,08</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</si>
  <si>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</si>
  <si>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</si>
  <si>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</si>
  <si>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10,39</t>
  </si>
  <si>
    <t>CAMINHÃO BASCULANTE 6 M3, PESO BRUTO TOTAL 16.000 KG, CARGA ÚTIL MÁXIMA 13.071 KG, DISTÂNCIA ENTRE EIXOS 4,80 M, POTÊNCIA 230 CV INCLUSIVE CAÇAMBA METÁLICA - JUROS. AF_06/2014</t>
  </si>
  <si>
    <t>3,63</t>
  </si>
  <si>
    <t>CAMINHÃO BASCULANTE 6 M3, PESO BRUTO TOTAL 16.000 KG, CARGA ÚTIL MÁXIMA 13.071 KG, DISTÂNCIA ENTRE EIXOS 4,80 M, POTÊNCIA 230 CV INCLUSIVE CAÇAMBA METÁLICA - IMPOSTOS E SEGUROS. AF_06/2014</t>
  </si>
  <si>
    <t>0,74</t>
  </si>
  <si>
    <t>CAMINHÃO TOCO, PESO BRUTO TOTAL 16.000 KG, CARGA ÚTIL MÁXIMA DE 10.685 KG, DISTÂNCIA ENTRE EIXOS 4,80 M, POTÊNCIA 189 CV EXCLUSIVE CARROCERIA - DEPRECIAÇÃO. AF_06/2014</t>
  </si>
  <si>
    <t>6,19</t>
  </si>
  <si>
    <t>CAMINHÃO TOCO, PESO BRUTO TOTAL 16.000 KG, CARGA ÚTIL MÁXIMA DE 10.685 KG, DISTÂNCIA ENTRE EIXOS 4,80 M, POTÊNCIA 189 CV EXCLUSIVE CARROCERIA - JUROS. AF_06/2014</t>
  </si>
  <si>
    <t>2,47</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</si>
  <si>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</si>
  <si>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</si>
  <si>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11,66</t>
  </si>
  <si>
    <t>CAMINHÃO BASCULANTE 10 M3, TRUCADO CABINE SIMPLES, PESO BRUTO TOTAL 23.000 KG, CARGA ÚTIL MÁXIMA 15.935 KG, DISTÂNCIA ENTRE EIXOS 4,80 M, POTÊNCIA 230 CV INCLUSIVE CAÇAMBA METÁLICA - JUROS. AF_06/2014</t>
  </si>
  <si>
    <t>4,08</t>
  </si>
  <si>
    <t>CAMINHÃO BASCULANTE 10 M3, TRUCADO CABINE SIMPLES, PESO BRUTO TOTAL 23.000 KG, CARGA ÚTIL MÁXIMA 15.935 KG, DISTÂNCIA ENTRE EIXOS 4,80 M, POTÊNCIA 230 CV INCLUSIVE CAÇAMBA METÁLICA - IMPOSTOS E SEGUROS. AF_06/2014</t>
  </si>
  <si>
    <t>0,84</t>
  </si>
  <si>
    <t>CAMINHÃO BASCULANTE 10 M3, TRUCADO CABINE SIMPLES, PESO BRUTO TOTAL 23.000 KG, CARGA ÚTIL MÁXIMA 15.935 KG, DISTÂNCIA ENTRE EIXOS 4,80 M, POTÊNCIA 230 CV INCLUSIVE CAÇAMBA METÁLICA - MANUTENÇÃO. AF_06/2014</t>
  </si>
  <si>
    <t>21,89</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</si>
  <si>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</si>
  <si>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</si>
  <si>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7,80</t>
  </si>
  <si>
    <t>CAMINHÃO TOCO, PBT 14.300 KG, CARGA ÚTIL MÁX. 9.710 KG, DIST. ENTRE EIXOS 3,56 M, POTÊNCIA 185 CV, INCLUSIVE CARROCERIA FIXA ABERTA DE MADEIRA P/ TRANSPORTE GERAL DE CARGA SECA, DIMEN. APROX. 2,50 X 6,50 X 0,50 M - JUROS. AF_06/2014</t>
  </si>
  <si>
    <t>3,11</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</si>
  <si>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</si>
  <si>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</si>
  <si>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</si>
  <si>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4,15</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</si>
  <si>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</si>
  <si>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</si>
  <si>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</si>
  <si>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0,68</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</si>
  <si>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</si>
  <si>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</si>
  <si>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11,73</t>
  </si>
  <si>
    <t>ESPARGIDOR DE ASFALTO PRESSURIZADO, TANQUE 6 M3 COM ISOLAÇÃO TÉRMICA, AQUECIDO COM 2 MAÇARICOS, COM BARRA ESPARGIDORA 3,60 M, MONTADO SOBRE CAMINHÃO  TOCO, PBT 14.300 KG, POTÊNCIA 185 CV - JUROS. AF_08/2015</t>
  </si>
  <si>
    <t>3,97</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</si>
  <si>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</si>
  <si>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</si>
  <si>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</si>
  <si>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</si>
  <si>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</si>
  <si>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</si>
  <si>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2,34</t>
  </si>
  <si>
    <t>GUINDAUTO HIDRÁULICO, CAPACIDADE MÁXIMA DE CARGA 6500 KG, MOMENTO MÁXIMO DE CARGA 5,8 TM, ALCANCE MÁXIMO HORIZONTAL 7,60 M, INCLUSIVE CAMINHÃO TOCO PBT 9.700 KG, POTÊNCIA DE 160 CV - DEPRECIAÇÃO. AF_08/2015</t>
  </si>
  <si>
    <t>7,77</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</si>
  <si>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</si>
  <si>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</si>
  <si>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0,62</t>
  </si>
  <si>
    <t>GUINDAUTO HIDRÁULICO, CAPACIDADE MÁXIMA DE CARGA 6500 KG, MOMENTO MÁXIMO DE CARGA 5,8 TM, ALCANCE MÁXIMO HORIZONTAL 7,60 M, INCLUSIVE CAMINHÃO TOCO PBT 9.700 KG, POTÊNCIA DE 160 CV - MANUTENÇÃO. AF_08/2015</t>
  </si>
  <si>
    <t>14,58</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</si>
  <si>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</si>
  <si>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</si>
  <si>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19,11</t>
  </si>
  <si>
    <t>CAMINHÃO DE TRANSPORTE DE MATERIAL ASFÁLTICO 30.000 L, COM CAVALO MECÂNICO DE CAPACIDADE MÁXIMA DE TRAÇÃO COMBINADO DE 66.000 KG, POTÊNCIA 360 CV, INCLUSIVE TANQUE DE ASFALTO COM SERPENTINA - JUROS. AF_08/2015</t>
  </si>
  <si>
    <t>7,63</t>
  </si>
  <si>
    <t>CAMINHÃO DE TRANSPORTE DE MATERIAL ASFÁLTICO 30.000 L, COM CAVALO MECÂNICO DE CAPACIDADE MÁXIMA DE TRAÇÃO COMBINADO DE 66.000 KG, POTÊNCIA 360 CV, INCLUSIVE TANQUE DE ASFALTO COM SERPENTINA - IMPOSTOS E SEGUROS. AF_08/2015</t>
  </si>
  <si>
    <t>1,55</t>
  </si>
  <si>
    <t>CAMINHÃO DE TRANSPORTE DE MATERIAL ASFÁLTICO 30.000 L, COM CAVALO MECÂNICO DE CAPACIDADE MÁXIMA DE TRAÇÃO COMBINADO DE 66.000 KG, POTÊNCIA 360 CV, INCLUSIVE TANQUE DE ASFALTO COM SERPENTINA - MANUTENÇÃO. AF_08/2015</t>
  </si>
  <si>
    <t>35,83</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</si>
  <si>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</si>
  <si>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</si>
  <si>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</si>
  <si>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</si>
  <si>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</si>
  <si>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</si>
  <si>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</si>
  <si>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</si>
  <si>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</si>
  <si>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</si>
  <si>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11,54</t>
  </si>
  <si>
    <t>CAMINHÃO PARA EQUIPAMENTO DE LIMPEZA A SUCÇÃO COM CAMINHÃO TRUCADO DE PESO BRUTO TOTAL 23000 KG, CARGA ÚTIL MÁXIMA 15935 KG, DISTÂNCIA ENTRE EIXOS 4,80 M, POTÊNCIA 230 CV, INCLUSIVE LIMPADORA A SUCÇÃO, TANQUE 12000 L - JUROS. AF_11/2015</t>
  </si>
  <si>
    <t>4,60</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</si>
  <si>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</si>
  <si>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</si>
  <si>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21,64</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</si>
  <si>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</si>
  <si>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</si>
  <si>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</si>
  <si>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</si>
  <si>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0,39</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</si>
  <si>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</si>
  <si>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</si>
  <si>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</si>
  <si>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</si>
  <si>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0,07</t>
  </si>
  <si>
    <t>CAMINHONETE COM MOTOR A DIESEL, POTÊNCIA 180 CV, CABINE DUPLA, 4X4 - DEPRECIAÇÃO. AF_11/2015</t>
  </si>
  <si>
    <t>7,01</t>
  </si>
  <si>
    <t>CAMINHONETE COM MOTOR A DIESEL, POTÊNCIA 180 CV, CABINE DUPLA, 4X4 - JUROS. AF_11/2015</t>
  </si>
  <si>
    <t>2,10</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</si>
  <si>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</si>
  <si>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</si>
  <si>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</si>
  <si>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</si>
  <si>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</si>
  <si>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0,64</t>
  </si>
  <si>
    <t>CAMINHONETE CABINE SIMPLES COM MOTOR 1.6 FLEX, CÂMBIO MANUAL, POTÊNCIA 101/104 CV, 2 PORTAS - IMPOSTOS E SEGUROS. AF_11/2015</t>
  </si>
  <si>
    <t>CAMINHONETE CABINE SIMPLES COM MOTOR 1.6 FLEX, CÂMBIO MANUAL, POTÊNCIA 101/104 CV, 2 PORTAS - MANUTENÇÃO. AF_11/2015</t>
  </si>
  <si>
    <t>2,67</t>
  </si>
  <si>
    <t>CAMINHONETE CABINE SIMPLES COM MOTOR 1.6 FLEX, CÂMBIO MANUAL, POTÊNCIA 101/104 CV, 2 PORTAS - MATERIAIS NA OPERAÇÃO. AF_11/2015</t>
  </si>
  <si>
    <t>59,03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</si>
  <si>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</si>
  <si>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</si>
  <si>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5,55</t>
  </si>
  <si>
    <t>CAMINHÃO DE TRANSPORTE DE MATERIAL ASFÁLTICO 20.000 L, COM CAVALO MECÂNICO DE CAPACIDADE MÁXIMA DE TRAÇÃO COMBINADO DE 45.000 KG, POTÊNCIA 330 CV, INCLUSIVE TANQUE DE ASFALTO COM MAÇARICO - IMPOSTOS E SEGUROS. AF_12/2015</t>
  </si>
  <si>
    <t>1,13</t>
  </si>
  <si>
    <t>CAMINHÃO DE TRANSPORTE DE MATERIAL ASFÁLTICO 20.000 L, COM CAVALO MECÂNICO DE CAPACIDADE MÁXIMA DE TRAÇÃO COMBINADO DE 45.000 KG, POTÊNCIA 330 CV, INCLUSIVE TANQUE DE ASFALTO COM MAÇARICO - MANUTENÇÃO. AF_12/2015</t>
  </si>
  <si>
    <t>26,09</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</si>
  <si>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</si>
  <si>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</si>
  <si>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</si>
  <si>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</si>
  <si>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</si>
  <si>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13,94</t>
  </si>
  <si>
    <t>MÁQUINA EXTRUSORA DE CONCRETO PARA GUIAS E SARJETAS, MOTOR A DIESEL, POTÊNCIA 14 CV - DEPRECIAÇÃO. AF_12/2015</t>
  </si>
  <si>
    <t>3,89</t>
  </si>
  <si>
    <t>MÁQUINA EXTRUSORA DE CONCRETO PARA GUIAS E SARJETAS, MOTOR A DIESEL, POTÊNCIA 14 CV - JUROS. AF_12/2015</t>
  </si>
  <si>
    <t>0,87</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</si>
  <si>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</si>
  <si>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</si>
  <si>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</si>
  <si>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1,12</t>
  </si>
  <si>
    <t>MARTELO PERFURADOR PNEUMÁTICO MANUAL, HASTE 25 X 75 MM, 21 KG - JUROS. AF_12/2015</t>
  </si>
  <si>
    <t>MARTELO PERFURADOR PNEUMÁTICO MANUAL, HASTE 25 X 75 MM, 21 KG - MANUTENÇÃO. AF_12/2015</t>
  </si>
  <si>
    <t>1,40</t>
  </si>
  <si>
    <t>PERFURATRIZ COM TORRE METÁLICA PARA EXECUÇÃO DE ESTACA HÉLICE CONTÍNUA, PROFUNDIDADE MÁXIMA DE 32 M, DIÂMETRO MÁXIMO DE 1000 MM, POTÊNCIA INSTALADA DE 350 HP, MESA ROTATIVA COM TORQUE MÁXIMO DE 263 KNM - DEPRECIAÇÃO. AF_01/2016</t>
  </si>
  <si>
    <t>154,56</t>
  </si>
  <si>
    <t>PERFURATRIZ COM TORRE METÁLICA PARA EXECUÇÃO DE ESTACA HÉLICE CONTÍNUA, PROFUNDIDADE MÁXIMA DE 32 M, DIÂMETRO MÁXIMO DE 1000 MM, POTÊNCIA INSTALADA DE 350 HP, MESA ROTATIVA COM TORQUE MÁXIMO DE 263 KNM - JUROS. AF_01/2016</t>
  </si>
  <si>
    <t>40,59</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</si>
  <si>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</si>
  <si>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</si>
  <si>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</si>
  <si>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0,21</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</si>
  <si>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</si>
  <si>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</si>
  <si>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</si>
  <si>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3,25</t>
  </si>
  <si>
    <t>GRUPO GERADOR ESTACIONÁRIO, MOTOR DIESEL POTÊNCIA 170 KVA - JUROS. AF_02/2016</t>
  </si>
  <si>
    <t>1,03</t>
  </si>
  <si>
    <t>ROLO COMPACTADOR VIBRATÓRIO REBOCÁVEL, CILINDRO DE AÇO LISO, POTÊNCIA DE TRAÇÃO DE 65 CV, PESO 4,7 T, IMPACTO DINÂMICO 18,3 T, LARGURA DE TRABALHO 1,67 M - JUROS. AF_02/2016</t>
  </si>
  <si>
    <t>0,98</t>
  </si>
  <si>
    <t>ROLO COMPACTADOR VIBRATÓRIO PÉ DE CARNEIRO, OPERADO POR CONTROLE REMOTO, POTÊNCIA 12,5 KW, PESO OPERACIONAL 1,675 T, LARGURA DE TRABALHO 0,85 M - JUROS. AF_02/2016</t>
  </si>
  <si>
    <t>4,47</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</si>
  <si>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</si>
  <si>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</si>
  <si>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</si>
  <si>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4,82</t>
  </si>
  <si>
    <t>GRUA ASCENCIONAL, LANÇA DE 30 M, CAPACIDADE DE 1,0 T A 30 M, ALTURA ATÉ 39 M   MANUTENÇÃO. AF_03/2016</t>
  </si>
  <si>
    <t>23,44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</si>
  <si>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</si>
  <si>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</si>
  <si>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</si>
  <si>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</si>
  <si>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</si>
  <si>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0,51</t>
  </si>
  <si>
    <t>GUINDASTE HIDRÁULICO AUTOPROPELIDO, COM LANÇA TELESCÓPICA 40 M, CAPACIDADE MÁXIMA 60 T, POTÊNCIA 260 KW - DEPRECIAÇÃO. AF_03/2016</t>
  </si>
  <si>
    <t>45,05</t>
  </si>
  <si>
    <t>GUINDASTE HIDRÁULICO AUTOPROPELIDO, COM LANÇA TELESCÓPICA 40 M, CAPACIDADE MÁXIMA 60 T, POTÊNCIA 260 KW - JUROS. AF_03/2016</t>
  </si>
  <si>
    <t>15,43</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</si>
  <si>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</si>
  <si>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</si>
  <si>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</si>
  <si>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</si>
  <si>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</si>
  <si>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</si>
  <si>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</si>
  <si>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</si>
  <si>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</si>
  <si>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</si>
  <si>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</si>
  <si>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4,52</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</si>
  <si>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</si>
  <si>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</si>
  <si>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</si>
  <si>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</si>
  <si>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</si>
  <si>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7,58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</si>
  <si>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</si>
  <si>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</si>
  <si>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</si>
  <si>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</si>
  <si>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35,15</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</si>
  <si>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</si>
  <si>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</si>
  <si>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</si>
  <si>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</si>
  <si>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</si>
  <si>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</si>
  <si>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</si>
  <si>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</si>
  <si>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</si>
  <si>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3,35</t>
  </si>
  <si>
    <t>USINA DE ASFALTO À FRIO, CAPACIDADE DE 40 A 60 TON/HORA, ELÉTRICA POTÊNCIA 30 CV - JUROS. AF_03/2016</t>
  </si>
  <si>
    <t>1,34</t>
  </si>
  <si>
    <t>USINA DE ASFALTO À FRIO, CAPACIDADE DE 40 A 60 TON/HORA, ELÉTRICA POTÊNCIA 30 CV - MANUTENÇÃO. AF_03/2016</t>
  </si>
  <si>
    <t>USINA DE ASFALTO À FRIO, CAPACIDADE DE 40 A 60 TON/HORA, ELÉTRICA POTÊNCIA 30 CV - MATERIAIS NA OPERAÇÃO. AF_03/2016</t>
  </si>
  <si>
    <t>15,59</t>
  </si>
  <si>
    <t>MARTELETE OU ROMPEDOR PNEUMÁTICO MANUAL, 28 KG, COM SILENCIADOR - DEPRECIAÇÃO. AF_07/2016</t>
  </si>
  <si>
    <t>1,09</t>
  </si>
  <si>
    <t>MARTELETE OU ROMPEDOR PNEUMÁTICO MANUAL, 28 KG, COM SILENCIADOR - JUROS. AF_07/2016</t>
  </si>
  <si>
    <t>0,24</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</si>
  <si>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</si>
  <si>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</si>
  <si>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</si>
  <si>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</si>
  <si>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</si>
  <si>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</si>
  <si>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</si>
  <si>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</si>
  <si>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10,01</t>
  </si>
  <si>
    <t>DISTRIBUIDOR DE AGREGADOS AUTOPROPELIDO, C/AP 3 M3, A DIESEL, POTÊNCIA 176CV - JUROS. AF_07/2016</t>
  </si>
  <si>
    <t>3,00</t>
  </si>
  <si>
    <t>DISTRIBUIDOR DE AGREGADOS AUTOPROPELIDO, CAP 3 M3, A DIESEL, POTÊNCIA 176CV - MANUTENÇÃO. AF_07/2016</t>
  </si>
  <si>
    <t>10,96</t>
  </si>
  <si>
    <t>DISTRIBUIDOR DE AGREGADOS AUTOPROPELIDO, CAP 3 M3, A DIESEL, POTÊNCIA 176CV  MATERIAIS NA OPERAÇÃO. AF_07/2016</t>
  </si>
  <si>
    <t>MÁQUINA DEMARCADORA DE FAIXA DE TRÁFEGO À FRIO, AUTOPROPELIDA, POTÊNCIA 38 HP - DEPRECIAÇÃO. AF_07/2016</t>
  </si>
  <si>
    <t>17,77</t>
  </si>
  <si>
    <t>MÁQUINA DEMARCADORA DE FAIXA DE TRÁFEGO À FRIO, AUTOPROPELIDA, POTÊNCIA 38 HP - JUROS. AF_07/2016</t>
  </si>
  <si>
    <t>6,22</t>
  </si>
  <si>
    <t>MÁQUINA DEMARCADORA DE FAIXA DE TRÁFEGO À FRIO, AUTOPROPELIDA, POTÊNCIA 38 HP - MANUTENÇÃO. AF_07/2016</t>
  </si>
  <si>
    <t>33,32</t>
  </si>
  <si>
    <t>MÁQUINA DEMARCADORA DE FAIXA DE TRÁFEGO À FRIO, AUTOPROPELIDA, POTÊNCIA 38 HP - MATERIAIS NA OPERAÇÃO. AF_07/2016</t>
  </si>
  <si>
    <t>16,88</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</si>
  <si>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</si>
  <si>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</si>
  <si>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</si>
  <si>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</si>
  <si>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</si>
  <si>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5,46</t>
  </si>
  <si>
    <t>GRUA ASCENCIONAL, LANCA DE 42 M, CAPACIDADE DE 1,5 T A 30 M, ALTURA ATE 39 M  MANUTENÇÃO. AF_08/2016</t>
  </si>
  <si>
    <t>26,56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</si>
  <si>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</si>
  <si>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</si>
  <si>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</si>
  <si>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</si>
  <si>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</si>
  <si>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</si>
  <si>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0,97</t>
  </si>
  <si>
    <t>MARTELO DEMOLIDOR PNEUMÁTICO MANUAL, 32 KG - JUROS. AF_09/2016</t>
  </si>
  <si>
    <t>MARTELO DEMOLIDOR PNEUMÁTICO MANUAL, 32 KG - MANUTENÇÃO. AF_09/2016</t>
  </si>
  <si>
    <t>1,21</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</si>
  <si>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</si>
  <si>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</si>
  <si>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</si>
  <si>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</si>
  <si>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</si>
  <si>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</si>
  <si>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</si>
  <si>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0,31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</si>
  <si>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</si>
  <si>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</si>
  <si>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</si>
  <si>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</si>
  <si>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</si>
  <si>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1,67</t>
  </si>
  <si>
    <t>DESEMPENADEIRA DE CONCRETO, PESO DE 75KG, 4 PÁS, MOTOR A GASOLINA, POTÊNCIA 5,5 HP - DEPRECIAÇÃO. AF_09/2016</t>
  </si>
  <si>
    <t>0,34</t>
  </si>
  <si>
    <t>DESEMPENADEIRA DE CONCRETO, PESO DE 75KG, 4 PÁS, MOTOR A GASOLINA, POTÊNCIA 5,5 HP - JUROS. AF_09/2016</t>
  </si>
  <si>
    <t>DESEMPENADEIRA DE CONCRETO, PESO DE 75KG, 4 PÁS, MOTOR A GASOLINA, POTÊNCIA 5,5 HP - MANUTENÇÃO. AF_09/2016</t>
  </si>
  <si>
    <t>0,27</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</si>
  <si>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</si>
  <si>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</si>
  <si>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</si>
  <si>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</si>
  <si>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0,99</t>
  </si>
  <si>
    <t>ROLO COMPACTADOR VIBRATORIO TANDEM, ACO LISO, POTENCIA 125 HP, PESO SEM/COM LASTRO 10,20/11,65 T, LARGURA DE TRABALHO 1,73 M - DEPRECIAÇÃO. AF_11/2016</t>
  </si>
  <si>
    <t>18,65</t>
  </si>
  <si>
    <t>ROLO COMPACTADOR VIBRATORIO TANDEM, ACO LISO, POTENCIA 125 HP, PESO SEM/COM LASTRO 10,20/11,65 T, LARGURA DE TRABALHO 1,73 M - JUROS. AF_11/2016</t>
  </si>
  <si>
    <t>4,89</t>
  </si>
  <si>
    <t>ROLO COMPACTADOR VIBRATORIO TANDEM, ACO LISO, POTENCIA 125 HP, PESO SEM/COM LASTRO 10,20/11,65 T, LARGURA DE TRABALHO 1,73 M - MANUTENÇÃO. AF_11/2016</t>
  </si>
  <si>
    <t>23,34</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</si>
  <si>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</si>
  <si>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</si>
  <si>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</si>
  <si>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</si>
  <si>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</si>
  <si>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</si>
  <si>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20,76</t>
  </si>
  <si>
    <t>PERFURATRIZ SOBRE ESTEIRA, TORQUE MÁXIMO 600 KGF, POTÊNCIA ENTRE 50 E 60 HP, DIÂMETRO MÁXIMO 10 - JUROS. AF_11/2016</t>
  </si>
  <si>
    <t>5,45</t>
  </si>
  <si>
    <t>PERFURATRIZ SOBRE ESTEIRA, TORQUE MÁXIMO 600 KGF, POTÊNCIA ENTRE 50 E 60 HP, DIÂMETRO MÁXIMO 10 - MANUTENÇÃO. AF_11/2016</t>
  </si>
  <si>
    <t>25,97</t>
  </si>
  <si>
    <t>PERFURATRIZ SOBRE ESTEIRA, TORQUE MÁXIMO 600 KGF, POTÊNCIA ENTRE 50 E 60 HP, DIÂMETRO MÁXIMO 10 - MATERIAIS NA OPERAÇÃO. AF_11/2016</t>
  </si>
  <si>
    <t>23,02</t>
  </si>
  <si>
    <t>ESCAVADEIRA HIDRAULICA SOBRE ESTEIRA, COM GARRA GIRATORIA DE MANDIBULAS, PESO OPERACIONAL ENTRE 22,00 E 25,50 TON, POTENCIA LIQUIDA ENTRE 150 E 160 HP - DEPRECIAÇÃO. AF_11/2016</t>
  </si>
  <si>
    <t>24,95</t>
  </si>
  <si>
    <t>ESCAVADEIRA HIDRAULICA SOBRE ESTEIRA, COM GARRA GIRATORIA DE MANDIBULAS, PESO OPERACIONAL ENTRE 22,00 E 25,50 TON, POTENCIA LIQUIDA ENTRE 150 E 160 HP - JUROS. AF_11/2016</t>
  </si>
  <si>
    <t>6,41</t>
  </si>
  <si>
    <t>ESCAVADEIRA HIDRAULICA SOBRE ESTEIRA, COM GARRA GIRATORIA DE MANDIBULAS, PESO OPERACIONAL ENTRE 22,00 E 25,50 TON, POTENCIA LIQUIDA ENTRE 150 E 160 HP - MANUTENÇÃO. AF_11/2016</t>
  </si>
  <si>
    <t>31,18</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</si>
  <si>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</si>
  <si>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</si>
  <si>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24,02</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</si>
  <si>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</si>
  <si>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</si>
  <si>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</si>
  <si>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</si>
  <si>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1,47</t>
  </si>
  <si>
    <t>GRUPO GERADOR COM CARENAGEM, MOTOR DIESEL POTÊNCIA STANDART ENTRE 250 E 260 KVA - MANUTENÇÃO. AF_12/2016</t>
  </si>
  <si>
    <t>3,84</t>
  </si>
  <si>
    <t>GRUPO GERADOR COM CARENAGEM, MOTOR DIESEL POTÊNCIA STANDART ENTRE 250 E 260 KVA - MATERIAIS NA OPERAÇÃO. AF_12/2016</t>
  </si>
  <si>
    <t>GRUPO GERADOR COM CARENAGEM, MOTOR DIESEL POTÊNCIA STANDART ENTRE 250 E 260 KVA - DEPRECIAÇÃO. AF_12/2016</t>
  </si>
  <si>
    <t>4,30</t>
  </si>
  <si>
    <t>TRATOR DE PNEUS COM POTÊNCIA DE 122 CV, TRAÇÃO 4X4, COM VASSOURA MECÂNICA ACOPLADA - DEPRECIAÇÃO. AF_02/2017</t>
  </si>
  <si>
    <t>10,31</t>
  </si>
  <si>
    <t>TRATOR DE PNEUS COM POTÊNCIA DE 122 CV, TRAÇÃO 4X4, COM VASSOURA MECÂNICA ACOPLADA - JUROS. AF_02/2017</t>
  </si>
  <si>
    <t>2,70</t>
  </si>
  <si>
    <t>TRATOR DE PNEUS COM POTÊNCIA DE 122 CV, TRAÇÃO 4X4, COM VASSOURA MECÂNICA ACOPLADA - MANUTENÇÃO. AF_02/2017</t>
  </si>
  <si>
    <t>11,29</t>
  </si>
  <si>
    <t>TRATOR DE PNEUS COM POTÊNCIA DE 122 CV, TRAÇÃO 4X4, COM VASSOURA MECÂNICA ACOPLADA - MATERIAIS NA OPERAÇÃO. AF_02/2017</t>
  </si>
  <si>
    <t>TRATOR DE PNEUS COM POTÊNCIA DE 122 CV, TRAÇÃO 4X4, COM GRADE DE DISCOS ACOPLADA - DEPRECIAÇÃO. AF_02/2017</t>
  </si>
  <si>
    <t>10,21</t>
  </si>
  <si>
    <t>TRATOR DE PNEUS COM POTÊNCIA DE 122 CV, TRAÇÃO 4X4, COM GRADE DE DISCOS ACOPLADA - JUROS. AF_02/2017</t>
  </si>
  <si>
    <t>TRATOR DE PNEUS COM POTÊNCIA DE 122 CV, TRAÇÃO 4X4, COM GRADE DE DISCOS ACOPLADA - MANUTENÇÃO. AF_02/2017</t>
  </si>
  <si>
    <t>11,17</t>
  </si>
  <si>
    <t>TRATOR DE PNEUS COM POTÊNCIA DE 122 CV, TRAÇÃO 4X4, COM GRADE DE DISCOS ACOPLADA - MATERIAIS NA OPERAÇÃO. AF_02/2017</t>
  </si>
  <si>
    <t>TRATOR DE PNEUS COM POTÊNCIA DE 85 CV, TRAÇÃO 4X4, COM GRADE DE DISCOS ACOPLADA - DEPRECIAÇÃO. AF_02/2017</t>
  </si>
  <si>
    <t>7,95</t>
  </si>
  <si>
    <t>TRATOR DE PNEUS COM POTÊNCIA DE 85 CV, TRAÇÃO 4X4, COM GRADE DE DISCOS ACOPLADA - JUROS. AF_02/2017</t>
  </si>
  <si>
    <t>2,08</t>
  </si>
  <si>
    <t>TRATOR DE PNEUS COM POTÊNCIA DE 85 CV, TRAÇÃO 4X4, COM GRADE DE DISCOS ACOPLADA - MANUTENÇÃO. AF_02/2017</t>
  </si>
  <si>
    <t>8,69</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</si>
  <si>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</si>
  <si>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</si>
  <si>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13,67</t>
  </si>
  <si>
    <t>CAMINHÃO BASCULANTE 10 M3, TRUCADO, POTÊNCIA 230 CV, INCLUSIVE CAÇAMBA METÁLICA, COM DISTRIBUIDOR DE AGREGADOS ACOPLADO - JUROS. AF_02/2017</t>
  </si>
  <si>
    <t>4,78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</si>
  <si>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</si>
  <si>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</si>
  <si>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25,67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</si>
  <si>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</si>
  <si>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</si>
  <si>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</si>
  <si>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</si>
  <si>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2,11</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</si>
  <si>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</si>
  <si>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</si>
  <si>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</si>
  <si>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2,96</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</si>
  <si>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</si>
  <si>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</si>
  <si>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</si>
  <si>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</si>
  <si>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3,44</t>
  </si>
  <si>
    <t>MINIESCAVADEIRA SOBRE ESTEIRAS, POTENCIA LIQUIDA DE *30* HP, PESO OPERACIONAL DE *3.500* KG - MANUTENCAO. AF_04/2017</t>
  </si>
  <si>
    <t>MINIESCAVADEIRA SOBRE ESTEIRAS, POTENCIA LIQUIDA DE *30* HP, PESO OPERACIONAL DE *3.500* KG - MATERIAIS NA OPERACAO. AF_04/2017</t>
  </si>
  <si>
    <t>13,33</t>
  </si>
  <si>
    <t>PERFURATRIZ ROTATIVA SOBRE ESTEIRA, TORQUE MAXIMO 2500 KGM, POTENCIA 110 HP, MOTOR DIESEL - DEPRECIAÇÃO. AF_05/2017</t>
  </si>
  <si>
    <t>32,41</t>
  </si>
  <si>
    <t>PERFURATRIZ ROTATIVA SOBRE ESTEIRA, TORQUE MAXIMO 2500 KGM, POTENCIA 110 HP, MOTOR DIESEL - JUROS. AF_05/2017</t>
  </si>
  <si>
    <t>8,51</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</si>
  <si>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</si>
  <si>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</si>
  <si>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</si>
  <si>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</si>
  <si>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</si>
  <si>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</si>
  <si>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</si>
  <si>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</si>
  <si>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25,88</t>
  </si>
  <si>
    <t>ROLO COMPACTADOR DE PNEUS, ESTATICO, PRESSAO VARIAVEL, POTENCIA 110 HP, PESO SEM/COM LASTRO 10,8/27 T, LARGURA DE ROLAGEM 2,30 M - JUROS. AF_06/2017</t>
  </si>
  <si>
    <t>5,43</t>
  </si>
  <si>
    <t>ROLO COMPACTADOR DE PNEUS, ESTATICO, PRESSAO VARIAVEL, POTENCIA 110 HP, PESO SEM/COM LASTRO 10,8/27 T, LARGURA DE ROLAGEM 2,30 M - DEPRECIAÇÃO. AF_06/2017</t>
  </si>
  <si>
    <t>IMUNIZACAO DE MADEIRAMENTO PARA COBERTURA UTILIZANDO CUPINICIDA INCOLOR</t>
  </si>
  <si>
    <t>4,00</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</si>
  <si>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</si>
  <si>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</si>
  <si>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</si>
  <si>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</si>
  <si>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</si>
  <si>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</si>
  <si>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</si>
  <si>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</si>
  <si>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</si>
  <si>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</si>
  <si>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</si>
  <si>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15,82</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</si>
  <si>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</si>
  <si>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</si>
  <si>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</si>
  <si>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</si>
  <si>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</si>
  <si>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</si>
  <si>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</si>
  <si>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</si>
  <si>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</si>
  <si>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</si>
  <si>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</si>
  <si>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</si>
  <si>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</si>
  <si>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</si>
  <si>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</si>
  <si>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</si>
  <si>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</si>
  <si>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</si>
  <si>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</si>
  <si>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</si>
  <si>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</si>
  <si>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</si>
  <si>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26,27</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</si>
  <si>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</si>
  <si>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</si>
  <si>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</si>
  <si>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9,77</t>
  </si>
  <si>
    <t>RECOLOCACAO DE TELHAS CERAMICAS TIPO PLAN, CONSIDERANDO REAPROVEITAMENTO DE MATERIAL</t>
  </si>
  <si>
    <t>TELHAMENTO COM TELHA DE CONCRETO DE ENCAIXE, COM ATÉ 2 ÁGUAS, INCLUSO TRANSPORTE VERTICAL. AF_06/2016</t>
  </si>
  <si>
    <t>19,70</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</si>
  <si>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</si>
  <si>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</si>
  <si>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</si>
  <si>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</si>
  <si>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30,91</t>
  </si>
  <si>
    <t>TELHAMENTO COM TELHA CERÂMICA CAPA-CANAL, TIPO COLONIAL, COM MAIS DE 2 ÁGUAS, INCLUSO TRANSPORTE VERTICAL. AF_06/2016</t>
  </si>
  <si>
    <t>34,59</t>
  </si>
  <si>
    <t>EMBOÇAMENTO COM ARGAMASSA TRAÇO 1:2:9 (CIMENTO, CAL E AREIA). AF_06/2016</t>
  </si>
  <si>
    <t>ISOLAMENTO TERMOACÚSTICO COM LÃ MINERAL NA SUBCOBERTURA, INCLUSO TRANSPORTE VERTICAL. AF_06/2016</t>
  </si>
  <si>
    <t>19,61</t>
  </si>
  <si>
    <t>SUBCOBERTURA COM MANTA PLÁSTICA REVESTIDA POR PELÍCULA DE ALUMÍNO, INCLUSO TRANSPORTE VERTICAL. AF_06/2016</t>
  </si>
  <si>
    <t>6,10</t>
  </si>
  <si>
    <t>AMARRAÇÃO DE TELHAS CERÂMICAS OU DE CONCRETO. AF_06/2016</t>
  </si>
  <si>
    <t>1,78</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</si>
  <si>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</si>
  <si>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</si>
  <si>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</si>
  <si>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21,58</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</si>
  <si>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</si>
  <si>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</si>
  <si>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</si>
  <si>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</si>
  <si>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</si>
  <si>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33,49</t>
  </si>
  <si>
    <t>TELHAMENTO COM TELHA ONDULADA DE FIBROCIMENTO E = 6 MM, COM RECOBRIMENTO LATERAL DE 1/4 DE ONDA PARA TELHADO COM INCLINAÇÃO MAIOR QUE 10°, COM ATÉ 2 ÁGUAS, INCLUSO IÇAMENTO. AF_06/2016</t>
  </si>
  <si>
    <t>33,89</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</si>
  <si>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</si>
  <si>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</si>
  <si>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</si>
  <si>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</si>
  <si>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</si>
  <si>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</si>
  <si>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</si>
  <si>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</si>
  <si>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</si>
  <si>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</si>
  <si>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</si>
  <si>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</si>
  <si>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</si>
  <si>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</si>
  <si>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</si>
  <si>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</si>
  <si>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</si>
  <si>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</si>
  <si>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</si>
  <si>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</si>
  <si>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</si>
  <si>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</si>
  <si>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</si>
  <si>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</si>
  <si>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</si>
  <si>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</si>
  <si>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</si>
  <si>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</si>
  <si>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</si>
  <si>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</si>
  <si>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</si>
  <si>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44,46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</si>
  <si>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</si>
  <si>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</si>
  <si>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</si>
  <si>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</si>
  <si>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</si>
  <si>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</si>
  <si>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</si>
  <si>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28,58</t>
  </si>
  <si>
    <t>RUFO EM FIBROCIMENTO PARA TELHA ONDULADA E = 6 MM, ABA DE 26 CM, INCLUSO TRANSPORTE VERTICAL. AF_06/2016</t>
  </si>
  <si>
    <t>TELHAMENTO COM TELHA ONDULADA DE FIBRA DE VIDRO E = 0,6 MM, PARA TELHADO COM INCLINAÇÃO MAIOR QUE 10°, COM ATÉ 2 ÁGUAS, INCLUSO IÇAMENTO. AF_06/2016</t>
  </si>
  <si>
    <t>49,98</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</si>
  <si>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</si>
  <si>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</si>
  <si>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</si>
  <si>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</si>
  <si>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</si>
  <si>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</si>
  <si>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</si>
  <si>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8,82</t>
  </si>
  <si>
    <t>73970/2</t>
  </si>
  <si>
    <t>ESTRUTURA METALICA EM ACO ESTRUTURAL PERFIL I 6 X 3 3/8</t>
  </si>
  <si>
    <t>6,30</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</si>
  <si>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</si>
  <si>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</si>
  <si>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</si>
  <si>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</si>
  <si>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</si>
  <si>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</si>
  <si>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</si>
  <si>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</si>
  <si>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</si>
  <si>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</si>
  <si>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</si>
  <si>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</si>
  <si>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</si>
  <si>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8,68</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</si>
  <si>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</si>
  <si>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</si>
  <si>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26,65</t>
  </si>
  <si>
    <t>TRAMA DE AÇO COMPOSTA POR RIPAS PARA TELHADOS DE MAIS DE 2 ÁGUAS PARA TELHA CERÂMICA CAPA-CANAL, INCLUSO TRANSPORTE VERTICAL. AF_12/2015</t>
  </si>
  <si>
    <t>10,38</t>
  </si>
  <si>
    <t>TRAMA DE AÇO COMPOSTA POR TERÇAS PARA TELHADOS DE ATÉ 2 ÁGUAS PARA TELHA ONDULADA DE FIBROCIMENTO, METÁLICA, PLÁSTICA OU TERMOACÚSTICA, INCLUSO TRANSPORTE VERTICAL. AF_12/2015</t>
  </si>
  <si>
    <t>25,13</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</si>
  <si>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</si>
  <si>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</si>
  <si>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</si>
  <si>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</si>
  <si>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</si>
  <si>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</si>
  <si>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</si>
  <si>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</si>
  <si>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5,74</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</si>
  <si>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</si>
  <si>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</si>
  <si>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</si>
  <si>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</si>
  <si>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</si>
  <si>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</si>
  <si>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</si>
  <si>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</si>
  <si>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</si>
  <si>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</si>
  <si>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</si>
  <si>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</si>
  <si>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</si>
  <si>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</si>
  <si>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</si>
  <si>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</si>
  <si>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</si>
  <si>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4,87</t>
  </si>
  <si>
    <t>73882/1</t>
  </si>
  <si>
    <t>CALHA EM CONCRETO SIMPLES, EM MEIA CANA, DIAMETRO 200 MM</t>
  </si>
  <si>
    <t>25,55</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</si>
  <si>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</si>
  <si>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</si>
  <si>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</si>
  <si>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</si>
  <si>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</si>
  <si>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</si>
  <si>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</si>
  <si>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</si>
  <si>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5,07</t>
  </si>
  <si>
    <t>73881/3</t>
  </si>
  <si>
    <t>EXECUCAO DE DRENO COM MANTA GEOTEXTIL 400 G/M2</t>
  </si>
  <si>
    <t>9,94</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</si>
  <si>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</si>
  <si>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</si>
  <si>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</si>
  <si>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</si>
  <si>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</si>
  <si>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</si>
  <si>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</si>
  <si>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</si>
  <si>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</si>
  <si>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</si>
  <si>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</si>
  <si>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</si>
  <si>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</si>
  <si>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</si>
  <si>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</si>
  <si>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</si>
  <si>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</si>
  <si>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</si>
  <si>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</si>
  <si>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</si>
  <si>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34,57</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</si>
  <si>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</si>
  <si>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</si>
  <si>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</si>
  <si>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</si>
  <si>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</si>
  <si>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6,58</t>
  </si>
  <si>
    <t>CAMADA DRENANTE COM AREIA MEDIA</t>
  </si>
  <si>
    <t>CAMADA DRENANTE COM BRITA NUM 2</t>
  </si>
  <si>
    <t>FORNECIMENTO/INSTALACAO MANTA BIDIM RT-16</t>
  </si>
  <si>
    <t>7,83</t>
  </si>
  <si>
    <t>TUBO PVC DN 75 MM PARA DRENAGEM - FORNECIMENTO E INSTALACAO</t>
  </si>
  <si>
    <t>TUBO PVC DN 100 MM PARA DRENAGEM - FORNECIMENTO E INSTALACAO</t>
  </si>
  <si>
    <t>TUBO CONCRETO SIMPLES DN 200 MM PARA DRENAGEM - FORNECIMENTO E INSTALACAO, INCLUSIVE ESCAVACAO MANUAL 1M3/M.</t>
  </si>
  <si>
    <t>78,63</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</si>
  <si>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</si>
  <si>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</si>
  <si>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</si>
  <si>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</si>
  <si>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</si>
  <si>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</si>
  <si>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</si>
  <si>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</si>
  <si>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</si>
  <si>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15,33</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</si>
  <si>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</si>
  <si>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</si>
  <si>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</si>
  <si>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</si>
  <si>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</si>
  <si>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</si>
  <si>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</si>
  <si>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</si>
  <si>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</si>
  <si>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</si>
  <si>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</si>
  <si>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</si>
  <si>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</si>
  <si>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</si>
  <si>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</si>
  <si>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</si>
  <si>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</si>
  <si>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</si>
  <si>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</si>
  <si>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</si>
  <si>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</si>
  <si>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</si>
  <si>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</si>
  <si>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</si>
  <si>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</si>
  <si>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</si>
  <si>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</si>
  <si>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</si>
  <si>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</si>
  <si>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</si>
  <si>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</si>
  <si>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</si>
  <si>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</si>
  <si>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</si>
  <si>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</si>
  <si>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</si>
  <si>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</si>
  <si>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</si>
  <si>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</si>
  <si>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</si>
  <si>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</si>
  <si>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</si>
  <si>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</si>
  <si>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</si>
  <si>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</si>
  <si>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122,38</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</si>
  <si>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</si>
  <si>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</si>
  <si>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</si>
  <si>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</si>
  <si>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</si>
  <si>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123,23</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</si>
  <si>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</si>
  <si>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</si>
  <si>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</si>
  <si>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</si>
  <si>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</si>
  <si>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</si>
  <si>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</si>
  <si>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</si>
  <si>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115,07</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</si>
  <si>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</si>
  <si>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</si>
  <si>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</si>
  <si>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</si>
  <si>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</si>
  <si>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</si>
  <si>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</si>
  <si>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</si>
  <si>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</si>
  <si>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</si>
  <si>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</si>
  <si>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</si>
  <si>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</si>
  <si>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</si>
  <si>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</si>
  <si>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</si>
  <si>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</si>
  <si>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</si>
  <si>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</si>
  <si>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</si>
  <si>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</si>
  <si>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</si>
  <si>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</si>
  <si>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</si>
  <si>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</si>
  <si>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</si>
  <si>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</si>
  <si>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</si>
  <si>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</si>
  <si>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</si>
  <si>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</si>
  <si>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</si>
  <si>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</si>
  <si>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</si>
  <si>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</si>
  <si>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</si>
  <si>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</si>
  <si>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</si>
  <si>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</si>
  <si>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</si>
  <si>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</si>
  <si>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</si>
  <si>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</si>
  <si>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</si>
  <si>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</si>
  <si>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</si>
  <si>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</si>
  <si>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</si>
  <si>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</si>
  <si>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</si>
  <si>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</si>
  <si>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</si>
  <si>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</si>
  <si>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</si>
  <si>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</si>
  <si>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</si>
  <si>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</si>
  <si>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</si>
  <si>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</si>
  <si>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</si>
  <si>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</si>
  <si>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</si>
  <si>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</si>
  <si>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</si>
  <si>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</si>
  <si>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</si>
  <si>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</si>
  <si>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</si>
  <si>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</si>
  <si>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</si>
  <si>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</si>
  <si>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</si>
  <si>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</si>
  <si>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</si>
  <si>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</si>
  <si>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</si>
  <si>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</si>
  <si>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</si>
  <si>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</si>
  <si>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</si>
  <si>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</si>
  <si>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</si>
  <si>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</si>
  <si>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</si>
  <si>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</si>
  <si>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</si>
  <si>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</si>
  <si>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</si>
  <si>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</si>
  <si>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</si>
  <si>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</si>
  <si>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</si>
  <si>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</si>
  <si>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</si>
  <si>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</si>
  <si>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</si>
  <si>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</si>
  <si>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</si>
  <si>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</si>
  <si>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</si>
  <si>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</si>
  <si>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</si>
  <si>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</si>
  <si>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</si>
  <si>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</si>
  <si>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</si>
  <si>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</si>
  <si>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</si>
  <si>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</si>
  <si>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</si>
  <si>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</si>
  <si>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</si>
  <si>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</si>
  <si>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</si>
  <si>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</si>
  <si>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</si>
  <si>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</si>
  <si>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</si>
  <si>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</si>
  <si>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</si>
  <si>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</si>
  <si>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</si>
  <si>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</si>
  <si>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</si>
  <si>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</si>
  <si>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</si>
  <si>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</si>
  <si>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</si>
  <si>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</si>
  <si>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</si>
  <si>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</si>
  <si>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</si>
  <si>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</si>
  <si>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</si>
  <si>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</si>
  <si>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</si>
  <si>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</si>
  <si>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</si>
  <si>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</si>
  <si>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</si>
  <si>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</si>
  <si>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</si>
  <si>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</si>
  <si>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</si>
  <si>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</si>
  <si>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</si>
  <si>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</si>
  <si>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</si>
  <si>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</si>
  <si>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</si>
  <si>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</si>
  <si>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</si>
  <si>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</si>
  <si>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</si>
  <si>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</si>
  <si>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</si>
  <si>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</si>
  <si>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</si>
  <si>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</si>
  <si>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</si>
  <si>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</si>
  <si>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</si>
  <si>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</si>
  <si>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</si>
  <si>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</si>
  <si>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</si>
  <si>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</si>
  <si>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</si>
  <si>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</si>
  <si>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</si>
  <si>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</si>
  <si>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</si>
  <si>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</si>
  <si>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</si>
  <si>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</si>
  <si>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</si>
  <si>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</si>
  <si>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</si>
  <si>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</si>
  <si>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</si>
  <si>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</si>
  <si>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</si>
  <si>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</si>
  <si>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</si>
  <si>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</si>
  <si>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</si>
  <si>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</si>
  <si>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</si>
  <si>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</si>
  <si>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</si>
  <si>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</si>
  <si>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</si>
  <si>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</si>
  <si>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</si>
  <si>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</si>
  <si>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</si>
  <si>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</si>
  <si>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</si>
  <si>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</si>
  <si>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</si>
  <si>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22,23</t>
  </si>
  <si>
    <t>GUIA (MEIO-FIO) CONCRETO, MOLDADA  IN LOCO  EM TRECHO RETO COM EXTRUSORA, 14 CM BASE X 30 CM ALTURA. AF_06/2016</t>
  </si>
  <si>
    <t>GUIA (MEIO-FIO) CONCRETO, MOLDADA  IN LOCO  EM TRECHO CURVO COM EXTRUSORA, 14 CM BASE X 30 CM ALTURA. AF_06/2016</t>
  </si>
  <si>
    <t>28,16</t>
  </si>
  <si>
    <t>GUIA (MEIO-FIO) E SARJETA CONJUGADOS DE CONCRETO, MOLDADA IN LOCO EM TRECHO RETO COM EXTRUSORA, GUIA 13 CM BASE X 22 CM ALTURA, SARJETA 30 CM BASE X 8,5 CM ALTURA. AF_06/2016</t>
  </si>
  <si>
    <t>29,58</t>
  </si>
  <si>
    <t>GUIA (MEIO-FIO) E SARJETA CONJUGADOS DE CONCRETO, MOLDADA IN LOCO EM TRECHO CURVO COM EXTRUSORA, GUIA 12,5 CM BASE X 22 CM ALTURA, SARJETA 30 CM BASE X 8,5 CM ALTURA. AF_06/2016</t>
  </si>
  <si>
    <t>32,69</t>
  </si>
  <si>
    <t>GUIA (MEIO-FIO) E SARJETA CONJUGADOS DE CONCRETO, MOLDADA IN LOCO EM TRECHO RETO COM EXTRUSORA, GUIA 13,5 CM BASE X 26 CM ALTURA, SARJETA 45 CM BASE X 11 CM ALTURA. AF_06/2016</t>
  </si>
  <si>
    <t>41,58</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</si>
  <si>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</si>
  <si>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</si>
  <si>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</si>
  <si>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56,52</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</si>
  <si>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</si>
  <si>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</si>
  <si>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</si>
  <si>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</si>
  <si>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29,94</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</si>
  <si>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</si>
  <si>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</si>
  <si>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</si>
  <si>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</si>
  <si>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</si>
  <si>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</si>
  <si>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</si>
  <si>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25,24</t>
  </si>
  <si>
    <t>EXECUÇÃO DE SARJETA DE CONCRETO USINADO, MOLDADA  IN LOCO  EM TRECHO CURVO, 30 CM BASE X 10 CM ALTURA. AF_06/2016</t>
  </si>
  <si>
    <t>32,91</t>
  </si>
  <si>
    <t>EXECUÇÃO DE SARJETA DE CONCRETO USINADO, MOLDADA  IN LOCO  EM TRECHO RETO, 45 CM BASE X 10 CM ALTURA. AF_06/2016</t>
  </si>
  <si>
    <t>31,17</t>
  </si>
  <si>
    <t>EXECUÇÃO DE SARJETA DE CONCRETO USINADO, MOLDADA  IN LOCO  EM TRECHO CURVO, 45 CM BASE X 10 CM ALTURA. AF_06/2016</t>
  </si>
  <si>
    <t>38,85</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</si>
  <si>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</si>
  <si>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</si>
  <si>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</si>
  <si>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</si>
  <si>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4,80</t>
  </si>
  <si>
    <t>ESCORAMENTO DE VALA, TIPO PONTALETEAMENTO, COM PROFUNDIDADE DE 0 A 1,5 M, LARGURA MENOR QUE 1,5 M, EM LOCAL COM NÍVEL ALTO DE INTERFERÊNCIA. AF_06/2016</t>
  </si>
  <si>
    <t>16,40</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</si>
  <si>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</si>
  <si>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</si>
  <si>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13,05</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</si>
  <si>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</si>
  <si>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</si>
  <si>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</si>
  <si>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</si>
  <si>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15,49</t>
  </si>
  <si>
    <t>ESCORAMENTO DE VALA, TIPO PONTALETEAMENTO, COM PROFUNDIDADE DE 0 A 1,5 M, LARGURA MAIOR OU IGUAL A 1,5 M E MENOR QUE 2,5 M, EM LOCAL COM NÍVEL BAIXO DE INTERFERÊNCIA. AF_06/2016</t>
  </si>
  <si>
    <t>21,54</t>
  </si>
  <si>
    <t>ESCORAMENTO DE VALA, TIPO PONTALETEAMENTO, COM PROFUNDIDADE DE 1,5 A 3,0 M, LARGURA MENOR QUE 1,5 M, EM LOCAL COM NÍVEL BAIXO DE INTERFERÊNCIA. AF_06/2016</t>
  </si>
  <si>
    <t>12,18</t>
  </si>
  <si>
    <t>ESCORAMENTO DE VALA, TIPO PONTALETEAMENTO, COM PROFUNDIDADE DE 1,5 A 3,0 M, LARGURA MAIOR OU IGUAL A 1,5 M E MENOR QUE 2,5 M, EM LOCAL COM NÍVEL BAIXO DE INTERFERÊNCIA. AF_06/2016</t>
  </si>
  <si>
    <t>18,20</t>
  </si>
  <si>
    <t>ESCORAMENTO DE VALA, TIPO PONTALETEAMENTO, COM PROFUNDIDADE DE 3,0 A 4,5 M, LARGURA MENOR QUE 1,5 M EM LOCAL COM NÍVEL BAIXO DE INTERFERÊNCIA. AF_06/2016</t>
  </si>
  <si>
    <t>9,40</t>
  </si>
  <si>
    <t>ESCORAMENTO DE VALA, TIPO PONTALETEAMENTO, COM PROFUNDIDADE DE 3,0 A 4,5 M, LARGURA MAIOR OU IGUAL A 1,5 M E MENOR QUE 2,5 M, EM LOCAL COM NÍVEL BAIXO DE INTERFERÊNCIA. AF_06/2016</t>
  </si>
  <si>
    <t>15,63</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</si>
  <si>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</si>
  <si>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</si>
  <si>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</si>
  <si>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</si>
  <si>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</si>
  <si>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</si>
  <si>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</si>
  <si>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</si>
  <si>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</si>
  <si>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</si>
  <si>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</si>
  <si>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</si>
  <si>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</si>
  <si>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</si>
  <si>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55,96</t>
  </si>
  <si>
    <t>73877/2</t>
  </si>
  <si>
    <t>ESCORAMENTO DE VALAS COM PRANCHOES METALICOS - AREA NAO CRAVADA</t>
  </si>
  <si>
    <t>ESCORAMENTO CONTINUO DE VALAS, MISTO, COM PERFIL I DE 8"</t>
  </si>
  <si>
    <t>ESCORAMENTO FORMAS ATE H = 3,30M, COM MADEIRA DE 3A QUALIDADE, NAO APARELHADA, APROVEITAMENTO TABUAS 3X E PRUMOS 4X.</t>
  </si>
  <si>
    <t>11,67</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</si>
  <si>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</si>
  <si>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</si>
  <si>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</si>
  <si>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</si>
  <si>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</si>
  <si>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</si>
  <si>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</si>
  <si>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</si>
  <si>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</si>
  <si>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</si>
  <si>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</si>
  <si>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</si>
  <si>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</si>
  <si>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</si>
  <si>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</si>
  <si>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</si>
  <si>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</si>
  <si>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</si>
  <si>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</si>
  <si>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</si>
  <si>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</si>
  <si>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</si>
  <si>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</si>
  <si>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</si>
  <si>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</si>
  <si>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</si>
  <si>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20,58</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</si>
  <si>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</si>
  <si>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</si>
  <si>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</si>
  <si>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24,18</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</si>
  <si>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</si>
  <si>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</si>
  <si>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</si>
  <si>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</si>
  <si>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</si>
  <si>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</si>
  <si>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</si>
  <si>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</si>
  <si>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</si>
  <si>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</si>
  <si>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</si>
  <si>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</si>
  <si>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</si>
  <si>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</si>
  <si>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</si>
  <si>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</si>
  <si>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</si>
  <si>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</si>
  <si>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</si>
  <si>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</si>
  <si>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</si>
  <si>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</si>
  <si>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</si>
  <si>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</si>
  <si>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</si>
  <si>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</si>
  <si>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</si>
  <si>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</si>
  <si>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</si>
  <si>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</si>
  <si>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</si>
  <si>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</si>
  <si>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17,61</t>
  </si>
  <si>
    <t>ALIZAR / GUARNIÇÃO DE 5X1,5CM PARA PORTA DE 70X210CM FIXADO COM PREGOS, PADRÃO POPULAR - FORNECIMENTO E INSTALAÇÃO. AF_08/2015</t>
  </si>
  <si>
    <t>18,74</t>
  </si>
  <si>
    <t>ALIZAR / GUARNIÇÃO DE 5X1,5CM PARA PORTA DE 80X210CM FIXADO COM PREGOS, PADRÃO POPULAR - FORNECIMENTO E INSTALAÇÃO. AF_08/2015</t>
  </si>
  <si>
    <t>ALIZAR / GUARNIÇÃO DE 5X1,5CM PARA PORTA DE 90X210CM FIXADO COM PREGOS, PADRÃO POPULAR - FORNECIMENTO E INSTALAÇÃO. AF_08/2015</t>
  </si>
  <si>
    <t>21,05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</si>
  <si>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</si>
  <si>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</si>
  <si>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46,36</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</si>
  <si>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</si>
  <si>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</si>
  <si>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</si>
  <si>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</si>
  <si>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</si>
  <si>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</si>
  <si>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</si>
  <si>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</si>
  <si>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</si>
  <si>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</si>
  <si>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</si>
  <si>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</si>
  <si>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</si>
  <si>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</si>
  <si>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</si>
  <si>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</si>
  <si>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</si>
  <si>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</si>
  <si>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</si>
  <si>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</si>
  <si>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</si>
  <si>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</si>
  <si>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</si>
  <si>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</si>
  <si>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</si>
  <si>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</si>
  <si>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</si>
  <si>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</si>
  <si>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</si>
  <si>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</si>
  <si>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</si>
  <si>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</si>
  <si>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</si>
  <si>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</si>
  <si>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</si>
  <si>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</si>
  <si>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</si>
  <si>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</si>
  <si>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</si>
  <si>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</si>
  <si>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</si>
  <si>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</si>
  <si>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</si>
  <si>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</si>
  <si>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</si>
  <si>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</si>
  <si>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</si>
  <si>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</si>
  <si>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207,52</t>
  </si>
  <si>
    <t>BATENTE FERRO 1X1/8"</t>
  </si>
  <si>
    <t>29,12</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</si>
  <si>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</si>
  <si>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</si>
  <si>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</si>
  <si>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</si>
  <si>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</si>
  <si>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</si>
  <si>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</si>
  <si>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</si>
  <si>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</si>
  <si>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</si>
  <si>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</si>
  <si>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</si>
  <si>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</si>
  <si>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</si>
  <si>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</si>
  <si>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102,72</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</si>
  <si>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</si>
  <si>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</si>
  <si>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</si>
  <si>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</si>
  <si>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</si>
  <si>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</si>
  <si>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</si>
  <si>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</si>
  <si>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</si>
  <si>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</si>
  <si>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</si>
  <si>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</si>
  <si>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</si>
  <si>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</si>
  <si>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</si>
  <si>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</si>
  <si>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</si>
  <si>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</si>
  <si>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</si>
  <si>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</si>
  <si>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</si>
  <si>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</si>
  <si>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</si>
  <si>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</si>
  <si>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</si>
  <si>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</si>
  <si>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</si>
  <si>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</si>
  <si>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</si>
  <si>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</si>
  <si>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</si>
  <si>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</si>
  <si>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</si>
  <si>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</si>
  <si>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</si>
  <si>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</si>
  <si>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</si>
  <si>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</si>
  <si>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</si>
  <si>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</si>
  <si>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</si>
  <si>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</si>
  <si>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</si>
  <si>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</si>
  <si>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</si>
  <si>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</si>
  <si>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</si>
  <si>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</si>
  <si>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</si>
  <si>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</si>
  <si>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</si>
  <si>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</si>
  <si>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</si>
  <si>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</si>
  <si>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</si>
  <si>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</si>
  <si>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</si>
  <si>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</si>
  <si>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</si>
  <si>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</si>
  <si>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</si>
  <si>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</si>
  <si>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</si>
  <si>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</si>
  <si>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</si>
  <si>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</si>
  <si>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</si>
  <si>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</si>
  <si>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</si>
  <si>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</si>
  <si>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</si>
  <si>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</si>
  <si>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</si>
  <si>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</si>
  <si>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</si>
  <si>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</si>
  <si>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</si>
  <si>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</si>
  <si>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</si>
  <si>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</si>
  <si>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</si>
  <si>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</si>
  <si>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</si>
  <si>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</si>
  <si>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</si>
  <si>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21,11</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</si>
  <si>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</si>
  <si>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</si>
  <si>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</si>
  <si>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</si>
  <si>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</si>
  <si>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</si>
  <si>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89,21</t>
  </si>
  <si>
    <t>ESTACA PRÉ-MOLDADA DE CONCRETO CENTRIFUGADO, SEÇÃO CIRCULAR, CAPACIDADE DE 100 TONELADAS, COMPRIMENTO TOTAL CRAVADO ATÉ 5M, BATE-ESTACAS POR GRAVIDADE SOBRE ROLOS (EXCLUSIVE MOBILIZAÇÃO E DESMOBILIZAÇÃO). AF_03/2016</t>
  </si>
  <si>
    <t>209,57</t>
  </si>
  <si>
    <t>ESTACA PRÉ-MOLDADA DE CONCRETO, SEÇÃO QUADRADA, CAPACIDADE DE 25 TONELADAS, COMPRIMENTO TOTAL CRAVADO ACIMA DE 5M ATÉ 12M, BATE-ESTACAS POR GRAVIDADE SOBRE ROLOS (EXCLUSIVE MOBILIZAÇÃO E DESMOBILIZAÇÃO). AF_03/2016</t>
  </si>
  <si>
    <t>54,08</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</si>
  <si>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</si>
  <si>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</si>
  <si>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</si>
  <si>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</si>
  <si>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</si>
  <si>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</si>
  <si>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57,19</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</si>
  <si>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</si>
  <si>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</si>
  <si>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</si>
  <si>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</si>
  <si>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</si>
  <si>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</si>
  <si>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</si>
  <si>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</si>
  <si>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</si>
  <si>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</si>
  <si>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</si>
  <si>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</si>
  <si>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</si>
  <si>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59,71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</si>
  <si>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</si>
  <si>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</si>
  <si>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</si>
  <si>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</si>
  <si>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</si>
  <si>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</si>
  <si>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</si>
  <si>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</si>
  <si>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</si>
  <si>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17,80</t>
  </si>
  <si>
    <t>ARRASAMENTO MECANICO DE ESTACA DE CONCRETO ARMADO, DIAMETROS DE 61 CM A 80 CM. AF_11/2016</t>
  </si>
  <si>
    <t>23,37</t>
  </si>
  <si>
    <t>ARRASAMENTO MECANICO DE ESTACA DE CONCRETO ARMADO, DIAMETROS DE 81 CM A 100 CM. AF_11/2016</t>
  </si>
  <si>
    <t>30,75</t>
  </si>
  <si>
    <t>ARRASAMENTO MECANICO DE ESTACA DE CONCRETO ARMADO, DIAMETROS DE 101 CM A 150 CM. AF_11/2016</t>
  </si>
  <si>
    <t>ARRASAMENTO DE ESTACA METÁLICA, PERFIL LAMINADO TIPO I FAMÍLIA 250. AF_11/2016</t>
  </si>
  <si>
    <t>4,29</t>
  </si>
  <si>
    <t>ARRASAMENTO DE ESTACA METÁLICA, PERFIL LAMINADO TIPO H FAMÍLIA 250. AF_11/2016</t>
  </si>
  <si>
    <t>4,95</t>
  </si>
  <si>
    <t>ARRASAMENTO DE ESTACA METÁLICA, PERFIL LAMINADO TIPO H FAMÍLIA 310. AF_11/2016</t>
  </si>
  <si>
    <t>5,52</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</si>
  <si>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</si>
  <si>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</si>
  <si>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</si>
  <si>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</si>
  <si>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</si>
  <si>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</si>
  <si>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</si>
  <si>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</si>
  <si>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</si>
  <si>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</si>
  <si>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</si>
  <si>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</si>
  <si>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</si>
  <si>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</si>
  <si>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</si>
  <si>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</si>
  <si>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</si>
  <si>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</si>
  <si>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</si>
  <si>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</si>
  <si>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</si>
  <si>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</si>
  <si>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</si>
  <si>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</si>
  <si>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</si>
  <si>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</si>
  <si>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9,96</t>
  </si>
  <si>
    <t>LASTRO DE CONCRETO MAGRO, APLICADO EM PISOS OU RADIERS, ESPESSURA DE 5 CM. AF_07_2016</t>
  </si>
  <si>
    <t>16,61</t>
  </si>
  <si>
    <t>LASTRO DE CONCRETO MAGRO, APLICADO EM BLOCOS DE COROAMENTO OU SAPATAS. AF_08/2017</t>
  </si>
  <si>
    <t>LASTRO DE CONCRETO MAGRO, APLICADO EM BLOCOS DE COROAMENTO OU SAPATAS, ESPESSURA DE 3 CM. AF_08/2017</t>
  </si>
  <si>
    <t>10,49</t>
  </si>
  <si>
    <t>LASTRO DE CONCRETO MAGRO, APLICADO EM BLOCOS DE COROAMENTO OU SAPATAS, ESPESSURA DE 5 CM. AF_08/2017</t>
  </si>
  <si>
    <t>17,50</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</si>
  <si>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</si>
  <si>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</si>
  <si>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</si>
  <si>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</si>
  <si>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</si>
  <si>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</si>
  <si>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</si>
  <si>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</si>
  <si>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</si>
  <si>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</si>
  <si>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</si>
  <si>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</si>
  <si>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</si>
  <si>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11,01</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</si>
  <si>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</si>
  <si>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</si>
  <si>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18,22</t>
  </si>
  <si>
    <t>FORMAS MANUSEÁVEIS PARA PAREDES DE CONCRETO MOLDADAS IN LOCO, DE EDIFICAÇÕES DE MULTIPLOS PAVIMENTOS, EM PANOS DE FACHADA COM VÃOS. AF_06/2015</t>
  </si>
  <si>
    <t>13,85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</si>
  <si>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</si>
  <si>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</si>
  <si>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14,76</t>
  </si>
  <si>
    <t>FORMAS MANUSEÁVEIS PARA PAREDES DE CONCRETO MOLDADAS IN LOCO, DE EDIFICAÇÕES DE PAVIMENTO ÚNICO, EM FACES INTERNAS DE PAREDES. AF_06/2015</t>
  </si>
  <si>
    <t>11,59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</si>
  <si>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</si>
  <si>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</si>
  <si>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10,70</t>
  </si>
  <si>
    <t>FORMAS MANUSEÁVEIS PARA PAREDES DE CONCRETO MOLDADAS IN LOCO, DE EDIFICAÇÕES DE PAVIMENTO ÚNICO, EM PANOS DE FACHADA SEM VÃOS. AF_06/2015</t>
  </si>
  <si>
    <t>9,56</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</si>
  <si>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</si>
  <si>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</si>
  <si>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</si>
  <si>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</si>
  <si>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</si>
  <si>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</si>
  <si>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</si>
  <si>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</si>
  <si>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</si>
  <si>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</si>
  <si>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</si>
  <si>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</si>
  <si>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</si>
  <si>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</si>
  <si>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</si>
  <si>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</si>
  <si>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</si>
  <si>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</si>
  <si>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</si>
  <si>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</si>
  <si>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</si>
  <si>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</si>
  <si>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</si>
  <si>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</si>
  <si>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</si>
  <si>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</si>
  <si>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</si>
  <si>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46,85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</si>
  <si>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</si>
  <si>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</si>
  <si>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</si>
  <si>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</si>
  <si>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</si>
  <si>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</si>
  <si>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</si>
  <si>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</si>
  <si>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</si>
  <si>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</si>
  <si>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</si>
  <si>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</si>
  <si>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35,43</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</si>
  <si>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</si>
  <si>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</si>
  <si>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</si>
  <si>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</si>
  <si>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</si>
  <si>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</si>
  <si>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</si>
  <si>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38,60</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</si>
  <si>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</si>
  <si>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</si>
  <si>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</si>
  <si>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</si>
  <si>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</si>
  <si>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</si>
  <si>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</si>
  <si>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</si>
  <si>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</si>
  <si>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</si>
  <si>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</si>
  <si>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</si>
  <si>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</si>
  <si>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</si>
  <si>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</si>
  <si>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</si>
  <si>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</si>
  <si>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</si>
  <si>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</si>
  <si>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</si>
  <si>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</si>
  <si>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</si>
  <si>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</si>
  <si>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</si>
  <si>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</si>
  <si>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</si>
  <si>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</si>
  <si>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</si>
  <si>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</si>
  <si>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</si>
  <si>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</si>
  <si>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52,02</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</si>
  <si>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</si>
  <si>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</si>
  <si>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</si>
  <si>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</si>
  <si>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48,95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</si>
  <si>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</si>
  <si>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</si>
  <si>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</si>
  <si>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42,60</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</si>
  <si>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</si>
  <si>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</si>
  <si>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</si>
  <si>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</si>
  <si>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</si>
  <si>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</si>
  <si>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</si>
  <si>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</si>
  <si>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</si>
  <si>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56,73</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</si>
  <si>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</si>
  <si>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</si>
  <si>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</si>
  <si>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56,68</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</si>
  <si>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</si>
  <si>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</si>
  <si>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32,22</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</si>
  <si>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</si>
  <si>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</si>
  <si>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</si>
  <si>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</si>
  <si>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</si>
  <si>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</si>
  <si>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</si>
  <si>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</si>
  <si>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31,64</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</si>
  <si>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</si>
  <si>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</si>
  <si>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</si>
  <si>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</si>
  <si>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</si>
  <si>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</si>
  <si>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56,78</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</si>
  <si>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</si>
  <si>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</si>
  <si>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34,89</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</si>
  <si>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</si>
  <si>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</si>
  <si>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</si>
  <si>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</si>
  <si>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25,43</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</si>
  <si>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</si>
  <si>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</si>
  <si>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</si>
  <si>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</si>
  <si>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21,10</t>
  </si>
  <si>
    <t>MONTAGEM E DESMONTAGEM DE FÔRMA DE LAJE MACIÇA COM ÁREA MÉDIA MAIOR QUE 20 M², PÉ-DIREITO SIMPLES, EM CHAPA DE MADEIRA COMPENSADA RESINADA, 6 UTILIZAÇÕES. AF_12/2015</t>
  </si>
  <si>
    <t>19,94</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</si>
  <si>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</si>
  <si>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</si>
  <si>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40,13</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</si>
  <si>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</si>
  <si>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</si>
  <si>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</si>
  <si>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39,78</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</si>
  <si>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</si>
  <si>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</si>
  <si>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17,72</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</si>
  <si>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</si>
  <si>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</si>
  <si>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38,72</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</si>
  <si>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</si>
  <si>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</si>
  <si>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</si>
  <si>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15,87</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</si>
  <si>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</si>
  <si>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</si>
  <si>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</si>
  <si>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16,26</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</si>
  <si>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</si>
  <si>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</si>
  <si>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</si>
  <si>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35,57</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</si>
  <si>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</si>
  <si>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</si>
  <si>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14,15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</si>
  <si>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</si>
  <si>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</si>
  <si>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</si>
  <si>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</si>
  <si>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</si>
  <si>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</si>
  <si>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</si>
  <si>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</si>
  <si>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</si>
  <si>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</si>
  <si>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</si>
  <si>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</si>
  <si>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</si>
  <si>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</si>
  <si>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</si>
  <si>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</si>
  <si>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</si>
  <si>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</si>
  <si>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</si>
  <si>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</si>
  <si>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</si>
  <si>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51,84</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</si>
  <si>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</si>
  <si>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</si>
  <si>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</si>
  <si>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</si>
  <si>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</si>
  <si>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</si>
  <si>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</si>
  <si>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10,97</t>
  </si>
  <si>
    <t>73771/1</t>
  </si>
  <si>
    <t>PROTENSAO DE TIRANTES DE BARRA DE ACO CA-50 EXCL MATERIAIS</t>
  </si>
  <si>
    <t>20,25</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</si>
  <si>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</si>
  <si>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</si>
  <si>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</si>
  <si>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</si>
  <si>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</si>
  <si>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</si>
  <si>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</si>
  <si>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</si>
  <si>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</si>
  <si>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</si>
  <si>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</si>
  <si>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</si>
  <si>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59,13</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</si>
  <si>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</si>
  <si>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</si>
  <si>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</si>
  <si>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</si>
  <si>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</si>
  <si>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</si>
  <si>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</si>
  <si>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</si>
  <si>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</si>
  <si>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</si>
  <si>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</si>
  <si>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</si>
  <si>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</si>
  <si>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</si>
  <si>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</si>
  <si>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</si>
  <si>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133,30</t>
  </si>
  <si>
    <t>ARMACAO EM TELA DE ACO SOLDADA NERVURADA Q-92, ACO CA-60, 4,2MM, MALHA 15X15CM</t>
  </si>
  <si>
    <t>9,69</t>
  </si>
  <si>
    <t>ARMAÇÃO VERTICAL DE ALVENARIA ESTRUTURAL; DIÂMETRO DE 10,0 MM. AF_01/2015</t>
  </si>
  <si>
    <t>5,83</t>
  </si>
  <si>
    <t>ARMAÇÃO VERTICAL DE ALVENARIA ESTRUTURAL; DIÂMETRO DE 12,5 MM. AF_01/2015</t>
  </si>
  <si>
    <t>5,00</t>
  </si>
  <si>
    <t>ARMAÇÃO DE CINTA DE ALVENARIA ESTRUTURAL; DIÂMETRO DE 10,0 MM. AF_01/2015</t>
  </si>
  <si>
    <t>5,44</t>
  </si>
  <si>
    <t>ARMAÇÃO DE VERGA E CONTRAVERGA DE ALVENARIA ESTRUTURAL; DIÂMETRO DE 8,0 MM. AF_01/2015</t>
  </si>
  <si>
    <t>9,07</t>
  </si>
  <si>
    <t>ARMAÇÃO DE VERGA E CONTRAVERGA DE ALVENARIA ESTRUTURAL; DIÂMETRO DE 10,0 MM. AF_01/2015</t>
  </si>
  <si>
    <t>6,81</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</si>
  <si>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</si>
  <si>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</si>
  <si>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6,95</t>
  </si>
  <si>
    <t>ARMAÇÃO DO SISTEMA DE PAREDES DE CONCRETO, EXECUTADA EM PAREDES DE EDIFICAÇÕES TÉRREAS, TELA Q-61. AF_06/2015</t>
  </si>
  <si>
    <t>7,73</t>
  </si>
  <si>
    <t>ARMAÇÃO DO SISTEMA DE PAREDES DE CONCRETO, EXECUTADA COMO ARMADURA POSITIVA DE LAJES, TELA Q-138. AF_06/2015</t>
  </si>
  <si>
    <t>6,69</t>
  </si>
  <si>
    <t>ARMAÇÃO DO SISTEMA DE PAREDES DE CONCRETO, EXECUTADA COMO ARMADURA NEGATIVA DE LAJES, TELA T-196. AF_06/2015</t>
  </si>
  <si>
    <t>4,71</t>
  </si>
  <si>
    <t>ARMAÇÃO DO SISTEMA DE PAREDES DE CONCRETO, EXECUTADA COMO ARMADURA POSITIVA DE LAJES, TELA Q-113. AF_06/2015</t>
  </si>
  <si>
    <t>6,66</t>
  </si>
  <si>
    <t>ARMAÇÃO DO SISTEMA DE PAREDES DE CONCRETO, EXECUTADA COMO ARMADURA NEGATIVA DE LAJES, TELA L-159. AF_06/2015</t>
  </si>
  <si>
    <t>7,13</t>
  </si>
  <si>
    <t>ARMAÇÃO DO SISTEMA DE PAREDES DE CONCRETO, EXECUTADA EM PLATIBANDAS, TELA Q-92. AF_06/2015</t>
  </si>
  <si>
    <t>ARMAÇÃO DO SISTEMA DE PAREDES DE CONCRETO, EXECUTADA COMO REFORÇO, VERGALHÃO DE 6,3 MM DE DIÂMETRO. AF_06/2015</t>
  </si>
  <si>
    <t>7,74</t>
  </si>
  <si>
    <t>ARMAÇÃO DO SISTEMA DE PAREDES DE CONCRETO, EXECUTADA COMO REFORÇO, VERGALHÃO DE 8,0 MM DE DIÂMETRO. AF_06/2015</t>
  </si>
  <si>
    <t>7,16</t>
  </si>
  <si>
    <t>ARMAÇÃO DO SISTEMA DE PAREDES DE CONCRETO, EXECUTADA COMO REFORÇO, VERGALHÃO DE 10,0 MM DE DIÂMETRO. AF_06/2015</t>
  </si>
  <si>
    <t>5,71</t>
  </si>
  <si>
    <t>ARMAÇÃO DE PILAR OU VIGA DE UMA ESTRUTURA CONVENCIONAL DE CONCRETO ARMADO EM UM EDIFÍCIO DE MÚLTIPLOS PAVIMENTOS UTILIZANDO AÇO CA-60 DE 5,0 MM - MONTAGEM. AF_12/2015</t>
  </si>
  <si>
    <t>8,91</t>
  </si>
  <si>
    <t>ARMAÇÃO DE PILAR OU VIGA DE UMA ESTRUTURA CONVENCIONAL DE CONCRETO ARMADO EM UM EDIFÍCIO DE MÚLTIPLOS PAVIMENTOS UTILIZANDO AÇO CA-50 DE 6,3 MM - MONTAGEM. AF_12/2015</t>
  </si>
  <si>
    <t>7,75</t>
  </si>
  <si>
    <t>ARMAÇÃO DE PILAR OU VIGA DE UMA ESTRUTURA CONVENCIONAL DE CONCRETO ARMADO EM UM EDIFÍCIO DE MÚLTIPLOS PAVIMENTOS UTILIZANDO AÇO CA-50 DE 8,0 MM - MONTAGEM. AF_12/2015</t>
  </si>
  <si>
    <t>7,57</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</si>
  <si>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</si>
  <si>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</si>
  <si>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</si>
  <si>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5,16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</si>
  <si>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</si>
  <si>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</si>
  <si>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</si>
  <si>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</si>
  <si>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</si>
  <si>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</si>
  <si>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</si>
  <si>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</si>
  <si>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</si>
  <si>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</si>
  <si>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</si>
  <si>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11,04</t>
  </si>
  <si>
    <t>ARMAÇÃO DE PILAR OU VIGA DE UMA ESTRUTURA CONVENCIONAL DE CONCRETO ARMADO EM UMA EDIFICAÇÃO TÉRREA OU SOBRADO UTILIZANDO AÇO CA-50 DE 6,3 MM - MONTAGEM. AF_12/2015</t>
  </si>
  <si>
    <t>9,38</t>
  </si>
  <si>
    <t>ARMAÇÃO DE PILAR OU VIGA DE UMA ESTRUTURA CONVENCIONAL DE CONCRETO ARMADO EM UMA EDIFICAÇÃO TÉRREA OU SOBRADO UTILIZANDO AÇO CA-50 DE 8,0 MM - MONTAGEM. AF_12/2015</t>
  </si>
  <si>
    <t>8,79</t>
  </si>
  <si>
    <t>ARMAÇÃO DE PILAR OU VIGA DE UMA ESTRUTURA CONVENCIONAL DE CONCRETO ARMADO EM UMA EDIFICAÇÃO TÉRREA OU SOBRADO UTILIZANDO AÇO CA-50 DE 10,0 MM - MONTAGEM. AF_12/2015</t>
  </si>
  <si>
    <t>7,07</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</si>
  <si>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</si>
  <si>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</si>
  <si>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5,60</t>
  </si>
  <si>
    <t>ARMAÇÃO DE PILAR OU VIGA DE UMA ESTRUTURA CONVENCIONAL DE CONCRETO ARMADO EM UMA EDIFICAÇÃO TÉRREA OU SOBRADO UTILIZANDO AÇO CA-50 DE 20,0 MM - MONTAGEM. AF_12/2015</t>
  </si>
  <si>
    <t>5,05</t>
  </si>
  <si>
    <t>ARMAÇÃO DE PILAR OU VIGA DE UMA ESTRUTURA CONVENCIONAL DE CONCRETO ARMADO EM UMA EDIFICAÇÃO TÉRREA OU SOBRADO UTILIZANDO AÇO CA-50 DE 25,0 MM - MONTAGEM. AF_12/2015</t>
  </si>
  <si>
    <t>5,40</t>
  </si>
  <si>
    <t>ARMAÇÃO DE LAJE DE UMA ESTRUTURA CONVENCIONAL DE CONCRETO ARMADO EM UMA EDIFICAÇÃO TÉRREA OU SOBRADO UTILIZANDO AÇO CA-60 DE 4,2 MM - MONTAGEM. AF_12/2015</t>
  </si>
  <si>
    <t>10,82</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</si>
  <si>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</si>
  <si>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</si>
  <si>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</si>
  <si>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</si>
  <si>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</si>
  <si>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5,58</t>
  </si>
  <si>
    <t>ARMAÇÃO DE LAJE DE UMA ESTRUTURA CONVENCIONAL DE CONCRETO ARMADO EM UMA EDIFICAÇÃO TÉRREA OU SOBRADO UTILIZANDO AÇO CA-50 DE 16,0 MM - MONTAGEM. AF_12/2015</t>
  </si>
  <si>
    <t>5,17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</si>
  <si>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</si>
  <si>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</si>
  <si>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5,90</t>
  </si>
  <si>
    <t>CORTE E DOBRA DE AÇO CA-50, DIÂMETRO DE 6,3 MM, UTILIZADO EM ESTRUTURAS DIVERSAS, EXCETO LAJES. AF_12/2015</t>
  </si>
  <si>
    <t>CORTE E DOBRA DE AÇO CA-50, DIÂMETRO DE 8,0 MM, UTILIZADO EM ESTRUTURAS DIVERSAS, EXCETO LAJES. AF_12/2015</t>
  </si>
  <si>
    <t>5,75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</si>
  <si>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</si>
  <si>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</si>
  <si>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</si>
  <si>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4,34</t>
  </si>
  <si>
    <t>CORTE E DOBRA DE AÇO CA-50, DIÂMETRO DE 20,0 MM, UTILIZADO EM ESTRUTURAS DIVERSAS, EXCETO LAJES. AF_12/2015</t>
  </si>
  <si>
    <t>4,14</t>
  </si>
  <si>
    <t>CORTE E DOBRA DE AÇO CA-50, DIÂMETRO DE 25,0 MM, UTILIZADO EM ESTRUTURAS DIVERSAS, EXCETO LAJES. AF_12/2015</t>
  </si>
  <si>
    <t>4,77</t>
  </si>
  <si>
    <t>CORTE E DOBRA DE AÇO CA-60, DIÂMETRO DE 4,2 MM, UTILIZADO EM LAJE. AF_12/2015</t>
  </si>
  <si>
    <t>6,24</t>
  </si>
  <si>
    <t>CORTE E DOBRA DE AÇO CA-60, DIÂMETRO DE 5,0 MM, UTILIZADO EM LAJE. AF_12/2015</t>
  </si>
  <si>
    <t>5,51</t>
  </si>
  <si>
    <t>CORTE E DOBRA DE AÇO CA-50, DIÂMETRO DE 6,3 MM, UTILIZADO EM LAJE. AF_12/2015</t>
  </si>
  <si>
    <t>CORTE E DOBRA DE AÇO CA-50, DIÂMETRO DE 8,0 MM, UTILIZADO EM LAJE. AF_12/2015</t>
  </si>
  <si>
    <t>5,62</t>
  </si>
  <si>
    <t>CORTE E DOBRA DE AÇO CA-50, DIÂMETRO DE 10,0 MM, UTILIZADO EM LAJE. AF_12/2015</t>
  </si>
  <si>
    <t>4,67</t>
  </si>
  <si>
    <t>CORTE E DOBRA DE AÇO CA-50, DIÂMETRO DE 12,5 MM, UTILIZADO EM LAJE. AF_12/2015</t>
  </si>
  <si>
    <t>4,38</t>
  </si>
  <si>
    <t>CORTE E DOBRA DE AÇO CA-50, DIÂMETRO DE 16,0 MM, UTILIZADO EM LAJE. AF_12/2015</t>
  </si>
  <si>
    <t>4,32</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</si>
  <si>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</si>
  <si>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</si>
  <si>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</si>
  <si>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</si>
  <si>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4,66</t>
  </si>
  <si>
    <t>CORTE E DOBRA DE AÇO CA-25, DIÂMETRO DE 12,5 MM. AF_12/2015</t>
  </si>
  <si>
    <t>4,59</t>
  </si>
  <si>
    <t>CORTE E DOBRA DE AÇO CA-25, DIÂMETRO DE 16,0 MM. AF_12/2015</t>
  </si>
  <si>
    <t>4,51</t>
  </si>
  <si>
    <t>CORTE E DOBRA DE AÇO CA-25, DIÂMETRO DE 20,0 MM. AF_12/2015</t>
  </si>
  <si>
    <t>CORTE E DOBRA DE AÇO CA-25, DIÂMETRO DE 25,0 MM. AF_12/2015</t>
  </si>
  <si>
    <t>ARMAÇÃO UTILIZANDO AÇO CA-25 DE 6,3 MM - MONTAGEM. AF_12/2015</t>
  </si>
  <si>
    <t>ARMAÇÃO UTILIZANDO AÇO CA-25 DE 8,0 MM - MONTAGEM. AF_12/2015</t>
  </si>
  <si>
    <t>6,99</t>
  </si>
  <si>
    <t>ARMAÇÃO UTILIZANDO AÇO CA-25 DE 10,0 MM - MONTAGEM. AF_12/2015</t>
  </si>
  <si>
    <t>ARMAÇÃO UTILIZANDO AÇO CA-25 DE 12,5 MM - MONTAGEM. AF_12/2015</t>
  </si>
  <si>
    <t>5,69</t>
  </si>
  <si>
    <t>ARMAÇÃO UTILIZANDO AÇO CA-25 DE 16,0 MM - MONTAGEM. AF_12/2015</t>
  </si>
  <si>
    <t>5,33</t>
  </si>
  <si>
    <t>ARMAÇÃO UTILIZANDO AÇO CA-25 DE 20,0 MM - MONTAGEM. AF_12/2015</t>
  </si>
  <si>
    <t>ARMAÇÃO UTILIZANDO AÇO CA-25 DE 25,0 MM - MONTAGEM. AF_12/2015</t>
  </si>
  <si>
    <t>5,04</t>
  </si>
  <si>
    <t>ARMAÇÃO DE ESTRUTURAS DE CONCRETO ARMADO, EXCETO VIGAS, PILARES, LAJES E FUNDAÇÕES, UTILIZANDO AÇO CA-60 DE 5,0 MM - MONTAGEM. AF_12/2015</t>
  </si>
  <si>
    <t>9,98</t>
  </si>
  <si>
    <t>ARMAÇÃO DE ESTRUTURAS DE CONCRETO ARMADO, EXCETO VIGAS, PILARES, LAJES E FUNDAÇÕES, UTILIZANDO AÇO CA-50 DE 6,3 MM - MONTAGEM. AF_12/2015</t>
  </si>
  <si>
    <t>8,57</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</si>
  <si>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</si>
  <si>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</si>
  <si>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6,62</t>
  </si>
  <si>
    <t>ARMAÇÃO DE ESTRUTURAS DE CONCRETO ARMADO, EXCETO VIGAS, PILARES, LAJES E FUNDAÇÕES, UTILIZANDO AÇO CA-50 DE 12,5 MM - MONTAGEM. AF_12/2015</t>
  </si>
  <si>
    <t>5,85</t>
  </si>
  <si>
    <t>ARMAÇÃO DE ESTRUTURAS DE CONCRETO ARMADO, EXCETO VIGAS, PILARES, LAJES E FUNDAÇÕES, UTILIZANDO AÇO CA-50 DE 16,0 MM - MONTAGEM. AF_12/2015</t>
  </si>
  <si>
    <t>5,38</t>
  </si>
  <si>
    <t>ARMAÇÃO DE ESTRUTURAS DE CONCRETO ARMADO, EXCETO VIGAS, PILARES, LAJES E FUNDAÇÕES, UTILIZANDO AÇO CA-50 DE 20,0 MM - MONTAGEM. AF_12/2015</t>
  </si>
  <si>
    <t>4,91</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</si>
  <si>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</si>
  <si>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</si>
  <si>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</si>
  <si>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4,64</t>
  </si>
  <si>
    <t>MONTAGEM DE ARMADURA LONGITUDINAL/TRANSVERSAL DE ESTACAS DE SEÇÃO CIRCULAR, DIÂMETRO = 8,0 MM. AF_11/2016</t>
  </si>
  <si>
    <t>MONTAGEM DE ARMADURA LONGITUDINAL DE ESTACAS DE SEÇÃO CIRCULAR, DIÂMETRO = 10,0 MM. AF_11/2016</t>
  </si>
  <si>
    <t>6,38</t>
  </si>
  <si>
    <t>MONTAGEM DE ARMADURA LONGITUDINAL/TRANSVERSAL DE ESTACAS DE SEÇÃO CIRCULAR, DIÂMETRO = 12,5 MM. AF_11/2016</t>
  </si>
  <si>
    <t>5,78</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</si>
  <si>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</si>
  <si>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</si>
  <si>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</si>
  <si>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</si>
  <si>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10,46</t>
  </si>
  <si>
    <t>MONTAGEM DE ARMADURA TRANSVERSAL DE ESTACAS DE SEÇÃO CIRCULAR, DIÂMETRO = 6,3 MM. AF_11/2016</t>
  </si>
  <si>
    <t>8,38</t>
  </si>
  <si>
    <t>MONTAGEM DE ARMADURA LONGITUDINAL/TRANSVERSAL DE ESTACAS DE SEÇÃO RETANGULAR (BARRETE), DIÂMETRO = 8,0 MM. AF_11/2016</t>
  </si>
  <si>
    <t>8,10</t>
  </si>
  <si>
    <t>MONTAGEM DE ARMADURA LONGITUDINAL DE ESTACAS DE SEÇÃO RETANGULAR (BARRETE), DIÂMETRO = 10,0 MM. AF_11/2016</t>
  </si>
  <si>
    <t>6,65</t>
  </si>
  <si>
    <t>MONTAGEM DE ARMADURA LONGITUDINAL/TRANSVERSAL DE ESTACAS DE SEÇÃO RETANGULAR (BARRETE), DIÂMETRO = 12,5 MM. AF_11/2016</t>
  </si>
  <si>
    <t>6,01</t>
  </si>
  <si>
    <t>MONTAGEM DE ARMADURA LONGITUDINAL DE ESTACAS DE SEÇÃO RETANGULAR (BARRETE), DIÂMETRO = 16,0 MM. AF_11/2016</t>
  </si>
  <si>
    <t>MONTAGEM DE ARMADURA LONGITUDINAL DE ESTACAS DE SEÇÃO RETANGULAR (BARRETE), DIÂMETRO = 20,0 MM. AF_11/2016</t>
  </si>
  <si>
    <t>5,21</t>
  </si>
  <si>
    <t>MONTAGEM DE ARMADURA LONGITUDINAL DE ESTACAS DE SEÇÃO RETANGULAR (BARRETE), DIÂMETRO = 25,0 MM. AF_11/2016</t>
  </si>
  <si>
    <t>MONTAGEM DE ARMADURA TRANSVERSAL DE ESTACAS DE SEÇÃO RETANGULAR (BARRETE), DIÂMETRO = 5,0 MM. AF_11/2016</t>
  </si>
  <si>
    <t>12,95</t>
  </si>
  <si>
    <t>MONTAGEM DE ARMADURA TRANSVERSAL DE ESTACAS DE SEÇÃO RETANGULAR (BARRETE), DIÂMETRO = 6,3 MM. AF_11/2016</t>
  </si>
  <si>
    <t>9,85</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</si>
  <si>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</si>
  <si>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</si>
  <si>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</si>
  <si>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</si>
  <si>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6,94</t>
  </si>
  <si>
    <t>ARMAÇÃO DE ESCADA, COM 2 LANCES, DE UMA ESTRUTURA CONVENCIONAL DE CONCRETO ARMADO UTILIZANDO AÇO CA-50 DE 12,5 MM - MONTAGEM. AF_01/2017</t>
  </si>
  <si>
    <t>5,54</t>
  </si>
  <si>
    <t>ARMAÇÃO DE ESCADA, COM 2 LANCES, DE UMA ESTRUTURA CONVENCIONAL DE CONCRETO ARMADO UTILIZANDO AÇO CA-50 DE 16,0 MM - MONTAGEM. AF_01/2017</t>
  </si>
  <si>
    <t>4,72</t>
  </si>
  <si>
    <t>ARMAÇÃO DE BLOCO, VIGA BALDRAME OU SAPATA UTILIZANDO AÇO CA-50 DE 6,3 MM - MONTAGEM. AF_06/2017</t>
  </si>
  <si>
    <t>9,35</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</si>
  <si>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</si>
  <si>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</si>
  <si>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</si>
  <si>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</si>
  <si>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</si>
  <si>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</si>
  <si>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5,63</t>
  </si>
  <si>
    <t>REGULARIZAÇÃO DE SUPERFICIE DE CONCRETO APARENTE</t>
  </si>
  <si>
    <t>8,65</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</si>
  <si>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</si>
  <si>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</si>
  <si>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</si>
  <si>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</si>
  <si>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</si>
  <si>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</si>
  <si>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</si>
  <si>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</si>
  <si>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</si>
  <si>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</si>
  <si>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</si>
  <si>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</si>
  <si>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</si>
  <si>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</si>
  <si>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</si>
  <si>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</si>
  <si>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</si>
  <si>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</si>
  <si>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</si>
  <si>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</si>
  <si>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</si>
  <si>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</si>
  <si>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</si>
  <si>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</si>
  <si>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</si>
  <si>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</si>
  <si>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</si>
  <si>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</si>
  <si>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</si>
  <si>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</si>
  <si>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</si>
  <si>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</si>
  <si>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</si>
  <si>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</si>
  <si>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</si>
  <si>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</si>
  <si>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</si>
  <si>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</si>
  <si>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</si>
  <si>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</si>
  <si>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</si>
  <si>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</si>
  <si>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</si>
  <si>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</si>
  <si>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</si>
  <si>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</si>
  <si>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</si>
  <si>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</si>
  <si>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</si>
  <si>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</si>
  <si>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</si>
  <si>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</si>
  <si>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</si>
  <si>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</si>
  <si>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</si>
  <si>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</si>
  <si>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</si>
  <si>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</si>
  <si>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</si>
  <si>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</si>
  <si>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</si>
  <si>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</si>
  <si>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</si>
  <si>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</si>
  <si>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</si>
  <si>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</si>
  <si>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</si>
  <si>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</si>
  <si>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63,73</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</si>
  <si>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</si>
  <si>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</si>
  <si>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</si>
  <si>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</si>
  <si>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</si>
  <si>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</si>
  <si>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</si>
  <si>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</si>
  <si>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</si>
  <si>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</si>
  <si>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</si>
  <si>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</si>
  <si>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</si>
  <si>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</si>
  <si>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</si>
  <si>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</si>
  <si>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26,34</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</si>
  <si>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</si>
  <si>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</si>
  <si>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</si>
  <si>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</si>
  <si>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</si>
  <si>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</si>
  <si>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</si>
  <si>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19,47</t>
  </si>
  <si>
    <t>PINTURA ADESIVA P/ CONCRETO, A BASE DE RESINA EPOXI ( SIKADUR 32 )</t>
  </si>
  <si>
    <t>VERGA PRÉ-MOLDADA PARA JANELAS COM ATÉ 1,5 M DE VÃO. AF_03/2016</t>
  </si>
  <si>
    <t>VERGA PRÉ-MOLDADA PARA JANELAS COM MAIS DE 1,5 M DE VÃO. AF_03/2016</t>
  </si>
  <si>
    <t>30,05</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</si>
  <si>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</si>
  <si>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</si>
  <si>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</si>
  <si>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</si>
  <si>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</si>
  <si>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</si>
  <si>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</si>
  <si>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</si>
  <si>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</si>
  <si>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</si>
  <si>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</si>
  <si>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</si>
  <si>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</si>
  <si>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</si>
  <si>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</si>
  <si>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20,99</t>
  </si>
  <si>
    <t>CONTRAVERGA MOLDADA IN LOCO COM UTILIZAÇÃO DE BLOCOS CANALETA PARA VÃOS DE MAIS DE 1,5 M DE COMPRIMENTO. AF_03/2016</t>
  </si>
  <si>
    <t>FIXAÇÃO (ENCUNHAMENTO) DE ALVENARIA DE VEDAÇÃO COM ARGAMASSA APLICADA COM BISNAGA. AF_03/2016</t>
  </si>
  <si>
    <t>1,89</t>
  </si>
  <si>
    <t>FIXAÇÃO (ENCUNHAMENTO) DE ALVENARIA DE VEDAÇÃO COM ARGAMASSA APLICADA COM COLHER. AF_03/2016</t>
  </si>
  <si>
    <t>4,19</t>
  </si>
  <si>
    <t>FIXAÇÃO (ENCUNHAMENTO) DE ALVENARIA DE VEDAÇÃO COM TIJOLO MACIÇO. AF_03/2016</t>
  </si>
  <si>
    <t>16,64</t>
  </si>
  <si>
    <t>FIXAÇÃO (ENCUNHAMENTO) DE ALVENARIA DE VEDAÇÃO COM ESPUMA DE POLIURETANO EXPANSIVA. AF_03/2016</t>
  </si>
  <si>
    <t>CINTA DE AMARRAÇÃO DE ALVENARIA MOLDADA IN LOCO EM CONCRETO. AF_03/2016</t>
  </si>
  <si>
    <t>33,00</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</si>
  <si>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</si>
  <si>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</si>
  <si>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</si>
  <si>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</si>
  <si>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</si>
  <si>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</si>
  <si>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4,81</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</si>
  <si>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</si>
  <si>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</si>
  <si>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</si>
  <si>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</si>
  <si>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</si>
  <si>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</si>
  <si>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</si>
  <si>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</si>
  <si>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</si>
  <si>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</si>
  <si>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</si>
  <si>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</si>
  <si>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32,53</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</si>
  <si>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</si>
  <si>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</si>
  <si>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</si>
  <si>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</si>
  <si>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</si>
  <si>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</si>
  <si>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</si>
  <si>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</si>
  <si>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</si>
  <si>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39,68</t>
  </si>
  <si>
    <t>IMPERMEABILIZACAO DE SUPERFICIE COM MANTA ASFALTICA (COM POLIMEROS TIPO APP), E=3 MM</t>
  </si>
  <si>
    <t>58,96</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</si>
  <si>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</si>
  <si>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</si>
  <si>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</si>
  <si>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</si>
  <si>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</si>
  <si>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</si>
  <si>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</si>
  <si>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33,16</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</si>
  <si>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</si>
  <si>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</si>
  <si>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</si>
  <si>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</si>
  <si>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</si>
  <si>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</si>
  <si>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</si>
  <si>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</si>
  <si>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</si>
  <si>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</si>
  <si>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</si>
  <si>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19,88</t>
  </si>
  <si>
    <t>JUNTA DE DILATACAO PARA IMPERMEABILIZACAO, COM ASFALTO OXIDADO APLICADO A QUENTE, DIMENSOES 2X2 CM</t>
  </si>
  <si>
    <t>18,75</t>
  </si>
  <si>
    <t>73872/1</t>
  </si>
  <si>
    <t>IMPERMEABILIZACAO COM PINTURA A BASE DE RESINA EPOXI ALCATRAO, UMA DEMAO.</t>
  </si>
  <si>
    <t>27,00</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</si>
  <si>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</si>
  <si>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</si>
  <si>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</si>
  <si>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</si>
  <si>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</si>
  <si>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</si>
  <si>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</si>
  <si>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</si>
  <si>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</si>
  <si>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</si>
  <si>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</si>
  <si>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33,71</t>
  </si>
  <si>
    <t>ELETRODUTO FLEXÍVEL CORRUGADO, PVC, DN 20 MM (1/2"), PARA CIRCUITOS TERMINAIS, INSTALADO EM FORRO - FORNECIMENTO E INSTALAÇÃO. AF_12/2015</t>
  </si>
  <si>
    <t>5,13</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</si>
  <si>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</si>
  <si>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</si>
  <si>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7,53</t>
  </si>
  <si>
    <t>ELETRODUTO FLEXÍVEL CORRUGADO, PVC, DN 20 MM (1/2"), PARA CIRCUITOS TERMINAIS, INSTALADO EM LAJE - FORNECIMENTO E INSTALAÇÃO. AF_12/2015</t>
  </si>
  <si>
    <t>3,92</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</si>
  <si>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</si>
  <si>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</si>
  <si>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6,32</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</si>
  <si>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</si>
  <si>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</si>
  <si>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6,49</t>
  </si>
  <si>
    <t>ELETRODUTO FLEXÍVEL CORRUGADO, PVC, DN 32 MM (1"), PARA CIRCUITOS TERMINAIS, INSTALADO EM PAREDE - FORNECIMENTO E INSTALAÇÃO. AF_12/2015</t>
  </si>
  <si>
    <t>8,15</t>
  </si>
  <si>
    <t>ELETRODUTO RÍGIDO ROSCÁVEL, PVC, DN 20 MM (1/2"), PARA CIRCUITOS TERMINAIS, INSTALADO EM FORRO - FORNECIMENTO E INSTALAÇÃO. AF_12/2015</t>
  </si>
  <si>
    <t>6,20</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</si>
  <si>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</si>
  <si>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</si>
  <si>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9,60</t>
  </si>
  <si>
    <t>ELETRODUTO RÍGIDO ROSCÁVEL, PVC, DN 40 MM (1 1/4"), PARA CIRCUITOS TERMINAIS, INSTALADO EM FORRO - FORNECIMENTO E INSTALAÇÃO. AF_12/2015</t>
  </si>
  <si>
    <t>11,93</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</si>
  <si>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</si>
  <si>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</si>
  <si>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</si>
  <si>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</si>
  <si>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10,84</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</si>
  <si>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</si>
  <si>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</si>
  <si>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</si>
  <si>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10,93</t>
  </si>
  <si>
    <t>ELETRODUTO RÍGIDO ROSCÁVEL, PVC, DN 40 MM (1 1/4"), PARA CIRCUITOS TERMINAIS, INSTALADO EM PAREDE - FORNECIMENTO E INSTALAÇÃO. AF_12/2015</t>
  </si>
  <si>
    <t>13,21</t>
  </si>
  <si>
    <t>ELETRODUTO RÍGIDO ROSCÁVEL, PVC, DN 50 MM (1 1/2") - FORNECIMENTO E INSTALAÇÃO. AF_12/2015</t>
  </si>
  <si>
    <t>10,32</t>
  </si>
  <si>
    <t>ELETRODUTO RÍGIDO ROSCÁVEL, PVC, DN 60 MM (2") - FORNECIMENTO E INSTALAÇÃO. AF_12/2015</t>
  </si>
  <si>
    <t>ELETRODUTO RÍGIDO ROSCÁVEL, PVC, DN 75 MM (2 1/2") - FORNECIMENTO E INSTALAÇÃO. AF_12/2015</t>
  </si>
  <si>
    <t>20,59</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</si>
  <si>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</si>
  <si>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</si>
  <si>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</si>
  <si>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</si>
  <si>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</si>
  <si>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5,99</t>
  </si>
  <si>
    <t>ELETRODUTO RÍGIDO SOLDÁVEL, PVC, DN 20 MM (½), APARENTE, INSTALADO EM PAREDE - FORNECIMENTO E INSTALAÇÃO. AF_11/2016_P</t>
  </si>
  <si>
    <t>ELETRODUTO RÍGIDO SOLDÁVEL, PVC, DN 25 MM (3/4), APARENTE, INSTALADO EM PAREDE - FORNECIMENTO E INSTALAÇÃO. AF_11/2016_P</t>
  </si>
  <si>
    <t>6,27</t>
  </si>
  <si>
    <t>ELETRODUTO RÍGIDO SOLDÁVEL, PVC, DN 32 MM (1), APARENTE, INSTALADO EM PAREDE - FORNECIMENTO E INSTALAÇÃO. AF_11/2016_P</t>
  </si>
  <si>
    <t>LUVA PARA ELETRODUTO, PVC, SOLDÁVEL, DN 20 MM (1/2), APARENTE, INSTALADA EM TETO - FORNECIMENTO E INSTALAÇÃO. AF_11/2016_P</t>
  </si>
  <si>
    <t>3,19</t>
  </si>
  <si>
    <t>ELETRODUTO DE AÇO GALVANIZADO, CLASSE LEVE, DN 20 MM (3/4), APARENTE, INSTALADO EM TETO - FORNECIMENTO E INSTALAÇÃO. AF_11/2016_P</t>
  </si>
  <si>
    <t>15,66</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</si>
  <si>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</si>
  <si>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</si>
  <si>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</si>
  <si>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</si>
  <si>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</si>
  <si>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</si>
  <si>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37,50</t>
  </si>
  <si>
    <t>ELETRODUTO DE AÇO GALVANIZADO, CLASSE SEMI PESADO, DN 40 MM (1 1/2  ), APARENTE, INSTALADO EM PAREDE - FORNECIMENTO E INSTALAÇÃO. AF_11/2016_P</t>
  </si>
  <si>
    <t>TERMINAL OU CONECTOR DE PRESSAO - PARA CABO 10MM2 - FORNECIMENTO E INSTALACAO</t>
  </si>
  <si>
    <t>13,20</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</si>
  <si>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</si>
  <si>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</si>
  <si>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</si>
  <si>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</si>
  <si>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</si>
  <si>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</si>
  <si>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22,08</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</si>
  <si>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</si>
  <si>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</si>
  <si>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</si>
  <si>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</si>
  <si>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</si>
  <si>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</si>
  <si>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10,62</t>
  </si>
  <si>
    <t>CONECTOR PARAFUSO FENDIDO SPLIT-BOLT - PARA CABO DE 35MM2 - FORNECIMENTO E INSTALACAO</t>
  </si>
  <si>
    <t>73782/2</t>
  </si>
  <si>
    <t>TERMINAL METALICO A PRESSAO PARA 1 CABO DE 50 MM2 - FORNECIMENTO E INSTALACAO</t>
  </si>
  <si>
    <t>30,90</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</si>
  <si>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</si>
  <si>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</si>
  <si>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</si>
  <si>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</si>
  <si>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</si>
  <si>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</si>
  <si>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</si>
  <si>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</si>
  <si>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</si>
  <si>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4,58</t>
  </si>
  <si>
    <t>LUVA PARA ELETRODUTO, PVC, ROSCÁVEL, DN 32 MM (1"), PARA CIRCUITOS TERMINAIS, INSTALADA EM FORRO - FORNECIMENTO E INSTALAÇÃO. AF_12/2015</t>
  </si>
  <si>
    <t>6,03</t>
  </si>
  <si>
    <t>LUVA PARA ELETRODUTO, PVC, ROSCÁVEL, DN 40 MM (1 1/4"), PARA CIRCUITOS TERMINAIS, INSTALADA EM FORRO - FORNECIMENTO E INSTALAÇÃO. AF_12/2015</t>
  </si>
  <si>
    <t>7,94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</si>
  <si>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</si>
  <si>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</si>
  <si>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5,59</t>
  </si>
  <si>
    <t>LUVA PARA ELETRODUTO, PVC, ROSCÁVEL, DN 32 MM (1"), PARA CIRCUITOS TERMINAIS, INSTALADA EM LAJE - FORNECIMENTO E INSTALAÇÃO. AF_12/2015</t>
  </si>
  <si>
    <t>7,06</t>
  </si>
  <si>
    <t>LUVA PARA ELETRODUTO, PVC, ROSCÁVEL, DN 40 MM (1 1/4"), PARA CIRCUITOS TERMINAIS, INSTALADA EM LAJE - FORNECIMENTO E INSTALAÇÃO. AF_12/2015</t>
  </si>
  <si>
    <t>8,99</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</si>
  <si>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</si>
  <si>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</si>
  <si>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</si>
  <si>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</si>
  <si>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9,09</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</si>
  <si>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</si>
  <si>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</si>
  <si>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</si>
  <si>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7,48</t>
  </si>
  <si>
    <t>CURVA 180 GRAUS PARA ELETRODUTO, PVC, ROSCÁVEL, DN 25 MM (3/4"), PARA CIRCUITOS TERMINAIS, INSTALADA EM FORRO - FORNECIMENTO E INSTALAÇÃO. AF_12/2015</t>
  </si>
  <si>
    <t>8,74</t>
  </si>
  <si>
    <t>CURVA 90 GRAUS PARA ELETRODUTO, PVC, ROSCÁVEL, DN 32 MM (1"), PARA CIRCUITOS TERMINAIS, INSTALADA EM FORRO - FORNECIMENTO E INSTALAÇÃO. AF_12/2015</t>
  </si>
  <si>
    <t>10,15</t>
  </si>
  <si>
    <t>CURVA 90 GRAUS PARA ELETRODUTO, PVC, ROSCÁVEL, DN 40 MM (1 1/4"), PARA CIRCUITOS TERMINAIS, INSTALADA EM FORRO - FORNECIMENTO E INSTALAÇÃO. AF_12/2015</t>
  </si>
  <si>
    <t>12,45</t>
  </si>
  <si>
    <t>CURVA 180 GRAUS PARA ELETRODUTO, PVC, ROSCÁVEL, DN 40 MM (1 1/4"), PARA CIRCUITOS TERMINAIS, INSTALADA EM FORRO - FORNECIMENTO E INSTALAÇÃO. AF_12/2015</t>
  </si>
  <si>
    <t>13,82</t>
  </si>
  <si>
    <t>CURVA 90 GRAUS PARA ELETRODUTO, PVC, ROSCÁVEL, DN 20 MM (1/2"), PARA CIRCUITOS TERMINAIS, INSTALADA EM LAJE - FORNECIMENTO E INSTALAÇÃO. AF_12/2015</t>
  </si>
  <si>
    <t>7,71</t>
  </si>
  <si>
    <t>CURVA 180 GRAUS PARA ELETRODUTO, PVC, ROSCÁVEL, DN 20 MM (1/2"), PARA CIRCUITOS TERMINAIS, INSTALADA EM LAJE - FORNECIMENTO E INSTALAÇÃO. AF_12/2015</t>
  </si>
  <si>
    <t>7,52</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</si>
  <si>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</si>
  <si>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</si>
  <si>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10,25</t>
  </si>
  <si>
    <t>CURVA 90 GRAUS PARA ELETRODUTO, PVC, ROSCÁVEL, DN 32 MM (1"), PARA CIRCUITOS TERMINAIS, INSTALADA EM LAJE - FORNECIMENTO E INSTALAÇÃO. AF_12/2015</t>
  </si>
  <si>
    <t>11,65</t>
  </si>
  <si>
    <t>CURVA 90 GRAUS PARA ELETRODUTO, PVC, ROSCÁVEL, DN 40 MM (1 1/4"), PARA CIRCUITOS TERMINAIS, INSTALADA EM LAJE - FORNECIMENTO E INSTALAÇÃO. AF_12/2015</t>
  </si>
  <si>
    <t>14,00</t>
  </si>
  <si>
    <t>CURVA 180 GRAUS PARA ELETRODUTO, PVC, ROSCÁVEL, DN 40 MM (1 1/4"), PARA CIRCUITOS TERMINAIS, INSTALADA EM LAJE - FORNECIMENTO E INSTALAÇÃO. AF_12/2015</t>
  </si>
  <si>
    <t>15,37</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</si>
  <si>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</si>
  <si>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</si>
  <si>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9,24</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</si>
  <si>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</si>
  <si>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</si>
  <si>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11,57</t>
  </si>
  <si>
    <t>CURVA 90 GRAUS PARA ELETRODUTO, PVC, ROSCÁVEL, DN 32 MM (1"), PARA CIRCUITOS TERMINAIS, INSTALADA EM PAREDE - FORNECIMENTO E INSTALAÇÃO. AF_12/2015</t>
  </si>
  <si>
    <t>12,43</t>
  </si>
  <si>
    <t>CURVA 90 GRAUS PARA ELETRODUTO, PVC, ROSCÁVEL, DN 40 MM (1 1/4"), PARA CIRCUITOS TERMINAIS, INSTALADA EM PAREDE - FORNECIMENTO E INSTALAÇÃO. AF_12/2015</t>
  </si>
  <si>
    <t>14,18</t>
  </si>
  <si>
    <t>CURVA 180 GRAUS PARA ELETRODUTO, PVC, ROSCÁVEL, DN 40 MM (1 1/4"), PARA CIRCUITOS TERMINAIS, INSTALADA EM PAREDE - FORNECIMENTO E INSTALAÇÃO. AF_12/2015</t>
  </si>
  <si>
    <t>LUVA PARA ELETRODUTO, PVC, ROSCÁVEL, DN 50 MM (1 1/2") - FORNECIMENTO E INSTALAÇÃO. AF_12/2015</t>
  </si>
  <si>
    <t>10,28</t>
  </si>
  <si>
    <t>LUVA PARA ELETRODUTO, PVC, ROSCÁVEL, DN 60 MM (2") - FORNECIMENTO E INSTALAÇÃO. AF_12/2015</t>
  </si>
  <si>
    <t>12,52</t>
  </si>
  <si>
    <t>LUVA PARA ELETRODUTO, PVC, ROSCÁVEL, DN 75 MM (2 1/2") - FORNECIMENTO E INSTALAÇÃO. AF_12/2015</t>
  </si>
  <si>
    <t>18,35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</si>
  <si>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</si>
  <si>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</si>
  <si>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</si>
  <si>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15,67</t>
  </si>
  <si>
    <t>CURVA 90 GRAUS PARA ELETRODUTO, PVC, ROSCÁVEL, DN 60 MM (2") - FORNECIMENTO E INSTALAÇÃO. AF_12/2015</t>
  </si>
  <si>
    <t>19,78</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</si>
  <si>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</si>
  <si>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</si>
  <si>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</si>
  <si>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</si>
  <si>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</si>
  <si>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</si>
  <si>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</si>
  <si>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</si>
  <si>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</si>
  <si>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</si>
  <si>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</si>
  <si>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</si>
  <si>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</si>
  <si>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</si>
  <si>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</si>
  <si>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12,42</t>
  </si>
  <si>
    <t>LUVA DE EMENDA PARA ELETRODUTO, AÇO GALVANIZADO, DN 40 MM (1 1/2''), APARENTE, INSTALADA EM PAREDE - FORNECIMENTO E INSTALAÇÃO. AF_11/2016_P</t>
  </si>
  <si>
    <t>15,45</t>
  </si>
  <si>
    <t>CABO DE COBRE NU 10MM2 - FORNECIMENTO E INSTALACAO</t>
  </si>
  <si>
    <t>7,90</t>
  </si>
  <si>
    <t>CABO DE COBRE NU 16MM2 - FORNECIMENTO E INSTALACAO</t>
  </si>
  <si>
    <t>11,53</t>
  </si>
  <si>
    <t>CABO DE COBRE NU 25MM2 - FORNECIMENTO E INSTALACAO</t>
  </si>
  <si>
    <t>16,70</t>
  </si>
  <si>
    <t>CABO DE COBRE NU 35MM2 - FORNECIMENTO E INSTALACAO</t>
  </si>
  <si>
    <t>CABO DE COBRE NU 50MM2 - FORNECIMENTO E INSTALACAO</t>
  </si>
  <si>
    <t>31,56</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</si>
  <si>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</si>
  <si>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</si>
  <si>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</si>
  <si>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</si>
  <si>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1,54</t>
  </si>
  <si>
    <t>CABO DE COBRE FLEXÍVEL ISOLADO, 1,5 MM², ANTI-CHAMA 0,6/1,0 KV, PARA CIRCUITOS TERMINAIS - FORNECIMENTO E INSTALAÇÃO. AF_12/2015</t>
  </si>
  <si>
    <t>2,05</t>
  </si>
  <si>
    <t>CABO DE COBRE FLEXÍVEL ISOLADO, 2,5 MM², ANTI-CHAMA 450/750 V, PARA CIRCUITOS TERMINAIS - FORNECIMENTO E INSTALAÇÃO. AF_12/2015</t>
  </si>
  <si>
    <t>2,19</t>
  </si>
  <si>
    <t>CABO DE COBRE FLEXÍVEL ISOLADO, 2,5 MM², ANTI-CHAMA 0,6/1,0 KV, PARA CIRCUITOS TERMINAIS - FORNECIMENTO E INSTALAÇÃO. AF_12/2015</t>
  </si>
  <si>
    <t>2,73</t>
  </si>
  <si>
    <t>CABO DE COBRE FLEXÍVEL ISOLADO, 4 MM², ANTI-CHAMA 450/750 V, PARA CIRCUITOS TERMINAIS - FORNECIMENTO E INSTALAÇÃO. AF_12/2015</t>
  </si>
  <si>
    <t>3,42</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</si>
  <si>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</si>
  <si>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</si>
  <si>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</si>
  <si>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5,09</t>
  </si>
  <si>
    <t>CABO DE COBRE FLEXÍVEL ISOLADO, 10 MM², ANTI-CHAMA 450/750 V, PARA CIRCUITOS TERMINAIS - FORNECIMENTO E INSTALAÇÃO. AF_12/2015</t>
  </si>
  <si>
    <t>CABO DE COBRE FLEXÍVEL ISOLADO, 10 MM², ANTI-CHAMA 0,6/1,0 KV, PARA CIRCUITOS TERMINAIS - FORNECIMENTO E INSTALAÇÃO. AF_12/2015</t>
  </si>
  <si>
    <t>7,92</t>
  </si>
  <si>
    <t>CABO DE COBRE FLEXÍVEL ISOLADO, 16 MM², ANTI-CHAMA 450/750 V, PARA CIRCUITOS TERMINAIS - FORNECIMENTO E INSTALAÇÃO. AF_12/2015</t>
  </si>
  <si>
    <t>11,41</t>
  </si>
  <si>
    <t>CABO DE COBRE FLEXÍVEL ISOLADO, 16 MM², ANTI-CHAMA 0,6/1,0 KV, PARA CIRCUITOS TERMINAIS - FORNECIMENTO E INSTALAÇÃO. AF_12/2015</t>
  </si>
  <si>
    <t>12,02</t>
  </si>
  <si>
    <t>CABO DE COBRE FLEXÍVEL ISOLADO, 10 MM², ANTI-CHAMA 450/750 V, PARA DISTRIBUIÇÃO - FORNECIMENTO E INSTALAÇÃO. AF_12/2015</t>
  </si>
  <si>
    <t>4,41</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</si>
  <si>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</si>
  <si>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</si>
  <si>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</si>
  <si>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7,29</t>
  </si>
  <si>
    <t>CABO DE COBRE FLEXÍVEL ISOLADO, 25 MM², ANTI-CHAMA 450/750 V, PARA DISTRIBUIÇÃO - FORNECIMENTO E INSTALAÇÃO. AF_12/2015</t>
  </si>
  <si>
    <t>12,25</t>
  </si>
  <si>
    <t>CABO DE COBRE FLEXÍVEL ISOLADO, 25 MM², ANTI-CHAMA 0,6/1,0 KV, PARA DISTRIBUIÇÃO - FORNECIMENTO E INSTALAÇÃO. AF_12/2015</t>
  </si>
  <si>
    <t>12,55</t>
  </si>
  <si>
    <t>CABO DE COBRE FLEXÍVEL ISOLADO, 35 MM², ANTI-CHAMA 450/750 V, PARA DISTRIBUIÇÃO - FORNECIMENTO E INSTALAÇÃO. AF_12/2015</t>
  </si>
  <si>
    <t>16,30</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</si>
  <si>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</si>
  <si>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</si>
  <si>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</si>
  <si>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</si>
  <si>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</si>
  <si>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31,67</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</si>
  <si>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</si>
  <si>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</si>
  <si>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</si>
  <si>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</si>
  <si>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53,68</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</si>
  <si>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</si>
  <si>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</si>
  <si>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</si>
  <si>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</si>
  <si>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</si>
  <si>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</si>
  <si>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</si>
  <si>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</si>
  <si>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131,84</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</si>
  <si>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</si>
  <si>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</si>
  <si>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</si>
  <si>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</si>
  <si>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</si>
  <si>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</si>
  <si>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</si>
  <si>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9,04</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</si>
  <si>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</si>
  <si>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</si>
  <si>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</si>
  <si>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10,63</t>
  </si>
  <si>
    <t>CAIXA RETANGULAR 4" X 2" BAIXA (0,30 M DO PISO), PVC, INSTALADA EM PAREDE - FORNECIMENTO E INSTALAÇÃO. AF_12/2015</t>
  </si>
  <si>
    <t>6,98</t>
  </si>
  <si>
    <t>CAIXA RETANGULAR 4" X 4" ALTA (2,00 M DO PISO), PVC, INSTALADA EM PAREDE - FORNECIMENTO E INSTALAÇÃO. AF_12/2015</t>
  </si>
  <si>
    <t>24,71</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</si>
  <si>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</si>
  <si>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</si>
  <si>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</si>
  <si>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6,36</t>
  </si>
  <si>
    <t>CAIXA SEXTAVADA 3" X 3", METÁLICA, INSTALADA EM LAJE - FORNECIMENTO E INSTALAÇÃO. AF_12/2015</t>
  </si>
  <si>
    <t>CAIXA RETANGULAR 4" X 2" ALTA (2,00 M DO PISO), METÁLICA, INSTALADA EM PAREDE - FORNECIMENTO E INSTALAÇÃO. AF_12/2015</t>
  </si>
  <si>
    <t>19,44</t>
  </si>
  <si>
    <t>CAIXA RETANGULAR 4" X 2" MÉDIA (1,30 M DO PISO), METÁLICA, INSTALADA EM PAREDE - FORNECIMENTO E INSTALAÇÃO. AF_12/2015</t>
  </si>
  <si>
    <t>9,70</t>
  </si>
  <si>
    <t>CAIXA RETANGULAR 4" X 2" BAIXA (0,30 M DO PISO), METÁLICA, INSTALADA EM PAREDE - FORNECIMENTO E INSTALAÇÃO. AF_12/2015</t>
  </si>
  <si>
    <t>6,05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</si>
  <si>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</si>
  <si>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</si>
  <si>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</si>
  <si>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7,54</t>
  </si>
  <si>
    <t>CONDULETE DE ALUMÍNIO, TIPO B, PARA ELETRODUTO DE AÇO GALVANIZADO DN 20 MM (3/4''), APARENTE - FORNECIMENTO E INSTALAÇÃO. AF_11/2016_P</t>
  </si>
  <si>
    <t>20,73</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</si>
  <si>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</si>
  <si>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</si>
  <si>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</si>
  <si>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</si>
  <si>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</si>
  <si>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</si>
  <si>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28,17</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</si>
  <si>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</si>
  <si>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</si>
  <si>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</si>
  <si>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33,19</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</si>
  <si>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</si>
  <si>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</si>
  <si>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</si>
  <si>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38,58</t>
  </si>
  <si>
    <t>CONDULETE DE ALUMÍNIO, TIPO X, PARA ELETRODUTO DE AÇO GALVANIZADO DN 20 MM (3/4''), APARENTE - FORNECIMENTO E INSTALAÇÃO. AF_11/2016_P</t>
  </si>
  <si>
    <t>29,07</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</si>
  <si>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</si>
  <si>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</si>
  <si>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</si>
  <si>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</si>
  <si>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</si>
  <si>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17,53</t>
  </si>
  <si>
    <t>CONDULETE DE PVC, TIPO LL, PARA ELETRODUTO DE PVC SOLDÁVEL DN 20 MM (1/2''), APARENTE - FORNECIMENTO E INSTALAÇÃO. AF_11/2016</t>
  </si>
  <si>
    <t>19,42</t>
  </si>
  <si>
    <t>CONDULETE DE PVC, TIPO LL, PARA ELETRODUTO DE PVC SOLDÁVEL DN 25 MM (3/4''), APARENTE - FORNECIMENTO E INSTALAÇÃO. AF_11/2016</t>
  </si>
  <si>
    <t>19,92</t>
  </si>
  <si>
    <t>CONDULETE DE PVC, TIPO LL, PARA ELETRODUTO DE PVC SOLDÁVEL DN 32 MM (1''), APARENTE - FORNECIMENTO E INSTALAÇÃO. AF_11/2016</t>
  </si>
  <si>
    <t>21,80</t>
  </si>
  <si>
    <t>CONDULETE DE PVC, TIPO LB, PARA ELETRODUTO DE PVC SOLDÁVEL DN 20 MM (1/2''), APARENTE - FORNECIMENTO E INSTALAÇÃO. AF_11/2016</t>
  </si>
  <si>
    <t>9,93</t>
  </si>
  <si>
    <t>CONDULETE DE PVC, TIPO LB, PARA ELETRODUTO DE PVC SOLDÁVEL DN 25 MM (3/4''), APARENTE - FORNECIMENTO E INSTALAÇÃO. AF_11/2016</t>
  </si>
  <si>
    <t>10,44</t>
  </si>
  <si>
    <t>CONDULETE DE PVC, TIPO LB, PARA ELETRODUTO DE PVC SOLDÁVEL DN 32 MM (1''), APARENTE - FORNECIMENTO E INSTALAÇÃO. AF_11/2016</t>
  </si>
  <si>
    <t>12,31</t>
  </si>
  <si>
    <t>CONDULETE DE PVC, TIPO TB, PARA ELETRODUTO DE PVC SOLDÁVEL DN 20 MM (1/2''), APARENTE - FORNECIMENTO E INSTALAÇÃO. AF_11/2016</t>
  </si>
  <si>
    <t>CONDULETE DE PVC, TIPO TB, PARA ELETRODUTO DE PVC SOLDÁVEL DN 25 MM (3/4''), APARENTE - FORNECIMENTO E INSTALAÇÃO. AF_11/2016</t>
  </si>
  <si>
    <t>12,87</t>
  </si>
  <si>
    <t>CONDULETE DE PVC, TIPO TB, PARA ELETRODUTO DE PVC SOLDÁVEL DN 32 MM (1''), APARENTE - FORNECIMENTO E INSTALAÇÃO. AF_11/2016</t>
  </si>
  <si>
    <t>CONDULETE DE PVC, TIPO X, PARA ELETRODUTO DE PVC SOLDÁVEL DN 20 MM (1/2''), APARENTE - FORNECIMENTO E INSTALAÇÃO. AF_11/2016</t>
  </si>
  <si>
    <t>23,93</t>
  </si>
  <si>
    <t>CONDULETE DE PVC, TIPO X, PARA ELETRODUTO DE PVC SOLDÁVEL DN 25 MM (3/4''), APARENTE - FORNECIMENTO E INSTALAÇÃO. AF_11/2016</t>
  </si>
  <si>
    <t>24,66</t>
  </si>
  <si>
    <t>CONDULETE DE PVC, TIPO X, PARA ELETRODUTO DE PVC SOLDÁVEL DN 32 MM (1''), APARENTE - FORNECIMENTO E INSTALAÇÃO. AF_11/2016</t>
  </si>
  <si>
    <t>29,43</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</si>
  <si>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</si>
  <si>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</si>
  <si>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</si>
  <si>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</si>
  <si>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</si>
  <si>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</si>
  <si>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</si>
  <si>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</si>
  <si>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</si>
  <si>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</si>
  <si>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</si>
  <si>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</si>
  <si>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20,45</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</si>
  <si>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</si>
  <si>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</si>
  <si>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</si>
  <si>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</si>
  <si>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</si>
  <si>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</si>
  <si>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</si>
  <si>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</si>
  <si>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</si>
  <si>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</si>
  <si>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</si>
  <si>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</si>
  <si>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</si>
  <si>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</si>
  <si>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</si>
  <si>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</si>
  <si>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</si>
  <si>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</si>
  <si>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47,30</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</si>
  <si>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</si>
  <si>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</si>
  <si>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</si>
  <si>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</si>
  <si>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</si>
  <si>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</si>
  <si>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</si>
  <si>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</si>
  <si>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</si>
  <si>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</si>
  <si>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</si>
  <si>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</si>
  <si>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</si>
  <si>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51,61</t>
  </si>
  <si>
    <t>DISJUNTOR MONOPOLAR TIPO DIN, CORRENTE NOMINAL DE 10A - FORNECIMENTO E INSTALAÇÃO. AF_04/2016</t>
  </si>
  <si>
    <t>9,97</t>
  </si>
  <si>
    <t>DISJUNTOR MONOPOLAR TIPO DIN, CORRENTE NOMINAL DE 16A - FORNECIMENTO E INSTALAÇÃO. AF_04/2016</t>
  </si>
  <si>
    <t>10,43</t>
  </si>
  <si>
    <t>DISJUNTOR MONOPOLAR TIPO DIN, CORRENTE NOMINAL DE 20A - FORNECIMENTO E INSTALAÇÃO. AF_04/2016</t>
  </si>
  <si>
    <t>11,20</t>
  </si>
  <si>
    <t>DISJUNTOR MONOPOLAR TIPO DIN, CORRENTE NOMINAL DE 25A - FORNECIMENTO E INSTALAÇÃO. AF_04/2016</t>
  </si>
  <si>
    <t>DISJUNTOR MONOPOLAR TIPO DIN, CORRENTE NOMINAL DE 32A - FORNECIMENTO E INSTALAÇÃO. AF_04/2016</t>
  </si>
  <si>
    <t>12,21</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</si>
  <si>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</si>
  <si>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</si>
  <si>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</si>
  <si>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50,84</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</si>
  <si>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</si>
  <si>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</si>
  <si>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</si>
  <si>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</si>
  <si>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</si>
  <si>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</si>
  <si>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</si>
  <si>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63,24</t>
  </si>
  <si>
    <t>DISJUNTOR TRIPOLAR TIPO DIN, CORRENTE NOMINAL DE 16A - FORNECIMENTO E INSTALAÇÃO. AF_04/2016</t>
  </si>
  <si>
    <t>DISJUNTOR TRIPOLAR TIPO DIN, CORRENTE NOMINAL DE 20A - FORNECIMENTO E INSTALAÇÃO. AF_04/2016</t>
  </si>
  <si>
    <t>66,99</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</si>
  <si>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</si>
  <si>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</si>
  <si>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</si>
  <si>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</si>
  <si>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</si>
  <si>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</si>
  <si>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14,62</t>
  </si>
  <si>
    <t>INTERRUPTOR INTERMEDIARIO (FOUR-WAY) - FORNECIMENTO E INSTALACAO</t>
  </si>
  <si>
    <t>38,33</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</si>
  <si>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</si>
  <si>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</si>
  <si>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</si>
  <si>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</si>
  <si>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</si>
  <si>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</si>
  <si>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</si>
  <si>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12,76</t>
  </si>
  <si>
    <t>INTERRUPTOR SIMPLES (1 MÓDULO), 10A/250V, INCLUINDO SUPORTE E PLACA - FORNECIMENTO E INSTALAÇÃO. AF_12/2015</t>
  </si>
  <si>
    <t>18,23</t>
  </si>
  <si>
    <t>INTERRUPTOR PARALELO (1 MÓDULO), 10A/250V, SEM SUPORTE E SEM PLACA - FORNECIMENTO E INSTALAÇÃO. AF_12/2015</t>
  </si>
  <si>
    <t>17,15</t>
  </si>
  <si>
    <t>INTERRUPTOR PARALELO (1 MÓDULO), 10A/250V, INCLUINDO SUPORTE E PLACA - FORNECIMENTO E INSTALAÇÃO. AF_12/2015</t>
  </si>
  <si>
    <t>22,62</t>
  </si>
  <si>
    <t>INTERRUPTOR SIMPLES (1 MÓDULO) COM INTERRUPTOR PARALELO (1 MÓDULO), 10A/250V, SEM SUPORTE E SEM PLACA - FORNECIMENTO E INSTALAÇÃO. AF_12/2015</t>
  </si>
  <si>
    <t>27,74</t>
  </si>
  <si>
    <t>INTERRUPTOR SIMPLES (1 MÓDULO) COM INTERRUPTOR PARALELO (1 MÓDULO), 10A/250V, INCLUINDO SUPORTE E PLACA - FORNECIMENTO E INSTALAÇÃO. AF_12/2015</t>
  </si>
  <si>
    <t>INTERRUPTOR SIMPLES (2 MÓDULOS), 10A/250V, SEM SUPORTE E SEM PLACA - FORNECIMENTO E INSTALAÇÃO. AF_12/2015</t>
  </si>
  <si>
    <t>23,38</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</si>
  <si>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</si>
  <si>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</si>
  <si>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</si>
  <si>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</si>
  <si>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</si>
  <si>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</si>
  <si>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38,35</t>
  </si>
  <si>
    <t>INTERRUPTOR SIMPLES (2 MÓDULOS) COM INTERRUPTOR PARALELO (1 MÓDULO), 10A/250V, INCLUINDO SUPORTE E PLACA - FORNECIMENTO E INSTALAÇÃO. AF_12/2015</t>
  </si>
  <si>
    <t>43,82</t>
  </si>
  <si>
    <t>INTERRUPTOR SIMPLES (3 MÓDULOS), 10A/250V, SEM SUPORTE E SEM PLACA - FORNECIMENTO E INSTALAÇÃO. AF_12/2015</t>
  </si>
  <si>
    <t>34,00</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</si>
  <si>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</si>
  <si>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</si>
  <si>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</si>
  <si>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</si>
  <si>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</si>
  <si>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</si>
  <si>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</si>
  <si>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</si>
  <si>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</si>
  <si>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</si>
  <si>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</si>
  <si>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74,76</t>
  </si>
  <si>
    <t>INTERRUPTOR INTERMEDIÁRIO (1 MÓDULO), 10A/250V, SEM SUPORTE E SEM PLACA - FORNECIMENTO E INSTALAÇÃO. AF_09/2017</t>
  </si>
  <si>
    <t>26,99</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</si>
  <si>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</si>
  <si>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</si>
  <si>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</si>
  <si>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31,63</t>
  </si>
  <si>
    <t>DIMMER ROTATIVO (1 MÓDULO), 220V/600W, SEM SUPORTE E SEM PLACA - FORNECIMENTO E INSTALAÇÃO. AF_09/2017</t>
  </si>
  <si>
    <t>60,49</t>
  </si>
  <si>
    <t>DIMMER ROTATIVO (1 MÓDULO), 220V/600W, INCLUINDO SUPORTE E PLACA - FORNECIMENTO E INSTALAÇÃO. AF_09/2017</t>
  </si>
  <si>
    <t>INTERRUPTOR PULSADOR CAMPAINHA (1 MÓDULO), 10A/250V, SEM SUPORTE E SEM PLACA - FORNECIMENTO E INSTALAÇÃO. AF_09/2017</t>
  </si>
  <si>
    <t>11,99</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</si>
  <si>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</si>
  <si>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</si>
  <si>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</si>
  <si>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</si>
  <si>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</si>
  <si>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20,24</t>
  </si>
  <si>
    <t>TOMADA ALTA DE EMBUTIR (1 MÓDULO), 2P+T 10 A, SEM SUPORTE E SEM PLACA - FORNECIMENTO E INSTALAÇÃO. AF_12/2015</t>
  </si>
  <si>
    <t>23,11</t>
  </si>
  <si>
    <t>TOMADA ALTA DE EMBUTIR (1 MÓDULO), 2P+T 20 A, SEM SUPORTE E SEM PLACA - FORNECIMENTO E INSTALAÇÃO. AF_12/2015</t>
  </si>
  <si>
    <t>24,61</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</si>
  <si>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</si>
  <si>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</si>
  <si>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</si>
  <si>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</si>
  <si>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</si>
  <si>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21,85</t>
  </si>
  <si>
    <t>TOMADA MÉDIA DE EMBUTIR (1 MÓDULO), 2P+T 20 A, INCLUINDO SUPORTE E PLACA - FORNECIMENTO E INSTALAÇÃO. AF_12/2015</t>
  </si>
  <si>
    <t>TOMADA BAIXA DE EMBUTIR (1 MÓDULO), 2P+T 10 A, SEM SUPORTE E SEM PLACA - FORNECIMENTO E INSTALAÇÃO. AF_12/2015</t>
  </si>
  <si>
    <t>13,77</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</si>
  <si>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</si>
  <si>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</si>
  <si>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</si>
  <si>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20,74</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</si>
  <si>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</si>
  <si>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</si>
  <si>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</si>
  <si>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</si>
  <si>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</si>
  <si>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</si>
  <si>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</si>
  <si>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</si>
  <si>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</si>
  <si>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44,79</t>
  </si>
  <si>
    <t>TOMADA MÉDIA DE EMBUTIR (3 MÓDULOS), 2P+T 20 A, SEM SUPORTE E SEM PLACA - FORNECIMENTO E INSTALAÇÃO. AF_12/2015</t>
  </si>
  <si>
    <t>49,29</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</si>
  <si>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</si>
  <si>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</si>
  <si>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</si>
  <si>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36,94</t>
  </si>
  <si>
    <t>TOMADA BAIXA DE EMBUTIR (3 MÓDULOS), 2P+T 20 A, SEM SUPORTE E SEM PLACA - FORNECIMENTO E INSTALAÇÃO. AF_12/2015</t>
  </si>
  <si>
    <t>TOMADA BAIXA DE EMBUTIR (3 MÓDULOS), 2P+T 10 A, INCLUINDO SUPORTE E PLACA - FORNECIMENTO E INSTALAÇÃO. AF_12/2015</t>
  </si>
  <si>
    <t>42,41</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</si>
  <si>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</si>
  <si>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</si>
  <si>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</si>
  <si>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</si>
  <si>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</si>
  <si>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</si>
  <si>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</si>
  <si>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32,44</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</si>
  <si>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</si>
  <si>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</si>
  <si>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</si>
  <si>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</si>
  <si>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43,05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</si>
  <si>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</si>
  <si>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</si>
  <si>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</si>
  <si>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</si>
  <si>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</si>
  <si>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</si>
  <si>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51,80</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</si>
  <si>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</si>
  <si>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</si>
  <si>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</si>
  <si>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</si>
  <si>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</si>
  <si>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</si>
  <si>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</si>
  <si>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</si>
  <si>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</si>
  <si>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</si>
  <si>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</si>
  <si>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</si>
  <si>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18,66</t>
  </si>
  <si>
    <t>REATOR PARA LAMPADA FLUORESCENTE 1X40W PARTIDA RAPIDA FORNECIMENTO E INSTALACAO</t>
  </si>
  <si>
    <t>24,06</t>
  </si>
  <si>
    <t>LAMPADA FLUORESCENTE TP HO 85W - FORNECIMENTO E INSTALACAO</t>
  </si>
  <si>
    <t>73,47</t>
  </si>
  <si>
    <t>LÂMPADA FLUORESCENTE COMPACTA 15 W 2U, BASE E27 - FORNECIMENTO E INSTALAÇÃO</t>
  </si>
  <si>
    <t>11,85</t>
  </si>
  <si>
    <t>LÂMPADA FLUORESCENTE ESPIRAL BRANCA 65 W, BASE E27 - FORNECIMENTO E INSTALAÇÃO</t>
  </si>
  <si>
    <t>73,09</t>
  </si>
  <si>
    <t>LÂMPADA LED 6 W BIVOLT BRANCA, FORMATO TRADICIONAL (BASE E27) - FORNECIMENTO E INSTALAÇÃO</t>
  </si>
  <si>
    <t>23,82</t>
  </si>
  <si>
    <t>LÂMPADA LED 10 W BIVOLT BRANCA, FORMATO TRADICIONAL (BASE E27) - FORNECIMENTO E INSTALAÇÃO</t>
  </si>
  <si>
    <t>LÂMPADA FLUORESCENTE COMPACTA 3U BRANCA 20 W, BASE E27 - FORNECIMENTO E INSTALAÇÃO</t>
  </si>
  <si>
    <t>13,30</t>
  </si>
  <si>
    <t>LÂMPADA FLUORESCENTE ESPIRAL BRANCA 45 W, BASE E27 - FORNECIMENTO E INSTALAÇÃO</t>
  </si>
  <si>
    <t>41,11</t>
  </si>
  <si>
    <t>LUMINÁRIA TIPO CALHA, DE SOBREPOR, COM 1 LÂMPADA TUBULAR DE 18 W - FORNECIMENTO E INSTALAÇÃO. AF_11/2017</t>
  </si>
  <si>
    <t>39,14</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</si>
  <si>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</si>
  <si>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</si>
  <si>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</si>
  <si>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70,28</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</si>
  <si>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</si>
  <si>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</si>
  <si>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</si>
  <si>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</si>
  <si>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</si>
  <si>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</si>
  <si>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</si>
  <si>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68,18</t>
  </si>
  <si>
    <t>SENSOR DE PRESENÇA COM FOTOCÉLULA, FIXAÇÃO EM PAREDE - FORNECIMENTO E INSTALAÇÃO. AF_11/2017</t>
  </si>
  <si>
    <t>43,07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</si>
  <si>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</si>
  <si>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</si>
  <si>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</si>
  <si>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</si>
  <si>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</si>
  <si>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</si>
  <si>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</si>
  <si>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</si>
  <si>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18,06</t>
  </si>
  <si>
    <t>LÂMPADA COMPACTA DE VAPOR MERCURIO 125 W, BASE E27 - FORNECIMENTO E INSTALAÇÃO. AF_11/2017</t>
  </si>
  <si>
    <t>22,86</t>
  </si>
  <si>
    <t>LÂMPADA COMPACTA DE VAPOR METÁLICO OVOIDE 150 W, BASE E27 - FORNECIMENTO E INSTALAÇÃO. AF_11/2017</t>
  </si>
  <si>
    <t>40,20</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</si>
  <si>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</si>
  <si>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</si>
  <si>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</si>
  <si>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</si>
  <si>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30,81</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</si>
  <si>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</si>
  <si>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</si>
  <si>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</si>
  <si>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</si>
  <si>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</si>
  <si>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</si>
  <si>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8,55</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</si>
  <si>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</si>
  <si>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</si>
  <si>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</si>
  <si>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</si>
  <si>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6,39</t>
  </si>
  <si>
    <t>73767/4</t>
  </si>
  <si>
    <t>ALCA PRE-FORMADA DISTRIBUICAO EM ACO RECOBERTO COM ALUMINIO NU PARA CABO 25MM2, ENCAPADO. FORNECIMENTO E INSTALACAO.</t>
  </si>
  <si>
    <t>4,22</t>
  </si>
  <si>
    <t>73767/5</t>
  </si>
  <si>
    <t>ALCA PRE-FORMADA SERV DE ACO RECOB C/ALUM NU ENCAPADO 25MM2 (BITOLA)  CONF PROJ A4-148-CP RIOLUZ FORNECIMENTO E COLOCACAO</t>
  </si>
  <si>
    <t>3,87</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</si>
  <si>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</si>
  <si>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</si>
  <si>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</si>
  <si>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</si>
  <si>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</si>
  <si>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</si>
  <si>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66,29</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</si>
  <si>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</si>
  <si>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</si>
  <si>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</si>
  <si>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</si>
  <si>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</si>
  <si>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</si>
  <si>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</si>
  <si>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</si>
  <si>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</si>
  <si>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</si>
  <si>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</si>
  <si>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</si>
  <si>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</si>
  <si>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</si>
  <si>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</si>
  <si>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</si>
  <si>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</si>
  <si>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</si>
  <si>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</si>
  <si>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</si>
  <si>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</si>
  <si>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</si>
  <si>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</si>
  <si>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</si>
  <si>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</si>
  <si>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</si>
  <si>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</si>
  <si>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1.029,67</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</si>
  <si>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</si>
  <si>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</si>
  <si>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</si>
  <si>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</si>
  <si>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</si>
  <si>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</si>
  <si>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</si>
  <si>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</si>
  <si>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</si>
  <si>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</si>
  <si>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</si>
  <si>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</si>
  <si>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</si>
  <si>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</si>
  <si>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</si>
  <si>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</si>
  <si>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</si>
  <si>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</si>
  <si>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</si>
  <si>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</si>
  <si>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33,38</t>
  </si>
  <si>
    <t>73831/3</t>
  </si>
  <si>
    <t>LAMPADA DE VAPOR DE MERCURIO DE 400W/250V - FORNECIMENTO E INSTALACAO</t>
  </si>
  <si>
    <t>73831/4</t>
  </si>
  <si>
    <t>LAMPADA MISTA DE 160W - FORNECIMENTO E INSTALACAO</t>
  </si>
  <si>
    <t>21,48</t>
  </si>
  <si>
    <t>73831/5</t>
  </si>
  <si>
    <t>LAMPADA MISTA DE 250W - FORNECIMENTO E INSTALACAO</t>
  </si>
  <si>
    <t>27,85</t>
  </si>
  <si>
    <t>73831/6</t>
  </si>
  <si>
    <t>LAMPADA MISTA DE 500W - FORNECIMENTO E INSTALACAO</t>
  </si>
  <si>
    <t>49,47</t>
  </si>
  <si>
    <t>73831/7</t>
  </si>
  <si>
    <t>LAMPADA DE VAPOR DE SODIO DE 150WX220V - FORNECIMENTO E INSTALACAO</t>
  </si>
  <si>
    <t>73831/8</t>
  </si>
  <si>
    <t>LAMPADA DE VAPOR DE SODIO DE 250WX220V - FORNECIMENTO E INSTALACAO</t>
  </si>
  <si>
    <t>73831/9</t>
  </si>
  <si>
    <t>LAMPADA DE VAPOR DE SODIO DE 400WX220V - FORNECIMENTO E INSTALACAO</t>
  </si>
  <si>
    <t>52,16</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</si>
  <si>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</si>
  <si>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</si>
  <si>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</si>
  <si>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</si>
  <si>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</si>
  <si>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</si>
  <si>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</si>
  <si>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</si>
  <si>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44,59</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</si>
  <si>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</si>
  <si>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</si>
  <si>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</si>
  <si>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</si>
  <si>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</si>
  <si>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</si>
  <si>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</si>
  <si>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</si>
  <si>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62,34</t>
  </si>
  <si>
    <t>LUMINÁRIA ARANDELA TIPO MEIA-LUA, PARA 1 LÂMPADA DE 15 W - FORNECIMENTO E INSTALAÇÃO. AF_11/2017</t>
  </si>
  <si>
    <t>50,37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</si>
  <si>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</si>
  <si>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</si>
  <si>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</si>
  <si>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</si>
  <si>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</si>
  <si>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</si>
  <si>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</si>
  <si>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</si>
  <si>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</si>
  <si>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</si>
  <si>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</si>
  <si>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</si>
  <si>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</si>
  <si>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</si>
  <si>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</si>
  <si>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</si>
  <si>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</si>
  <si>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</si>
  <si>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</si>
  <si>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</si>
  <si>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</si>
  <si>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</si>
  <si>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</si>
  <si>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</si>
  <si>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</si>
  <si>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</si>
  <si>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</si>
  <si>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</si>
  <si>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</si>
  <si>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</si>
  <si>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</si>
  <si>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</si>
  <si>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</si>
  <si>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</si>
  <si>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</si>
  <si>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</si>
  <si>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23,06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</si>
  <si>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</si>
  <si>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</si>
  <si>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</si>
  <si>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</si>
  <si>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</si>
  <si>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</si>
  <si>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</si>
  <si>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</si>
  <si>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</si>
  <si>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45,46</t>
  </si>
  <si>
    <t>SUPORTE ISOLADOR PARA CORDOALHA DE COBRE - FORNECIMENTO E INSTALAÇÃO. AF_12/2017</t>
  </si>
  <si>
    <t>15,79</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</si>
  <si>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</si>
  <si>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</si>
  <si>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</si>
  <si>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</si>
  <si>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</si>
  <si>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</si>
  <si>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53,52</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</si>
  <si>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</si>
  <si>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</si>
  <si>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</si>
  <si>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</si>
  <si>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6,75</t>
  </si>
  <si>
    <t>FUSÍVEL TIPO "DIAZED", TIPO RÁPIDO OU RETARDADO - 35/63A - FORNECIMENTO E INSTALACAO</t>
  </si>
  <si>
    <t>8,29</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</si>
  <si>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</si>
  <si>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</si>
  <si>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</si>
  <si>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</si>
  <si>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</si>
  <si>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</si>
  <si>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</si>
  <si>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</si>
  <si>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</si>
  <si>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</si>
  <si>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</si>
  <si>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</si>
  <si>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</si>
  <si>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</si>
  <si>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</si>
  <si>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</si>
  <si>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</si>
  <si>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</si>
  <si>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</si>
  <si>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</si>
  <si>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</si>
  <si>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</si>
  <si>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</si>
  <si>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</si>
  <si>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</si>
  <si>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</si>
  <si>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</si>
  <si>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</si>
  <si>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</si>
  <si>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</si>
  <si>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</si>
  <si>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20,22</t>
  </si>
  <si>
    <t>CABO TELEFONICO CTP-APL-50, 30 PARES (USO EXTERNO) - FORNECIMENTO E INSTALACAO</t>
  </si>
  <si>
    <t>CABO TELEFONICO CTP-APL-50, 20 PARES (USO EXTERNO) - FORNECIMENTO E INSTALACAO</t>
  </si>
  <si>
    <t>15,52</t>
  </si>
  <si>
    <t>CABO TELEFONICO CTP-APL-50, 10 PARES (USO EXTERNO) - FORNECIMENTO E INSTALACAO</t>
  </si>
  <si>
    <t>9,80</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</si>
  <si>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</si>
  <si>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</si>
  <si>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</si>
  <si>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</si>
  <si>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</si>
  <si>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</si>
  <si>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</si>
  <si>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</si>
  <si>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</si>
  <si>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</si>
  <si>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2,39</t>
  </si>
  <si>
    <t>73768/3</t>
  </si>
  <si>
    <t>CABO TELEFONICO CI-50 10 PARES (USO INTERNO) - FORNECIMENTO E INSTALACAO</t>
  </si>
  <si>
    <t>73768/4</t>
  </si>
  <si>
    <t>CABO TELEFONICO CI-50 20PARES (USO INTERNO) - FORNECIMENTO E INSTALACAO</t>
  </si>
  <si>
    <t>12,41</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</si>
  <si>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</si>
  <si>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</si>
  <si>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</si>
  <si>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</si>
  <si>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</si>
  <si>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</si>
  <si>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43,81</t>
  </si>
  <si>
    <t>73768/8</t>
  </si>
  <si>
    <t>CABO TELEFONICO CI-50 200 PARES (USO INTERNO) - FORNECIMENTO E INSTALACAO</t>
  </si>
  <si>
    <t>73768/9</t>
  </si>
  <si>
    <t>CABO TELEFONICO CCI-50 1 PAR (USO INTERNO) - FORNECIMENTO E INSTALACAO</t>
  </si>
  <si>
    <t>1,15</t>
  </si>
  <si>
    <t>73768/10</t>
  </si>
  <si>
    <t>CABO TELEFONICO CCI-50 2 PARES (USO INTERNO) - FORNECIMENTO E INSTALACAO</t>
  </si>
  <si>
    <t>1,52</t>
  </si>
  <si>
    <t>73768/11</t>
  </si>
  <si>
    <t>CABO TELEFONICO CCI-50 3 PARES (USO INTERNO) - FORNECIMENTO E INSTALACAO</t>
  </si>
  <si>
    <t>1,99</t>
  </si>
  <si>
    <t>73768/12</t>
  </si>
  <si>
    <t>CABO TELEFONICO CCI-50 4 PARES (USO INTERNO) - FORNECIMENTO E INSTALACAO</t>
  </si>
  <si>
    <t>73768/13</t>
  </si>
  <si>
    <t>CABO TELEFONICO CCI-50 5 PARES (USO INTERNO) - FORNECIMENTO E INSTALACAO</t>
  </si>
  <si>
    <t>3,62</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</si>
  <si>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</si>
  <si>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</si>
  <si>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</si>
  <si>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</si>
  <si>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</si>
  <si>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</si>
  <si>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</si>
  <si>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</si>
  <si>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79,30</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</si>
  <si>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</si>
  <si>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</si>
  <si>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</si>
  <si>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</si>
  <si>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</si>
  <si>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</si>
  <si>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</si>
  <si>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</si>
  <si>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</si>
  <si>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</si>
  <si>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</si>
  <si>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</si>
  <si>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</si>
  <si>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</si>
  <si>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</si>
  <si>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</si>
  <si>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</si>
  <si>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</si>
  <si>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</si>
  <si>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13,23</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</si>
  <si>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</si>
  <si>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</si>
  <si>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</si>
  <si>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</si>
  <si>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7,17</t>
  </si>
  <si>
    <t>TUBO, PVC, SOLDÁVEL, DN 32MM, INSTALADO EM RAMAL DE DISTRIBUIÇÃO DE ÁGUA - FORNECIMENTO E INSTALAÇÃO. AF_12/2014</t>
  </si>
  <si>
    <t>11,74</t>
  </si>
  <si>
    <t>TUBO, PVC, SOLDÁVEL, DN 25MM, INSTALADO EM PRUMADA DE ÁGUA - FORNECIMENTO E INSTALAÇÃO. AF_12/2014</t>
  </si>
  <si>
    <t>3,91</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</si>
  <si>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</si>
  <si>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</si>
  <si>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</si>
  <si>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14,11</t>
  </si>
  <si>
    <t>TUBO, PVC, SOLDÁVEL, DN 60MM, INSTALADO EM PRUMADA DE ÁGUA - FORNECIMENTO E INSTALAÇÃO. AF_12/2014</t>
  </si>
  <si>
    <t>TUBO, PVC, SOLDÁVEL, DN 75MM, INSTALADO EM PRUMADA DE ÁGUA - FORNECIMENTO E INSTALAÇÃO. AF_12/2014</t>
  </si>
  <si>
    <t>30,18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</si>
  <si>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</si>
  <si>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</si>
  <si>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</si>
  <si>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18,37</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</si>
  <si>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</si>
  <si>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</si>
  <si>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</si>
  <si>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</si>
  <si>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</si>
  <si>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</si>
  <si>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16,71</t>
  </si>
  <si>
    <t>TUBO, CPVC, SOLDÁVEL, DN 22MM, INSTALADO EM RAMAL OU SUB-RAMAL DE ÁGUA - FORNECIMENTO E INSTALAÇÃO. AF_12/2014</t>
  </si>
  <si>
    <t>25,12</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</si>
  <si>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</si>
  <si>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</si>
  <si>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</si>
  <si>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</si>
  <si>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</si>
  <si>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</si>
  <si>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</si>
  <si>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</si>
  <si>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</si>
  <si>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28,35</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</si>
  <si>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</si>
  <si>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</si>
  <si>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</si>
  <si>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</si>
  <si>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9,06</t>
  </si>
  <si>
    <t>TUBO PVC, SERIE NORMAL, ESGOTO PREDIAL, DN 75 MM, FORNECIDO E INSTALADO EM PRUMADA DE ESGOTO SANITÁRIO OU VENTILAÇÃO. AF_12/2014</t>
  </si>
  <si>
    <t>14,16</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</si>
  <si>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</si>
  <si>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</si>
  <si>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</si>
  <si>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</si>
  <si>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</si>
  <si>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</si>
  <si>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</si>
  <si>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</si>
  <si>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22,70</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</si>
  <si>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</si>
  <si>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</si>
  <si>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</si>
  <si>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</si>
  <si>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</si>
  <si>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</si>
  <si>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</si>
  <si>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</si>
  <si>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</si>
  <si>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49,33</t>
  </si>
  <si>
    <t>TUBO EM COBRE RÍGIDO, DN 22 CLASSE E, SEM ISOLAMENTO, INSTALADO EM PRUMADA - FORNECIMENTO E INSTALAÇÃO. AF_12/2015</t>
  </si>
  <si>
    <t>30,25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</si>
  <si>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</si>
  <si>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</si>
  <si>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</si>
  <si>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</si>
  <si>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</si>
  <si>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</si>
  <si>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20,82</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</si>
  <si>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</si>
  <si>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</si>
  <si>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41,73</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</si>
  <si>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</si>
  <si>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</si>
  <si>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</si>
  <si>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</si>
  <si>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</si>
  <si>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57,59</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</si>
  <si>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</si>
  <si>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</si>
  <si>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</si>
  <si>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</si>
  <si>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</si>
  <si>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</si>
  <si>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</si>
  <si>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</si>
  <si>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</si>
  <si>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28,70</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</si>
  <si>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</si>
  <si>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</si>
  <si>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45,35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</si>
  <si>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</si>
  <si>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</si>
  <si>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</si>
  <si>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</si>
  <si>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</si>
  <si>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</si>
  <si>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31,91</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</si>
  <si>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</si>
  <si>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</si>
  <si>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</si>
  <si>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</si>
  <si>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</si>
  <si>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15,36</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</si>
  <si>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</si>
  <si>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</si>
  <si>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</si>
  <si>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</si>
  <si>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</si>
  <si>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</si>
  <si>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</si>
  <si>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</si>
  <si>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</si>
  <si>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</si>
  <si>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</si>
  <si>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7,72</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</si>
  <si>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</si>
  <si>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</si>
  <si>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</si>
  <si>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18,99</t>
  </si>
  <si>
    <t>TUBO, PVC, SOLDÁVEL, DN 60 MM, INSTALADO EM RESERVAÇÃO DE ÁGUA DE EDIFICAÇÃO QUE POSSUA RESERVATÓRIO DE FIBRA/FIBROCIMENTO   FORNECIMENTO E INSTALAÇÃO. AF_06/2016</t>
  </si>
  <si>
    <t>29,33</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</si>
  <si>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</si>
  <si>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</si>
  <si>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50,03</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</si>
  <si>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</si>
  <si>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</si>
  <si>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17,56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</si>
  <si>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</si>
  <si>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</si>
  <si>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31,82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</si>
  <si>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</si>
  <si>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</si>
  <si>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</si>
  <si>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</si>
  <si>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</si>
  <si>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</si>
  <si>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</si>
  <si>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20,77</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</si>
  <si>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</si>
  <si>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</si>
  <si>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</si>
  <si>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24,79</t>
  </si>
  <si>
    <t>TUBO, PPR, DN 25, CLASSE PN 25,  INSTALADO EM RAMAL DE DISTRIBUIÇÃO DE ÁGUA  FORNECIMENTO E INSTALAÇÃO. AF_06/2015</t>
  </si>
  <si>
    <t>10,94</t>
  </si>
  <si>
    <t>TUBO, PPR, DN 32, CLASSE PN 25,  INSTALADO EM RAMAL DE DISTRIBUIÇÃO DE ÁGUA  FORNECIMENTO E INSTALAÇÃO. AF_06/2015</t>
  </si>
  <si>
    <t>20,14</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</si>
  <si>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</si>
  <si>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</si>
  <si>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</si>
  <si>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</si>
  <si>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13,51</t>
  </si>
  <si>
    <t>TUBO, PPR, DN 50, CLASSE PN 12,  INSTALADO EM PRUMADA DE ÁGUA  FORNECIMENTO E INSTALAÇÃO. AF_06/2015</t>
  </si>
  <si>
    <t>18,15</t>
  </si>
  <si>
    <t>TUBO, PPR, DN 63, CLASSE PN 12,  INSTALADO EM PRUMADA DE ÁGUA  FORNECIMENTO E INSTALAÇÃO. AF_06/2015</t>
  </si>
  <si>
    <t>TUBO, PPR, DN 75, CLASSE PN 12,  INSTALADO EM PRUMADA DE ÁGUA  FORNECIMENTO E INSTALAÇÃO. AF_06/2015</t>
  </si>
  <si>
    <t>43,37</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</si>
  <si>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</si>
  <si>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</si>
  <si>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</si>
  <si>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7,14</t>
  </si>
  <si>
    <t>TUBO, PPR, DN 32, CLASSE PN 25,  INSTALADO EM PRUMADA DE ÁGUA  FORNECIMENTO E INSTALAÇÃO. AF_06/2015</t>
  </si>
  <si>
    <t>TUBO, PPR, DN 40, CLASSE PN 25,  INSTALADO EM PRUMADA DE ÁGUA  FORNECIMENTO E INSTALAÇÃO. AF_06/2015</t>
  </si>
  <si>
    <t>16,34</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</si>
  <si>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</si>
  <si>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</si>
  <si>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</si>
  <si>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</si>
  <si>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</si>
  <si>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</si>
  <si>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</si>
  <si>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</si>
  <si>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12,44</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</si>
  <si>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</si>
  <si>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</si>
  <si>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22,46</t>
  </si>
  <si>
    <t>TUBO, PPR, DN 63, CLASSE PN 12,  INSTALADO EM RESERVAÇÃO DE ÁGUA DE EDIFICAÇÃO QUE POSSUA RESERVATÓRIO DE FIBRA/FIBROCIMENTO  FORNECIMENTO E INSTALAÇÃO. AF_06/2016</t>
  </si>
  <si>
    <t>29,22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</si>
  <si>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</si>
  <si>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</si>
  <si>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</si>
  <si>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</si>
  <si>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</si>
  <si>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10,66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</si>
  <si>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</si>
  <si>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</si>
  <si>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19,68</t>
  </si>
  <si>
    <t>TUBO, PPR, DN 50, CLASSE PN 25,  INSTALADO EM RESERVAÇÃO DE ÁGUA DE EDIFICAÇÃO QUE POSSUA RESERVATÓRIO DE FIBRA/FIBROCIMENTO  FORNECIMENTO E INSTALAÇÃO. AF_06/2016</t>
  </si>
  <si>
    <t>28,90</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</si>
  <si>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</si>
  <si>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</si>
  <si>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</si>
  <si>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</si>
  <si>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</si>
  <si>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</si>
  <si>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7,33</t>
  </si>
  <si>
    <t>TUBO, PEX, MONOCAMADA, DN 25, INSTALADO EM RAMAL OU SUB-RAMAL DE ÁGUA  FORNECIMENTO E INSTALAÇÃO. AF_06/2015</t>
  </si>
  <si>
    <t>TUBO, PEX, MONOCAMADA, DN 32, INSTALADO EM RAMAL OU SUB-RAMAL DE ÁGUA  FORNECIMENTO E INSTALAÇÃO. AF_06/2015</t>
  </si>
  <si>
    <t>15,28</t>
  </si>
  <si>
    <t>TUBO, PEX, MONOCAMADA, DN 16, INSTALADO EM RAMAL DE DISTRIBUIÇÃO DE ÁGUA  FORNECIMENTO E INSTALAÇÃO. AF_06/2015</t>
  </si>
  <si>
    <t>5,88</t>
  </si>
  <si>
    <t>TUBO, PEX, MONOCAMADA, DN 20, INSTALADO EM RAMAL DE DISTRIBUIÇÃO DE ÁGUA  FORNECIMENTO E INSTALAÇÃO. AF_06/2015</t>
  </si>
  <si>
    <t>7,91</t>
  </si>
  <si>
    <t>TUBO, PEX, MONOCAMADA, DN 25, INSTALADO EM RAMAL DE DISTRIBUIÇÃO DE ÁGUA  FORNECIMENTO E INSTALAÇÃO. AF_06/2015</t>
  </si>
  <si>
    <t>11,39</t>
  </si>
  <si>
    <t>TUBO, PEX, MONOCAMADA, DN 32, INSTALADO EM RAMAL DE DISTRIBUIÇÃO DE ÁGUA  FORNECIMENTO E INSTALAÇÃO. AF_06/2015</t>
  </si>
  <si>
    <t>CAP PVC ESGOTO 50MM (TAMPÃO) - FORNECIMENTO E INSTALAÇÃO</t>
  </si>
  <si>
    <t>5,23</t>
  </si>
  <si>
    <t>CAP PVC ESGOTO 75MM (TAMPÃO) - FORNECIMENTO E INSTALAÇÃO</t>
  </si>
  <si>
    <t>CAP PVC ESGOTO 100MM (TAMPÃO) - FORNECIMENTO E INSTALAÇÃO</t>
  </si>
  <si>
    <t>11,11</t>
  </si>
  <si>
    <t>COTOVELO DE AÇO GALVANIZADO 4" - FORNECIMENTO E INSTALAÇÃO</t>
  </si>
  <si>
    <t>COTOVELO DE AÇO GALVANIZADO 5" - FORNECIMENTO E INSTALAÇÃO</t>
  </si>
  <si>
    <t>COTOVELO DE AÇO GALVANIZADO 6" - FORNECIMENTO E INSTALAÇÃO</t>
  </si>
  <si>
    <t>UNIAO DE ACO GALVANIZADO 4" - FORNECIMENTO E INSTALACAO</t>
  </si>
  <si>
    <t>256,31</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</si>
  <si>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</si>
  <si>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</si>
  <si>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</si>
  <si>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</si>
  <si>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</si>
  <si>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</si>
  <si>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</si>
  <si>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</si>
  <si>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</si>
  <si>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</si>
  <si>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</si>
  <si>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</si>
  <si>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</si>
  <si>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</si>
  <si>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</si>
  <si>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6,52</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</si>
  <si>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</si>
  <si>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</si>
  <si>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</si>
  <si>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6,80</t>
  </si>
  <si>
    <t>CURVA 90 GRAUS, PVC, SOLDÁVEL, DN 25MM, INSTALADO EM RAMAL OU SUB-RAMAL DE ÁGUA - FORNECIMENTO E INSTALAÇÃO. AF_12/2014</t>
  </si>
  <si>
    <t>8,06</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</si>
  <si>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</si>
  <si>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</si>
  <si>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</si>
  <si>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</si>
  <si>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9,74</t>
  </si>
  <si>
    <t>CURVA 90 GRAUS, PVC, SOLDÁVEL, DN 32MM, INSTALADO EM RAMAL OU SUB-RAMAL DE ÁGUA - FORNECIMENTO E INSTALAÇÃO. AF_12/2014</t>
  </si>
  <si>
    <t>11,63</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</si>
  <si>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</si>
  <si>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</si>
  <si>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</si>
  <si>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10,03</t>
  </si>
  <si>
    <t>LUVA DE REDUÇÃO, PVC, SOLDÁVEL, DN 25MM X 20MM, INSTALADO EM RAMAL OU SUB-RAMAL DE ÁGUA - FORNECIMENTO E INSTALAÇÃO. AF_12/2014</t>
  </si>
  <si>
    <t>4,48</t>
  </si>
  <si>
    <t>LUVA COM BUCHA DE LATÃO, PVC, SOLDÁVEL, DN 20MM X 1/2, INSTALADO EM RAMAL OU SUB-RAMAL DE ÁGUA - FORNECIMENTO E INSTALAÇÃO. AF_12/2014</t>
  </si>
  <si>
    <t>UNIÃO, PVC, SOLDÁVEL, DN 20MM, INSTALADO EM RAMAL OU SUB-RAMAL DE ÁGUA - FORNECIMENTO E INSTALAÇÃO. AF_12/2014</t>
  </si>
  <si>
    <t>8,28</t>
  </si>
  <si>
    <t>ADAPTADOR CURTO COM BOLSA E ROSCA PARA REGISTRO, PVC, SOLDÁVEL, DN 20MM X 1/2, INSTALADO EM RAMAL OU SUB-RAMAL DE ÁGUA - FORNECIMENTO E INSTALAÇÃO. AF_12/2014</t>
  </si>
  <si>
    <t>4,18</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</si>
  <si>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</si>
  <si>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</si>
  <si>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</si>
  <si>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13,34</t>
  </si>
  <si>
    <t>LUVA DE REDUÇÃO, PVC, SOLDÁVEL, DN 32MM X 25MM, INSTALADO EM RAMAL OU SUB-RAMAL DE ÁGUA - FORNECIMENTO E INSTALAÇÃO. AF_12/2014</t>
  </si>
  <si>
    <t>6,48</t>
  </si>
  <si>
    <t>LUVA COM BUCHA DE LATÃO, PVC, SOLDÁVEL, DN 25MM X 3/4, INSTALADO EM RAMAL OU SUB-RAMAL DE ÁGUA - FORNECIMENTO E INSTALAÇÃO. AF_12/2014</t>
  </si>
  <si>
    <t>9,46</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</si>
  <si>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</si>
  <si>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</si>
  <si>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4,90</t>
  </si>
  <si>
    <t>CURVA DE TRANSPOSIÇÃO, PVC, SOLDÁVEL, DN 25MM, INSTALADO EM RAMAL OU SUB-RAMAL DE ÁGUA   FORNECIMENTO E INSTALAÇÃO. AF_12/2014</t>
  </si>
  <si>
    <t>8,31</t>
  </si>
  <si>
    <t>LUVA SOLDÁVEL E COM ROSCA, PVC, SOLDÁVEL, DN 25MM X 3/4, INSTALADO EM RAMAL OU SUB-RAMAL DE ÁGUA - FORNECIMENTO E INSTALAÇÃO. AF_12/2014</t>
  </si>
  <si>
    <t>LUVA, PVC, SOLDÁVEL, DN 32MM, INSTALADO EM RAMAL OU SUB-RAMAL DE ÁGUA - FORNECIMENTO E INSTALAÇÃO. AF_12/2014</t>
  </si>
  <si>
    <t>6,35</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</si>
  <si>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</si>
  <si>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</si>
  <si>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</si>
  <si>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8,61</t>
  </si>
  <si>
    <t>UNIÃO, PVC, SOLDÁVEL, DN 32MM, INSTALADO EM RAMAL OU SUB-RAMAL DE ÁGUA - FORNECIMENTO E INSTALAÇÃO. AF_12/2014</t>
  </si>
  <si>
    <t>14,56</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</si>
  <si>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</si>
  <si>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</si>
  <si>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</si>
  <si>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</si>
  <si>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</si>
  <si>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8,86</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</si>
  <si>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</si>
  <si>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</si>
  <si>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</si>
  <si>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</si>
  <si>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</si>
  <si>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</si>
  <si>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3,58</t>
  </si>
  <si>
    <t>JOELHO 45 GRAUS, PVC, SOLDÁVEL, DN 20MM, INSTALADO EM RAMAL DE DISTRIBUIÇÃO DE ÁGUA - FORNECIMENTO E INSTALAÇÃO. AF_12/2014</t>
  </si>
  <si>
    <t>3,78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</si>
  <si>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</si>
  <si>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</si>
  <si>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</si>
  <si>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</si>
  <si>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4,79</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</si>
  <si>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</si>
  <si>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</si>
  <si>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</si>
  <si>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5,98</t>
  </si>
  <si>
    <t>JOELHO 90 GRAUS, PVC, SOLDÁVEL, DN 32MM, INSTALADO EM RAMAL DE DISTRIBUIÇÃO DE ÁGUA - FORNECIMENTO E INSTALAÇÃO. AF_12/2014</t>
  </si>
  <si>
    <t>6,09</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</si>
  <si>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</si>
  <si>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</si>
  <si>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</si>
  <si>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</si>
  <si>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</si>
  <si>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8,89</t>
  </si>
  <si>
    <t>LUVA DE REDUÇÃO, PVC, SOLDÁVEL, DN 25MM X 20MM, INSTALADO EM RAMAL DE DISTRIBUIÇÃO DE ÁGUA - FORNECIMENTO E INSTALAÇÃO. AF_12/2014</t>
  </si>
  <si>
    <t>3,34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</si>
  <si>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</si>
  <si>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</si>
  <si>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</si>
  <si>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3,04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</si>
  <si>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</si>
  <si>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</si>
  <si>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</si>
  <si>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11,98</t>
  </si>
  <si>
    <t>LUVA DE REDUÇÃO, PVC, SOLDÁVEL, DN 32MM X 25MM, INSTALADO EM RAMAL DE DISTRIBUIÇÃO DE ÁGUA - FORNECIMENTO E INSTALAÇÃO. AF_12/2014</t>
  </si>
  <si>
    <t>5,12</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</si>
  <si>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</si>
  <si>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</si>
  <si>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</si>
  <si>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3,54</t>
  </si>
  <si>
    <t>CURVA DE TRANSPOSIÇÃO, PVC, SOLDÁVEL, DN 25MM, INSTALADO EM RAMAL DE DISTRIBUIÇÃO DE ÁGUA   FORNECIMENTO E INSTALAÇÃO. AF_12/2014</t>
  </si>
  <si>
    <t>LUVA, PVC, SOLDÁVEL, DN 32MM, INSTALADO EM RAMAL DE DISTRIBUIÇÃO DE ÁGUA - FORNECIMENTO E INSTALAÇÃO. AF_12/2014</t>
  </si>
  <si>
    <t>4,73</t>
  </si>
  <si>
    <t>LUVA DE CORRER, PVC, SOLDÁVEL, DN 32MM, INSTALADO EM RAMAL DE DISTRIBUIÇÃO DE ÁGUA   FORNECIMENTO E INSTALAÇÃO. AF_12/2014</t>
  </si>
  <si>
    <t>19,04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</si>
  <si>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</si>
  <si>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</si>
  <si>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</si>
  <si>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12,94</t>
  </si>
  <si>
    <t>ADAPTADOR CURTO COM BOLSA E ROSCA PARA REGISTRO, PVC, SOLDÁVEL, DN 32MM X 1, INSTALADO EM RAMAL DE DISTRIBUIÇÃO DE ÁGUA - FORNECIMENTO E INSTALAÇÃO. AF_12/2014</t>
  </si>
  <si>
    <t>4,93</t>
  </si>
  <si>
    <t>CURVA DE TRANSPOSIÇÃO, PVC, SOLDÁVEL, DN 32MM, INSTALADO EM RAMAL DE DISTRIBUIÇÃO DE ÁGUA   FORNECIMENTO E INSTALAÇÃO. AF_12/2014</t>
  </si>
  <si>
    <t>14,22</t>
  </si>
  <si>
    <t>TE, PVC, SOLDÁVEL, DN 20MM, INSTALADO EM RAMAL DE DISTRIBUIÇÃO DE ÁGUA - FORNECIMENTO E INSTALAÇÃO. AF_12/2014</t>
  </si>
  <si>
    <t>5,08</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</si>
  <si>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</si>
  <si>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</si>
  <si>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</si>
  <si>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12,39</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</si>
  <si>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</si>
  <si>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</si>
  <si>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</si>
  <si>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</si>
  <si>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10,81</t>
  </si>
  <si>
    <t>JOELHO 90 GRAUS, PVC, SOLDÁVEL, DN 25MM, INSTALADO EM PRUMADA DE ÁGUA - FORNECIMENTO E INSTALAÇÃO. AF_12/2014</t>
  </si>
  <si>
    <t>3,33</t>
  </si>
  <si>
    <t>JOELHO 45 GRAUS, PVC, SOLDÁVEL, DN 25MM, INSTALADO EM PRUMADA DE ÁGUA - FORNECIMENTO E INSTALAÇÃO. AF_12/2014</t>
  </si>
  <si>
    <t>3,77</t>
  </si>
  <si>
    <t>CURVA 90 GRAUS, PVC, SOLDÁVEL, DN 25MM, INSTALADO EM PRUMADA DE ÁGUA - FORNECIMENTO E INSTALAÇÃO. AF_12/2014</t>
  </si>
  <si>
    <t>5,03</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</si>
  <si>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</si>
  <si>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</si>
  <si>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</si>
  <si>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</si>
  <si>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</si>
  <si>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6,43</t>
  </si>
  <si>
    <t>JOELHO 90 GRAUS, PVC, SOLDÁVEL, DN 40MM, INSTALADO EM PRUMADA DE ÁGUA - FORNECIMENTO E INSTALAÇÃO. AF_12/2014</t>
  </si>
  <si>
    <t>JOELHO 45 GRAUS, PVC, SOLDÁVEL, DN 40MM, INSTALADO EM PRUMADA DE ÁGUA - FORNECIMENTO E INSTALAÇÃO. AF_12/2014</t>
  </si>
  <si>
    <t>8,26</t>
  </si>
  <si>
    <t>CURVA 90 GRAUS, PVC, SOLDÁVEL, DN 40MM, INSTALADO EM PRUMADA DE ÁGUA - FORNECIMENTO E INSTALAÇÃO. AF_12/2014</t>
  </si>
  <si>
    <t>12,67</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</si>
  <si>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</si>
  <si>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</si>
  <si>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</si>
  <si>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10,61</t>
  </si>
  <si>
    <t>CURVA 90 GRAUS, PVC, SOLDÁVEL, DN 50MM, INSTALADO EM PRUMADA DE ÁGUA - FORNECIMENTO E INSTALAÇÃO. AF_12/2014</t>
  </si>
  <si>
    <t>14,91</t>
  </si>
  <si>
    <t>CURVA 45 GRAUS, PVC, SOLDÁVEL, DN 50MM, INSTALADO EM PRUMADA DE ÁGUA - FORNECIMENTO E INSTALAÇÃO. AF_12/2014</t>
  </si>
  <si>
    <t>13,47</t>
  </si>
  <si>
    <t>JOELHO 90 GRAUS, PVC, SOLDÁVEL, DN 60MM, INSTALADO EM PRUMADA DE ÁGUA - FORNECIMENTO E INSTALAÇÃO. AF_12/2014</t>
  </si>
  <si>
    <t>25,39</t>
  </si>
  <si>
    <t>JOELHO 45 GRAUS, PVC, SOLDÁVEL, DN 60MM, INSTALADO EM PRUMADA DE ÁGUA - FORNECIMENTO E INSTALAÇÃO. AF_12/2014</t>
  </si>
  <si>
    <t>24,74</t>
  </si>
  <si>
    <t>CURVA 90 GRAUS, PVC, SOLDÁVEL, DN 60MM, INSTALADO EM PRUMADA DE ÁGUA - FORNECIMENTO E INSTALAÇÃO. AF_12/2014</t>
  </si>
  <si>
    <t>CURVA 45 GRAUS, PVC, SOLDÁVEL, DN 60MM, INSTALADO EM PRUMADA DE ÁGUA - FORNECIMENTO E INSTALAÇÃO. AF_12/2014</t>
  </si>
  <si>
    <t>20,26</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</si>
  <si>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</si>
  <si>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</si>
  <si>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</si>
  <si>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</si>
  <si>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</si>
  <si>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</si>
  <si>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</si>
  <si>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</si>
  <si>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</si>
  <si>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</si>
  <si>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18,07</t>
  </si>
  <si>
    <t>JOELHO 45 GRAUS, PVC, SOLDÁVEL, DN 85MM, INSTALADO EM PRUMADA DE ÁGUA - FORNECIMENTO E INSTALAÇÃO. AF_12/2014</t>
  </si>
  <si>
    <t>JOELHO 45 GRAUS, PVC, SERIE R, ÁGUA PLUVIAL, DN 75 MM, JUNTA ELÁSTICA, FORNECIDO E INSTALADO EM RAMAL DE ENCAMINHAMENTO. AF_12/2014</t>
  </si>
  <si>
    <t>17,63</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</si>
  <si>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</si>
  <si>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</si>
  <si>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</si>
  <si>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</si>
  <si>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2,72</t>
  </si>
  <si>
    <t>JOELHO 90 GRAUS, PVC, SERIE R, ÁGUA PLUVIAL, DN 100 MM, JUNTA ELÁSTICA, FORNECIDO E INSTALADO EM RAMAL DE ENCAMINHAMENTO. AF_12/2014</t>
  </si>
  <si>
    <t>28,09</t>
  </si>
  <si>
    <t>LUVA DE CORRER, PVC, SOLDÁVEL, DN 25MM, INSTALADO EM PRUMADA DE ÁGUA - FORNECIMENTO E INSTALAÇÃO. AF_12/2014</t>
  </si>
  <si>
    <t>11,31</t>
  </si>
  <si>
    <t>JOELHO 45 GRAUS, PVC, SERIE R, ÁGUA PLUVIAL, DN 100 MM, JUNTA ELÁSTICA, FORNECIDO E INSTALADO EM RAMAL DE ENCAMINHAMENTO. AF_12/2014</t>
  </si>
  <si>
    <t>24,01</t>
  </si>
  <si>
    <t>LUVA DE REDUÇÃO, PVC, SOLDÁVEL, DN 32MM X 25MM, INSTALADO EM PRUMADA DE ÁGUA - FORNECIMENTO E INSTALAÇÃO. AF_12/2014</t>
  </si>
  <si>
    <t>4,45</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</si>
  <si>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</si>
  <si>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</si>
  <si>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</si>
  <si>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</si>
  <si>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</si>
  <si>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2,87</t>
  </si>
  <si>
    <t>CURVA DE TRANSPOSIÇÃO, PVC, SOLDÁVEL, DN 25MM, INSTALADO EM PRUMADA DE ÁGUA  - FORNECIMENTO E INSTALAÇÃO. AF_12/2014</t>
  </si>
  <si>
    <t>LUVA, PVC, SOLDÁVEL, DN 32MM, INSTALADO EM PRUMADA DE ÁGUA - FORNECIMENTO E INSTALAÇÃO. AF_12/2014</t>
  </si>
  <si>
    <t>3,98</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</si>
  <si>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</si>
  <si>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</si>
  <si>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</si>
  <si>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</si>
  <si>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6,18</t>
  </si>
  <si>
    <t>LUVA SIMPLES, PVC, SERIE R, ÁGUA PLUVIAL, DN 75 MM, JUNTA ELÁSTICA, FORNECIDO E INSTALADO EM RAMAL DE ENCAMINHAMENTO. AF_12/2014</t>
  </si>
  <si>
    <t>11,92</t>
  </si>
  <si>
    <t>LUVA DE CORRER, PVC, SERIE R, ÁGUA PLUVIAL, DN 75 MM, JUNTA ELÁSTICA, FORNECIDO E INSTALADO EM RAMAL DE ENCAMINHAMENTO. AF_12/2014</t>
  </si>
  <si>
    <t>13,28</t>
  </si>
  <si>
    <t>REDUÇÃO EXCÊNTRICA, PVC, SERIE R, ÁGUA PLUVIAL, DN 75 X 50 MM, JUNTA ELÁSTICA, FORNECIDO E INSTALADO EM RAMAL DE ENCAMINHAMENTO. AF_12/2014</t>
  </si>
  <si>
    <t>9,83</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</si>
  <si>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</si>
  <si>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</si>
  <si>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</si>
  <si>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12,19</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</si>
  <si>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</si>
  <si>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</si>
  <si>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14,83</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</si>
  <si>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</si>
  <si>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</si>
  <si>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</si>
  <si>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</si>
  <si>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</si>
  <si>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</si>
  <si>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</si>
  <si>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</si>
  <si>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15,02</t>
  </si>
  <si>
    <t>LUVA COM ROSCA, PVC, SOLDÁVEL, DN 40MM X 1.1/4, INSTALADO EM PRUMADA DE ÁGUA - FORNECIMENTO E INSTALAÇÃO. AF_12/2014</t>
  </si>
  <si>
    <t>10,99</t>
  </si>
  <si>
    <t>JUNÇÃO SIMPLES, PVC, SERIE R, ÁGUA PLUVIAL, DN 75 X 75 MM, JUNTA ELÁSTICA, FORNECIDO E INSTALADO EM RAMAL DE ENCAMINHAMENTO. AF_12/2014</t>
  </si>
  <si>
    <t>33,01</t>
  </si>
  <si>
    <t>TÊ, PVC, SERIE R, ÁGUA PLUVIAL, DN 75 MM, JUNTA ELÁSTICA, FORNECIDO E INSTALADO EM RAMAL DE ENCAMINHAMENTO. AF_12/2014</t>
  </si>
  <si>
    <t>JUNÇÃO SIMPLES, PVC, SERIE R, ÁGUA PLUVIAL, DN 100 X 100 MM, JUNTA ELÁSTICA, FORNECIDO E INSTALADO EM RAMAL DE ENCAMINHAMENTO. AF_12/2014</t>
  </si>
  <si>
    <t>49,66</t>
  </si>
  <si>
    <t>UNIÃO, PVC, SOLDÁVEL, DN 40MM, INSTALADO EM PRUMADA DE ÁGUA - FORNECIMENTO E INSTALAÇÃO. AF_12/2014</t>
  </si>
  <si>
    <t>21,92</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</si>
  <si>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</si>
  <si>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</si>
  <si>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6,88</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</si>
  <si>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</si>
  <si>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</si>
  <si>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6,04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</si>
  <si>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</si>
  <si>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</si>
  <si>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63,85</t>
  </si>
  <si>
    <t>LUVA, PVC, SOLDÁVEL, DN 50MM, INSTALADO EM PRUMADA DE ÁGUA - FORNECIMENTO E INSTALAÇÃO. AF_12/2014</t>
  </si>
  <si>
    <t>7,89</t>
  </si>
  <si>
    <t>LUVA DE CORRER, PVC, SOLDÁVEL, DN 50MM, INSTALADO EM PRUMADA DE ÁGUA - FORNECIMENTO E INSTALAÇÃO. AF_12/2014</t>
  </si>
  <si>
    <t>LUVA DE REDUÇÃO, PVC, SOLDÁVEL, DN 50MM X 25MM, INSTALADO EM PRUMADA DE ÁGUA   FORNECIMENTO E INSTALAÇÃO. AF_12/2014</t>
  </si>
  <si>
    <t>7,79</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</si>
  <si>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</si>
  <si>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</si>
  <si>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</si>
  <si>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</si>
  <si>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</si>
  <si>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22,69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</si>
  <si>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</si>
  <si>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</si>
  <si>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35,49</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</si>
  <si>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</si>
  <si>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</si>
  <si>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</si>
  <si>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</si>
  <si>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18,00</t>
  </si>
  <si>
    <t>UNIÃO, PVC, SOLDÁVEL, DN 50MM, INSTALADO EM PRUMADA DE ÁGUA - FORNECIMENTO E INSTALAÇÃO. AF_12/2014</t>
  </si>
  <si>
    <t>ADAPTADOR CURTO COM BOLSA E ROSCA PARA REGISTRO, PVC, SOLDÁVEL, DN 50MM X 1.1/4, INSTALADO EM PRUMADA DE ÁGUA - FORNECIMENTO E INSTALAÇÃO. AF_12/2014</t>
  </si>
  <si>
    <t>10,67</t>
  </si>
  <si>
    <t>ADAPTADOR CURTO COM BOLSA E ROSCA PARA REGISTRO, PVC, SOLDÁVEL, DN 50MM X 1.1/2, INSTALADO EM PRUMADA DE ÁGUA - FORNECIMENTO E INSTALAÇÃO. AF_12/2014</t>
  </si>
  <si>
    <t>LUVA, PVC, SOLDÁVEL, DN 60MM, INSTALADO EM PRUMADA DE ÁGUA - FORNECIMENTO E INSTALAÇÃO. AF_12/2014</t>
  </si>
  <si>
    <t>14,96</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</si>
  <si>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</si>
  <si>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</si>
  <si>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</si>
  <si>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</si>
  <si>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13,52</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</si>
  <si>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</si>
  <si>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</si>
  <si>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</si>
  <si>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22,19</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</si>
  <si>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</si>
  <si>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</si>
  <si>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</si>
  <si>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</si>
  <si>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</si>
  <si>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</si>
  <si>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</si>
  <si>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</si>
  <si>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6,13</t>
  </si>
  <si>
    <t>TE, PVC, SOLDÁVEL, DN 32MM, INSTALADO EM PRUMADA DE ÁGUA - FORNECIMENTO E INSTALAÇÃO. AF_12/2014</t>
  </si>
  <si>
    <t>7,26</t>
  </si>
  <si>
    <t>TÊ COM BUCHA DE LATÃO NA BOLSA CENTRAL, PVC, SOLDÁVEL, DN 32MM X 3/4, INSTALADO EM PRUMADA DE ÁGUA - FORNECIMENTO E INSTALAÇÃO. AF_12/2014</t>
  </si>
  <si>
    <t>17,22</t>
  </si>
  <si>
    <t>TÊ DE REDUÇÃO, PVC, SOLDÁVEL, DN 32MM X 25MM, INSTALADO EM PRUMADA DE ÁGUA - FORNECIMENTO E INSTALAÇÃO. AF_12/2014</t>
  </si>
  <si>
    <t>9,29</t>
  </si>
  <si>
    <t>TE, PVC, SOLDÁVEL, DN 40MM, INSTALADO EM PRUMADA DE ÁGUA - FORNECIMENTO E INSTALAÇÃO. AF_12/2014</t>
  </si>
  <si>
    <t>12,12</t>
  </si>
  <si>
    <t>TÊ DE REDUÇÃO, PVC, SOLDÁVEL, DN 40MM X 32MM, INSTALADO EM PRUMADA DE ÁGUA - FORNECIMENTO E INSTALAÇÃO. AF_12/2014</t>
  </si>
  <si>
    <t>12,01</t>
  </si>
  <si>
    <t>TE, PVC, SOLDÁVEL, DN 50MM, INSTALADO EM PRUMADA DE ÁGUA - FORNECIMENTO E INSTALAÇÃO. AF_12/2014</t>
  </si>
  <si>
    <t>14,80</t>
  </si>
  <si>
    <t>TÊ DE REDUÇÃO, PVC, SOLDÁVEL, DN 50MM X 40MM, INSTALADO EM PRUMADA DE ÁGUA - FORNECIMENTO E INSTALAÇÃO. AF_12/2014</t>
  </si>
  <si>
    <t>18,30</t>
  </si>
  <si>
    <t>TÊ DE REDUÇÃO, PVC, SOLDÁVEL, DN 50MM X 25MM, INSTALADO EM PRUMADA DE ÁGUA - FORNECIMENTO E INSTALAÇÃO. AF_12/2014</t>
  </si>
  <si>
    <t>14,57</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</si>
  <si>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</si>
  <si>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</si>
  <si>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</si>
  <si>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</si>
  <si>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</si>
  <si>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</si>
  <si>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</si>
  <si>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7,38</t>
  </si>
  <si>
    <t>CURVA 90 GRAUS, CPVC, SOLDÁVEL, DN 15MM, INSTALADO EM RAMAL OU SUB-RAMAL DE ÁGUA - FORNECIMENTO E INSTALAÇÃO. AF_12/2014</t>
  </si>
  <si>
    <t>7,66</t>
  </si>
  <si>
    <t>JOELHO 90 GRAUS, CPVC, SOLDÁVEL, DN 22MM, INSTALADO EM RAMAL OU SUB-RAMAL DE ÁGUA - FORNECIMENTO E INSTALAÇÃO. AF_12/2014</t>
  </si>
  <si>
    <t>JOELHO 45 GRAUS, CPVC, SOLDÁVEL, DN 22MM, INSTALADO EM RAMAL OU SUB-RAMAL DE ÁGUA - FORNECIMENTO E INSTALAÇÃO. AF_12/2014</t>
  </si>
  <si>
    <t>10,74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</si>
  <si>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</si>
  <si>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</si>
  <si>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</si>
  <si>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14,50</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</si>
  <si>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</si>
  <si>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</si>
  <si>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</si>
  <si>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</si>
  <si>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</si>
  <si>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</si>
  <si>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</si>
  <si>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</si>
  <si>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</si>
  <si>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</si>
  <si>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</si>
  <si>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</si>
  <si>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</si>
  <si>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11,13</t>
  </si>
  <si>
    <t>LUVA DE TRANSIÇÃO, CPVC, SOLDÁVEL, DN22MM X 25MM, INSTALADO EM RAMAL OU SUB-RAMAL DE ÁGUA - FORNECIMENTO E INSTALAÇÃO. AF_12/2014</t>
  </si>
  <si>
    <t>5,84</t>
  </si>
  <si>
    <t>UNIÃO, CPVC, SOLDÁVEL, DN22MM, INSTALADO EM RAMAL OU SUB-RAMAL DE ÁGUA  FORNECIMENTO E INSTALAÇÃO. AF_12/2014</t>
  </si>
  <si>
    <t>CONECTOR, CPVC, SOLDÁVEL, DN 22MM X 1/2, INSTALADO EM RAMAL OU SUB-RAMAL DE ÁGUA  FORNECIMENTO E INSTALAÇÃO. AF_12/2014</t>
  </si>
  <si>
    <t>22,74</t>
  </si>
  <si>
    <t>ADAPTADOR, CPVC, SOLDÁVEL, DN22MM, INSTALADO EM RAMAL OU SUB-RAMAL DE ÁGUA  FORNECIMENTO E INSTALAÇÃO. AF_12/2014</t>
  </si>
  <si>
    <t>9,48</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</si>
  <si>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</si>
  <si>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</si>
  <si>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</si>
  <si>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</si>
  <si>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</si>
  <si>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21,57</t>
  </si>
  <si>
    <t>LUVA SIMPLES, PVC, SERIE R, ÁGUA PLUVIAL, DN 100 MM, JUNTA ELÁSTICA, FORNECIDO E INSTALADO EM CONDUTORES VERTICAIS DE ÁGUAS PLUVIAIS. AF_12/2014</t>
  </si>
  <si>
    <t>LUVA, CPVC, SOLDÁVEL, DN 28MM, INSTALADO EM RAMAL OU SUB-RAMAL DE ÁGUA  FORNECIMENTO E INSTALAÇÃO. AF_12/2014</t>
  </si>
  <si>
    <t>9,26</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</si>
  <si>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</si>
  <si>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</si>
  <si>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</si>
  <si>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</si>
  <si>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</si>
  <si>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36,10</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</si>
  <si>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</si>
  <si>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</si>
  <si>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</si>
  <si>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</si>
  <si>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</si>
  <si>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</si>
  <si>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</si>
  <si>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22,82</t>
  </si>
  <si>
    <t>UNIÃO, CPVC, SOLDÁVEL, DN35MM, INSTALADO EM RAMAL OU SUB-RAMAL DE ÁGUA  FORNECIMENTO E INSTALAÇÃO. AF_12/2014</t>
  </si>
  <si>
    <t>31,74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</si>
  <si>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</si>
  <si>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</si>
  <si>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</si>
  <si>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</si>
  <si>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</si>
  <si>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</si>
  <si>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8,58</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</si>
  <si>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</si>
  <si>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</si>
  <si>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</si>
  <si>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14,02</t>
  </si>
  <si>
    <t>TÊ MISTURADOR, CPVC, SOLDÁVEL, DN15MM, INSTALADO EM RAMAL OU SUB-RAMAL DE ÁGUA  FORNECIMENTO E INSTALAÇÃO. AF_12/2014</t>
  </si>
  <si>
    <t>13,00</t>
  </si>
  <si>
    <t>TÊ, PVC, SERIE R, ÁGUA PLUVIAL, DN 100 X 75 MM, JUNTA ELÁSTICA, FORNECIDO E INSTALADO EM CONDUTORES VERTICAIS DE ÁGUAS PLUVIAIS. AF_12/2014</t>
  </si>
  <si>
    <t>TE, CPVC, SOLDÁVEL, DN 22MM, INSTALADO EM RAMAL OU SUB-RAMAL DE ÁGUA - FORNECIMENTO E INSTALAÇÃO. AF_12/2014</t>
  </si>
  <si>
    <t>10,36</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</si>
  <si>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</si>
  <si>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</si>
  <si>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</si>
  <si>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</si>
  <si>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</si>
  <si>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</si>
  <si>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</si>
  <si>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</si>
  <si>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17,32</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</si>
  <si>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</si>
  <si>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</si>
  <si>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</si>
  <si>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7,50</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</si>
  <si>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</si>
  <si>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</si>
  <si>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</si>
  <si>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12,35</t>
  </si>
  <si>
    <t>JOELHO 90 GRAUS, PVC, SERIE NORMAL, ESGOTO PREDIAL, DN 40 MM, JUNTA SOLDÁVEL, FORNECIDO E INSTALADO EM RAMAL DE DESCARGA OU RAMAL DE ESGOTO SANITÁRIO. AF_12/2014</t>
  </si>
  <si>
    <t>5,76</t>
  </si>
  <si>
    <t>JOELHO 45 GRAUS, CPVC, SOLDÁVEL, DN 28MM, INSTALADO EM RAMAL DE DISTRIBUIÇÃO DE ÁGUA   FORNECIMENTO E INSTALAÇÃO. AF_12/2014</t>
  </si>
  <si>
    <t>12,03</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</si>
  <si>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</si>
  <si>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</si>
  <si>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</si>
  <si>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7,82</t>
  </si>
  <si>
    <t>JOELHO 90 GRAUS, CPVC, SOLDÁVEL, DN 35MM, INSTALADO EM RAMAL DE DISTRIBUIÇÃO DE ÁGUA   FORNECIMENTO E INSTALAÇÃO. AF_12/2014</t>
  </si>
  <si>
    <t>18,79</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</si>
  <si>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</si>
  <si>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</si>
  <si>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</si>
  <si>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</si>
  <si>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12,89</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</si>
  <si>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</si>
  <si>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</si>
  <si>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</si>
  <si>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</si>
  <si>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</si>
  <si>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</si>
  <si>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13,42</t>
  </si>
  <si>
    <t>LUVA DE TRANSIÇÃO, CPVC, SOLDÁVEL, DN 22MM X 25MM, INSTALADO EM RAMAL DE DISTRIBUIÇÃO DE ÁGUA   FORNECIMENTO E INSTALAÇÃO. AF_12/2014</t>
  </si>
  <si>
    <t>4,62</t>
  </si>
  <si>
    <t>UNIÃO, CPVC, SOLDÁVEL, DN 22MM, INSTALADO EM RAMAL DE DISTRIBUIÇÃO DE ÁGUA   FORNECIMENTO E INSTALAÇÃO. AF_12/2014</t>
  </si>
  <si>
    <t>13,60</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</si>
  <si>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</si>
  <si>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</si>
  <si>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</si>
  <si>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</si>
  <si>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</si>
  <si>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16,78</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</si>
  <si>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</si>
  <si>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</si>
  <si>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26,41</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</si>
  <si>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</si>
  <si>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</si>
  <si>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</si>
  <si>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3,90</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</si>
  <si>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</si>
  <si>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</si>
  <si>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</si>
  <si>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11,10</t>
  </si>
  <si>
    <t>LUVA, CPVC, SOLDÁVEL, DN 28MM, INSTALADO EM RAMAL DE DISTRIBUIÇÃO DE ÁGUA   FORNECIMENTO E INSTALAÇÃO. AF_12/2014</t>
  </si>
  <si>
    <t>LUVA DE CORRER, CPVC, SOLDÁVEL, DN 28MM, INSTALADO EM RAMAL DE DISTRIBUIÇÃO DE ÁGUA   FORNECIMENTO E INSTALAÇÃO. AF_12/2014</t>
  </si>
  <si>
    <t>13,40</t>
  </si>
  <si>
    <t>UNIÃO, CPVC, SOLDÁVEL, DN 28MM, INSTALADO EM RAMAL DE DISTRIBUIÇÃO DE ÁGUA   FORNECIMENTO E INSTALAÇÃO. AF_12/2014</t>
  </si>
  <si>
    <t>20,49</t>
  </si>
  <si>
    <t>CONECTOR, CPVC, SOLDÁVEL, DN 28MM X 1 , INSTALADO EM RAMAL DE DISTRIBUIÇÃO DE ÁGUA   FORNECIMENTO E INSTALAÇÃO. AF_12/2014</t>
  </si>
  <si>
    <t>32,06</t>
  </si>
  <si>
    <t>BUCHA DE REDUÇÃO, CPVC, SOLDÁVEL, DN 28MM X 22MM, INSTALADO EM RAMAL DE DISTRIBUIÇÃO DE ÁGUA - FORNECIMENTO E INSTALAÇÃO. AF_12/2014</t>
  </si>
  <si>
    <t>5,36</t>
  </si>
  <si>
    <t>LUVA, CPVC, SOLDÁVEL, DN 35MM, INSTALADO EM RAMAL DE DISTRIBUIÇÃO DE ÁGUA - FORNECIMENTO E INSTALAÇÃO. AF_12/2014</t>
  </si>
  <si>
    <t>12,81</t>
  </si>
  <si>
    <t>LUVA DE CORRER, CPVC, SOLDÁVEL, DN 35MM, INSTALADO EM RAMAL DE DISTRIBUIÇÃO DE ÁGUA - FORNECIMENTO E INSTALAÇÃO. AF_12/2014</t>
  </si>
  <si>
    <t>21,13</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</si>
  <si>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</si>
  <si>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</si>
  <si>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</si>
  <si>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22,92</t>
  </si>
  <si>
    <t>TE, CPVC, SOLDÁVEL, DN 22MM, INSTALADO EM RAMAL DE DISTRIBUIÇÃO DE ÁGUA - FORNECIMENTO E INSTALAÇÃO. AF_12/2014</t>
  </si>
  <si>
    <t>9,67</t>
  </si>
  <si>
    <t>TE DE TRANSIÇÃO, CPVC, SOLDÁVEL, DN 22MM X 1/2 , INSTALADO EM RAMAL DE DISTRIBUIÇÃO DE ÁGUA   FORNECIMENTO E INSTALAÇÃO. AF_12/2014</t>
  </si>
  <si>
    <t>14,33</t>
  </si>
  <si>
    <t>TÊ MISTURADOR, CPVC, SOLDÁVEL, DN 22MM, INSTALADO EM RAMAL DE DISTRIBUIÇÃO DE ÁGUA - FORNECIMENTO E INSTALAÇÃO. AF_12/2014</t>
  </si>
  <si>
    <t>TÊ, CPVC, SOLDÁVEL, DN 28MM, INSTALADO EM RAMAL DE DISTRIBUIÇÃO DE ÁGUA - FORNECIMENTO E INSTALAÇÃO. AF_12/2014</t>
  </si>
  <si>
    <t>14,44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</si>
  <si>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</si>
  <si>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</si>
  <si>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</si>
  <si>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</si>
  <si>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13,84</t>
  </si>
  <si>
    <t>JOELHO 90 GRAUS, CPVC, SOLDÁVEL, DN 35MM, INSTALADO EM PRUMADA DE ÁGUA  FORNECIMENTO E INSTALAÇÃO. AF_12/2014</t>
  </si>
  <si>
    <t>17,64</t>
  </si>
  <si>
    <t>LUVA SIMPLES, PVC, SERIE NORMAL, ESGOTO PREDIAL, DN 100 MM, JUNTA ELÁSTICA, FORNECIDO E INSTALADO EM RAMAL DE DESCARGA OU RAMAL DE ESGOTO SANITÁRIO. AF_12/2014</t>
  </si>
  <si>
    <t>13,10</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</si>
  <si>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</si>
  <si>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</si>
  <si>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</si>
  <si>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</si>
  <si>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8,30</t>
  </si>
  <si>
    <t>JUNÇÃO SIMPLES, PVC, SERIE NORMAL, ESGOTO PREDIAL, DN 40 MM, JUNTA SOLDÁVEL, FORNECIDO E INSTALADO EM RAMAL DE DESCARGA OU RAMAL DE ESGOTO SANITÁRIO. AF_12/2014</t>
  </si>
  <si>
    <t>8,67</t>
  </si>
  <si>
    <t>TE, PVC, SERIE NORMAL, ESGOTO PREDIAL, DN 50 X 50 MM, JUNTA ELÁSTICA, FORNECIDO E INSTALADO EM RAMAL DE DESCARGA OU RAMAL DE ESGOTO SANITÁRIO. AF_12/2014</t>
  </si>
  <si>
    <t>13,22</t>
  </si>
  <si>
    <t>JUNÇÃO SIMPLES, PVC, SERIE NORMAL, ESGOTO PREDIAL, DN 50 X 50 MM, JUNTA ELÁSTICA, FORNECIDO E INSTALADO EM RAMAL DE DESCARGA OU RAMAL DE ESGOTO SANITÁRIO. AF_12/2014</t>
  </si>
  <si>
    <t>14,04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</si>
  <si>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</si>
  <si>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</si>
  <si>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</si>
  <si>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</si>
  <si>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</si>
  <si>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</si>
  <si>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</si>
  <si>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</si>
  <si>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</si>
  <si>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12,05</t>
  </si>
  <si>
    <t>JUNÇÃO SIMPLES, PVC, SERIE NORMAL, ESGOTO PREDIAL, DN 75 X 75 MM, JUNTA ELÁSTICA, FORNECIDO E INSTALADO EM RAMAL DE DESCARGA OU RAMAL DE ESGOTO SANITÁRIO. AF_12/2014</t>
  </si>
  <si>
    <t>23,00</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</si>
  <si>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</si>
  <si>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</si>
  <si>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31,52</t>
  </si>
  <si>
    <t>JOELHO 90 GRAUS, PVC, SERIE NORMAL, ESGOTO PREDIAL, DN 50 MM, JUNTA ELÁSTICA, FORNECIDO E INSTALADO EM PRUMADA DE ESGOTO SANITÁRIO OU VENTILAÇÃO. AF_12/2014</t>
  </si>
  <si>
    <t>4,40</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</si>
  <si>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</si>
  <si>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</si>
  <si>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</si>
  <si>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</si>
  <si>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9,02</t>
  </si>
  <si>
    <t>JOELHO 45 GRAUS, PVC, SERIE NORMAL, ESGOTO PREDIAL, DN 75 MM, JUNTA ELÁSTICA, FORNECIDO E INSTALADO EM PRUMADA DE ESGOTO SANITÁRIO OU VENTILAÇÃO. AF_12/2014</t>
  </si>
  <si>
    <t>9,79</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</si>
  <si>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</si>
  <si>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</si>
  <si>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26,93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</si>
  <si>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</si>
  <si>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</si>
  <si>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12,48</t>
  </si>
  <si>
    <t>CURVA CURTA 90 GRAUS, PVC, SERIE NORMAL, ESGOTO PREDIAL, DN 100 MM, JUNTA ELÁSTICA, FORNECIDO E INSTALADO EM PRUMADA DE ESGOTO SANITÁRIO OU VENTILAÇÃO. AF_12/2014</t>
  </si>
  <si>
    <t>22,11</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</si>
  <si>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</si>
  <si>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</si>
  <si>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</si>
  <si>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</si>
  <si>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</si>
  <si>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</si>
  <si>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</si>
  <si>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</si>
  <si>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11,52</t>
  </si>
  <si>
    <t>BUCHA DE REDUÇÃO, CPVC, SOLDÁVEL, DN35MM X 28MM, INSTALADO EM PRUMADA DE ÁGUA  FORNECIMENTO E INSTALAÇÃO. AF_12/2014</t>
  </si>
  <si>
    <t>22,16</t>
  </si>
  <si>
    <t>LUVA SIMPLES, PVC, SERIE NORMAL, ESGOTO PREDIAL, DN 100 MM, JUNTA ELÁSTICA, FORNECIDO E INSTALADO EM PRUMADA DE ESGOTO SANITÁRIO OU VENTILAÇÃO. AF_12/2014</t>
  </si>
  <si>
    <t>LUVA, CPVC, SOLDÁVEL, DN 42MM, INSTALADO EM PRUMADA DE ÁGUA  FORNECIMENTO E INSTALAÇÃO. AF_12/2014</t>
  </si>
  <si>
    <t>15,86</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</si>
  <si>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</si>
  <si>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</si>
  <si>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</si>
  <si>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9,58</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</si>
  <si>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</si>
  <si>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</si>
  <si>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10,40</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</si>
  <si>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</si>
  <si>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</si>
  <si>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</si>
  <si>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</si>
  <si>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</si>
  <si>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29,05</t>
  </si>
  <si>
    <t>TE, PVC, SERIE NORMAL, ESGOTO PREDIAL, DN 100 X 100 MM, JUNTA ELÁSTICA, FORNECIDO E INSTALADO EM PRUMADA DE ESGOTO SANITÁRIO OU VENTILAÇÃO. AF_12/2014</t>
  </si>
  <si>
    <t>21,60</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</si>
  <si>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</si>
  <si>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</si>
  <si>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</si>
  <si>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</si>
  <si>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</si>
  <si>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</si>
  <si>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</si>
  <si>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</si>
  <si>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204,98</t>
  </si>
  <si>
    <t>TÊ, CPVC, SOLDÁVEL, DN 35MM, INSTALADO EM PRUMADA DE ÁGUA  FORNECIMENTO E INSTALAÇÃO. AF_12/2014</t>
  </si>
  <si>
    <t>32,76</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</si>
  <si>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</si>
  <si>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</si>
  <si>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</si>
  <si>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146,77</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</si>
  <si>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</si>
  <si>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</si>
  <si>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</si>
  <si>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16,45</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</si>
  <si>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</si>
  <si>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</si>
  <si>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</si>
  <si>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</si>
  <si>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</si>
  <si>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</si>
  <si>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</si>
  <si>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42,00</t>
  </si>
  <si>
    <t>TE, PVC, SERIE NORMAL, ESGOTO PREDIAL, DN 100 X 100 MM, JUNTA ELÁSTICA, FORNECIDO E INSTALADO EM SUBCOLETOR AÉREO DE ESGOTO SANITÁRIO. AF_12/2014</t>
  </si>
  <si>
    <t>26,89</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</si>
  <si>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</si>
  <si>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</si>
  <si>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</si>
  <si>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</si>
  <si>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3,68</t>
  </si>
  <si>
    <t>JOELHO 45 GRAUS, PVC, SOLDÁVEL, DN 25MM, INSTALADO EM DRENO DE AR-CONDICIONADO - FORNECIMENTO E INSTALAÇÃO. AF_12/2014</t>
  </si>
  <si>
    <t>4,12</t>
  </si>
  <si>
    <t>LUVA, PVC, SOLDÁVEL, DN 25MM, INSTALADO EM DRENO DE AR-CONDICIONADO - FORNECIMENTO E INSTALAÇÃO. AF_12/2014</t>
  </si>
  <si>
    <t>TE, PVC, SOLDÁVEL, DN 25MM, INSTALADO EM DRENO DE AR-CONDICIONADO - FORNECIMENTO E INSTALAÇÃO. AF_12/2014</t>
  </si>
  <si>
    <t>5,91</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</si>
  <si>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</si>
  <si>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</si>
  <si>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</si>
  <si>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</si>
  <si>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10,14</t>
  </si>
  <si>
    <t>TÊ COM BUCHA DE LATÃO NA BOLSA CENTRAL, PVC, SOLDÁVEL, DN 25MM X 3/4, INSTALADO EM RAMAL OU SUB-RAMAL DE ÁGUA - FORNECIMENTO E INSTALAÇÃO. AF_03/2015</t>
  </si>
  <si>
    <t>15,30</t>
  </si>
  <si>
    <t>BUCHA DE REDUÇÃO, PVC, SOLDÁVEL, DN 40MM X 32MM, INSTALADO EM RAMAL OU SUB-RAMAL DE ÁGUA - FORNECIMENTO E INSTALAÇÃO. AF_03/2015</t>
  </si>
  <si>
    <t>6,40</t>
  </si>
  <si>
    <t>COTOVELO DE COBRE, 90 GRAUS, SEM ANEL DE SOLDA, DN 22 MM, INSTALADO EM PRUMADA - FORNECIMENTO E INSTALAÇÃO. AF_12/2015_P</t>
  </si>
  <si>
    <t>10,76</t>
  </si>
  <si>
    <t>COTOVELO DE COBRE, 90 GRAUS, SEM ANEL DE SOLDA, DN 28 MM, INSTALADO EM PRUMADA - FORNECIMENTO E INSTALAÇÃO. AF_12/2015_P</t>
  </si>
  <si>
    <t>16,18</t>
  </si>
  <si>
    <t>COTOVELO DE COBRE, 90 GRAUS, SEM ANEL DE SOLDA, DN 35 MM, INSTALADO EM PRUMADA - FORNECIMENTO E INSTALAÇÃO. AF_12/2015_P</t>
  </si>
  <si>
    <t>27,59</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</si>
  <si>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</si>
  <si>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</si>
  <si>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</si>
  <si>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</si>
  <si>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</si>
  <si>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</si>
  <si>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17,95</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</si>
  <si>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</si>
  <si>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</si>
  <si>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</si>
  <si>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</si>
  <si>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14,20</t>
  </si>
  <si>
    <t>TE DE COBRE, SEM ANEL DE SOLDA, DN 28 MM, INSTALADO EM PRUMADA - FORNECIMENTO E INSTALAÇÃO. AF_12/2015_P</t>
  </si>
  <si>
    <t>20,71</t>
  </si>
  <si>
    <t>TE DE COBRE, SEM ANEL DE SOLDA, DN 35 MM, INSTALADO EM PRUMADA - FORNECIMENTO E INSTALAÇÃO. AF_12/2015_P</t>
  </si>
  <si>
    <t>TE DE COBRE, SEM ANEL DE SOLDA, DN 42 MM, INSTALADO EM PRUMADA - FORNECIMENTO E INSTALAÇÃO. AF_12/2015_P</t>
  </si>
  <si>
    <t>51,31</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</si>
  <si>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</si>
  <si>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</si>
  <si>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</si>
  <si>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8,52</t>
  </si>
  <si>
    <t>COTOVELO DE COBRE, 90 GRAUS, SEM ANEL DE SOLDA, DN 22 MM, INSTALADO EM RAMAL DE DISTRIBUIÇÃO - FORNECIMENTO E INSTALAÇÃO. AF_12/2015_P</t>
  </si>
  <si>
    <t>13,15</t>
  </si>
  <si>
    <t>COTOVELO DE COBRE, 90 GRAUS, SEM ANEL DE SOLDA, DN 28 MM, INSTALADO EM RAMAL DE DISTRIBUIÇÃO - FORNECIMENTO E INSTALAÇÃO. AF_12/2015_P</t>
  </si>
  <si>
    <t>18,54</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</si>
  <si>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</si>
  <si>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</si>
  <si>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</si>
  <si>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11,58</t>
  </si>
  <si>
    <t>TE DE COBRE, SEM ANEL DE SOLDA, DN 15 MM, INSTALADO EM RAMAL DE DISTRIBUIÇÃO - FORNECIMENTO E INSTALAÇÃO. AF_12/2015_P</t>
  </si>
  <si>
    <t>TE DE COBRE, SEM ANEL DE SOLDA, DN 22 MM, INSTALADO EM RAMAL DE DISTRIBUIÇÃO - FORNECIMENTO E INSTALAÇÃO. AF_12/2015_P</t>
  </si>
  <si>
    <t>17,37</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</si>
  <si>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</si>
  <si>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</si>
  <si>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</si>
  <si>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</si>
  <si>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</si>
  <si>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</si>
  <si>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</si>
  <si>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</si>
  <si>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</si>
  <si>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</si>
  <si>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</si>
  <si>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</si>
  <si>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</si>
  <si>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</si>
  <si>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</si>
  <si>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</si>
  <si>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</si>
  <si>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</si>
  <si>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</si>
  <si>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</si>
  <si>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</si>
  <si>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</si>
  <si>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</si>
  <si>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</si>
  <si>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</si>
  <si>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</si>
  <si>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23,54</t>
  </si>
  <si>
    <t>LUVA, EM FERRO GALVANIZADO, DN 25 (1"), CONEXÃO ROSQUEADA, INSTALADO EM REDE DE ALIMENTAÇÃO PARA HIDRANTE - FORNECIMENTO E INSTALAÇÃO. AF_12/2015</t>
  </si>
  <si>
    <t>24,68</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</si>
  <si>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</si>
  <si>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</si>
  <si>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29,45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</si>
  <si>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</si>
  <si>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</si>
  <si>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</si>
  <si>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</si>
  <si>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</si>
  <si>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</si>
  <si>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</si>
  <si>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</si>
  <si>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</si>
  <si>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35,65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</si>
  <si>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</si>
  <si>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</si>
  <si>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</si>
  <si>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</si>
  <si>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</si>
  <si>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</si>
  <si>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</si>
  <si>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63,17</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</si>
  <si>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</si>
  <si>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</si>
  <si>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</si>
  <si>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</si>
  <si>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</si>
  <si>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</si>
  <si>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56,07</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</si>
  <si>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</si>
  <si>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</si>
  <si>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</si>
  <si>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</si>
  <si>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</si>
  <si>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17,29</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</si>
  <si>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</si>
  <si>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</si>
  <si>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</si>
  <si>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</si>
  <si>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25,41</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</si>
  <si>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</si>
  <si>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</si>
  <si>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</si>
  <si>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34,06</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</si>
  <si>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</si>
  <si>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</si>
  <si>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53,27</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</si>
  <si>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</si>
  <si>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</si>
  <si>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</si>
  <si>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</si>
  <si>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</si>
  <si>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</si>
  <si>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</si>
  <si>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</si>
  <si>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37,10</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</si>
  <si>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</si>
  <si>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</si>
  <si>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</si>
  <si>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</si>
  <si>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</si>
  <si>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</si>
  <si>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</si>
  <si>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</si>
  <si>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</si>
  <si>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</si>
  <si>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</si>
  <si>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</si>
  <si>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</si>
  <si>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9,32</t>
  </si>
  <si>
    <t>LUVA, EM FERRO GALVANIZADO, CONEXÃO ROSQUEADA, DN 15 (1/2"), INSTALADO EM RAMAIS E SUB-RAMAIS DE GÁS - FORNECIMENTO E INSTALAÇÃO. AF_12/2015</t>
  </si>
  <si>
    <t>9,57</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</si>
  <si>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</si>
  <si>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</si>
  <si>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</si>
  <si>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</si>
  <si>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</si>
  <si>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13,78</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</si>
  <si>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</si>
  <si>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</si>
  <si>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22,53</t>
  </si>
  <si>
    <t>JOELHO 90 GRAUS, EM FERRO GALVANIZADO, CONEXÃO ROSQUEADA, DN 20 (3/4"), INSTALADO EM RAMAIS E SUB-RAMAIS DE GÁS - FORNECIMENTO E INSTALAÇÃO. AF_12/2015</t>
  </si>
  <si>
    <t>21,30</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</si>
  <si>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</si>
  <si>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</si>
  <si>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33,76</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</si>
  <si>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</si>
  <si>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</si>
  <si>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28,13</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</si>
  <si>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</si>
  <si>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</si>
  <si>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</si>
  <si>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</si>
  <si>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</si>
  <si>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36,99</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</si>
  <si>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</si>
  <si>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</si>
  <si>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</si>
  <si>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</si>
  <si>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</si>
  <si>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189,64</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</si>
  <si>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</si>
  <si>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</si>
  <si>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45,22</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</si>
  <si>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</si>
  <si>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</si>
  <si>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</si>
  <si>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</si>
  <si>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</si>
  <si>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20,87</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</si>
  <si>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</si>
  <si>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</si>
  <si>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</si>
  <si>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</si>
  <si>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</si>
  <si>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</si>
  <si>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</si>
  <si>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</si>
  <si>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88,22</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</si>
  <si>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</si>
  <si>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</si>
  <si>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</si>
  <si>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</si>
  <si>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</si>
  <si>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30,30</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</si>
  <si>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</si>
  <si>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</si>
  <si>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</si>
  <si>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34,60</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</si>
  <si>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</si>
  <si>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</si>
  <si>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</si>
  <si>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</si>
  <si>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</si>
  <si>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</si>
  <si>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</si>
  <si>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</si>
  <si>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</si>
  <si>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</si>
  <si>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18,34</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</si>
  <si>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</si>
  <si>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</si>
  <si>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23,20</t>
  </si>
  <si>
    <t>LUVA DE REDUÇÃO, EM FERRO GALVANIZADO, 1.1/4" X 1/2", CONEXÃO ROSQUEADA, INSTALADO EM REDE DE ALIMENTAÇÃO PARA SPRINKLER - FORNECIMENTO E INSTALAÇÃO. AF_12/2015</t>
  </si>
  <si>
    <t>23,19</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</si>
  <si>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</si>
  <si>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</si>
  <si>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</si>
  <si>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</si>
  <si>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</si>
  <si>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</si>
  <si>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</si>
  <si>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</si>
  <si>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</si>
  <si>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</si>
  <si>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</si>
  <si>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</si>
  <si>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</si>
  <si>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6,97</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</si>
  <si>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</si>
  <si>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</si>
  <si>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</si>
  <si>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</si>
  <si>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</si>
  <si>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</si>
  <si>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</si>
  <si>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</si>
  <si>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17,17</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</si>
  <si>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</si>
  <si>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</si>
  <si>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</si>
  <si>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</si>
  <si>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</si>
  <si>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</si>
  <si>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</si>
  <si>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</si>
  <si>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</si>
  <si>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35,36</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</si>
  <si>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</si>
  <si>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</si>
  <si>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</si>
  <si>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</si>
  <si>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</si>
  <si>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</si>
  <si>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</si>
  <si>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13,11</t>
  </si>
  <si>
    <t>CURVA EM COBRE, 45 GRAUS, SEM ANEL DE SOLDA, BOLSA X BOLSA, DN 22 MM, INSTALADO EM RAMAL DE DISTRIBUIÇÃO   FORNECIMENTO E INSTALAÇÃO. AF_01/2016_P</t>
  </si>
  <si>
    <t>12,99</t>
  </si>
  <si>
    <t>COTOVELO EM BRONZE/LATÃO, 90 GRAUS, SEM ANEL DE SOLDA, BOLSA X ROSCA F, DN 22 MM X 1/2, INSTALADO EM RAMAL DE DISTRIBUIÇÃO   FORNECIMENTO E INSTALAÇÃO. AF_01/2016_P</t>
  </si>
  <si>
    <t>18,16</t>
  </si>
  <si>
    <t>COTOVELO EM BRONZE/LATÃO, 90 GRAUS, SEM ANEL DE SOLDA, BOLSA X ROSCA F, DN 22 MM X 3/4, INSTALADO EM RAMAL DE DISTRIBUIÇÃO   FORNECIMENTO E INSTALAÇÃO. AF_01/2016_P</t>
  </si>
  <si>
    <t>19,52</t>
  </si>
  <si>
    <t>CURVA EM COBRE, 45 GRAUS, SEM ANEL DE SOLDA, BOLSA X BOLSA, DN 28 MM, INSTALADO EM RAMAL DE DISTRIBUIÇÃO   FORNECIMENTO E INSTALAÇÃO. AF_01/2016_P</t>
  </si>
  <si>
    <t>17,60</t>
  </si>
  <si>
    <t>LUVA PASSANTE EM COBRE, SEM ANEL DE SOLDA, DN 15 MM, INSTALADO EM RAMAL DE DISTRIBUIÇÃO   FORNECIMENTO E INSTALAÇÃO. AF_01/2016_P</t>
  </si>
  <si>
    <t>5,56</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</si>
  <si>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</si>
  <si>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</si>
  <si>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13,73</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</si>
  <si>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</si>
  <si>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</si>
  <si>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</si>
  <si>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8,13</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</si>
  <si>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</si>
  <si>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</si>
  <si>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</si>
  <si>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14,26</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</si>
  <si>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</si>
  <si>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</si>
  <si>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</si>
  <si>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</si>
  <si>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</si>
  <si>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18,78</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</si>
  <si>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</si>
  <si>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</si>
  <si>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</si>
  <si>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</si>
  <si>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</si>
  <si>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</si>
  <si>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15,17</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</si>
  <si>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</si>
  <si>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</si>
  <si>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</si>
  <si>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19,85</t>
  </si>
  <si>
    <t>LUVA PASSANTE EM COBRE, SEM ANEL DE SOLDA, DN 15 MM, INSTALADO EM RAMAL E SUB-RAMAL   FORNECIMENTO E INSTALAÇÃO. AF_01/2016_P</t>
  </si>
  <si>
    <t>5,70</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</si>
  <si>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</si>
  <si>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</si>
  <si>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13,87</t>
  </si>
  <si>
    <t>JUNTA DE EXPANSÃO EM COBRE, PONTA X PONTA, DN 15 MM, INSTALADO EM RAMAL E SUB-RAMAL   FORNECIMENTO E INSTALAÇÃO. AF_01/2016_P</t>
  </si>
  <si>
    <t>240,95</t>
  </si>
  <si>
    <t>LUVA PASSANTE EM COBRE, SEM ANEL DE SOLDA, DN 22 MM, INSTALADO EM RAMAL E SUB-RAMAL   FORNECIMENTO E INSTALAÇÃO. AF_01/2016_P</t>
  </si>
  <si>
    <t>10,02</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</si>
  <si>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</si>
  <si>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</si>
  <si>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</si>
  <si>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13,86</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</si>
  <si>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</si>
  <si>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</si>
  <si>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27,97</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</si>
  <si>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</si>
  <si>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</si>
  <si>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21,39</t>
  </si>
  <si>
    <t>CURVA DE TRANSPOSIÇÃO EM BRONZE/LATÃO, SEM ANEL DE SOLDA, BOLSA X BOLSA, 28 MM, INSTALADO EM RAMAL E SUB-RAMAL   FORNECIMENTO E INSTALAÇÃO. AF_01/2016_P</t>
  </si>
  <si>
    <t>47,19</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</si>
  <si>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</si>
  <si>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</si>
  <si>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</si>
  <si>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51,82</t>
  </si>
  <si>
    <t>CURVA EM COBRE, 45 GRAUS, SEM ANEL DE SOLDA, BOLSA X BOLSA, DN 22 MM, INSTALADO EM PRUMADA   FORNECIMENTO E INSTALAÇÃO. AF_01/2016_P</t>
  </si>
  <si>
    <t>10,60</t>
  </si>
  <si>
    <t>COTOVELO EM BRONZE/LATÃO, 90 GRAUS, SEM ANEL DE SOLDA, BOLSA X ROSCA F, DN 22 MM X 1/2, INSTALADO EM PRUMADA   FORNECIMENTO E INSTALAÇÃO. AF_01/2016_P</t>
  </si>
  <si>
    <t>15,77</t>
  </si>
  <si>
    <t>COTOVELO EM BRONZE/LATÃO, 90 GRAUS, SEM ANEL DE SOLDA, BOLSA X ROSCA F, DN 22 MM X 3/4, INSTALADO EM PRUMADA   FORNECIMENTO E INSTALAÇÃO. AF_01/2016_P</t>
  </si>
  <si>
    <t>17,13</t>
  </si>
  <si>
    <t>CURVA EM COBRE, 45 GRAUS, SEM ANEL DE SOLDA, BOLSA X BOLSA, DN 28 MM, INSTALADO EM PRUMADA   FORNECIMENTO E INSTALAÇÃO. AF_01/2016_P</t>
  </si>
  <si>
    <t>15,24</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</si>
  <si>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</si>
  <si>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</si>
  <si>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</si>
  <si>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</si>
  <si>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</si>
  <si>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</si>
  <si>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33,57</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</si>
  <si>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</si>
  <si>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</si>
  <si>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</si>
  <si>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</si>
  <si>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</si>
  <si>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</si>
  <si>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</si>
  <si>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</si>
  <si>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73,82</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</si>
  <si>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</si>
  <si>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</si>
  <si>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</si>
  <si>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</si>
  <si>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</si>
  <si>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</si>
  <si>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</si>
  <si>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</si>
  <si>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</si>
  <si>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158,02</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</si>
  <si>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</si>
  <si>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</si>
  <si>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77,45</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</si>
  <si>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</si>
  <si>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</si>
  <si>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204,00</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</si>
  <si>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</si>
  <si>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</si>
  <si>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</si>
  <si>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</si>
  <si>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</si>
  <si>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</si>
  <si>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</si>
  <si>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</si>
  <si>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</si>
  <si>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</si>
  <si>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</si>
  <si>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</si>
  <si>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8,64</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</si>
  <si>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</si>
  <si>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</si>
  <si>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</si>
  <si>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</si>
  <si>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19,38</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</si>
  <si>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</si>
  <si>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</si>
  <si>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25,54</t>
  </si>
  <si>
    <t>LUVA, PVC, SOLDÁVEL, DN 75 MM, INSTALADO EM RESERVAÇÃO DE ÁGUA DE EDIFICAÇÃO QUE POSSUA RESERVATÓRIO DE FIBRA/FIBROCIMENTO   FORNECIMENTO E INSTALAÇÃO. AF_06/2016</t>
  </si>
  <si>
    <t>24,78</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</si>
  <si>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</si>
  <si>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</si>
  <si>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</si>
  <si>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</si>
  <si>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</si>
  <si>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</si>
  <si>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7,45</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</si>
  <si>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</si>
  <si>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</si>
  <si>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9,78</t>
  </si>
  <si>
    <t>JOELHO 90 GRAUS, PVC, SOLDÁVEL, DN 40 MM INSTALADO EM RESERVAÇÃO DE ÁGUA DE EDIFICAÇÃO QUE POSSUA RESERVATÓRIO DE FIBRA/FIBROCIMENTO   FORNECIMENTO E INSTALAÇÃO. AF_06/2016</t>
  </si>
  <si>
    <t>11,43</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</si>
  <si>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</si>
  <si>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</si>
  <si>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11,83</t>
  </si>
  <si>
    <t>CURVA 90 GRAUS, PVC, SOLDÁVEL, DN 50 MM, INSTALADO EM RESERVAÇÃO DE ÁGUA DE EDIFICAÇÃO QUE POSSUA RESERVATÓRIO DE FIBRA/FIBROCIMENTO   FORNECIMENTO E INSTALAÇÃO. AF_06/2016</t>
  </si>
  <si>
    <t>17,04</t>
  </si>
  <si>
    <t>JOELHO 90 GRAUS, PVC, SOLDÁVEL, DN 60 MM INSTALADO EM RESERVAÇÃO DE ÁGUA DE EDIFICAÇÃO QUE POSSUA RESERVATÓRIO DE FIBRA/FIBROCIMENTO   FORNECIMENTO E INSTALAÇÃO. AF_06/2016</t>
  </si>
  <si>
    <t>32,25</t>
  </si>
  <si>
    <t>CURVA 90 GRAUS, PVC, SOLDÁVEL, DN 60 MM, INSTALADO EM RESERVAÇÃO DE ÁGUA DE EDIFICAÇÃO QUE POSSUA RESERVATÓRIO DE FIBRA/FIBROCIMENTO   FORNECIMENTO E INSTALAÇÃO. AF_06/2016</t>
  </si>
  <si>
    <t>35,22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</si>
  <si>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</si>
  <si>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</si>
  <si>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</si>
  <si>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</si>
  <si>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</si>
  <si>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</si>
  <si>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</si>
  <si>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8,00</t>
  </si>
  <si>
    <t>TÊ COM BUCHA DE LATÃO NA BOLSA CENTRAL, PVC, SOLDÁVEL, DN  25 MM X 3/4 , INSTALADO EM RESERVAÇÃO DE ÁGUA DE EDIFICAÇÃO QUE POSSUA RESERVATÓRIO DE FIBRA/FIBROCIMENTO   FORNECIMENTO E INSTALAÇÃO. AF_06/2016</t>
  </si>
  <si>
    <t>9,76</t>
  </si>
  <si>
    <t>TÊ, PVC, SOLDÁVEL, DN 32 MM INSTALADO EM RESERVAÇÃO DE ÁGUA DE EDIFICAÇÃO QUE POSSUA RESERVATÓRIO DE FIBRA/FIBROCIMENTO   FORNECIMENTO E INSTALAÇÃO. AF_06/2016</t>
  </si>
  <si>
    <t>9,42</t>
  </si>
  <si>
    <t>TÊ DE REDUÇÃO, PVC, SOLDÁVEL, DN 32 MM X  25 MM, INSTALADO EM RESERVAÇÃO DE ÁGUA DE EDIFICAÇÃO QUE POSSUA RESERVATÓRIO DE FIBRA/FIBROCIMENTO   FORNECIMENTO E INSTALAÇÃO. AF_06/2016</t>
  </si>
  <si>
    <t>11,45</t>
  </si>
  <si>
    <t>TÊ, PVC, SOLDÁVEL, DN 40 MM INSTALADO EM RESERVAÇÃO DE ÁGUA DE EDIFICAÇÃO QUE POSSUA RESERVATÓRIO DE FIBRA/FIBROCIMENTO   FORNECIMENTO E INSTALAÇÃO. AF_06/2016</t>
  </si>
  <si>
    <t>16,91</t>
  </si>
  <si>
    <t>TÊ DE REDUÇÃO, PVC, SOLDÁVEL, DN 40 MM X 32 MM, INSTALADO EM RESERVAÇÃO DE ÁGUA DE EDIFICAÇÃO QUE POSSUA RESERVATÓRIO DE FIBRA/FIBROCIMENTO   FORNECIMENTO E INSTALAÇÃO. AF_06/2016</t>
  </si>
  <si>
    <t>16,80</t>
  </si>
  <si>
    <t>TÊ, PVC, SOLDÁVEL, DN 50 MM INSTALADO EM RESERVAÇÃO DE ÁGUA DE EDIFICAÇÃO QUE POSSUA RESERVATÓRIO DE FIBRA/FIBROCIMENTO   FORNECIMENTO E INSTALAÇÃO. AF_06/2016</t>
  </si>
  <si>
    <t>17,71</t>
  </si>
  <si>
    <t>TÊ DE REDUÇÃO, PVC, SOLDÁVEL, DN 50 MM X 40 MM, INSTALADO EM RESERVAÇÃO DE ÁGUA DE EDIFICAÇÃO QUE POSSUA RESERVATÓRIO DE FIBRA/FIBROCIMENTO   FORNECIMENTO E INSTALAÇÃO. AF_06/2016</t>
  </si>
  <si>
    <t>21,21</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</si>
  <si>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</si>
  <si>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</si>
  <si>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</si>
  <si>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</si>
  <si>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</si>
  <si>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</si>
  <si>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</si>
  <si>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</si>
  <si>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17,92</t>
  </si>
  <si>
    <t>ADAPTADOR COM FLANGE E ANEL DE VEDAÇÃO, PVC, SOLDÁVEL, DN 32 MM X 1 , INSTALADO EM RESERVAÇÃO DE ÁGUA DE EDIFICAÇÃO QUE POSSUA RESERVATÓRIO DE FIBRA/FIBROCIMENTO   FORNECIMENTO E INSTALAÇÃO. AF_06/2016</t>
  </si>
  <si>
    <t>21,04</t>
  </si>
  <si>
    <t>ADAPTADOR COM FLANGE E ANEL DE VEDAÇÃO, PVC, SOLDÁVEL, DN 40 MM X 1 1/4 , INSTALADO EM RESERVAÇÃO DE ÁGUA DE EDIFICAÇÃO QUE POSSUA RESERVATÓRIO DE FIBRA/FIBROCIMENTO   FORNECIMENTO E INSTALAÇÃO. AF_06/2016</t>
  </si>
  <si>
    <t>30,47</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</si>
  <si>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</si>
  <si>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</si>
  <si>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</si>
  <si>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</si>
  <si>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22,72</t>
  </si>
  <si>
    <t>ADAPTADOR COM FLANGES LIVRES, PVC, SOLDÁVEL, DN 40 MM X 1 1/4 , INSTALADO EM RESERVAÇÃO DE ÁGUA DE EDIFICAÇÃO QUE POSSUA RESERVATÓRIO DE FIBRA/FIBROCIMENTO   FORNECIMENTO E INSTALAÇÃO. AF_06/2016</t>
  </si>
  <si>
    <t>29,31</t>
  </si>
  <si>
    <t>ADAPTADOR COM FLANGES LIVRES, PVC, SOLDÁVEL, DN 50 MM X 1 1/2 , INSTALADO EM RESERVAÇÃO DE ÁGUA DE EDIFICAÇÃO QUE POSSUA RESERVATÓRIO DE FIBRA/FIBROCIMENTO   FORNECIMENTO E INSTALAÇÃO. AF_06/2016</t>
  </si>
  <si>
    <t>39,55</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</si>
  <si>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</si>
  <si>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</si>
  <si>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</si>
  <si>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</si>
  <si>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</si>
  <si>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20,19</t>
  </si>
  <si>
    <t>LUVA, CPVC, SOLDÁVEL, DN 22 MM, INSTALADO EM RESERVAÇÃO DE ÁGUA DE EDIFICAÇÃO QUE POSSUA RESERVATÓRIO DE FIBRA/FIBROCIMENTO  FORNECIMENTO E INSTALAÇÃO. AF_06/2016</t>
  </si>
  <si>
    <t>4,88</t>
  </si>
  <si>
    <t>CONECTOR, CPVC, SOLDÁVEL, DN 28 MM X 1, INSTALADO EM RESERVAÇÃO DE ÁGUA DE EDIFICAÇÃO QUE POSSUA RESERVATÓRIO DE FIBRA/FIBROCIMENTO  FORNECIMENTO E INSTALAÇÃO. AF_06/2016</t>
  </si>
  <si>
    <t>31,14</t>
  </si>
  <si>
    <t>LUVA, CPVC, SOLDÁVEL, DN 28 MM, INSTALADO EM RESERVAÇÃO DE ÁGUA DE EDIFICAÇÃO QUE POSSUA RESERVATÓRIO DE FIBRA/FIBROCIMENTO  FORNECIMENTO E INSTALAÇÃO. AF_06/2016</t>
  </si>
  <si>
    <t>6,91</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</si>
  <si>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</si>
  <si>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</si>
  <si>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</si>
  <si>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</si>
  <si>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</si>
  <si>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29,57</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</si>
  <si>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</si>
  <si>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</si>
  <si>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7,67</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</si>
  <si>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</si>
  <si>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</si>
  <si>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</si>
  <si>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</si>
  <si>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18,49</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</si>
  <si>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</si>
  <si>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</si>
  <si>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</si>
  <si>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</si>
  <si>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</si>
  <si>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9,72</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</si>
  <si>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</si>
  <si>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</si>
  <si>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</si>
  <si>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</si>
  <si>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</si>
  <si>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</si>
  <si>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</si>
  <si>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15,18</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</si>
  <si>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</si>
  <si>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</si>
  <si>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</si>
  <si>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</si>
  <si>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</si>
  <si>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</si>
  <si>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</si>
  <si>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</si>
  <si>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104,85</t>
  </si>
  <si>
    <t>ADAPTADOR COM FLANGES LIVRES, PVC, SOLDÁVEL LONGO, DN  25 MM X 3/4 , INSTALADO EM RESERVAÇÃO DE ÁGUA DE EDIFICAÇÃO QUE POSSUA RESERVATÓRIO DE FIBRA/FIBROCIMENTO    FORNECIMENTO E INSTALAÇÃO. AF_06/2016</t>
  </si>
  <si>
    <t>24,33</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</si>
  <si>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</si>
  <si>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</si>
  <si>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</si>
  <si>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43,28</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</si>
  <si>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</si>
  <si>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</si>
  <si>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</si>
  <si>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</si>
  <si>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</si>
  <si>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</si>
  <si>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</si>
  <si>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</si>
  <si>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</si>
  <si>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</si>
  <si>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</si>
  <si>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6,59</t>
  </si>
  <si>
    <t>JOELHO 90 GRAUS, PPR, DN 32 MM, CLASSE PN 25, INSTALADO EM RAMAL DE DISTRIBUIÇÃO  FORNECIMENTO E INSTALAÇÃO . AF_06/2015</t>
  </si>
  <si>
    <t>JOELHO 45 GRAUS, PPR, DN 32 MM, CLASSE PN 25, INSTALADO EM RAMAL DE DISTRIBUIÇÃO DE ÁGUA  FORNECIMENTO E INSTALAÇÃO . AF_06/2015</t>
  </si>
  <si>
    <t>13,25</t>
  </si>
  <si>
    <t>JOELHO 90 GRAUS, PPR, DN 40 MM, CLASSE PN 25, INSTALADO EM RAMAL DE DISTRIBUIÇÃO  FORNECIMENTO E INSTALAÇÃO . AF_06/2015</t>
  </si>
  <si>
    <t>21,82</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</si>
  <si>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</si>
  <si>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</si>
  <si>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</si>
  <si>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</si>
  <si>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10,10</t>
  </si>
  <si>
    <t>LUVA, PPR, DN 32 MM, CLASSE PN 25, INSTALADO EM RAMAL DE DISTRIBUIÇÃO DE ÁGUA  FORNECIMENTO E INSTALAÇÃO. AF_06/2015</t>
  </si>
  <si>
    <t>8,95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</si>
  <si>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</si>
  <si>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</si>
  <si>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</si>
  <si>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</si>
  <si>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</si>
  <si>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16,81</t>
  </si>
  <si>
    <t>TÊ NORMAL, PPR, DN 25 MM, CLASSE PN 25, INSTALADO EM RAMAL DE DISTRIBUIÇÃO DE ÁGUA  FORNECIMENTO E INSTALAÇÃO . AF_06/2015</t>
  </si>
  <si>
    <t>TÊ NORMAL, PPR, DN 32 MM, CLASSE PN 25, INSTALADO EM RAMAL DE DISTRIBUIÇÃO DE ÁGUA  FORNECIMENTO E INSTALAÇÃO . AF_06/2015</t>
  </si>
  <si>
    <t>17,76</t>
  </si>
  <si>
    <t>TÊ NORMAL, PPR, DN 40 MM, CLASSE PN 25, INSTALADO EM RAMAL DE DISTRIBUIÇÃO DE ÁGUA  FORNECIMENTO E INSTALAÇÃO . AF_06/2015</t>
  </si>
  <si>
    <t>30,43</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</si>
  <si>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</si>
  <si>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</si>
  <si>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</si>
  <si>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</si>
  <si>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</si>
  <si>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7,86</t>
  </si>
  <si>
    <t>JOELHO 45 GRAUS, PPR, DN 40 MM, CLASSE PN 25, INSTALADO EM PRUMADA DE ÁGUA  FORNECIMENTO E INSTALAÇÃO . AF_06/2015</t>
  </si>
  <si>
    <t>JOELHO 90 GRAUS, PPR, DN 50 MM, CLASSE PN 25, INSTALADO EM PRUMADA DE ÁGUA  FORNECIMENTO E INSTALAÇÃO . AF_06/2015</t>
  </si>
  <si>
    <t>14,36</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</si>
  <si>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</si>
  <si>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</si>
  <si>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</si>
  <si>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20,67</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</si>
  <si>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</si>
  <si>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</si>
  <si>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</si>
  <si>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</si>
  <si>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</si>
  <si>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2,32</t>
  </si>
  <si>
    <t>CONECTOR MACHO, PPR, 25 X 1/2'', CLASSE PN 25, INSTALADO EM PRUMADA DE ÁGUA   FORNECIMENTO E INSTALAÇÃO . AF_06/2015</t>
  </si>
  <si>
    <t>10,50</t>
  </si>
  <si>
    <t>CONECTOR FÊMEA, PPR, 25 X 1/2'', CLASSE PN 25, INSTALADO EM PRUMADA DE ÁGUA   FORNECIMENTO E INSTALAÇÃO . AF_06/2015</t>
  </si>
  <si>
    <t>LUVA, PPR, DN 32 MM, CLASSE PN 25, INSTALADO EM PRUMADA DE ÁGUA  FORNECIMENTO E INSTALAÇÃO. AF_06/2015</t>
  </si>
  <si>
    <t>3,20</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</si>
  <si>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</si>
  <si>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</si>
  <si>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</si>
  <si>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</si>
  <si>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</si>
  <si>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</si>
  <si>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</si>
  <si>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</si>
  <si>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</si>
  <si>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</si>
  <si>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</si>
  <si>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11,78</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</si>
  <si>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</si>
  <si>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</si>
  <si>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</si>
  <si>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</si>
  <si>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</si>
  <si>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</si>
  <si>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3,69</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</si>
  <si>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</si>
  <si>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</si>
  <si>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</si>
  <si>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</si>
  <si>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</si>
  <si>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</si>
  <si>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12,16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</si>
  <si>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</si>
  <si>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</si>
  <si>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</si>
  <si>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46,53</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</si>
  <si>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</si>
  <si>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</si>
  <si>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5,29</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</si>
  <si>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</si>
  <si>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</si>
  <si>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</si>
  <si>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</si>
  <si>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</si>
  <si>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22,67</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</si>
  <si>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</si>
  <si>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</si>
  <si>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69,12</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</si>
  <si>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</si>
  <si>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</si>
  <si>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9,16</t>
  </si>
  <si>
    <t>TÊ MISTURADOR, PPR, DN 25 MM, CLASSE PN 25,  INSTALADO EM RESERVAÇÃO DE ÁGUA DE EDIFICAÇÃO QUE POSSUA RESERVATÓRIO DE FIBRA/FIBROCIMENTO  FORNECIMENTO E INSTALAÇÃO. AF_06/2016</t>
  </si>
  <si>
    <t>8,87</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</si>
  <si>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</si>
  <si>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</si>
  <si>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</si>
  <si>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</si>
  <si>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</si>
  <si>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</si>
  <si>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</si>
  <si>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</si>
  <si>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</si>
  <si>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</si>
  <si>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</si>
  <si>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</si>
  <si>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</si>
  <si>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</si>
  <si>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8,60</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</si>
  <si>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</si>
  <si>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</si>
  <si>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</si>
  <si>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</si>
  <si>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</si>
  <si>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12,60</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</si>
  <si>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</si>
  <si>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</si>
  <si>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17,83</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</si>
  <si>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</si>
  <si>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</si>
  <si>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16,73</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</si>
  <si>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</si>
  <si>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</si>
  <si>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</si>
  <si>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</si>
  <si>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23,99</t>
  </si>
  <si>
    <t>UNIÃO DE REDUÇÃO, METÁLICA, PEX, DN 32 X 25 MM, CONEXÃO POR ANEL DESLIZANTE  FORNECIMENTO E INSTALAÇÃO. AF_06/2015</t>
  </si>
  <si>
    <t>24,30</t>
  </si>
  <si>
    <t>LUVA PARA INSTALAÇÕES EM PEX, DN 16 MM, CONEXÃO POR CRIMPAGEM  FORNECIMENTO E INSTALAÇÃO . AF_06/2015</t>
  </si>
  <si>
    <t>10,05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</si>
  <si>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</si>
  <si>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</si>
  <si>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</si>
  <si>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</si>
  <si>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14,35</t>
  </si>
  <si>
    <t>CONEXÃO FIXA, ROSCA FÊMEA, PARA INSTALAÇÕES EM PEX, DN 20MM X 3/4", CONEXÃO POR CRIMPAGEM  FORNECIMENTO E INSTALAÇÃO. AF_06/2015</t>
  </si>
  <si>
    <t>17,90</t>
  </si>
  <si>
    <t>LUVA DE REDUÇÃO PARA INSTALAÇÕES EM PEX, DN 20 X 16 MM, CONEXÃO POR CRIMPAGEM  FORNECIMENTO E INSTALAÇÃO. AF_06/2015</t>
  </si>
  <si>
    <t>13,83</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</si>
  <si>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</si>
  <si>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</si>
  <si>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</si>
  <si>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18,86</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</si>
  <si>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</si>
  <si>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</si>
  <si>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</si>
  <si>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</si>
  <si>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</si>
  <si>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</si>
  <si>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</si>
  <si>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13,55</t>
  </si>
  <si>
    <t>JOELHO 90 GRAUS, METÁLICO, PARA INSTALAÇÕES EM PEX, DN 20 MM, CONEXÃO POR ANEL DESLIZANTE  FORNECIMENTO E INSTALAÇÃO . AF_06/2015</t>
  </si>
  <si>
    <t>17,43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</si>
  <si>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</si>
  <si>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</si>
  <si>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19,31</t>
  </si>
  <si>
    <t>JOELHO ROSCA FÊMEA, COM BASE FIXA, METÁLICO, PARA INSTALAÇÕES EM PEX, DN 20MM X 1/2", CONEXÃO POR ANEL DESLIZANTE  FORNECIMENTO E INSTALAÇÃO. AF_06/2015</t>
  </si>
  <si>
    <t>18,61</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</si>
  <si>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</si>
  <si>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</si>
  <si>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26,94</t>
  </si>
  <si>
    <t>JOELHO 90 GRAUS, ROSCA FÊMEA TERMINAL, METÁLICO, PARA INSTALAÇÕES EM PEX, DN 25 MM X 3/4", CONEXÃO POR ANEL DESLIZANTE  FORNECIMENTO E INSTALAÇÃO. AF_06/2015</t>
  </si>
  <si>
    <t>21,44</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</si>
  <si>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</si>
  <si>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</si>
  <si>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34,84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</si>
  <si>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</si>
  <si>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</si>
  <si>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</si>
  <si>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</si>
  <si>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</si>
  <si>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</si>
  <si>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</si>
  <si>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</si>
  <si>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</si>
  <si>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33,28</t>
  </si>
  <si>
    <t>JOELHO 90 GRAUS, PARA INSTALAÇÕES EM PEX, DN 32 MM, CONEXÃO POR CRIMPAGEM   FORNECIMENTO E INSTALAÇÃO. AF_06/2015</t>
  </si>
  <si>
    <t>33,84</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</si>
  <si>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</si>
  <si>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</si>
  <si>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17,44</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</si>
  <si>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</si>
  <si>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</si>
  <si>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</si>
  <si>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</si>
  <si>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</si>
  <si>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31,77</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</si>
  <si>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</si>
  <si>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</si>
  <si>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</si>
  <si>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19,62</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</si>
  <si>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</si>
  <si>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</si>
  <si>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</si>
  <si>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</si>
  <si>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</si>
  <si>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</si>
  <si>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</si>
  <si>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</si>
  <si>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</si>
  <si>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</si>
  <si>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</si>
  <si>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</si>
  <si>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</si>
  <si>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</si>
  <si>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</si>
  <si>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</si>
  <si>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</si>
  <si>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</si>
  <si>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</si>
  <si>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</si>
  <si>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</si>
  <si>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</si>
  <si>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</si>
  <si>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</si>
  <si>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</si>
  <si>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</si>
  <si>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</si>
  <si>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</si>
  <si>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</si>
  <si>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19,25</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</si>
  <si>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</si>
  <si>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</si>
  <si>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</si>
  <si>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</si>
  <si>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</si>
  <si>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8,92</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</si>
  <si>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</si>
  <si>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</si>
  <si>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</si>
  <si>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</si>
  <si>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</si>
  <si>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</si>
  <si>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</si>
  <si>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</si>
  <si>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</si>
  <si>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</si>
  <si>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</si>
  <si>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5,15</t>
  </si>
  <si>
    <t>VÁLVULA EM PLÁSTICO CROMADO TIPO AMERICANA 3.1/2" X 1.1/2" SEM ADAPTADOR PARA PIA - FORNECIMENTO E INSTALAÇÃO. AF_12/2013</t>
  </si>
  <si>
    <t>14,32</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</si>
  <si>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</si>
  <si>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</si>
  <si>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</si>
  <si>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</si>
  <si>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6,34</t>
  </si>
  <si>
    <t>ENGATE FLEXÍVEL EM PLÁSTICO BRANCO, 1/2" X 40CM - FORNECIMENTO E INSTALAÇÃO. AF_12/2013</t>
  </si>
  <si>
    <t>8,90</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</si>
  <si>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</si>
  <si>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</si>
  <si>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</si>
  <si>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</si>
  <si>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</si>
  <si>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</si>
  <si>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</si>
  <si>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</si>
  <si>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</si>
  <si>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</si>
  <si>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</si>
  <si>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</si>
  <si>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</si>
  <si>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</si>
  <si>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</si>
  <si>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32,24</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</si>
  <si>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</si>
  <si>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</si>
  <si>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</si>
  <si>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</si>
  <si>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</si>
  <si>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</si>
  <si>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</si>
  <si>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25,35</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</si>
  <si>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</si>
  <si>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</si>
  <si>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</si>
  <si>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</si>
  <si>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</si>
  <si>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</si>
  <si>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</si>
  <si>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</si>
  <si>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</si>
  <si>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</si>
  <si>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</si>
  <si>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</si>
  <si>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</si>
  <si>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168,47</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</si>
  <si>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</si>
  <si>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</si>
  <si>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</si>
  <si>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</si>
  <si>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</si>
  <si>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</si>
  <si>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</si>
  <si>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</si>
  <si>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</si>
  <si>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</si>
  <si>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</si>
  <si>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</si>
  <si>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</si>
  <si>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</si>
  <si>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</si>
  <si>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</si>
  <si>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</si>
  <si>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</si>
  <si>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</si>
  <si>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</si>
  <si>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</si>
  <si>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</si>
  <si>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</si>
  <si>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</si>
  <si>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33,92</t>
  </si>
  <si>
    <t>PORTA TOALHA BANHO EM METAL CROMADO, TIPO BARRA, INCLUSO FIXAÇÃO. AF_10/2016</t>
  </si>
  <si>
    <t>PAPELEIRA DE PAREDE EM METAL CROMADO SEM TAMPA, INCLUSO FIXAÇÃO. AF_10/2016</t>
  </si>
  <si>
    <t>SABONETEIRA DE PAREDE EM METAL CROMADO, INCLUSO FIXAÇÃO. AF_10/2016</t>
  </si>
  <si>
    <t>42,38</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</si>
  <si>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</si>
  <si>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</si>
  <si>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</si>
  <si>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22,79</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</si>
  <si>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</si>
  <si>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</si>
  <si>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</si>
  <si>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</si>
  <si>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</si>
  <si>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</si>
  <si>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</si>
  <si>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</si>
  <si>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</si>
  <si>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</si>
  <si>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</si>
  <si>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</si>
  <si>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</si>
  <si>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</si>
  <si>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</si>
  <si>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</si>
  <si>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</si>
  <si>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</si>
  <si>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</si>
  <si>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</si>
  <si>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</si>
  <si>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</si>
  <si>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</si>
  <si>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</si>
  <si>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</si>
  <si>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</si>
  <si>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</si>
  <si>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</si>
  <si>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</si>
  <si>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</si>
  <si>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139,00</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</si>
  <si>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</si>
  <si>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</si>
  <si>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</si>
  <si>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</si>
  <si>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</si>
  <si>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</si>
  <si>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</si>
  <si>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</si>
  <si>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</si>
  <si>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</si>
  <si>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51,22</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</si>
  <si>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</si>
  <si>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</si>
  <si>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</si>
  <si>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</si>
  <si>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</si>
  <si>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</si>
  <si>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</si>
  <si>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</si>
  <si>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</si>
  <si>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</si>
  <si>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</si>
  <si>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</si>
  <si>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</si>
  <si>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</si>
  <si>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</si>
  <si>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</si>
  <si>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</si>
  <si>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</si>
  <si>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</si>
  <si>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</si>
  <si>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</si>
  <si>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</si>
  <si>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21,09</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</si>
  <si>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</si>
  <si>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</si>
  <si>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</si>
  <si>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</si>
  <si>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</si>
  <si>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31,62</t>
  </si>
  <si>
    <t>KIT DE REGISTRO DE PRESSÃO BRUTO DE LATÃO ¾", INCLUSIVE CONEXÕES, ROSCÁVEL, INSTALADO EM RAMAL DE ÁGUA FRIA - FORNECIMENTO E INSTALAÇÃO. AF_12/2014</t>
  </si>
  <si>
    <t>34,04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</si>
  <si>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</si>
  <si>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</si>
  <si>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37,91</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</si>
  <si>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</si>
  <si>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</si>
  <si>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</si>
  <si>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</si>
  <si>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58,18</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</si>
  <si>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</si>
  <si>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</si>
  <si>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</si>
  <si>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</si>
  <si>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20,86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</si>
  <si>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</si>
  <si>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</si>
  <si>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</si>
  <si>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</si>
  <si>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</si>
  <si>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</si>
  <si>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</si>
  <si>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</si>
  <si>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</si>
  <si>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</si>
  <si>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</si>
  <si>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</si>
  <si>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</si>
  <si>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</si>
  <si>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</si>
  <si>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</si>
  <si>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</si>
  <si>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</si>
  <si>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31,26</t>
  </si>
  <si>
    <t>TORNEIRA DE BÓIA REAL, ROSCÁVEL, 1 1/4", FORNECIDA E INSTALADA EM RESERVAÇÃO DE ÁGUA. AF_06/2016</t>
  </si>
  <si>
    <t>TORNEIRA DE BÓIA REAL, ROSCÁVEL, 1 1/2", FORNECIDA E INSTALADA EM RESERVAÇÃO DE ÁGUA. AF_06/2016</t>
  </si>
  <si>
    <t>64,25</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</si>
  <si>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</si>
  <si>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</si>
  <si>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</si>
  <si>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</si>
  <si>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</si>
  <si>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</si>
  <si>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</si>
  <si>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</si>
  <si>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</si>
  <si>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</si>
  <si>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</si>
  <si>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</si>
  <si>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</si>
  <si>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</si>
  <si>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</si>
  <si>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</si>
  <si>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</si>
  <si>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</si>
  <si>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</si>
  <si>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</si>
  <si>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</si>
  <si>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101,04</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</si>
  <si>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</si>
  <si>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</si>
  <si>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</si>
  <si>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</si>
  <si>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</si>
  <si>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</si>
  <si>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</si>
  <si>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24,67</t>
  </si>
  <si>
    <t>FURO EM ALVENARIA PARA DIÂMETROS MAIORES QUE 75 MM. AF_05/2015</t>
  </si>
  <si>
    <t>FURO EM CONCRETO PARA DIÂMETROS MENORES OU IGUAIS A 40 MM. AF_05/2015</t>
  </si>
  <si>
    <t>42,42</t>
  </si>
  <si>
    <t>FURO EM CONCRETO PARA DIÂMETROS MAIORES QUE 40 MM E MENORES OU IGUAIS A 75 MM. AF_05/2015</t>
  </si>
  <si>
    <t>67,95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</si>
  <si>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</si>
  <si>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</si>
  <si>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</si>
  <si>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</si>
  <si>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19,43</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</si>
  <si>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</si>
  <si>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</si>
  <si>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</si>
  <si>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2,78</t>
  </si>
  <si>
    <t>PASSANTE TIPO PEÇA EM POLIESTIRENO PARA ABERTURA PARA PASSAGEM DE MAIS DE 1 TUBO, FIXADO EM LAJE. AF_05/2015</t>
  </si>
  <si>
    <t>8,45</t>
  </si>
  <si>
    <t>PASSANTE TIPO TUBO DE DIÂMETRO MENOR OU IGUAL A 40 MM, FIXADO EM LAJE. AF_05/2015</t>
  </si>
  <si>
    <t>1,97</t>
  </si>
  <si>
    <t>PASSANTE TIPO TUBO DE DIÂMETRO MAIORES QUE 40 MM E MENORES OU IGUAIS A 75 MM, FIXADO EM LAJE. AF_05/2015</t>
  </si>
  <si>
    <t>PASSANTE TIPO TUBO DE DIÂMETRO MAIOR QUE 75 MM, FIXADO EM LAJE. AF_05/2015</t>
  </si>
  <si>
    <t>4,61</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</si>
  <si>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</si>
  <si>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</si>
  <si>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</si>
  <si>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</si>
  <si>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27,02</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</si>
  <si>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</si>
  <si>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</si>
  <si>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</si>
  <si>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</si>
  <si>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</si>
  <si>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</si>
  <si>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</si>
  <si>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</si>
  <si>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5,87</t>
  </si>
  <si>
    <t>CHUMBAMENTO LINEAR EM CONTRAPISO PARA RAMAIS/DISTRIBUIÇÃO COM DIÂMETROS MAIORES QUE 75 MM. AF_05/2015</t>
  </si>
  <si>
    <t>FIXAÇÃO DE TUBOS HORIZONTAIS DE PEX DIAMETROS IGUAIS OU INFERIORES A 40 MM COM ABRAÇADEIRA PLÁSTICA 390 MM, FIXADA EM LAJE. AF_05/2015</t>
  </si>
  <si>
    <t>2,48</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</si>
  <si>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</si>
  <si>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</si>
  <si>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</si>
  <si>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</si>
  <si>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1,83</t>
  </si>
  <si>
    <t>FIXAÇÃO DE TUBOS HORIZONTAIS DE PVC, CPVC OU COBRE DIÂMETROS MAIORES QUE 40 MM E MENORES OU IGUAIS A 75 MM COM ABRAÇADEIRA METÁLICA RÍGIDA TIPO D 1 1/2", FIXADA EM PERFILADO EM LAJE. AF_05/2015</t>
  </si>
  <si>
    <t>2,28</t>
  </si>
  <si>
    <t>FIXAÇÃO DE TUBOS HORIZONTAIS DE PVC, CPVC OU COBRE DIÂMETROS MAIORES QUE 75 MM COM ABRAÇADEIRA METÁLICA RÍGIDA TIPO D 3", FIXADA EM PERFILADO EM LAJE. AF_05/2015</t>
  </si>
  <si>
    <t>3,37</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</si>
  <si>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</si>
  <si>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</si>
  <si>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</si>
  <si>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2,95</t>
  </si>
  <si>
    <t>FIXAÇÃO DE TUBOS HORIZONTAIS DE PPR DIÂMETROS MENORES OU IGUAIS A 40 MM COM ABRAÇADEIRA METÁLICA RÍGIDA TIPO  D  1/2" , FIXADA DIRETAMENTE NA LAJE. AF_05/2015</t>
  </si>
  <si>
    <t>32,04</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</si>
  <si>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</si>
  <si>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</si>
  <si>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</si>
  <si>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8,23</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</si>
  <si>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</si>
  <si>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</si>
  <si>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6,77</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</si>
  <si>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</si>
  <si>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</si>
  <si>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</si>
  <si>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8,96</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</si>
  <si>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</si>
  <si>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</si>
  <si>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</si>
  <si>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</si>
  <si>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4,68</t>
  </si>
  <si>
    <t>CHUMBAMENTO PONTUAL DE ABERTURA EM LAJE COM PASSAGEM DE MAIS DE 1 TUBO DE  DIAMETRO EQUIVALENTE IGUAL À  50 MM. AF_05/2015</t>
  </si>
  <si>
    <t>29,61</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</si>
  <si>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</si>
  <si>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</si>
  <si>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</si>
  <si>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4,07</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</si>
  <si>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</si>
  <si>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</si>
  <si>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</si>
  <si>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</si>
  <si>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</si>
  <si>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</si>
  <si>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</si>
  <si>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35,75</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</si>
  <si>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</si>
  <si>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</si>
  <si>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</si>
  <si>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33,75</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</si>
  <si>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</si>
  <si>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</si>
  <si>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</si>
  <si>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</si>
  <si>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</si>
  <si>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</si>
  <si>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</si>
  <si>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</si>
  <si>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</si>
  <si>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</si>
  <si>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</si>
  <si>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</si>
  <si>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</si>
  <si>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</si>
  <si>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</si>
  <si>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</si>
  <si>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</si>
  <si>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</si>
  <si>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</si>
  <si>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</si>
  <si>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</si>
  <si>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</si>
  <si>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</si>
  <si>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</si>
  <si>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</si>
  <si>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</si>
  <si>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</si>
  <si>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</si>
  <si>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</si>
  <si>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</si>
  <si>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</si>
  <si>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</si>
  <si>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</si>
  <si>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</si>
  <si>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</si>
  <si>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</si>
  <si>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</si>
  <si>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56,19</t>
  </si>
  <si>
    <t>FORNECIMENTO E INSTALACAO DE TALHA E TROLEY MANUAL DE 1 TONELADA</t>
  </si>
  <si>
    <t>LEITO FILTRANTE - COLOCACAO DE LONA PLASTICA</t>
  </si>
  <si>
    <t>INSTALACAO DE BOMBA DOSADORA</t>
  </si>
  <si>
    <t>INSTALACAO DE AGITADOR</t>
  </si>
  <si>
    <t>69,76</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</si>
  <si>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</si>
  <si>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</si>
  <si>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</si>
  <si>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</si>
  <si>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</si>
  <si>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</si>
  <si>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</si>
  <si>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</si>
  <si>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</si>
  <si>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</si>
  <si>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</si>
  <si>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</si>
  <si>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</si>
  <si>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</si>
  <si>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</si>
  <si>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</si>
  <si>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</si>
  <si>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</si>
  <si>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</si>
  <si>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</si>
  <si>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19,72</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</si>
  <si>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</si>
  <si>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</si>
  <si>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</si>
  <si>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</si>
  <si>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</si>
  <si>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</si>
  <si>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</si>
  <si>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</si>
  <si>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</si>
  <si>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</si>
  <si>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</si>
  <si>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</si>
  <si>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</si>
  <si>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26,71</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</si>
  <si>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</si>
  <si>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</si>
  <si>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</si>
  <si>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</si>
  <si>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</si>
  <si>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</si>
  <si>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2,86</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</si>
  <si>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</si>
  <si>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</si>
  <si>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</si>
  <si>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</si>
  <si>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</si>
  <si>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</si>
  <si>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1,39</t>
  </si>
  <si>
    <t>74155/2</t>
  </si>
  <si>
    <t>ESCAVACAO E TRANSPORTE DE MATERIAL DE  2A CAT DMT 50M COM TRATOR SOBRE  ESTEIRAS 347 HP COM LAMINA E ESCARIFICADOR</t>
  </si>
  <si>
    <t>74205/1</t>
  </si>
  <si>
    <t>ESCAVACAO MECANICA DE MATERIAL 1A. CATEGORIA, PROVENIENTE DE CORTE DE SUBLEITO (C/TRATOR ESTEIRAS  160HP)</t>
  </si>
  <si>
    <t>1,37</t>
  </si>
  <si>
    <t>REGULARIZACAO DE SUPERFICIES EM TERRA COM MOTONIVELADORA</t>
  </si>
  <si>
    <t>4,92</t>
  </si>
  <si>
    <t>ESCAVACAO MECANICA CAMPO ABERTO EM SOLO EXCETO ROCHA ATE 2,00M PROFUNDIDADE</t>
  </si>
  <si>
    <t>2,04</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</si>
  <si>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</si>
  <si>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</si>
  <si>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</si>
  <si>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7,23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</si>
  <si>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</si>
  <si>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</si>
  <si>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</si>
  <si>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</si>
  <si>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</si>
  <si>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10,71</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</si>
  <si>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</si>
  <si>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</si>
  <si>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14,70</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</si>
  <si>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</si>
  <si>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</si>
  <si>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6,33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</si>
  <si>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</si>
  <si>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</si>
  <si>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</si>
  <si>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6,51</t>
  </si>
  <si>
    <t>ESCAVAÇÃO VERTICAL A CÉU ABERTO, INCLUINDO CARGA, DESCARGA E TRANSPORTE, EM SOLO DE 1ª CATEGORIA COM ESCAVADEIRA HIDRÁULICA (CAÇAMBA: 0,8 M³ / 111 HP), FROTA DE 3 CAMINHÕES BASCULANTES DE 18 M³, DMT DE 1 KM E VELOCIDADE MÉDIA 15 KM/H. AF_12/2013</t>
  </si>
  <si>
    <t>7,34</t>
  </si>
  <si>
    <t>ESCAVAÇÃO VERTICAL A CÉU ABERTO, INCLUINDO CARGA, DESCARGA E TRANSPORTE, EM SOLO DE 1ª CATEGORIA COM ESCAVADEIRA HIDRÁULICA (CAÇAMBA: 0,8 M³ / 111 HP), FROTA DE 4 CAMINHÕES BASCULANTES DE 18 M³, DMT DE 1,5 KM E VELOCIDADE MÉDIA 18 KM/H. AF_12/2013</t>
  </si>
  <si>
    <t>10,04</t>
  </si>
  <si>
    <t>10,22</t>
  </si>
  <si>
    <t>ESCAVAÇÃO VERTICAL A CÉU ABERTO, INCLUINDO CARGA, DESCARGA E TRANSPORTE, EM SOLO DE 1ª CATEGORIA COM ESCAVADEIRA HIDRÁULICA (CAÇAMBA: 0,8 M³ / 111 HP), FROTA DE 5 CAMINHÕES BASCULANTES DE 18 M³, DMT DE 3 KM E VELOCIDADE MÉDIA 20 KM/H. AF_12/2013</t>
  </si>
  <si>
    <t>12,26</t>
  </si>
  <si>
    <t>ESCAVAÇÃO VERTICAL A CÉU ABERTO, INCLUINDO CARGA, DESCARGA E TRANSPORTE, EM SOLO DE 1ª CATEGORIA COM ESCAVADEIRA HIDRÁULICA (CAÇAMBA: 0,8 M³ / 111 HP), FROTA DE 5 CAMINHÕES BASCULANTES DE 18 M³, DMT DE 4 KM E VELOCIDADE MÉDIA 22 KM/H. AF_12/2013</t>
  </si>
  <si>
    <t>13,06</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</si>
  <si>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</si>
  <si>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</si>
  <si>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</si>
  <si>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</si>
  <si>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</si>
  <si>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</si>
  <si>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</si>
  <si>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9,62</t>
  </si>
  <si>
    <t>9,84</t>
  </si>
  <si>
    <t>ESCAVAÇÃO VERTICAL A CÉU ABERTO, INCLUINDO CARGA, DESCARGA E TRANSPORTE, EM SOLO DE 1ª CATEGORIA COM ESCAVADEIRA HIDRÁULICA (CAÇAMBA: 1,2 M³ / 155 HP), FROTA DE 7 CAMINHÕES BASCULANTES DE 14 M³, DMT DE 3 KM E VELOCIDADE MÉDIA 20 KM/H. AF_12/2013</t>
  </si>
  <si>
    <t>12,38</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</si>
  <si>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</si>
  <si>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</si>
  <si>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</si>
  <si>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5,49</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</si>
  <si>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</si>
  <si>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</si>
  <si>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</si>
  <si>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5,67</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</si>
  <si>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</si>
  <si>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</si>
  <si>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8,83</t>
  </si>
  <si>
    <t>7,78</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</si>
  <si>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</si>
  <si>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</si>
  <si>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12,07</t>
  </si>
  <si>
    <t>ESCAVAÇÃO VERTICAL A CÉU ABERTO, INCLUINDO CARGA, DESCARGA E TRANSPORTE, EM SOLO DE 1ª CATEGORIA COM ESCAVADEIRA HIDRÁULICA (CAÇAMBA: 1,2 M³ / 155 HP), FROTA DE 8 CAMINHÕES BASCULANTES DE 18 M³, DMT DE 6 KM E VELOCIDADE MÉDIA 22 KM/H. AF_12/2013</t>
  </si>
  <si>
    <t>14,72</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</si>
  <si>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</si>
  <si>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</si>
  <si>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</si>
  <si>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</si>
  <si>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</si>
  <si>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</si>
  <si>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</si>
  <si>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</si>
  <si>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</si>
  <si>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</si>
  <si>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9,30</t>
  </si>
  <si>
    <t>ESCAVACAO MECANICA DE VALA EM MATERIAL 2A. CATEGORIA DE 2,01 ATE 4,00 M DE PROFUNDIDADE COM UTILIZACAO DE ESCAVADEIRA HIDRAULICA</t>
  </si>
  <si>
    <t>ESCAVACAO MECANICA DE VALA EM MATERIAL 2A. CATEGORIA DE 4,01 ATE 6,00 M DE PROFUNDIDADE COM UTILIZACAO DE ESCAVADEIRA HIDRAULICA</t>
  </si>
  <si>
    <t>12,40</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</si>
  <si>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</si>
  <si>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</si>
  <si>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</si>
  <si>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</si>
  <si>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</si>
  <si>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</si>
  <si>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</si>
  <si>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</si>
  <si>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</si>
  <si>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</si>
  <si>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</si>
  <si>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</si>
  <si>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</si>
  <si>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</si>
  <si>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</si>
  <si>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</si>
  <si>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</si>
  <si>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</si>
  <si>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4,33</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</si>
  <si>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</si>
  <si>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</si>
  <si>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</si>
  <si>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1,95</t>
  </si>
  <si>
    <t>ESCAVAÇÃO MECANIZADA DE VALA COM PROF. MAIOR QUE 4,5 M ATÉ 6,0 M (MÉDIA ENTRE MONTANTE E JUSANTE/UMA COMPOSIÇÃO POR TRECHO), COM ESCAVADEIRA HIDRÁULICA (1,2 M3/155 HP), LARG. MENOR QUE 1,5 M, EM SOLO DE 1A CATEGORIA, LOCAIS COM BAIXO NÍVEL DE INTERFERÊNCIA. AF_01/2015</t>
  </si>
  <si>
    <t>2,20</t>
  </si>
  <si>
    <t>ESCAVAÇÃO MECANIZADA DE VALA COM PROF. MAIOR QUE 4,5 M ATÉ 6,0 M (MÉDIA ENTRE MONTANTE E JUSANTE/UMA COMPOSIÇÃO POR TRECHO), COM ESCAVADEIRA HIDRÁULICA (1,2 M3/155 HP), LARG. DE 1,5 M A 2,5 M, EM SOLO DE 1A CATEGORIA, LOCAIS COM BAIXO NÍVEL DE INTERFERÊNCIA. AF_01/2015</t>
  </si>
  <si>
    <t>1,51</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</si>
  <si>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</si>
  <si>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</si>
  <si>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13,04</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</si>
  <si>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</si>
  <si>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</si>
  <si>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</si>
  <si>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</si>
  <si>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</si>
  <si>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</si>
  <si>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8,94</t>
  </si>
  <si>
    <t>ESCAVAÇÃO MANUAL DE VALAS. AF_03/2016</t>
  </si>
  <si>
    <t>53,36</t>
  </si>
  <si>
    <t>ATERRO MECANIZADO DE VALA COM ESCAVADEIRA HIDRÁULICA (CAPACIDADE DA CAÇAMBA: 0,8 M³ / POTÊNCIA: 111 HP), LARGURA DE 1,5 A 2,5 M, PROFUNDIDADE ATÉ 1,5 M, COM SOLO ARGILO-ARENOSO. AF_05/2016</t>
  </si>
  <si>
    <t>24,29</t>
  </si>
  <si>
    <t>ATERRO MECANIZADO DE VALA COM ESCAVADEIRA HIDRÁULICA (CAPACIDADE DA CAÇAMBA: 0,8 M³ / POTÊNCIA: 111 HP), LARGURA ATÉ 1,5 M, PROFUNDIDADE DE 1,5 A 3,0 M, COM SOLO ARGILO-ARENOSO. AF_05/2016</t>
  </si>
  <si>
    <t>21,72</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</si>
  <si>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</si>
  <si>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</si>
  <si>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</si>
  <si>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</si>
  <si>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</si>
  <si>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16,67</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</si>
  <si>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</si>
  <si>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</si>
  <si>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24,24</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</si>
  <si>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</si>
  <si>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</si>
  <si>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</si>
  <si>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32,70</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</si>
  <si>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</si>
  <si>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</si>
  <si>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</si>
  <si>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58,73</t>
  </si>
  <si>
    <t>ATERRO MECANIZADO DE VALA COM ESCAVADEIRA HIDRÁULICA (CAPACIDADE DA CAÇAMBA: 0,8 M³ / POTÊNCIA: 111 HP), LARGURA ATÉ 1,5 M, PROFUNDIDADE DE 3,0 A 4,5 M, COM AREIA PARA ATERRO. AF_05/2016</t>
  </si>
  <si>
    <t>59,47</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</si>
  <si>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</si>
  <si>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</si>
  <si>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</si>
  <si>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56,91</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</si>
  <si>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</si>
  <si>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</si>
  <si>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</si>
  <si>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</si>
  <si>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</si>
  <si>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</si>
  <si>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4,97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</si>
  <si>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</si>
  <si>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</si>
  <si>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</si>
  <si>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</si>
  <si>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</si>
  <si>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</si>
  <si>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8,76</t>
  </si>
  <si>
    <t>REATERRO MECANIZADO DE VALA COM ESCAVADEIRA HIDRÁULICA (CAPACIDADE DA CAÇAMBA: 0,8 M³ / POTÊNCIA: 111 HP), LARGURA DE 1,5 A 2,5 M, PROFUNDIDADE DE 3,0  A 4,5 M, COM SOLO (SEM SUBSTITUIÇÃO) DE 1ª CATEGORIA EM LOCAIS COM ALTO NÍVEL DE INTERFERÊNCIA. AF_04/2016</t>
  </si>
  <si>
    <t>6,82</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</si>
  <si>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</si>
  <si>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</si>
  <si>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</si>
  <si>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</si>
  <si>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</si>
  <si>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</si>
  <si>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</si>
  <si>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5,96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</si>
  <si>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</si>
  <si>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</si>
  <si>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</si>
  <si>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</si>
  <si>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13,29</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</si>
  <si>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</si>
  <si>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</si>
  <si>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</si>
  <si>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</si>
  <si>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12,47</t>
  </si>
  <si>
    <t>REATERRO MECANIZADO DE VALA COM RETROESCAVADEIRA (CAPACIDADE DA CAÇAMBA DA RETRO: 0,26 M³ / POTÊNCIA: 88 HP), LARGURA ATÉ 0,8 M, PROFUNDIDADE DE 1,5 A 3,0 M, COM SOLO (SEM SUBSTITUIÇÃO) DE 1ª CATEGORIA EM LOCAIS COM BAIXO NÍVEL DE INTERFERÊNCIA. AF_04/2016</t>
  </si>
  <si>
    <t>10,16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</si>
  <si>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</si>
  <si>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</si>
  <si>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21,38</t>
  </si>
  <si>
    <t>REATERRO MANUAL APILOADO COM SOQUETE. AF_10/2017</t>
  </si>
  <si>
    <t>32,35</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</si>
  <si>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</si>
  <si>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</si>
  <si>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</si>
  <si>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</si>
  <si>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</si>
  <si>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1,02</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</si>
  <si>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</si>
  <si>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</si>
  <si>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</si>
  <si>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CARGA, MANOBRAS E DESCARGA DE BRITA PARA TRATAMENTOS SUPERFICIAIS, COM CAMINHAO BASCULANTE 6 M3</t>
  </si>
  <si>
    <t>4,31</t>
  </si>
  <si>
    <t>CARGA, MANOBRAS E DESCARGA DE MISTURA BETUMINOSA A QUENTE, COM CAMINHAO BASCULANTE 6 M3</t>
  </si>
  <si>
    <t>3,56</t>
  </si>
  <si>
    <t>CARGA, MANOBRAS E DESCARGA DE MISTURA BETUMINOSA A FRIO, COM CAMINHAO BASCULANTE 6 M3</t>
  </si>
  <si>
    <t>7,68</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</si>
  <si>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</si>
  <si>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</si>
  <si>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</si>
  <si>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</si>
  <si>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1,23</t>
  </si>
  <si>
    <t>1,53</t>
  </si>
  <si>
    <t>1,07</t>
  </si>
  <si>
    <t>CARGA, MANOBRAS E DESCARGA DE BRITA PARA TRATAMENTOS SUPERFICIAIS, COM CAMINHAO BASCULANTE 6 M3, DESCARGA EM DISTRIBUIDOR</t>
  </si>
  <si>
    <t>CARGA, MANOBRAS E DESCARGA DE MISTURA BETUMINOSA A QUENTE, COM CAMINHAO BASCULANTE 6 M3, DESCARGA EM VIBRO-ACABADORA</t>
  </si>
  <si>
    <t>5,34</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</si>
  <si>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</si>
  <si>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</si>
  <si>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</si>
  <si>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</si>
  <si>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</si>
  <si>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</si>
  <si>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</si>
  <si>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5,02</t>
  </si>
  <si>
    <t>TRANSPORTE DE ENTULHO COM CAMINHAO BASCULANTE 6 M3, RODOVIA PAVIMENTADA, DMT 0,5 A 1,0 KM</t>
  </si>
  <si>
    <t>5,53</t>
  </si>
  <si>
    <t>74010/1</t>
  </si>
  <si>
    <t>CARGA E DESCARGA MECANICA DE SOLO UTILIZANDO CAMINHAO BASCULANTE 6,0M3/16T E PA CARREGADEIRA SOBRE PNEUS 128 HP, CAPACIDADE DA CAÇAMBA 1,7 A 2,8 M3, PESO OPERACIONAL 11632 KG</t>
  </si>
  <si>
    <t>1,58</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</si>
  <si>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</si>
  <si>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</si>
  <si>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</si>
  <si>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</si>
  <si>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</si>
  <si>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3,50</t>
  </si>
  <si>
    <t>TRANSPORTE COM CAMINHÃO BASCULANTE 6 M3 EM RODOVIA COM LEITO NATURAL, DMT 200 A 400 M</t>
  </si>
  <si>
    <t>3,59</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</si>
  <si>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</si>
  <si>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</si>
  <si>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</si>
  <si>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</si>
  <si>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1,70</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</si>
  <si>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</si>
  <si>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</si>
  <si>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</si>
  <si>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</si>
  <si>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</si>
  <si>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</si>
  <si>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</si>
  <si>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2,79</t>
  </si>
  <si>
    <t>TRANSPORTE COM CAMINHÃO BASCULANTE 6 M3 EM RODOVIA PAVIMENTADA, DMT 200 A 400 M</t>
  </si>
  <si>
    <t>TRANSPORTE COM CAMINHÃO BASCULANTE 6 M3 EM RODOVIA PAVIMENTADA, DMT 400 A 600 M</t>
  </si>
  <si>
    <t>2,94</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</si>
  <si>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</si>
  <si>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</si>
  <si>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</si>
  <si>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</si>
  <si>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</si>
  <si>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</si>
  <si>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4,94</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</si>
  <si>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</si>
  <si>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</si>
  <si>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</si>
  <si>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</si>
  <si>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</si>
  <si>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</si>
  <si>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</si>
  <si>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</si>
  <si>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167,78</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</si>
  <si>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</si>
  <si>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</si>
  <si>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</si>
  <si>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</si>
  <si>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</si>
  <si>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</si>
  <si>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</si>
  <si>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</si>
  <si>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</si>
  <si>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75,26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</si>
  <si>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</si>
  <si>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</si>
  <si>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</si>
  <si>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</si>
  <si>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</si>
  <si>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</si>
  <si>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</si>
  <si>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</si>
  <si>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</si>
  <si>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</si>
  <si>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</si>
  <si>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</si>
  <si>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</si>
  <si>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1,14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</si>
  <si>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</si>
  <si>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</si>
  <si>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</si>
  <si>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</si>
  <si>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</si>
  <si>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</si>
  <si>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</si>
  <si>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</si>
  <si>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</si>
  <si>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</si>
  <si>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</si>
  <si>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</si>
  <si>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</si>
  <si>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</si>
  <si>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</si>
  <si>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</si>
  <si>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</si>
  <si>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</si>
  <si>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</si>
  <si>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</si>
  <si>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</si>
  <si>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36,98</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</si>
  <si>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</si>
  <si>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</si>
  <si>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</si>
  <si>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51,89</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</si>
  <si>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</si>
  <si>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</si>
  <si>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</si>
  <si>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</si>
  <si>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63,55</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</si>
  <si>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</si>
  <si>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</si>
  <si>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</si>
  <si>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</si>
  <si>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69,03</t>
  </si>
  <si>
    <t>ALVENARIA DE VEDAÇÃO DE BLOCOS CERÂMICOS FURADOS NA HORIZONTAL DE 14X9X19CM (ESPESSURA 14CM, BLOCO DEITADO) DE PAREDES COM ÁREA LÍQUIDA MENOR QUE 6M² SEM VÃOS E ARGAMASSA DE ASSENTAMENTO COM PREPARO EM BETONEIRA. AF_06/2014</t>
  </si>
  <si>
    <t>106,21</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</si>
  <si>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</si>
  <si>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</si>
  <si>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</si>
  <si>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</si>
  <si>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52,10</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</si>
  <si>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</si>
  <si>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</si>
  <si>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</si>
  <si>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</si>
  <si>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</si>
  <si>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</si>
  <si>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</si>
  <si>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</si>
  <si>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</si>
  <si>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</si>
  <si>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</si>
  <si>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</si>
  <si>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</si>
  <si>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</si>
  <si>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</si>
  <si>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</si>
  <si>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</si>
  <si>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57,92</t>
  </si>
  <si>
    <t>ALVENARIA DE VEDAÇÃO DE BLOCOS CERÂMICOS FURADOS NA HORIZONTAL DE 9X14X19CM (ESPESSURA 9CM) DE PAREDES COM ÁREA LÍQUIDA MAIOR OU IGUAL A 6M² COM VÃOS E ARGAMASSA DE ASSENTAMENTO COM PREPARO EM BETONEIRA. AF_06/2014</t>
  </si>
  <si>
    <t>62,99</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</si>
  <si>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</si>
  <si>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</si>
  <si>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</si>
  <si>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</si>
  <si>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</si>
  <si>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</si>
  <si>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</si>
  <si>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</si>
  <si>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</si>
  <si>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47,90</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</si>
  <si>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</si>
  <si>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</si>
  <si>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43,86</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</si>
  <si>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</si>
  <si>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</si>
  <si>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</si>
  <si>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</si>
  <si>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</si>
  <si>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47,99</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</si>
  <si>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</si>
  <si>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</si>
  <si>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</si>
  <si>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</si>
  <si>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53,47</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</si>
  <si>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</si>
  <si>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</si>
  <si>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</si>
  <si>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</si>
  <si>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</si>
  <si>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</si>
  <si>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</si>
  <si>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</si>
  <si>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</si>
  <si>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</si>
  <si>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</si>
  <si>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</si>
  <si>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</si>
  <si>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</si>
  <si>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66,88</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</si>
  <si>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</si>
  <si>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</si>
  <si>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</si>
  <si>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</si>
  <si>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</si>
  <si>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</si>
  <si>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</si>
  <si>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</si>
  <si>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</si>
  <si>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</si>
  <si>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</si>
  <si>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</si>
  <si>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</si>
  <si>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</si>
  <si>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</si>
  <si>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</si>
  <si>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</si>
  <si>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</si>
  <si>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</si>
  <si>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</si>
  <si>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</si>
  <si>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</si>
  <si>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</si>
  <si>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</si>
  <si>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</si>
  <si>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</si>
  <si>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</si>
  <si>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</si>
  <si>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</si>
  <si>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50,44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</si>
  <si>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</si>
  <si>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</si>
  <si>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60,55</t>
  </si>
  <si>
    <t>(COMPOSIÇÃO REPRESENTATIVA) DO SERVIÇO DE ALVENARIA DE VEDAÇÃO DE BLOCOS VAZADOS DE CONCRETO DE 9X19X39CM (ESPESSURA 9CM), PARA EDIFICAÇÃO HABITACIONAL MULTIFAMILIAR (PRÉDIO). AF_11/2014</t>
  </si>
  <si>
    <t>39,00</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</si>
  <si>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</si>
  <si>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</si>
  <si>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</si>
  <si>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</si>
  <si>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</si>
  <si>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</si>
  <si>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</si>
  <si>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</si>
  <si>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</si>
  <si>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</si>
  <si>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</si>
  <si>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</si>
  <si>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49,81</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</si>
  <si>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</si>
  <si>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</si>
  <si>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</si>
  <si>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</si>
  <si>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</si>
  <si>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</si>
  <si>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47,59</t>
  </si>
  <si>
    <t>ALVENARIA DE BLOCOS DE CONCRETO ESTRUTURAL 14X19X29 CM, (ESPESSURA 14 CM) FBK = 14,0 MPA, PARA PAREDES COM ÁREA LÍQUIDA MENOR QUE 6M², SEM VÃOS, UTILIZANDO PALHETA. AF_12/2014</t>
  </si>
  <si>
    <t>64,78</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</si>
  <si>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</si>
  <si>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</si>
  <si>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</si>
  <si>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</si>
  <si>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</si>
  <si>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</si>
  <si>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</si>
  <si>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</si>
  <si>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</si>
  <si>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</si>
  <si>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</si>
  <si>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54,26</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</si>
  <si>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</si>
  <si>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</si>
  <si>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</si>
  <si>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</si>
  <si>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</si>
  <si>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</si>
  <si>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</si>
  <si>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</si>
  <si>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</si>
  <si>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</si>
  <si>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</si>
  <si>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</si>
  <si>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</si>
  <si>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</si>
  <si>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</si>
  <si>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</si>
  <si>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22,34</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</si>
  <si>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</si>
  <si>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</si>
  <si>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</si>
  <si>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</si>
  <si>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</si>
  <si>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</si>
  <si>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</si>
  <si>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</si>
  <si>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</si>
  <si>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</si>
  <si>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</si>
  <si>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63,16</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</si>
  <si>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</si>
  <si>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</si>
  <si>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</si>
  <si>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</si>
  <si>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80,66</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</si>
  <si>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</si>
  <si>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</si>
  <si>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</si>
  <si>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</si>
  <si>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</si>
  <si>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</si>
  <si>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</si>
  <si>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</si>
  <si>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</si>
  <si>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18,72</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</si>
  <si>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</si>
  <si>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</si>
  <si>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</si>
  <si>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</si>
  <si>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</si>
  <si>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</si>
  <si>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</si>
  <si>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</si>
  <si>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</si>
  <si>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</si>
  <si>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</si>
  <si>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</si>
  <si>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</si>
  <si>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</si>
  <si>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6,67</t>
  </si>
  <si>
    <t>DEMOLIÇÃO DE PAVIMENTAÇÃO ASFÁLTICA COM UTILIZAÇÃO DE MARTELO PERFURADOR, ESPESSURA ATÉ 15 CM, EXCLUSIVE CARGA E TRANSPORTE</t>
  </si>
  <si>
    <t>10,52</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</si>
  <si>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</si>
  <si>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</si>
  <si>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</si>
  <si>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</si>
  <si>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</si>
  <si>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</si>
  <si>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</si>
  <si>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1,17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</si>
  <si>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</si>
  <si>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</si>
  <si>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</si>
  <si>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</si>
  <si>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</si>
  <si>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</si>
  <si>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</si>
  <si>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</si>
  <si>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130,63</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</si>
  <si>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</si>
  <si>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</si>
  <si>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</si>
  <si>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</si>
  <si>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4,16</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</si>
  <si>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</si>
  <si>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</si>
  <si>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</si>
  <si>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</si>
  <si>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9,21</t>
  </si>
  <si>
    <t>12,09</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</si>
  <si>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</si>
  <si>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</si>
  <si>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</si>
  <si>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</si>
  <si>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</si>
  <si>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</si>
  <si>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</si>
  <si>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</si>
  <si>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</si>
  <si>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</si>
  <si>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</si>
  <si>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</si>
  <si>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</si>
  <si>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</si>
  <si>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</si>
  <si>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40,34</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</si>
  <si>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</si>
  <si>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</si>
  <si>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</si>
  <si>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</si>
  <si>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</si>
  <si>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47,48</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</si>
  <si>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</si>
  <si>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</si>
  <si>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</si>
  <si>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57,45</t>
  </si>
  <si>
    <t>EXECUÇÃO DE PASSEIO EM PISO INTERTRAVADO, COM BLOCO 16 FACES DE 22 X 11 CM, ESPESSURA 6 CM. AF_12/2015</t>
  </si>
  <si>
    <t>EXECUÇÃO DE PÁTIO/ESTACIONAMENTO EM PISO INTERTRAVADO, COM BLOCO 16 FACES DE 22 X 11 CM, ESPESSURA 6 CM. AF_12/2015</t>
  </si>
  <si>
    <t>39,88</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</si>
  <si>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</si>
  <si>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</si>
  <si>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</si>
  <si>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</si>
  <si>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58,76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</si>
  <si>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</si>
  <si>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</si>
  <si>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</si>
  <si>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</si>
  <si>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</si>
  <si>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0,29</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</si>
  <si>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</si>
  <si>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</si>
  <si>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</si>
  <si>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</si>
  <si>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</si>
  <si>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</si>
  <si>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</si>
  <si>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</si>
  <si>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</si>
  <si>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</si>
  <si>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</si>
  <si>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</si>
  <si>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</si>
  <si>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</si>
  <si>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</si>
  <si>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</si>
  <si>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</si>
  <si>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</si>
  <si>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</si>
  <si>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</si>
  <si>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</si>
  <si>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</si>
  <si>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</si>
  <si>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</si>
  <si>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</si>
  <si>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</si>
  <si>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</si>
  <si>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</si>
  <si>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</si>
  <si>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</si>
  <si>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</si>
  <si>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</si>
  <si>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</si>
  <si>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16,10</t>
  </si>
  <si>
    <t>74133/2</t>
  </si>
  <si>
    <t>EMASSAMENTO COM MASSA A OLEO, DUAS DEMAOS</t>
  </si>
  <si>
    <t>20,28</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</si>
  <si>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</si>
  <si>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</si>
  <si>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</si>
  <si>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</si>
  <si>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</si>
  <si>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</si>
  <si>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1,60</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</si>
  <si>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</si>
  <si>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</si>
  <si>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</si>
  <si>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</si>
  <si>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</si>
  <si>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</si>
  <si>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</si>
  <si>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</si>
  <si>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</si>
  <si>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</si>
  <si>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</si>
  <si>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</si>
  <si>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</si>
  <si>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</si>
  <si>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</si>
  <si>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2,84</t>
  </si>
  <si>
    <t>APLICAÇÃO DE FUNDO SELADOR LÁTEX PVA EM PAREDES, UMA DEMÃO. AF_06/2014</t>
  </si>
  <si>
    <t>APLICAÇÃO DE FUNDO SELADOR ACRÍLICO EM TETO, UMA DEMÃO. AF_06/2014</t>
  </si>
  <si>
    <t>APLICAÇÃO DE FUNDO SELADOR ACRÍLICO EM PAREDES, UMA DEMÃO. AF_06/2014</t>
  </si>
  <si>
    <t>1,96</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</si>
  <si>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</si>
  <si>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</si>
  <si>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</si>
  <si>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</si>
  <si>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9,89</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</si>
  <si>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</si>
  <si>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</si>
  <si>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</si>
  <si>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</si>
  <si>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7,21</t>
  </si>
  <si>
    <t>APLICAÇÃO E LIXAMENTO DE MASSA LÁTEX EM TETO, UMA DEMÃO. AF_06/2014</t>
  </si>
  <si>
    <t>14,69</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</si>
  <si>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</si>
  <si>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</si>
  <si>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</si>
  <si>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</si>
  <si>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</si>
  <si>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</si>
  <si>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</si>
  <si>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</si>
  <si>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15,03</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</si>
  <si>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</si>
  <si>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</si>
  <si>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</si>
  <si>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13,98</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</si>
  <si>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</si>
  <si>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</si>
  <si>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20,06</t>
  </si>
  <si>
    <t>APLICAÇÃO MANUAL DE MASSA ACRÍLICA EM SUPERFÍCIES INTERNAS DE SACADA DE EDIFÍCIOS DE MÚLTIPLOS PAVIMENTOS, UMA DEMÃO. AF_05/2017</t>
  </si>
  <si>
    <t>APLICAÇÃO MANUAL DE MASSA ACRÍLICA EM PAREDES EXTERNAS DE CASAS, UMA DEMÃO. AF_05/2017</t>
  </si>
  <si>
    <t>14,93</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</si>
  <si>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</si>
  <si>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</si>
  <si>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</si>
  <si>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</si>
  <si>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</si>
  <si>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</si>
  <si>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37,47</t>
  </si>
  <si>
    <t>PINTURA COM TINTA A BASE DE BORRACHA CLORADA, 2 DEMAOS</t>
  </si>
  <si>
    <t>79514/1</t>
  </si>
  <si>
    <t>PINTURA EPOXI, TRES DEMAOS</t>
  </si>
  <si>
    <t>PINTURA EPOXI INCLUSO EMASSAMENTO E FUNDO PREPARADOR</t>
  </si>
  <si>
    <t>TRATAMENTO EM  CONCRETO COM ESTUQUE E LIXAMENTO</t>
  </si>
  <si>
    <t>28,56</t>
  </si>
  <si>
    <t>VERNIZ SINTETICO BRILHANTE EM CONCRETO OU TIJOLO, DUAS DEMAOS</t>
  </si>
  <si>
    <t>9,95</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</si>
  <si>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</si>
  <si>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</si>
  <si>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</si>
  <si>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</si>
  <si>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</si>
  <si>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</si>
  <si>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</si>
  <si>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</si>
  <si>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</si>
  <si>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</si>
  <si>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</si>
  <si>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</si>
  <si>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</si>
  <si>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</si>
  <si>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</si>
  <si>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</si>
  <si>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20,00</t>
  </si>
  <si>
    <t>VERNIZ SINTETICO BRILHANTE, 2 DEMAOS</t>
  </si>
  <si>
    <t>FUNDO SINTETICO NIVELADOR BRANCO</t>
  </si>
  <si>
    <t>9,25</t>
  </si>
  <si>
    <t>PINTURA ESMALTE FOSCO EM MADEIRA, DUAS DEMAOS</t>
  </si>
  <si>
    <t>13,17</t>
  </si>
  <si>
    <t>PINTURA IMUNIZANTE PARA MADEIRA, DUAS DEMAOS</t>
  </si>
  <si>
    <t>PINTURA VERNIZ POLIURETANO BRILHANTE EM MADEIRA, TRES DEMAOS</t>
  </si>
  <si>
    <t>18,05</t>
  </si>
  <si>
    <t>JATEAMENTO COM AREIA EM ESTRUTURA METALICA</t>
  </si>
  <si>
    <t>73794/1</t>
  </si>
  <si>
    <t>PINTURA COM TINTA PROTETORA ACABAMENTO GRAFITE ESMALTE SOBRE SUPERFICIE METALICA, 2 DEMAOS</t>
  </si>
  <si>
    <t>29,88</t>
  </si>
  <si>
    <t>73865/1</t>
  </si>
  <si>
    <t>FUNDO PREPARADOR PRIMER A BASE DE EPOXI, PARA ESTRUTURA METALICA, UMA DEMAO, ESPESSURA DE 25 MICRA.</t>
  </si>
  <si>
    <t>73924/1</t>
  </si>
  <si>
    <t>PINTURA ESMALTE ALTO BRILHO, DUAS DEMAOS, SOBRE SUPERFICIE METALICA</t>
  </si>
  <si>
    <t>21,95</t>
  </si>
  <si>
    <t>73924/2</t>
  </si>
  <si>
    <t>PINTURA ESMALTE ACETINADO, DUAS DEMAOS, SOBRE SUPERFICIE METALICA</t>
  </si>
  <si>
    <t>73924/3</t>
  </si>
  <si>
    <t>PINTURA ESMALTE FOSCO, DUAS DEMAOS, SOBRE SUPERFICIE METALICA</t>
  </si>
  <si>
    <t>74064/1</t>
  </si>
  <si>
    <t>FUNDO ANTICORROSIVO A BASE DE OXIDO DE FERRO (ZARCAO), DUAS DEMAOS</t>
  </si>
  <si>
    <t>16,75</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</si>
  <si>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</si>
  <si>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</si>
  <si>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</si>
  <si>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</si>
  <si>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</si>
  <si>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</si>
  <si>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</si>
  <si>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</si>
  <si>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18,28</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</si>
  <si>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</si>
  <si>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</si>
  <si>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</si>
  <si>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</si>
  <si>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</si>
  <si>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22,30</t>
  </si>
  <si>
    <t>PINTURA ESMALTE BRILHANTE (2 DEMAOS) SOBRE SUPERFICIE METALICA, INCLUSIVE PROTECAO COM ZARCAO (1 DEMAO)</t>
  </si>
  <si>
    <t>PINTURA ACRILICA DE FAIXAS DE DEMARCACAO EM QUADRA POLIESPORTIVA, 5 CM DE LARGURA</t>
  </si>
  <si>
    <t>9,05</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</si>
  <si>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</si>
  <si>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</si>
  <si>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</si>
  <si>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</si>
  <si>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</si>
  <si>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</si>
  <si>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11,38</t>
  </si>
  <si>
    <t>79500/2</t>
  </si>
  <si>
    <t>PINTURA ACRILICA EM PISO CIMENTADO, TRES DEMAOS</t>
  </si>
  <si>
    <t>16,52</t>
  </si>
  <si>
    <t>APLICACAO DE VERNIZ POLIURETANO FOSCO SOBRE PISO DE PEDRAS DECORATIVAS, 3 DEMAOS</t>
  </si>
  <si>
    <t>18,52</t>
  </si>
  <si>
    <t>PINTURA ACRILICA PARA SINALIZAÇÃO HORIZONTAL EM PISO CIMENTADO</t>
  </si>
  <si>
    <t>18,09</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</si>
  <si>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</si>
  <si>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</si>
  <si>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</si>
  <si>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</si>
  <si>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46,58</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</si>
  <si>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</si>
  <si>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</si>
  <si>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</si>
  <si>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</si>
  <si>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</si>
  <si>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</si>
  <si>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</si>
  <si>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</si>
  <si>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37,93</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</si>
  <si>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</si>
  <si>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</si>
  <si>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</si>
  <si>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</si>
  <si>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</si>
  <si>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</si>
  <si>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</si>
  <si>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</si>
  <si>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</si>
  <si>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</si>
  <si>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</si>
  <si>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</si>
  <si>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38,10</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</si>
  <si>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</si>
  <si>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</si>
  <si>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</si>
  <si>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</si>
  <si>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42,58</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</si>
  <si>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</si>
  <si>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</si>
  <si>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</si>
  <si>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</si>
  <si>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</si>
  <si>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</si>
  <si>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</si>
  <si>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</si>
  <si>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</si>
  <si>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</si>
  <si>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</si>
  <si>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</si>
  <si>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</si>
  <si>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46,79</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</si>
  <si>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</si>
  <si>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</si>
  <si>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</si>
  <si>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</si>
  <si>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</si>
  <si>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</si>
  <si>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</si>
  <si>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</si>
  <si>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</si>
  <si>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</si>
  <si>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</si>
  <si>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</si>
  <si>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25,29</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</si>
  <si>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</si>
  <si>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</si>
  <si>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31,15</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</si>
  <si>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</si>
  <si>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</si>
  <si>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</si>
  <si>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</si>
  <si>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</si>
  <si>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</si>
  <si>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</si>
  <si>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</si>
  <si>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</si>
  <si>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</si>
  <si>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</si>
  <si>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</si>
  <si>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</si>
  <si>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</si>
  <si>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26,62</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</si>
  <si>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</si>
  <si>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</si>
  <si>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</si>
  <si>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182,55</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</si>
  <si>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</si>
  <si>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</si>
  <si>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</si>
  <si>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</si>
  <si>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</si>
  <si>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</si>
  <si>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</si>
  <si>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</si>
  <si>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</si>
  <si>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</si>
  <si>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</si>
  <si>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</si>
  <si>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16,77</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</si>
  <si>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</si>
  <si>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</si>
  <si>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</si>
  <si>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</si>
  <si>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</si>
  <si>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</si>
  <si>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</si>
  <si>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</si>
  <si>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</si>
  <si>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20,05</t>
  </si>
  <si>
    <t>SOLEIRA DE MARMORE BRANCO, LARGURA 15CM, ESPESSURA 3CM, ASSENTADA SOBRE ARGAMASSA TRACO 1:4 (CIMENTO E AREIA)</t>
  </si>
  <si>
    <t>39,80</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</si>
  <si>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</si>
  <si>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</si>
  <si>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</si>
  <si>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</si>
  <si>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</si>
  <si>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</si>
  <si>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</si>
  <si>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3,74</t>
  </si>
  <si>
    <t>73850/1</t>
  </si>
  <si>
    <t>RODAPE EM MARMORITE, ALTURA 10CM</t>
  </si>
  <si>
    <t>RODAPE EM MARMORE BRANCO ASSENTADO COM ARGAMASSA TRACO 1:4 (CIMENTO E AREIA) ALTURA 7CM</t>
  </si>
  <si>
    <t>RODAPE EM ARDOSIA ASSENTADO COM ARGAMASSA TRACO 1:4 (CIMENTO E AREIA) ALTURA 10CM</t>
  </si>
  <si>
    <t>17,20</t>
  </si>
  <si>
    <t>PISO EM CONCRETO 20 MPA PREPARO MECANICO, ESPESSURA 7CM, INCLUSO SELANTE ELASTICO A BASE DE POLIURETANO</t>
  </si>
  <si>
    <t>35,88</t>
  </si>
  <si>
    <t>PISO EM CONCRETO 20 MPA PREPARO MECANICO, ESPESSURA 7CM, INCLUSO JUNTAS DE DILATACAO EM MADEIRA</t>
  </si>
  <si>
    <t>38,17</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</si>
  <si>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</si>
  <si>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</si>
  <si>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</si>
  <si>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</si>
  <si>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11,94</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</si>
  <si>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</si>
  <si>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</si>
  <si>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</si>
  <si>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</si>
  <si>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</si>
  <si>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</si>
  <si>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</si>
  <si>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</si>
  <si>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</si>
  <si>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</si>
  <si>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</si>
  <si>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19,28</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</si>
  <si>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</si>
  <si>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</si>
  <si>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53,14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</si>
  <si>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</si>
  <si>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</si>
  <si>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</si>
  <si>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</si>
  <si>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</si>
  <si>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</si>
  <si>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27,19</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</si>
  <si>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</si>
  <si>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</si>
  <si>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</si>
  <si>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</si>
  <si>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22,17</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</si>
  <si>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</si>
  <si>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</si>
  <si>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</si>
  <si>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</si>
  <si>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25,85</t>
  </si>
  <si>
    <t>CONTRAPISO EM ARGAMASSA TRAÇO 1:4 (CIMENTO E AREIA), PREPARO MANUAL, APLICADO EM ÁREAS SECAS SOBRE LAJE, NÃO ADERIDO, ESPESSURA 5CM. AF_06/2014</t>
  </si>
  <si>
    <t>30,37</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</si>
  <si>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</si>
  <si>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</si>
  <si>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</si>
  <si>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27,86</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</si>
  <si>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</si>
  <si>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</si>
  <si>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</si>
  <si>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</si>
  <si>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</si>
  <si>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</si>
  <si>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</si>
  <si>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</si>
  <si>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</si>
  <si>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</si>
  <si>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78,43</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</si>
  <si>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</si>
  <si>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</si>
  <si>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</si>
  <si>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</si>
  <si>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</si>
  <si>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</si>
  <si>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</si>
  <si>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</si>
  <si>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</si>
  <si>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</si>
  <si>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</si>
  <si>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21,81</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</si>
  <si>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</si>
  <si>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</si>
  <si>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</si>
  <si>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</si>
  <si>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23,90</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</si>
  <si>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</si>
  <si>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</si>
  <si>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</si>
  <si>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</si>
  <si>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</si>
  <si>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</si>
  <si>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57,54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</si>
  <si>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</si>
  <si>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</si>
  <si>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</si>
  <si>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</si>
  <si>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</si>
  <si>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</si>
  <si>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</si>
  <si>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45,02</t>
  </si>
  <si>
    <t>CONTRAPISO ACÚSTICO EM ARGAMASSA TRAÇO 1:4 (CIMENTO E AREIA), PREPARO MANUAL, APLICADO EM ÁREAS SECAS MAIORES QUE 15M2, ESPESSURA 5CM. AF_10/2014</t>
  </si>
  <si>
    <t>49,54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</si>
  <si>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</si>
  <si>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</si>
  <si>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</si>
  <si>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</si>
  <si>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52,66</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</si>
  <si>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</si>
  <si>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</si>
  <si>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</si>
  <si>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52,74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</si>
  <si>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</si>
  <si>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</si>
  <si>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</si>
  <si>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</si>
  <si>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</si>
  <si>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28,88</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</si>
  <si>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</si>
  <si>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</si>
  <si>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28,25</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</si>
  <si>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</si>
  <si>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</si>
  <si>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</si>
  <si>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</si>
  <si>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</si>
  <si>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</si>
  <si>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</si>
  <si>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8,20</t>
  </si>
  <si>
    <t>CHAPISCO APLICADO EM ALVENARIAS E ESTRUTURAS DE CONCRETO INTERNAS, COM ROLO PARA TEXTURA ACRÍLICA.  ARGAMASSA INDUSTRIALIZADA COM PREPARO EM MISTURADOR 300 KG. AF_06/2014</t>
  </si>
  <si>
    <t>7,96</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</si>
  <si>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</si>
  <si>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</si>
  <si>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2,52</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</si>
  <si>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</si>
  <si>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</si>
  <si>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</si>
  <si>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8,12</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</si>
  <si>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</si>
  <si>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</si>
  <si>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</si>
  <si>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19,69</t>
  </si>
  <si>
    <t>CHAPISCO APLICADO EM ALVENARIA (SEM PRESENÇA DE VÃOS) E ESTRUTURAS DE CONCRETO DE FACHADA, COM ROLO PARA TEXTURA ACRÍLICA.  ARGAMASSA TRAÇO 1:4 E EMULSÃO POLIMÉRICA (ADESIVO) COM PREPARO MANUAL. AF_06/2014</t>
  </si>
  <si>
    <t>4,23</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</si>
  <si>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</si>
  <si>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</si>
  <si>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</si>
  <si>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8,97</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</si>
  <si>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</si>
  <si>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</si>
  <si>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4,28</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</si>
  <si>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</si>
  <si>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</si>
  <si>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</si>
  <si>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5,14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</si>
  <si>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</si>
  <si>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</si>
  <si>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10,12</t>
  </si>
  <si>
    <t>CHAPISCO APLICADO EM ALVENARIA (COM PRESENÇA DE VÃOS) E ESTRUTURAS DE CONCRETO DE FACHADA, COM ROLO PARA TEXTURA ACRÍLICA.  ARGAMASSA INDUSTRIALIZADA COM PREPARO EM MISTURADOR 300 KG. AF_06/2014</t>
  </si>
  <si>
    <t>9,88</t>
  </si>
  <si>
    <t>CHAPISCO APLICADO EM ALVENARIA (COM PRESENÇA DE VÃOS) E ESTRUTURAS DE CONCRETO DE FACHADA, COM COLHER DE PEDREIRO.  ARGAMASSA TRAÇO 1:3 COM PREPARO MANUAL. AF_06/2014</t>
  </si>
  <si>
    <t>6,11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</si>
  <si>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</si>
  <si>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</si>
  <si>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</si>
  <si>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</si>
  <si>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</si>
  <si>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</si>
  <si>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36,97</t>
  </si>
  <si>
    <t>BARRA LISA TRACO 1:3 (CIMENTO E AREIA MEDIA), ESPESSURA 1,5CM, PREPARO MANUAL DA ARGAMASSA</t>
  </si>
  <si>
    <t>34,05</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</si>
  <si>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</si>
  <si>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</si>
  <si>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</si>
  <si>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27,77</t>
  </si>
  <si>
    <t>BARRA LISA TRACO 1:4 (CIMENTO E AREIA MEDIA), COM CORANTE AMARELO, ESPESSURA 2,0CM, PREPARO MANUAL DA ARGAMASSA</t>
  </si>
  <si>
    <t>BARRA LISA TRACO 1:3 (CIMENTO E AREIA MEDIA NAO PENEIRADA), INCLUSO ADITIVO IMPERMEABILIZANTE, ESPESSURA 0,5CM, PREPARO MANUAL DA ARGAMASSA</t>
  </si>
  <si>
    <t>28,22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</si>
  <si>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</si>
  <si>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</si>
  <si>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</si>
  <si>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</si>
  <si>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</si>
  <si>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18,55</t>
  </si>
  <si>
    <t>APLICAÇÃO MANUAL DE GESSO DESEMPENADO (SEM TALISCAS) EM TETO DE AMBIENTES DE ÁREA MENOR QUE 5M², ESPESSURA DE 1,0CM. AF_06/2014</t>
  </si>
  <si>
    <t>21,36</t>
  </si>
  <si>
    <t>APLICAÇÃO MANUAL DE GESSO DESEMPENADO (SEM TALISCAS) EM PAREDES DE AMBIENTES DE ÁREA MAIOR QUE 10M², ESPESSURA DE 0,5CM. AF_06/2014</t>
  </si>
  <si>
    <t>10,34</t>
  </si>
  <si>
    <t>APLICAÇÃO MANUAL DE GESSO DESEMPENADO (SEM TALISCAS) EM PAREDES DE AMBIENTES DE ÁREA ENTRE 5M² E 10M², ESPESSURA DE 0,5CM. AF_06/2014</t>
  </si>
  <si>
    <t>10,68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</si>
  <si>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</si>
  <si>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</si>
  <si>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</si>
  <si>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</si>
  <si>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</si>
  <si>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</si>
  <si>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</si>
  <si>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</si>
  <si>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24,23</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</si>
  <si>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</si>
  <si>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</si>
  <si>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</si>
  <si>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</si>
  <si>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</si>
  <si>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</si>
  <si>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</si>
  <si>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17,36</t>
  </si>
  <si>
    <t>APLICAÇÃO DE GESSO PROJETADO COM EQUIPAMENTO DE PROJEÇÃO EM PAREDES DE AMBIENTES DE ÁREA MENOR QUE 5M², DESEMPENADO (SEM TALISCAS), ESPESSURA DE 1,0CM. AF_06/2014</t>
  </si>
  <si>
    <t>17,84</t>
  </si>
  <si>
    <t>APLICAÇÃO DE GESSO PROJETADO COM EQUIPAMENTO DE PROJEÇÃO EM PAREDES DE AMBIENTES DE ÁREA MAIOR QUE 10M², SARRAFEADO (COM TALISCAS), ESPESSURA DE 1,0CM. AF_06/2014</t>
  </si>
  <si>
    <t>18,83</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</si>
  <si>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</si>
  <si>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</si>
  <si>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20,81</t>
  </si>
  <si>
    <t>APLICAÇÃO DE GESSO PROJETADO COM EQUIPAMENTO DE PROJEÇÃO EM PAREDES DE AMBIENTES DE ÁREA MAIOR QUE 10M², SARRAFEADO (COM TALISCAS), ESPESSURA DE 1,5CM. AF_06/2014</t>
  </si>
  <si>
    <t>23,08</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</si>
  <si>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</si>
  <si>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</si>
  <si>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25,23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</si>
  <si>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</si>
  <si>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</si>
  <si>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</si>
  <si>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</si>
  <si>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</si>
  <si>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</si>
  <si>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</si>
  <si>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18,64</t>
  </si>
  <si>
    <t>EMBOÇO, PARA RECEBIMENTO DE CERÂMICA, EM ARGAMASSA TRAÇO 1:2:8, PREPARO MANUAL, APLICADO MANUALMENTE EM FACES INTERNAS DE PAREDES, PARA AMBIENTE COM ÁREA  MAIOR QUE 10M2, ESPESSURA DE 20MM, COM EXECUÇÃO DE TALISCAS. AF_06/2014</t>
  </si>
  <si>
    <t>21,46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</si>
  <si>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</si>
  <si>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</si>
  <si>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</si>
  <si>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44,63</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</si>
  <si>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</si>
  <si>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42,36</t>
  </si>
  <si>
    <t>MASSA ÚNICA, PARA RECEBIMENTO DE PINTURA OU CERÂMICA, ARGAMASSA INDUSTRIALIZADA, PREPARO MECÂNICO, APLICADO COM EQUIPAMENTO DE MISTURA E PROJEÇÃO DE 1,5 M3/H EM FACES INTERNAS DE PAREDES, ESPESSURA DE 5MM, SEM EXECUÇÃO DE TALISCAS. AF_06/2014</t>
  </si>
  <si>
    <t>15,11</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</si>
  <si>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</si>
  <si>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</si>
  <si>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18,77</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</si>
  <si>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</si>
  <si>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</si>
  <si>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</si>
  <si>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</si>
  <si>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</si>
  <si>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</si>
  <si>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</si>
  <si>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</si>
  <si>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</si>
  <si>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26,28</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</si>
  <si>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</si>
  <si>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</si>
  <si>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26,49</t>
  </si>
  <si>
    <t>EMBOÇO OU MASSA ÚNICA EM ARGAMASSA TRAÇO 1:2:8, PREPARO MECÂNICO COM BETONEIRA 400 L, APLICADA MANUALMENTE EM PANOS DE FACHADA COM PRESENÇA DE VÃOS, ESPESSURA DE 25 MM. AF_06/2014</t>
  </si>
  <si>
    <t>35,87</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</si>
  <si>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</si>
  <si>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</si>
  <si>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</si>
  <si>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</si>
  <si>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44,75</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</si>
  <si>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</si>
  <si>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</si>
  <si>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</si>
  <si>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</si>
  <si>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</si>
  <si>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</si>
  <si>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</si>
  <si>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</si>
  <si>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</si>
  <si>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25,34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</si>
  <si>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</si>
  <si>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</si>
  <si>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</si>
  <si>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</si>
  <si>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</si>
  <si>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34,19</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</si>
  <si>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</si>
  <si>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</si>
  <si>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</si>
  <si>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</si>
  <si>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</si>
  <si>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</si>
  <si>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</si>
  <si>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</si>
  <si>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</si>
  <si>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</si>
  <si>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</si>
  <si>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</si>
  <si>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</si>
  <si>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</si>
  <si>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</si>
  <si>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</si>
  <si>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</si>
  <si>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</si>
  <si>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</si>
  <si>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</si>
  <si>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</si>
  <si>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</si>
  <si>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</si>
  <si>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</si>
  <si>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</si>
  <si>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</si>
  <si>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</si>
  <si>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86,84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</si>
  <si>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</si>
  <si>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</si>
  <si>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</si>
  <si>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</si>
  <si>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</si>
  <si>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</si>
  <si>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</si>
  <si>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</si>
  <si>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</si>
  <si>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</si>
  <si>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</si>
  <si>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</si>
  <si>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</si>
  <si>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</si>
  <si>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107,32</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</si>
  <si>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</si>
  <si>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</si>
  <si>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</si>
  <si>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</si>
  <si>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</si>
  <si>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</si>
  <si>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</si>
  <si>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</si>
  <si>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</si>
  <si>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</si>
  <si>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</si>
  <si>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</si>
  <si>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</si>
  <si>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32,65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</si>
  <si>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</si>
  <si>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</si>
  <si>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23,57</t>
  </si>
  <si>
    <t>PASTA DE CIMENTO PORTLAND, ESPESSURA 1MM</t>
  </si>
  <si>
    <t>0,58</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</si>
  <si>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</si>
  <si>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</si>
  <si>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</si>
  <si>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</si>
  <si>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</si>
  <si>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</si>
  <si>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</si>
  <si>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</si>
  <si>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</si>
  <si>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</si>
  <si>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</si>
  <si>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</si>
  <si>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</si>
  <si>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62,16</t>
  </si>
  <si>
    <t>REVESTIMENTO CERÂMICO PARA PAREDES INTERNAS COM PLACAS TIPO ESMALTADA EXTRA  DE DIMENSÕES 33X45 CM APLICADAS EM AMBIENTES DE ÁREA MENOR QUE 5 M² NA ALTURA INTEIRA DAS PAREDES. AF_06/2014</t>
  </si>
  <si>
    <t>66,77</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</si>
  <si>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</si>
  <si>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</si>
  <si>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67,92</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</si>
  <si>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</si>
  <si>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</si>
  <si>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</si>
  <si>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</si>
  <si>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</si>
  <si>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</si>
  <si>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</si>
  <si>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</si>
  <si>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</si>
  <si>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</si>
  <si>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</si>
  <si>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</si>
  <si>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</si>
  <si>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</si>
  <si>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</si>
  <si>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</si>
  <si>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</si>
  <si>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</si>
  <si>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20,72</t>
  </si>
  <si>
    <t>FORRO EM PLACAS DE GESSO, PARA AMBIENTES RESIDENCIAIS. AF_05/2017_P</t>
  </si>
  <si>
    <t>29,52</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</si>
  <si>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</si>
  <si>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</si>
  <si>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</si>
  <si>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</si>
  <si>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1,98</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</si>
  <si>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</si>
  <si>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</si>
  <si>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</si>
  <si>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</si>
  <si>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</si>
  <si>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</si>
  <si>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</si>
  <si>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</si>
  <si>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</si>
  <si>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36,90</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</si>
  <si>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</si>
  <si>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</si>
  <si>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</si>
  <si>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</si>
  <si>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</si>
  <si>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</si>
  <si>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</si>
  <si>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</si>
  <si>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</si>
  <si>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</si>
  <si>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6,45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</si>
  <si>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</si>
  <si>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</si>
  <si>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</si>
  <si>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</si>
  <si>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1,76</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</si>
  <si>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</si>
  <si>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</si>
  <si>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</si>
  <si>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</si>
  <si>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</si>
  <si>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</si>
  <si>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</si>
  <si>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</si>
  <si>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</si>
  <si>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</si>
  <si>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</si>
  <si>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</si>
  <si>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</si>
  <si>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</si>
  <si>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</si>
  <si>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</si>
  <si>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</si>
  <si>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</si>
  <si>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</si>
  <si>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</si>
  <si>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</si>
  <si>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</si>
  <si>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</si>
  <si>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</si>
  <si>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</si>
  <si>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</si>
  <si>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</si>
  <si>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</si>
  <si>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</si>
  <si>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</si>
  <si>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</si>
  <si>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</si>
  <si>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</si>
  <si>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</si>
  <si>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</si>
  <si>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</si>
  <si>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</si>
  <si>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</si>
  <si>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</si>
  <si>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</si>
  <si>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</si>
  <si>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</si>
  <si>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</si>
  <si>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</si>
  <si>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</si>
  <si>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</si>
  <si>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</si>
  <si>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</si>
  <si>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</si>
  <si>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</si>
  <si>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</si>
  <si>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</si>
  <si>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</si>
  <si>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</si>
  <si>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</si>
  <si>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</si>
  <si>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</si>
  <si>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</si>
  <si>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</si>
  <si>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</si>
  <si>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</si>
  <si>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</si>
  <si>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</si>
  <si>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</si>
  <si>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</si>
  <si>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</si>
  <si>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</si>
  <si>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</si>
  <si>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</si>
  <si>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</si>
  <si>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</si>
  <si>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</si>
  <si>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</si>
  <si>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</si>
  <si>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</si>
  <si>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</si>
  <si>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</si>
  <si>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</si>
  <si>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</si>
  <si>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</si>
  <si>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</si>
  <si>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</si>
  <si>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</si>
  <si>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</si>
  <si>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</si>
  <si>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</si>
  <si>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</si>
  <si>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</si>
  <si>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</si>
  <si>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</si>
  <si>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</si>
  <si>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</si>
  <si>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</si>
  <si>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</si>
  <si>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</si>
  <si>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</si>
  <si>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</si>
  <si>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</si>
  <si>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</si>
  <si>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</si>
  <si>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</si>
  <si>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</si>
  <si>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</si>
  <si>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</si>
  <si>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</si>
  <si>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</si>
  <si>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</si>
  <si>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</si>
  <si>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</si>
  <si>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</si>
  <si>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</si>
  <si>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</si>
  <si>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</si>
  <si>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</si>
  <si>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</si>
  <si>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</si>
  <si>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</si>
  <si>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</si>
  <si>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</si>
  <si>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</si>
  <si>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</si>
  <si>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</si>
  <si>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</si>
  <si>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</si>
  <si>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</si>
  <si>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</si>
  <si>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</si>
  <si>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</si>
  <si>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</si>
  <si>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</si>
  <si>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</si>
  <si>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</si>
  <si>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</si>
  <si>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</si>
  <si>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</si>
  <si>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</si>
  <si>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</si>
  <si>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</si>
  <si>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</si>
  <si>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0,36</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</si>
  <si>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</si>
  <si>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</si>
  <si>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</si>
  <si>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</si>
  <si>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0,08</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</si>
  <si>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</si>
  <si>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</si>
  <si>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</si>
  <si>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</si>
  <si>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</si>
  <si>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</si>
  <si>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</si>
  <si>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</si>
  <si>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</si>
  <si>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</si>
  <si>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</si>
  <si>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</si>
  <si>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</si>
  <si>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</si>
  <si>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</si>
  <si>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0,30</t>
  </si>
  <si>
    <t>TRANSPORTE HORIZONTAL, PLACAS CERÂMICAS, CARRINHO PARA MINI PÁLETES, 100M. AF_06/2014</t>
  </si>
  <si>
    <t>0,40</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</si>
  <si>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</si>
  <si>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</si>
  <si>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</si>
  <si>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</si>
  <si>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</si>
  <si>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</si>
  <si>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</si>
  <si>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</si>
  <si>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</si>
  <si>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</si>
  <si>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</si>
  <si>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</si>
  <si>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6,74</t>
  </si>
  <si>
    <t>TRANSPORTE HORIZONTAL, SACOS 30 KG, CARRINHO PLATAFORMA, 30M. AF_06/2014</t>
  </si>
  <si>
    <t>TRANSPORTE HORIZONTAL, SACOS 20 KG, CARRINHO PLATAFORMA, 30M. AF_06/2014</t>
  </si>
  <si>
    <t>10,79</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</si>
  <si>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</si>
  <si>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</si>
  <si>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</si>
  <si>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</si>
  <si>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</si>
  <si>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</si>
  <si>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18,88</t>
  </si>
  <si>
    <t>TRANSPORTE HORIZONTAL, SACOS 50 KG, CARRINHO PLATAFORMA, 100M. AF_06/2014</t>
  </si>
  <si>
    <t>TRANSPORTE HORIZONTAL, SACOS 30 KG, CARRINHO PLATAFORMA, 100M. AF_06/2014</t>
  </si>
  <si>
    <t>TRANSPORTE HORIZONTAL, SACOS 20 KG, CARRINHO PLATAFORMA, 100M. AF_06/2014</t>
  </si>
  <si>
    <t>22,93</t>
  </si>
  <si>
    <t>TRANSPORTE HORIZONTAL, LATA DE 18 L, CARRINHO PLATAFORMA, 30M. AF_06/2014</t>
  </si>
  <si>
    <t>18L</t>
  </si>
  <si>
    <t>0,33</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</si>
  <si>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</si>
  <si>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</si>
  <si>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</si>
  <si>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</si>
  <si>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</si>
  <si>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</si>
  <si>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</si>
  <si>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8,09</t>
  </si>
  <si>
    <t>TRANSPORTE VERTICAL, SACOS 30 KG, MANUAL, 1 PAVIMENTO. AF_06/2014</t>
  </si>
  <si>
    <t>13,49</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</si>
  <si>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</si>
  <si>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</si>
  <si>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</si>
  <si>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</si>
  <si>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</si>
  <si>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</si>
  <si>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</si>
  <si>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</si>
  <si>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</si>
  <si>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</si>
  <si>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</si>
  <si>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</si>
  <si>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0,37</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</si>
  <si>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</si>
  <si>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</si>
  <si>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</si>
  <si>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</si>
  <si>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</si>
  <si>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</si>
  <si>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</si>
  <si>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</si>
  <si>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</si>
  <si>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1,11</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</si>
  <si>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</si>
  <si>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</si>
  <si>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</si>
  <si>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</si>
  <si>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</si>
  <si>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</si>
  <si>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</si>
  <si>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</si>
  <si>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</si>
  <si>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</si>
  <si>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</si>
  <si>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</si>
  <si>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</si>
  <si>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</si>
  <si>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</si>
  <si>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</si>
  <si>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</si>
  <si>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</si>
  <si>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</si>
  <si>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</si>
  <si>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23,04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</si>
  <si>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</si>
  <si>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</si>
  <si>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</si>
  <si>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</si>
  <si>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</si>
  <si>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</si>
  <si>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32,00</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</si>
  <si>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</si>
  <si>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</si>
  <si>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</si>
  <si>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</si>
  <si>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</si>
  <si>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</si>
  <si>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1,41</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</si>
  <si>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</si>
  <si>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</si>
  <si>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</si>
  <si>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</si>
  <si>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2,50</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</si>
  <si>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</si>
  <si>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</si>
  <si>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4,86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</si>
  <si>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</si>
  <si>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</si>
  <si>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</si>
  <si>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</si>
  <si>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</si>
  <si>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</si>
  <si>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</si>
  <si>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</si>
  <si>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0,86</t>
  </si>
  <si>
    <t>TRANSPORTE VERTICAL MANUAL DE 1 PAVIMENTO DE BACIA SANITÁRIA, CAIXA ACOPLADA, TANQUE OU PIA. AF_07/2016</t>
  </si>
  <si>
    <t>TRANSPORTE HORIZONTAL DE 30 M COM CARRINHO PLATAFORMA COM BACIA SANITÁRIA, CAIXA ACOPLADA, TANQUE OU PIA. AF_07/2016</t>
  </si>
  <si>
    <t>0,46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</si>
  <si>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</si>
  <si>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</si>
  <si>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</si>
  <si>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</si>
  <si>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</si>
  <si>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</si>
  <si>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</si>
  <si>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0,95</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</si>
  <si>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</si>
  <si>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</si>
  <si>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</si>
  <si>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</si>
  <si>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1,08</t>
  </si>
  <si>
    <t>TRANSPORTE HORIZONTAL DE 100 M COM CARRINHO PLATAFORMA COM BARRAMENTO BLINDADO. AF_07/2016</t>
  </si>
  <si>
    <t>0,88</t>
  </si>
  <si>
    <t>TRANSPORTE HORIZONTAL MANUAL, DE 30 M, DE CALHA. AF_07/2016</t>
  </si>
  <si>
    <t>LIMPEZA FINAL DA OBRA</t>
  </si>
  <si>
    <t>73806/1</t>
  </si>
  <si>
    <t>LIMPEZA DE SUPERFICIES COM JATO DE ALTA PRESSAO DE AR E AGUA</t>
  </si>
  <si>
    <t>1,38</t>
  </si>
  <si>
    <t>73948/2</t>
  </si>
  <si>
    <t>LIMPEZA/PREPARO SUPERFICIE CONCRETO P/PINTURA</t>
  </si>
  <si>
    <t>7,20</t>
  </si>
  <si>
    <t>73948/3</t>
  </si>
  <si>
    <t>LIMPEZA AZULEJO</t>
  </si>
  <si>
    <t>5,28</t>
  </si>
  <si>
    <t>73948/8</t>
  </si>
  <si>
    <t>LIMPEZA VIDRO COMUM</t>
  </si>
  <si>
    <t>73948/9</t>
  </si>
  <si>
    <t>LIMPEZA FORRO</t>
  </si>
  <si>
    <t>20,69</t>
  </si>
  <si>
    <t>73948/11</t>
  </si>
  <si>
    <t>LIMPEZA PISO CERAMICO</t>
  </si>
  <si>
    <t>17,73</t>
  </si>
  <si>
    <t>73948/15</t>
  </si>
  <si>
    <t>LIMPEZA PISO MARMORITE/GRANILITE</t>
  </si>
  <si>
    <t>11,76</t>
  </si>
  <si>
    <t>73948/16</t>
  </si>
  <si>
    <t>LIMPEZA MANUAL DO TERRENO (C/ RASPAGEM SUPERFICIAL)</t>
  </si>
  <si>
    <t>74086/1</t>
  </si>
  <si>
    <t>LIMPEZA LOUCAS E METAIS</t>
  </si>
  <si>
    <t>21,78</t>
  </si>
  <si>
    <t>RASPAGEM / CALAFETACAO TACOS MADEIRA 1 DEMAO CERA</t>
  </si>
  <si>
    <t>ENCERAMENTO MANUAL EM MADEIRA - 3 DEMAOS</t>
  </si>
  <si>
    <t>10,64</t>
  </si>
  <si>
    <t>LIXAMENTO MAN C/ LIXA CALAFATE DE CONCR APARENTE ANTIGO</t>
  </si>
  <si>
    <t>LIMPEZA DE REVESTIMENTO EM PAREDE C/ SOLUCAO DE ACIDO MURIATICO/AMONIA</t>
  </si>
  <si>
    <t>74163/1</t>
  </si>
  <si>
    <t>PERFURACAO DE POCO COM PERFURATRIZ PNEUMATICA</t>
  </si>
  <si>
    <t>38,56</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</si>
  <si>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</si>
  <si>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</si>
  <si>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</si>
  <si>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</si>
  <si>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</si>
  <si>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</si>
  <si>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</si>
  <si>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</si>
  <si>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440,00</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</si>
  <si>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</si>
  <si>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</si>
  <si>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</si>
  <si>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</si>
  <si>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23,83</t>
  </si>
  <si>
    <t>GUARDA-CORPO FIXADO EM FÔRMA DE MADEIRA COM TRAVESSÕES EM MADEIRA PREGADA E FECHAMENTO EM TELA DE POLIPROPILENO PARA EDIFICAÇÕES COM ATÉ 2 PAVIMENTOS. AF_11/2017</t>
  </si>
  <si>
    <t>29,55</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</si>
  <si>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</si>
  <si>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</si>
  <si>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</si>
  <si>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40,84</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</si>
  <si>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</si>
  <si>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</si>
  <si>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27,26</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</si>
  <si>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</si>
  <si>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</si>
  <si>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19,41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</si>
  <si>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</si>
  <si>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</si>
  <si>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</si>
  <si>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33,09</t>
  </si>
  <si>
    <t>FECHAMENTO REMOVÍVEL DE VÃO DE PORTAS, EM MADEIRA (VÃO DO ELEVADOR)  1 MONTAGEM EM OBRA. AF_11/2017</t>
  </si>
  <si>
    <t>FECHAMENTO REMOVÍVEL DE ABERTURA DE CAIXILHO, EM MADEIRA  4 MONTAGENS EM OBRA. AF_11/2017</t>
  </si>
  <si>
    <t>9,18</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</si>
  <si>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</si>
  <si>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</si>
  <si>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</si>
  <si>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</si>
  <si>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13,72</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</si>
  <si>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</si>
  <si>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</si>
  <si>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</si>
  <si>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</si>
  <si>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</si>
  <si>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88,45</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</si>
  <si>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</si>
  <si>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</si>
  <si>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</si>
  <si>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</si>
  <si>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</si>
  <si>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</si>
  <si>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</si>
  <si>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</si>
  <si>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</si>
  <si>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</si>
  <si>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</si>
  <si>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</si>
  <si>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</si>
  <si>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2,23</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</si>
  <si>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</si>
  <si>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</si>
  <si>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</si>
  <si>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</si>
  <si>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</si>
  <si>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</si>
  <si>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</si>
  <si>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</si>
  <si>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</si>
  <si>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</si>
  <si>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</si>
  <si>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</si>
  <si>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</si>
  <si>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</si>
  <si>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</si>
  <si>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</si>
  <si>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</si>
  <si>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1,62</t>
  </si>
  <si>
    <t>DEMOLIÇÃO DE REVESTIMENTO CERÂMICO, DE FORMA MANUAL, SEM REAPROVEITAMENTO. AF_12/2017</t>
  </si>
  <si>
    <t>14,17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</si>
  <si>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</si>
  <si>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</si>
  <si>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</si>
  <si>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</si>
  <si>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</si>
  <si>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</si>
  <si>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12,90</t>
  </si>
  <si>
    <t>REMOÇÃO DE FORROS DE DRYWALL, PVC E FIBROMINERAL, DE FORMA MANUAL, SEM REAPROVEITAMENTO. AF_12/2017</t>
  </si>
  <si>
    <t>1,06</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</si>
  <si>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</si>
  <si>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</si>
  <si>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</si>
  <si>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</si>
  <si>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</si>
  <si>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</si>
  <si>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2,13</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</si>
  <si>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</si>
  <si>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</si>
  <si>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</si>
  <si>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</si>
  <si>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</si>
  <si>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</si>
  <si>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</si>
  <si>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</si>
  <si>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13,08</t>
  </si>
  <si>
    <t>REMOÇÃO DE TESOURAS METÁLICAS, COM VÃO MENOR QUE 8M, DE FORMA MANUAL, SEM REAPROVEITAMENTO. AF_12/2017</t>
  </si>
  <si>
    <t>131,65</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</si>
  <si>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</si>
  <si>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</si>
  <si>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</si>
  <si>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</si>
  <si>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</si>
  <si>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</si>
  <si>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</si>
  <si>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7,85</t>
  </si>
  <si>
    <t>REMOÇÃO DE ACESSÓRIOS, DE FORMA MANUAL, SEM REAPROVEITAMENTO. AF_12/2017</t>
  </si>
  <si>
    <t>REMOÇÃO DE LUMINÁRIAS, DE FORMA MANUAL, SEM REAPROVEITAMENTO. AF_12/2017</t>
  </si>
  <si>
    <t>REMOÇÃO DE METAIS SANITÁRIOS, DE FORMA MANUAL, SEM REAPROVEITAMENTO. AF_12/2017</t>
  </si>
  <si>
    <t>5,72</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</si>
  <si>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</si>
  <si>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</si>
  <si>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</si>
  <si>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</si>
  <si>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</si>
  <si>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</si>
  <si>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</si>
  <si>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</si>
  <si>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33,26</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</si>
  <si>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</si>
  <si>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</si>
  <si>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</si>
  <si>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</si>
  <si>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</si>
  <si>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</si>
  <si>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</si>
  <si>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</si>
  <si>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</si>
  <si>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</si>
  <si>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</si>
  <si>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</si>
  <si>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</si>
  <si>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</si>
  <si>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</si>
  <si>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</si>
  <si>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</si>
  <si>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</si>
  <si>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</si>
  <si>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</si>
  <si>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</si>
  <si>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</si>
  <si>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</si>
  <si>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</si>
  <si>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</si>
  <si>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</si>
  <si>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</si>
  <si>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</si>
  <si>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</si>
  <si>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</si>
  <si>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84,78</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</si>
  <si>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</si>
  <si>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</si>
  <si>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</si>
  <si>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</si>
  <si>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</si>
  <si>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</si>
  <si>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</si>
  <si>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</si>
  <si>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</si>
  <si>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</si>
  <si>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</si>
  <si>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</si>
  <si>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</si>
  <si>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</si>
  <si>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</si>
  <si>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</si>
  <si>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37,08</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</si>
  <si>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</si>
  <si>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</si>
  <si>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</si>
  <si>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</si>
  <si>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</si>
  <si>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</si>
  <si>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</si>
  <si>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</si>
  <si>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</si>
  <si>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</si>
  <si>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</si>
  <si>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</si>
  <si>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</si>
  <si>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</si>
  <si>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</si>
  <si>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</si>
  <si>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</si>
  <si>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</si>
  <si>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</si>
  <si>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</si>
  <si>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</si>
  <si>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</si>
  <si>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</si>
  <si>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</si>
  <si>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</si>
  <si>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</si>
  <si>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</si>
  <si>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</si>
  <si>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</si>
  <si>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</si>
  <si>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</si>
  <si>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</si>
  <si>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</si>
  <si>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</si>
  <si>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</si>
  <si>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</si>
  <si>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</si>
  <si>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</si>
  <si>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</si>
  <si>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</si>
  <si>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</si>
  <si>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</si>
  <si>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</si>
  <si>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</si>
  <si>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63,58</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</si>
  <si>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</si>
  <si>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</si>
  <si>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</si>
  <si>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</si>
  <si>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</si>
  <si>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</si>
  <si>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</si>
  <si>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</si>
  <si>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</si>
  <si>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</si>
  <si>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</si>
  <si>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</si>
  <si>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</si>
  <si>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</si>
  <si>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</si>
  <si>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</si>
  <si>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</si>
  <si>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</si>
  <si>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</si>
  <si>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</si>
  <si>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</si>
  <si>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</si>
  <si>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39,73</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</si>
  <si>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</si>
  <si>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</si>
  <si>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</si>
  <si>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</si>
  <si>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</si>
  <si>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</si>
  <si>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</si>
  <si>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</si>
  <si>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</si>
  <si>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</si>
  <si>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</si>
  <si>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</si>
  <si>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</si>
  <si>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</si>
  <si>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</si>
  <si>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</si>
  <si>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</si>
  <si>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</si>
  <si>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</si>
  <si>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</si>
  <si>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</si>
  <si>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</si>
  <si>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</si>
  <si>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</si>
  <si>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</si>
  <si>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</si>
  <si>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1,91</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</si>
  <si>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</si>
  <si>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</si>
  <si>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</si>
  <si>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</si>
  <si>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</si>
  <si>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</si>
  <si>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</si>
  <si>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</si>
  <si>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</si>
  <si>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</si>
  <si>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</si>
  <si>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</si>
  <si>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1,44</t>
  </si>
  <si>
    <t>TRANSPORTE COM CAMINHÃO BASCULANTE DE 10 M3, EM VIA URBANA EM REVESTIMENTO PRIMÁRIO (UNIDADE: M3XKM). AF_04/2016</t>
  </si>
  <si>
    <t>1,10</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</si>
  <si>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</si>
  <si>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</si>
  <si>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</si>
  <si>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1,00</t>
  </si>
  <si>
    <t>TRANSPORTE COM CAMINHÃO BASCULANTE DE 14 M3, EM VIA URBANA PAVIMENTADA, DMT ACIMA DE 30 KM (UNIDADE: M3XKM). AF_04/2016</t>
  </si>
  <si>
    <t>0,96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</si>
  <si>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</si>
  <si>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</si>
  <si>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</si>
  <si>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</si>
  <si>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</si>
  <si>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</si>
  <si>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</si>
  <si>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</si>
  <si>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1,50</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</si>
  <si>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</si>
  <si>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</si>
  <si>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</si>
  <si>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</si>
  <si>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</si>
  <si>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</si>
  <si>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</si>
  <si>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</si>
  <si>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</si>
  <si>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</si>
  <si>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40,11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</si>
  <si>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</si>
  <si>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</si>
  <si>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</si>
  <si>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</si>
  <si>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</si>
  <si>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</si>
  <si>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</si>
  <si>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</si>
  <si>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</si>
  <si>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</si>
  <si>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</si>
  <si>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</si>
  <si>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</si>
  <si>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</si>
  <si>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</si>
  <si>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</si>
  <si>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</si>
  <si>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</si>
  <si>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</si>
  <si>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</si>
  <si>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</si>
  <si>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</si>
  <si>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</si>
  <si>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</si>
  <si>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</si>
  <si>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</si>
  <si>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</si>
  <si>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</si>
  <si>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12,69</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</si>
  <si>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</si>
  <si>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</si>
  <si>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</si>
  <si>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</si>
  <si>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</si>
  <si>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</si>
  <si>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EPI (ENCARGOS COMPLEMENTARES) - HORISTA</t>
  </si>
  <si>
    <t>AJUDANTE DE ARMADOR COM ENCARGOS COMPLEMENTARES</t>
  </si>
  <si>
    <t>15,23</t>
  </si>
  <si>
    <t>AJUDANTE DE CARPINTEIRO COM ENCARGOS COMPLEMENTARES</t>
  </si>
  <si>
    <t>AJUDANTE DE ESTRUTURA METÁLICA COM ENCARGOS COMPLEMENTARES</t>
  </si>
  <si>
    <t>AJUDANTE DE OPERAÇÃO EM GERAL COM ENCARGOS COMPLEMENTARES</t>
  </si>
  <si>
    <t>AJUDANTE DE PEDREIRO COM ENCARGOS COMPLEMENTARES</t>
  </si>
  <si>
    <t>14,94</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</si>
  <si>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</si>
  <si>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</si>
  <si>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</si>
  <si>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</si>
  <si>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</si>
  <si>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</si>
  <si>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</si>
  <si>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</si>
  <si>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</si>
  <si>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</si>
  <si>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17,42</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</si>
  <si>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</si>
  <si>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</si>
  <si>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</si>
  <si>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</si>
  <si>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</si>
  <si>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</si>
  <si>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</si>
  <si>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18,62</t>
  </si>
  <si>
    <t>CARPINTEIRO DE FORMAS COM ENCARGOS COMPLEMENTARES</t>
  </si>
  <si>
    <t>CAVOUQUEIRO OU OPERADOR PERFURATRIZ/ROMPEDOR COM ENCARGOS COMPLEMENTARES</t>
  </si>
  <si>
    <t>ELETRICISTA COM ENCARGOS COMPLEMENTARES</t>
  </si>
  <si>
    <t>19,81</t>
  </si>
  <si>
    <t>ELETRICISTA INDUSTRIAL COM ENCARGOS COMPLEMENTARES</t>
  </si>
  <si>
    <t>ELETROTÉCNICO COM ENCARGOS COMPLEMENTARES</t>
  </si>
  <si>
    <t>ENCANADOR OU BOMBEIRO HIDRÁULICO COM ENCARGOS COMPLEMENTARES</t>
  </si>
  <si>
    <t>18,25</t>
  </si>
  <si>
    <t>ESTUCADOR COM ENCARGOS COMPLEMENTARES</t>
  </si>
  <si>
    <t>17,11</t>
  </si>
  <si>
    <t>GESSEIRO COM ENCARGOS COMPLEMENTARES</t>
  </si>
  <si>
    <t>IMPERMEABILIZADOR COM ENCARGOS COMPLEMENTARES</t>
  </si>
  <si>
    <t>19,63</t>
  </si>
  <si>
    <t>MACARIQUEIRO COM ENCARGOS COMPLEMENTARES</t>
  </si>
  <si>
    <t>MARCENEIRO COM ENCARGOS COMPLEMENTARES</t>
  </si>
  <si>
    <t>MARMORISTA/GRANITEIRO COM ENCARGOS COMPLEMENTARES</t>
  </si>
  <si>
    <t>MECÃNICO DE EQUIPAMENTOS PESADOS COM ENCARGOS COMPLEMENTARES</t>
  </si>
  <si>
    <t>23,79</t>
  </si>
  <si>
    <t>MONTADOR (TUBO AÇO/EQUIPAMENTOS) COM ENCARGOS COMPLEMENTARES</t>
  </si>
  <si>
    <t>MONTADOR DE ESTRUTURA METÁLICA COM ENCARGOS COMPLEMENTARES</t>
  </si>
  <si>
    <t>MONTADOR ELETROMECÃNICO COM ENCARGOS COMPLEMENTARES</t>
  </si>
  <si>
    <t>MOTORISTA DE BASCULANTE COM ENCARGOS COMPLEMENTARES</t>
  </si>
  <si>
    <t>18,53</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</si>
  <si>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</si>
  <si>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</si>
  <si>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</si>
  <si>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</si>
  <si>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</si>
  <si>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</si>
  <si>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</si>
  <si>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19,45</t>
  </si>
  <si>
    <t>OPERADOR DE BETONEIRA (CAMINHÃO) COM ENCARGOS COMPLEMENTARES</t>
  </si>
  <si>
    <t>OPERADOR DE COMPRESSOR OU COMPRESSORISTA COM ENCARGOS COMPLEMENTARES</t>
  </si>
  <si>
    <t>OPERADOR DE DEMARCADORA DE FAIXAS COM ENCARGOS COMPLEMENTARES</t>
  </si>
  <si>
    <t>20,92</t>
  </si>
  <si>
    <t>OPERADOR DE ESCAVADEIRA COM ENCARGOS COMPLEMENTARES</t>
  </si>
  <si>
    <t>22,26</t>
  </si>
  <si>
    <t>OPERADOR DE GUINCHO COM ENCARGOS COMPLEMENTARES</t>
  </si>
  <si>
    <t>13,89</t>
  </si>
  <si>
    <t>OPERADOR DE GUINDASTE COM ENCARGOS COMPLEMENTARES</t>
  </si>
  <si>
    <t>25,21</t>
  </si>
  <si>
    <t>OPERADOR DE MÁQUINAS E EQUIPAMENTOS COM ENCARGOS COMPLEMENTARES</t>
  </si>
  <si>
    <t>19,33</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</si>
  <si>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</si>
  <si>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</si>
  <si>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</si>
  <si>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</si>
  <si>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</si>
  <si>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</si>
  <si>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</si>
  <si>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</si>
  <si>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</si>
  <si>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</si>
  <si>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</si>
  <si>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</si>
  <si>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</si>
  <si>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</si>
  <si>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</si>
  <si>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17,51</t>
  </si>
  <si>
    <t>RASTELEIRO COM ENCARGOS COMPLEMENTARES</t>
  </si>
  <si>
    <t>11,46</t>
  </si>
  <si>
    <t>SERRALHEIRO COM ENCARGOS COMPLEMENTARES</t>
  </si>
  <si>
    <t>17,99</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</si>
  <si>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</si>
  <si>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</si>
  <si>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</si>
  <si>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</si>
  <si>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</si>
  <si>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</si>
  <si>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</si>
  <si>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16,86</t>
  </si>
  <si>
    <t>TRATORISTA COM ENCARGOS COMPLEMENTARES</t>
  </si>
  <si>
    <t>20,53</t>
  </si>
  <si>
    <t>VIDRACEIRO COM ENCARGOS COMPLEMENTARES</t>
  </si>
  <si>
    <t>16,85</t>
  </si>
  <si>
    <t>VIGIA NOTURNO COM ENCARGOS COMPLEMENTARES</t>
  </si>
  <si>
    <t>OPERADOR DE BETONEIRA ESTACIONÁRIA/MISTURADOR COM ENCARGOS COMPLEMENTARES</t>
  </si>
  <si>
    <t>JARDINEIRO COM ENCARGOS COMPLEMENTARES</t>
  </si>
  <si>
    <t>DESENHISTA DETALHISTA COM ENCARGOS COMPLEMENTARES</t>
  </si>
  <si>
    <t>21,87</t>
  </si>
  <si>
    <t>ALMOXARIFE COM ENCARGOS COMPLEMENTARES</t>
  </si>
  <si>
    <t>18,51</t>
  </si>
  <si>
    <t>APONTADOR OU APROPRIADOR COM ENCARGOS COMPLEMENTARES</t>
  </si>
  <si>
    <t>ARQUITETO DE OBRA JUNIOR COM ENCARGOS COMPLEMENTARES</t>
  </si>
  <si>
    <t>ARQUITETO DE OBRA PLENO COM ENCARGOS COMPLEMENTARES</t>
  </si>
  <si>
    <t>75,33</t>
  </si>
  <si>
    <t>ARQUITETO DE OBRA SENIOR COM ENCARGOS COMPLEMENTARES</t>
  </si>
  <si>
    <t>AUXILIAR DE DESENHISTA COM ENCARGOS COMPLEMENTARES</t>
  </si>
  <si>
    <t>18,38</t>
  </si>
  <si>
    <t>AUXILIAR DE ESCRITORIO COM ENCARGOS COMPLEMENTARES</t>
  </si>
  <si>
    <t>DESENHISTA COPISTA COM ENCARGOS COMPLEMENTARES</t>
  </si>
  <si>
    <t>18,57</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</si>
  <si>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</si>
  <si>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</si>
  <si>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</si>
  <si>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</si>
  <si>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</si>
  <si>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</si>
  <si>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48,96</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</si>
  <si>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</si>
  <si>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</si>
  <si>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</si>
  <si>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</si>
  <si>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</si>
  <si>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</si>
  <si>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3.292,68</t>
  </si>
  <si>
    <t>3.877,01</t>
  </si>
  <si>
    <t>3.298,03</t>
  </si>
  <si>
    <t>5.396,36</t>
  </si>
  <si>
    <t>3.264,89</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</si>
  <si>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</si>
  <si>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</si>
  <si>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</si>
  <si>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</si>
  <si>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</si>
  <si>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</si>
  <si>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</si>
  <si>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</si>
  <si>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</si>
  <si>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</si>
  <si>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</si>
  <si>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</si>
  <si>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</si>
  <si>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</si>
  <si>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</si>
  <si>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</si>
  <si>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</si>
  <si>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</si>
  <si>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</si>
  <si>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</si>
  <si>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</si>
  <si>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</si>
  <si>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</si>
  <si>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</si>
  <si>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</si>
  <si>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</si>
  <si>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</si>
  <si>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</si>
  <si>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</si>
  <si>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</si>
  <si>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</si>
  <si>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</si>
  <si>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</si>
  <si>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</si>
  <si>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</si>
  <si>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</si>
  <si>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</si>
  <si>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</si>
  <si>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</si>
  <si>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</si>
  <si>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</si>
  <si>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</si>
  <si>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</si>
  <si>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</si>
  <si>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</si>
  <si>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</si>
  <si>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</si>
  <si>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</si>
  <si>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</si>
  <si>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</si>
  <si>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</si>
  <si>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</si>
  <si>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</si>
  <si>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</si>
  <si>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</si>
  <si>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</si>
  <si>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</si>
  <si>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</si>
  <si>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</si>
  <si>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</si>
  <si>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</si>
  <si>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</si>
  <si>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</si>
  <si>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</si>
  <si>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</si>
  <si>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</si>
  <si>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</si>
  <si>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</si>
  <si>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</si>
  <si>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</si>
  <si>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</si>
  <si>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</si>
  <si>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</si>
  <si>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</si>
  <si>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</si>
  <si>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</si>
  <si>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</si>
  <si>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</si>
  <si>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</si>
  <si>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</si>
  <si>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</si>
  <si>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</si>
  <si>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</si>
  <si>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</si>
  <si>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</si>
  <si>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</si>
  <si>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</si>
  <si>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</si>
  <si>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</si>
  <si>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</si>
  <si>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</si>
  <si>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</si>
  <si>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</si>
  <si>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0,59</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</si>
  <si>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</si>
  <si>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</si>
  <si>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</si>
  <si>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</si>
  <si>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</si>
  <si>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</si>
  <si>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0,81</t>
  </si>
  <si>
    <t>CURSO DE CAPACITAÇÃO PARA ENGENHEIRO CIVIL DE OBRA PLENO (ENCARGOS COMPLEMENTARES) - HORISTA</t>
  </si>
  <si>
    <t>CURSO DE CAPACITAÇÃO PARA ENGENHEIRO CIVIL DE OBRA SÊNIOR (ENCARGOS COMPLEMENTARES) - HORISTA</t>
  </si>
  <si>
    <t>1,35</t>
  </si>
  <si>
    <t>CURSO DE CAPACITAÇÃO PARA MESTRE DE OBRAS (ENCARGOS COMPLEMENTARES) - HORISTA</t>
  </si>
  <si>
    <t>CURSO DE CAPACITAÇÃO PARA TOPÓGRAFO (ENCARGOS COMPLEMENTARES) - HORISTA</t>
  </si>
  <si>
    <t>CURSO DE CAPACITAÇÃO PARA ENGENHEIRO ELETRICISTA (ENCARGOS COMPLEMENTARES) - HORISTA</t>
  </si>
  <si>
    <t>2,17</t>
  </si>
  <si>
    <t>CURSO DE CAPACITAÇÃO  PARA MOTORISTA DE CAMINHÃO (ENCARGOS COMPLEMENTARES) - MENSALISTA</t>
  </si>
  <si>
    <t>CURSO DE CAPACITAÇÃO PARA DESENHISTA DETALHISTA (ENCARGOS COMPLEMENTARES) - MENSALISTA</t>
  </si>
  <si>
    <t>10,06</t>
  </si>
  <si>
    <t>CURSO DE CAPACITAÇÃO PARA DESENHISTA COPISTA (ENCARGOS COMPLEMENTARES) - MENSALISTA</t>
  </si>
  <si>
    <t>8,27</t>
  </si>
  <si>
    <t>CURSO DE CAPACITAÇÃO PARA DESENHISTA PROJETISTA (ENCARGOS COMPLEMENTARES) - MENSALISTA</t>
  </si>
  <si>
    <t>15,04</t>
  </si>
  <si>
    <t>CURSO DE CAPACITAÇÃO PARA AUXILIAR DE DESENHISTA (ENCARGOS COMPLEMENTARES) - MENSALISTA</t>
  </si>
  <si>
    <t>8,17</t>
  </si>
  <si>
    <t>CURSO DE CAPACITAÇÃO PARA ALMOXARIFE (ENCARGOS COMPLEMENTARES) - MENSALISTA</t>
  </si>
  <si>
    <t>8,22</t>
  </si>
  <si>
    <t>CURSO DE CAPACITAÇÃO PARA APONTADOR OU APROPRIADOR (ENCARGOS COMPLEMENTARES) - MENSALISTA</t>
  </si>
  <si>
    <t>32,56</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</si>
  <si>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</si>
  <si>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</si>
  <si>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</si>
  <si>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137,86</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</si>
  <si>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</si>
  <si>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</si>
  <si>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</si>
  <si>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</si>
  <si>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</si>
  <si>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65,27</t>
  </si>
  <si>
    <t>CURSO DE CAPACITAÇÃO PARA MESTRE DE OBRAS (ENCARGOS COMPLEMENTARES) - MENSALISTA</t>
  </si>
  <si>
    <t>108,78</t>
  </si>
  <si>
    <t>CURSO DE CAPACITAÇÃO PARA TOPÓGRAFO (ENCARGOS COMPLEMENTARES) - MENSALISTA</t>
  </si>
  <si>
    <t>15,25</t>
  </si>
  <si>
    <t xml:space="preserve">H     </t>
  </si>
  <si>
    <t>INSUMOS</t>
  </si>
  <si>
    <t xml:space="preserve">UN    </t>
  </si>
  <si>
    <t>390,37</t>
  </si>
  <si>
    <t xml:space="preserve">M2    </t>
  </si>
  <si>
    <t>85,00</t>
  </si>
  <si>
    <t>164,64</t>
  </si>
  <si>
    <t>139,50</t>
  </si>
  <si>
    <t xml:space="preserve">M3    </t>
  </si>
  <si>
    <t>57,75</t>
  </si>
  <si>
    <t>1,25</t>
  </si>
  <si>
    <t>0,77</t>
  </si>
  <si>
    <t>1,80</t>
  </si>
  <si>
    <t>2,89</t>
  </si>
  <si>
    <t>2,41</t>
  </si>
  <si>
    <t xml:space="preserve">M     </t>
  </si>
  <si>
    <t>44,66</t>
  </si>
  <si>
    <t xml:space="preserve">KG    </t>
  </si>
  <si>
    <t xml:space="preserve">L     </t>
  </si>
  <si>
    <t>4,56</t>
  </si>
  <si>
    <t>4,11</t>
  </si>
  <si>
    <t>2,90</t>
  </si>
  <si>
    <t>7,24</t>
  </si>
  <si>
    <t>2,83</t>
  </si>
  <si>
    <t>35,47</t>
  </si>
  <si>
    <t>0,76</t>
  </si>
  <si>
    <t>8,49</t>
  </si>
  <si>
    <t>14,65</t>
  </si>
  <si>
    <t>31,16</t>
  </si>
  <si>
    <t>34,96</t>
  </si>
  <si>
    <t>1,33</t>
  </si>
  <si>
    <t>43,40</t>
  </si>
  <si>
    <t>74,53</t>
  </si>
  <si>
    <t>11,27</t>
  </si>
  <si>
    <t>7,04</t>
  </si>
  <si>
    <t xml:space="preserve">18L   </t>
  </si>
  <si>
    <t xml:space="preserve">200KG </t>
  </si>
  <si>
    <t>1.266,11</t>
  </si>
  <si>
    <t>1.791,21</t>
  </si>
  <si>
    <t>2.191,80</t>
  </si>
  <si>
    <t>2.740,60</t>
  </si>
  <si>
    <t xml:space="preserve">MES   </t>
  </si>
  <si>
    <t>1.862,41</t>
  </si>
  <si>
    <t>11,14</t>
  </si>
  <si>
    <t>1.864,34</t>
  </si>
  <si>
    <t>1.681,30</t>
  </si>
  <si>
    <t>10,29</t>
  </si>
  <si>
    <t>1.866,73</t>
  </si>
  <si>
    <t>1.761,67</t>
  </si>
  <si>
    <t>1,93</t>
  </si>
  <si>
    <t>6,00</t>
  </si>
  <si>
    <t>455,35</t>
  </si>
  <si>
    <t>15,12</t>
  </si>
  <si>
    <t>2.651,65</t>
  </si>
  <si>
    <t>1,49</t>
  </si>
  <si>
    <t>0,89</t>
  </si>
  <si>
    <t>3,41</t>
  </si>
  <si>
    <t>7,00</t>
  </si>
  <si>
    <t>28,34</t>
  </si>
  <si>
    <t>5,48</t>
  </si>
  <si>
    <t>5,19</t>
  </si>
  <si>
    <t>63,32</t>
  </si>
  <si>
    <t>25,95</t>
  </si>
  <si>
    <t>31,59</t>
  </si>
  <si>
    <t>38,49</t>
  </si>
  <si>
    <t>43,06</t>
  </si>
  <si>
    <t>62,81</t>
  </si>
  <si>
    <t>76,73</t>
  </si>
  <si>
    <t>79,43</t>
  </si>
  <si>
    <t>92,37</t>
  </si>
  <si>
    <t>100,58</t>
  </si>
  <si>
    <t>157,98</t>
  </si>
  <si>
    <t>248,60</t>
  </si>
  <si>
    <t>323,48</t>
  </si>
  <si>
    <t>534,12</t>
  </si>
  <si>
    <t>16,60</t>
  </si>
  <si>
    <t>1,72</t>
  </si>
  <si>
    <t>5,89</t>
  </si>
  <si>
    <t xml:space="preserve">DM3   </t>
  </si>
  <si>
    <t>14,27</t>
  </si>
  <si>
    <t>2.505,14</t>
  </si>
  <si>
    <t>178.304,23</t>
  </si>
  <si>
    <t>5.087,77</t>
  </si>
  <si>
    <t>7.870,15</t>
  </si>
  <si>
    <t>2.421,40</t>
  </si>
  <si>
    <t>4.104,61</t>
  </si>
  <si>
    <t>5.447,62</t>
  </si>
  <si>
    <t>13,07</t>
  </si>
  <si>
    <t>12,53</t>
  </si>
  <si>
    <t>16,56</t>
  </si>
  <si>
    <t>30,00</t>
  </si>
  <si>
    <t>55,00</t>
  </si>
  <si>
    <t>325,08</t>
  </si>
  <si>
    <t>27,51</t>
  </si>
  <si>
    <t>18,80</t>
  </si>
  <si>
    <t>31,43</t>
  </si>
  <si>
    <t>56,57</t>
  </si>
  <si>
    <t>14,13</t>
  </si>
  <si>
    <t>2.478,86</t>
  </si>
  <si>
    <t>1,19</t>
  </si>
  <si>
    <t>1,56</t>
  </si>
  <si>
    <t>6,73</t>
  </si>
  <si>
    <t>8,40</t>
  </si>
  <si>
    <t>1.992,23</t>
  </si>
  <si>
    <t>1.693,49</t>
  </si>
  <si>
    <t>1.804,59</t>
  </si>
  <si>
    <t>1.594,22</t>
  </si>
  <si>
    <t>2.246,87</t>
  </si>
  <si>
    <t>31,86</t>
  </si>
  <si>
    <t>2.254,01</t>
  </si>
  <si>
    <t>12,85</t>
  </si>
  <si>
    <t>4,50</t>
  </si>
  <si>
    <t>91,80</t>
  </si>
  <si>
    <t>238,99</t>
  </si>
  <si>
    <t>454,69</t>
  </si>
  <si>
    <t xml:space="preserve">PAR   </t>
  </si>
  <si>
    <t>986,43</t>
  </si>
  <si>
    <t>998,20</t>
  </si>
  <si>
    <t>344,14</t>
  </si>
  <si>
    <t>526,09</t>
  </si>
  <si>
    <t>509,43</t>
  </si>
  <si>
    <t>146,51</t>
  </si>
  <si>
    <t>201,40</t>
  </si>
  <si>
    <t>231,13</t>
  </si>
  <si>
    <t>250,08</t>
  </si>
  <si>
    <t>246,54</t>
  </si>
  <si>
    <t>231,89</t>
  </si>
  <si>
    <t>88,67</t>
  </si>
  <si>
    <t>98,47</t>
  </si>
  <si>
    <t>105,00</t>
  </si>
  <si>
    <t>110,00</t>
  </si>
  <si>
    <t>121,79</t>
  </si>
  <si>
    <t>131,74</t>
  </si>
  <si>
    <t>137,95</t>
  </si>
  <si>
    <t>5,73</t>
  </si>
  <si>
    <t>18,76</t>
  </si>
  <si>
    <t>2,54</t>
  </si>
  <si>
    <t>14,23</t>
  </si>
  <si>
    <t>34,02</t>
  </si>
  <si>
    <t>79,41</t>
  </si>
  <si>
    <t xml:space="preserve">JG    </t>
  </si>
  <si>
    <t>75,75</t>
  </si>
  <si>
    <t>16,83</t>
  </si>
  <si>
    <t>2.952,86</t>
  </si>
  <si>
    <t xml:space="preserve">MIL   </t>
  </si>
  <si>
    <t>545,00</t>
  </si>
  <si>
    <t>2,18</t>
  </si>
  <si>
    <t>2,64</t>
  </si>
  <si>
    <t>1,43</t>
  </si>
  <si>
    <t>1,75</t>
  </si>
  <si>
    <t>1,79</t>
  </si>
  <si>
    <t>2,61</t>
  </si>
  <si>
    <t>3,96</t>
  </si>
  <si>
    <t>1,20</t>
  </si>
  <si>
    <t>2,62</t>
  </si>
  <si>
    <t>1,88</t>
  </si>
  <si>
    <t>31,95</t>
  </si>
  <si>
    <t>33,43</t>
  </si>
  <si>
    <t>40,80</t>
  </si>
  <si>
    <t>1.904,43</t>
  </si>
  <si>
    <t>2.738,19</t>
  </si>
  <si>
    <t>4.641,46</t>
  </si>
  <si>
    <t>4.406,70</t>
  </si>
  <si>
    <t>18.082,96</t>
  </si>
  <si>
    <t>6.650,58</t>
  </si>
  <si>
    <t>19.721,89</t>
  </si>
  <si>
    <t>8.955,00</t>
  </si>
  <si>
    <t>1.977,04</t>
  </si>
  <si>
    <t>2.388,00</t>
  </si>
  <si>
    <t>3.208,12</t>
  </si>
  <si>
    <t>17.910,00</t>
  </si>
  <si>
    <t>2.820,82</t>
  </si>
  <si>
    <t>4.477,50</t>
  </si>
  <si>
    <t>16,82</t>
  </si>
  <si>
    <t>14,49</t>
  </si>
  <si>
    <t>51,50</t>
  </si>
  <si>
    <t>16,49</t>
  </si>
  <si>
    <t>10,07</t>
  </si>
  <si>
    <t>9,86</t>
  </si>
  <si>
    <t>39,69</t>
  </si>
  <si>
    <t>45,40</t>
  </si>
  <si>
    <t>11,06</t>
  </si>
  <si>
    <t>8,93</t>
  </si>
  <si>
    <t>22,41</t>
  </si>
  <si>
    <t>2,31</t>
  </si>
  <si>
    <t>3,03</t>
  </si>
  <si>
    <t>3,31</t>
  </si>
  <si>
    <t>8,39</t>
  </si>
  <si>
    <t>13,88</t>
  </si>
  <si>
    <t>3,67</t>
  </si>
  <si>
    <t>43,03</t>
  </si>
  <si>
    <t>24,48</t>
  </si>
  <si>
    <t>3,38</t>
  </si>
  <si>
    <t>2,58</t>
  </si>
  <si>
    <t>5,82</t>
  </si>
  <si>
    <t>9,90</t>
  </si>
  <si>
    <t>2,37</t>
  </si>
  <si>
    <t>9,36</t>
  </si>
  <si>
    <t>19,26</t>
  </si>
  <si>
    <t>19,10</t>
  </si>
  <si>
    <t>19,73</t>
  </si>
  <si>
    <t>21,63</t>
  </si>
  <si>
    <t>4,24</t>
  </si>
  <si>
    <t>52,14</t>
  </si>
  <si>
    <t>66,30</t>
  </si>
  <si>
    <t>79,73</t>
  </si>
  <si>
    <t>137,39</t>
  </si>
  <si>
    <t>230,73</t>
  </si>
  <si>
    <t>28,26</t>
  </si>
  <si>
    <t>29,54</t>
  </si>
  <si>
    <t>32,63</t>
  </si>
  <si>
    <t>34,93</t>
  </si>
  <si>
    <t>44,33</t>
  </si>
  <si>
    <t>49,84</t>
  </si>
  <si>
    <t>55,13</t>
  </si>
  <si>
    <t>53,44</t>
  </si>
  <si>
    <t>67,50</t>
  </si>
  <si>
    <t>47,50</t>
  </si>
  <si>
    <t>6,63</t>
  </si>
  <si>
    <t>10,09</t>
  </si>
  <si>
    <t>118,90</t>
  </si>
  <si>
    <t>36,49</t>
  </si>
  <si>
    <t>0,26</t>
  </si>
  <si>
    <t>13,66</t>
  </si>
  <si>
    <t>2,03</t>
  </si>
  <si>
    <t>8,88</t>
  </si>
  <si>
    <t>11,71</t>
  </si>
  <si>
    <t>2,53</t>
  </si>
  <si>
    <t>155,64</t>
  </si>
  <si>
    <t>3,75</t>
  </si>
  <si>
    <t>65,09</t>
  </si>
  <si>
    <t>2,30</t>
  </si>
  <si>
    <t>2,65</t>
  </si>
  <si>
    <t>5,20</t>
  </si>
  <si>
    <t>98,12</t>
  </si>
  <si>
    <t>24,39</t>
  </si>
  <si>
    <t>39,83</t>
  </si>
  <si>
    <t>49,07</t>
  </si>
  <si>
    <t>25.226,43</t>
  </si>
  <si>
    <t>28.646,15</t>
  </si>
  <si>
    <t>18.914,68</t>
  </si>
  <si>
    <t>22.792,19</t>
  </si>
  <si>
    <t>14,92</t>
  </si>
  <si>
    <t>9,99</t>
  </si>
  <si>
    <t>12,61</t>
  </si>
  <si>
    <t>195,30</t>
  </si>
  <si>
    <t>268,41</t>
  </si>
  <si>
    <t>2.592,56</t>
  </si>
  <si>
    <t>435,49</t>
  </si>
  <si>
    <t>561,38</t>
  </si>
  <si>
    <t>1.250,28</t>
  </si>
  <si>
    <t>99,87</t>
  </si>
  <si>
    <t>11,49</t>
  </si>
  <si>
    <t>22,76</t>
  </si>
  <si>
    <t>41,22</t>
  </si>
  <si>
    <t>53,56</t>
  </si>
  <si>
    <t>93,81</t>
  </si>
  <si>
    <t>115,46</t>
  </si>
  <si>
    <t>138,55</t>
  </si>
  <si>
    <t>20,57</t>
  </si>
  <si>
    <t>25,11</t>
  </si>
  <si>
    <t>43,30</t>
  </si>
  <si>
    <t>57,01</t>
  </si>
  <si>
    <t>85,15</t>
  </si>
  <si>
    <t>91,48</t>
  </si>
  <si>
    <t>158,55</t>
  </si>
  <si>
    <t>281,27</t>
  </si>
  <si>
    <t>300,12</t>
  </si>
  <si>
    <t>402,96</t>
  </si>
  <si>
    <t>488,51</t>
  </si>
  <si>
    <t>1.317,12</t>
  </si>
  <si>
    <t>1.712,65</t>
  </si>
  <si>
    <t>751,63</t>
  </si>
  <si>
    <t>126,52</t>
  </si>
  <si>
    <t>71,44</t>
  </si>
  <si>
    <t>36,80</t>
  </si>
  <si>
    <t>72,16</t>
  </si>
  <si>
    <t>61,22</t>
  </si>
  <si>
    <t>115,40</t>
  </si>
  <si>
    <t>100,43</t>
  </si>
  <si>
    <t>46,64</t>
  </si>
  <si>
    <t>86,88</t>
  </si>
  <si>
    <t>64,95</t>
  </si>
  <si>
    <t>110,79</t>
  </si>
  <si>
    <t>1.443,33</t>
  </si>
  <si>
    <t>208,56</t>
  </si>
  <si>
    <t>871,05</t>
  </si>
  <si>
    <t>1.959,32</t>
  </si>
  <si>
    <t>2.190,25</t>
  </si>
  <si>
    <t>2.322,39</t>
  </si>
  <si>
    <t>2.282,87</t>
  </si>
  <si>
    <t>28,44</t>
  </si>
  <si>
    <t>18,95</t>
  </si>
  <si>
    <t>30,10</t>
  </si>
  <si>
    <t>18,96</t>
  </si>
  <si>
    <t>15,46</t>
  </si>
  <si>
    <t>41,90</t>
  </si>
  <si>
    <t>64,26</t>
  </si>
  <si>
    <t>92,90</t>
  </si>
  <si>
    <t>2,35</t>
  </si>
  <si>
    <t>2,77</t>
  </si>
  <si>
    <t>17,78</t>
  </si>
  <si>
    <t>11,89</t>
  </si>
  <si>
    <t>6,31</t>
  </si>
  <si>
    <t>0,90</t>
  </si>
  <si>
    <t>5,97</t>
  </si>
  <si>
    <t>23,41</t>
  </si>
  <si>
    <t>10,00</t>
  </si>
  <si>
    <t>7,22</t>
  </si>
  <si>
    <t>5,57</t>
  </si>
  <si>
    <t>100,02</t>
  </si>
  <si>
    <t>149,03</t>
  </si>
  <si>
    <t>10,73</t>
  </si>
  <si>
    <t>19,46</t>
  </si>
  <si>
    <t>1.524,37</t>
  </si>
  <si>
    <t>13,93</t>
  </si>
  <si>
    <t>2.442,57</t>
  </si>
  <si>
    <t>5.880,00</t>
  </si>
  <si>
    <t>7.977,06</t>
  </si>
  <si>
    <t>8.634,96</t>
  </si>
  <si>
    <t>9.292,86</t>
  </si>
  <si>
    <t>9.950,76</t>
  </si>
  <si>
    <t>11.348,81</t>
  </si>
  <si>
    <t xml:space="preserve">T     </t>
  </si>
  <si>
    <t>35,45</t>
  </si>
  <si>
    <t>409.080,86</t>
  </si>
  <si>
    <t>350.843,73</t>
  </si>
  <si>
    <t>355.104,93</t>
  </si>
  <si>
    <t>403.683,34</t>
  </si>
  <si>
    <t>495.016,29</t>
  </si>
  <si>
    <t>10,86</t>
  </si>
  <si>
    <t>5,80</t>
  </si>
  <si>
    <t>6,87</t>
  </si>
  <si>
    <t>7,08</t>
  </si>
  <si>
    <t>6,60</t>
  </si>
  <si>
    <t>4,96</t>
  </si>
  <si>
    <t>5,50</t>
  </si>
  <si>
    <t>19,65</t>
  </si>
  <si>
    <t>17,57</t>
  </si>
  <si>
    <t>20,31</t>
  </si>
  <si>
    <t>20,85</t>
  </si>
  <si>
    <t>43,92</t>
  </si>
  <si>
    <t>18,71</t>
  </si>
  <si>
    <t>13,01</t>
  </si>
  <si>
    <t>48,41</t>
  </si>
  <si>
    <t>22,27</t>
  </si>
  <si>
    <t>74,78</t>
  </si>
  <si>
    <t>24,10</t>
  </si>
  <si>
    <t>22,55</t>
  </si>
  <si>
    <t>24,98</t>
  </si>
  <si>
    <t>19,14</t>
  </si>
  <si>
    <t>23,36</t>
  </si>
  <si>
    <t>10,90</t>
  </si>
  <si>
    <t>60,86</t>
  </si>
  <si>
    <t>561,29</t>
  </si>
  <si>
    <t>189,81</t>
  </si>
  <si>
    <t>298,31</t>
  </si>
  <si>
    <t>445,53</t>
  </si>
  <si>
    <t>248,75</t>
  </si>
  <si>
    <t>392,39</t>
  </si>
  <si>
    <t>267,34</t>
  </si>
  <si>
    <t>289,99</t>
  </si>
  <si>
    <t>402,00</t>
  </si>
  <si>
    <t>9,66</t>
  </si>
  <si>
    <t>10,54</t>
  </si>
  <si>
    <t xml:space="preserve">50KG  </t>
  </si>
  <si>
    <t>61,91</t>
  </si>
  <si>
    <t>9,68</t>
  </si>
  <si>
    <t>10,88</t>
  </si>
  <si>
    <t>23,07</t>
  </si>
  <si>
    <t>9.592,00</t>
  </si>
  <si>
    <t>5.373,17</t>
  </si>
  <si>
    <t>95.005,07</t>
  </si>
  <si>
    <t>8.052,41</t>
  </si>
  <si>
    <t>6.950,72</t>
  </si>
  <si>
    <t>12.508,04</t>
  </si>
  <si>
    <t>11.885,73</t>
  </si>
  <si>
    <t>71.134,19</t>
  </si>
  <si>
    <t>57.322,82</t>
  </si>
  <si>
    <t>122.720,43</t>
  </si>
  <si>
    <t>133.299,67</t>
  </si>
  <si>
    <t>48.200,00</t>
  </si>
  <si>
    <t>31.035,58</t>
  </si>
  <si>
    <t>36.094,01</t>
  </si>
  <si>
    <t>48.338,31</t>
  </si>
  <si>
    <t>1.786,17</t>
  </si>
  <si>
    <t>260,52</t>
  </si>
  <si>
    <t>270,17</t>
  </si>
  <si>
    <t>279,82</t>
  </si>
  <si>
    <t>285,48</t>
  </si>
  <si>
    <t>236,40</t>
  </si>
  <si>
    <t>275,00</t>
  </si>
  <si>
    <t>290,25</t>
  </si>
  <si>
    <t>289,63</t>
  </si>
  <si>
    <t>350,62</t>
  </si>
  <si>
    <t>245,57</t>
  </si>
  <si>
    <t>286,57</t>
  </si>
  <si>
    <t>307,67</t>
  </si>
  <si>
    <t>319,93</t>
  </si>
  <si>
    <t>256,47</t>
  </si>
  <si>
    <t>296,22</t>
  </si>
  <si>
    <t>323,26</t>
  </si>
  <si>
    <t>344,85</t>
  </si>
  <si>
    <t>267,42</t>
  </si>
  <si>
    <t>306,84</t>
  </si>
  <si>
    <t>279,34</t>
  </si>
  <si>
    <t>357,98</t>
  </si>
  <si>
    <t>424,56</t>
  </si>
  <si>
    <t>545,17</t>
  </si>
  <si>
    <t>752,63</t>
  </si>
  <si>
    <t>235,88</t>
  </si>
  <si>
    <t>238,13</t>
  </si>
  <si>
    <t>8,04</t>
  </si>
  <si>
    <t>8,16</t>
  </si>
  <si>
    <t>14,43</t>
  </si>
  <si>
    <t>19,18</t>
  </si>
  <si>
    <t>17,62</t>
  </si>
  <si>
    <t>99,91</t>
  </si>
  <si>
    <t>26,57</t>
  </si>
  <si>
    <t>13,44</t>
  </si>
  <si>
    <t>36,00</t>
  </si>
  <si>
    <t>21,12</t>
  </si>
  <si>
    <t>38,06</t>
  </si>
  <si>
    <t>11,02</t>
  </si>
  <si>
    <t>6,68</t>
  </si>
  <si>
    <t>7,03</t>
  </si>
  <si>
    <t>6,25</t>
  </si>
  <si>
    <t>5,61</t>
  </si>
  <si>
    <t>10,24</t>
  </si>
  <si>
    <t>8,43</t>
  </si>
  <si>
    <t>10,87</t>
  </si>
  <si>
    <t>9,49</t>
  </si>
  <si>
    <t>13,09</t>
  </si>
  <si>
    <t>15,35</t>
  </si>
  <si>
    <t>22,10</t>
  </si>
  <si>
    <t>33,37</t>
  </si>
  <si>
    <t>19,27</t>
  </si>
  <si>
    <t>26,21</t>
  </si>
  <si>
    <t>3,65</t>
  </si>
  <si>
    <t>18,44</t>
  </si>
  <si>
    <t>17,27</t>
  </si>
  <si>
    <t>113,66</t>
  </si>
  <si>
    <t>138,92</t>
  </si>
  <si>
    <t>20,56</t>
  </si>
  <si>
    <t>17,97</t>
  </si>
  <si>
    <t>13,74</t>
  </si>
  <si>
    <t>16,12</t>
  </si>
  <si>
    <t>7,12</t>
  </si>
  <si>
    <t>8,48</t>
  </si>
  <si>
    <t>11,22</t>
  </si>
  <si>
    <t>10,20</t>
  </si>
  <si>
    <t xml:space="preserve">CJ    </t>
  </si>
  <si>
    <t>11,72</t>
  </si>
  <si>
    <t>52,88</t>
  </si>
  <si>
    <t>4,69</t>
  </si>
  <si>
    <t>9.846,00</t>
  </si>
  <si>
    <t>20,90</t>
  </si>
  <si>
    <t xml:space="preserve">100M  </t>
  </si>
  <si>
    <t>3,06</t>
  </si>
  <si>
    <t>12,57</t>
  </si>
  <si>
    <t>170,24</t>
  </si>
  <si>
    <t>26,30</t>
  </si>
  <si>
    <t>27,23</t>
  </si>
  <si>
    <t>73,38</t>
  </si>
  <si>
    <t>36,22</t>
  </si>
  <si>
    <t>9,65</t>
  </si>
  <si>
    <t>42,57</t>
  </si>
  <si>
    <t>71,82</t>
  </si>
  <si>
    <t>65,62</t>
  </si>
  <si>
    <t>63,48</t>
  </si>
  <si>
    <t>83,88</t>
  </si>
  <si>
    <t>18,31</t>
  </si>
  <si>
    <t>45,19</t>
  </si>
  <si>
    <t>123,56</t>
  </si>
  <si>
    <t>34,67</t>
  </si>
  <si>
    <t>20,20</t>
  </si>
  <si>
    <t>42,68</t>
  </si>
  <si>
    <t>2,07</t>
  </si>
  <si>
    <t>16,95</t>
  </si>
  <si>
    <t>31,92</t>
  </si>
  <si>
    <t>2,27</t>
  </si>
  <si>
    <t>21,06</t>
  </si>
  <si>
    <t>36,07</t>
  </si>
  <si>
    <t>20,48</t>
  </si>
  <si>
    <t>21,59</t>
  </si>
  <si>
    <t>38,89</t>
  </si>
  <si>
    <t>18,40</t>
  </si>
  <si>
    <t>7,27</t>
  </si>
  <si>
    <t>3,30</t>
  </si>
  <si>
    <t>22,37</t>
  </si>
  <si>
    <t>23,72</t>
  </si>
  <si>
    <t>2,75</t>
  </si>
  <si>
    <t>17,06</t>
  </si>
  <si>
    <t>21,77</t>
  </si>
  <si>
    <t>10,65</t>
  </si>
  <si>
    <t>3,95</t>
  </si>
  <si>
    <t>40,81</t>
  </si>
  <si>
    <t>60,61</t>
  </si>
  <si>
    <t>30,33</t>
  </si>
  <si>
    <t>82,32</t>
  </si>
  <si>
    <t>13,32</t>
  </si>
  <si>
    <t>14,07</t>
  </si>
  <si>
    <t>26,63</t>
  </si>
  <si>
    <t>40,71</t>
  </si>
  <si>
    <t>59,46</t>
  </si>
  <si>
    <t>168,90</t>
  </si>
  <si>
    <t>19,34</t>
  </si>
  <si>
    <t>19,36</t>
  </si>
  <si>
    <t>23,43</t>
  </si>
  <si>
    <t>12,74</t>
  </si>
  <si>
    <t>21,42</t>
  </si>
  <si>
    <t>3,01</t>
  </si>
  <si>
    <t>12,33</t>
  </si>
  <si>
    <t>2.669,26</t>
  </si>
  <si>
    <t>3.246,45</t>
  </si>
  <si>
    <t>27,67</t>
  </si>
  <si>
    <t>4.852,79</t>
  </si>
  <si>
    <t>2.636,22</t>
  </si>
  <si>
    <t>6,23</t>
  </si>
  <si>
    <t>46,71</t>
  </si>
  <si>
    <t>57,69</t>
  </si>
  <si>
    <t>10,72</t>
  </si>
  <si>
    <t>71,96</t>
  </si>
  <si>
    <t>61,93</t>
  </si>
  <si>
    <t>69,68</t>
  </si>
  <si>
    <t>119,31</t>
  </si>
  <si>
    <t>253,83</t>
  </si>
  <si>
    <t>129,71</t>
  </si>
  <si>
    <t>158,34</t>
  </si>
  <si>
    <t>219.233,16</t>
  </si>
  <si>
    <t>50.426,05</t>
  </si>
  <si>
    <t>32,49</t>
  </si>
  <si>
    <t>95,92</t>
  </si>
  <si>
    <t>92,28</t>
  </si>
  <si>
    <t>107,41</t>
  </si>
  <si>
    <t>89,85</t>
  </si>
  <si>
    <t>240,42</t>
  </si>
  <si>
    <t>106,37</t>
  </si>
  <si>
    <t>87,42</t>
  </si>
  <si>
    <t>213,71</t>
  </si>
  <si>
    <t>206,42</t>
  </si>
  <si>
    <t>91,07</t>
  </si>
  <si>
    <t>97,14</t>
  </si>
  <si>
    <t>77,71</t>
  </si>
  <si>
    <t>189,42</t>
  </si>
  <si>
    <t>230,71</t>
  </si>
  <si>
    <t>190,71</t>
  </si>
  <si>
    <t>14,24</t>
  </si>
  <si>
    <t>122,33</t>
  </si>
  <si>
    <t>7,46</t>
  </si>
  <si>
    <t>14,84</t>
  </si>
  <si>
    <t>2.601,81</t>
  </si>
  <si>
    <t>3.352,04</t>
  </si>
  <si>
    <t>20,46</t>
  </si>
  <si>
    <t>18,01</t>
  </si>
  <si>
    <t>13,71</t>
  </si>
  <si>
    <t>2,51</t>
  </si>
  <si>
    <t>2,26</t>
  </si>
  <si>
    <t>9,13</t>
  </si>
  <si>
    <t>10,85</t>
  </si>
  <si>
    <t>12,04</t>
  </si>
  <si>
    <t>21,84</t>
  </si>
  <si>
    <t>1,32</t>
  </si>
  <si>
    <t>2,01</t>
  </si>
  <si>
    <t>3.991,44</t>
  </si>
  <si>
    <t>319.274,99</t>
  </si>
  <si>
    <t>110.357,67</t>
  </si>
  <si>
    <t>94.500,00</t>
  </si>
  <si>
    <t>208.112,14</t>
  </si>
  <si>
    <t>217.687,49</t>
  </si>
  <si>
    <t>13,53</t>
  </si>
  <si>
    <t>28,63</t>
  </si>
  <si>
    <t xml:space="preserve">KW/H  </t>
  </si>
  <si>
    <t>29,35</t>
  </si>
  <si>
    <t>134.097,39</t>
  </si>
  <si>
    <t>601.781,25</t>
  </si>
  <si>
    <t>895.781,25</t>
  </si>
  <si>
    <t>57,35</t>
  </si>
  <si>
    <t>94,47</t>
  </si>
  <si>
    <t>103,61</t>
  </si>
  <si>
    <t>1,42</t>
  </si>
  <si>
    <t>65.000,00</t>
  </si>
  <si>
    <t>137.983,16</t>
  </si>
  <si>
    <t>3,51</t>
  </si>
  <si>
    <t>1,57</t>
  </si>
  <si>
    <t>50,17</t>
  </si>
  <si>
    <t>128,59</t>
  </si>
  <si>
    <t>8,66</t>
  </si>
  <si>
    <t>2.186,84</t>
  </si>
  <si>
    <t>69,24</t>
  </si>
  <si>
    <t>116,76</t>
  </si>
  <si>
    <t>25,42</t>
  </si>
  <si>
    <t>16,65</t>
  </si>
  <si>
    <t>26,03</t>
  </si>
  <si>
    <t>37,77</t>
  </si>
  <si>
    <t>48,56</t>
  </si>
  <si>
    <t>35,95</t>
  </si>
  <si>
    <t>54,41</t>
  </si>
  <si>
    <t>19,80</t>
  </si>
  <si>
    <t>34,74</t>
  </si>
  <si>
    <t>48,30</t>
  </si>
  <si>
    <t>33,63</t>
  </si>
  <si>
    <t>38,47</t>
  </si>
  <si>
    <t>46,14</t>
  </si>
  <si>
    <t>7,32</t>
  </si>
  <si>
    <t>18,68</t>
  </si>
  <si>
    <t>16,37</t>
  </si>
  <si>
    <t>0,94</t>
  </si>
  <si>
    <t>455,13</t>
  </si>
  <si>
    <t xml:space="preserve">CENTO </t>
  </si>
  <si>
    <t>45,58</t>
  </si>
  <si>
    <t>73,30</t>
  </si>
  <si>
    <t>44,74</t>
  </si>
  <si>
    <t>43,27</t>
  </si>
  <si>
    <t>28,64</t>
  </si>
  <si>
    <t>11,33</t>
  </si>
  <si>
    <t>52,68</t>
  </si>
  <si>
    <t>59,55</t>
  </si>
  <si>
    <t>45,72</t>
  </si>
  <si>
    <t>160,02</t>
  </si>
  <si>
    <t>77,09</t>
  </si>
  <si>
    <t>66,56</t>
  </si>
  <si>
    <t>100,00</t>
  </si>
  <si>
    <t>14,99</t>
  </si>
  <si>
    <t>14,64</t>
  </si>
  <si>
    <t>2.144,03</t>
  </si>
  <si>
    <t>3.152,11</t>
  </si>
  <si>
    <t>3.381,93</t>
  </si>
  <si>
    <t>3.772,00</t>
  </si>
  <si>
    <t>1.215,70</t>
  </si>
  <si>
    <t>2.854,95</t>
  </si>
  <si>
    <t>481,46</t>
  </si>
  <si>
    <t>398,71</t>
  </si>
  <si>
    <t xml:space="preserve">GL    </t>
  </si>
  <si>
    <t>15,81</t>
  </si>
  <si>
    <t>99,36</t>
  </si>
  <si>
    <t>12,00</t>
  </si>
  <si>
    <t>246,39</t>
  </si>
  <si>
    <t>6,90</t>
  </si>
  <si>
    <t>10,33</t>
  </si>
  <si>
    <t>30,26</t>
  </si>
  <si>
    <t>4,54</t>
  </si>
  <si>
    <t>15,51</t>
  </si>
  <si>
    <t>15,14</t>
  </si>
  <si>
    <t>SC25KG</t>
  </si>
  <si>
    <t>172,07</t>
  </si>
  <si>
    <t>39,29</t>
  </si>
  <si>
    <t>22,06</t>
  </si>
  <si>
    <t>23,14</t>
  </si>
  <si>
    <t>35,46</t>
  </si>
  <si>
    <t>11,28</t>
  </si>
  <si>
    <t>32,82</t>
  </si>
  <si>
    <t>26,04</t>
  </si>
  <si>
    <t>162,79</t>
  </si>
  <si>
    <t>141,37</t>
  </si>
  <si>
    <t>44,43</t>
  </si>
  <si>
    <t>29,68</t>
  </si>
  <si>
    <t>34,47</t>
  </si>
  <si>
    <t>3.021,00</t>
  </si>
  <si>
    <t>2.736,34</t>
  </si>
  <si>
    <t>1.617,29</t>
  </si>
  <si>
    <t>1.703,32</t>
  </si>
  <si>
    <t>81.389,54</t>
  </si>
  <si>
    <t>86.585,51</t>
  </si>
  <si>
    <t>19,90</t>
  </si>
  <si>
    <t>22,39</t>
  </si>
  <si>
    <t>2.606,85</t>
  </si>
  <si>
    <t>5,27</t>
  </si>
  <si>
    <t>12,20</t>
  </si>
  <si>
    <t>13,65</t>
  </si>
  <si>
    <t>13,03</t>
  </si>
  <si>
    <t>10,48</t>
  </si>
  <si>
    <t>15,97</t>
  </si>
  <si>
    <t>8,54</t>
  </si>
  <si>
    <t>11,87</t>
  </si>
  <si>
    <t>49,65</t>
  </si>
  <si>
    <t>262,13</t>
  </si>
  <si>
    <t>446,30</t>
  </si>
  <si>
    <t>15,20</t>
  </si>
  <si>
    <t>64,12</t>
  </si>
  <si>
    <t>139,83</t>
  </si>
  <si>
    <t>291,32</t>
  </si>
  <si>
    <t>218,77</t>
  </si>
  <si>
    <t>341,82</t>
  </si>
  <si>
    <t>656,66</t>
  </si>
  <si>
    <t>823,74</t>
  </si>
  <si>
    <t>1.015,84</t>
  </si>
  <si>
    <t>457,33</t>
  </si>
  <si>
    <t>342,28</t>
  </si>
  <si>
    <t>413,89</t>
  </si>
  <si>
    <t>457,63</t>
  </si>
  <si>
    <t>484,70</t>
  </si>
  <si>
    <t>463,99</t>
  </si>
  <si>
    <t>417,77</t>
  </si>
  <si>
    <t>524,67</t>
  </si>
  <si>
    <t>635,44</t>
  </si>
  <si>
    <t>258,98</t>
  </si>
  <si>
    <t>539,55</t>
  </si>
  <si>
    <t>202,60</t>
  </si>
  <si>
    <t>1.878,77</t>
  </si>
  <si>
    <t>23,89</t>
  </si>
  <si>
    <t>12,91</t>
  </si>
  <si>
    <t>45,42</t>
  </si>
  <si>
    <t>121,34</t>
  </si>
  <si>
    <t>141,55</t>
  </si>
  <si>
    <t>44,60</t>
  </si>
  <si>
    <t>118,33</t>
  </si>
  <si>
    <t>137,49</t>
  </si>
  <si>
    <t>3,29</t>
  </si>
  <si>
    <t>23,52</t>
  </si>
  <si>
    <t>32,62</t>
  </si>
  <si>
    <t>29,39</t>
  </si>
  <si>
    <t>5,86</t>
  </si>
  <si>
    <t>4,46</t>
  </si>
  <si>
    <t>65,33</t>
  </si>
  <si>
    <t>7,97</t>
  </si>
  <si>
    <t>21,15</t>
  </si>
  <si>
    <t>26,91</t>
  </si>
  <si>
    <t>27,65</t>
  </si>
  <si>
    <t>20,43</t>
  </si>
  <si>
    <t>13,97</t>
  </si>
  <si>
    <t>12,22</t>
  </si>
  <si>
    <t>12,66</t>
  </si>
  <si>
    <t>303,87</t>
  </si>
  <si>
    <t>34,33</t>
  </si>
  <si>
    <t>13,24</t>
  </si>
  <si>
    <t>26,25</t>
  </si>
  <si>
    <t>8,24</t>
  </si>
  <si>
    <t>9,50</t>
  </si>
  <si>
    <t>27,83</t>
  </si>
  <si>
    <t>41,88</t>
  </si>
  <si>
    <t>36,92</t>
  </si>
  <si>
    <t>88,47</t>
  </si>
  <si>
    <t>15,42</t>
  </si>
  <si>
    <t>11,51</t>
  </si>
  <si>
    <t>45,24</t>
  </si>
  <si>
    <t>42,24</t>
  </si>
  <si>
    <t>53,55</t>
  </si>
  <si>
    <t>41,48</t>
  </si>
  <si>
    <t>26,46</t>
  </si>
  <si>
    <t>18,08</t>
  </si>
  <si>
    <t>24,88</t>
  </si>
  <si>
    <t>46,50</t>
  </si>
  <si>
    <t>137,76</t>
  </si>
  <si>
    <t>11,70</t>
  </si>
  <si>
    <t>71,49</t>
  </si>
  <si>
    <t>31,58</t>
  </si>
  <si>
    <t>35,23</t>
  </si>
  <si>
    <t>30,04</t>
  </si>
  <si>
    <t>22,22</t>
  </si>
  <si>
    <t>41,34</t>
  </si>
  <si>
    <t>48,20</t>
  </si>
  <si>
    <t>16,50</t>
  </si>
  <si>
    <t>29,42</t>
  </si>
  <si>
    <t>40,15</t>
  </si>
  <si>
    <t>66,23</t>
  </si>
  <si>
    <t>67,57</t>
  </si>
  <si>
    <t>70.000,00</t>
  </si>
  <si>
    <t>59.441,80</t>
  </si>
  <si>
    <t>99.513,06</t>
  </si>
  <si>
    <t>168.889,54</t>
  </si>
  <si>
    <t>17,82</t>
  </si>
  <si>
    <t>M2/MES</t>
  </si>
  <si>
    <t xml:space="preserve">M/MES </t>
  </si>
  <si>
    <t>6,50</t>
  </si>
  <si>
    <t>2,59</t>
  </si>
  <si>
    <t>505,00</t>
  </si>
  <si>
    <t>631,25</t>
  </si>
  <si>
    <t>573,38</t>
  </si>
  <si>
    <t>26,55</t>
  </si>
  <si>
    <t>49,78</t>
  </si>
  <si>
    <t>19,17</t>
  </si>
  <si>
    <t>32,90</t>
  </si>
  <si>
    <t>348,84</t>
  </si>
  <si>
    <t>35,34</t>
  </si>
  <si>
    <t>43,52</t>
  </si>
  <si>
    <t>68,28</t>
  </si>
  <si>
    <t>26,17</t>
  </si>
  <si>
    <t>3,99</t>
  </si>
  <si>
    <t>8,19</t>
  </si>
  <si>
    <t>22,84</t>
  </si>
  <si>
    <t>110,27</t>
  </si>
  <si>
    <t>16,48</t>
  </si>
  <si>
    <t>88,26</t>
  </si>
  <si>
    <t>28,33</t>
  </si>
  <si>
    <t>67,54</t>
  </si>
  <si>
    <t>191,01</t>
  </si>
  <si>
    <t>234,52</t>
  </si>
  <si>
    <t>399,97</t>
  </si>
  <si>
    <t>15,61</t>
  </si>
  <si>
    <t>28,76</t>
  </si>
  <si>
    <t>74,36</t>
  </si>
  <si>
    <t>122,41</t>
  </si>
  <si>
    <t>370,56</t>
  </si>
  <si>
    <t>501,11</t>
  </si>
  <si>
    <t>16,51</t>
  </si>
  <si>
    <t>15,71</t>
  </si>
  <si>
    <t>15,09</t>
  </si>
  <si>
    <t>8,21</t>
  </si>
  <si>
    <t>30,88</t>
  </si>
  <si>
    <t>115,39</t>
  </si>
  <si>
    <t>188,22</t>
  </si>
  <si>
    <t>13,57</t>
  </si>
  <si>
    <t>24,09</t>
  </si>
  <si>
    <t>30,80</t>
  </si>
  <si>
    <t>97,55</t>
  </si>
  <si>
    <t>2,00</t>
  </si>
  <si>
    <t>7,41</t>
  </si>
  <si>
    <t>3,64</t>
  </si>
  <si>
    <t>59,81</t>
  </si>
  <si>
    <t>11,36</t>
  </si>
  <si>
    <t>45,64</t>
  </si>
  <si>
    <t>9,11</t>
  </si>
  <si>
    <t>28,55</t>
  </si>
  <si>
    <t>21,49</t>
  </si>
  <si>
    <t>4,21</t>
  </si>
  <si>
    <t>7,42</t>
  </si>
  <si>
    <t>50,23</t>
  </si>
  <si>
    <t>12,70</t>
  </si>
  <si>
    <t>52,38</t>
  </si>
  <si>
    <t>105,90</t>
  </si>
  <si>
    <t>1.669,87</t>
  </si>
  <si>
    <t>2.992,43</t>
  </si>
  <si>
    <t>1.900,00</t>
  </si>
  <si>
    <t>2.249,99</t>
  </si>
  <si>
    <t>7,93</t>
  </si>
  <si>
    <t>3,17</t>
  </si>
  <si>
    <t>220,00</t>
  </si>
  <si>
    <t>271,18</t>
  </si>
  <si>
    <t>337,62</t>
  </si>
  <si>
    <t>360,49</t>
  </si>
  <si>
    <t>325,64</t>
  </si>
  <si>
    <t>388,26</t>
  </si>
  <si>
    <t>392,07</t>
  </si>
  <si>
    <t>511,88</t>
  </si>
  <si>
    <t>436,73</t>
  </si>
  <si>
    <t>550,00</t>
  </si>
  <si>
    <t>668,71</t>
  </si>
  <si>
    <t>762,37</t>
  </si>
  <si>
    <t>31,45</t>
  </si>
  <si>
    <t>58,15</t>
  </si>
  <si>
    <t>22,97</t>
  </si>
  <si>
    <t>14,45</t>
  </si>
  <si>
    <t>8,70</t>
  </si>
  <si>
    <t>14,03</t>
  </si>
  <si>
    <t>25,50</t>
  </si>
  <si>
    <t>34,46</t>
  </si>
  <si>
    <t>444.393,80</t>
  </si>
  <si>
    <t>14.256,33</t>
  </si>
  <si>
    <t>2.227,31</t>
  </si>
  <si>
    <t>2.334,94</t>
  </si>
  <si>
    <t>7.488,00</t>
  </si>
  <si>
    <t>13.960,45</t>
  </si>
  <si>
    <t>16.064,91</t>
  </si>
  <si>
    <t>15.173,07</t>
  </si>
  <si>
    <t>17.071,77</t>
  </si>
  <si>
    <t>31.413,23</t>
  </si>
  <si>
    <t>17.568,62</t>
  </si>
  <si>
    <t>17.237,50</t>
  </si>
  <si>
    <t>28,97</t>
  </si>
  <si>
    <t>32,83</t>
  </si>
  <si>
    <t>16,39</t>
  </si>
  <si>
    <t>51,34</t>
  </si>
  <si>
    <t>2.515,23</t>
  </si>
  <si>
    <t>11,86</t>
  </si>
  <si>
    <t>51,72</t>
  </si>
  <si>
    <t>906,80</t>
  </si>
  <si>
    <t>2.266,80</t>
  </si>
  <si>
    <t>3.549,59</t>
  </si>
  <si>
    <t>12,92</t>
  </si>
  <si>
    <t>163,62</t>
  </si>
  <si>
    <t>2.393,59</t>
  </si>
  <si>
    <t>1.186,90</t>
  </si>
  <si>
    <t>977,78</t>
  </si>
  <si>
    <t>956,51</t>
  </si>
  <si>
    <t>2.663,93</t>
  </si>
  <si>
    <t>2.662,14</t>
  </si>
  <si>
    <t>2.663,68</t>
  </si>
  <si>
    <t>2.459,91</t>
  </si>
  <si>
    <t>2.915,88</t>
  </si>
  <si>
    <t>16,62</t>
  </si>
  <si>
    <t>27,36</t>
  </si>
  <si>
    <t>38,79</t>
  </si>
  <si>
    <t>24,05</t>
  </si>
  <si>
    <t>93,10</t>
  </si>
  <si>
    <t>33,33</t>
  </si>
  <si>
    <t>54,23</t>
  </si>
  <si>
    <t>11,23</t>
  </si>
  <si>
    <t>62,09</t>
  </si>
  <si>
    <t>2.428,61</t>
  </si>
  <si>
    <t>14,68</t>
  </si>
  <si>
    <t>16,05</t>
  </si>
  <si>
    <t>2.815,50</t>
  </si>
  <si>
    <t>2.919,21</t>
  </si>
  <si>
    <t>17,93</t>
  </si>
  <si>
    <t>3.143,44</t>
  </si>
  <si>
    <t>3.642,48</t>
  </si>
  <si>
    <t>2.635,87</t>
  </si>
  <si>
    <t>4.127,30</t>
  </si>
  <si>
    <t>2.953,66</t>
  </si>
  <si>
    <t>2.544,70</t>
  </si>
  <si>
    <t>2.781,29</t>
  </si>
  <si>
    <t>2.662,15</t>
  </si>
  <si>
    <t>25,17</t>
  </si>
  <si>
    <t>43,09</t>
  </si>
  <si>
    <t>6,78</t>
  </si>
  <si>
    <t>20,83</t>
  </si>
  <si>
    <t>129,96</t>
  </si>
  <si>
    <t xml:space="preserve">250G  </t>
  </si>
  <si>
    <t>78,77</t>
  </si>
  <si>
    <t>17,05</t>
  </si>
  <si>
    <t>2.992,35</t>
  </si>
  <si>
    <t>68,31</t>
  </si>
  <si>
    <t>63,82</t>
  </si>
  <si>
    <t>61,16</t>
  </si>
  <si>
    <t>44,53</t>
  </si>
  <si>
    <t>41,26</t>
  </si>
  <si>
    <t>57,11</t>
  </si>
  <si>
    <t>2,49</t>
  </si>
  <si>
    <t>50.425,94</t>
  </si>
  <si>
    <t>7.266,89</t>
  </si>
  <si>
    <t>22.748,54</t>
  </si>
  <si>
    <t>12.441,50</t>
  </si>
  <si>
    <t>37,18</t>
  </si>
  <si>
    <t>79,39</t>
  </si>
  <si>
    <t>129,82</t>
  </si>
  <si>
    <t>50,34</t>
  </si>
  <si>
    <t>43,29</t>
  </si>
  <si>
    <t>57,42</t>
  </si>
  <si>
    <t>35,42</t>
  </si>
  <si>
    <t>2.620,15</t>
  </si>
  <si>
    <t>2.951,92</t>
  </si>
  <si>
    <t>34,07</t>
  </si>
  <si>
    <t>30,06</t>
  </si>
  <si>
    <t>14,75</t>
  </si>
  <si>
    <t>114,00</t>
  </si>
  <si>
    <t>86,03</t>
  </si>
  <si>
    <t>109,93</t>
  </si>
  <si>
    <t>124,27</t>
  </si>
  <si>
    <t>40,07</t>
  </si>
  <si>
    <t>57,49</t>
  </si>
  <si>
    <t>47,33</t>
  </si>
  <si>
    <t>90,81</t>
  </si>
  <si>
    <t>37,62</t>
  </si>
  <si>
    <t>47,20</t>
  </si>
  <si>
    <t>82,50</t>
  </si>
  <si>
    <t>23,95</t>
  </si>
  <si>
    <t>9,00</t>
  </si>
  <si>
    <t>1.200,01</t>
  </si>
  <si>
    <t>753,75</t>
  </si>
  <si>
    <t>250,00</t>
  </si>
  <si>
    <t>33,56</t>
  </si>
  <si>
    <t>577,50</t>
  </si>
  <si>
    <t>720,00</t>
  </si>
  <si>
    <t>6,64</t>
  </si>
  <si>
    <t>25,83</t>
  </si>
  <si>
    <t>3,45</t>
  </si>
  <si>
    <t>23,84</t>
  </si>
  <si>
    <t>34,31</t>
  </si>
  <si>
    <t>123,70</t>
  </si>
  <si>
    <t>2.241,01</t>
  </si>
  <si>
    <t>3,32</t>
  </si>
  <si>
    <t>61,79</t>
  </si>
  <si>
    <t>360,14</t>
  </si>
  <si>
    <t>76,83</t>
  </si>
  <si>
    <t>207,96</t>
  </si>
  <si>
    <t>303,37</t>
  </si>
  <si>
    <t>540,11</t>
  </si>
  <si>
    <t>752,13</t>
  </si>
  <si>
    <t>2.302,65</t>
  </si>
  <si>
    <t>4.556,00</t>
  </si>
  <si>
    <t>392,35</t>
  </si>
  <si>
    <t>530,64</t>
  </si>
  <si>
    <t>754,43</t>
  </si>
  <si>
    <t>278,72</t>
  </si>
  <si>
    <t>481,32</t>
  </si>
  <si>
    <t>587,19</t>
  </si>
  <si>
    <t>960,05</t>
  </si>
  <si>
    <t>1.602,64</t>
  </si>
  <si>
    <t>750,85</t>
  </si>
  <si>
    <t>1.036,10</t>
  </si>
  <si>
    <t>805,07</t>
  </si>
  <si>
    <t>645,66</t>
  </si>
  <si>
    <t>536,00</t>
  </si>
  <si>
    <t>271,93</t>
  </si>
  <si>
    <t>436,84</t>
  </si>
  <si>
    <t>268,00</t>
  </si>
  <si>
    <t>575,66</t>
  </si>
  <si>
    <t>346,67</t>
  </si>
  <si>
    <t>855,78</t>
  </si>
  <si>
    <t>896,19</t>
  </si>
  <si>
    <t>653,92</t>
  </si>
  <si>
    <t>857,60</t>
  </si>
  <si>
    <t>1.469,71</t>
  </si>
  <si>
    <t>2.465,60</t>
  </si>
  <si>
    <t>616,40</t>
  </si>
  <si>
    <t>1.479,36</t>
  </si>
  <si>
    <t>24,16</t>
  </si>
  <si>
    <t>48,37</t>
  </si>
  <si>
    <t>53,45</t>
  </si>
  <si>
    <t>79,87</t>
  </si>
  <si>
    <t>34,12</t>
  </si>
  <si>
    <t>40,06</t>
  </si>
  <si>
    <t>57,83</t>
  </si>
  <si>
    <t>11,42</t>
  </si>
  <si>
    <t>10,37</t>
  </si>
  <si>
    <t>9,75</t>
  </si>
  <si>
    <t>10,41</t>
  </si>
  <si>
    <t>6,72</t>
  </si>
  <si>
    <t>9,17</t>
  </si>
  <si>
    <t>9,41</t>
  </si>
  <si>
    <t>104,56</t>
  </si>
  <si>
    <t>125,38</t>
  </si>
  <si>
    <t>268,35</t>
  </si>
  <si>
    <t>271,23</t>
  </si>
  <si>
    <t>367,06</t>
  </si>
  <si>
    <t>423,26</t>
  </si>
  <si>
    <t>285,96</t>
  </si>
  <si>
    <t>286,03</t>
  </si>
  <si>
    <t>431,57</t>
  </si>
  <si>
    <t>130,84</t>
  </si>
  <si>
    <t>146,07</t>
  </si>
  <si>
    <t>186,64</t>
  </si>
  <si>
    <t>199,57</t>
  </si>
  <si>
    <t>259,06</t>
  </si>
  <si>
    <t>353,95</t>
  </si>
  <si>
    <t>355,57</t>
  </si>
  <si>
    <t>455,08</t>
  </si>
  <si>
    <t>15,80</t>
  </si>
  <si>
    <t>44,62</t>
  </si>
  <si>
    <t>19,02</t>
  </si>
  <si>
    <t>73,17</t>
  </si>
  <si>
    <t>5,41</t>
  </si>
  <si>
    <t>12,13</t>
  </si>
  <si>
    <t>15,93</t>
  </si>
  <si>
    <t>92,00</t>
  </si>
  <si>
    <t>50,00</t>
  </si>
  <si>
    <t>11,44</t>
  </si>
  <si>
    <t>5,42</t>
  </si>
  <si>
    <t>114,28</t>
  </si>
  <si>
    <t>21,88</t>
  </si>
  <si>
    <t>11,48</t>
  </si>
  <si>
    <t>13,64</t>
  </si>
  <si>
    <t>39,10</t>
  </si>
  <si>
    <t>27,89</t>
  </si>
  <si>
    <t>17,33</t>
  </si>
  <si>
    <t>12,59</t>
  </si>
  <si>
    <t>58,06</t>
  </si>
  <si>
    <t>45,99</t>
  </si>
  <si>
    <t>80,88</t>
  </si>
  <si>
    <t>167,74</t>
  </si>
  <si>
    <t>203,08</t>
  </si>
  <si>
    <t>423,14</t>
  </si>
  <si>
    <t>92,85</t>
  </si>
  <si>
    <t>88,77</t>
  </si>
  <si>
    <t>46,23</t>
  </si>
  <si>
    <t>24,91</t>
  </si>
  <si>
    <t>49,19</t>
  </si>
  <si>
    <t>52,59</t>
  </si>
  <si>
    <t>21,24</t>
  </si>
  <si>
    <t>54,79</t>
  </si>
  <si>
    <t>18,21</t>
  </si>
  <si>
    <t>25,19</t>
  </si>
  <si>
    <t>19.456,56</t>
  </si>
  <si>
    <t>17,00</t>
  </si>
  <si>
    <t>9,14</t>
  </si>
  <si>
    <t>60,30</t>
  </si>
  <si>
    <t xml:space="preserve">310ML </t>
  </si>
  <si>
    <t>73.438,32</t>
  </si>
  <si>
    <t>86.349,65</t>
  </si>
  <si>
    <t>66.777,06</t>
  </si>
  <si>
    <t>2.342,28</t>
  </si>
  <si>
    <t>1.545,13</t>
  </si>
  <si>
    <t>28,94</t>
  </si>
  <si>
    <t>11,60</t>
  </si>
  <si>
    <t>1.201,92</t>
  </si>
  <si>
    <t>988,95</t>
  </si>
  <si>
    <t>94,99</t>
  </si>
  <si>
    <t>133,97</t>
  </si>
  <si>
    <t>2.103,38</t>
  </si>
  <si>
    <t>2.297,18</t>
  </si>
  <si>
    <t>45,82</t>
  </si>
  <si>
    <t>49,42</t>
  </si>
  <si>
    <t>23,53</t>
  </si>
  <si>
    <t>20,44</t>
  </si>
  <si>
    <t>27,99</t>
  </si>
  <si>
    <t>24,14</t>
  </si>
  <si>
    <t>30,13</t>
  </si>
  <si>
    <t>23,22</t>
  </si>
  <si>
    <t>654,49</t>
  </si>
  <si>
    <t>3.430,45</t>
  </si>
  <si>
    <t>4.476,14</t>
  </si>
  <si>
    <t>4.701,83</t>
  </si>
  <si>
    <t>475,82</t>
  </si>
  <si>
    <t>2.320,82</t>
  </si>
  <si>
    <t>3.182,20</t>
  </si>
  <si>
    <t>204,34</t>
  </si>
  <si>
    <t>47,31</t>
  </si>
  <si>
    <t>12,83</t>
  </si>
  <si>
    <t>11,19</t>
  </si>
  <si>
    <t>15,65</t>
  </si>
  <si>
    <t>6,15</t>
  </si>
  <si>
    <t>7,55</t>
  </si>
  <si>
    <t>28,04</t>
  </si>
  <si>
    <t>61,52</t>
  </si>
  <si>
    <t>2.035,09</t>
  </si>
  <si>
    <t>12,86</t>
  </si>
  <si>
    <t>26,07</t>
  </si>
  <si>
    <t>55,08</t>
  </si>
  <si>
    <t>133,01</t>
  </si>
  <si>
    <t>161,84</t>
  </si>
  <si>
    <t>3,73</t>
  </si>
  <si>
    <t>27,57</t>
  </si>
  <si>
    <t>31,21</t>
  </si>
  <si>
    <t>23,01</t>
  </si>
  <si>
    <t>19,60</t>
  </si>
  <si>
    <t>34,97</t>
  </si>
  <si>
    <t>76,19</t>
  </si>
  <si>
    <t>211,73</t>
  </si>
  <si>
    <t>374,27</t>
  </si>
  <si>
    <t>31,02</t>
  </si>
  <si>
    <t>49,23</t>
  </si>
  <si>
    <t>28,81</t>
  </si>
  <si>
    <t>39,37</t>
  </si>
  <si>
    <t>36,85</t>
  </si>
  <si>
    <t>111,90</t>
  </si>
  <si>
    <t>188,03</t>
  </si>
  <si>
    <t>39,52</t>
  </si>
  <si>
    <t>10,51</t>
  </si>
  <si>
    <t>22,60</t>
  </si>
  <si>
    <t>30,40</t>
  </si>
  <si>
    <t>27,72</t>
  </si>
  <si>
    <t>3,49</t>
  </si>
  <si>
    <t>24,97</t>
  </si>
  <si>
    <t>6,56</t>
  </si>
  <si>
    <t>11,05</t>
  </si>
  <si>
    <t>13,35</t>
  </si>
  <si>
    <t>11,12</t>
  </si>
  <si>
    <t>19,82</t>
  </si>
  <si>
    <t>59,60</t>
  </si>
  <si>
    <t>56,32</t>
  </si>
  <si>
    <t>27,88</t>
  </si>
  <si>
    <t>86,11</t>
  </si>
  <si>
    <t>82,81</t>
  </si>
  <si>
    <t>18,92</t>
  </si>
  <si>
    <t>64,47</t>
  </si>
  <si>
    <t>106,25</t>
  </si>
  <si>
    <t>180,64</t>
  </si>
  <si>
    <t>689,32</t>
  </si>
  <si>
    <t>1.057,79</t>
  </si>
  <si>
    <t>1.169,65</t>
  </si>
  <si>
    <t>25,79</t>
  </si>
  <si>
    <t>19,71</t>
  </si>
  <si>
    <t>3.456,36</t>
  </si>
  <si>
    <t>4.151,99</t>
  </si>
  <si>
    <t>8,98</t>
  </si>
  <si>
    <t>33,69</t>
  </si>
  <si>
    <t>7,40</t>
  </si>
  <si>
    <t>55,79</t>
  </si>
  <si>
    <t>134,86</t>
  </si>
  <si>
    <t>2.143,28</t>
  </si>
  <si>
    <t>60,35</t>
  </si>
  <si>
    <t>12,49</t>
  </si>
  <si>
    <t>12,84</t>
  </si>
  <si>
    <t>2,46</t>
  </si>
  <si>
    <t>7,76</t>
  </si>
  <si>
    <t>117,85</t>
  </si>
  <si>
    <t>10,57</t>
  </si>
  <si>
    <t>2,66</t>
  </si>
  <si>
    <t>11,03</t>
  </si>
  <si>
    <t>59,52</t>
  </si>
  <si>
    <t>21,47</t>
  </si>
  <si>
    <t>51,45</t>
  </si>
  <si>
    <t>25,45</t>
  </si>
  <si>
    <t>22,03</t>
  </si>
  <si>
    <t>29,23</t>
  </si>
  <si>
    <t>22,07</t>
  </si>
  <si>
    <t>24,50</t>
  </si>
  <si>
    <t>10,91</t>
  </si>
  <si>
    <t>6,86</t>
  </si>
  <si>
    <t>2.990,59</t>
  </si>
  <si>
    <t>25,75</t>
  </si>
  <si>
    <t>11,68</t>
  </si>
  <si>
    <t>31,83</t>
  </si>
  <si>
    <t>91,97</t>
  </si>
  <si>
    <t>25,51</t>
  </si>
  <si>
    <t>25,53</t>
  </si>
  <si>
    <t>137,52</t>
  </si>
  <si>
    <t>306,18</t>
  </si>
  <si>
    <t>62,36</t>
  </si>
  <si>
    <t>85,08</t>
  </si>
  <si>
    <t>107,38</t>
  </si>
  <si>
    <t>144,55</t>
  </si>
  <si>
    <t>166,63</t>
  </si>
  <si>
    <t>282,00</t>
  </si>
  <si>
    <t>386,52</t>
  </si>
  <si>
    <t>103,65</t>
  </si>
  <si>
    <t>134,91</t>
  </si>
  <si>
    <t>178,16</t>
  </si>
  <si>
    <t>198,66</t>
  </si>
  <si>
    <t>244,42</t>
  </si>
  <si>
    <t>353,35</t>
  </si>
  <si>
    <t>179,15</t>
  </si>
  <si>
    <t>209,13</t>
  </si>
  <si>
    <t>253,89</t>
  </si>
  <si>
    <t>377,65</t>
  </si>
  <si>
    <t>822,76</t>
  </si>
  <si>
    <t>44,42</t>
  </si>
  <si>
    <t>46,94</t>
  </si>
  <si>
    <t>61,98</t>
  </si>
  <si>
    <t>82,00</t>
  </si>
  <si>
    <t>115,10</t>
  </si>
  <si>
    <t>130,52</t>
  </si>
  <si>
    <t>161,14</t>
  </si>
  <si>
    <t>197,85</t>
  </si>
  <si>
    <t>212,89</t>
  </si>
  <si>
    <t>287,75</t>
  </si>
  <si>
    <t>443,40</t>
  </si>
  <si>
    <t>962,93</t>
  </si>
  <si>
    <t>60,14</t>
  </si>
  <si>
    <t>78,68</t>
  </si>
  <si>
    <t>135,22</t>
  </si>
  <si>
    <t>203,11</t>
  </si>
  <si>
    <t>266,31</t>
  </si>
  <si>
    <t>279,85</t>
  </si>
  <si>
    <t>363,64</t>
  </si>
  <si>
    <t>533,75</t>
  </si>
  <si>
    <t>56,42</t>
  </si>
  <si>
    <t>72,97</t>
  </si>
  <si>
    <t>97,87</t>
  </si>
  <si>
    <t>143,31</t>
  </si>
  <si>
    <t>185,00</t>
  </si>
  <si>
    <t>253,14</t>
  </si>
  <si>
    <t>13,12</t>
  </si>
  <si>
    <t>35,73</t>
  </si>
  <si>
    <t>54,47</t>
  </si>
  <si>
    <t>83,67</t>
  </si>
  <si>
    <t>132,59</t>
  </si>
  <si>
    <t>78,69</t>
  </si>
  <si>
    <t>25,31</t>
  </si>
  <si>
    <t>28,12</t>
  </si>
  <si>
    <t>35,69</t>
  </si>
  <si>
    <t>30,41</t>
  </si>
  <si>
    <t>32,40</t>
  </si>
  <si>
    <t>15,88</t>
  </si>
  <si>
    <t>22,56</t>
  </si>
  <si>
    <t>68,33</t>
  </si>
  <si>
    <t>102,75</t>
  </si>
  <si>
    <t>126,69</t>
  </si>
  <si>
    <t>20,95</t>
  </si>
  <si>
    <t>51,87</t>
  </si>
  <si>
    <t>24,44</t>
  </si>
  <si>
    <t>38,90</t>
  </si>
  <si>
    <t>56,36</t>
  </si>
  <si>
    <t>27,43</t>
  </si>
  <si>
    <t>60,85</t>
  </si>
  <si>
    <t>78,53</t>
  </si>
  <si>
    <t>14,71</t>
  </si>
  <si>
    <t>34,88</t>
  </si>
  <si>
    <t>12,88</t>
  </si>
  <si>
    <t>15,68</t>
  </si>
  <si>
    <t>11,32</t>
  </si>
  <si>
    <t>24,22</t>
  </si>
  <si>
    <t>40,76</t>
  </si>
  <si>
    <t>20,42</t>
  </si>
  <si>
    <t>59,75</t>
  </si>
  <si>
    <t>35,93</t>
  </si>
  <si>
    <t>19,35</t>
  </si>
  <si>
    <t>8,46</t>
  </si>
  <si>
    <t>20,38</t>
  </si>
  <si>
    <t>9,51</t>
  </si>
  <si>
    <t>90,70</t>
  </si>
  <si>
    <t>194,11</t>
  </si>
  <si>
    <t>392.649,25</t>
  </si>
  <si>
    <t>527.982,35</t>
  </si>
  <si>
    <t>647.029,46</t>
  </si>
  <si>
    <t>700.000,00</t>
  </si>
  <si>
    <t>372.817,95</t>
  </si>
  <si>
    <t>161,41</t>
  </si>
  <si>
    <t>187,51</t>
  </si>
  <si>
    <t>151,90</t>
  </si>
  <si>
    <t>47,35</t>
  </si>
  <si>
    <t>85,04</t>
  </si>
  <si>
    <t>70,57</t>
  </si>
  <si>
    <t>30,38</t>
  </si>
  <si>
    <t>131,13</t>
  </si>
  <si>
    <t>35,07</t>
  </si>
  <si>
    <t>56,17</t>
  </si>
  <si>
    <t>35,38</t>
  </si>
  <si>
    <t>90,79</t>
  </si>
  <si>
    <t>42,20</t>
  </si>
  <si>
    <t>30,72</t>
  </si>
  <si>
    <t>2,33</t>
  </si>
  <si>
    <t>11,50</t>
  </si>
  <si>
    <t>32,81</t>
  </si>
  <si>
    <t>52,44</t>
  </si>
  <si>
    <t>20,17</t>
  </si>
  <si>
    <t>36,33</t>
  </si>
  <si>
    <t>4,26</t>
  </si>
  <si>
    <t>779,96</t>
  </si>
  <si>
    <t>847,78</t>
  </si>
  <si>
    <t>951,01</t>
  </si>
  <si>
    <t>2.046,00</t>
  </si>
  <si>
    <t>1.835,44</t>
  </si>
  <si>
    <t>2.235,78</t>
  </si>
  <si>
    <t>2.212,08</t>
  </si>
  <si>
    <t>163,66</t>
  </si>
  <si>
    <t>14,42</t>
  </si>
  <si>
    <t>11,08</t>
  </si>
  <si>
    <t>1.944,35</t>
  </si>
  <si>
    <t>Obra
(Mantenópolis / ES)</t>
  </si>
  <si>
    <t>Bota-fora BF-01
(Mantenópolis / ES)</t>
  </si>
  <si>
    <t>QUADRO RESUMO DAS DISTÂNCIAS MÉDIAS DE TRANSPORTE (DMT)</t>
  </si>
  <si>
    <t>SERVIÇO</t>
  </si>
  <si>
    <t>DMT (km)</t>
  </si>
  <si>
    <t>Terraplenagem</t>
  </si>
  <si>
    <t>Jazida J-01
(Mantenópolis / ES)</t>
  </si>
  <si>
    <t>Jazida J-02
(Mantenópolis / ES)</t>
  </si>
  <si>
    <t>Base em Brita Graduada Simples (BGS)</t>
  </si>
  <si>
    <t>Pedreira Toledo P-01
(Barra de São Francisco / ES)</t>
  </si>
  <si>
    <t>Imprimação</t>
  </si>
  <si>
    <t>CM-30</t>
  </si>
  <si>
    <t>REGAP
(Betim / MG)</t>
  </si>
  <si>
    <t>Pintura de Ligação</t>
  </si>
  <si>
    <t>RR-1C</t>
  </si>
  <si>
    <t>Revestimento em bloco pré-moldado de concreto</t>
  </si>
  <si>
    <t>Bloco</t>
  </si>
  <si>
    <t>Fornecedor
(Governador Valadares / MG)</t>
  </si>
  <si>
    <t>Areal Idaleti Alves A-01
(Barra de São Francisco / ES)</t>
  </si>
  <si>
    <t>Drenagem / Obras Gerais</t>
  </si>
  <si>
    <t>Cimento / Madeira / Tijolo / Grama / Tubos / Aço</t>
  </si>
  <si>
    <t>Fornecedor
(Mantenópolis / ES)</t>
  </si>
  <si>
    <t>Diversos</t>
  </si>
  <si>
    <t>Bota-fora BF-02
(Mantenópolis / ES)</t>
  </si>
  <si>
    <r>
      <rPr>
        <b/>
        <i/>
        <sz val="10"/>
        <rFont val="Arial"/>
        <family val="2"/>
      </rPr>
      <t>Observações:</t>
    </r>
    <r>
      <rPr>
        <i/>
        <sz val="10"/>
        <rFont val="Arial"/>
        <family val="2"/>
      </rPr>
      <t xml:space="preserve"> XR = Não Pavimentada / XP = Pavimentada</t>
    </r>
  </si>
  <si>
    <t xml:space="preserve">                 Ocorrências indicadas no Projeto Executivo</t>
  </si>
  <si>
    <t>REAJUSTAMENTO</t>
  </si>
  <si>
    <t>DESCRIÇÃO DOS ÍNDICES</t>
  </si>
  <si>
    <t>OBRAS DE ARTE ESPECIAIS</t>
  </si>
  <si>
    <t>CONSULTORIA ( Supervisão e Projetos)</t>
  </si>
  <si>
    <t>PAVIMENTOS CONCRETO CIMENTO PORTLAND</t>
  </si>
  <si>
    <t>CONSERVAÇÃO  RODOVIÁRIA</t>
  </si>
  <si>
    <t>LIGANTES BETUMINOSOS</t>
  </si>
  <si>
    <t>OBRAS DE ARTE ESPECIAIS (Sem Aço)</t>
  </si>
  <si>
    <t>IGP - DI</t>
  </si>
  <si>
    <t>ÍNDICE NACIONAL DA CONSTRUÇÃO CIVIL</t>
  </si>
  <si>
    <t>VERGALHÕES E ARAMES DE AÇO CARBONO</t>
  </si>
  <si>
    <t>PRODUTOS  SIDERÚRGICOS</t>
  </si>
  <si>
    <t>PRODUTOS DE AÇO GALVANIZADO</t>
  </si>
  <si>
    <t>SINALIZAÇÃO VERTICAL</t>
  </si>
  <si>
    <t>ASFALTO DILUÍDO</t>
  </si>
  <si>
    <t>CIMENTO ASFÁLTICO PETRÓLEO (CAP 7 e 20)</t>
  </si>
  <si>
    <t>EMULSÕES (RR1C E RR2C)</t>
  </si>
  <si>
    <t>ADMINISTRAÇÃO LOCAL</t>
  </si>
  <si>
    <t>MOBILIZAÇÃO E DESMOBILIZAÇÃO</t>
  </si>
  <si>
    <t>OBRAS COMPLEMENTARES E MEIO AMBIENTE</t>
  </si>
  <si>
    <t>19,55</t>
  </si>
  <si>
    <t>23,33</t>
  </si>
  <si>
    <t>27,28</t>
  </si>
  <si>
    <t>31,01</t>
  </si>
  <si>
    <t>38,78</t>
  </si>
  <si>
    <t>42,67</t>
  </si>
  <si>
    <t>8,62</t>
  </si>
  <si>
    <t>9,73</t>
  </si>
  <si>
    <t>19,03</t>
  </si>
  <si>
    <t>21,40</t>
  </si>
  <si>
    <t>26,19</t>
  </si>
  <si>
    <t>41,05</t>
  </si>
  <si>
    <t>63,07</t>
  </si>
  <si>
    <t>39,99</t>
  </si>
  <si>
    <t>60,15</t>
  </si>
  <si>
    <t>225,26</t>
  </si>
  <si>
    <t>42,84</t>
  </si>
  <si>
    <t>41,71</t>
  </si>
  <si>
    <t>155,68</t>
  </si>
  <si>
    <t>226,97</t>
  </si>
  <si>
    <t>277,31</t>
  </si>
  <si>
    <t>28,59</t>
  </si>
  <si>
    <t>33,12</t>
  </si>
  <si>
    <t>37,65</t>
  </si>
  <si>
    <t>42,17</t>
  </si>
  <si>
    <t>46,72</t>
  </si>
  <si>
    <t>51,24</t>
  </si>
  <si>
    <t>64,83</t>
  </si>
  <si>
    <t>4,37</t>
  </si>
  <si>
    <t>14,06</t>
  </si>
  <si>
    <t>111,78</t>
  </si>
  <si>
    <t>17,07</t>
  </si>
  <si>
    <t>24,53</t>
  </si>
  <si>
    <t>29,10</t>
  </si>
  <si>
    <t>164,15</t>
  </si>
  <si>
    <t>17,58</t>
  </si>
  <si>
    <t>23,71</t>
  </si>
  <si>
    <t>26,92</t>
  </si>
  <si>
    <t>416,31</t>
  </si>
  <si>
    <t>33,18</t>
  </si>
  <si>
    <t>176,34</t>
  </si>
  <si>
    <t>114,29</t>
  </si>
  <si>
    <t>34,66</t>
  </si>
  <si>
    <t>32,36</t>
  </si>
  <si>
    <t>79,27</t>
  </si>
  <si>
    <t>101,58</t>
  </si>
  <si>
    <t>387,50</t>
  </si>
  <si>
    <t>72,85</t>
  </si>
  <si>
    <t>79,67</t>
  </si>
  <si>
    <t>440,16</t>
  </si>
  <si>
    <t>268,29</t>
  </si>
  <si>
    <t>125,40</t>
  </si>
  <si>
    <t>166,01</t>
  </si>
  <si>
    <t>124,05</t>
  </si>
  <si>
    <t>69,07</t>
  </si>
  <si>
    <t>122,93</t>
  </si>
  <si>
    <t>149,41</t>
  </si>
  <si>
    <t>129,06</t>
  </si>
  <si>
    <t>124,70</t>
  </si>
  <si>
    <t>130,70</t>
  </si>
  <si>
    <t>73,54</t>
  </si>
  <si>
    <t>15,29</t>
  </si>
  <si>
    <t>56,33</t>
  </si>
  <si>
    <t>23,31</t>
  </si>
  <si>
    <t>211,24</t>
  </si>
  <si>
    <t>14,39</t>
  </si>
  <si>
    <t>51,30</t>
  </si>
  <si>
    <t>39,72</t>
  </si>
  <si>
    <t>100,55</t>
  </si>
  <si>
    <t>201,77</t>
  </si>
  <si>
    <t>121,70</t>
  </si>
  <si>
    <t>154,05</t>
  </si>
  <si>
    <t>76,86</t>
  </si>
  <si>
    <t>36,69</t>
  </si>
  <si>
    <t>77,99</t>
  </si>
  <si>
    <t>50,10</t>
  </si>
  <si>
    <t>50,29</t>
  </si>
  <si>
    <t>32,51</t>
  </si>
  <si>
    <t>24,56</t>
  </si>
  <si>
    <t>43,49</t>
  </si>
  <si>
    <t>27,35</t>
  </si>
  <si>
    <t>20,39</t>
  </si>
  <si>
    <t>78,33</t>
  </si>
  <si>
    <t>54,50</t>
  </si>
  <si>
    <t>19,58</t>
  </si>
  <si>
    <t>30,57</t>
  </si>
  <si>
    <t>30,70</t>
  </si>
  <si>
    <t>39,40</t>
  </si>
  <si>
    <t>16,14</t>
  </si>
  <si>
    <t>15,94</t>
  </si>
  <si>
    <t>26,01</t>
  </si>
  <si>
    <t>15,57</t>
  </si>
  <si>
    <t>14,59</t>
  </si>
  <si>
    <t>41,24</t>
  </si>
  <si>
    <t>37,02</t>
  </si>
  <si>
    <t>44,85</t>
  </si>
  <si>
    <t>7,19</t>
  </si>
  <si>
    <t>20,70</t>
  </si>
  <si>
    <t>59,29</t>
  </si>
  <si>
    <t>15,72</t>
  </si>
  <si>
    <t>146,02</t>
  </si>
  <si>
    <t>25,28</t>
  </si>
  <si>
    <t>14,53</t>
  </si>
  <si>
    <t>44,36</t>
  </si>
  <si>
    <t>15,19</t>
  </si>
  <si>
    <t>71,31</t>
  </si>
  <si>
    <t>64,00</t>
  </si>
  <si>
    <t>102,88</t>
  </si>
  <si>
    <t>15,73</t>
  </si>
  <si>
    <t>11,30</t>
  </si>
  <si>
    <t>42,71</t>
  </si>
  <si>
    <t>23,91</t>
  </si>
  <si>
    <t>26,15</t>
  </si>
  <si>
    <t>11,16</t>
  </si>
  <si>
    <t>71,62</t>
  </si>
  <si>
    <t>26,54</t>
  </si>
  <si>
    <t>32,92</t>
  </si>
  <si>
    <t>23,76</t>
  </si>
  <si>
    <t>221,65</t>
  </si>
  <si>
    <t>15,32</t>
  </si>
  <si>
    <t>29,48</t>
  </si>
  <si>
    <t>44,87</t>
  </si>
  <si>
    <t>43,60</t>
  </si>
  <si>
    <t>53,83</t>
  </si>
  <si>
    <t>58,87</t>
  </si>
  <si>
    <t>25,56</t>
  </si>
  <si>
    <t>71,68</t>
  </si>
  <si>
    <t>22,51</t>
  </si>
  <si>
    <t>40,02</t>
  </si>
  <si>
    <t>93,58</t>
  </si>
  <si>
    <t>66,09</t>
  </si>
  <si>
    <t>43,01</t>
  </si>
  <si>
    <t>46,30</t>
  </si>
  <si>
    <t>148,33</t>
  </si>
  <si>
    <t>278,03</t>
  </si>
  <si>
    <t>73,27</t>
  </si>
  <si>
    <t>118,60</t>
  </si>
  <si>
    <t>105,34</t>
  </si>
  <si>
    <t>112,29</t>
  </si>
  <si>
    <t>123,85</t>
  </si>
  <si>
    <t>120,23</t>
  </si>
  <si>
    <t>132,91</t>
  </si>
  <si>
    <t>138,51</t>
  </si>
  <si>
    <t>143,76</t>
  </si>
  <si>
    <t>19,59</t>
  </si>
  <si>
    <t>45,96</t>
  </si>
  <si>
    <t>50,75</t>
  </si>
  <si>
    <t>56,54</t>
  </si>
  <si>
    <t>31,76</t>
  </si>
  <si>
    <t>27,48</t>
  </si>
  <si>
    <t>30,36</t>
  </si>
  <si>
    <t>47,86</t>
  </si>
  <si>
    <t>56,65</t>
  </si>
  <si>
    <t>16,36</t>
  </si>
  <si>
    <t>22,38</t>
  </si>
  <si>
    <t>19,07</t>
  </si>
  <si>
    <t>15,44</t>
  </si>
  <si>
    <t>27,73</t>
  </si>
  <si>
    <t>56,20</t>
  </si>
  <si>
    <t>58,67</t>
  </si>
  <si>
    <t>315,50</t>
  </si>
  <si>
    <t>20,50</t>
  </si>
  <si>
    <t>21,68</t>
  </si>
  <si>
    <t>22,87</t>
  </si>
  <si>
    <t>334,98</t>
  </si>
  <si>
    <t>61,38</t>
  </si>
  <si>
    <t>48,54</t>
  </si>
  <si>
    <t>545,53</t>
  </si>
  <si>
    <t>28,98</t>
  </si>
  <si>
    <t>55,68</t>
  </si>
  <si>
    <t>101,34</t>
  </si>
  <si>
    <t>95,66</t>
  </si>
  <si>
    <t>98,18</t>
  </si>
  <si>
    <t>1.015,50</t>
  </si>
  <si>
    <t>34,01</t>
  </si>
  <si>
    <t>42,48</t>
  </si>
  <si>
    <t>173,95</t>
  </si>
  <si>
    <t>193,84</t>
  </si>
  <si>
    <t>26,45</t>
  </si>
  <si>
    <t>25,03</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</si>
  <si>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</si>
  <si>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</si>
  <si>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</si>
  <si>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</si>
  <si>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</si>
  <si>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</si>
  <si>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</si>
  <si>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</si>
  <si>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</si>
  <si>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</si>
  <si>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</si>
  <si>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</si>
  <si>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</si>
  <si>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</si>
  <si>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</si>
  <si>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</si>
  <si>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</si>
  <si>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</si>
  <si>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</si>
  <si>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</si>
  <si>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</si>
  <si>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</si>
  <si>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</si>
  <si>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</si>
  <si>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</si>
  <si>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</si>
  <si>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</si>
  <si>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</si>
  <si>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</si>
  <si>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</si>
  <si>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</si>
  <si>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</si>
  <si>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</si>
  <si>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</si>
  <si>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</si>
  <si>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</si>
  <si>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</si>
  <si>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</si>
  <si>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</si>
  <si>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</si>
  <si>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</si>
  <si>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</si>
  <si>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</si>
  <si>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</si>
  <si>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</si>
  <si>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</si>
  <si>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</si>
  <si>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</si>
  <si>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</si>
  <si>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</si>
  <si>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55,25</t>
  </si>
  <si>
    <t>115,03</t>
  </si>
  <si>
    <t>35,37</t>
  </si>
  <si>
    <t>48,28</t>
  </si>
  <si>
    <t>61,62</t>
  </si>
  <si>
    <t>59,00</t>
  </si>
  <si>
    <t>136,00</t>
  </si>
  <si>
    <t>17,81</t>
  </si>
  <si>
    <t>30,77</t>
  </si>
  <si>
    <t>48,25</t>
  </si>
  <si>
    <t>133,78</t>
  </si>
  <si>
    <t>39,23</t>
  </si>
  <si>
    <t>360,92</t>
  </si>
  <si>
    <t>338,77</t>
  </si>
  <si>
    <t>18,24</t>
  </si>
  <si>
    <t>14,79</t>
  </si>
  <si>
    <t>11,62</t>
  </si>
  <si>
    <t>38,39</t>
  </si>
  <si>
    <t>57,47</t>
  </si>
  <si>
    <t>69,55</t>
  </si>
  <si>
    <t>63,68</t>
  </si>
  <si>
    <t>46,98</t>
  </si>
  <si>
    <t>46,69</t>
  </si>
  <si>
    <t>35,89</t>
  </si>
  <si>
    <t>40,47</t>
  </si>
  <si>
    <t>34,55</t>
  </si>
  <si>
    <t>39,03</t>
  </si>
  <si>
    <t>27,76</t>
  </si>
  <si>
    <t>36,14</t>
  </si>
  <si>
    <t>97,36</t>
  </si>
  <si>
    <t>101,55</t>
  </si>
  <si>
    <t>62,20</t>
  </si>
  <si>
    <t>134,30</t>
  </si>
  <si>
    <t>52,67</t>
  </si>
  <si>
    <t>52,95</t>
  </si>
  <si>
    <t>49,53</t>
  </si>
  <si>
    <t>59,12</t>
  </si>
  <si>
    <t>56,76</t>
  </si>
  <si>
    <t>35,85</t>
  </si>
  <si>
    <t>32,47</t>
  </si>
  <si>
    <t>52,03</t>
  </si>
  <si>
    <t>54,93</t>
  </si>
  <si>
    <t>33,17</t>
  </si>
  <si>
    <t>24,12</t>
  </si>
  <si>
    <t>41,30</t>
  </si>
  <si>
    <t>40,21</t>
  </si>
  <si>
    <t>17,12</t>
  </si>
  <si>
    <t>35,84</t>
  </si>
  <si>
    <t>111,30</t>
  </si>
  <si>
    <t>84,79</t>
  </si>
  <si>
    <t>11,00</t>
  </si>
  <si>
    <t>MONTAGEM E DESMONTAGEM DE FÔRMA DE PILARES CIRCULARES, COM ÁREA MÉDIA DAS SEÇÕES MAIOR QUE 0,28 M², PÉ-DIREITO DUPLO, EM MADEIRA, 2 UTILIZAÇÕES.  AF_06/2017</t>
  </si>
  <si>
    <t>41,45</t>
  </si>
  <si>
    <t>51,58</t>
  </si>
  <si>
    <t>6,84</t>
  </si>
  <si>
    <t>7,62</t>
  </si>
  <si>
    <t>7,10</t>
  </si>
  <si>
    <t>7,81</t>
  </si>
  <si>
    <t>8,42</t>
  </si>
  <si>
    <t>8,14</t>
  </si>
  <si>
    <t>5,65</t>
  </si>
  <si>
    <t>11,84</t>
  </si>
  <si>
    <t>309,13</t>
  </si>
  <si>
    <t>335,71</t>
  </si>
  <si>
    <t>416,49</t>
  </si>
  <si>
    <t>298,69</t>
  </si>
  <si>
    <t>339,79</t>
  </si>
  <si>
    <t>336,85</t>
  </si>
  <si>
    <t>325,61</t>
  </si>
  <si>
    <t>319,20</t>
  </si>
  <si>
    <t>317,41</t>
  </si>
  <si>
    <t>145,63</t>
  </si>
  <si>
    <t>354,98</t>
  </si>
  <si>
    <t>70,29</t>
  </si>
  <si>
    <t>53,78</t>
  </si>
  <si>
    <t>59,07</t>
  </si>
  <si>
    <t>23,50</t>
  </si>
  <si>
    <t>29,84</t>
  </si>
  <si>
    <t>52,39</t>
  </si>
  <si>
    <t>25,76</t>
  </si>
  <si>
    <t>47,75</t>
  </si>
  <si>
    <t>25,91</t>
  </si>
  <si>
    <t>4,98</t>
  </si>
  <si>
    <t>104,73</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</si>
  <si>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</si>
  <si>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</si>
  <si>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</si>
  <si>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</si>
  <si>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</si>
  <si>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</si>
  <si>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</si>
  <si>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36,19</t>
  </si>
  <si>
    <t>28,27</t>
  </si>
  <si>
    <t>58,99</t>
  </si>
  <si>
    <t>38,65</t>
  </si>
  <si>
    <t>25,02</t>
  </si>
  <si>
    <t>35,06</t>
  </si>
  <si>
    <t>18,60</t>
  </si>
  <si>
    <t>22,09</t>
  </si>
  <si>
    <t>29,67</t>
  </si>
  <si>
    <t>30,93</t>
  </si>
  <si>
    <t>19,08</t>
  </si>
  <si>
    <t>18,36</t>
  </si>
  <si>
    <t>15,69</t>
  </si>
  <si>
    <t>19,79</t>
  </si>
  <si>
    <t>31,72</t>
  </si>
  <si>
    <t>9,55</t>
  </si>
  <si>
    <t>69,66</t>
  </si>
  <si>
    <t>2,88</t>
  </si>
  <si>
    <t>12,08</t>
  </si>
  <si>
    <t>18,04</t>
  </si>
  <si>
    <t>25,05</t>
  </si>
  <si>
    <t>34,22</t>
  </si>
  <si>
    <t>45,04</t>
  </si>
  <si>
    <t>58,10</t>
  </si>
  <si>
    <t>87,56</t>
  </si>
  <si>
    <t>139,15</t>
  </si>
  <si>
    <t>135,88</t>
  </si>
  <si>
    <t>7,84</t>
  </si>
  <si>
    <t>22,96</t>
  </si>
  <si>
    <t>20,75</t>
  </si>
  <si>
    <t>24,84</t>
  </si>
  <si>
    <t>33,22</t>
  </si>
  <si>
    <t>30,52</t>
  </si>
  <si>
    <t>38,63</t>
  </si>
  <si>
    <t>16,42</t>
  </si>
  <si>
    <t>477,04</t>
  </si>
  <si>
    <t>47,34</t>
  </si>
  <si>
    <t>590,41</t>
  </si>
  <si>
    <t>51,65</t>
  </si>
  <si>
    <t>74,93</t>
  </si>
  <si>
    <t>22,63</t>
  </si>
  <si>
    <t>23,39</t>
  </si>
  <si>
    <t>48,24</t>
  </si>
  <si>
    <t>38,38</t>
  </si>
  <si>
    <t>43,85</t>
  </si>
  <si>
    <t>49,26</t>
  </si>
  <si>
    <t>53,64</t>
  </si>
  <si>
    <t>60,50</t>
  </si>
  <si>
    <t>24,63</t>
  </si>
  <si>
    <t>28,60</t>
  </si>
  <si>
    <t>17,89</t>
  </si>
  <si>
    <t>30,85</t>
  </si>
  <si>
    <t>44,82</t>
  </si>
  <si>
    <t>42,44</t>
  </si>
  <si>
    <t>80,93</t>
  </si>
  <si>
    <t>41,23</t>
  </si>
  <si>
    <t>46,70</t>
  </si>
  <si>
    <t>43,08</t>
  </si>
  <si>
    <t>31,38</t>
  </si>
  <si>
    <t>45,59</t>
  </si>
  <si>
    <t>37,82</t>
  </si>
  <si>
    <t>46,15</t>
  </si>
  <si>
    <t>18,67</t>
  </si>
  <si>
    <t>24,07</t>
  </si>
  <si>
    <t>53,16</t>
  </si>
  <si>
    <t>70,27</t>
  </si>
  <si>
    <t>27,20</t>
  </si>
  <si>
    <t>36,39</t>
  </si>
  <si>
    <t>32,71</t>
  </si>
  <si>
    <t>36,41</t>
  </si>
  <si>
    <t>28,78</t>
  </si>
  <si>
    <t>32,17</t>
  </si>
  <si>
    <t>30,82</t>
  </si>
  <si>
    <t>126,42</t>
  </si>
  <si>
    <t>118,51</t>
  </si>
  <si>
    <t>95,79</t>
  </si>
  <si>
    <t>192,31</t>
  </si>
  <si>
    <t>93,22</t>
  </si>
  <si>
    <t>130,80</t>
  </si>
  <si>
    <t>118,18</t>
  </si>
  <si>
    <t>132,40</t>
  </si>
  <si>
    <t>40,85</t>
  </si>
  <si>
    <t>38,74</t>
  </si>
  <si>
    <t>58,09</t>
  </si>
  <si>
    <t>89,92</t>
  </si>
  <si>
    <t>58,97</t>
  </si>
  <si>
    <t>97,33</t>
  </si>
  <si>
    <t>71,12</t>
  </si>
  <si>
    <t>288,00</t>
  </si>
  <si>
    <t>131,28</t>
  </si>
  <si>
    <t>53,73</t>
  </si>
  <si>
    <t>37,70</t>
  </si>
  <si>
    <t>13,36</t>
  </si>
  <si>
    <t>27,24</t>
  </si>
  <si>
    <t>25,72</t>
  </si>
  <si>
    <t>51,08</t>
  </si>
  <si>
    <t>43,24</t>
  </si>
  <si>
    <t>21,17</t>
  </si>
  <si>
    <t>42,89</t>
  </si>
  <si>
    <t>40,72</t>
  </si>
  <si>
    <t>28,24</t>
  </si>
  <si>
    <t>47,93</t>
  </si>
  <si>
    <t>38,29</t>
  </si>
  <si>
    <t>27,87</t>
  </si>
  <si>
    <t>58,24</t>
  </si>
  <si>
    <t>47,51</t>
  </si>
  <si>
    <t>58,20</t>
  </si>
  <si>
    <t>93,68</t>
  </si>
  <si>
    <t>29,01</t>
  </si>
  <si>
    <t>33,27</t>
  </si>
  <si>
    <t>36,52</t>
  </si>
  <si>
    <t>49,09</t>
  </si>
  <si>
    <t>22,00</t>
  </si>
  <si>
    <t>88,68</t>
  </si>
  <si>
    <t>91,55</t>
  </si>
  <si>
    <t>18,69</t>
  </si>
  <si>
    <t>61,65</t>
  </si>
  <si>
    <t>90,84</t>
  </si>
  <si>
    <t>29,97</t>
  </si>
  <si>
    <t>103,52</t>
  </si>
  <si>
    <t>36,25</t>
  </si>
  <si>
    <t>173,80</t>
  </si>
  <si>
    <t>102,58</t>
  </si>
  <si>
    <t>98,96</t>
  </si>
  <si>
    <t>7,47</t>
  </si>
  <si>
    <t>10,18</t>
  </si>
  <si>
    <t>9,19</t>
  </si>
  <si>
    <t>7,15</t>
  </si>
  <si>
    <t>18,94</t>
  </si>
  <si>
    <t>36,59</t>
  </si>
  <si>
    <t>17,79</t>
  </si>
  <si>
    <t>18,19</t>
  </si>
  <si>
    <t>64,36</t>
  </si>
  <si>
    <t>7,87</t>
  </si>
  <si>
    <t>40,98</t>
  </si>
  <si>
    <t>45,26</t>
  </si>
  <si>
    <t>10,75</t>
  </si>
  <si>
    <t>36,27</t>
  </si>
  <si>
    <t>31,75</t>
  </si>
  <si>
    <t>31,51</t>
  </si>
  <si>
    <t>42,73</t>
  </si>
  <si>
    <t>37,69</t>
  </si>
  <si>
    <t>12,80</t>
  </si>
  <si>
    <t>22,91</t>
  </si>
  <si>
    <t>16,89</t>
  </si>
  <si>
    <t>20,03</t>
  </si>
  <si>
    <t>26,33</t>
  </si>
  <si>
    <t>22,15</t>
  </si>
  <si>
    <t>154,45</t>
  </si>
  <si>
    <t>23,29</t>
  </si>
  <si>
    <t>27,56</t>
  </si>
  <si>
    <t>42,26</t>
  </si>
  <si>
    <t>42,34</t>
  </si>
  <si>
    <t>21,94</t>
  </si>
  <si>
    <t>26,24</t>
  </si>
  <si>
    <t>64,99</t>
  </si>
  <si>
    <t>31,53</t>
  </si>
  <si>
    <t>16,19</t>
  </si>
  <si>
    <t>41,29</t>
  </si>
  <si>
    <t>51,33</t>
  </si>
  <si>
    <t>17,39</t>
  </si>
  <si>
    <t>15,34</t>
  </si>
  <si>
    <t>9,33</t>
  </si>
  <si>
    <t>77,23</t>
  </si>
  <si>
    <t>61,81</t>
  </si>
  <si>
    <t>113,71</t>
  </si>
  <si>
    <t>150,52</t>
  </si>
  <si>
    <t>23,23</t>
  </si>
  <si>
    <t>32,89</t>
  </si>
  <si>
    <t>42,40</t>
  </si>
  <si>
    <t>41,09</t>
  </si>
  <si>
    <t>50,31</t>
  </si>
  <si>
    <t>48,32</t>
  </si>
  <si>
    <t>61,75</t>
  </si>
  <si>
    <t>55,16</t>
  </si>
  <si>
    <t>63,69</t>
  </si>
  <si>
    <t>20,80</t>
  </si>
  <si>
    <t>33,07</t>
  </si>
  <si>
    <t>45,37</t>
  </si>
  <si>
    <t>33,31</t>
  </si>
  <si>
    <t>38,16</t>
  </si>
  <si>
    <t>49,12</t>
  </si>
  <si>
    <t>73,81</t>
  </si>
  <si>
    <t>32,94</t>
  </si>
  <si>
    <t>63,66</t>
  </si>
  <si>
    <t>45,00</t>
  </si>
  <si>
    <t>50,70</t>
  </si>
  <si>
    <t>60,41</t>
  </si>
  <si>
    <t>124,20</t>
  </si>
  <si>
    <t>43,58</t>
  </si>
  <si>
    <t>29,75</t>
  </si>
  <si>
    <t>29,74</t>
  </si>
  <si>
    <t>33,93</t>
  </si>
  <si>
    <t>44,69</t>
  </si>
  <si>
    <t>65,18</t>
  </si>
  <si>
    <t>17,96</t>
  </si>
  <si>
    <t>25,82</t>
  </si>
  <si>
    <t>76,40</t>
  </si>
  <si>
    <t>25,68</t>
  </si>
  <si>
    <t>92,48</t>
  </si>
  <si>
    <t>20,35</t>
  </si>
  <si>
    <t>21,71</t>
  </si>
  <si>
    <t>281,07</t>
  </si>
  <si>
    <t>34,99</t>
  </si>
  <si>
    <t>49,99</t>
  </si>
  <si>
    <t>158,10</t>
  </si>
  <si>
    <t>32,58</t>
  </si>
  <si>
    <t>32,59</t>
  </si>
  <si>
    <t>43,59</t>
  </si>
  <si>
    <t>71,85</t>
  </si>
  <si>
    <t>47,05</t>
  </si>
  <si>
    <t>71,17</t>
  </si>
  <si>
    <t>77,10</t>
  </si>
  <si>
    <t>97,56</t>
  </si>
  <si>
    <t>128,90</t>
  </si>
  <si>
    <t>158,05</t>
  </si>
  <si>
    <t>20,13</t>
  </si>
  <si>
    <t>51,13</t>
  </si>
  <si>
    <t>73,20</t>
  </si>
  <si>
    <t>16,97</t>
  </si>
  <si>
    <t>32,26</t>
  </si>
  <si>
    <t>68,86</t>
  </si>
  <si>
    <t>39,30</t>
  </si>
  <si>
    <t>50,50</t>
  </si>
  <si>
    <t>84,18</t>
  </si>
  <si>
    <t>38,94</t>
  </si>
  <si>
    <t>6,92</t>
  </si>
  <si>
    <t>156,10</t>
  </si>
  <si>
    <t>68,02</t>
  </si>
  <si>
    <t>34,78</t>
  </si>
  <si>
    <t>60,10</t>
  </si>
  <si>
    <t>35,19</t>
  </si>
  <si>
    <t>43,45</t>
  </si>
  <si>
    <t>15,01</t>
  </si>
  <si>
    <t>13,37</t>
  </si>
  <si>
    <t>21,67</t>
  </si>
  <si>
    <t>16,01</t>
  </si>
  <si>
    <t>8,03</t>
  </si>
  <si>
    <t>15,16</t>
  </si>
  <si>
    <t>47,89</t>
  </si>
  <si>
    <t>107,59</t>
  </si>
  <si>
    <t>2,38</t>
  </si>
  <si>
    <t>76,30</t>
  </si>
  <si>
    <t>33,14</t>
  </si>
  <si>
    <t>168,03</t>
  </si>
  <si>
    <t>15,98</t>
  </si>
  <si>
    <t>24,58</t>
  </si>
  <si>
    <t>11,56</t>
  </si>
  <si>
    <t>18,14</t>
  </si>
  <si>
    <t>19,74</t>
  </si>
  <si>
    <t>19,01</t>
  </si>
  <si>
    <t>25,65</t>
  </si>
  <si>
    <t>23,96</t>
  </si>
  <si>
    <t>35,67</t>
  </si>
  <si>
    <t>19,91</t>
  </si>
  <si>
    <t>17,26</t>
  </si>
  <si>
    <t>34,70</t>
  </si>
  <si>
    <t>19,13</t>
  </si>
  <si>
    <t>50,24</t>
  </si>
  <si>
    <t>140,02</t>
  </si>
  <si>
    <t>334,64</t>
  </si>
  <si>
    <t>97,03</t>
  </si>
  <si>
    <t>64,35</t>
  </si>
  <si>
    <t>235,79</t>
  </si>
  <si>
    <t>126,84</t>
  </si>
  <si>
    <t>57,05</t>
  </si>
  <si>
    <t>162,01</t>
  </si>
  <si>
    <t>53,05</t>
  </si>
  <si>
    <t>115,87</t>
  </si>
  <si>
    <t>116,47</t>
  </si>
  <si>
    <t>78,22</t>
  </si>
  <si>
    <t>31,60</t>
  </si>
  <si>
    <t>55,26</t>
  </si>
  <si>
    <t>61,19</t>
  </si>
  <si>
    <t>38,96</t>
  </si>
  <si>
    <t>54,88</t>
  </si>
  <si>
    <t>47,12</t>
  </si>
  <si>
    <t>59,49</t>
  </si>
  <si>
    <t>84,38</t>
  </si>
  <si>
    <t>24,34</t>
  </si>
  <si>
    <t>96,89</t>
  </si>
  <si>
    <t>91,53</t>
  </si>
  <si>
    <t>278,33</t>
  </si>
  <si>
    <t>118,53</t>
  </si>
  <si>
    <t>69,33</t>
  </si>
  <si>
    <t>24,69</t>
  </si>
  <si>
    <t>35,39</t>
  </si>
  <si>
    <t>67,99</t>
  </si>
  <si>
    <t>2,97</t>
  </si>
  <si>
    <t>23,92</t>
  </si>
  <si>
    <t>1,84</t>
  </si>
  <si>
    <t>31,97</t>
  </si>
  <si>
    <t>19,22</t>
  </si>
  <si>
    <t>29,64</t>
  </si>
  <si>
    <t>67,70</t>
  </si>
  <si>
    <t>69,83</t>
  </si>
  <si>
    <t>51,57</t>
  </si>
  <si>
    <t>19,75</t>
  </si>
  <si>
    <t>4,39</t>
  </si>
  <si>
    <t>17,94</t>
  </si>
  <si>
    <t>13,13</t>
  </si>
  <si>
    <t>5,94</t>
  </si>
  <si>
    <t>68,35</t>
  </si>
  <si>
    <t>29,63</t>
  </si>
  <si>
    <t>100,69</t>
  </si>
  <si>
    <t>83,50</t>
  </si>
  <si>
    <t>15,38</t>
  </si>
  <si>
    <t>11,88</t>
  </si>
  <si>
    <t>18,26</t>
  </si>
  <si>
    <t>30,63</t>
  </si>
  <si>
    <t>63,26</t>
  </si>
  <si>
    <t>62,04</t>
  </si>
  <si>
    <t>6,85</t>
  </si>
  <si>
    <t>19,54</t>
  </si>
  <si>
    <t>3,13</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</si>
  <si>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</si>
  <si>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</si>
  <si>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</si>
  <si>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1,46</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</si>
  <si>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</si>
  <si>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</si>
  <si>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</si>
  <si>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</si>
  <si>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</si>
  <si>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184,79</t>
  </si>
  <si>
    <t>70,26</t>
  </si>
  <si>
    <t>38,30</t>
  </si>
  <si>
    <t>51,99</t>
  </si>
  <si>
    <t>62,26</t>
  </si>
  <si>
    <t>47,96</t>
  </si>
  <si>
    <t>43,76</t>
  </si>
  <si>
    <t>63,05</t>
  </si>
  <si>
    <t>63,79</t>
  </si>
  <si>
    <t>69,31</t>
  </si>
  <si>
    <t>69,15</t>
  </si>
  <si>
    <t>124,24</t>
  </si>
  <si>
    <t>59,70</t>
  </si>
  <si>
    <t>58,12</t>
  </si>
  <si>
    <t>97,58</t>
  </si>
  <si>
    <t>103,99</t>
  </si>
  <si>
    <t>48,16</t>
  </si>
  <si>
    <t>45,69</t>
  </si>
  <si>
    <t>55,88</t>
  </si>
  <si>
    <t>53,66</t>
  </si>
  <si>
    <t>52,63</t>
  </si>
  <si>
    <t>67,21</t>
  </si>
  <si>
    <t>61,25</t>
  </si>
  <si>
    <t>61,54</t>
  </si>
  <si>
    <t>36,76</t>
  </si>
  <si>
    <t>47,67</t>
  </si>
  <si>
    <t>65,88</t>
  </si>
  <si>
    <t>49,88</t>
  </si>
  <si>
    <t>50,65</t>
  </si>
  <si>
    <t>43,04</t>
  </si>
  <si>
    <t>56,83</t>
  </si>
  <si>
    <t>49,85</t>
  </si>
  <si>
    <t>65,03</t>
  </si>
  <si>
    <t>49,62</t>
  </si>
  <si>
    <t>51,12</t>
  </si>
  <si>
    <t>54,52</t>
  </si>
  <si>
    <t>72,91</t>
  </si>
  <si>
    <t>61,97</t>
  </si>
  <si>
    <t>DIVISORIA EM GRANITO BRANCO POLIDO, ESP = 3CM, ASSENTADO COM ARGAMASSA TRACO 1:4, ARREMATE EM CIMENTO BRANCO, EXCLUSIVE FERRAGENS</t>
  </si>
  <si>
    <t>60,69</t>
  </si>
  <si>
    <t>96,31</t>
  </si>
  <si>
    <t>39,09</t>
  </si>
  <si>
    <t>41,28</t>
  </si>
  <si>
    <t>10,56</t>
  </si>
  <si>
    <t>40,32</t>
  </si>
  <si>
    <t>74,31</t>
  </si>
  <si>
    <t>40,37</t>
  </si>
  <si>
    <t>56,41</t>
  </si>
  <si>
    <t>49,69</t>
  </si>
  <si>
    <t>57,73</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</si>
  <si>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</si>
  <si>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</si>
  <si>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</si>
  <si>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</si>
  <si>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</si>
  <si>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</si>
  <si>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</si>
  <si>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</si>
  <si>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</si>
  <si>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</si>
  <si>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</si>
  <si>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</si>
  <si>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</si>
  <si>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</si>
  <si>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</si>
  <si>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</si>
  <si>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136,47</t>
  </si>
  <si>
    <t>16,43</t>
  </si>
  <si>
    <t>11,18</t>
  </si>
  <si>
    <t>16,31</t>
  </si>
  <si>
    <t>11,09</t>
  </si>
  <si>
    <t>10,11</t>
  </si>
  <si>
    <t>11,80</t>
  </si>
  <si>
    <t>20,29</t>
  </si>
  <si>
    <t>21,08</t>
  </si>
  <si>
    <t>14,41</t>
  </si>
  <si>
    <t>21,41</t>
  </si>
  <si>
    <t>16,13</t>
  </si>
  <si>
    <t>22,04</t>
  </si>
  <si>
    <t>22,14</t>
  </si>
  <si>
    <t>22,48</t>
  </si>
  <si>
    <t>18,42</t>
  </si>
  <si>
    <t>28,05</t>
  </si>
  <si>
    <t>32,67</t>
  </si>
  <si>
    <t>16,46</t>
  </si>
  <si>
    <t>38,50</t>
  </si>
  <si>
    <t>37,97</t>
  </si>
  <si>
    <t>32,38</t>
  </si>
  <si>
    <t>31,71</t>
  </si>
  <si>
    <t>59,32</t>
  </si>
  <si>
    <t>77,43</t>
  </si>
  <si>
    <t>34,11</t>
  </si>
  <si>
    <t>25,30</t>
  </si>
  <si>
    <t>38,75</t>
  </si>
  <si>
    <t>27,68</t>
  </si>
  <si>
    <t>70,75</t>
  </si>
  <si>
    <t>77,06</t>
  </si>
  <si>
    <t>26,12</t>
  </si>
  <si>
    <t>25,86</t>
  </si>
  <si>
    <t>92,16</t>
  </si>
  <si>
    <t>32,80</t>
  </si>
  <si>
    <t>29,30</t>
  </si>
  <si>
    <t>29,09</t>
  </si>
  <si>
    <t>98,26</t>
  </si>
  <si>
    <t>53,57</t>
  </si>
  <si>
    <t>51,76</t>
  </si>
  <si>
    <t>46,88</t>
  </si>
  <si>
    <t>119,07</t>
  </si>
  <si>
    <t>51,86</t>
  </si>
  <si>
    <t>28,91</t>
  </si>
  <si>
    <t>37,16</t>
  </si>
  <si>
    <t>12,17</t>
  </si>
  <si>
    <t>18,32</t>
  </si>
  <si>
    <t>22,58</t>
  </si>
  <si>
    <t>21,83</t>
  </si>
  <si>
    <t>45,44</t>
  </si>
  <si>
    <t>36,32</t>
  </si>
  <si>
    <t>45,31</t>
  </si>
  <si>
    <t>79,20</t>
  </si>
  <si>
    <t>25,77</t>
  </si>
  <si>
    <t>39,01</t>
  </si>
  <si>
    <t>38,51</t>
  </si>
  <si>
    <t>63,67</t>
  </si>
  <si>
    <t>44,29</t>
  </si>
  <si>
    <t>64,74</t>
  </si>
  <si>
    <t>130,68</t>
  </si>
  <si>
    <t>46,20</t>
  </si>
  <si>
    <t>66,06</t>
  </si>
  <si>
    <t>92,13</t>
  </si>
  <si>
    <t>86,85</t>
  </si>
  <si>
    <t>93,63</t>
  </si>
  <si>
    <t>30,22</t>
  </si>
  <si>
    <t>33,03</t>
  </si>
  <si>
    <t>23,80</t>
  </si>
  <si>
    <t>62,19</t>
  </si>
  <si>
    <t>59,38</t>
  </si>
  <si>
    <t>46,28</t>
  </si>
  <si>
    <t>30,55</t>
  </si>
  <si>
    <t>44,14</t>
  </si>
  <si>
    <t>27,04</t>
  </si>
  <si>
    <t>83,61</t>
  </si>
  <si>
    <t>36,84</t>
  </si>
  <si>
    <t>52,79</t>
  </si>
  <si>
    <t>225,42</t>
  </si>
  <si>
    <t>284,95</t>
  </si>
  <si>
    <t>192,25</t>
  </si>
  <si>
    <t>306,89</t>
  </si>
  <si>
    <t>321,15</t>
  </si>
  <si>
    <t>276,53</t>
  </si>
  <si>
    <t>362,17</t>
  </si>
  <si>
    <t>44,57</t>
  </si>
  <si>
    <t>9,45</t>
  </si>
  <si>
    <t>18,91</t>
  </si>
  <si>
    <t>33,77</t>
  </si>
  <si>
    <t>38,70</t>
  </si>
  <si>
    <t>25,69</t>
  </si>
  <si>
    <t>17,34</t>
  </si>
  <si>
    <t>115,58</t>
  </si>
  <si>
    <t>114,53</t>
  </si>
  <si>
    <t>19,12</t>
  </si>
  <si>
    <t>84,87</t>
  </si>
  <si>
    <t>37,13</t>
  </si>
  <si>
    <t>42,43</t>
  </si>
  <si>
    <t>95,48</t>
  </si>
  <si>
    <t>76,91</t>
  </si>
  <si>
    <t>26,52</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</si>
  <si>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</si>
  <si>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</si>
  <si>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</si>
  <si>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</si>
  <si>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</si>
  <si>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</si>
  <si>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</si>
  <si>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</si>
  <si>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</si>
  <si>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</si>
  <si>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</si>
  <si>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</si>
  <si>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39,07</t>
  </si>
  <si>
    <t>48,12</t>
  </si>
  <si>
    <t>47,23</t>
  </si>
  <si>
    <t>53,95</t>
  </si>
  <si>
    <t>PLANTIO DE GRAMA ESMERALDA EM ROLO</t>
  </si>
  <si>
    <t>80,29</t>
  </si>
  <si>
    <t>18,81</t>
  </si>
  <si>
    <t>13,70</t>
  </si>
  <si>
    <t>17,55</t>
  </si>
  <si>
    <t>23,81</t>
  </si>
  <si>
    <t>14,89</t>
  </si>
  <si>
    <t>18,84</t>
  </si>
  <si>
    <t>16,87</t>
  </si>
  <si>
    <t>76,68</t>
  </si>
  <si>
    <t>89,45</t>
  </si>
  <si>
    <t>117,38</t>
  </si>
  <si>
    <t>83,30</t>
  </si>
  <si>
    <t>83,35</t>
  </si>
  <si>
    <t>2.802,29</t>
  </si>
  <si>
    <t>111,45</t>
  </si>
  <si>
    <t>140,37</t>
  </si>
  <si>
    <t>184,40</t>
  </si>
  <si>
    <t>67,74</t>
  </si>
  <si>
    <t>80,26</t>
  </si>
  <si>
    <t>13,54</t>
  </si>
  <si>
    <t>33,60</t>
  </si>
  <si>
    <t>14,37</t>
  </si>
  <si>
    <t>26,88</t>
  </si>
  <si>
    <t>245,21</t>
  </si>
  <si>
    <t>12,97</t>
  </si>
  <si>
    <t>19,21</t>
  </si>
  <si>
    <t>127,19</t>
  </si>
  <si>
    <t>171,34</t>
  </si>
  <si>
    <t>350,28</t>
  </si>
  <si>
    <t>25,74</t>
  </si>
  <si>
    <t>170,50</t>
  </si>
  <si>
    <t>229,66</t>
  </si>
  <si>
    <t>22,73</t>
  </si>
  <si>
    <t>13,81</t>
  </si>
  <si>
    <t>25,26</t>
  </si>
  <si>
    <t>103,50</t>
  </si>
  <si>
    <t>44,35</t>
  </si>
  <si>
    <t>128,19</t>
  </si>
  <si>
    <t>2.019,41</t>
  </si>
  <si>
    <t>55,72</t>
  </si>
  <si>
    <t>79,62</t>
  </si>
  <si>
    <t>61,89</t>
  </si>
  <si>
    <t>39,67</t>
  </si>
  <si>
    <t>93,33</t>
  </si>
  <si>
    <t>116,53</t>
  </si>
  <si>
    <t>109,62</t>
  </si>
  <si>
    <t>100,24</t>
  </si>
  <si>
    <t>65,46</t>
  </si>
  <si>
    <t>11,64</t>
  </si>
  <si>
    <t>10,23</t>
  </si>
  <si>
    <t>979,38</t>
  </si>
  <si>
    <t>195,78</t>
  </si>
  <si>
    <t>51,02</t>
  </si>
  <si>
    <t>65,75</t>
  </si>
  <si>
    <t>66,01</t>
  </si>
  <si>
    <t>11.576,17</t>
  </si>
  <si>
    <t>13.283,96</t>
  </si>
  <si>
    <t>89,76</t>
  </si>
  <si>
    <t>15.738,14</t>
  </si>
  <si>
    <t>2.175,05</t>
  </si>
  <si>
    <t>3.955,20</t>
  </si>
  <si>
    <t>285,29</t>
  </si>
  <si>
    <t>107,00</t>
  </si>
  <si>
    <t>143,20</t>
  </si>
  <si>
    <t>533,09</t>
  </si>
  <si>
    <t>744,28</t>
  </si>
  <si>
    <t>400,37</t>
  </si>
  <si>
    <t>14,98</t>
  </si>
  <si>
    <t>237,29</t>
  </si>
  <si>
    <t>38,19</t>
  </si>
  <si>
    <t>290.000,00</t>
  </si>
  <si>
    <t>75,00</t>
  </si>
  <si>
    <t>49,57</t>
  </si>
  <si>
    <t>60,92</t>
  </si>
  <si>
    <t>60,71</t>
  </si>
  <si>
    <t>82,14</t>
  </si>
  <si>
    <t>76,95</t>
  </si>
  <si>
    <t>26,35</t>
  </si>
  <si>
    <t>37,95</t>
  </si>
  <si>
    <t>71,78</t>
  </si>
  <si>
    <t>196,46</t>
  </si>
  <si>
    <t>207,58</t>
  </si>
  <si>
    <t>222,68</t>
  </si>
  <si>
    <t>22,90</t>
  </si>
  <si>
    <t>24,51</t>
  </si>
  <si>
    <t>26,86</t>
  </si>
  <si>
    <t>49,30</t>
  </si>
  <si>
    <t>49,70</t>
  </si>
  <si>
    <t>47,14</t>
  </si>
  <si>
    <t>78,65</t>
  </si>
  <si>
    <t>80,55</t>
  </si>
  <si>
    <t>76,42</t>
  </si>
  <si>
    <t>6,96</t>
  </si>
  <si>
    <t>28,66</t>
  </si>
  <si>
    <t>41,65</t>
  </si>
  <si>
    <t>78,76</t>
  </si>
  <si>
    <t>103,72</t>
  </si>
  <si>
    <t>129,80</t>
  </si>
  <si>
    <t>169,32</t>
  </si>
  <si>
    <t>21,65</t>
  </si>
  <si>
    <t>217,51</t>
  </si>
  <si>
    <t>39,84</t>
  </si>
  <si>
    <t>64,06</t>
  </si>
  <si>
    <t>77,97</t>
  </si>
  <si>
    <t>103,05</t>
  </si>
  <si>
    <t>102,76</t>
  </si>
  <si>
    <t>120,81</t>
  </si>
  <si>
    <t>131,64</t>
  </si>
  <si>
    <t>192,90</t>
  </si>
  <si>
    <t>310,23</t>
  </si>
  <si>
    <t>81,90</t>
  </si>
  <si>
    <t>97,71</t>
  </si>
  <si>
    <t>101,88</t>
  </si>
  <si>
    <t>126,09</t>
  </si>
  <si>
    <t>163,14</t>
  </si>
  <si>
    <t>202,13</t>
  </si>
  <si>
    <t>39,58</t>
  </si>
  <si>
    <t>2,76</t>
  </si>
  <si>
    <t>169,90</t>
  </si>
  <si>
    <t>35,62</t>
  </si>
  <si>
    <t>71,06</t>
  </si>
  <si>
    <t>99,71</t>
  </si>
  <si>
    <t>574,95</t>
  </si>
  <si>
    <t>370,58</t>
  </si>
  <si>
    <t>20,41</t>
  </si>
  <si>
    <t>107,65</t>
  </si>
  <si>
    <t>28,52</t>
  </si>
  <si>
    <t>40,83</t>
  </si>
  <si>
    <t>73,40</t>
  </si>
  <si>
    <t>205.410,32</t>
  </si>
  <si>
    <t>214.510,77</t>
  </si>
  <si>
    <t>218.378,46</t>
  </si>
  <si>
    <t>180.709,07</t>
  </si>
  <si>
    <t>251.562,62</t>
  </si>
  <si>
    <t>252.537,69</t>
  </si>
  <si>
    <t>252.537,67</t>
  </si>
  <si>
    <t>229.006,50</t>
  </si>
  <si>
    <t>241.162,10</t>
  </si>
  <si>
    <t>168.358,46</t>
  </si>
  <si>
    <t>184.576,76</t>
  </si>
  <si>
    <t>183.926,74</t>
  </si>
  <si>
    <t>183.276,70</t>
  </si>
  <si>
    <t>262.613,19</t>
  </si>
  <si>
    <t>296.414,89</t>
  </si>
  <si>
    <t>266.708,39</t>
  </si>
  <si>
    <t>281.464,14</t>
  </si>
  <si>
    <t>278.213,98</t>
  </si>
  <si>
    <t>37,34</t>
  </si>
  <si>
    <t>29,47</t>
  </si>
  <si>
    <t>42,01</t>
  </si>
  <si>
    <t>141,00</t>
  </si>
  <si>
    <t>54,58</t>
  </si>
  <si>
    <t>99,00</t>
  </si>
  <si>
    <t>48,99</t>
  </si>
  <si>
    <t>22,89</t>
  </si>
  <si>
    <t>28,48</t>
  </si>
  <si>
    <t>44,38</t>
  </si>
  <si>
    <t>16,09</t>
  </si>
  <si>
    <t>68,20</t>
  </si>
  <si>
    <t>97,27</t>
  </si>
  <si>
    <t>47,97</t>
  </si>
  <si>
    <t>32,73</t>
  </si>
  <si>
    <t>9,37</t>
  </si>
  <si>
    <t>45,89</t>
  </si>
  <si>
    <t>10,78</t>
  </si>
  <si>
    <t>17,52</t>
  </si>
  <si>
    <t>23,60</t>
  </si>
  <si>
    <t>143,56</t>
  </si>
  <si>
    <t>19,20</t>
  </si>
  <si>
    <t>78,21</t>
  </si>
  <si>
    <t>130,30</t>
  </si>
  <si>
    <t>33,82</t>
  </si>
  <si>
    <t>156,06</t>
  </si>
  <si>
    <t>36,05</t>
  </si>
  <si>
    <t>112,54</t>
  </si>
  <si>
    <t>154,44</t>
  </si>
  <si>
    <t>82,86</t>
  </si>
  <si>
    <t>92,68</t>
  </si>
  <si>
    <t>154,28</t>
  </si>
  <si>
    <t>160,35</t>
  </si>
  <si>
    <t>15,90</t>
  </si>
  <si>
    <t>162,38</t>
  </si>
  <si>
    <t>20,11</t>
  </si>
  <si>
    <t>5,24</t>
  </si>
  <si>
    <t>7,05</t>
  </si>
  <si>
    <t>155,18</t>
  </si>
  <si>
    <t>26.385,99</t>
  </si>
  <si>
    <t>150,49</t>
  </si>
  <si>
    <t>21,16</t>
  </si>
  <si>
    <t>86,95</t>
  </si>
  <si>
    <t>152,36</t>
  </si>
  <si>
    <t>106,20</t>
  </si>
  <si>
    <t>53,54</t>
  </si>
  <si>
    <t>75,52</t>
  </si>
  <si>
    <t>143,62</t>
  </si>
  <si>
    <t>535,65</t>
  </si>
  <si>
    <t>12,68</t>
  </si>
  <si>
    <t>24,35</t>
  </si>
  <si>
    <t>112,98</t>
  </si>
  <si>
    <t>62,45</t>
  </si>
  <si>
    <t>17,41</t>
  </si>
  <si>
    <t>162,16</t>
  </si>
  <si>
    <t>12,73</t>
  </si>
  <si>
    <t>85,64</t>
  </si>
  <si>
    <t>29,34</t>
  </si>
  <si>
    <t>234,84</t>
  </si>
  <si>
    <t>35,53</t>
  </si>
  <si>
    <t>27,93</t>
  </si>
  <si>
    <t>29,40</t>
  </si>
  <si>
    <t>86,42</t>
  </si>
  <si>
    <t>48,76</t>
  </si>
  <si>
    <t>118,02</t>
  </si>
  <si>
    <t>78,34</t>
  </si>
  <si>
    <t>171,64</t>
  </si>
  <si>
    <t>353,84</t>
  </si>
  <si>
    <t>37,41</t>
  </si>
  <si>
    <t>105,64</t>
  </si>
  <si>
    <t>58,59</t>
  </si>
  <si>
    <t>147,92</t>
  </si>
  <si>
    <t>66,52</t>
  </si>
  <si>
    <t>37,51</t>
  </si>
  <si>
    <t>135,24</t>
  </si>
  <si>
    <t>77,93</t>
  </si>
  <si>
    <t>368,89</t>
  </si>
  <si>
    <t>43,87</t>
  </si>
  <si>
    <t>36,04</t>
  </si>
  <si>
    <t>20,91</t>
  </si>
  <si>
    <t>176,71</t>
  </si>
  <si>
    <t>354,28</t>
  </si>
  <si>
    <t>53,13</t>
  </si>
  <si>
    <t>75,38</t>
  </si>
  <si>
    <t>13,48</t>
  </si>
  <si>
    <t>219,42</t>
  </si>
  <si>
    <t>418,92</t>
  </si>
  <si>
    <t>1.047,88</t>
  </si>
  <si>
    <t>13,45</t>
  </si>
  <si>
    <t>28,39</t>
  </si>
  <si>
    <t>348,03</t>
  </si>
  <si>
    <t>91,82</t>
  </si>
  <si>
    <t>116,43</t>
  </si>
  <si>
    <t>261,81</t>
  </si>
  <si>
    <t>61.516,34</t>
  </si>
  <si>
    <t>26,82</t>
  </si>
  <si>
    <t>26,40</t>
  </si>
  <si>
    <t>1,85</t>
  </si>
  <si>
    <t>23,32</t>
  </si>
  <si>
    <t>30,01</t>
  </si>
  <si>
    <t>32.144,24</t>
  </si>
  <si>
    <t>151.334,50</t>
  </si>
  <si>
    <t>69,86</t>
  </si>
  <si>
    <t>12.248,13</t>
  </si>
  <si>
    <t>87,98</t>
  </si>
  <si>
    <t>15.425,94</t>
  </si>
  <si>
    <t>20.263,99</t>
  </si>
  <si>
    <t>15.477,62</t>
  </si>
  <si>
    <t>14.144,06</t>
  </si>
  <si>
    <t>69,84</t>
  </si>
  <si>
    <t>12.246,06</t>
  </si>
  <si>
    <t>184,32</t>
  </si>
  <si>
    <t>522,00</t>
  </si>
  <si>
    <t>25,44</t>
  </si>
  <si>
    <t>119,00</t>
  </si>
  <si>
    <t>376,61</t>
  </si>
  <si>
    <t>408,00</t>
  </si>
  <si>
    <t>188,30</t>
  </si>
  <si>
    <t>162,15</t>
  </si>
  <si>
    <t>24,77</t>
  </si>
  <si>
    <t>58,17</t>
  </si>
  <si>
    <t>37,01</t>
  </si>
  <si>
    <t>116,28</t>
  </si>
  <si>
    <t>195,35</t>
  </si>
  <si>
    <t>62,60</t>
  </si>
  <si>
    <t>73,23</t>
  </si>
  <si>
    <t>347,53</t>
  </si>
  <si>
    <t>954,43</t>
  </si>
  <si>
    <t>1.132,71</t>
  </si>
  <si>
    <t>91,56</t>
  </si>
  <si>
    <t>99,07</t>
  </si>
  <si>
    <t>108,66</t>
  </si>
  <si>
    <t>435,65</t>
  </si>
  <si>
    <t>328,18</t>
  </si>
  <si>
    <t>436,45</t>
  </si>
  <si>
    <t>611,87</t>
  </si>
  <si>
    <t>437,61</t>
  </si>
  <si>
    <t>508,89</t>
  </si>
  <si>
    <t>629,41</t>
  </si>
  <si>
    <t>809,39</t>
  </si>
  <si>
    <t>892,16</t>
  </si>
  <si>
    <t>455,82</t>
  </si>
  <si>
    <t>291,01</t>
  </si>
  <si>
    <t>244,65</t>
  </si>
  <si>
    <t>305,93</t>
  </si>
  <si>
    <t>203,82</t>
  </si>
  <si>
    <t>254,14</t>
  </si>
  <si>
    <t>7,28</t>
  </si>
  <si>
    <t>329.800,00</t>
  </si>
  <si>
    <t>373.650,00</t>
  </si>
  <si>
    <t>694.100,00</t>
  </si>
  <si>
    <t>576.706,00</t>
  </si>
  <si>
    <t>1.109.050,00</t>
  </si>
  <si>
    <t>1.885.384,99</t>
  </si>
  <si>
    <t>115.550,00</t>
  </si>
  <si>
    <t>182.000,00</t>
  </si>
  <si>
    <t>674.000,00</t>
  </si>
  <si>
    <t>45.500,00</t>
  </si>
  <si>
    <t>64.000,00</t>
  </si>
  <si>
    <t>149.600,00</t>
  </si>
  <si>
    <t>396,83</t>
  </si>
  <si>
    <t>319,62</t>
  </si>
  <si>
    <t>294,76</t>
  </si>
  <si>
    <t>559,85</t>
  </si>
  <si>
    <t>122,24</t>
  </si>
  <si>
    <t>1.078,91</t>
  </si>
  <si>
    <t>894,74</t>
  </si>
  <si>
    <t>1.244,72</t>
  </si>
  <si>
    <t>1.540,78</t>
  </si>
  <si>
    <t>513,39</t>
  </si>
  <si>
    <t>603,04</t>
  </si>
  <si>
    <t>499,47</t>
  </si>
  <si>
    <t>711,13</t>
  </si>
  <si>
    <t>525,26</t>
  </si>
  <si>
    <t>842,54</t>
  </si>
  <si>
    <t>584,62</t>
  </si>
  <si>
    <t>660,77</t>
  </si>
  <si>
    <t>824,12</t>
  </si>
  <si>
    <t>928,52</t>
  </si>
  <si>
    <t>445,22</t>
  </si>
  <si>
    <t>230,90</t>
  </si>
  <si>
    <t>300,91</t>
  </si>
  <si>
    <t>600,60</t>
  </si>
  <si>
    <t>86,01</t>
  </si>
  <si>
    <t>37,63</t>
  </si>
  <si>
    <t>16,59</t>
  </si>
  <si>
    <t>20,52</t>
  </si>
  <si>
    <t>96,90</t>
  </si>
  <si>
    <t>134,99</t>
  </si>
  <si>
    <t>294,47</t>
  </si>
  <si>
    <t>479,44</t>
  </si>
  <si>
    <t>550,53</t>
  </si>
  <si>
    <t>86,00</t>
  </si>
  <si>
    <t>126,26</t>
  </si>
  <si>
    <t>282,90</t>
  </si>
  <si>
    <t>24,64</t>
  </si>
  <si>
    <t>107,85</t>
  </si>
  <si>
    <t>109,94</t>
  </si>
  <si>
    <t>173,71</t>
  </si>
  <si>
    <t>83,28</t>
  </si>
  <si>
    <t>68,63</t>
  </si>
  <si>
    <t>74,74</t>
  </si>
  <si>
    <t>109,19</t>
  </si>
  <si>
    <t>198,70</t>
  </si>
  <si>
    <t>28,29</t>
  </si>
  <si>
    <t>43,51</t>
  </si>
  <si>
    <t>57,80</t>
  </si>
  <si>
    <t>67,12</t>
  </si>
  <si>
    <t>68,26</t>
  </si>
  <si>
    <t>27,78</t>
  </si>
  <si>
    <t>3,57</t>
  </si>
  <si>
    <t>37,78</t>
  </si>
  <si>
    <t>57,00</t>
  </si>
  <si>
    <t>89,88</t>
  </si>
  <si>
    <t>163,75</t>
  </si>
  <si>
    <t>270,08</t>
  </si>
  <si>
    <t>61,46</t>
  </si>
  <si>
    <t>106,13</t>
  </si>
  <si>
    <t>28,54</t>
  </si>
  <si>
    <t>38,69</t>
  </si>
  <si>
    <t>13,80</t>
  </si>
  <si>
    <t>444.293,90</t>
  </si>
  <si>
    <t>395.000,00</t>
  </si>
  <si>
    <t>91,23</t>
  </si>
  <si>
    <t>9.091,34</t>
  </si>
  <si>
    <t>243,25</t>
  </si>
  <si>
    <t>261,97</t>
  </si>
  <si>
    <t>127,78</t>
  </si>
  <si>
    <t>206,88</t>
  </si>
  <si>
    <t>158,50</t>
  </si>
  <si>
    <t>144,16</t>
  </si>
  <si>
    <t>39,34</t>
  </si>
  <si>
    <t>34,40</t>
  </si>
  <si>
    <t>39,62</t>
  </si>
  <si>
    <t>51,60</t>
  </si>
  <si>
    <t>83,08</t>
  </si>
  <si>
    <t>183,39</t>
  </si>
  <si>
    <t>304,72</t>
  </si>
  <si>
    <t>13,75</t>
  </si>
  <si>
    <t>43,94</t>
  </si>
  <si>
    <t>80,25</t>
  </si>
  <si>
    <t>70,87</t>
  </si>
  <si>
    <t>128,77</t>
  </si>
  <si>
    <t>169,77</t>
  </si>
  <si>
    <t>50,92</t>
  </si>
  <si>
    <t>9,28</t>
  </si>
  <si>
    <t>12,37</t>
  </si>
  <si>
    <t>24,25</t>
  </si>
  <si>
    <t>123,91</t>
  </si>
  <si>
    <t>198,59</t>
  </si>
  <si>
    <t>48,00</t>
  </si>
  <si>
    <t>99,76</t>
  </si>
  <si>
    <t>127,48</t>
  </si>
  <si>
    <t>57,60</t>
  </si>
  <si>
    <t>136,19</t>
  </si>
  <si>
    <t>129,73</t>
  </si>
  <si>
    <t>337,21</t>
  </si>
  <si>
    <t>300,23</t>
  </si>
  <si>
    <t>89,47</t>
  </si>
  <si>
    <t>49,45</t>
  </si>
  <si>
    <t>47,87</t>
  </si>
  <si>
    <t>28,99</t>
  </si>
  <si>
    <t>95,77</t>
  </si>
  <si>
    <t>57,58</t>
  </si>
  <si>
    <t>34,42</t>
  </si>
  <si>
    <t>63,97</t>
  </si>
  <si>
    <t>89,06</t>
  </si>
  <si>
    <t>145,26</t>
  </si>
  <si>
    <t>65,90</t>
  </si>
  <si>
    <t>129,62</t>
  </si>
  <si>
    <t>97,81</t>
  </si>
  <si>
    <t>1.093,47</t>
  </si>
  <si>
    <t>886,61</t>
  </si>
  <si>
    <t>612,30</t>
  </si>
  <si>
    <t>1.121,24</t>
  </si>
  <si>
    <t>567,96</t>
  </si>
  <si>
    <t>214,02</t>
  </si>
  <si>
    <t>81,94</t>
  </si>
  <si>
    <t>159,15</t>
  </si>
  <si>
    <t>305,29</t>
  </si>
  <si>
    <t>280,90</t>
  </si>
  <si>
    <t>10,35</t>
  </si>
  <si>
    <t>10,55</t>
  </si>
  <si>
    <t>76,99</t>
  </si>
  <si>
    <t>44,06</t>
  </si>
  <si>
    <t>15,92</t>
  </si>
  <si>
    <t>103,51</t>
  </si>
  <si>
    <t>53,88</t>
  </si>
  <si>
    <t>77,92</t>
  </si>
  <si>
    <t>158,97</t>
  </si>
  <si>
    <t>293,33</t>
  </si>
  <si>
    <t>414,33</t>
  </si>
  <si>
    <t>528,43</t>
  </si>
  <si>
    <t>533,35</t>
  </si>
  <si>
    <t>2,68</t>
  </si>
  <si>
    <t>43,19</t>
  </si>
  <si>
    <t>16,54</t>
  </si>
  <si>
    <t>69,41</t>
  </si>
  <si>
    <t>20,10</t>
  </si>
  <si>
    <t>44,08</t>
  </si>
  <si>
    <t>80,73</t>
  </si>
  <si>
    <t>14,60</t>
  </si>
  <si>
    <t>113,53</t>
  </si>
  <si>
    <t>70,95</t>
  </si>
  <si>
    <t>95,27</t>
  </si>
  <si>
    <t>16,69</t>
  </si>
  <si>
    <t>17,02</t>
  </si>
  <si>
    <t>32,50</t>
  </si>
  <si>
    <t>48,91</t>
  </si>
  <si>
    <t>177,30</t>
  </si>
  <si>
    <t>233,34</t>
  </si>
  <si>
    <t>45,91</t>
  </si>
  <si>
    <t>88,02</t>
  </si>
  <si>
    <t>95,00</t>
  </si>
  <si>
    <t>117,91</t>
  </si>
  <si>
    <t>55,56</t>
  </si>
  <si>
    <t>467,18</t>
  </si>
  <si>
    <t>289,76</t>
  </si>
  <si>
    <t>74,27</t>
  </si>
  <si>
    <t>99,48</t>
  </si>
  <si>
    <t>183,40</t>
  </si>
  <si>
    <t>261,98</t>
  </si>
  <si>
    <t>614,06</t>
  </si>
  <si>
    <t>21,97</t>
  </si>
  <si>
    <t>80,28</t>
  </si>
  <si>
    <t>82,61</t>
  </si>
  <si>
    <t>115,47</t>
  </si>
  <si>
    <t>218,64</t>
  </si>
  <si>
    <t>34,64</t>
  </si>
  <si>
    <t>19,84</t>
  </si>
  <si>
    <t>58,48</t>
  </si>
  <si>
    <t>22,66</t>
  </si>
  <si>
    <t>23,48</t>
  </si>
  <si>
    <t>53,59</t>
  </si>
  <si>
    <t>41,31</t>
  </si>
  <si>
    <t>25,63</t>
  </si>
  <si>
    <t>152,18</t>
  </si>
  <si>
    <t>81,68</t>
  </si>
  <si>
    <t>240,55</t>
  </si>
  <si>
    <t>385,61</t>
  </si>
  <si>
    <t>8,07</t>
  </si>
  <si>
    <t>63,84</t>
  </si>
  <si>
    <t>812,72</t>
  </si>
  <si>
    <t>60,33</t>
  </si>
  <si>
    <t>64,39</t>
  </si>
  <si>
    <t>110,41</t>
  </si>
  <si>
    <t>148,13</t>
  </si>
  <si>
    <t>170,95</t>
  </si>
  <si>
    <t>139,81</t>
  </si>
  <si>
    <t>190,66</t>
  </si>
  <si>
    <t>213,54</t>
  </si>
  <si>
    <t>43,11</t>
  </si>
  <si>
    <t>57,38</t>
  </si>
  <si>
    <t>86,20</t>
  </si>
  <si>
    <t>47,41</t>
  </si>
  <si>
    <t>56,59</t>
  </si>
  <si>
    <t>79,49</t>
  </si>
  <si>
    <t>119,15</t>
  </si>
  <si>
    <t>73,68</t>
  </si>
  <si>
    <t>85,87</t>
  </si>
  <si>
    <t>136,80</t>
  </si>
  <si>
    <t>155,65</t>
  </si>
  <si>
    <t>172,96</t>
  </si>
  <si>
    <t>190,33</t>
  </si>
  <si>
    <t>224,88</t>
  </si>
  <si>
    <t>249,00</t>
  </si>
  <si>
    <t>164,66</t>
  </si>
  <si>
    <t>262,40</t>
  </si>
  <si>
    <t>344,61</t>
  </si>
  <si>
    <t>423,67</t>
  </si>
  <si>
    <t>471,56</t>
  </si>
  <si>
    <t>527,93</t>
  </si>
  <si>
    <t>101,96</t>
  </si>
  <si>
    <t>109,20</t>
  </si>
  <si>
    <t>23,62</t>
  </si>
  <si>
    <t>35,64</t>
  </si>
  <si>
    <t>389,05</t>
  </si>
  <si>
    <t>100,17</t>
  </si>
  <si>
    <t>98,65</t>
  </si>
  <si>
    <t>21,91</t>
  </si>
  <si>
    <t>137.186,90</t>
  </si>
  <si>
    <t>158.962,60</t>
  </si>
  <si>
    <t>46.817,75</t>
  </si>
  <si>
    <t>75.922,05</t>
  </si>
  <si>
    <t>116.500,00</t>
  </si>
  <si>
    <t>112.226,51</t>
  </si>
  <si>
    <t>125.210,27</t>
  </si>
  <si>
    <t>16,04</t>
  </si>
  <si>
    <t>47,17</t>
  </si>
  <si>
    <t>54,19</t>
  </si>
  <si>
    <t>37,29</t>
  </si>
  <si>
    <t>85,76</t>
  </si>
  <si>
    <t>47,81</t>
  </si>
  <si>
    <t>56,29</t>
  </si>
  <si>
    <t>16,90</t>
  </si>
  <si>
    <t>96,21</t>
  </si>
  <si>
    <t>36,36</t>
  </si>
  <si>
    <t>104,44</t>
  </si>
  <si>
    <t>153,48</t>
  </si>
  <si>
    <t>91,24</t>
  </si>
  <si>
    <t>103,87</t>
  </si>
  <si>
    <t>26,78</t>
  </si>
  <si>
    <t>76,46</t>
  </si>
  <si>
    <t>96,69</t>
  </si>
  <si>
    <t>171,94</t>
  </si>
  <si>
    <t>218,50</t>
  </si>
  <si>
    <t>66,08</t>
  </si>
  <si>
    <t>117,62</t>
  </si>
  <si>
    <t>174,50</t>
  </si>
  <si>
    <t>253,62</t>
  </si>
  <si>
    <t>22,31</t>
  </si>
  <si>
    <t>41,04</t>
  </si>
  <si>
    <t>42,54</t>
  </si>
  <si>
    <t>12,36</t>
  </si>
  <si>
    <t>36,79</t>
  </si>
  <si>
    <t>152,71</t>
  </si>
  <si>
    <t>98,02</t>
  </si>
  <si>
    <t>246,93</t>
  </si>
  <si>
    <t>420,24</t>
  </si>
  <si>
    <t>86,43</t>
  </si>
  <si>
    <t>55,02</t>
  </si>
  <si>
    <t>170,28</t>
  </si>
  <si>
    <t>248,87</t>
  </si>
  <si>
    <t>314,38</t>
  </si>
  <si>
    <t>54,75</t>
  </si>
  <si>
    <t>60,06</t>
  </si>
  <si>
    <t>153,94</t>
  </si>
  <si>
    <t>216,11</t>
  </si>
  <si>
    <t>81.120,80</t>
  </si>
  <si>
    <t>101.034,88</t>
  </si>
  <si>
    <t>1.965.329,92</t>
  </si>
  <si>
    <t>5.174.644,32</t>
  </si>
  <si>
    <t>1.600.000,00</t>
  </si>
  <si>
    <t>825.355,68</t>
  </si>
  <si>
    <t>167,33</t>
  </si>
  <si>
    <t>229,39</t>
  </si>
  <si>
    <t>403,70</t>
  </si>
  <si>
    <t>119,93</t>
  </si>
  <si>
    <t>71,69</t>
  </si>
  <si>
    <t>240,29</t>
  </si>
  <si>
    <t>331,89</t>
  </si>
  <si>
    <t>514,76</t>
  </si>
  <si>
    <t>55,42</t>
  </si>
  <si>
    <t>31,68</t>
  </si>
  <si>
    <t>149,08</t>
  </si>
  <si>
    <t>93,03</t>
  </si>
  <si>
    <t>33,81</t>
  </si>
  <si>
    <t>203,57</t>
  </si>
  <si>
    <t>353,31</t>
  </si>
  <si>
    <t>241,00</t>
  </si>
  <si>
    <t>22,42</t>
  </si>
  <si>
    <t>19,86</t>
  </si>
  <si>
    <t>139,22</t>
  </si>
  <si>
    <t>197,86</t>
  </si>
  <si>
    <t>ADM-01</t>
  </si>
  <si>
    <t>Data Base: Janeiro/2018</t>
  </si>
  <si>
    <t>Limpeza, desmatamento e destocamento de árvores com diâmetro até 15 cm, com trator de
esteira</t>
  </si>
  <si>
    <t>Esgotamento de escavações para rebaixamento do nível dágua nos serviços de bueiros,
galerias e outros, com conj. moto bomba</t>
  </si>
  <si>
    <t>Tapume de vedação e proteção, executado com chapas de compensado resinado com 6mm
de espessura, exclusive pintura</t>
  </si>
  <si>
    <t>Corpo BSTC (greide) diâmetro 0,30 m CA-1 MF inclusive escavação, reaterro e transporte do
tubo em Vias Urbanas</t>
  </si>
  <si>
    <t>Corpo BSTC (grota) diâmetro 0,60 m CA-2 PB exclusive escavação e reaterro, inclusive
transporte do tubo em Vias Urbanas</t>
  </si>
  <si>
    <t>Corpo BSTC (grota) diâmetro 0,80 m CA-2 PB exclusive escavação e reaterro, inclusive
transporte do tubo em Vias Urbanas</t>
  </si>
  <si>
    <t>Escoramento de cavas e valas, inclusive fornecimento e transporte das madeiras, em Vias
Urbanas</t>
  </si>
  <si>
    <r>
      <t xml:space="preserve">TRANSPORTE, CARGA E DESCARGA - VALORES </t>
    </r>
    <r>
      <rPr>
        <b/>
        <u/>
        <sz val="10"/>
        <rFont val="Arial"/>
        <family val="2"/>
      </rPr>
      <t>SEM</t>
    </r>
    <r>
      <rPr>
        <b/>
        <sz val="10"/>
        <rFont val="Arial"/>
        <family val="2"/>
      </rPr>
      <t xml:space="preserve"> BDI</t>
    </r>
  </si>
  <si>
    <r>
      <t xml:space="preserve">MATERIAIS - VALORES </t>
    </r>
    <r>
      <rPr>
        <b/>
        <u/>
        <sz val="10"/>
        <rFont val="Arial"/>
        <family val="2"/>
      </rPr>
      <t>SEM</t>
    </r>
    <r>
      <rPr>
        <b/>
        <sz val="10"/>
        <rFont val="Arial"/>
        <family val="2"/>
      </rPr>
      <t xml:space="preserve"> BDI</t>
    </r>
  </si>
  <si>
    <t>MATERIAIS</t>
  </si>
  <si>
    <t>PREÇO
UNITÁRIO</t>
  </si>
  <si>
    <t>Abraçadeira para fixação de eletroduto diâm. 3/4"</t>
  </si>
  <si>
    <t>Abraçadeira para fixação de semáforo em braço/coluna  de diâmetro 101 ou 114mm</t>
  </si>
  <si>
    <t>Acetileno</t>
  </si>
  <si>
    <t>Aço (barra) GEWI ou equivalente, ST 85/105, de 32mm</t>
  </si>
  <si>
    <t>Aço (barra) GEWI ou similar,ST 50/55 diâmetro de 32mm</t>
  </si>
  <si>
    <t>Aço CA-25 (granel) - (preço médio)</t>
  </si>
  <si>
    <t>Aço CA-25 (granel) D=1/2"</t>
  </si>
  <si>
    <t>Aço CA-25 (granel) D=3/8"</t>
  </si>
  <si>
    <t>Aço CA-50 (carreta 20 t) D=1/2" a 3/8"</t>
  </si>
  <si>
    <t>Aço CA-50 diam 12.5 a 25 mm</t>
  </si>
  <si>
    <t>Aço CA-50 diam. 6.3 a 10 mm</t>
  </si>
  <si>
    <t>Aço CA-50 (granel) - (preço médio)</t>
  </si>
  <si>
    <t>Aço CA-50 (granel) diam. 1/2"</t>
  </si>
  <si>
    <t>Aço CA-50 (granel) diam. 3/8"</t>
  </si>
  <si>
    <t>Aço CA-60 (granel) (preço médio)</t>
  </si>
  <si>
    <t>Aço (cordoalha de 7 fios)  CP 190 RB-12,7 mm</t>
  </si>
  <si>
    <t>Aço diâmetro 29,3mm para tirante, referência Rocsolo ou equivalente</t>
  </si>
  <si>
    <t>Adesivo epoxi bicomponente para fissuras, em latas de 1kg, Sikadur 32 ou equivalente</t>
  </si>
  <si>
    <t>LAT</t>
  </si>
  <si>
    <t>Adesivo estrutural tixotrópico a base de epoxi para colagem de pré-moldados em latas de 1kg -Sikadur 31</t>
  </si>
  <si>
    <t>Adesivo para PVC soldável</t>
  </si>
  <si>
    <t>Adubo NPK</t>
  </si>
  <si>
    <t>Agua potável tratada (CESAN)</t>
  </si>
  <si>
    <t>Aguarráz mineral</t>
  </si>
  <si>
    <t>Alcool etílico hidratado</t>
  </si>
  <si>
    <t>Aluguel computador com : Processador 2,80 GHz , Memória RAM 4,00 GB, Sistema Operacional 32 Bits, Windows
com Pacote Office e Impressora Jato de Tinta</t>
  </si>
  <si>
    <t>Aluguel copiadora Xerox</t>
  </si>
  <si>
    <t>Aluguel de barco 40HP com barqueiro</t>
  </si>
  <si>
    <t>Aluguel de caminhão Munck, capacidade máxima de 15t e 20m  de lança, inclusive motorista e combustível</t>
  </si>
  <si>
    <t>Aluguel de tubo equipado completo para andaime com h=10,0 m</t>
  </si>
  <si>
    <t>Aluguel mensal de alojamento</t>
  </si>
  <si>
    <t>Aluguel mensal de escritório até 50m2</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</si>
  <si>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</si>
  <si>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</si>
  <si>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</si>
  <si>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</si>
  <si>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</si>
  <si>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máquina fotográfica (12.1 MP)</t>
  </si>
  <si>
    <t>Aluguel mensal de mobiliário - alojamento</t>
  </si>
  <si>
    <t>Aluguel mensal de mobiliário - escritório</t>
  </si>
  <si>
    <t>Aluguel mensal de mobiliário - resid.  engenheiro</t>
  </si>
  <si>
    <t>Aluguel mensal de residência - engenheiro</t>
  </si>
  <si>
    <t>Aluguel mensal de utilitário exclusive motorista e combustível</t>
  </si>
  <si>
    <t>Aluguel mensal de veículos tipo Gol  1.0, exclusive motorista e combustível</t>
  </si>
  <si>
    <t>Anéis de borracha para PVC PBA  75mm</t>
  </si>
  <si>
    <t>Anéis de borracha para PVC PBA 100mm</t>
  </si>
  <si>
    <t>Anéis de borracha para PVC PBA 200mm</t>
  </si>
  <si>
    <t>Anel de ângulo de 15 graus, referência Gewi</t>
  </si>
  <si>
    <t>Anel de ângulo de 15° para tirante Rocsolo</t>
  </si>
  <si>
    <t>Anel GEWI para compensação angular de 15°</t>
  </si>
  <si>
    <t>Anel pré moldado para bueiro celular 1,50 x 1,50 x 1,00m CL45, duas peças</t>
  </si>
  <si>
    <t>Anel pré moldado para bueiro celular 2,00 x 2,00 x 1,00m CL 45,  duas peças</t>
  </si>
  <si>
    <t>Anel pré moldado para bueiro celular 2,50 x 2,50 x 1,00m CL 45, duas peças</t>
  </si>
  <si>
    <t>Anel pré-moldado em concreto para sumidouro diam. 2,0m MF</t>
  </si>
  <si>
    <t>Anel pré-moldado para bueiro celular 3,00 x 3,00 x 1,00m CL 45, duas peças</t>
  </si>
  <si>
    <t>Anteparo 3 x 300 mm</t>
  </si>
  <si>
    <t>Anti-óxido de base de resina alquídica modificada</t>
  </si>
  <si>
    <t>GL</t>
  </si>
  <si>
    <t>Aquisição de máquina fotográfica (12.1 MP)</t>
  </si>
  <si>
    <t>Arame farpado fio 16 rolo 500 m</t>
  </si>
  <si>
    <t>rl</t>
  </si>
  <si>
    <t>Arame nº 06 galvanizado</t>
  </si>
  <si>
    <t>Arame nº 10 galvanizado</t>
  </si>
  <si>
    <t>Arame nº 12 galvanizado</t>
  </si>
  <si>
    <t>Arame nº 16 galvanizado</t>
  </si>
  <si>
    <t>Arame ovalado liso (cerca) 45 kg - 1.000m</t>
  </si>
  <si>
    <t>Arame recozido 18</t>
  </si>
  <si>
    <t>Areia de rio (preço médio)</t>
  </si>
  <si>
    <t>Areia grossa jazida com carregamento mecânico</t>
  </si>
  <si>
    <t>Areia grossa rio com carregamento mecânico</t>
  </si>
  <si>
    <t>Areia média jazida com carregamento mecânico</t>
  </si>
  <si>
    <t>Areia suja jazida com carregamento mecânico</t>
  </si>
  <si>
    <t>Argamassa expansiva</t>
  </si>
  <si>
    <t>Argila (barreiras comerciais - saibreiras)</t>
  </si>
  <si>
    <t>ARMCO BDTM D=1,20 m - T.L. esp. 2,7 mm</t>
  </si>
  <si>
    <t>ARMCO BDTM D=1,40 m - T.L. esp. 2,7 mm</t>
  </si>
  <si>
    <t>ARMCO BDTM D=1,60 m - T.L. esp. 2,7 mm</t>
  </si>
  <si>
    <t>ARMCO BDTM D=2,00 m - T.L. esp. 2,7 mm</t>
  </si>
  <si>
    <t>ARMCO BDTM D=2,20 m - T.L. esp. 2,7 mm</t>
  </si>
  <si>
    <t>ARMCO BDTM D=2,40 m - T.L. esp. 2,7 mm</t>
  </si>
  <si>
    <t>ARMCO BDTM D=2,60 m - T.L. esp. 3,4 mm</t>
  </si>
  <si>
    <t>ARMCO BSTM D=1,20 m - T.L. esp. 2,7 mm</t>
  </si>
  <si>
    <t>ARMCO BSTM D=1,40 m - T.L. esp. 2,7 mm</t>
  </si>
  <si>
    <t>ARMCO BSTM D=1,60 m - T.L. esp. 2,7 mm</t>
  </si>
  <si>
    <t>ARMCO BSTM D=2,00 m - T.L. esp. 2,7 mm</t>
  </si>
  <si>
    <t>ARMCO BSTM D=2,20 m - T.L. esp. 2,7 mm</t>
  </si>
  <si>
    <t>ARMCO BSTM D=2,40 m - T.L. esp. 2,7 mm</t>
  </si>
  <si>
    <t>ARMCO BSTM D=2,60 m - T.L. esp. 3,4 mm</t>
  </si>
  <si>
    <t>ARMCO BSTM D=3,00 m - T.L. esp. 2,7 mm</t>
  </si>
  <si>
    <t>ARMCO STACO BDTM D=3,05 m - MPI52 esp.2,7mm</t>
  </si>
  <si>
    <t>ARMCO STACO BSTM D=3,05 m - MPI52 esp.2,7mm</t>
  </si>
  <si>
    <t>Arruela de alumínio fundido 3/4"</t>
  </si>
  <si>
    <t>Bainha de aço galvanizado diam. interno= 65 mm</t>
  </si>
  <si>
    <t>Bainha metálica preta, diâmetro de 75mm</t>
  </si>
  <si>
    <t>Bainha Plástica de PEAD (tubo de polietileno de alta densidade )</t>
  </si>
  <si>
    <t>Balde plástico para sinalização (vermelho)</t>
  </si>
  <si>
    <t>Bentonita</t>
  </si>
  <si>
    <t>Bica corrida sem frete</t>
  </si>
  <si>
    <t>Biomanta vegetal 100% degradável com 500g/m², aplicada</t>
  </si>
  <si>
    <t>Bloco de concreto estrutural 14 x 19 x 39 cm, FBK 10Mpa (NBR 6136)</t>
  </si>
  <si>
    <t>Bloco de concreto para alvenaria 39 X 19 X 09 cm</t>
  </si>
  <si>
    <t>Bloco de concreto para alvenaria 39 X 19 X 14 cm</t>
  </si>
  <si>
    <t>Bloco de concreto para alvenaria 39 X 19 X 19 cm</t>
  </si>
  <si>
    <t>Bloco de concreto 19 x 19 x 39 cm ( estrutural )</t>
  </si>
  <si>
    <t>Bloco para pavimentaçao intertravado - esp= 06 cm, resistência 35 MPa</t>
  </si>
  <si>
    <t>Bloco para pavimentação intertravado - esp= 06cm, colorido, resistência 35 MPa</t>
  </si>
  <si>
    <t>Bloco para pavimentaçao intertravado - esp= 08 cm, resistência 35 MPa</t>
  </si>
  <si>
    <t>Bloco para pavimentaçao intertravado - esp= 10 cm, resistência 35 MPa</t>
  </si>
  <si>
    <t>Bocal com rabicho</t>
  </si>
  <si>
    <t>Bombeamento de concreto</t>
  </si>
  <si>
    <t>Bonificação de 15,28 % sobre material betuminoso</t>
  </si>
  <si>
    <t>Bota borracha sem forro cano 40cm</t>
  </si>
  <si>
    <t>Botinas de couro sem biqueira</t>
  </si>
  <si>
    <t>Botoneira com sinal sonoro</t>
  </si>
  <si>
    <t>Braço galvanizado 101 mm - projeção 4,70 m, para sustentação de semáforos</t>
  </si>
  <si>
    <t>Brita graduada, especificada sem pó, sem frete</t>
  </si>
  <si>
    <t>Brita 0 (incl. 0% IUM) sem frete</t>
  </si>
  <si>
    <t>Brita 1 (incl. 0% IUM) sem frete</t>
  </si>
  <si>
    <t>Brita 2 (incl. 0% IUM) sem frete</t>
  </si>
  <si>
    <t>Brita 3 (incl. 0% IUM) sem frete</t>
  </si>
  <si>
    <t>Brita 4 (incl. 0% IUM) sem frete</t>
  </si>
  <si>
    <t>Broca para perfuratriz 714.0441 (S-12)</t>
  </si>
  <si>
    <t>Broca para perfuratriz 714.0840 (S-12)</t>
  </si>
  <si>
    <t>Broca para perfuratriz 714.1639 (S-12)</t>
  </si>
  <si>
    <t>Broca para perfuratriz 714.2438 (S-12)</t>
  </si>
  <si>
    <t>Broca para perfuratriz 714.3237 (S-12)</t>
  </si>
  <si>
    <t>Broca para perfuratriz 714.4036 (S-12)</t>
  </si>
  <si>
    <t>Broca para perfuratriz 714.4835 (S-12)</t>
  </si>
  <si>
    <t>Broca para perfuratriz 714.5634 (S-12)</t>
  </si>
  <si>
    <t>Broca para perfuratriz 714.6433 (S-12)</t>
  </si>
  <si>
    <t>Bucha de alumínio fundido 3/4"</t>
  </si>
  <si>
    <t>Bucha de nylon nº 20</t>
  </si>
  <si>
    <t>Bucha plástica com parafuso - 8 mm</t>
  </si>
  <si>
    <t>Cabo blindado 2 x 20 AWG (sincronismo)</t>
  </si>
  <si>
    <t>Cabo de aço polido com alma de fibra, 6 pernas 19 fios, diâm. 3/8"</t>
  </si>
  <si>
    <t>Cabo de cobre com isolamento para 1000V (1KV), seção  2,5 mm2</t>
  </si>
  <si>
    <t>Cabo de cobre com isolamento para 1000V (1KV), seção  4,0 mm2</t>
  </si>
  <si>
    <t>Cabo de cobre com isolamento para 1000V (1KV), seção  6,0 mm2</t>
  </si>
  <si>
    <t>Cabo de cobre com isolamento para 1000V (1KV), seção 10,0 mm2</t>
  </si>
  <si>
    <t>Cabo de cobre com isolamento para 1000V (1KV), seção 25,0 mm2</t>
  </si>
  <si>
    <t>Cabo de cobre com isolamento para 1000V (1KV), seção 35,0 mm2</t>
  </si>
  <si>
    <t>Cabo de cobre nú seção 35mm2</t>
  </si>
  <si>
    <t>Cabo flexivel 2 x 1,5mm²</t>
  </si>
  <si>
    <t>Cabo flexivel 2 x 2,5 mm²</t>
  </si>
  <si>
    <t>Cabo flexivel 3 x 1,5 mm2</t>
  </si>
  <si>
    <t>Cabo flexivel 4 x 1,5mm²</t>
  </si>
  <si>
    <t>Cabo isolado 750V - 4 x 4,00 mm²</t>
  </si>
  <si>
    <t>Cadeado de 40mm</t>
  </si>
  <si>
    <t>Caibros abrigo passag. 9pç 15x7x240 / 2pç 25x7x620 cm</t>
  </si>
  <si>
    <t>CJ</t>
  </si>
  <si>
    <t>Caibros abrigo passag. 9pç 15x7x300 / 2pç 25x7x620cm</t>
  </si>
  <si>
    <t>Caibros 7 X 7 cm</t>
  </si>
  <si>
    <t>Caibros 7 X 7 cm (pontalete)</t>
  </si>
  <si>
    <t>Caixa ralo sup e inf p/ carga média</t>
  </si>
  <si>
    <t>Cal (saco de 7 kg)</t>
  </si>
  <si>
    <t>Calandragem, D= 38,2 cm, chapa de 6.3 mm ou 8.0 mm ou 10.0 mm</t>
  </si>
  <si>
    <t>Cambotas de 1" (taipá de 1ª com 2,5cm)</t>
  </si>
  <si>
    <t>Cantoneira seção - 2" X 2" x 1/8"</t>
  </si>
  <si>
    <t>Cantoneira seçao - 3" X 3" X 3/8"</t>
  </si>
  <si>
    <t>Cantoneira seção - 4" X 4" X 3/8"</t>
  </si>
  <si>
    <t>Cantoneira seção 2 1/2"x 2 1/2" x 5/16"</t>
  </si>
  <si>
    <t>CAP AB 8</t>
  </si>
  <si>
    <t>CAP 50/70</t>
  </si>
  <si>
    <t>Capacete PVC triestriado completo</t>
  </si>
  <si>
    <t>Chapa compensada resinada 06mm (dim. 2,20 x 1,10m)</t>
  </si>
  <si>
    <t>Chapa compensada resinada 10mm (dim. 2,20 x 1,10m)</t>
  </si>
  <si>
    <t>CH</t>
  </si>
  <si>
    <t>Chapa compensada resinada 12mm (dim. 2,20 x 1,10m)</t>
  </si>
  <si>
    <t>Chapa compensada resinada 14mm (dim. 2,20 x 1,10m)</t>
  </si>
  <si>
    <t>Chapa compensada resinada 17mm (dim. 2,20 x 1,10m)</t>
  </si>
  <si>
    <t>Chapa de aço ASTM A572, grau 50 esp.=12,50mm,</t>
  </si>
  <si>
    <t>Chapa de aço esp.= 25mm</t>
  </si>
  <si>
    <t>Chapa de aço esp.= 5mm</t>
  </si>
  <si>
    <t>Chapa de aço espessura 2mm</t>
  </si>
  <si>
    <t>Chapa de aço fina-frio nº 16, esp.1,5mm SAE 1008/1010</t>
  </si>
  <si>
    <t>Chapa de aço 1/2"</t>
  </si>
  <si>
    <t>Chapa de aço 1/8"</t>
  </si>
  <si>
    <t>Chapa de aço 3/8"</t>
  </si>
  <si>
    <t>Chapa de aço 6.3 mm</t>
  </si>
  <si>
    <t>Chapa xadrez espessura=1/4"</t>
  </si>
  <si>
    <t>Cilindro acetileno 8 kg (aluguel-mês)</t>
  </si>
  <si>
    <t>Cilindro oxigênio 10 kg (aluguel-mês)</t>
  </si>
  <si>
    <t>Cimento CP III</t>
  </si>
  <si>
    <t>Cinto segurança nylon</t>
  </si>
  <si>
    <t>Clips para cabo de aço diam. 3/8"</t>
  </si>
  <si>
    <t>CM 30</t>
  </si>
  <si>
    <t>Cola a base de poliester</t>
  </si>
  <si>
    <t>Concreto pronto - 15 MPa - DT = 50 km</t>
  </si>
  <si>
    <t>Concreto pronto - 20 MPa - DT = 50 km</t>
  </si>
  <si>
    <t>Concreto pronto - 25 MPa - DT = 50 km</t>
  </si>
  <si>
    <t>Concreto pronto - 30 MPa - DT = 50 km</t>
  </si>
  <si>
    <t>Concreto pronto - 35 MPa - DT = 50 km</t>
  </si>
  <si>
    <t>Concreto pronto - 40 MPa - DT = 50 km</t>
  </si>
  <si>
    <t>Cone de ancoragem ativo 12 fios de 1/2"</t>
  </si>
  <si>
    <t>Cone para sinalizaçao, h=50cm</t>
  </si>
  <si>
    <t>Conjunto vedação elástica</t>
  </si>
  <si>
    <t>Contra porca sextavada</t>
  </si>
  <si>
    <t>Contra porca sextavada para tirante Rocsolo</t>
  </si>
  <si>
    <t>Contra-porca de ancoragem, sextavada, GEWI, para protensão com altura de 35mm</t>
  </si>
  <si>
    <t>Controlador eletronico microprocessado 6/6 fases</t>
  </si>
  <si>
    <t>Controlador microprocessado 4 fases</t>
  </si>
  <si>
    <t>Cópia Xerox - formato A4</t>
  </si>
  <si>
    <t>Cordel detonante</t>
  </si>
  <si>
    <t>Coroa para diamante NX</t>
  </si>
  <si>
    <t>Curva de aço 90° para eletroduto 3/4"</t>
  </si>
  <si>
    <t>Curva de PVC rígido para eletroduto 3/4"</t>
  </si>
  <si>
    <t>Curva de 90° PVC junta elástica ponta e bolsa PBA, diam 75mm</t>
  </si>
  <si>
    <t>Custo médio tabuleiro vigas pré-moldadas CL.45 c/ ou s/ laje entre vigas, vão 10m, incl. descarga e assentamento</t>
  </si>
  <si>
    <t>Custo médio tabuleiro vigas pré-moldadas CL.45 c/ ou s/ laje entre vigas, vão 11m, incl. descarga e assentamento</t>
  </si>
  <si>
    <t>Custo médio tabuleiro vigas pré-moldadas CL.45 c/ ou s/ laje entre vigas, vão 12m, incl. descarga e assentamento</t>
  </si>
  <si>
    <t>Custo médio tabuleiro vigas pré-moldadas CL.45 c/ ou s/ laje entre vigas, vão 13m, incl. descarga e assentamento</t>
  </si>
  <si>
    <t>Custo médio tabuleiro vigas pré-moldadas CL.45 c/ ou s/ laje entre vigas, vão 14m, incl. descarga e assentamento</t>
  </si>
  <si>
    <t>Custo médio tabuleiro vigas pré-moldadas CL.45 c/ ou s/ laje entre vigas, vão 15m, incl. descarga e assentamento</t>
  </si>
  <si>
    <t>Custo médio tabuleiro vigas pré-moldadas CL.45 c/ ou s/ laje entre vigas, vão 4m, incl. descarga e assentamento</t>
  </si>
  <si>
    <t>Custo médio tabuleiro vigas pré-moldadas CL.45 c/ ou s/ laje entre vigas, vão 5 m, descarga e assentamento</t>
  </si>
  <si>
    <t>Custo médio tabuleiro vigas pré-moldadas CL.45 c/ ou s/ laje entre vigas, vão 6m, incl. descarga e assentamento</t>
  </si>
  <si>
    <t>Custo médio tabuleiro vigas pré-moldadas CL.45 c/ ou s/ laje entre vigas, vão 7m, incl. descarga e assentamento</t>
  </si>
  <si>
    <t>Custo médio tabuleiro vigas pré-moldadas CL.45 c/ ou s/ laje entre vigas, vão 8m, incl. descarga e assentamento</t>
  </si>
  <si>
    <t>Custo médio tabuleiro vigas pré-moldadas CL.45 c/ ou s/ laje entre vigas, vão 9m, incl. descarga e assentamento</t>
  </si>
  <si>
    <t>Defensa (lâmina 4 m, espessura = 3 mm) - semi maleável</t>
  </si>
  <si>
    <t>Desengraxante alcalino (Solupan)</t>
  </si>
  <si>
    <t>Diária</t>
  </si>
  <si>
    <t>DIA</t>
  </si>
  <si>
    <t>Dinamite a 60%</t>
  </si>
  <si>
    <t>Dope</t>
  </si>
  <si>
    <t>Dope AT</t>
  </si>
  <si>
    <t>Eletrodo para soldas - OK 4804</t>
  </si>
  <si>
    <t>Eletroduto de aço com costura galvanizada 3/4"</t>
  </si>
  <si>
    <t>Eletroduto de aço galvanizado d=1 1/4"</t>
  </si>
  <si>
    <t>Eletroduto de ferro galvanizado DN 4"</t>
  </si>
  <si>
    <t>Eletroduto de ferro galvanizado d=2"</t>
  </si>
  <si>
    <t>vr</t>
  </si>
  <si>
    <t>Eletroduto de PVC rígido d=3/4"</t>
  </si>
  <si>
    <t>Eletroduto de PVC rígido d=4"</t>
  </si>
  <si>
    <t>Eletroduto de PVC rígido roscável diâm.50mm</t>
  </si>
  <si>
    <t>Eletroduto de PVC rígido roscável diâm.75mm</t>
  </si>
  <si>
    <t>Eletroduto Kanaflex diâmetro 1 1/2</t>
  </si>
  <si>
    <t>Eletroduto Kanaflex diâmetro 1 1/4</t>
  </si>
  <si>
    <t>Eletroduto Kanaflex diâmetro 2</t>
  </si>
  <si>
    <t>Eletroduto Kanaflex diâmetro 4</t>
  </si>
  <si>
    <t>Emulsão Asfáltica para Imprimação (EAI)</t>
  </si>
  <si>
    <t>Emulsão RC 1C-E</t>
  </si>
  <si>
    <t>Emulsao RL 1C</t>
  </si>
  <si>
    <t>Emulsão RL 1C-E</t>
  </si>
  <si>
    <t>Emulsao RM 1C</t>
  </si>
  <si>
    <t>Emulsão RR 1C</t>
  </si>
  <si>
    <t>Emulsão RR 1C-E</t>
  </si>
  <si>
    <t>Emulsao RR 2C</t>
  </si>
  <si>
    <t>Emulsão RR 2C-E</t>
  </si>
  <si>
    <t>Endurecedor químico de superfícies de concreto aplicado, referência -Sikafloor Cure Hard 24  da Sika</t>
  </si>
  <si>
    <t>Equipamento completo de topografia</t>
  </si>
  <si>
    <t>Escoras de eucalipto (4,00m - D=0,10m)</t>
  </si>
  <si>
    <t>DZ</t>
  </si>
  <si>
    <t>Escória de aciaria, posto em Vitória</t>
  </si>
  <si>
    <t>Escova de Aço 18 x 6 cm</t>
  </si>
  <si>
    <t>Esmalte sintético brilhante secagem rápida</t>
  </si>
  <si>
    <t>Esmalte sintético fosco secagem rápida</t>
  </si>
  <si>
    <t>Espoleta elétrica nº  8 - 3 metros</t>
  </si>
  <si>
    <t>Espoleta simples</t>
  </si>
  <si>
    <t>Estaca de concreto pré-moldada, carga 40T</t>
  </si>
  <si>
    <t>Estaca de concreto pré-moldada, carga 60T</t>
  </si>
  <si>
    <t>Estaca de concreto pré-moldada, carga 90T</t>
  </si>
  <si>
    <t>Estaca prancha de aço até 400 mm</t>
  </si>
  <si>
    <t>Estaçao total LEICA TC-800</t>
  </si>
  <si>
    <t>Estaçao total WILD TC-600</t>
  </si>
  <si>
    <t>Esticador com catraca</t>
  </si>
  <si>
    <t>Estopa branca de 2ª (pacote de 10kg)</t>
  </si>
  <si>
    <t>Estopim simples</t>
  </si>
  <si>
    <t>Fibromanta Projetada, aplicada</t>
  </si>
  <si>
    <t>Filler</t>
  </si>
  <si>
    <t>Filmagem para Consulta / Audiência Publica</t>
  </si>
  <si>
    <t>Fio diamantado</t>
  </si>
  <si>
    <t>Fio isolado de PVC 705V -70°C - baixa tensão 6mm²</t>
  </si>
  <si>
    <t>Fio isolado em PVC 4,00 mm² - 750V</t>
  </si>
  <si>
    <t>Fio paralelo de cobre (2,50mm²)</t>
  </si>
  <si>
    <t>Fita isolante NR 33 19m x 20mm</t>
  </si>
  <si>
    <t>Formicida - referência:macro e microgranulado tipo Mirex</t>
  </si>
  <si>
    <t>Fosfato natural</t>
  </si>
  <si>
    <t>Fotocélula para acionamento automático de luminária</t>
  </si>
  <si>
    <t>Fundo preparador de superfície</t>
  </si>
  <si>
    <t>Gabião malha hex. 8X10mm PVC, e= 2,4mm, dimensões = 1,00 m</t>
  </si>
  <si>
    <t>Gabião malha hex. 8X10mm PVC, e-&gt; 2,7mm, h-&gt; 0,50m</t>
  </si>
  <si>
    <t>Gabião malha hex. 8X10mm ZN/AL, e-&gt; 2,7mm, h-&gt; 0,50m</t>
  </si>
  <si>
    <t>Gabião malha hex. 8X10mm ZN/AL, e= 2,7mm, h =1,00m</t>
  </si>
  <si>
    <t>Gabião manta hex. 6X8mm Zn-Al/PVC, e=2,8mm, h=0,23m, para revestimento de canal</t>
  </si>
  <si>
    <t>Gabião tipo saco malha hex. de dupla torção  8x10mm PVC e=2,7mm e diâmetro 0,65m</t>
  </si>
  <si>
    <t>Gasolina</t>
  </si>
  <si>
    <t>Gelatina a 75%</t>
  </si>
  <si>
    <t>Geodreno vertical, em forma de fita</t>
  </si>
  <si>
    <t>Geogrelha com resistência longit. a tração 300 kN, resist. transv. a tração 30 kN</t>
  </si>
  <si>
    <t>Geogrelha com resistência longit. tração 35 a 40 kN, resist. transv. a tração de 25 a 30 kN e deformação de 5%</t>
  </si>
  <si>
    <t>Geogrelha com resistência longit. tração 55 a 60 kN, resist. transv. a tração de 25 a 30 kN e deformação de 5%</t>
  </si>
  <si>
    <t>Geogrelha com resistência longit. tração 80 a 90 kN, resist. transv. a tração de 25 a 30 kN e deformação 5%</t>
  </si>
  <si>
    <t>Geogrelha de poliéster monodirecional com resistência de 200KN na longitudinal e 25kN na transversal</t>
  </si>
  <si>
    <t>Geogrelha em  polipropileno (PP) módulo de rigidez nominal 400KN/m nas duas direções</t>
  </si>
  <si>
    <t>Grama esmeralda em placas</t>
  </si>
  <si>
    <t>Grampo para cerca (galvanizado)</t>
  </si>
  <si>
    <t>Grampos de aço para fixação de biomanta em taludes</t>
  </si>
  <si>
    <t>Grampos para fixação de manta de fibras vegetais</t>
  </si>
  <si>
    <t>PÇ</t>
  </si>
  <si>
    <t>Graxa comum (chassis 2), tambores com 170kg</t>
  </si>
  <si>
    <t>Grelha articulada, inclusive caixilho em ferro fundido</t>
  </si>
  <si>
    <t>Grelha e caixilho de concreto (cx. ralo)</t>
  </si>
  <si>
    <t>Grelha e caixilho F.F. cx. ralo articulada</t>
  </si>
  <si>
    <t>Grupo focal gradativo</t>
  </si>
  <si>
    <t>Grupo focal gradativo veicular 200 x 200 x 200mm, com lâmpada tipo LED</t>
  </si>
  <si>
    <t>Grupo focal repetidor 2 x 200mm, com lâmpada LED, pedestre, inclusive abraçadeira para fixação</t>
  </si>
  <si>
    <t>Grupo focal repetidor 2 x 200mm, pedestre</t>
  </si>
  <si>
    <t>Grupo focal repetidor 3 x 200mm</t>
  </si>
  <si>
    <t>Grupo focal repetidor 3x200mm, com lâmpada tipo LED, inclusive suporte de fixação</t>
  </si>
  <si>
    <t>Grupo focal repetidor 3x300mm</t>
  </si>
  <si>
    <t>Grupo focal repetidor 3x300mm, com lâmpada tipo LED, inclusive suporte para fixação</t>
  </si>
  <si>
    <t>Guia pré-moldada para caixa boca de lobo</t>
  </si>
  <si>
    <t>Haste cobreada para aterramento diam. 5/8" x 2,40m</t>
  </si>
  <si>
    <t>Imposto sobre serviços (ISS)</t>
  </si>
  <si>
    <t>Interruptor</t>
  </si>
  <si>
    <t>Isolador de porcelana tipo roldana</t>
  </si>
  <si>
    <t>Jogo de brocas p/ perfuratriz (S-12)</t>
  </si>
  <si>
    <t>JG</t>
  </si>
  <si>
    <t>Junta de dilatação elástica prémoldada tipo fungenband em perfil O-12, de PVC de alta densidade, Uniontech ou
equivalente</t>
  </si>
  <si>
    <t>Ladrilho hidráulico podotátil</t>
  </si>
  <si>
    <t>Ladrilho hidráulico 2 cores p/ calçada</t>
  </si>
  <si>
    <t>Lajota de 20 X 20 X 10 cm</t>
  </si>
  <si>
    <t>Lâmpada incandescente para 120V (60Watts)</t>
  </si>
  <si>
    <t>Lanche (cofee break)  p/ pessoa</t>
  </si>
  <si>
    <t>Lixa d'água</t>
  </si>
  <si>
    <t>Lixa d'água nº 80</t>
  </si>
  <si>
    <t>Lixa para madeira nº 100</t>
  </si>
  <si>
    <t>Lixa para superfície metálica</t>
  </si>
  <si>
    <t>Lona plástica preta para isolamento de concretagem  sobre solo</t>
  </si>
  <si>
    <t>Luminária tipo chapéu chinês, marca de referência, SDB-207, padrão Vitória, inclusive lâmpada VM 150W, reator  VS/
metálico interno</t>
  </si>
  <si>
    <t>Luva de correr PVC PBA 200mm</t>
  </si>
  <si>
    <t>Luva de PVC rígido para eletroduto 3/4"</t>
  </si>
  <si>
    <t>Luva de PVC rígido, roscável de 3/4"</t>
  </si>
  <si>
    <t>Luva DN 4" ferro galvanizado</t>
  </si>
  <si>
    <t>Luva metálica de 180mm  com diâmetro de 2 1/2"</t>
  </si>
  <si>
    <t>Luva para tirante referência Rocsolo d=50mm</t>
  </si>
  <si>
    <t>Luva raspa crupon cano curto reforçado</t>
  </si>
  <si>
    <t>Luvas de couro - cano curto reforçada</t>
  </si>
  <si>
    <t>Madeira roliça (aprox. 8,00m - D=0,15m)</t>
  </si>
  <si>
    <t>Madeira roliça (aprox. 8,00m - D=0,20m)</t>
  </si>
  <si>
    <t>Madeira serrada (guarda-roda 15 X 15 cm)</t>
  </si>
  <si>
    <t>Madeira serrada (passadeira 30 X 8 cm)</t>
  </si>
  <si>
    <t>Madeira serrada (pranchões 20 X 8 cm)</t>
  </si>
  <si>
    <t>Madeira tratada (aprox. 4,00m - D=0,15m)</t>
  </si>
  <si>
    <t>Mangueira para bomba injetora manual Putzmeister de 10, diam. 35mm</t>
  </si>
  <si>
    <t>Mangueira para bomba injetora manual Putzmeister de 10, diam. 50mm</t>
  </si>
  <si>
    <t>Manta de fibras vegetais, aplicada (preço médio)</t>
  </si>
  <si>
    <t>Manta Geotêxtil não tecida RT- 07 (07 kN/m)</t>
  </si>
  <si>
    <t>Manta Geotêxtil não tecida RT-10 (10kN/m)</t>
  </si>
  <si>
    <t>Manta Geotêxtil não tecida RT-16 (16kN/m)</t>
  </si>
  <si>
    <t>Massa asfáltica CBUQ - usina comercial</t>
  </si>
  <si>
    <t>Mata-burro 2,50 x3 ,00 m, CL45t</t>
  </si>
  <si>
    <t>Material termoplástico (extrusão)</t>
  </si>
  <si>
    <t>Material termoplástico (SPRAY) (25 kg)</t>
  </si>
  <si>
    <t>Meio fio de pedra (compr= 0,80 m)</t>
  </si>
  <si>
    <t>Meio fio pré-moldado 1,20m x 0,12m x 0,15m x 0,30m</t>
  </si>
  <si>
    <t>Meio fio 09 X 30 X 12 cm X 1 m</t>
  </si>
  <si>
    <t>Meio fio 12 X 30 X 15 cm X 1 m</t>
  </si>
  <si>
    <t>Micro esfera (DROP-ON) saco 25 kg</t>
  </si>
  <si>
    <t>Micro-esfera (preço médio)</t>
  </si>
  <si>
    <t>Micro-esfera (PRE-MIX) saco 25 kg</t>
  </si>
  <si>
    <t>Mourão de concreto 2,50m "T"</t>
  </si>
  <si>
    <t>Mourao p/ cerca (2,20m - D=0,10m) m. branca</t>
  </si>
  <si>
    <t>Mourão p/ cerca (2,50m - D=0,20m) madeira branca (estic.)</t>
  </si>
  <si>
    <t>Mourão para cerca (2,80 - D=0,20m) m. branca (esticador)</t>
  </si>
  <si>
    <t>Mourao quadrado (tipo DNIT) 10 X 10 cm X 2,20 m</t>
  </si>
  <si>
    <t>Mourao triangular (tipo DNIT) 10 cm X 2,00 m</t>
  </si>
  <si>
    <t>Muda de árvore (altura até 1,50m)</t>
  </si>
  <si>
    <t>Muda de árvore grande (altura maior que 150cm)</t>
  </si>
  <si>
    <t>Muda de árvore/arbusto espécies da Mata Atlântica (mudas em sacolas ou tubetes)</t>
  </si>
  <si>
    <t>Mulching hidráulico</t>
  </si>
  <si>
    <t>Nível WILD N-1 - NA-20</t>
  </si>
  <si>
    <t>Óleo combustível BPF - baixo pto. fusão</t>
  </si>
  <si>
    <t>Oleo de linhaça</t>
  </si>
  <si>
    <t>Óleo diesel</t>
  </si>
  <si>
    <t>Oxigênio</t>
  </si>
  <si>
    <t>Painél de poliéster reforçado, em fibra de vidro, para sinalização viária vertical</t>
  </si>
  <si>
    <t>Parafuso c/ porca e arruela (3/16x1 1/2")</t>
  </si>
  <si>
    <t>Parafuso de 1/2 X 230 mm (galvanizado)</t>
  </si>
  <si>
    <t>Parafuso sextavado, soberba 5/8 x 130</t>
  </si>
  <si>
    <t>Parafusos completos 5/16 X 65 mm</t>
  </si>
  <si>
    <t>Paralelepípedo de pedra (milheiro)</t>
  </si>
  <si>
    <t>Pasta lubrificante para tubos junta elástica</t>
  </si>
  <si>
    <t>Peça em madeira de 1ª qualidade 10,0 x 2,5 cm</t>
  </si>
  <si>
    <t>Peça em madeira de 1ª qualidade 7,0 x 2,0 cm</t>
  </si>
  <si>
    <t>Peça em madeira de 1ª qualidade 8,0 x 8,0 cm</t>
  </si>
  <si>
    <t>Peça em madeira 7 x 12 cm</t>
  </si>
  <si>
    <t>Peça em madeira 7 x 5 cm</t>
  </si>
  <si>
    <t>Pedra britada p/ concreto, sem frete</t>
  </si>
  <si>
    <t>Pedra de mao (incl. 0% IUM) s/ frete</t>
  </si>
  <si>
    <t>Pedra p/ enrocamento</t>
  </si>
  <si>
    <t>Pedra portuguesa (só a pedra)</t>
  </si>
  <si>
    <t>Pedrisco</t>
  </si>
  <si>
    <t>Película preto legenda</t>
  </si>
  <si>
    <t>Película refletiva grau técnico todas as cores</t>
  </si>
  <si>
    <t>Película refletiva lentes inclusas</t>
  </si>
  <si>
    <t>Perfil elastomérico de vedação em juntas de pontes com abertura média de 25 mm ±  10 mm, inclusive lábios
poliméricos e mão de obra para colocação (Ref. JEENE JJ2540 VV)</t>
  </si>
  <si>
    <t>Perfil elastomérico de vedação em juntas de pontes com abertura média de 50 mm ±  25 mm, inclusive lábios
poliméricos e mão de obra para colocação</t>
  </si>
  <si>
    <t>Perfil laminado HP 250 x 62, perfil H</t>
  </si>
  <si>
    <t>Perfil laminado W 250 x 44.80, Perfil I</t>
  </si>
  <si>
    <t>Perfil laminado W 360 x 64, Perfil I</t>
  </si>
  <si>
    <t>Perfil laminado W200 x 15 - ASTM A572</t>
  </si>
  <si>
    <t>Perfil metálico seção I</t>
  </si>
  <si>
    <t>Pescoço p/ PV  H= 0,30 m diam= 0,60 m (anel de concreto pré-moldado)</t>
  </si>
  <si>
    <t>Pintura de faixa HOT-SPRAY</t>
  </si>
  <si>
    <t>PIS/COFINS</t>
  </si>
  <si>
    <t>Placa de neoprene fretado esp = 5 cm (18% I.P.I. e embalagem)</t>
  </si>
  <si>
    <t>Placa em alumínio esp.15mm</t>
  </si>
  <si>
    <t>Placa metálica para ancoragem, sextavada, de (160x160x19)mm</t>
  </si>
  <si>
    <t>Placa sinalizaçao pronta - chapa de ferro N. 20</t>
  </si>
  <si>
    <t>Placa 160 x 160 x 10mm</t>
  </si>
  <si>
    <t>Placa 20 x 20 x 3/4" para tirante Rocsolo</t>
  </si>
  <si>
    <t>Plastiment VZ (10% I.P.I. e 8% frete), marca de referência Sika</t>
  </si>
  <si>
    <t>Plotagem de desenho P/B em papel Sulfit</t>
  </si>
  <si>
    <t>Pó calcáreo dolomítico</t>
  </si>
  <si>
    <t>Pó de pedra (incl. 0% IUM) s/ frete</t>
  </si>
  <si>
    <t>Pontalete de Pinho de 1ª de 3" x 3", sem aparelhamento</t>
  </si>
  <si>
    <t>Pontalete de Pinho de 3ª ou similar de 3" x 3", sem aparelhamento</t>
  </si>
  <si>
    <t>Porca de ancoragem de aço, sextavada, GEWI, para protensão, com altura de 50mm</t>
  </si>
  <si>
    <t>Porca sextavada esférica H=70mm, chave 55mm</t>
  </si>
  <si>
    <t>Poste galvanizado reto com 4,0m e base</t>
  </si>
  <si>
    <t>Poste galvanizado 101mm simples, h= 6,0 m para semáforo</t>
  </si>
  <si>
    <t>Poste galvanizado 114mm - 1 boca, h = 6,00 m para semáforo</t>
  </si>
  <si>
    <t>Poste galvanizado 114mm - 2 bocas, h = 6,00 m para semáforo</t>
  </si>
  <si>
    <t>Poste Intermediário 40x60 mm, para Gradil Nylofor</t>
  </si>
  <si>
    <t>Pranchoes 30 X 5 cm (p/ ensecadeira)</t>
  </si>
  <si>
    <t>Prego 18 X 24</t>
  </si>
  <si>
    <t>Prego 25 X 72 (para pontes de madeira)</t>
  </si>
  <si>
    <t>Primer base cromato de zinco</t>
  </si>
  <si>
    <t>Primer epoxi tipo Quinnducot 5800/14 na cor vermelha. Química União ou similar</t>
  </si>
  <si>
    <t>Primer epoxi tipo Quinnducot 5806 na cor branca, Química União ou similar</t>
  </si>
  <si>
    <t>Primer (PCF)</t>
  </si>
  <si>
    <t>Rack para isolador de porcelana 3 x 16</t>
  </si>
  <si>
    <t>Redutor  tipo 2002 primeira qualidade</t>
  </si>
  <si>
    <t>Reservatório de polietileno 1000 litros tampa redonda</t>
  </si>
  <si>
    <t>Retardo</t>
  </si>
  <si>
    <t>Ripão de 2,5  X 7.0 cm</t>
  </si>
  <si>
    <t>Ripão em madeira de 1ª qualidade (2,5x7,5x100cm)</t>
  </si>
  <si>
    <t>Ripas de 2,5cm x 5,0cm</t>
  </si>
  <si>
    <t>Saco de propileno (RIP RAP)</t>
  </si>
  <si>
    <t>Sapata impregnada HW</t>
  </si>
  <si>
    <t>Sapata impregnada NW</t>
  </si>
  <si>
    <t>Sarrafo 10 X 2,5 cm</t>
  </si>
  <si>
    <t>SBS 55 75 (CAP FLEX 55/75)</t>
  </si>
  <si>
    <t>SBS 60 85 (CAP FLEX 60/85)</t>
  </si>
  <si>
    <t>SBS 65 90 (CAP FLEX 65/90)</t>
  </si>
  <si>
    <t>Sementes</t>
  </si>
  <si>
    <t>Serviços gráficos e materiais de consumo</t>
  </si>
  <si>
    <t>Sigunit STM-35 AF, Aditivo de pega, Sika ou similar</t>
  </si>
  <si>
    <t>Sikacrete BR</t>
  </si>
  <si>
    <t>Sikadur 32</t>
  </si>
  <si>
    <t>Sikadur 43 (argamassa epoxídica)</t>
  </si>
  <si>
    <t>Sikagrout</t>
  </si>
  <si>
    <t>Sikatop 122</t>
  </si>
  <si>
    <t>Silica ativa (micro-silica) saco 15 kg</t>
  </si>
  <si>
    <t>Sistema  de cercamento tipo Gradil Nylofor Pintura Simples (preto, verde ou branco), #50x200mm, fio 5mm, L=2,50m,
H=2,03m</t>
  </si>
  <si>
    <t>Solo brita (incl. 0% IUM) sem frete</t>
  </si>
  <si>
    <t>Solvente epoxi</t>
  </si>
  <si>
    <t>Suporte em madeira de 1ª qualidade (8x8x320cm)</t>
  </si>
  <si>
    <t>Suporte para placa de sinalização vertical em madeira de 1ª qualidade, tratada e pintada (8x8) com 3,40m</t>
  </si>
  <si>
    <t>Tábua de pinho de 1ª de 1" x 12"</t>
  </si>
  <si>
    <t>Tábuas de 2,5 cm</t>
  </si>
  <si>
    <t>Tábuas de 30 X 2,5 cm (p/ ensecadeira)</t>
  </si>
  <si>
    <t>Tacha bidirecional</t>
  </si>
  <si>
    <t>Tacha monodirecional</t>
  </si>
  <si>
    <t>Tachao bidirecional</t>
  </si>
  <si>
    <t>Tachao monodirecional</t>
  </si>
  <si>
    <t>Taipá de 1ª com 2,5 cm</t>
  </si>
  <si>
    <t>Tampa pré-moldada em concreto para sumidouro d=2,00m</t>
  </si>
  <si>
    <t>Tampão de aço galvanizado D=3"</t>
  </si>
  <si>
    <t>Tampao F.F. articulado pesado p / poço visita Classe D400 (carga 400kN)</t>
  </si>
  <si>
    <t>Tampão simples 1,07x0,62 Padrão R2 Telemar</t>
  </si>
  <si>
    <t>Tela de aço galvanizada 8 x 10 cm , d=2,70mm, dupla torção</t>
  </si>
  <si>
    <t>Tela de aço soldada Telcon Q-138 ou similar</t>
  </si>
  <si>
    <t>Tela de aço soldada Telcon Q-196 ou similar</t>
  </si>
  <si>
    <t>Tela de PVC na cor laranja, para proteção de segurança (tapume), rolo com 50,00 m</t>
  </si>
  <si>
    <t>Tela losangular fio 10 galvanizado, malha 3"</t>
  </si>
  <si>
    <t>Tela losangular fio 12 galvanizado, malha 3"</t>
  </si>
  <si>
    <t>Tela losangular fio 12, revestido em PVC, malha 3"</t>
  </si>
  <si>
    <t>Telha cerâmica tipo plana</t>
  </si>
  <si>
    <t>Telha de fribrocimento ondulada de 6 mm</t>
  </si>
  <si>
    <t>Telha fibrocimento - Canalete normal 49 - Comp. = 2,50 m</t>
  </si>
  <si>
    <t>Telha fibrocimento - Canalete normal 49 - Comp. = 3,60 m</t>
  </si>
  <si>
    <t>Telha fibrocimento - Canalete terminal 49 - Comp. = 2,50 m</t>
  </si>
  <si>
    <t>Telha fibrocimento - Canalete terminal 49 - Comp. = 3,60 m</t>
  </si>
  <si>
    <t>Terra vegetal</t>
  </si>
  <si>
    <t>Terramesh System malha hexagonal 8x10mm, PVC, diâmetro 2,7 mm, 0,50x1,00x6,00m</t>
  </si>
  <si>
    <t>Terramesh System malha hexagonal 8x10mm, PVC, diâmetro 2,7mm, 0,50x1,00x4,00m</t>
  </si>
  <si>
    <t>Terramesh System malha hexagonal 8x10mm, PVC, diâmetro 2,7mm, 0,50x1,00x7,00m</t>
  </si>
  <si>
    <t>Terramesh System malha hexagonal, 8x10mm, PVC, diâmetro 2,7mm, 1,00x1,00x4,00m</t>
  </si>
  <si>
    <t>Terramesh System malha hexagonal 8x10mm, PVC, diâmetro 2,7mm, 1,00x1,00x5,00m</t>
  </si>
  <si>
    <t>Tijolinho a vista (placa de revestimento)</t>
  </si>
  <si>
    <t>Tijolo cerâmico maciço 5x10x20 cm</t>
  </si>
  <si>
    <t>Tinner comum</t>
  </si>
  <si>
    <t>Tinta a base de borracha clorada para acabamento a cores</t>
  </si>
  <si>
    <t>Tinta à base de epóxi, Coral (Wandepóxi), Suvinil (Esmalte Epóxi) ou equivalente</t>
  </si>
  <si>
    <t>Tinta a óleo</t>
  </si>
  <si>
    <t>Tinta acrílica</t>
  </si>
  <si>
    <t>BD</t>
  </si>
  <si>
    <t>Tinta base água coralar (balde 18L)</t>
  </si>
  <si>
    <t>Tinta base água (preço médio)</t>
  </si>
  <si>
    <t>Tinta base água suvinil (balde 18L)</t>
  </si>
  <si>
    <t>Tinta epóxica isenta de solvente</t>
  </si>
  <si>
    <t>Tinta látex acrílica</t>
  </si>
  <si>
    <t>Tinta para demarc.viária à base de resina acrílica emuls. água (Preço médio)</t>
  </si>
  <si>
    <t>Trilho usado</t>
  </si>
  <si>
    <t>Tubo de aço galvanizado D=1 1/2"</t>
  </si>
  <si>
    <t>Tubo de aço galvanizado D=3"</t>
  </si>
  <si>
    <t>Tubo de aço galvanizado, semi-pesado d=2"</t>
  </si>
  <si>
    <t>Tubo de aço redondo preto DIN2440 diâm. 2"</t>
  </si>
  <si>
    <t>Tubo de concreto armado D=0,30m CA-1 MF</t>
  </si>
  <si>
    <t>Tubo de concreto armado D=0,40m CA-1 MF</t>
  </si>
  <si>
    <t>Tubo de concreto armado D=0,40m CA-2 MF</t>
  </si>
  <si>
    <t>Tubo de concreto armado D=0,60m CA-1 MF</t>
  </si>
  <si>
    <t>Tubo de concreto armado D=0,60m CA-1 PB</t>
  </si>
  <si>
    <t>Tubo de concreto armado D=0,60m CA-2 MF</t>
  </si>
  <si>
    <t>Tubo de concreto armado D=0,60m CA-2 PB</t>
  </si>
  <si>
    <t>Tubo de concreto armado D=0,80m CA-1 MF</t>
  </si>
  <si>
    <t>Tubo de concreto armado D=0,80m CA-1 PB</t>
  </si>
  <si>
    <t>Tubo de concreto armado D=0,80m CA-2 MF</t>
  </si>
  <si>
    <t>Tubo de concreto armado D=0,80m CA-2 PB</t>
  </si>
  <si>
    <t>Tubo de concreto armado D=1,00m CA-1 MF</t>
  </si>
  <si>
    <t>Tubo de concreto armado D=1,00m CA-1 PB</t>
  </si>
  <si>
    <t>Tubo de concreto armado D=1,00m CA-2 MF</t>
  </si>
  <si>
    <t>Tubo de concreto armado D=1,00m CA-2 PB</t>
  </si>
  <si>
    <t>Tubo de concreto armado D=1,00m CA-3 MF</t>
  </si>
  <si>
    <t>Tubo de concreto armado D=1,20m CA-1 MF</t>
  </si>
  <si>
    <t>Tubo de concreto armado D=1,20m CA-1 PB</t>
  </si>
  <si>
    <t>Tubo de concreto armado D=1,20m CA-2 MF</t>
  </si>
  <si>
    <t>Tubo de concreto armado D=1,20m CA-2 PB</t>
  </si>
  <si>
    <t>Tubo de concreto armado D=1,20m CA-3 MF</t>
  </si>
  <si>
    <t>Tubo de concreto armado D=1,50m CA-1 MF</t>
  </si>
  <si>
    <t>Tubo de concreto armado D=1,50m CA-1 PB</t>
  </si>
  <si>
    <t>Tubo de concreto armado D=1,50m CA-2 MF</t>
  </si>
  <si>
    <t>Tubo de concreto armado D=1,50m CA-2 PB</t>
  </si>
  <si>
    <t>Tubo de concreto armado D=1,50m CA-3 MF</t>
  </si>
  <si>
    <t>Tubo de concreto s/ armaçao D=0,20m MF</t>
  </si>
  <si>
    <t>Tubo de concreto s/ armaçao D=0,20m PB</t>
  </si>
  <si>
    <t>Tubo de concreto s/ armaçao D=0,30m MF</t>
  </si>
  <si>
    <t>Tubo de concreto s/ armaçao D=0,30m PB</t>
  </si>
  <si>
    <t>Tubo de concreto s/ armaçao D=0,40m MF</t>
  </si>
  <si>
    <t>Tubo de concreto s/ armaçao D=0,40m PB</t>
  </si>
  <si>
    <t>Tubo de concreto s/ armaçao D=0,60m MF</t>
  </si>
  <si>
    <t>Tubo de concreto s/ armaçao D=0,60m PB</t>
  </si>
  <si>
    <t>Tubo de ferro fundido com pontas diâmetro 250mm e comprimento 1335mm - PN10</t>
  </si>
  <si>
    <t>Tubo de PVC D= 75 mm (esgoto) - vara 6 m</t>
  </si>
  <si>
    <t>Tubo de PVC de 100mm para esgoto</t>
  </si>
  <si>
    <t>Tubo de PVC PBA CL 15 DN  50mm</t>
  </si>
  <si>
    <t>Tubo de PVC PBA CL 15 DN  75mm</t>
  </si>
  <si>
    <t>Tubo de PVC PBA CL 15 DN 100mm</t>
  </si>
  <si>
    <t>Tubo de PVC PBA CL 15 DN 200mm</t>
  </si>
  <si>
    <t>Tubo de PVC PBA, diâmetro 150 mm</t>
  </si>
  <si>
    <t>Tubo de PVC PBA, diâmetro 300 mm</t>
  </si>
  <si>
    <t>Tubo de PVC PBA junta elástica marron NBR 5648, diam. 75mm</t>
  </si>
  <si>
    <t>Tubo de PVC PBA, junta elástica marron NBR5648 diâm. 50mm</t>
  </si>
  <si>
    <t>Tubo de PVC perfurado para dreno D=100 mm (tipo Kananet)</t>
  </si>
  <si>
    <t>Tubo de PVC rígido D=  50mm (dreno) - vara 6m</t>
  </si>
  <si>
    <t>Tubo de PVC rígido D=  75mm (dreno) - vara 6m</t>
  </si>
  <si>
    <t>Tubo de PVC rígido D= 100mm (dreno) - vara 6m</t>
  </si>
  <si>
    <t>Tubo de PVC rígido, PBV, Série R, vara com 3m, diâmetro nominal de 50mm</t>
  </si>
  <si>
    <t>Tubo de PVC rígido, roscável, vara com 6m de 3/4"</t>
  </si>
  <si>
    <t>Tubo de PVC rígido, série R NBR5688, diam.100mm</t>
  </si>
  <si>
    <t>Tubo de PVC soldável DN 20mm</t>
  </si>
  <si>
    <t>Tubo de PVC soldável DN 25mm</t>
  </si>
  <si>
    <t>Tubo de PVC soldável DN 32mm</t>
  </si>
  <si>
    <t>Tubo de PVC soldável DN 50 mm (água)</t>
  </si>
  <si>
    <t>Tubo IRRIFORT agropecuário diâmetro 32</t>
  </si>
  <si>
    <t>Tubo para irrigação linha fixa PN40, diâm. 50mm</t>
  </si>
  <si>
    <t>Tubo para irrigação linha fixa PN40, diam. 75mm</t>
  </si>
  <si>
    <t>Tubo plástico, corrugado, perfurado de PEAD (polietileno de alta densidade), padrão NBR, diâmetro 100mm</t>
  </si>
  <si>
    <t>Tubo plástico, corrugado, perfurado de PEAD (polietileno de alta densidade), padrão NBR, diâmetro 65mm</t>
  </si>
  <si>
    <t>Tubo poroso D=0,20 m (preço médio)</t>
  </si>
  <si>
    <t>TX 10,00% de custos diretos</t>
  </si>
  <si>
    <t>TX 2,00% de custos diretos + remuneraçao</t>
  </si>
  <si>
    <t>TX 25.00% s/ mao obra/equip. projeto</t>
  </si>
  <si>
    <t>TX 80,40 s/ mao obra/equip. projeto</t>
  </si>
  <si>
    <t>Vassoura tipo gari</t>
  </si>
  <si>
    <t>Veda junta em bisnaga</t>
  </si>
  <si>
    <t>Verniz (para tijolinho a vista)</t>
  </si>
  <si>
    <t>Viga de madeira 40 X 40 cm</t>
  </si>
  <si>
    <t>Viga pré-moldada concreto vão  4,00 m, classe 45 (preço médio)</t>
  </si>
  <si>
    <t>Viga pré-moldada concreto vão  5,00 m, classe 45 (preço médio)</t>
  </si>
  <si>
    <t>Viga pré-moldada concreto vão  6,00 m, classe 45 (preço médio)</t>
  </si>
  <si>
    <t>Viga pré-moldada concreto vão  7,00 m, classe 45 (preço médio)</t>
  </si>
  <si>
    <t>Viga pré-moldada concreto vão  8,00 m, classe 45 (preço médio)</t>
  </si>
  <si>
    <t>Viga pré-moldada concreto vão  9,00 m, classe 45 (preço médio)</t>
  </si>
  <si>
    <t>Viga pré-moldada concreto vão 10,00 m, classe 45 (preço médio)</t>
  </si>
  <si>
    <t>Viga pré-moldada concreto vão 11,00 m, classe 45 (preço médio)</t>
  </si>
  <si>
    <t>Viga pré-moldada concreto vão 12,00 m, classe 45 (preço médio)</t>
  </si>
  <si>
    <t>Viga pré-moldada concreto vão 13,00 m, classe 45 (preço médio)</t>
  </si>
  <si>
    <t>Viga pré-moldada concreto vão 14,00 m, classe 45 (preço médio)</t>
  </si>
  <si>
    <t>Viga pré-moldada concreto vão 15,00 m, classe 45 (preço médio)</t>
  </si>
  <si>
    <t>Zarcão, Suvinil ou equivalente</t>
  </si>
  <si>
    <r>
      <t xml:space="preserve">MÃO DE OBRA - VALORES </t>
    </r>
    <r>
      <rPr>
        <b/>
        <u/>
        <sz val="10"/>
        <rFont val="Arial"/>
        <family val="2"/>
      </rPr>
      <t>SEM</t>
    </r>
    <r>
      <rPr>
        <b/>
        <sz val="10"/>
        <rFont val="Arial"/>
        <family val="2"/>
      </rPr>
      <t xml:space="preserve"> BDI</t>
    </r>
  </si>
  <si>
    <t>DESCRIÇÃO DA MÃO DE OBRA</t>
  </si>
  <si>
    <t>PREÇO UNITÁRIO
COM ENCARGOS</t>
  </si>
  <si>
    <t>PREÇO UNITÁRIO
SEM ENCARGOS</t>
  </si>
  <si>
    <t>003 - ENCARGOS SOCIAIS E COMPLEMENTARES</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</si>
  <si>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</si>
  <si>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</si>
  <si>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</si>
  <si>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</si>
  <si>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</si>
  <si>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</si>
  <si>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</si>
  <si>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</si>
  <si>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</si>
  <si>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</si>
  <si>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</si>
  <si>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</si>
  <si>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</si>
  <si>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</si>
  <si>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</si>
  <si>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</si>
  <si>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</si>
  <si>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</si>
  <si>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</si>
  <si>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</si>
  <si>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</si>
  <si>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</si>
  <si>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</si>
  <si>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O.A.C.</t>
  </si>
  <si>
    <t>Encarregado de pavimentação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</si>
  <si>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</si>
  <si>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</si>
  <si>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</si>
  <si>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</si>
  <si>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</si>
  <si>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</si>
  <si>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</si>
  <si>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</si>
  <si>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</si>
  <si>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</si>
  <si>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</si>
  <si>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</si>
  <si>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</si>
  <si>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</si>
  <si>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</si>
  <si>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</si>
  <si>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</si>
  <si>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</si>
  <si>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</si>
  <si>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</si>
  <si>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</si>
  <si>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</si>
  <si>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</si>
  <si>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</si>
  <si>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</si>
  <si>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</si>
  <si>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</si>
  <si>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</si>
  <si>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Pintor</t>
  </si>
  <si>
    <t>Poceiro</t>
  </si>
  <si>
    <t>Rasteleiro</t>
  </si>
  <si>
    <t>Serralheiro</t>
  </si>
  <si>
    <t>Servente</t>
  </si>
  <si>
    <t>Servente de usina</t>
  </si>
  <si>
    <t>Sinaleiro</t>
  </si>
  <si>
    <t>Soldador</t>
  </si>
  <si>
    <t>Sondador</t>
  </si>
  <si>
    <t>Supervisor Técnico de Montagem</t>
  </si>
  <si>
    <t>Trabalhador sob ar comprimido</t>
  </si>
  <si>
    <t>Tratorista</t>
  </si>
  <si>
    <t>Vigia</t>
  </si>
  <si>
    <t>004 - CONSULTORIA</t>
  </si>
  <si>
    <t>Administrador de empresas</t>
  </si>
  <si>
    <t>Advogado</t>
  </si>
  <si>
    <t>Analista de sistemas (júnior)</t>
  </si>
  <si>
    <t>Analista de sistemas (sênior)</t>
  </si>
  <si>
    <t>Auxiliar de administraçao</t>
  </si>
  <si>
    <t>Auxiliar de desenhista</t>
  </si>
  <si>
    <t>Auxiliar de escritório</t>
  </si>
  <si>
    <t>Auxiliar de laboratório</t>
  </si>
  <si>
    <t>Auxiliar de Serviços Gerais</t>
  </si>
  <si>
    <t>Auxiliar de topografia</t>
  </si>
  <si>
    <t>Auxiliar técnico</t>
  </si>
  <si>
    <t>Auxiliar técnico de estradas</t>
  </si>
  <si>
    <t>Auxliar de engenharia</t>
  </si>
  <si>
    <t>Contador de nível superior</t>
  </si>
  <si>
    <t>Desenhista</t>
  </si>
  <si>
    <t>Desenhista chefe</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</si>
  <si>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</si>
  <si>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</si>
  <si>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</si>
  <si>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</si>
  <si>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</si>
  <si>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</si>
  <si>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</si>
  <si>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</si>
  <si>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</si>
  <si>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</si>
  <si>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Laboratorista</t>
  </si>
  <si>
    <t>Laboratorista auxiliar</t>
  </si>
  <si>
    <t>Laboratorista chefe</t>
  </si>
  <si>
    <t>Nivelador</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</si>
  <si>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</si>
  <si>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</si>
  <si>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</si>
  <si>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</si>
  <si>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</si>
  <si>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</si>
  <si>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</si>
  <si>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</si>
  <si>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</si>
  <si>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</si>
  <si>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</si>
  <si>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auxiliar (nivelador)</t>
  </si>
  <si>
    <t>Topógrafo chefe</t>
  </si>
  <si>
    <r>
      <t xml:space="preserve">EQUIPAMENTO - VALORES </t>
    </r>
    <r>
      <rPr>
        <b/>
        <u/>
        <sz val="10"/>
        <rFont val="Arial"/>
        <family val="2"/>
      </rPr>
      <t>SEM</t>
    </r>
    <r>
      <rPr>
        <b/>
        <sz val="10"/>
        <rFont val="Arial"/>
        <family val="2"/>
      </rPr>
      <t xml:space="preserve"> BDI</t>
    </r>
  </si>
  <si>
    <t>DESCRIÇÃO DO EQUIPAMENTO</t>
  </si>
  <si>
    <t>HORA PRODUTIVA</t>
  </si>
  <si>
    <t>HORA IMPRODUTIVA</t>
  </si>
  <si>
    <t>Acabadora de asfalto AF 5000, esteira, CIBER ou equivalente</t>
  </si>
  <si>
    <t>Acabadora de superficie de concreto, rotativa PT 36" B c/ motor de 9 hp, Petrotec ou equivalente</t>
  </si>
  <si>
    <t>Aplicador de material termoplástico por extrusão, marca de referência Elgimaq ou equivalente</t>
  </si>
  <si>
    <t>Automóvel - VW/ Gol (flex), 1.0 Total Flex 4 p ou equivalente</t>
  </si>
  <si>
    <t>Automóvel Utilitário - FIAT/ Pálio (flex), 4p ou equivalente</t>
  </si>
  <si>
    <t>Automóvel Utilitário - GM/S 10 cabine simples (flex)</t>
  </si>
  <si>
    <t>Automóvel Utilitário - VW/ Kombi  (flex)</t>
  </si>
  <si>
    <t>Automóvel Utilitário - VW/ Saveiro CL (flex)</t>
  </si>
  <si>
    <t>Barco de aluminio compr. 4,20 metros motor 15HP</t>
  </si>
  <si>
    <t>Bate-estaca (martelo 1.500 kg)</t>
  </si>
  <si>
    <t>Bate-estaca (martelo 2.500  kg)</t>
  </si>
  <si>
    <t>Betoneira 600 l com carregador (elétrica)</t>
  </si>
  <si>
    <t>Bomba d'água 3,0 CV</t>
  </si>
  <si>
    <t>Bomba de concreto BSF 1406 D (diesel)  60m3/h</t>
  </si>
  <si>
    <t>Bomba hidraulica tipo MT 200</t>
  </si>
  <si>
    <t>Bomba triplex MT-100, motor diesel de 12CV, 122 l/min, 250rpm, Maquessonda ou equivalente</t>
  </si>
  <si>
    <t>Britador CH - 9060 (MAROBRAS) ou equivalente</t>
  </si>
  <si>
    <t>Caminhão basculante L 2324/41 PBT=22,0t (TRUCK 15,0t)</t>
  </si>
  <si>
    <t>Caminhão basculante L 2324/51 PBT - 22,0 t</t>
  </si>
  <si>
    <t>Caminhão basculante LK 2324/42 PBT=22,0t (TRUCK 15,0t T.R.)</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</si>
  <si>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</si>
  <si>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</si>
  <si>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</si>
  <si>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</si>
  <si>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</si>
  <si>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</si>
  <si>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</si>
  <si>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</si>
  <si>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</si>
  <si>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</si>
  <si>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Comboio de lubrificaçao 1215C 5.000 L</t>
  </si>
  <si>
    <t>Compactador manual LF-100 gasol marca de referência Honda asfal 500mm ou equivalente</t>
  </si>
  <si>
    <t>Compressor de ar  XA 187/400 PCM, ATLAS ou equivalente</t>
  </si>
  <si>
    <t>Compressor de ar  XA 360/763 pcm (ATLAS) ou equivalente</t>
  </si>
  <si>
    <t>Conjunto acoplado para manômetro para bomba injetora manual Putzmeister ou equivalente</t>
  </si>
  <si>
    <t>Conjunto de campânula para fundação a ar comprimido</t>
  </si>
  <si>
    <t>Conjunto de manômetro O-100 bar, para bomba injetora manual Putzmeister ou similar.</t>
  </si>
  <si>
    <t>Conjunto moto bomba diam. 4"</t>
  </si>
  <si>
    <t>Conjunto Moto Bomba submersível de 15 CV - Marca Flygt - Modelo 3153/LT622 ou equivalente</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</si>
  <si>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</si>
  <si>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</si>
  <si>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</si>
  <si>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</si>
  <si>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</si>
  <si>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Equipamento Vácuo SEWER JET e  combinado de jato d'água à alta pressão ou equivalente</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</si>
  <si>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</si>
  <si>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</si>
  <si>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</si>
  <si>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</si>
  <si>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</si>
  <si>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</si>
  <si>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</si>
  <si>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</si>
  <si>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Grupo gerador GEHM 200/187 kva  (HEIMER)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</si>
  <si>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</si>
  <si>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</si>
  <si>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</si>
  <si>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</si>
  <si>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</si>
  <si>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</si>
  <si>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</si>
  <si>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</si>
  <si>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</si>
  <si>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</si>
  <si>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Macaco Hidráulico 50t com acionamento à distância</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</si>
  <si>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</si>
  <si>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</si>
  <si>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</si>
  <si>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</si>
  <si>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</si>
  <si>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</si>
  <si>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Martelete man. e mec. RH 658  110 pcm/24kg (ATLAS)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</si>
  <si>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</si>
  <si>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</si>
  <si>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</si>
  <si>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</si>
  <si>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Perfilômetro</t>
  </si>
  <si>
    <t>Perfilometro laser</t>
  </si>
  <si>
    <t>Perfuratriz de 22,4 kg de peso para uso subterrâneo</t>
  </si>
  <si>
    <t>Perfuratriz Mach 16 montada em esteira auto propulsora, incl. conj. de haste ou equivalente</t>
  </si>
  <si>
    <t>Pinça 8t para utilização concomitante ao guindaste 97t</t>
  </si>
  <si>
    <t>Pulvimisturadora</t>
  </si>
  <si>
    <t>Recicladora ref. Caterpillar modelo RM500 ou equivalente</t>
  </si>
  <si>
    <t>Recicladora WIRTGEN WR 2500 ou equivalente</t>
  </si>
  <si>
    <t>Régua vibratória (auto-propelida) treliçada - 4,25m</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</si>
  <si>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</si>
  <si>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</si>
  <si>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</si>
  <si>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</si>
  <si>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</si>
  <si>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</si>
  <si>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</si>
  <si>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CA-15  STD (DYNAPAC)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</si>
  <si>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</si>
  <si>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</si>
  <si>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</si>
  <si>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</si>
  <si>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</si>
  <si>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</si>
  <si>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</si>
  <si>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</si>
  <si>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</si>
  <si>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</si>
  <si>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</si>
  <si>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</si>
  <si>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</si>
  <si>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</si>
  <si>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agrícola mod. BH-145, Valtra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</si>
  <si>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</si>
  <si>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</si>
  <si>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</si>
  <si>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</si>
  <si>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</si>
  <si>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</si>
  <si>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UA-2  60/80 t/h - CBUQ (CIBER)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</si>
  <si>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</si>
  <si>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</si>
  <si>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</si>
  <si>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</si>
  <si>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t>Viga Benkelman</t>
  </si>
  <si>
    <t>SINALIZAÇÃO HORIZONTAL</t>
  </si>
  <si>
    <t>DER-ES/IOPES</t>
  </si>
  <si>
    <t>CONT-01</t>
  </si>
  <si>
    <t>Barracão com sanitário, em chapa compensada 12 mm e pont. 8x8cm, piso cimentado e cobertura em telha de fibroc. 6mm, incl. ponto de luz e cx. inspeção</t>
  </si>
  <si>
    <t>Sanitário e vestiário de 40/60 func., c/ 33,90m², paredes chapa compens. 12mm e pont. 8x8cm, piso ciment., cobert. telha fibroc., incl. luz e cx. insp</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</si>
  <si>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</si>
  <si>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</si>
  <si>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</si>
  <si>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</si>
  <si>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</si>
  <si>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Chumbador de aço de 25 mm, inclusive proteção anticorrosiva, exclusive a injeção e a perfuração</t>
  </si>
  <si>
    <t>CONT-02</t>
  </si>
  <si>
    <t>Canaleta para trecho em solo</t>
  </si>
  <si>
    <t>CONT-03</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</si>
  <si>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</si>
  <si>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</si>
  <si>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</si>
  <si>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 xml:space="preserve">Demolição de rocha a frio, até altura de 3,0m, com argamassa expansiva, inclusive remoção com escavadeira </t>
  </si>
  <si>
    <t>Demolição de rocha a frio até 3 metros com utilização de argamassa expansiva, inclusive remoção com trator de esteiras</t>
  </si>
  <si>
    <t>CONT-04</t>
  </si>
  <si>
    <t>m²</t>
  </si>
  <si>
    <t>Furação, fornecimento e fixação de grampos diam.32 mm com resina epoxi, tudo incluído</t>
  </si>
  <si>
    <t>Furação, fornecimento e fixação de grampos diam.20 mm com resina epoxi, tudo incluído</t>
  </si>
  <si>
    <t>Administração Local</t>
  </si>
  <si>
    <t>Database:</t>
  </si>
  <si>
    <t>Data base:</t>
  </si>
  <si>
    <t xml:space="preserve"> LEIS SOCIAIS</t>
  </si>
  <si>
    <t>unidade</t>
  </si>
  <si>
    <t>PREÇO</t>
  </si>
  <si>
    <t>NÃO DESONERADO</t>
  </si>
  <si>
    <t>6,14</t>
  </si>
  <si>
    <t>97141</t>
  </si>
  <si>
    <t>6,70</t>
  </si>
  <si>
    <t>97142</t>
  </si>
  <si>
    <t>97143</t>
  </si>
  <si>
    <t>9,47</t>
  </si>
  <si>
    <t>10,47</t>
  </si>
  <si>
    <t>97144</t>
  </si>
  <si>
    <t>12,30</t>
  </si>
  <si>
    <t>97145</t>
  </si>
  <si>
    <t>97146</t>
  </si>
  <si>
    <t>97147</t>
  </si>
  <si>
    <t>97148</t>
  </si>
  <si>
    <t>97149</t>
  </si>
  <si>
    <t>97150</t>
  </si>
  <si>
    <t>97151</t>
  </si>
  <si>
    <t>30,24</t>
  </si>
  <si>
    <t>31,66</t>
  </si>
  <si>
    <t>97152</t>
  </si>
  <si>
    <t>35,59</t>
  </si>
  <si>
    <t>97153</t>
  </si>
  <si>
    <t>97154</t>
  </si>
  <si>
    <t>97155</t>
  </si>
  <si>
    <t>51,79</t>
  </si>
  <si>
    <t>97156</t>
  </si>
  <si>
    <t>97157</t>
  </si>
  <si>
    <t>97158</t>
  </si>
  <si>
    <t>97159</t>
  </si>
  <si>
    <t>97160</t>
  </si>
  <si>
    <t>97161</t>
  </si>
  <si>
    <t>97162</t>
  </si>
  <si>
    <t>97163</t>
  </si>
  <si>
    <t>97164</t>
  </si>
  <si>
    <t>97165</t>
  </si>
  <si>
    <t>97166</t>
  </si>
  <si>
    <t>97167</t>
  </si>
  <si>
    <t>19,40</t>
  </si>
  <si>
    <t>97168</t>
  </si>
  <si>
    <t>21,01</t>
  </si>
  <si>
    <t>97169</t>
  </si>
  <si>
    <t>97170</t>
  </si>
  <si>
    <t>26,69</t>
  </si>
  <si>
    <t>97171</t>
  </si>
  <si>
    <t>28,93</t>
  </si>
  <si>
    <t>31,90</t>
  </si>
  <si>
    <t>97172</t>
  </si>
  <si>
    <t>97173</t>
  </si>
  <si>
    <t>27,16</t>
  </si>
  <si>
    <t>97174</t>
  </si>
  <si>
    <t>97175</t>
  </si>
  <si>
    <t>97176</t>
  </si>
  <si>
    <t>41,76</t>
  </si>
  <si>
    <t>97177</t>
  </si>
  <si>
    <t>44,72</t>
  </si>
  <si>
    <t>49,05</t>
  </si>
  <si>
    <t>97178</t>
  </si>
  <si>
    <t>52,53</t>
  </si>
  <si>
    <t>97179</t>
  </si>
  <si>
    <t>97180</t>
  </si>
  <si>
    <t>68,14</t>
  </si>
  <si>
    <t>73,74</t>
  </si>
  <si>
    <t>97181</t>
  </si>
  <si>
    <t>78,73</t>
  </si>
  <si>
    <t>81,33</t>
  </si>
  <si>
    <t>97182</t>
  </si>
  <si>
    <t>86,83</t>
  </si>
  <si>
    <t>97183</t>
  </si>
  <si>
    <t>97184</t>
  </si>
  <si>
    <t>97185</t>
  </si>
  <si>
    <t>97186</t>
  </si>
  <si>
    <t>97187</t>
  </si>
  <si>
    <t>36,09</t>
  </si>
  <si>
    <t>39,65</t>
  </si>
  <si>
    <t>97188</t>
  </si>
  <si>
    <t>45,62</t>
  </si>
  <si>
    <t>97189</t>
  </si>
  <si>
    <t>48,82</t>
  </si>
  <si>
    <t>97190</t>
  </si>
  <si>
    <t>55,19</t>
  </si>
  <si>
    <t>97191</t>
  </si>
  <si>
    <t>65,86</t>
  </si>
  <si>
    <t>97192</t>
  </si>
  <si>
    <t>70,32</t>
  </si>
  <si>
    <t>90694</t>
  </si>
  <si>
    <t>40,17</t>
  </si>
  <si>
    <t>90695</t>
  </si>
  <si>
    <t>40,48</t>
  </si>
  <si>
    <t>61,60</t>
  </si>
  <si>
    <t>90696</t>
  </si>
  <si>
    <t>90697</t>
  </si>
  <si>
    <t>103,00</t>
  </si>
  <si>
    <t>164,28</t>
  </si>
  <si>
    <t>90698</t>
  </si>
  <si>
    <t>164,77</t>
  </si>
  <si>
    <t>203,16</t>
  </si>
  <si>
    <t>90699</t>
  </si>
  <si>
    <t>203,70</t>
  </si>
  <si>
    <t>268,83</t>
  </si>
  <si>
    <t>90700</t>
  </si>
  <si>
    <t>269,65</t>
  </si>
  <si>
    <t>40,09</t>
  </si>
  <si>
    <t>90701</t>
  </si>
  <si>
    <t>40,67</t>
  </si>
  <si>
    <t>60,26</t>
  </si>
  <si>
    <t>90702</t>
  </si>
  <si>
    <t>60,89</t>
  </si>
  <si>
    <t>98,85</t>
  </si>
  <si>
    <t>90703</t>
  </si>
  <si>
    <t>99,53</t>
  </si>
  <si>
    <t>154,22</t>
  </si>
  <si>
    <t>90704</t>
  </si>
  <si>
    <t>154,96</t>
  </si>
  <si>
    <t>225,66</t>
  </si>
  <si>
    <t>90705</t>
  </si>
  <si>
    <t>226,45</t>
  </si>
  <si>
    <t>274,21</t>
  </si>
  <si>
    <t>90706</t>
  </si>
  <si>
    <t>275,36</t>
  </si>
  <si>
    <t>439,71</t>
  </si>
  <si>
    <t>90708</t>
  </si>
  <si>
    <t>440,46</t>
  </si>
  <si>
    <t>90709</t>
  </si>
  <si>
    <t>41,91</t>
  </si>
  <si>
    <t>90710</t>
  </si>
  <si>
    <t>90711</t>
  </si>
  <si>
    <t>63,89</t>
  </si>
  <si>
    <t>104,30</t>
  </si>
  <si>
    <t>90712</t>
  </si>
  <si>
    <t>104,92</t>
  </si>
  <si>
    <t>90713</t>
  </si>
  <si>
    <t>166,69</t>
  </si>
  <si>
    <t>204,88</t>
  </si>
  <si>
    <t>90714</t>
  </si>
  <si>
    <t>205,62</t>
  </si>
  <si>
    <t>272,39</t>
  </si>
  <si>
    <t>90715</t>
  </si>
  <si>
    <t>273,46</t>
  </si>
  <si>
    <t>41,82</t>
  </si>
  <si>
    <t>90716</t>
  </si>
  <si>
    <t>42,59</t>
  </si>
  <si>
    <t>90717</t>
  </si>
  <si>
    <t>100,57</t>
  </si>
  <si>
    <t>90718</t>
  </si>
  <si>
    <t>101,45</t>
  </si>
  <si>
    <t>155,95</t>
  </si>
  <si>
    <t>90719</t>
  </si>
  <si>
    <t>156,89</t>
  </si>
  <si>
    <t>227,38</t>
  </si>
  <si>
    <t>90720</t>
  </si>
  <si>
    <t>228,38</t>
  </si>
  <si>
    <t>277,80</t>
  </si>
  <si>
    <t>90721</t>
  </si>
  <si>
    <t>279,21</t>
  </si>
  <si>
    <t>441,91</t>
  </si>
  <si>
    <t>90723</t>
  </si>
  <si>
    <t>442,81</t>
  </si>
  <si>
    <t>90724</t>
  </si>
  <si>
    <t>24,19</t>
  </si>
  <si>
    <t>90725</t>
  </si>
  <si>
    <t>28,74</t>
  </si>
  <si>
    <t>90726</t>
  </si>
  <si>
    <t>31,94</t>
  </si>
  <si>
    <t>90727</t>
  </si>
  <si>
    <t>37,83</t>
  </si>
  <si>
    <t>90728</t>
  </si>
  <si>
    <t>42,02</t>
  </si>
  <si>
    <t>90729</t>
  </si>
  <si>
    <t>47,06</t>
  </si>
  <si>
    <t>46,95</t>
  </si>
  <si>
    <t>90730</t>
  </si>
  <si>
    <t>90731</t>
  </si>
  <si>
    <t>65,14</t>
  </si>
  <si>
    <t>90732</t>
  </si>
  <si>
    <t>72,32</t>
  </si>
  <si>
    <t>90733</t>
  </si>
  <si>
    <t>90734</t>
  </si>
  <si>
    <t>90735</t>
  </si>
  <si>
    <t>90736</t>
  </si>
  <si>
    <t>90737</t>
  </si>
  <si>
    <t>90738</t>
  </si>
  <si>
    <t>90739</t>
  </si>
  <si>
    <t>90740</t>
  </si>
  <si>
    <t>90741</t>
  </si>
  <si>
    <t>90742</t>
  </si>
  <si>
    <t>90743</t>
  </si>
  <si>
    <t>90744</t>
  </si>
  <si>
    <t>7,59</t>
  </si>
  <si>
    <t>90745</t>
  </si>
  <si>
    <t>16,17</t>
  </si>
  <si>
    <t>90746</t>
  </si>
  <si>
    <t>90747</t>
  </si>
  <si>
    <t>90748</t>
  </si>
  <si>
    <t>90749</t>
  </si>
  <si>
    <t>90750</t>
  </si>
  <si>
    <t>90751</t>
  </si>
  <si>
    <t>90752</t>
  </si>
  <si>
    <t>90753</t>
  </si>
  <si>
    <t>90754</t>
  </si>
  <si>
    <t>90755</t>
  </si>
  <si>
    <t>90756</t>
  </si>
  <si>
    <t>90757</t>
  </si>
  <si>
    <t>90758</t>
  </si>
  <si>
    <t>90759</t>
  </si>
  <si>
    <t>9,52</t>
  </si>
  <si>
    <t>90760</t>
  </si>
  <si>
    <t>20,02</t>
  </si>
  <si>
    <t>90761</t>
  </si>
  <si>
    <t>4,04</t>
  </si>
  <si>
    <t>90762</t>
  </si>
  <si>
    <t>75,57</t>
  </si>
  <si>
    <t>94869</t>
  </si>
  <si>
    <t>75,65</t>
  </si>
  <si>
    <t>94870</t>
  </si>
  <si>
    <t>111,75</t>
  </si>
  <si>
    <t>94871</t>
  </si>
  <si>
    <t>94872</t>
  </si>
  <si>
    <t>652,53</t>
  </si>
  <si>
    <t>94875</t>
  </si>
  <si>
    <t>653,65</t>
  </si>
  <si>
    <t>94876</t>
  </si>
  <si>
    <t>94878</t>
  </si>
  <si>
    <t>21,90</t>
  </si>
  <si>
    <t>988,48</t>
  </si>
  <si>
    <t>94879</t>
  </si>
  <si>
    <t>990,11</t>
  </si>
  <si>
    <t>94880</t>
  </si>
  <si>
    <t>1.407,50</t>
  </si>
  <si>
    <t>94881</t>
  </si>
  <si>
    <t>1.409,43</t>
  </si>
  <si>
    <t>94882</t>
  </si>
  <si>
    <t>94884</t>
  </si>
  <si>
    <t>41,94</t>
  </si>
  <si>
    <t>75,78</t>
  </si>
  <si>
    <t>94885</t>
  </si>
  <si>
    <t>75,89</t>
  </si>
  <si>
    <t>94886</t>
  </si>
  <si>
    <t>112,09</t>
  </si>
  <si>
    <t>94887</t>
  </si>
  <si>
    <t>94888</t>
  </si>
  <si>
    <t>655,35</t>
  </si>
  <si>
    <t>94891</t>
  </si>
  <si>
    <t>656,67</t>
  </si>
  <si>
    <t>94892</t>
  </si>
  <si>
    <t>23,65</t>
  </si>
  <si>
    <t>94894</t>
  </si>
  <si>
    <t>991,85</t>
  </si>
  <si>
    <t>94895</t>
  </si>
  <si>
    <t>993,69</t>
  </si>
  <si>
    <t>94896</t>
  </si>
  <si>
    <t>1.411,11</t>
  </si>
  <si>
    <t>94897</t>
  </si>
  <si>
    <t>1.413,27</t>
  </si>
  <si>
    <t>94898</t>
  </si>
  <si>
    <t>43,36</t>
  </si>
  <si>
    <t>94900</t>
  </si>
  <si>
    <t>97121</t>
  </si>
  <si>
    <t>97122</t>
  </si>
  <si>
    <t>97123</t>
  </si>
  <si>
    <t>97124</t>
  </si>
  <si>
    <t>97125</t>
  </si>
  <si>
    <t>97126</t>
  </si>
  <si>
    <t>96,36</t>
  </si>
  <si>
    <t>92833</t>
  </si>
  <si>
    <t>96,83</t>
  </si>
  <si>
    <t>92834</t>
  </si>
  <si>
    <t>92835</t>
  </si>
  <si>
    <t>126,85</t>
  </si>
  <si>
    <t>92836</t>
  </si>
  <si>
    <t>159,03</t>
  </si>
  <si>
    <t>92837</t>
  </si>
  <si>
    <t>159,74</t>
  </si>
  <si>
    <t>92838</t>
  </si>
  <si>
    <t>10,19</t>
  </si>
  <si>
    <t>207,91</t>
  </si>
  <si>
    <t>92839</t>
  </si>
  <si>
    <t>208,74</t>
  </si>
  <si>
    <t>11,24</t>
  </si>
  <si>
    <t>92840</t>
  </si>
  <si>
    <t>234,99</t>
  </si>
  <si>
    <t>92841</t>
  </si>
  <si>
    <t>235,93</t>
  </si>
  <si>
    <t>92842</t>
  </si>
  <si>
    <t>92844</t>
  </si>
  <si>
    <t>16,16</t>
  </si>
  <si>
    <t>92846</t>
  </si>
  <si>
    <t>17,38</t>
  </si>
  <si>
    <t>406,67</t>
  </si>
  <si>
    <t>92847</t>
  </si>
  <si>
    <t>408,01</t>
  </si>
  <si>
    <t>92848</t>
  </si>
  <si>
    <t>92849</t>
  </si>
  <si>
    <t>92850</t>
  </si>
  <si>
    <t>133,14</t>
  </si>
  <si>
    <t>92851</t>
  </si>
  <si>
    <t>134,25</t>
  </si>
  <si>
    <t>92852</t>
  </si>
  <si>
    <t>167,55</t>
  </si>
  <si>
    <t>92853</t>
  </si>
  <si>
    <t>92854</t>
  </si>
  <si>
    <t>217,90</t>
  </si>
  <si>
    <t>92855</t>
  </si>
  <si>
    <t>219,47</t>
  </si>
  <si>
    <t>21,23</t>
  </si>
  <si>
    <t>92856</t>
  </si>
  <si>
    <t>22,80</t>
  </si>
  <si>
    <t>246,44</t>
  </si>
  <si>
    <t>92857</t>
  </si>
  <si>
    <t>248,25</t>
  </si>
  <si>
    <t>92858</t>
  </si>
  <si>
    <t>92860</t>
  </si>
  <si>
    <t>92862</t>
  </si>
  <si>
    <t>33,06</t>
  </si>
  <si>
    <t>422,73</t>
  </si>
  <si>
    <t>92863</t>
  </si>
  <si>
    <t>425,26</t>
  </si>
  <si>
    <t>33,99</t>
  </si>
  <si>
    <t>92864</t>
  </si>
  <si>
    <t>83,85</t>
  </si>
  <si>
    <t>92210</t>
  </si>
  <si>
    <t>86,47</t>
  </si>
  <si>
    <t>92211</t>
  </si>
  <si>
    <t>110,17</t>
  </si>
  <si>
    <t>135,67</t>
  </si>
  <si>
    <t>92212</t>
  </si>
  <si>
    <t>139,43</t>
  </si>
  <si>
    <t>177,69</t>
  </si>
  <si>
    <t>92213</t>
  </si>
  <si>
    <t>182,04</t>
  </si>
  <si>
    <t>202,55</t>
  </si>
  <si>
    <t>92214</t>
  </si>
  <si>
    <t>207,49</t>
  </si>
  <si>
    <t>243,38</t>
  </si>
  <si>
    <t>92215</t>
  </si>
  <si>
    <t>248,95</t>
  </si>
  <si>
    <t>272,25</t>
  </si>
  <si>
    <t>92216</t>
  </si>
  <si>
    <t>278,48</t>
  </si>
  <si>
    <t>90,73</t>
  </si>
  <si>
    <t>92219</t>
  </si>
  <si>
    <t>93,88</t>
  </si>
  <si>
    <t>115,50</t>
  </si>
  <si>
    <t>92220</t>
  </si>
  <si>
    <t>145,66</t>
  </si>
  <si>
    <t>92221</t>
  </si>
  <si>
    <t>150,17</t>
  </si>
  <si>
    <t>189,30</t>
  </si>
  <si>
    <t>92222</t>
  </si>
  <si>
    <t>194,49</t>
  </si>
  <si>
    <t>215,55</t>
  </si>
  <si>
    <t>92223</t>
  </si>
  <si>
    <t>221,46</t>
  </si>
  <si>
    <t>257,80</t>
  </si>
  <si>
    <t>92224</t>
  </si>
  <si>
    <t>264,46</t>
  </si>
  <si>
    <t>288,37</t>
  </si>
  <si>
    <t>92226</t>
  </si>
  <si>
    <t>295,80</t>
  </si>
  <si>
    <t>92808</t>
  </si>
  <si>
    <t>35,51</t>
  </si>
  <si>
    <t>92809</t>
  </si>
  <si>
    <t>38,13</t>
  </si>
  <si>
    <t>43,17</t>
  </si>
  <si>
    <t>92810</t>
  </si>
  <si>
    <t>46,34</t>
  </si>
  <si>
    <t>51,21</t>
  </si>
  <si>
    <t>92811</t>
  </si>
  <si>
    <t>54,97</t>
  </si>
  <si>
    <t>59,14</t>
  </si>
  <si>
    <t>92812</t>
  </si>
  <si>
    <t>63,49</t>
  </si>
  <si>
    <t>68,12</t>
  </si>
  <si>
    <t>92813</t>
  </si>
  <si>
    <t>73,06</t>
  </si>
  <si>
    <t>77,41</t>
  </si>
  <si>
    <t>92814</t>
  </si>
  <si>
    <t>82,98</t>
  </si>
  <si>
    <t>87,73</t>
  </si>
  <si>
    <t>92815</t>
  </si>
  <si>
    <t>93,96</t>
  </si>
  <si>
    <t>371,29</t>
  </si>
  <si>
    <t>92816</t>
  </si>
  <si>
    <t>379,07</t>
  </si>
  <si>
    <t>109,79</t>
  </si>
  <si>
    <t>92817</t>
  </si>
  <si>
    <t>117,57</t>
  </si>
  <si>
    <t>536,73</t>
  </si>
  <si>
    <t>92818</t>
  </si>
  <si>
    <t>547,22</t>
  </si>
  <si>
    <t>147,76</t>
  </si>
  <si>
    <t>92819</t>
  </si>
  <si>
    <t>158,25</t>
  </si>
  <si>
    <t>92820</t>
  </si>
  <si>
    <t>42,39</t>
  </si>
  <si>
    <t>92821</t>
  </si>
  <si>
    <t>51,67</t>
  </si>
  <si>
    <t>92822</t>
  </si>
  <si>
    <t>55,48</t>
  </si>
  <si>
    <t>61,20</t>
  </si>
  <si>
    <t>92824</t>
  </si>
  <si>
    <t>65,71</t>
  </si>
  <si>
    <t>92825</t>
  </si>
  <si>
    <t>75,94</t>
  </si>
  <si>
    <t>81,12</t>
  </si>
  <si>
    <t>92826</t>
  </si>
  <si>
    <t>87,03</t>
  </si>
  <si>
    <t>91,83</t>
  </si>
  <si>
    <t>92827</t>
  </si>
  <si>
    <t>98,49</t>
  </si>
  <si>
    <t>103,85</t>
  </si>
  <si>
    <t>92828</t>
  </si>
  <si>
    <t>111,28</t>
  </si>
  <si>
    <t>390,34</t>
  </si>
  <si>
    <t>92829</t>
  </si>
  <si>
    <t>399,54</t>
  </si>
  <si>
    <t>128,84</t>
  </si>
  <si>
    <t>92830</t>
  </si>
  <si>
    <t>138,04</t>
  </si>
  <si>
    <t>560,23</t>
  </si>
  <si>
    <t>92831</t>
  </si>
  <si>
    <t>572,46</t>
  </si>
  <si>
    <t>171,26</t>
  </si>
  <si>
    <t>92832</t>
  </si>
  <si>
    <t>183,49</t>
  </si>
  <si>
    <t>73,51</t>
  </si>
  <si>
    <t>95565</t>
  </si>
  <si>
    <t>78,89</t>
  </si>
  <si>
    <t>95566</t>
  </si>
  <si>
    <t>81,34</t>
  </si>
  <si>
    <t>58,07</t>
  </si>
  <si>
    <t>95567</t>
  </si>
  <si>
    <t>60,13</t>
  </si>
  <si>
    <t>95568</t>
  </si>
  <si>
    <t>78,19</t>
  </si>
  <si>
    <t>101,22</t>
  </si>
  <si>
    <t>95569</t>
  </si>
  <si>
    <t>104,39</t>
  </si>
  <si>
    <t>63,45</t>
  </si>
  <si>
    <t>95570</t>
  </si>
  <si>
    <t>82,45</t>
  </si>
  <si>
    <t>95571</t>
  </si>
  <si>
    <t>85,60</t>
  </si>
  <si>
    <t>109,72</t>
  </si>
  <si>
    <t>95572</t>
  </si>
  <si>
    <t>106,56</t>
  </si>
  <si>
    <t>73606</t>
  </si>
  <si>
    <t>117,45</t>
  </si>
  <si>
    <t>71,04</t>
  </si>
  <si>
    <t>73607</t>
  </si>
  <si>
    <t>78,30</t>
  </si>
  <si>
    <t>221,00</t>
  </si>
  <si>
    <t>83623</t>
  </si>
  <si>
    <t>221,22</t>
  </si>
  <si>
    <t>155,60</t>
  </si>
  <si>
    <t>83624</t>
  </si>
  <si>
    <t>155,82</t>
  </si>
  <si>
    <t>122,90</t>
  </si>
  <si>
    <t>83626</t>
  </si>
  <si>
    <t>123,12</t>
  </si>
  <si>
    <t>423,39</t>
  </si>
  <si>
    <t>83627</t>
  </si>
  <si>
    <t>430,69</t>
  </si>
  <si>
    <t>83724</t>
  </si>
  <si>
    <t>83725</t>
  </si>
  <si>
    <t>83726</t>
  </si>
  <si>
    <t>97127</t>
  </si>
  <si>
    <t>97128</t>
  </si>
  <si>
    <t>97129</t>
  </si>
  <si>
    <t>97130</t>
  </si>
  <si>
    <t>97131</t>
  </si>
  <si>
    <t>14,29</t>
  </si>
  <si>
    <t>97132</t>
  </si>
  <si>
    <t>16,23</t>
  </si>
  <si>
    <t>97133</t>
  </si>
  <si>
    <t>97134</t>
  </si>
  <si>
    <t>97135</t>
  </si>
  <si>
    <t>97136</t>
  </si>
  <si>
    <t>97137</t>
  </si>
  <si>
    <t>6,57</t>
  </si>
  <si>
    <t>97138</t>
  </si>
  <si>
    <t>97139</t>
  </si>
  <si>
    <t>97140</t>
  </si>
  <si>
    <t>106,41</t>
  </si>
  <si>
    <t>83520</t>
  </si>
  <si>
    <t>110,08</t>
  </si>
  <si>
    <t>282,42</t>
  </si>
  <si>
    <t>83531</t>
  </si>
  <si>
    <t>285,07</t>
  </si>
  <si>
    <t>234,11</t>
  </si>
  <si>
    <t>83535</t>
  </si>
  <si>
    <t>236,76</t>
  </si>
  <si>
    <t>80,00</t>
  </si>
  <si>
    <t>89,03</t>
  </si>
  <si>
    <t>436,98</t>
  </si>
  <si>
    <t>456,80</t>
  </si>
  <si>
    <t>509,80</t>
  </si>
  <si>
    <t>532,94</t>
  </si>
  <si>
    <t>619,06</t>
  </si>
  <si>
    <t>647,14</t>
  </si>
  <si>
    <t>691,88</t>
  </si>
  <si>
    <t>723,28</t>
  </si>
  <si>
    <t>728,32</t>
  </si>
  <si>
    <t>761,36</t>
  </si>
  <si>
    <t>801,14</t>
  </si>
  <si>
    <t>837,48</t>
  </si>
  <si>
    <t>837,55</t>
  </si>
  <si>
    <t>875,55</t>
  </si>
  <si>
    <t>910,40</t>
  </si>
  <si>
    <t>951,70</t>
  </si>
  <si>
    <t>983,22</t>
  </si>
  <si>
    <t>1.027,82</t>
  </si>
  <si>
    <t>1.095,40</t>
  </si>
  <si>
    <t>1.149,44</t>
  </si>
  <si>
    <t>1.108,10</t>
  </si>
  <si>
    <t>1.163,54</t>
  </si>
  <si>
    <t>1.251,89</t>
  </si>
  <si>
    <t>1.313,65</t>
  </si>
  <si>
    <t>27,80</t>
  </si>
  <si>
    <t>160,22</t>
  </si>
  <si>
    <t>167,48</t>
  </si>
  <si>
    <t>207,55</t>
  </si>
  <si>
    <t>216,97</t>
  </si>
  <si>
    <t>243,97</t>
  </si>
  <si>
    <t>255,04</t>
  </si>
  <si>
    <t>265,82</t>
  </si>
  <si>
    <t>277,88</t>
  </si>
  <si>
    <t>291,31</t>
  </si>
  <si>
    <t>304,53</t>
  </si>
  <si>
    <t>320,45</t>
  </si>
  <si>
    <t>345,93</t>
  </si>
  <si>
    <t>361,63</t>
  </si>
  <si>
    <t>364,16</t>
  </si>
  <si>
    <t>380,68</t>
  </si>
  <si>
    <t>415,13</t>
  </si>
  <si>
    <t>433,96</t>
  </si>
  <si>
    <t>92235</t>
  </si>
  <si>
    <t>61,37</t>
  </si>
  <si>
    <t>720,47</t>
  </si>
  <si>
    <t>93206</t>
  </si>
  <si>
    <t>756,97</t>
  </si>
  <si>
    <t>579,93</t>
  </si>
  <si>
    <t>93207</t>
  </si>
  <si>
    <t>603,28</t>
  </si>
  <si>
    <t>441,03</t>
  </si>
  <si>
    <t>93208</t>
  </si>
  <si>
    <t>457,40</t>
  </si>
  <si>
    <t>581,72</t>
  </si>
  <si>
    <t>93209</t>
  </si>
  <si>
    <t>609,05</t>
  </si>
  <si>
    <t>336,67</t>
  </si>
  <si>
    <t>93210</t>
  </si>
  <si>
    <t>349,77</t>
  </si>
  <si>
    <t>356,97</t>
  </si>
  <si>
    <t>93211</t>
  </si>
  <si>
    <t>373,12</t>
  </si>
  <si>
    <t>545,23</t>
  </si>
  <si>
    <t>93212</t>
  </si>
  <si>
    <t>569,48</t>
  </si>
  <si>
    <t>645,08</t>
  </si>
  <si>
    <t>93213</t>
  </si>
  <si>
    <t>675,76</t>
  </si>
  <si>
    <t>3.187,45</t>
  </si>
  <si>
    <t>93214</t>
  </si>
  <si>
    <t>3.225,80</t>
  </si>
  <si>
    <t>4.856,10</t>
  </si>
  <si>
    <t>93243</t>
  </si>
  <si>
    <t>4.904,28</t>
  </si>
  <si>
    <t>140,89</t>
  </si>
  <si>
    <t>93582</t>
  </si>
  <si>
    <t>145,53</t>
  </si>
  <si>
    <t>269,00</t>
  </si>
  <si>
    <t>93583</t>
  </si>
  <si>
    <t>278,19</t>
  </si>
  <si>
    <t>93584</t>
  </si>
  <si>
    <t>431,61</t>
  </si>
  <si>
    <t>563,34</t>
  </si>
  <si>
    <t>93585</t>
  </si>
  <si>
    <t>586,04</t>
  </si>
  <si>
    <t>335,77</t>
  </si>
  <si>
    <t>340,84</t>
  </si>
  <si>
    <t>130,48</t>
  </si>
  <si>
    <t>5631</t>
  </si>
  <si>
    <t>5678</t>
  </si>
  <si>
    <t>98,48</t>
  </si>
  <si>
    <t>88,96</t>
  </si>
  <si>
    <t>5680</t>
  </si>
  <si>
    <t>91,78</t>
  </si>
  <si>
    <t>87,12</t>
  </si>
  <si>
    <t>5684</t>
  </si>
  <si>
    <t>89,40</t>
  </si>
  <si>
    <t>2,91</t>
  </si>
  <si>
    <t>5689</t>
  </si>
  <si>
    <t>5795</t>
  </si>
  <si>
    <t>18,29</t>
  </si>
  <si>
    <t>154,85</t>
  </si>
  <si>
    <t>5811</t>
  </si>
  <si>
    <t>157,22</t>
  </si>
  <si>
    <t>160,64</t>
  </si>
  <si>
    <t>5823</t>
  </si>
  <si>
    <t>168,57</t>
  </si>
  <si>
    <t>124,30</t>
  </si>
  <si>
    <t>5824</t>
  </si>
  <si>
    <t>126,67</t>
  </si>
  <si>
    <t>196,82</t>
  </si>
  <si>
    <t>5835</t>
  </si>
  <si>
    <t>199,42</t>
  </si>
  <si>
    <t>5839</t>
  </si>
  <si>
    <t>94,65</t>
  </si>
  <si>
    <t>5843</t>
  </si>
  <si>
    <t>97,15</t>
  </si>
  <si>
    <t>164,13</t>
  </si>
  <si>
    <t>5847</t>
  </si>
  <si>
    <t>155,52</t>
  </si>
  <si>
    <t>5851</t>
  </si>
  <si>
    <t>397,77</t>
  </si>
  <si>
    <t>5855</t>
  </si>
  <si>
    <t>400,27</t>
  </si>
  <si>
    <t>5863</t>
  </si>
  <si>
    <t>84,62</t>
  </si>
  <si>
    <t>5867</t>
  </si>
  <si>
    <t>86,90</t>
  </si>
  <si>
    <t>88,23</t>
  </si>
  <si>
    <t>5875</t>
  </si>
  <si>
    <t>91,05</t>
  </si>
  <si>
    <t>70,55</t>
  </si>
  <si>
    <t>5879</t>
  </si>
  <si>
    <t>72,83</t>
  </si>
  <si>
    <t>70,01</t>
  </si>
  <si>
    <t>5882</t>
  </si>
  <si>
    <t>71,40</t>
  </si>
  <si>
    <t>125,30</t>
  </si>
  <si>
    <t>5890</t>
  </si>
  <si>
    <t>127,67</t>
  </si>
  <si>
    <t>123,18</t>
  </si>
  <si>
    <t>5894</t>
  </si>
  <si>
    <t>125,55</t>
  </si>
  <si>
    <t>5901</t>
  </si>
  <si>
    <t>5909</t>
  </si>
  <si>
    <t>21,56</t>
  </si>
  <si>
    <t>5921</t>
  </si>
  <si>
    <t>132,11</t>
  </si>
  <si>
    <t>5928</t>
  </si>
  <si>
    <t>134,73</t>
  </si>
  <si>
    <t>151,96</t>
  </si>
  <si>
    <t>5932</t>
  </si>
  <si>
    <t>126,44</t>
  </si>
  <si>
    <t>5940</t>
  </si>
  <si>
    <t>129,08</t>
  </si>
  <si>
    <t>175,91</t>
  </si>
  <si>
    <t>5944</t>
  </si>
  <si>
    <t>178,55</t>
  </si>
  <si>
    <t>32,79</t>
  </si>
  <si>
    <t>5953</t>
  </si>
  <si>
    <t>6259</t>
  </si>
  <si>
    <t>132,08</t>
  </si>
  <si>
    <t>6879</t>
  </si>
  <si>
    <t>121,59</t>
  </si>
  <si>
    <t>150,96</t>
  </si>
  <si>
    <t>7030</t>
  </si>
  <si>
    <t>7042</t>
  </si>
  <si>
    <t>119,91</t>
  </si>
  <si>
    <t>7049</t>
  </si>
  <si>
    <t>122,19</t>
  </si>
  <si>
    <t>133,29</t>
  </si>
  <si>
    <t>67826</t>
  </si>
  <si>
    <t>135,66</t>
  </si>
  <si>
    <t>100,38</t>
  </si>
  <si>
    <t>73417</t>
  </si>
  <si>
    <t>125,94</t>
  </si>
  <si>
    <t>73436</t>
  </si>
  <si>
    <t>132,78</t>
  </si>
  <si>
    <t>126,80</t>
  </si>
  <si>
    <t>73467</t>
  </si>
  <si>
    <t>129,17</t>
  </si>
  <si>
    <t>73536</t>
  </si>
  <si>
    <t>159,78</t>
  </si>
  <si>
    <t>83362</t>
  </si>
  <si>
    <t>59,79</t>
  </si>
  <si>
    <t>83765</t>
  </si>
  <si>
    <t>61,67</t>
  </si>
  <si>
    <t>87445</t>
  </si>
  <si>
    <t>88386</t>
  </si>
  <si>
    <t>88393</t>
  </si>
  <si>
    <t>88399</t>
  </si>
  <si>
    <t>88418</t>
  </si>
  <si>
    <t>88433</t>
  </si>
  <si>
    <t>88830</t>
  </si>
  <si>
    <t>88843</t>
  </si>
  <si>
    <t>156,79</t>
  </si>
  <si>
    <t>88907</t>
  </si>
  <si>
    <t>159,61</t>
  </si>
  <si>
    <t>89021</t>
  </si>
  <si>
    <t>139,79</t>
  </si>
  <si>
    <t>89028</t>
  </si>
  <si>
    <t>117,61</t>
  </si>
  <si>
    <t>89032</t>
  </si>
  <si>
    <t>120,11</t>
  </si>
  <si>
    <t>89035</t>
  </si>
  <si>
    <t>75,41</t>
  </si>
  <si>
    <t>89225</t>
  </si>
  <si>
    <t>302,08</t>
  </si>
  <si>
    <t>89234</t>
  </si>
  <si>
    <t>304,68</t>
  </si>
  <si>
    <t>706,59</t>
  </si>
  <si>
    <t>89242</t>
  </si>
  <si>
    <t>709,19</t>
  </si>
  <si>
    <t>591,56</t>
  </si>
  <si>
    <t>89250</t>
  </si>
  <si>
    <t>594,16</t>
  </si>
  <si>
    <t>171,36</t>
  </si>
  <si>
    <t>89257</t>
  </si>
  <si>
    <t>173,96</t>
  </si>
  <si>
    <t>153,37</t>
  </si>
  <si>
    <t>89272</t>
  </si>
  <si>
    <t>156,64</t>
  </si>
  <si>
    <t>89278</t>
  </si>
  <si>
    <t>134,97</t>
  </si>
  <si>
    <t>89843</t>
  </si>
  <si>
    <t>138,85</t>
  </si>
  <si>
    <t>201,38</t>
  </si>
  <si>
    <t>89876</t>
  </si>
  <si>
    <t>203,75</t>
  </si>
  <si>
    <t>223,18</t>
  </si>
  <si>
    <t>89883</t>
  </si>
  <si>
    <t>225,55</t>
  </si>
  <si>
    <t>90586</t>
  </si>
  <si>
    <t>90625</t>
  </si>
  <si>
    <t>90631</t>
  </si>
  <si>
    <t>86,74</t>
  </si>
  <si>
    <t>90637</t>
  </si>
  <si>
    <t>90643</t>
  </si>
  <si>
    <t>90650</t>
  </si>
  <si>
    <t>90656</t>
  </si>
  <si>
    <t>90662</t>
  </si>
  <si>
    <t>90668</t>
  </si>
  <si>
    <t>412,83</t>
  </si>
  <si>
    <t>90674</t>
  </si>
  <si>
    <t>415,19</t>
  </si>
  <si>
    <t>223,04</t>
  </si>
  <si>
    <t>90680</t>
  </si>
  <si>
    <t>225,40</t>
  </si>
  <si>
    <t>117,96</t>
  </si>
  <si>
    <t>90686</t>
  </si>
  <si>
    <t>120,60</t>
  </si>
  <si>
    <t>67,46</t>
  </si>
  <si>
    <t>90692</t>
  </si>
  <si>
    <t>70,10</t>
  </si>
  <si>
    <t>90964</t>
  </si>
  <si>
    <t>90972</t>
  </si>
  <si>
    <t>90979</t>
  </si>
  <si>
    <t>127,33</t>
  </si>
  <si>
    <t>90991</t>
  </si>
  <si>
    <t>130,15</t>
  </si>
  <si>
    <t>56,47</t>
  </si>
  <si>
    <t>90999</t>
  </si>
  <si>
    <t>152,28</t>
  </si>
  <si>
    <t>91031</t>
  </si>
  <si>
    <t>154,65</t>
  </si>
  <si>
    <t>91277</t>
  </si>
  <si>
    <t>91283</t>
  </si>
  <si>
    <t>159,07</t>
  </si>
  <si>
    <t>91386</t>
  </si>
  <si>
    <t>161,44</t>
  </si>
  <si>
    <t>91533</t>
  </si>
  <si>
    <t>117,13</t>
  </si>
  <si>
    <t>91634</t>
  </si>
  <si>
    <t>119,75</t>
  </si>
  <si>
    <t>242,80</t>
  </si>
  <si>
    <t>91645</t>
  </si>
  <si>
    <t>245,17</t>
  </si>
  <si>
    <t>91692</t>
  </si>
  <si>
    <t>92043</t>
  </si>
  <si>
    <t>159,31</t>
  </si>
  <si>
    <t>92106</t>
  </si>
  <si>
    <t>161,68</t>
  </si>
  <si>
    <t>92112</t>
  </si>
  <si>
    <t>92118</t>
  </si>
  <si>
    <t>116,23</t>
  </si>
  <si>
    <t>92138</t>
  </si>
  <si>
    <t>118,42</t>
  </si>
  <si>
    <t>92145</t>
  </si>
  <si>
    <t>85,54</t>
  </si>
  <si>
    <t>211,99</t>
  </si>
  <si>
    <t>92242</t>
  </si>
  <si>
    <t>214,36</t>
  </si>
  <si>
    <t>92716</t>
  </si>
  <si>
    <t>92960</t>
  </si>
  <si>
    <t>92966</t>
  </si>
  <si>
    <t>601,17</t>
  </si>
  <si>
    <t>93224</t>
  </si>
  <si>
    <t>603,53</t>
  </si>
  <si>
    <t>93233</t>
  </si>
  <si>
    <t>78,26</t>
  </si>
  <si>
    <t>93272</t>
  </si>
  <si>
    <t>81,53</t>
  </si>
  <si>
    <t>93281</t>
  </si>
  <si>
    <t>256,43</t>
  </si>
  <si>
    <t>93287</t>
  </si>
  <si>
    <t>259,70</t>
  </si>
  <si>
    <t>129,99</t>
  </si>
  <si>
    <t>93402</t>
  </si>
  <si>
    <t>132,61</t>
  </si>
  <si>
    <t>93408</t>
  </si>
  <si>
    <t>53,22</t>
  </si>
  <si>
    <t>93415</t>
  </si>
  <si>
    <t>39,95</t>
  </si>
  <si>
    <t>93421</t>
  </si>
  <si>
    <t>93427</t>
  </si>
  <si>
    <t>1.870,39</t>
  </si>
  <si>
    <t>93433</t>
  </si>
  <si>
    <t>1.878,32</t>
  </si>
  <si>
    <t>93439</t>
  </si>
  <si>
    <t>108,62</t>
  </si>
  <si>
    <t>187,21</t>
  </si>
  <si>
    <t>95121</t>
  </si>
  <si>
    <t>195,14</t>
  </si>
  <si>
    <t>121,44</t>
  </si>
  <si>
    <t>95127</t>
  </si>
  <si>
    <t>123,80</t>
  </si>
  <si>
    <t>95,33</t>
  </si>
  <si>
    <t>95133</t>
  </si>
  <si>
    <t>97,93</t>
  </si>
  <si>
    <t>95139</t>
  </si>
  <si>
    <t>95212</t>
  </si>
  <si>
    <t>88,05</t>
  </si>
  <si>
    <t>95218</t>
  </si>
  <si>
    <t>22,54</t>
  </si>
  <si>
    <t>95258</t>
  </si>
  <si>
    <t>95264</t>
  </si>
  <si>
    <t>95270</t>
  </si>
  <si>
    <t>95276</t>
  </si>
  <si>
    <t>95282</t>
  </si>
  <si>
    <t>95620</t>
  </si>
  <si>
    <t>123,45</t>
  </si>
  <si>
    <t>95631</t>
  </si>
  <si>
    <t>125,73</t>
  </si>
  <si>
    <t>28,69</t>
  </si>
  <si>
    <t>95702</t>
  </si>
  <si>
    <t>31,05</t>
  </si>
  <si>
    <t>91,68</t>
  </si>
  <si>
    <t>95708</t>
  </si>
  <si>
    <t>94,04</t>
  </si>
  <si>
    <t>160,29</t>
  </si>
  <si>
    <t>95714</t>
  </si>
  <si>
    <t>163,11</t>
  </si>
  <si>
    <t>157,75</t>
  </si>
  <si>
    <t>95720</t>
  </si>
  <si>
    <t>160,57</t>
  </si>
  <si>
    <t>154,79</t>
  </si>
  <si>
    <t>95872</t>
  </si>
  <si>
    <t>98,51</t>
  </si>
  <si>
    <t>96013</t>
  </si>
  <si>
    <t>101,01</t>
  </si>
  <si>
    <t>98,28</t>
  </si>
  <si>
    <t>96020</t>
  </si>
  <si>
    <t>100,78</t>
  </si>
  <si>
    <t>76,54</t>
  </si>
  <si>
    <t>96028</t>
  </si>
  <si>
    <t>79,04</t>
  </si>
  <si>
    <t>165,70</t>
  </si>
  <si>
    <t>96035</t>
  </si>
  <si>
    <t>168,07</t>
  </si>
  <si>
    <t>76,77</t>
  </si>
  <si>
    <t>96157</t>
  </si>
  <si>
    <t>73,46</t>
  </si>
  <si>
    <t>96158</t>
  </si>
  <si>
    <t>76,10</t>
  </si>
  <si>
    <t>96245</t>
  </si>
  <si>
    <t>157,79</t>
  </si>
  <si>
    <t>96303</t>
  </si>
  <si>
    <t>160,15</t>
  </si>
  <si>
    <t>96309</t>
  </si>
  <si>
    <t>121,96</t>
  </si>
  <si>
    <t>96463</t>
  </si>
  <si>
    <t>51,49</t>
  </si>
  <si>
    <t>5632</t>
  </si>
  <si>
    <t>54,31</t>
  </si>
  <si>
    <t>5679</t>
  </si>
  <si>
    <t>41,15</t>
  </si>
  <si>
    <t>36,55</t>
  </si>
  <si>
    <t>5681</t>
  </si>
  <si>
    <t>5685</t>
  </si>
  <si>
    <t>37,31</t>
  </si>
  <si>
    <t>5690</t>
  </si>
  <si>
    <t>5806</t>
  </si>
  <si>
    <t>5826</t>
  </si>
  <si>
    <t>115,17</t>
  </si>
  <si>
    <t>5829</t>
  </si>
  <si>
    <t>123,10</t>
  </si>
  <si>
    <t>79,48</t>
  </si>
  <si>
    <t>5837</t>
  </si>
  <si>
    <t>82,08</t>
  </si>
  <si>
    <t>5841</t>
  </si>
  <si>
    <t>5845</t>
  </si>
  <si>
    <t>50,35</t>
  </si>
  <si>
    <t>5849</t>
  </si>
  <si>
    <t>52,85</t>
  </si>
  <si>
    <t>50,53</t>
  </si>
  <si>
    <t>5853</t>
  </si>
  <si>
    <t>53,03</t>
  </si>
  <si>
    <t>118,73</t>
  </si>
  <si>
    <t>5857</t>
  </si>
  <si>
    <t>121,23</t>
  </si>
  <si>
    <t>5865</t>
  </si>
  <si>
    <t>5869</t>
  </si>
  <si>
    <t>41,02</t>
  </si>
  <si>
    <t>37,76</t>
  </si>
  <si>
    <t>5877</t>
  </si>
  <si>
    <t>40,58</t>
  </si>
  <si>
    <t>40,99</t>
  </si>
  <si>
    <t>5881</t>
  </si>
  <si>
    <t>31,41</t>
  </si>
  <si>
    <t>5884</t>
  </si>
  <si>
    <t>5892</t>
  </si>
  <si>
    <t>31,78</t>
  </si>
  <si>
    <t>5896</t>
  </si>
  <si>
    <t>5903</t>
  </si>
  <si>
    <t>36,37</t>
  </si>
  <si>
    <t>5911</t>
  </si>
  <si>
    <t>5923</t>
  </si>
  <si>
    <t>5930</t>
  </si>
  <si>
    <t>35,13</t>
  </si>
  <si>
    <t>58,75</t>
  </si>
  <si>
    <t>5934</t>
  </si>
  <si>
    <t>62,44</t>
  </si>
  <si>
    <t>45,06</t>
  </si>
  <si>
    <t>5942</t>
  </si>
  <si>
    <t>47,70</t>
  </si>
  <si>
    <t>5946</t>
  </si>
  <si>
    <t>56,95</t>
  </si>
  <si>
    <t>15,39</t>
  </si>
  <si>
    <t>5952</t>
  </si>
  <si>
    <t>16,93</t>
  </si>
  <si>
    <t>5954</t>
  </si>
  <si>
    <t>5961</t>
  </si>
  <si>
    <t>35,66</t>
  </si>
  <si>
    <t>6260</t>
  </si>
  <si>
    <t>44,18</t>
  </si>
  <si>
    <t>6880</t>
  </si>
  <si>
    <t>46,46</t>
  </si>
  <si>
    <t>7031</t>
  </si>
  <si>
    <t>7043</t>
  </si>
  <si>
    <t>41,32</t>
  </si>
  <si>
    <t>7050</t>
  </si>
  <si>
    <t>67827</t>
  </si>
  <si>
    <t>34,98</t>
  </si>
  <si>
    <t>73395</t>
  </si>
  <si>
    <t>24,83</t>
  </si>
  <si>
    <t>83766</t>
  </si>
  <si>
    <t>50,15</t>
  </si>
  <si>
    <t>84013</t>
  </si>
  <si>
    <t>52,97</t>
  </si>
  <si>
    <t>87446</t>
  </si>
  <si>
    <t>88392</t>
  </si>
  <si>
    <t>88398</t>
  </si>
  <si>
    <t>88404</t>
  </si>
  <si>
    <t>88430</t>
  </si>
  <si>
    <t>88438</t>
  </si>
  <si>
    <t>88831</t>
  </si>
  <si>
    <t>88844</t>
  </si>
  <si>
    <t>47,25</t>
  </si>
  <si>
    <t>54,77</t>
  </si>
  <si>
    <t>88908</t>
  </si>
  <si>
    <t>89022</t>
  </si>
  <si>
    <t>89027</t>
  </si>
  <si>
    <t>43,68</t>
  </si>
  <si>
    <t>89031</t>
  </si>
  <si>
    <t>46,18</t>
  </si>
  <si>
    <t>28,40</t>
  </si>
  <si>
    <t>89036</t>
  </si>
  <si>
    <t>50,54</t>
  </si>
  <si>
    <t>89218</t>
  </si>
  <si>
    <t>54,42</t>
  </si>
  <si>
    <t>89226</t>
  </si>
  <si>
    <t>89235</t>
  </si>
  <si>
    <t>102,60</t>
  </si>
  <si>
    <t>205,66</t>
  </si>
  <si>
    <t>89243</t>
  </si>
  <si>
    <t>208,26</t>
  </si>
  <si>
    <t>181,45</t>
  </si>
  <si>
    <t>89251</t>
  </si>
  <si>
    <t>184,05</t>
  </si>
  <si>
    <t>68,92</t>
  </si>
  <si>
    <t>89258</t>
  </si>
  <si>
    <t>71,52</t>
  </si>
  <si>
    <t>89273</t>
  </si>
  <si>
    <t>61,07</t>
  </si>
  <si>
    <t>89279</t>
  </si>
  <si>
    <t>89877</t>
  </si>
  <si>
    <t>89884</t>
  </si>
  <si>
    <t>90587</t>
  </si>
  <si>
    <t>90626</t>
  </si>
  <si>
    <t>49,21</t>
  </si>
  <si>
    <t>90632</t>
  </si>
  <si>
    <t>90638</t>
  </si>
  <si>
    <t>90644</t>
  </si>
  <si>
    <t>90651</t>
  </si>
  <si>
    <t>90657</t>
  </si>
  <si>
    <t>90663</t>
  </si>
  <si>
    <t>90669</t>
  </si>
  <si>
    <t>156,42</t>
  </si>
  <si>
    <t>90675</t>
  </si>
  <si>
    <t>158,78</t>
  </si>
  <si>
    <t>92,18</t>
  </si>
  <si>
    <t>90681</t>
  </si>
  <si>
    <t>94,54</t>
  </si>
  <si>
    <t>52,09</t>
  </si>
  <si>
    <t>90687</t>
  </si>
  <si>
    <t>54,73</t>
  </si>
  <si>
    <t>90693</t>
  </si>
  <si>
    <t>90965</t>
  </si>
  <si>
    <t>90973</t>
  </si>
  <si>
    <t>90982</t>
  </si>
  <si>
    <t>91001</t>
  </si>
  <si>
    <t>91032</t>
  </si>
  <si>
    <t>91278</t>
  </si>
  <si>
    <t>91285</t>
  </si>
  <si>
    <t>91387</t>
  </si>
  <si>
    <t>37,48</t>
  </si>
  <si>
    <t>91395</t>
  </si>
  <si>
    <t>91486</t>
  </si>
  <si>
    <t>37,40</t>
  </si>
  <si>
    <t>91534</t>
  </si>
  <si>
    <t>22,50</t>
  </si>
  <si>
    <t>91635</t>
  </si>
  <si>
    <t>34,20</t>
  </si>
  <si>
    <t>46,99</t>
  </si>
  <si>
    <t>91646</t>
  </si>
  <si>
    <t>49,36</t>
  </si>
  <si>
    <t>91693</t>
  </si>
  <si>
    <t>92044</t>
  </si>
  <si>
    <t>92107</t>
  </si>
  <si>
    <t>92113</t>
  </si>
  <si>
    <t>92119</t>
  </si>
  <si>
    <t>92139</t>
  </si>
  <si>
    <t>20,36</t>
  </si>
  <si>
    <t>92146</t>
  </si>
  <si>
    <t>39,26</t>
  </si>
  <si>
    <t>92243</t>
  </si>
  <si>
    <t>41,63</t>
  </si>
  <si>
    <t>92717</t>
  </si>
  <si>
    <t>92961</t>
  </si>
  <si>
    <t>92967</t>
  </si>
  <si>
    <t>232,48</t>
  </si>
  <si>
    <t>93225</t>
  </si>
  <si>
    <t>93234</t>
  </si>
  <si>
    <t>93244</t>
  </si>
  <si>
    <t>51,07</t>
  </si>
  <si>
    <t>93274</t>
  </si>
  <si>
    <t>54,34</t>
  </si>
  <si>
    <t>93282</t>
  </si>
  <si>
    <t>87,88</t>
  </si>
  <si>
    <t>93288</t>
  </si>
  <si>
    <t>91,15</t>
  </si>
  <si>
    <t>93403</t>
  </si>
  <si>
    <t>93409</t>
  </si>
  <si>
    <t>93416</t>
  </si>
  <si>
    <t>93422</t>
  </si>
  <si>
    <t>93428</t>
  </si>
  <si>
    <t>159,51</t>
  </si>
  <si>
    <t>93434</t>
  </si>
  <si>
    <t>167,44</t>
  </si>
  <si>
    <t>93440</t>
  </si>
  <si>
    <t>86,36</t>
  </si>
  <si>
    <t>117,90</t>
  </si>
  <si>
    <t>95122</t>
  </si>
  <si>
    <t>125,83</t>
  </si>
  <si>
    <t>95128</t>
  </si>
  <si>
    <t>34,72</t>
  </si>
  <si>
    <t>95140</t>
  </si>
  <si>
    <t>95213</t>
  </si>
  <si>
    <t>95219</t>
  </si>
  <si>
    <t>95259</t>
  </si>
  <si>
    <t>95265</t>
  </si>
  <si>
    <t>95271</t>
  </si>
  <si>
    <t>95277</t>
  </si>
  <si>
    <t>95283</t>
  </si>
  <si>
    <t>95621</t>
  </si>
  <si>
    <t>43,10</t>
  </si>
  <si>
    <t>95632</t>
  </si>
  <si>
    <t>45,38</t>
  </si>
  <si>
    <t>95703</t>
  </si>
  <si>
    <t>95709</t>
  </si>
  <si>
    <t>50,33</t>
  </si>
  <si>
    <t>95715</t>
  </si>
  <si>
    <t>59,34</t>
  </si>
  <si>
    <t>95721</t>
  </si>
  <si>
    <t>95873</t>
  </si>
  <si>
    <t>96014</t>
  </si>
  <si>
    <t>33,20</t>
  </si>
  <si>
    <t>96021</t>
  </si>
  <si>
    <t>35,70</t>
  </si>
  <si>
    <t>30,34</t>
  </si>
  <si>
    <t>96029</t>
  </si>
  <si>
    <t>32,84</t>
  </si>
  <si>
    <t>96036</t>
  </si>
  <si>
    <t>40,33</t>
  </si>
  <si>
    <t>96155</t>
  </si>
  <si>
    <t>32,97</t>
  </si>
  <si>
    <t>96156</t>
  </si>
  <si>
    <t>44,93</t>
  </si>
  <si>
    <t>96159</t>
  </si>
  <si>
    <t>47,53</t>
  </si>
  <si>
    <t>36,06</t>
  </si>
  <si>
    <t>96246</t>
  </si>
  <si>
    <t>38,88</t>
  </si>
  <si>
    <t>64,03</t>
  </si>
  <si>
    <t>96302</t>
  </si>
  <si>
    <t>66,39</t>
  </si>
  <si>
    <t>96308</t>
  </si>
  <si>
    <t>45,75</t>
  </si>
  <si>
    <t>96464</t>
  </si>
  <si>
    <t>48,03</t>
  </si>
  <si>
    <t>16,76</t>
  </si>
  <si>
    <t>5089</t>
  </si>
  <si>
    <t>23,24</t>
  </si>
  <si>
    <t>5627</t>
  </si>
  <si>
    <t>5628</t>
  </si>
  <si>
    <t>5629</t>
  </si>
  <si>
    <t>5630</t>
  </si>
  <si>
    <t>5658</t>
  </si>
  <si>
    <t>5664</t>
  </si>
  <si>
    <t>5667</t>
  </si>
  <si>
    <t>38,22</t>
  </si>
  <si>
    <t>5668</t>
  </si>
  <si>
    <t>5674</t>
  </si>
  <si>
    <t>5692</t>
  </si>
  <si>
    <t>5693</t>
  </si>
  <si>
    <t>5695</t>
  </si>
  <si>
    <t>5703</t>
  </si>
  <si>
    <t>5705</t>
  </si>
  <si>
    <t>5707</t>
  </si>
  <si>
    <t>70,11</t>
  </si>
  <si>
    <t>5710</t>
  </si>
  <si>
    <t>5711</t>
  </si>
  <si>
    <t>5714</t>
  </si>
  <si>
    <t>37,72</t>
  </si>
  <si>
    <t>5715</t>
  </si>
  <si>
    <t>76,48</t>
  </si>
  <si>
    <t>5718</t>
  </si>
  <si>
    <t>5721</t>
  </si>
  <si>
    <t>156,11</t>
  </si>
  <si>
    <t>5722</t>
  </si>
  <si>
    <t>5724</t>
  </si>
  <si>
    <t>5727</t>
  </si>
  <si>
    <t>5729</t>
  </si>
  <si>
    <t>5730</t>
  </si>
  <si>
    <t>5735</t>
  </si>
  <si>
    <t>5736</t>
  </si>
  <si>
    <t>5738</t>
  </si>
  <si>
    <t>5739</t>
  </si>
  <si>
    <t>5741</t>
  </si>
  <si>
    <t>5742</t>
  </si>
  <si>
    <t>5747</t>
  </si>
  <si>
    <t>5751</t>
  </si>
  <si>
    <t>5754</t>
  </si>
  <si>
    <t>5763</t>
  </si>
  <si>
    <t>5765</t>
  </si>
  <si>
    <t>5766</t>
  </si>
  <si>
    <t>5779</t>
  </si>
  <si>
    <t>88,60</t>
  </si>
  <si>
    <t>5787</t>
  </si>
  <si>
    <t>5797</t>
  </si>
  <si>
    <t>5800</t>
  </si>
  <si>
    <t>7032</t>
  </si>
  <si>
    <t>7033</t>
  </si>
  <si>
    <t>7034</t>
  </si>
  <si>
    <t>143,58</t>
  </si>
  <si>
    <t>7035</t>
  </si>
  <si>
    <t>7038</t>
  </si>
  <si>
    <t>7039</t>
  </si>
  <si>
    <t>7040</t>
  </si>
  <si>
    <t>7044</t>
  </si>
  <si>
    <t>7045</t>
  </si>
  <si>
    <t>7046</t>
  </si>
  <si>
    <t>7047</t>
  </si>
  <si>
    <t>17,86</t>
  </si>
  <si>
    <t>7051</t>
  </si>
  <si>
    <t>7052</t>
  </si>
  <si>
    <t>22,35</t>
  </si>
  <si>
    <t>7053</t>
  </si>
  <si>
    <t>7054</t>
  </si>
  <si>
    <t>7058</t>
  </si>
  <si>
    <t>7059</t>
  </si>
  <si>
    <t>7060</t>
  </si>
  <si>
    <t>82,10</t>
  </si>
  <si>
    <t>7061</t>
  </si>
  <si>
    <t>7063</t>
  </si>
  <si>
    <t>7064</t>
  </si>
  <si>
    <t>7065</t>
  </si>
  <si>
    <t>54,13</t>
  </si>
  <si>
    <t>7066</t>
  </si>
  <si>
    <t>41,37</t>
  </si>
  <si>
    <t>53786</t>
  </si>
  <si>
    <t>35,97</t>
  </si>
  <si>
    <t>53788</t>
  </si>
  <si>
    <t>102,07</t>
  </si>
  <si>
    <t>53792</t>
  </si>
  <si>
    <t>53794</t>
  </si>
  <si>
    <t>53797</t>
  </si>
  <si>
    <t>53804</t>
  </si>
  <si>
    <t>37,30</t>
  </si>
  <si>
    <t>53806</t>
  </si>
  <si>
    <t>37,53</t>
  </si>
  <si>
    <t>53810</t>
  </si>
  <si>
    <t>53814</t>
  </si>
  <si>
    <t>44,99</t>
  </si>
  <si>
    <t>53817</t>
  </si>
  <si>
    <t>53818</t>
  </si>
  <si>
    <t>53827</t>
  </si>
  <si>
    <t>53829</t>
  </si>
  <si>
    <t>53831</t>
  </si>
  <si>
    <t>53840</t>
  </si>
  <si>
    <t>53841</t>
  </si>
  <si>
    <t>53849</t>
  </si>
  <si>
    <t>53857</t>
  </si>
  <si>
    <t>53858</t>
  </si>
  <si>
    <t>53861</t>
  </si>
  <si>
    <t>53863</t>
  </si>
  <si>
    <t>53865</t>
  </si>
  <si>
    <t>53866</t>
  </si>
  <si>
    <t>53882</t>
  </si>
  <si>
    <t>55263</t>
  </si>
  <si>
    <t>73303</t>
  </si>
  <si>
    <t>73307</t>
  </si>
  <si>
    <t>13,39</t>
  </si>
  <si>
    <t>73309</t>
  </si>
  <si>
    <t>73311</t>
  </si>
  <si>
    <t>73313</t>
  </si>
  <si>
    <t>73315</t>
  </si>
  <si>
    <t>73335</t>
  </si>
  <si>
    <t>73340</t>
  </si>
  <si>
    <t>83361</t>
  </si>
  <si>
    <t>83761</t>
  </si>
  <si>
    <t>8,33</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</si>
  <si>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</si>
  <si>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</si>
  <si>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</si>
  <si>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</si>
  <si>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</si>
  <si>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</si>
  <si>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</si>
  <si>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</si>
  <si>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</si>
  <si>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</si>
  <si>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</si>
  <si>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</si>
  <si>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</si>
  <si>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</si>
  <si>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</si>
  <si>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</si>
  <si>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</si>
  <si>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</si>
  <si>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</si>
  <si>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</si>
  <si>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</si>
  <si>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</si>
  <si>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</si>
  <si>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</si>
  <si>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</si>
  <si>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</si>
  <si>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</si>
  <si>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</si>
  <si>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</si>
  <si>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</si>
  <si>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</si>
  <si>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</si>
  <si>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</si>
  <si>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</si>
  <si>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</si>
  <si>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</si>
  <si>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27,71</t>
  </si>
  <si>
    <t>88835</t>
  </si>
  <si>
    <t>88836</t>
  </si>
  <si>
    <t>16,94</t>
  </si>
  <si>
    <t>88839</t>
  </si>
  <si>
    <t>88840</t>
  </si>
  <si>
    <t>30,29</t>
  </si>
  <si>
    <t>88841</t>
  </si>
  <si>
    <t>88842</t>
  </si>
  <si>
    <t>88847</t>
  </si>
  <si>
    <t>88848</t>
  </si>
  <si>
    <t>88853</t>
  </si>
  <si>
    <t>88854</t>
  </si>
  <si>
    <t>88855</t>
  </si>
  <si>
    <t>88856</t>
  </si>
  <si>
    <t>88857</t>
  </si>
  <si>
    <t>88858</t>
  </si>
  <si>
    <t>88859</t>
  </si>
  <si>
    <t>88860</t>
  </si>
  <si>
    <t>88900</t>
  </si>
  <si>
    <t>88902</t>
  </si>
  <si>
    <t>88903</t>
  </si>
  <si>
    <t>69,71</t>
  </si>
  <si>
    <t>88904</t>
  </si>
  <si>
    <t>89009</t>
  </si>
  <si>
    <t>89010</t>
  </si>
  <si>
    <t>89011</t>
  </si>
  <si>
    <t>89012</t>
  </si>
  <si>
    <t>68,76</t>
  </si>
  <si>
    <t>89013</t>
  </si>
  <si>
    <t>89014</t>
  </si>
  <si>
    <t>89015</t>
  </si>
  <si>
    <t>89016</t>
  </si>
  <si>
    <t>89017</t>
  </si>
  <si>
    <t>89018</t>
  </si>
  <si>
    <t>89019</t>
  </si>
  <si>
    <t>89020</t>
  </si>
  <si>
    <t>89023</t>
  </si>
  <si>
    <t>89024</t>
  </si>
  <si>
    <t>89025</t>
  </si>
  <si>
    <t>133,79</t>
  </si>
  <si>
    <t>89026</t>
  </si>
  <si>
    <t>89029</t>
  </si>
  <si>
    <t>89030</t>
  </si>
  <si>
    <t>89033</t>
  </si>
  <si>
    <t>89034</t>
  </si>
  <si>
    <t>89128</t>
  </si>
  <si>
    <t>89129</t>
  </si>
  <si>
    <t>89130</t>
  </si>
  <si>
    <t>89131</t>
  </si>
  <si>
    <t>89210</t>
  </si>
  <si>
    <t>89211</t>
  </si>
  <si>
    <t>89212</t>
  </si>
  <si>
    <t>89213</t>
  </si>
  <si>
    <t>89214</t>
  </si>
  <si>
    <t>71,99</t>
  </si>
  <si>
    <t>89215</t>
  </si>
  <si>
    <t>89221</t>
  </si>
  <si>
    <t>89222</t>
  </si>
  <si>
    <t>89223</t>
  </si>
  <si>
    <t>89224</t>
  </si>
  <si>
    <t>89228</t>
  </si>
  <si>
    <t>89229</t>
  </si>
  <si>
    <t>60,83</t>
  </si>
  <si>
    <t>89230</t>
  </si>
  <si>
    <t>89231</t>
  </si>
  <si>
    <t>108,52</t>
  </si>
  <si>
    <t>89232</t>
  </si>
  <si>
    <t>93,56</t>
  </si>
  <si>
    <t>89233</t>
  </si>
  <si>
    <t>142,12</t>
  </si>
  <si>
    <t>89236</t>
  </si>
  <si>
    <t>89237</t>
  </si>
  <si>
    <t>253,50</t>
  </si>
  <si>
    <t>89238</t>
  </si>
  <si>
    <t>247,43</t>
  </si>
  <si>
    <t>89239</t>
  </si>
  <si>
    <t>43,61</t>
  </si>
  <si>
    <t>89240</t>
  </si>
  <si>
    <t>89241</t>
  </si>
  <si>
    <t>123,49</t>
  </si>
  <si>
    <t>89246</t>
  </si>
  <si>
    <t>89247</t>
  </si>
  <si>
    <t>220,27</t>
  </si>
  <si>
    <t>89248</t>
  </si>
  <si>
    <t>189,84</t>
  </si>
  <si>
    <t>89249</t>
  </si>
  <si>
    <t>35,74</t>
  </si>
  <si>
    <t>89253</t>
  </si>
  <si>
    <t>89254</t>
  </si>
  <si>
    <t>89255</t>
  </si>
  <si>
    <t>89256</t>
  </si>
  <si>
    <t>89259</t>
  </si>
  <si>
    <t>89260</t>
  </si>
  <si>
    <t>89262</t>
  </si>
  <si>
    <t>89264</t>
  </si>
  <si>
    <t>89265</t>
  </si>
  <si>
    <t>89266</t>
  </si>
  <si>
    <t>89267</t>
  </si>
  <si>
    <t>89268</t>
  </si>
  <si>
    <t>89269</t>
  </si>
  <si>
    <t>89270</t>
  </si>
  <si>
    <t>58,49</t>
  </si>
  <si>
    <t>89271</t>
  </si>
  <si>
    <t>89274</t>
  </si>
  <si>
    <t>89275</t>
  </si>
  <si>
    <t>89276</t>
  </si>
  <si>
    <t>89277</t>
  </si>
  <si>
    <t>89280</t>
  </si>
  <si>
    <t>89281</t>
  </si>
  <si>
    <t>89870</t>
  </si>
  <si>
    <t>89871</t>
  </si>
  <si>
    <t>89872</t>
  </si>
  <si>
    <t>89873</t>
  </si>
  <si>
    <t>126,93</t>
  </si>
  <si>
    <t>89874</t>
  </si>
  <si>
    <t>89878</t>
  </si>
  <si>
    <t>89879</t>
  </si>
  <si>
    <t>89880</t>
  </si>
  <si>
    <t>89881</t>
  </si>
  <si>
    <t>146,46</t>
  </si>
  <si>
    <t>89882</t>
  </si>
  <si>
    <t>90582</t>
  </si>
  <si>
    <t>90583</t>
  </si>
  <si>
    <t>90584</t>
  </si>
  <si>
    <t>90585</t>
  </si>
  <si>
    <t>90621</t>
  </si>
  <si>
    <t>90622</t>
  </si>
  <si>
    <t>90623</t>
  </si>
  <si>
    <t>90624</t>
  </si>
  <si>
    <t>90627</t>
  </si>
  <si>
    <t>90628</t>
  </si>
  <si>
    <t>29,60</t>
  </si>
  <si>
    <t>90629</t>
  </si>
  <si>
    <t>90630</t>
  </si>
  <si>
    <t>90633</t>
  </si>
  <si>
    <t>90634</t>
  </si>
  <si>
    <t>2,44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</si>
  <si>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</si>
  <si>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</si>
  <si>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</si>
  <si>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</si>
  <si>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</si>
  <si>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</si>
  <si>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</si>
  <si>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</si>
  <si>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</si>
  <si>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</si>
  <si>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</si>
  <si>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</si>
  <si>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</si>
  <si>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</si>
  <si>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</si>
  <si>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</si>
  <si>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</si>
  <si>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</si>
  <si>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</si>
  <si>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</si>
  <si>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</si>
  <si>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</si>
  <si>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108,56</t>
  </si>
  <si>
    <t>90670</t>
  </si>
  <si>
    <t>28,51</t>
  </si>
  <si>
    <t>90671</t>
  </si>
  <si>
    <t>135,85</t>
  </si>
  <si>
    <t>90672</t>
  </si>
  <si>
    <t>120,56</t>
  </si>
  <si>
    <t>90673</t>
  </si>
  <si>
    <t>55,31</t>
  </si>
  <si>
    <t>90676</t>
  </si>
  <si>
    <t>14,52</t>
  </si>
  <si>
    <t>90677</t>
  </si>
  <si>
    <t>69,22</t>
  </si>
  <si>
    <t>90678</t>
  </si>
  <si>
    <t>61,64</t>
  </si>
  <si>
    <t>90679</t>
  </si>
  <si>
    <t>90682</t>
  </si>
  <si>
    <t>90683</t>
  </si>
  <si>
    <t>90684</t>
  </si>
  <si>
    <t>90685</t>
  </si>
  <si>
    <t>90688</t>
  </si>
  <si>
    <t>90689</t>
  </si>
  <si>
    <t>90690</t>
  </si>
  <si>
    <t>90691</t>
  </si>
  <si>
    <t>90957</t>
  </si>
  <si>
    <t>90958</t>
  </si>
  <si>
    <t>90960</t>
  </si>
  <si>
    <t>90961</t>
  </si>
  <si>
    <t>90962</t>
  </si>
  <si>
    <t>90963</t>
  </si>
  <si>
    <t>90968</t>
  </si>
  <si>
    <t>90969</t>
  </si>
  <si>
    <t>90970</t>
  </si>
  <si>
    <t>35,94</t>
  </si>
  <si>
    <t>90971</t>
  </si>
  <si>
    <t>90975</t>
  </si>
  <si>
    <t>90976</t>
  </si>
  <si>
    <t>90977</t>
  </si>
  <si>
    <t>93,19</t>
  </si>
  <si>
    <t>90978</t>
  </si>
  <si>
    <t>90992</t>
  </si>
  <si>
    <t>90993</t>
  </si>
  <si>
    <t>90994</t>
  </si>
  <si>
    <t>48,80</t>
  </si>
  <si>
    <t>90995</t>
  </si>
  <si>
    <t>91021</t>
  </si>
  <si>
    <t>91026</t>
  </si>
  <si>
    <t>91027</t>
  </si>
  <si>
    <t>91028</t>
  </si>
  <si>
    <t>91029</t>
  </si>
  <si>
    <t>102,51</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</si>
  <si>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</si>
  <si>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</si>
  <si>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</si>
  <si>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</si>
  <si>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</si>
  <si>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</si>
  <si>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</si>
  <si>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</si>
  <si>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</si>
  <si>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</si>
  <si>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</si>
  <si>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</si>
  <si>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</si>
  <si>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</si>
  <si>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</si>
  <si>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</si>
  <si>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</si>
  <si>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</si>
  <si>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</si>
  <si>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</si>
  <si>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</si>
  <si>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</si>
  <si>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</si>
  <si>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</si>
  <si>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</si>
  <si>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</si>
  <si>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</si>
  <si>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</si>
  <si>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</si>
  <si>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</si>
  <si>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</si>
  <si>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</si>
  <si>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</si>
  <si>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</si>
  <si>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</si>
  <si>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</si>
  <si>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</si>
  <si>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</si>
  <si>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115,60</t>
  </si>
  <si>
    <t>91485</t>
  </si>
  <si>
    <t>91529</t>
  </si>
  <si>
    <t>91530</t>
  </si>
  <si>
    <t>91531</t>
  </si>
  <si>
    <t>91532</t>
  </si>
  <si>
    <t>91629</t>
  </si>
  <si>
    <t>91630</t>
  </si>
  <si>
    <t>91631</t>
  </si>
  <si>
    <t>91632</t>
  </si>
  <si>
    <t>71,02</t>
  </si>
  <si>
    <t>91633</t>
  </si>
  <si>
    <t>91640</t>
  </si>
  <si>
    <t>91641</t>
  </si>
  <si>
    <t>91642</t>
  </si>
  <si>
    <t>91643</t>
  </si>
  <si>
    <t>159,76</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</si>
  <si>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</si>
  <si>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</si>
  <si>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</si>
  <si>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</si>
  <si>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</si>
  <si>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</si>
  <si>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</si>
  <si>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</si>
  <si>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</si>
  <si>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</si>
  <si>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</si>
  <si>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</si>
  <si>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</si>
  <si>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</si>
  <si>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</si>
  <si>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</si>
  <si>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</si>
  <si>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</si>
  <si>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</si>
  <si>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</si>
  <si>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</si>
  <si>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</si>
  <si>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</si>
  <si>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9,08</t>
  </si>
  <si>
    <t>92136</t>
  </si>
  <si>
    <t>79,89</t>
  </si>
  <si>
    <t>92137</t>
  </si>
  <si>
    <t>92140</t>
  </si>
  <si>
    <t>92141</t>
  </si>
  <si>
    <t>92142</t>
  </si>
  <si>
    <t>92143</t>
  </si>
  <si>
    <t>60,22</t>
  </si>
  <si>
    <t>92144</t>
  </si>
  <si>
    <t>14,01</t>
  </si>
  <si>
    <t>92237</t>
  </si>
  <si>
    <t>92238</t>
  </si>
  <si>
    <t>92239</t>
  </si>
  <si>
    <t>92240</t>
  </si>
  <si>
    <t>92241</t>
  </si>
  <si>
    <t>92712</t>
  </si>
  <si>
    <t>92713</t>
  </si>
  <si>
    <t>92714</t>
  </si>
  <si>
    <t>92715</t>
  </si>
  <si>
    <t>92956</t>
  </si>
  <si>
    <t>92957</t>
  </si>
  <si>
    <t>92958</t>
  </si>
  <si>
    <t>92959</t>
  </si>
  <si>
    <t>92963</t>
  </si>
  <si>
    <t>92964</t>
  </si>
  <si>
    <t>92965</t>
  </si>
  <si>
    <t>168,80</t>
  </si>
  <si>
    <t>93220</t>
  </si>
  <si>
    <t>93221</t>
  </si>
  <si>
    <t>93222</t>
  </si>
  <si>
    <t>157,45</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</si>
  <si>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</si>
  <si>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</si>
  <si>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</si>
  <si>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</si>
  <si>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</si>
  <si>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</si>
  <si>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</si>
  <si>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</si>
  <si>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</si>
  <si>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</si>
  <si>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</si>
  <si>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</si>
  <si>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</si>
  <si>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</si>
  <si>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</si>
  <si>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</si>
  <si>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</si>
  <si>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</si>
  <si>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</si>
  <si>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</si>
  <si>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97,24</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</si>
  <si>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</si>
  <si>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</si>
  <si>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</si>
  <si>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</si>
  <si>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</si>
  <si>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</si>
  <si>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</si>
  <si>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</si>
  <si>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</si>
  <si>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</si>
  <si>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</si>
  <si>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</si>
  <si>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</si>
  <si>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</si>
  <si>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</si>
  <si>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</si>
  <si>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</si>
  <si>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</si>
  <si>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</si>
  <si>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</si>
  <si>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</si>
  <si>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</si>
  <si>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85,02</t>
  </si>
  <si>
    <t>93426</t>
  </si>
  <si>
    <t>93429</t>
  </si>
  <si>
    <t>93430</t>
  </si>
  <si>
    <t>93431</t>
  </si>
  <si>
    <t>1.608,00</t>
  </si>
  <si>
    <t>93432</t>
  </si>
  <si>
    <t>93435</t>
  </si>
  <si>
    <t>93436</t>
  </si>
  <si>
    <t>93437</t>
  </si>
  <si>
    <t>93438</t>
  </si>
  <si>
    <t>95114</t>
  </si>
  <si>
    <t>95115</t>
  </si>
  <si>
    <t>95116</t>
  </si>
  <si>
    <t>95117</t>
  </si>
  <si>
    <t>95118</t>
  </si>
  <si>
    <t>95119</t>
  </si>
  <si>
    <t>95120</t>
  </si>
  <si>
    <t>95123</t>
  </si>
  <si>
    <t>95124</t>
  </si>
  <si>
    <t>95125</t>
  </si>
  <si>
    <t>78,12</t>
  </si>
  <si>
    <t>95126</t>
  </si>
  <si>
    <t>95129</t>
  </si>
  <si>
    <t>95130</t>
  </si>
  <si>
    <t>95131</t>
  </si>
  <si>
    <t>17,08</t>
  </si>
  <si>
    <t>95132</t>
  </si>
  <si>
    <t>95136</t>
  </si>
  <si>
    <t>95137</t>
  </si>
  <si>
    <t>95138</t>
  </si>
  <si>
    <t>95208</t>
  </si>
  <si>
    <t>95209</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</si>
  <si>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</si>
  <si>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</si>
  <si>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</si>
  <si>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</si>
  <si>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</si>
  <si>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</si>
  <si>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</si>
  <si>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</si>
  <si>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</si>
  <si>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</si>
  <si>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</si>
  <si>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</si>
  <si>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</si>
  <si>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</si>
  <si>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</si>
  <si>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</si>
  <si>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</si>
  <si>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</si>
  <si>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</si>
  <si>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</si>
  <si>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</si>
  <si>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</si>
  <si>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</si>
  <si>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</si>
  <si>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</si>
  <si>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</si>
  <si>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</si>
  <si>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</si>
  <si>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</si>
  <si>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5,06</t>
  </si>
  <si>
    <t>95628</t>
  </si>
  <si>
    <t>24,11</t>
  </si>
  <si>
    <t>95629</t>
  </si>
  <si>
    <t>95630</t>
  </si>
  <si>
    <t>95698</t>
  </si>
  <si>
    <t>95699</t>
  </si>
  <si>
    <t>95700</t>
  </si>
  <si>
    <t>95701</t>
  </si>
  <si>
    <t>95704</t>
  </si>
  <si>
    <t>5,95</t>
  </si>
  <si>
    <t>95705</t>
  </si>
  <si>
    <t>95706</t>
  </si>
  <si>
    <t>95707</t>
  </si>
  <si>
    <t>95710</t>
  </si>
  <si>
    <t>95711</t>
  </si>
  <si>
    <t>95712</t>
  </si>
  <si>
    <t>95713</t>
  </si>
  <si>
    <t>26,23</t>
  </si>
  <si>
    <t>95716</t>
  </si>
  <si>
    <t>95717</t>
  </si>
  <si>
    <t>95718</t>
  </si>
  <si>
    <t>95719</t>
  </si>
  <si>
    <t>95869</t>
  </si>
  <si>
    <t>95870</t>
  </si>
  <si>
    <t>144,85</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</si>
  <si>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</si>
  <si>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</si>
  <si>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</si>
  <si>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</si>
  <si>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</si>
  <si>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</si>
  <si>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</si>
  <si>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</si>
  <si>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</si>
  <si>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</si>
  <si>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</si>
  <si>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</si>
  <si>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</si>
  <si>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</si>
  <si>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</si>
  <si>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</si>
  <si>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</si>
  <si>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</si>
  <si>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</si>
  <si>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</si>
  <si>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</si>
  <si>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</si>
  <si>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</si>
  <si>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</si>
  <si>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</si>
  <si>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</si>
  <si>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</si>
  <si>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</si>
  <si>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2,82</t>
  </si>
  <si>
    <t>96242</t>
  </si>
  <si>
    <t>96243</t>
  </si>
  <si>
    <t>13,50</t>
  </si>
  <si>
    <t>96244</t>
  </si>
  <si>
    <t>96298</t>
  </si>
  <si>
    <t>96299</t>
  </si>
  <si>
    <t>96300</t>
  </si>
  <si>
    <t>96301</t>
  </si>
  <si>
    <t>96304</t>
  </si>
  <si>
    <t>96305</t>
  </si>
  <si>
    <t>96306</t>
  </si>
  <si>
    <t>96307</t>
  </si>
  <si>
    <t>96457</t>
  </si>
  <si>
    <t>26,74</t>
  </si>
  <si>
    <t>96458</t>
  </si>
  <si>
    <t>96459</t>
  </si>
  <si>
    <t>21,37</t>
  </si>
  <si>
    <t>96460</t>
  </si>
  <si>
    <t>55960</t>
  </si>
  <si>
    <t>72085</t>
  </si>
  <si>
    <t>72086</t>
  </si>
  <si>
    <t>316,88</t>
  </si>
  <si>
    <t>92259</t>
  </si>
  <si>
    <t>327,88</t>
  </si>
  <si>
    <t>361,58</t>
  </si>
  <si>
    <t>92260</t>
  </si>
  <si>
    <t>377,80</t>
  </si>
  <si>
    <t>404,92</t>
  </si>
  <si>
    <t>92261</t>
  </si>
  <si>
    <t>426,20</t>
  </si>
  <si>
    <t>474,68</t>
  </si>
  <si>
    <t>92262</t>
  </si>
  <si>
    <t>504,13</t>
  </si>
  <si>
    <t>53,82</t>
  </si>
  <si>
    <t>92539</t>
  </si>
  <si>
    <t>55,44</t>
  </si>
  <si>
    <t>92540</t>
  </si>
  <si>
    <t>62,86</t>
  </si>
  <si>
    <t>58,98</t>
  </si>
  <si>
    <t>92541</t>
  </si>
  <si>
    <t>60,68</t>
  </si>
  <si>
    <t>71,66</t>
  </si>
  <si>
    <t>92542</t>
  </si>
  <si>
    <t>74,14</t>
  </si>
  <si>
    <t>92543</t>
  </si>
  <si>
    <t>92544</t>
  </si>
  <si>
    <t>685,99</t>
  </si>
  <si>
    <t>92545</t>
  </si>
  <si>
    <t>716,59</t>
  </si>
  <si>
    <t>842,83</t>
  </si>
  <si>
    <t>92546</t>
  </si>
  <si>
    <t>883,24</t>
  </si>
  <si>
    <t>890,68</t>
  </si>
  <si>
    <t>92547</t>
  </si>
  <si>
    <t>931,09</t>
  </si>
  <si>
    <t>990,06</t>
  </si>
  <si>
    <t>92548</t>
  </si>
  <si>
    <t>1.035,69</t>
  </si>
  <si>
    <t>1.248,99</t>
  </si>
  <si>
    <t>92549</t>
  </si>
  <si>
    <t>1.314,20</t>
  </si>
  <si>
    <t>1.497,78</t>
  </si>
  <si>
    <t>92550</t>
  </si>
  <si>
    <t>1.568,05</t>
  </si>
  <si>
    <t>1.561,38</t>
  </si>
  <si>
    <t>92551</t>
  </si>
  <si>
    <t>1.631,65</t>
  </si>
  <si>
    <t>1.704,43</t>
  </si>
  <si>
    <t>92552</t>
  </si>
  <si>
    <t>1.782,87</t>
  </si>
  <si>
    <t>1.970,91</t>
  </si>
  <si>
    <t>92553</t>
  </si>
  <si>
    <t>2.068,95</t>
  </si>
  <si>
    <t>2.043,28</t>
  </si>
  <si>
    <t>92554</t>
  </si>
  <si>
    <t>2.141,32</t>
  </si>
  <si>
    <t>676,32</t>
  </si>
  <si>
    <t>92555</t>
  </si>
  <si>
    <t>706,92</t>
  </si>
  <si>
    <t>826,86</t>
  </si>
  <si>
    <t>92556</t>
  </si>
  <si>
    <t>867,27</t>
  </si>
  <si>
    <t>874,70</t>
  </si>
  <si>
    <t>92557</t>
  </si>
  <si>
    <t>915,11</t>
  </si>
  <si>
    <t>983,23</t>
  </si>
  <si>
    <t>92558</t>
  </si>
  <si>
    <t>1.028,86</t>
  </si>
  <si>
    <t>1.231,97</t>
  </si>
  <si>
    <t>92559</t>
  </si>
  <si>
    <t>1.297,18</t>
  </si>
  <si>
    <t>1.471,81</t>
  </si>
  <si>
    <t>92560</t>
  </si>
  <si>
    <t>1.542,08</t>
  </si>
  <si>
    <t>1.536,57</t>
  </si>
  <si>
    <t>92561</t>
  </si>
  <si>
    <t>1.606,84</t>
  </si>
  <si>
    <t>1.663,65</t>
  </si>
  <si>
    <t>92562</t>
  </si>
  <si>
    <t>1.742,09</t>
  </si>
  <si>
    <t>1.921,31</t>
  </si>
  <si>
    <t>92563</t>
  </si>
  <si>
    <t>2.019,35</t>
  </si>
  <si>
    <t>1.982,97</t>
  </si>
  <si>
    <t>92564</t>
  </si>
  <si>
    <t>2.081,01</t>
  </si>
  <si>
    <t>92565</t>
  </si>
  <si>
    <t>16,53</t>
  </si>
  <si>
    <t>92566</t>
  </si>
  <si>
    <t>92567</t>
  </si>
  <si>
    <t>72089</t>
  </si>
  <si>
    <t>32,96</t>
  </si>
  <si>
    <t>72091</t>
  </si>
  <si>
    <t>94189</t>
  </si>
  <si>
    <t>20,08</t>
  </si>
  <si>
    <t>94192</t>
  </si>
  <si>
    <t>94195</t>
  </si>
  <si>
    <t>24,65</t>
  </si>
  <si>
    <t>94198</t>
  </si>
  <si>
    <t>25,48</t>
  </si>
  <si>
    <t>34,24</t>
  </si>
  <si>
    <t>94201</t>
  </si>
  <si>
    <t>37,94</t>
  </si>
  <si>
    <t>94204</t>
  </si>
  <si>
    <t>94224</t>
  </si>
  <si>
    <t>94225</t>
  </si>
  <si>
    <t>20,64</t>
  </si>
  <si>
    <t>94226</t>
  </si>
  <si>
    <t>94232</t>
  </si>
  <si>
    <t>31,88</t>
  </si>
  <si>
    <t>94440</t>
  </si>
  <si>
    <t>32,48</t>
  </si>
  <si>
    <t>94441</t>
  </si>
  <si>
    <t>94442</t>
  </si>
  <si>
    <t>94443</t>
  </si>
  <si>
    <t>27,07</t>
  </si>
  <si>
    <t>94445</t>
  </si>
  <si>
    <t>94446</t>
  </si>
  <si>
    <t>36,81</t>
  </si>
  <si>
    <t>94447</t>
  </si>
  <si>
    <t>34,09</t>
  </si>
  <si>
    <t>94448</t>
  </si>
  <si>
    <t>94207</t>
  </si>
  <si>
    <t>94210</t>
  </si>
  <si>
    <t>94218</t>
  </si>
  <si>
    <t>84,23</t>
  </si>
  <si>
    <t>325,29</t>
  </si>
  <si>
    <t>330,36</t>
  </si>
  <si>
    <t>346,07</t>
  </si>
  <si>
    <t>351,48</t>
  </si>
  <si>
    <t>362,59</t>
  </si>
  <si>
    <t>368,16</t>
  </si>
  <si>
    <t>392,03</t>
  </si>
  <si>
    <t>399,13</t>
  </si>
  <si>
    <t>469,65</t>
  </si>
  <si>
    <t>487,08</t>
  </si>
  <si>
    <t>494,71</t>
  </si>
  <si>
    <t>159,23</t>
  </si>
  <si>
    <t>177,24</t>
  </si>
  <si>
    <t>182,16</t>
  </si>
  <si>
    <t>217,26</t>
  </si>
  <si>
    <t>222,18</t>
  </si>
  <si>
    <t>225,27</t>
  </si>
  <si>
    <t>230,19</t>
  </si>
  <si>
    <t>35,12</t>
  </si>
  <si>
    <t>75220</t>
  </si>
  <si>
    <t>35,52</t>
  </si>
  <si>
    <t>38,68</t>
  </si>
  <si>
    <t>94213</t>
  </si>
  <si>
    <t>39,02</t>
  </si>
  <si>
    <t>111,11</t>
  </si>
  <si>
    <t>94216</t>
  </si>
  <si>
    <t>111,33</t>
  </si>
  <si>
    <t>94219</t>
  </si>
  <si>
    <t>94220</t>
  </si>
  <si>
    <t>94221</t>
  </si>
  <si>
    <t>94222</t>
  </si>
  <si>
    <t>30,20</t>
  </si>
  <si>
    <t>43,69</t>
  </si>
  <si>
    <t>94223</t>
  </si>
  <si>
    <t>44,01</t>
  </si>
  <si>
    <t>100,56</t>
  </si>
  <si>
    <t>94451</t>
  </si>
  <si>
    <t>100,88</t>
  </si>
  <si>
    <t>94230</t>
  </si>
  <si>
    <t>94227</t>
  </si>
  <si>
    <t>36,26</t>
  </si>
  <si>
    <t>54,20</t>
  </si>
  <si>
    <t>94228</t>
  </si>
  <si>
    <t>55,30</t>
  </si>
  <si>
    <t>106,22</t>
  </si>
  <si>
    <t>94229</t>
  </si>
  <si>
    <t>108,19</t>
  </si>
  <si>
    <t>29,27</t>
  </si>
  <si>
    <t>94231</t>
  </si>
  <si>
    <t>29,81</t>
  </si>
  <si>
    <t>94450</t>
  </si>
  <si>
    <t>94449</t>
  </si>
  <si>
    <t>64,81</t>
  </si>
  <si>
    <t>72110</t>
  </si>
  <si>
    <t>66,93</t>
  </si>
  <si>
    <t>70,71</t>
  </si>
  <si>
    <t>72111</t>
  </si>
  <si>
    <t>72,99</t>
  </si>
  <si>
    <t>76,62</t>
  </si>
  <si>
    <t>72112</t>
  </si>
  <si>
    <t>79,05</t>
  </si>
  <si>
    <t>72113</t>
  </si>
  <si>
    <t>88,93</t>
  </si>
  <si>
    <t>72114</t>
  </si>
  <si>
    <t>98,82</t>
  </si>
  <si>
    <t>9,63</t>
  </si>
  <si>
    <t>117,32</t>
  </si>
  <si>
    <t>92255</t>
  </si>
  <si>
    <t>124,40</t>
  </si>
  <si>
    <t>144,52</t>
  </si>
  <si>
    <t>92256</t>
  </si>
  <si>
    <t>154,53</t>
  </si>
  <si>
    <t>171,44</t>
  </si>
  <si>
    <t>92257</t>
  </si>
  <si>
    <t>184,36</t>
  </si>
  <si>
    <t>214,72</t>
  </si>
  <si>
    <t>92258</t>
  </si>
  <si>
    <t>232,31</t>
  </si>
  <si>
    <t>55,70</t>
  </si>
  <si>
    <t>92568</t>
  </si>
  <si>
    <t>92569</t>
  </si>
  <si>
    <t>25,61</t>
  </si>
  <si>
    <t>92570</t>
  </si>
  <si>
    <t>60,80</t>
  </si>
  <si>
    <t>92571</t>
  </si>
  <si>
    <t>62,17</t>
  </si>
  <si>
    <t>92572</t>
  </si>
  <si>
    <t>29,03</t>
  </si>
  <si>
    <t>92573</t>
  </si>
  <si>
    <t>60,75</t>
  </si>
  <si>
    <t>92574</t>
  </si>
  <si>
    <t>61,69</t>
  </si>
  <si>
    <t>92575</t>
  </si>
  <si>
    <t>92576</t>
  </si>
  <si>
    <t>92577</t>
  </si>
  <si>
    <t>92578</t>
  </si>
  <si>
    <t>92579</t>
  </si>
  <si>
    <t>26,66</t>
  </si>
  <si>
    <t>92580</t>
  </si>
  <si>
    <t>27,17</t>
  </si>
  <si>
    <t>92581</t>
  </si>
  <si>
    <t>28,19</t>
  </si>
  <si>
    <t>391,49</t>
  </si>
  <si>
    <t>92582</t>
  </si>
  <si>
    <t>401,36</t>
  </si>
  <si>
    <t>453,81</t>
  </si>
  <si>
    <t>92584</t>
  </si>
  <si>
    <t>463,68</t>
  </si>
  <si>
    <t>516,13</t>
  </si>
  <si>
    <t>92586</t>
  </si>
  <si>
    <t>526,00</t>
  </si>
  <si>
    <t>645,69</t>
  </si>
  <si>
    <t>92588</t>
  </si>
  <si>
    <t>659,89</t>
  </si>
  <si>
    <t>708,03</t>
  </si>
  <si>
    <t>92590</t>
  </si>
  <si>
    <t>722,23</t>
  </si>
  <si>
    <t>797,27</t>
  </si>
  <si>
    <t>92592</t>
  </si>
  <si>
    <t>814,38</t>
  </si>
  <si>
    <t>92593</t>
  </si>
  <si>
    <t>911,78</t>
  </si>
  <si>
    <t>92594</t>
  </si>
  <si>
    <t>930,27</t>
  </si>
  <si>
    <t>1.019,44</t>
  </si>
  <si>
    <t>92596</t>
  </si>
  <si>
    <t>1.042,60</t>
  </si>
  <si>
    <t>1.081,76</t>
  </si>
  <si>
    <t>92598</t>
  </si>
  <si>
    <t>1.104,92</t>
  </si>
  <si>
    <t>1.156,24</t>
  </si>
  <si>
    <t>92600</t>
  </si>
  <si>
    <t>1.179,40</t>
  </si>
  <si>
    <t>92602</t>
  </si>
  <si>
    <t>441,66</t>
  </si>
  <si>
    <t>92604</t>
  </si>
  <si>
    <t>451,53</t>
  </si>
  <si>
    <t>503,98</t>
  </si>
  <si>
    <t>92606</t>
  </si>
  <si>
    <t>513,85</t>
  </si>
  <si>
    <t>621,39</t>
  </si>
  <si>
    <t>92608</t>
  </si>
  <si>
    <t>635,59</t>
  </si>
  <si>
    <t>683,72</t>
  </si>
  <si>
    <t>92610</t>
  </si>
  <si>
    <t>697,92</t>
  </si>
  <si>
    <t>772,96</t>
  </si>
  <si>
    <t>92612</t>
  </si>
  <si>
    <t>790,07</t>
  </si>
  <si>
    <t>863,18</t>
  </si>
  <si>
    <t>92614</t>
  </si>
  <si>
    <t>881,67</t>
  </si>
  <si>
    <t>982,99</t>
  </si>
  <si>
    <t>92616</t>
  </si>
  <si>
    <t>1.006,15</t>
  </si>
  <si>
    <t>1.045,31</t>
  </si>
  <si>
    <t>92618</t>
  </si>
  <si>
    <t>1.068,47</t>
  </si>
  <si>
    <t>1.107,63</t>
  </si>
  <si>
    <t>92620</t>
  </si>
  <si>
    <t>1.130,79</t>
  </si>
  <si>
    <t>609,44</t>
  </si>
  <si>
    <t>94444</t>
  </si>
  <si>
    <t>610,04</t>
  </si>
  <si>
    <t>25,57</t>
  </si>
  <si>
    <t>71,72</t>
  </si>
  <si>
    <t>74,68</t>
  </si>
  <si>
    <t>23,98</t>
  </si>
  <si>
    <t>53,58</t>
  </si>
  <si>
    <t>55,39</t>
  </si>
  <si>
    <t>93,18</t>
  </si>
  <si>
    <t>95,96</t>
  </si>
  <si>
    <t>57,65</t>
  </si>
  <si>
    <t>97,07</t>
  </si>
  <si>
    <t>64,19</t>
  </si>
  <si>
    <t>40,74</t>
  </si>
  <si>
    <t>52,40</t>
  </si>
  <si>
    <t>26,85</t>
  </si>
  <si>
    <t>83651</t>
  </si>
  <si>
    <t>28,83</t>
  </si>
  <si>
    <t>83656</t>
  </si>
  <si>
    <t>36,60</t>
  </si>
  <si>
    <t>141,38</t>
  </si>
  <si>
    <t>83658</t>
  </si>
  <si>
    <t>149,77</t>
  </si>
  <si>
    <t>90,48</t>
  </si>
  <si>
    <t>83661</t>
  </si>
  <si>
    <t>94,45</t>
  </si>
  <si>
    <t>92,72</t>
  </si>
  <si>
    <t>83662</t>
  </si>
  <si>
    <t>96,28</t>
  </si>
  <si>
    <t>83664</t>
  </si>
  <si>
    <t>56,40</t>
  </si>
  <si>
    <t>83665</t>
  </si>
  <si>
    <t>66,14</t>
  </si>
  <si>
    <t>83667</t>
  </si>
  <si>
    <t>96,39</t>
  </si>
  <si>
    <t>83668</t>
  </si>
  <si>
    <t>99,80</t>
  </si>
  <si>
    <t>83669</t>
  </si>
  <si>
    <t>83670</t>
  </si>
  <si>
    <t>46,59</t>
  </si>
  <si>
    <t>83671</t>
  </si>
  <si>
    <t>78,80</t>
  </si>
  <si>
    <t>83675</t>
  </si>
  <si>
    <t>84,42</t>
  </si>
  <si>
    <t>97,00</t>
  </si>
  <si>
    <t>83676</t>
  </si>
  <si>
    <t>121,63</t>
  </si>
  <si>
    <t>83677</t>
  </si>
  <si>
    <t>130,18</t>
  </si>
  <si>
    <t>156,71</t>
  </si>
  <si>
    <t>83678</t>
  </si>
  <si>
    <t>167,07</t>
  </si>
  <si>
    <t>83679</t>
  </si>
  <si>
    <t>83680</t>
  </si>
  <si>
    <t>83681</t>
  </si>
  <si>
    <t>18,48</t>
  </si>
  <si>
    <t>97,06</t>
  </si>
  <si>
    <t>83682</t>
  </si>
  <si>
    <t>100,54</t>
  </si>
  <si>
    <t>83683</t>
  </si>
  <si>
    <t>110,30</t>
  </si>
  <si>
    <t>83729</t>
  </si>
  <si>
    <t>83739</t>
  </si>
  <si>
    <t>147,30</t>
  </si>
  <si>
    <t>6454</t>
  </si>
  <si>
    <t>322,46</t>
  </si>
  <si>
    <t>73611</t>
  </si>
  <si>
    <t>345,53</t>
  </si>
  <si>
    <t>73697</t>
  </si>
  <si>
    <t>164,29</t>
  </si>
  <si>
    <t>205,33</t>
  </si>
  <si>
    <t>73698</t>
  </si>
  <si>
    <t>220,96</t>
  </si>
  <si>
    <t>131,98</t>
  </si>
  <si>
    <t>334,22</t>
  </si>
  <si>
    <t>352,32</t>
  </si>
  <si>
    <t>431,79</t>
  </si>
  <si>
    <t>92743</t>
  </si>
  <si>
    <t>443,69</t>
  </si>
  <si>
    <t>409,14</t>
  </si>
  <si>
    <t>92744</t>
  </si>
  <si>
    <t>414,89</t>
  </si>
  <si>
    <t>533,72</t>
  </si>
  <si>
    <t>92745</t>
  </si>
  <si>
    <t>548,03</t>
  </si>
  <si>
    <t>485,01</t>
  </si>
  <si>
    <t>92746</t>
  </si>
  <si>
    <t>493,09</t>
  </si>
  <si>
    <t>591,37</t>
  </si>
  <si>
    <t>92747</t>
  </si>
  <si>
    <t>607,08</t>
  </si>
  <si>
    <t>528,12</t>
  </si>
  <si>
    <t>92748</t>
  </si>
  <si>
    <t>537,58</t>
  </si>
  <si>
    <t>613,98</t>
  </si>
  <si>
    <t>92749</t>
  </si>
  <si>
    <t>625,75</t>
  </si>
  <si>
    <t>1.048,12</t>
  </si>
  <si>
    <t>92750</t>
  </si>
  <si>
    <t>1.064,29</t>
  </si>
  <si>
    <t>1.299,83</t>
  </si>
  <si>
    <t>92751</t>
  </si>
  <si>
    <t>1.318,48</t>
  </si>
  <si>
    <t>1.550,50</t>
  </si>
  <si>
    <t>92752</t>
  </si>
  <si>
    <t>1.571,54</t>
  </si>
  <si>
    <t>393,62</t>
  </si>
  <si>
    <t>92753</t>
  </si>
  <si>
    <t>401,91</t>
  </si>
  <si>
    <t>357,17</t>
  </si>
  <si>
    <t>92754</t>
  </si>
  <si>
    <t>364,81</t>
  </si>
  <si>
    <t>156,83</t>
  </si>
  <si>
    <t>92755</t>
  </si>
  <si>
    <t>160,77</t>
  </si>
  <si>
    <t>178,26</t>
  </si>
  <si>
    <t>92756</t>
  </si>
  <si>
    <t>182,91</t>
  </si>
  <si>
    <t>204,22</t>
  </si>
  <si>
    <t>92757</t>
  </si>
  <si>
    <t>209,73</t>
  </si>
  <si>
    <t>480,96</t>
  </si>
  <si>
    <t>92758</t>
  </si>
  <si>
    <t>489,48</t>
  </si>
  <si>
    <t>277,27</t>
  </si>
  <si>
    <t>292,87</t>
  </si>
  <si>
    <t>441,24</t>
  </si>
  <si>
    <t>476,94</t>
  </si>
  <si>
    <t>436,65</t>
  </si>
  <si>
    <t>462,03</t>
  </si>
  <si>
    <t>239,54</t>
  </si>
  <si>
    <t>252,55</t>
  </si>
  <si>
    <t>112,42</t>
  </si>
  <si>
    <t>124,83</t>
  </si>
  <si>
    <t>91069</t>
  </si>
  <si>
    <t>66,68</t>
  </si>
  <si>
    <t>91070</t>
  </si>
  <si>
    <t>73,39</t>
  </si>
  <si>
    <t>94,41</t>
  </si>
  <si>
    <t>91071</t>
  </si>
  <si>
    <t>99,73</t>
  </si>
  <si>
    <t>100,97</t>
  </si>
  <si>
    <t>91072</t>
  </si>
  <si>
    <t>75,03</t>
  </si>
  <si>
    <t>91073</t>
  </si>
  <si>
    <t>78,42</t>
  </si>
  <si>
    <t>82,67</t>
  </si>
  <si>
    <t>91074</t>
  </si>
  <si>
    <t>86,31</t>
  </si>
  <si>
    <t>107,10</t>
  </si>
  <si>
    <t>91075</t>
  </si>
  <si>
    <t>113,93</t>
  </si>
  <si>
    <t>114,77</t>
  </si>
  <si>
    <t>91076</t>
  </si>
  <si>
    <t>121,88</t>
  </si>
  <si>
    <t>101,57</t>
  </si>
  <si>
    <t>91077</t>
  </si>
  <si>
    <t>103,11</t>
  </si>
  <si>
    <t>91078</t>
  </si>
  <si>
    <t>121,41</t>
  </si>
  <si>
    <t>105,88</t>
  </si>
  <si>
    <t>91079</t>
  </si>
  <si>
    <t>107,86</t>
  </si>
  <si>
    <t>123,94</t>
  </si>
  <si>
    <t>91080</t>
  </si>
  <si>
    <t>126,03</t>
  </si>
  <si>
    <t>113,28</t>
  </si>
  <si>
    <t>91081</t>
  </si>
  <si>
    <t>116,06</t>
  </si>
  <si>
    <t>132,38</t>
  </si>
  <si>
    <t>91082</t>
  </si>
  <si>
    <t>135,39</t>
  </si>
  <si>
    <t>120,90</t>
  </si>
  <si>
    <t>91083</t>
  </si>
  <si>
    <t>124,51</t>
  </si>
  <si>
    <t>139,87</t>
  </si>
  <si>
    <t>91084</t>
  </si>
  <si>
    <t>143,71</t>
  </si>
  <si>
    <t>72,10</t>
  </si>
  <si>
    <t>91086</t>
  </si>
  <si>
    <t>75,09</t>
  </si>
  <si>
    <t>78,88</t>
  </si>
  <si>
    <t>91087</t>
  </si>
  <si>
    <t>82,02</t>
  </si>
  <si>
    <t>103,15</t>
  </si>
  <si>
    <t>91088</t>
  </si>
  <si>
    <t>109,38</t>
  </si>
  <si>
    <t>91089</t>
  </si>
  <si>
    <t>81,26</t>
  </si>
  <si>
    <t>91090</t>
  </si>
  <si>
    <t>85,32</t>
  </si>
  <si>
    <t>89,30</t>
  </si>
  <si>
    <t>91091</t>
  </si>
  <si>
    <t>93,64</t>
  </si>
  <si>
    <t>114,10</t>
  </si>
  <si>
    <t>91092</t>
  </si>
  <si>
    <t>121,69</t>
  </si>
  <si>
    <t>91093</t>
  </si>
  <si>
    <t>130,28</t>
  </si>
  <si>
    <t>106,27</t>
  </si>
  <si>
    <t>91094</t>
  </si>
  <si>
    <t>108,32</t>
  </si>
  <si>
    <t>124,73</t>
  </si>
  <si>
    <t>91095</t>
  </si>
  <si>
    <t>108,49</t>
  </si>
  <si>
    <t>91096</t>
  </si>
  <si>
    <t>110,80</t>
  </si>
  <si>
    <t>91097</t>
  </si>
  <si>
    <t>129,28</t>
  </si>
  <si>
    <t>91098</t>
  </si>
  <si>
    <t>121,26</t>
  </si>
  <si>
    <t>91099</t>
  </si>
  <si>
    <t>140,98</t>
  </si>
  <si>
    <t>124,02</t>
  </si>
  <si>
    <t>91100</t>
  </si>
  <si>
    <t>128,02</t>
  </si>
  <si>
    <t>143,43</t>
  </si>
  <si>
    <t>91101</t>
  </si>
  <si>
    <t>147,70</t>
  </si>
  <si>
    <t>141,69</t>
  </si>
  <si>
    <t>93952</t>
  </si>
  <si>
    <t>152,34</t>
  </si>
  <si>
    <t>130,61</t>
  </si>
  <si>
    <t>93953</t>
  </si>
  <si>
    <t>140,13</t>
  </si>
  <si>
    <t>124,00</t>
  </si>
  <si>
    <t>93954</t>
  </si>
  <si>
    <t>132,85</t>
  </si>
  <si>
    <t>119,34</t>
  </si>
  <si>
    <t>93955</t>
  </si>
  <si>
    <t>127,71</t>
  </si>
  <si>
    <t>115,69</t>
  </si>
  <si>
    <t>93956</t>
  </si>
  <si>
    <t>146,93</t>
  </si>
  <si>
    <t>93957</t>
  </si>
  <si>
    <t>135,31</t>
  </si>
  <si>
    <t>93958</t>
  </si>
  <si>
    <t>144,98</t>
  </si>
  <si>
    <t>128,42</t>
  </si>
  <si>
    <t>93959</t>
  </si>
  <si>
    <t>137,38</t>
  </si>
  <si>
    <t>123,57</t>
  </si>
  <si>
    <t>93960</t>
  </si>
  <si>
    <t>132,02</t>
  </si>
  <si>
    <t>119,77</t>
  </si>
  <si>
    <t>93961</t>
  </si>
  <si>
    <t>127,88</t>
  </si>
  <si>
    <t>134,11</t>
  </si>
  <si>
    <t>93962</t>
  </si>
  <si>
    <t>144,38</t>
  </si>
  <si>
    <t>123,09</t>
  </si>
  <si>
    <t>93963</t>
  </si>
  <si>
    <t>132,23</t>
  </si>
  <si>
    <t>93964</t>
  </si>
  <si>
    <t>124,99</t>
  </si>
  <si>
    <t>93965</t>
  </si>
  <si>
    <t>117,70</t>
  </si>
  <si>
    <t>108,23</t>
  </si>
  <si>
    <t>93966</t>
  </si>
  <si>
    <t>139,40</t>
  </si>
  <si>
    <t>93967</t>
  </si>
  <si>
    <t>149,87</t>
  </si>
  <si>
    <t>127,77</t>
  </si>
  <si>
    <t>93968</t>
  </si>
  <si>
    <t>137,07</t>
  </si>
  <si>
    <t>120,89</t>
  </si>
  <si>
    <t>93969</t>
  </si>
  <si>
    <t>129,48</t>
  </si>
  <si>
    <t>116,08</t>
  </si>
  <si>
    <t>93970</t>
  </si>
  <si>
    <t>93971</t>
  </si>
  <si>
    <t>95108</t>
  </si>
  <si>
    <t>435,05</t>
  </si>
  <si>
    <t>83690</t>
  </si>
  <si>
    <t>472,67</t>
  </si>
  <si>
    <t>305,95</t>
  </si>
  <si>
    <t>315,52</t>
  </si>
  <si>
    <t>557,09</t>
  </si>
  <si>
    <t>596,38</t>
  </si>
  <si>
    <t>905,40</t>
  </si>
  <si>
    <t>968,74</t>
  </si>
  <si>
    <t>1.347,29</t>
  </si>
  <si>
    <t>1.440,97</t>
  </si>
  <si>
    <t>1.887,95</t>
  </si>
  <si>
    <t>2.018,56</t>
  </si>
  <si>
    <t>2.531,55</t>
  </si>
  <si>
    <t>2.705,95</t>
  </si>
  <si>
    <t>781,00</t>
  </si>
  <si>
    <t>835,93</t>
  </si>
  <si>
    <t>1.277,47</t>
  </si>
  <si>
    <t>1.366,68</t>
  </si>
  <si>
    <t>1.905,59</t>
  </si>
  <si>
    <t>2.037,91</t>
  </si>
  <si>
    <t>2.310,12</t>
  </si>
  <si>
    <t>2.475,73</t>
  </si>
  <si>
    <t>3.579,84</t>
  </si>
  <si>
    <t>3.826,38</t>
  </si>
  <si>
    <t>1.004,54</t>
  </si>
  <si>
    <t>1.075,09</t>
  </si>
  <si>
    <t>1.649,14</t>
  </si>
  <si>
    <t>1.764,16</t>
  </si>
  <si>
    <t>2.463,62</t>
  </si>
  <si>
    <t>2.634,56</t>
  </si>
  <si>
    <t>3.454,52</t>
  </si>
  <si>
    <t>3.693,23</t>
  </si>
  <si>
    <t>4.628,21</t>
  </si>
  <si>
    <t>4.946,89</t>
  </si>
  <si>
    <t>277,73</t>
  </si>
  <si>
    <t>291,82</t>
  </si>
  <si>
    <t>293,50</t>
  </si>
  <si>
    <t>307,94</t>
  </si>
  <si>
    <t>264,31</t>
  </si>
  <si>
    <t>275,41</t>
  </si>
  <si>
    <t>847,68</t>
  </si>
  <si>
    <t>886,82</t>
  </si>
  <si>
    <t>908,46</t>
  </si>
  <si>
    <t>950,19</t>
  </si>
  <si>
    <t>961,70</t>
  </si>
  <si>
    <t>1.006,49</t>
  </si>
  <si>
    <t>968,42</t>
  </si>
  <si>
    <t>1.013,33</t>
  </si>
  <si>
    <t>1.013,80</t>
  </si>
  <si>
    <t>1.059,59</t>
  </si>
  <si>
    <t>1.100,00</t>
  </si>
  <si>
    <t>1.149,56</t>
  </si>
  <si>
    <t>1.150,59</t>
  </si>
  <si>
    <t>1.202,85</t>
  </si>
  <si>
    <t>1.282,42</t>
  </si>
  <si>
    <t>1.339,32</t>
  </si>
  <si>
    <t>1.386,72</t>
  </si>
  <si>
    <t>1.448,14</t>
  </si>
  <si>
    <t>1.461,06</t>
  </si>
  <si>
    <t>1.526,62</t>
  </si>
  <si>
    <t>1.584,08</t>
  </si>
  <si>
    <t>1.656,36</t>
  </si>
  <si>
    <t>1.669,90</t>
  </si>
  <si>
    <t>1.744,52</t>
  </si>
  <si>
    <t>1.781,77</t>
  </si>
  <si>
    <t>1.861,12</t>
  </si>
  <si>
    <t>1.885,76</t>
  </si>
  <si>
    <t>1.969,59</t>
  </si>
  <si>
    <t>1.990,52</t>
  </si>
  <si>
    <t>2.078,92</t>
  </si>
  <si>
    <t>2.094,52</t>
  </si>
  <si>
    <t>2.187,40</t>
  </si>
  <si>
    <t>2.205,25</t>
  </si>
  <si>
    <t>2.302,89</t>
  </si>
  <si>
    <t>2.309,24</t>
  </si>
  <si>
    <t>2.411,37</t>
  </si>
  <si>
    <t>2.413,24</t>
  </si>
  <si>
    <t>2.519,85</t>
  </si>
  <si>
    <t>2.644,89</t>
  </si>
  <si>
    <t>2.756,09</t>
  </si>
  <si>
    <t>2.622,25</t>
  </si>
  <si>
    <t>2.737,92</t>
  </si>
  <si>
    <t>2.727,01</t>
  </si>
  <si>
    <t>2.847,25</t>
  </si>
  <si>
    <t>2.831,00</t>
  </si>
  <si>
    <t>2.955,73</t>
  </si>
  <si>
    <t>1.140,25</t>
  </si>
  <si>
    <t>1.180,20</t>
  </si>
  <si>
    <t>1.189,08</t>
  </si>
  <si>
    <t>1.231,47</t>
  </si>
  <si>
    <t>1.284,48</t>
  </si>
  <si>
    <t>1.330,29</t>
  </si>
  <si>
    <t>1.292,43</t>
  </si>
  <si>
    <t>1.338,50</t>
  </si>
  <si>
    <t>1.302,41</t>
  </si>
  <si>
    <t>1.348,81</t>
  </si>
  <si>
    <t>1.407,93</t>
  </si>
  <si>
    <t>1.458,93</t>
  </si>
  <si>
    <t>1.471,89</t>
  </si>
  <si>
    <t>1.525,71</t>
  </si>
  <si>
    <t>1.577,41</t>
  </si>
  <si>
    <t>1.635,83</t>
  </si>
  <si>
    <t>1.682,92</t>
  </si>
  <si>
    <t>1.745,93</t>
  </si>
  <si>
    <t>1.788,44</t>
  </si>
  <si>
    <t>1.856,05</t>
  </si>
  <si>
    <t>1.894,65</t>
  </si>
  <si>
    <t>1.966,93</t>
  </si>
  <si>
    <t>2.000,63</t>
  </si>
  <si>
    <t>2.077,54</t>
  </si>
  <si>
    <t>2.103,71</t>
  </si>
  <si>
    <t>2.185,15</t>
  </si>
  <si>
    <t>2.204,28</t>
  </si>
  <si>
    <t>2.289,57</t>
  </si>
  <si>
    <t>2.317,72</t>
  </si>
  <si>
    <t>2.408,47</t>
  </si>
  <si>
    <t>2.383,28</t>
  </si>
  <si>
    <t>2.473,92</t>
  </si>
  <si>
    <t>628,01</t>
  </si>
  <si>
    <t>643,95</t>
  </si>
  <si>
    <t>1.220,47</t>
  </si>
  <si>
    <t>1.274,25</t>
  </si>
  <si>
    <t>1.238,46</t>
  </si>
  <si>
    <t>1.293,80</t>
  </si>
  <si>
    <t>1.351,94</t>
  </si>
  <si>
    <t>1.411,85</t>
  </si>
  <si>
    <t>1.436,27</t>
  </si>
  <si>
    <t>1.500,44</t>
  </si>
  <si>
    <t>2.074,04</t>
  </si>
  <si>
    <t>2.211,63</t>
  </si>
  <si>
    <t>2.350,32</t>
  </si>
  <si>
    <t>2.504,31</t>
  </si>
  <si>
    <t>2.541,31</t>
  </si>
  <si>
    <t>2.707,08</t>
  </si>
  <si>
    <t>2.927,56</t>
  </si>
  <si>
    <t>3.119,85</t>
  </si>
  <si>
    <t>3.400,56</t>
  </si>
  <si>
    <t>3.623,98</t>
  </si>
  <si>
    <t>3.810,29</t>
  </si>
  <si>
    <t>4.062,71</t>
  </si>
  <si>
    <t>4.141,04</t>
  </si>
  <si>
    <t>4.415,01</t>
  </si>
  <si>
    <t>4.440,36</t>
  </si>
  <si>
    <t>4.734,65</t>
  </si>
  <si>
    <t>107,26</t>
  </si>
  <si>
    <t>1.299,26</t>
  </si>
  <si>
    <t>1.390,25</t>
  </si>
  <si>
    <t>694,77</t>
  </si>
  <si>
    <t>750,92</t>
  </si>
  <si>
    <t>3.163,44</t>
  </si>
  <si>
    <t>3.386,19</t>
  </si>
  <si>
    <t>4.910,83</t>
  </si>
  <si>
    <t>5.189,65</t>
  </si>
  <si>
    <t>7.246,79</t>
  </si>
  <si>
    <t>7.692,10</t>
  </si>
  <si>
    <t>1.200,42</t>
  </si>
  <si>
    <t>1.263,54</t>
  </si>
  <si>
    <t>83621</t>
  </si>
  <si>
    <t>682,58</t>
  </si>
  <si>
    <t>83659</t>
  </si>
  <si>
    <t>731,57</t>
  </si>
  <si>
    <t>1.059,88</t>
  </si>
  <si>
    <t>83708</t>
  </si>
  <si>
    <t>1.130,92</t>
  </si>
  <si>
    <t>1.327,31</t>
  </si>
  <si>
    <t>83709</t>
  </si>
  <si>
    <t>1.411,43</t>
  </si>
  <si>
    <t>2.768,22</t>
  </si>
  <si>
    <t>83710</t>
  </si>
  <si>
    <t>2.932,66</t>
  </si>
  <si>
    <t>3.203,24</t>
  </si>
  <si>
    <t>83711</t>
  </si>
  <si>
    <t>3.387,05</t>
  </si>
  <si>
    <t>4.226,55</t>
  </si>
  <si>
    <t>83712</t>
  </si>
  <si>
    <t>4.469,95</t>
  </si>
  <si>
    <t>5.176,69</t>
  </si>
  <si>
    <t>83713</t>
  </si>
  <si>
    <t>5.470,79</t>
  </si>
  <si>
    <t>576,94</t>
  </si>
  <si>
    <t>83714</t>
  </si>
  <si>
    <t>617,19</t>
  </si>
  <si>
    <t>583,07</t>
  </si>
  <si>
    <t>83715</t>
  </si>
  <si>
    <t>620,16</t>
  </si>
  <si>
    <t>305,26</t>
  </si>
  <si>
    <t>83716</t>
  </si>
  <si>
    <t>314,76</t>
  </si>
  <si>
    <t>94263</t>
  </si>
  <si>
    <t>94264</t>
  </si>
  <si>
    <t>25,32</t>
  </si>
  <si>
    <t>94265</t>
  </si>
  <si>
    <t>94266</t>
  </si>
  <si>
    <t>29,56</t>
  </si>
  <si>
    <t>94267</t>
  </si>
  <si>
    <t>30,98</t>
  </si>
  <si>
    <t>32,66</t>
  </si>
  <si>
    <t>94268</t>
  </si>
  <si>
    <t>34,38</t>
  </si>
  <si>
    <t>41,57</t>
  </si>
  <si>
    <t>94269</t>
  </si>
  <si>
    <t>45,90</t>
  </si>
  <si>
    <t>94270</t>
  </si>
  <si>
    <t>48,04</t>
  </si>
  <si>
    <t>94271</t>
  </si>
  <si>
    <t>52,76</t>
  </si>
  <si>
    <t>56,45</t>
  </si>
  <si>
    <t>94272</t>
  </si>
  <si>
    <t>59,08</t>
  </si>
  <si>
    <t>28,50</t>
  </si>
  <si>
    <t>94273</t>
  </si>
  <si>
    <t>29,95</t>
  </si>
  <si>
    <t>94274</t>
  </si>
  <si>
    <t>27,09</t>
  </si>
  <si>
    <t>94275</t>
  </si>
  <si>
    <t>28,41</t>
  </si>
  <si>
    <t>29,98</t>
  </si>
  <si>
    <t>94276</t>
  </si>
  <si>
    <t>31,61</t>
  </si>
  <si>
    <t>94281</t>
  </si>
  <si>
    <t>94282</t>
  </si>
  <si>
    <t>43,35</t>
  </si>
  <si>
    <t>94283</t>
  </si>
  <si>
    <t>41,97</t>
  </si>
  <si>
    <t>48,79</t>
  </si>
  <si>
    <t>94284</t>
  </si>
  <si>
    <t>51,75</t>
  </si>
  <si>
    <t>47,80</t>
  </si>
  <si>
    <t>94285</t>
  </si>
  <si>
    <t>56,60</t>
  </si>
  <si>
    <t>94286</t>
  </si>
  <si>
    <t>59,67</t>
  </si>
  <si>
    <t>94287</t>
  </si>
  <si>
    <t>26,84</t>
  </si>
  <si>
    <t>32,88</t>
  </si>
  <si>
    <t>94288</t>
  </si>
  <si>
    <t>31,13</t>
  </si>
  <si>
    <t>94289</t>
  </si>
  <si>
    <t>32,93</t>
  </si>
  <si>
    <t>38,83</t>
  </si>
  <si>
    <t>94290</t>
  </si>
  <si>
    <t>94291</t>
  </si>
  <si>
    <t>94292</t>
  </si>
  <si>
    <t>92,69</t>
  </si>
  <si>
    <t>94293</t>
  </si>
  <si>
    <t>95,72</t>
  </si>
  <si>
    <t>94294</t>
  </si>
  <si>
    <t>94037</t>
  </si>
  <si>
    <t>22,25</t>
  </si>
  <si>
    <t>94038</t>
  </si>
  <si>
    <t>24,26</t>
  </si>
  <si>
    <t>94039</t>
  </si>
  <si>
    <t>94040</t>
  </si>
  <si>
    <t>20,62</t>
  </si>
  <si>
    <t>94041</t>
  </si>
  <si>
    <t>94042</t>
  </si>
  <si>
    <t>94043</t>
  </si>
  <si>
    <t>94044</t>
  </si>
  <si>
    <t>23,28</t>
  </si>
  <si>
    <t>94045</t>
  </si>
  <si>
    <t>94046</t>
  </si>
  <si>
    <t>94047</t>
  </si>
  <si>
    <t>15,50</t>
  </si>
  <si>
    <t>94048</t>
  </si>
  <si>
    <t>16,74</t>
  </si>
  <si>
    <t>94049</t>
  </si>
  <si>
    <t>29,85</t>
  </si>
  <si>
    <t>35,82</t>
  </si>
  <si>
    <t>94050</t>
  </si>
  <si>
    <t>38,42</t>
  </si>
  <si>
    <t>23,35</t>
  </si>
  <si>
    <t>94051</t>
  </si>
  <si>
    <t>24,72</t>
  </si>
  <si>
    <t>31,00</t>
  </si>
  <si>
    <t>94052</t>
  </si>
  <si>
    <t>94053</t>
  </si>
  <si>
    <t>28,65</t>
  </si>
  <si>
    <t>94054</t>
  </si>
  <si>
    <t>94055</t>
  </si>
  <si>
    <t>94056</t>
  </si>
  <si>
    <t>94057</t>
  </si>
  <si>
    <t>29,83</t>
  </si>
  <si>
    <t>94058</t>
  </si>
  <si>
    <t>31,87</t>
  </si>
  <si>
    <t>94059</t>
  </si>
  <si>
    <t>27,49</t>
  </si>
  <si>
    <t>94060</t>
  </si>
  <si>
    <t>116,46</t>
  </si>
  <si>
    <t>83770</t>
  </si>
  <si>
    <t>123,13</t>
  </si>
  <si>
    <t>73301</t>
  </si>
  <si>
    <t>83515</t>
  </si>
  <si>
    <t>83516</t>
  </si>
  <si>
    <t>70,81</t>
  </si>
  <si>
    <t>72144</t>
  </si>
  <si>
    <t>575,80</t>
  </si>
  <si>
    <t>589,27</t>
  </si>
  <si>
    <t>791,17</t>
  </si>
  <si>
    <t>804,64</t>
  </si>
  <si>
    <t>193,77</t>
  </si>
  <si>
    <t>84874</t>
  </si>
  <si>
    <t>196,80</t>
  </si>
  <si>
    <t>505,67</t>
  </si>
  <si>
    <t>84876</t>
  </si>
  <si>
    <t>512,08</t>
  </si>
  <si>
    <t>137,94</t>
  </si>
  <si>
    <t>90800</t>
  </si>
  <si>
    <t>145,04</t>
  </si>
  <si>
    <t>90801</t>
  </si>
  <si>
    <t>152,20</t>
  </si>
  <si>
    <t>150,83</t>
  </si>
  <si>
    <t>90802</t>
  </si>
  <si>
    <t>159,40</t>
  </si>
  <si>
    <t>157,27</t>
  </si>
  <si>
    <t>90803</t>
  </si>
  <si>
    <t>166,56</t>
  </si>
  <si>
    <t>192,01</t>
  </si>
  <si>
    <t>90804</t>
  </si>
  <si>
    <t>204,43</t>
  </si>
  <si>
    <t>54,07</t>
  </si>
  <si>
    <t>90805</t>
  </si>
  <si>
    <t>59,39</t>
  </si>
  <si>
    <t>203,13</t>
  </si>
  <si>
    <t>90806</t>
  </si>
  <si>
    <t>216,79</t>
  </si>
  <si>
    <t>90807</t>
  </si>
  <si>
    <t>64,59</t>
  </si>
  <si>
    <t>214,26</t>
  </si>
  <si>
    <t>90816</t>
  </si>
  <si>
    <t>229,20</t>
  </si>
  <si>
    <t>63,43</t>
  </si>
  <si>
    <t>90817</t>
  </si>
  <si>
    <t>69,80</t>
  </si>
  <si>
    <t>90818</t>
  </si>
  <si>
    <t>241,60</t>
  </si>
  <si>
    <t>68,15</t>
  </si>
  <si>
    <t>90819</t>
  </si>
  <si>
    <t>75,04</t>
  </si>
  <si>
    <t>288,16</t>
  </si>
  <si>
    <t>90820</t>
  </si>
  <si>
    <t>291,85</t>
  </si>
  <si>
    <t>308,46</t>
  </si>
  <si>
    <t>90821</t>
  </si>
  <si>
    <t>312,54</t>
  </si>
  <si>
    <t>306,20</t>
  </si>
  <si>
    <t>90822</t>
  </si>
  <si>
    <t>310,67</t>
  </si>
  <si>
    <t>319,27</t>
  </si>
  <si>
    <t>90823</t>
  </si>
  <si>
    <t>324,10</t>
  </si>
  <si>
    <t>20,51</t>
  </si>
  <si>
    <t>90826</t>
  </si>
  <si>
    <t>21,69</t>
  </si>
  <si>
    <t>90827</t>
  </si>
  <si>
    <t>22,65</t>
  </si>
  <si>
    <t>90828</t>
  </si>
  <si>
    <t>90829</t>
  </si>
  <si>
    <t>90830</t>
  </si>
  <si>
    <t>82,77</t>
  </si>
  <si>
    <t>62,53</t>
  </si>
  <si>
    <t>90831</t>
  </si>
  <si>
    <t>583,72</t>
  </si>
  <si>
    <t>90841</t>
  </si>
  <si>
    <t>603,76</t>
  </si>
  <si>
    <t>622,77</t>
  </si>
  <si>
    <t>90842</t>
  </si>
  <si>
    <t>644,64</t>
  </si>
  <si>
    <t>646,11</t>
  </si>
  <si>
    <t>90843</t>
  </si>
  <si>
    <t>670,56</t>
  </si>
  <si>
    <t>672,80</t>
  </si>
  <si>
    <t>90844</t>
  </si>
  <si>
    <t>699,05</t>
  </si>
  <si>
    <t>521,19</t>
  </si>
  <si>
    <t>90847</t>
  </si>
  <si>
    <t>539,02</t>
  </si>
  <si>
    <t>554,97</t>
  </si>
  <si>
    <t>90848</t>
  </si>
  <si>
    <t>574,63</t>
  </si>
  <si>
    <t>566,24</t>
  </si>
  <si>
    <t>90849</t>
  </si>
  <si>
    <t>587,79</t>
  </si>
  <si>
    <t>592,93</t>
  </si>
  <si>
    <t>90850</t>
  </si>
  <si>
    <t>616,28</t>
  </si>
  <si>
    <t>293,46</t>
  </si>
  <si>
    <t>91009</t>
  </si>
  <si>
    <t>297,15</t>
  </si>
  <si>
    <t>250,31</t>
  </si>
  <si>
    <t>91010</t>
  </si>
  <si>
    <t>254,39</t>
  </si>
  <si>
    <t>326,07</t>
  </si>
  <si>
    <t>91011</t>
  </si>
  <si>
    <t>330,54</t>
  </si>
  <si>
    <t>315,18</t>
  </si>
  <si>
    <t>91012</t>
  </si>
  <si>
    <t>320,01</t>
  </si>
  <si>
    <t>526,49</t>
  </si>
  <si>
    <t>91013</t>
  </si>
  <si>
    <t>544,32</t>
  </si>
  <si>
    <t>496,82</t>
  </si>
  <si>
    <t>91014</t>
  </si>
  <si>
    <t>516,48</t>
  </si>
  <si>
    <t>586,11</t>
  </si>
  <si>
    <t>91015</t>
  </si>
  <si>
    <t>607,66</t>
  </si>
  <si>
    <t>588,84</t>
  </si>
  <si>
    <t>91016</t>
  </si>
  <si>
    <t>612,19</t>
  </si>
  <si>
    <t>112,51</t>
  </si>
  <si>
    <t>91286</t>
  </si>
  <si>
    <t>119,61</t>
  </si>
  <si>
    <t>118,95</t>
  </si>
  <si>
    <t>91287</t>
  </si>
  <si>
    <t>126,77</t>
  </si>
  <si>
    <t>91288</t>
  </si>
  <si>
    <t>91290</t>
  </si>
  <si>
    <t>141,13</t>
  </si>
  <si>
    <t>166,58</t>
  </si>
  <si>
    <t>91291</t>
  </si>
  <si>
    <t>179,00</t>
  </si>
  <si>
    <t>177,70</t>
  </si>
  <si>
    <t>91292</t>
  </si>
  <si>
    <t>191,36</t>
  </si>
  <si>
    <t>188,83</t>
  </si>
  <si>
    <t>91293</t>
  </si>
  <si>
    <t>203,77</t>
  </si>
  <si>
    <t>199,99</t>
  </si>
  <si>
    <t>91294</t>
  </si>
  <si>
    <t>216,17</t>
  </si>
  <si>
    <t>91295</t>
  </si>
  <si>
    <t>292,96</t>
  </si>
  <si>
    <t>91296</t>
  </si>
  <si>
    <t>297,04</t>
  </si>
  <si>
    <t>327,52</t>
  </si>
  <si>
    <t>91297</t>
  </si>
  <si>
    <t>331,99</t>
  </si>
  <si>
    <t>501,52</t>
  </si>
  <si>
    <t>91298</t>
  </si>
  <si>
    <t>505,99</t>
  </si>
  <si>
    <t>670,05</t>
  </si>
  <si>
    <t>91299</t>
  </si>
  <si>
    <t>676,24</t>
  </si>
  <si>
    <t>91300</t>
  </si>
  <si>
    <t>91301</t>
  </si>
  <si>
    <t>91302</t>
  </si>
  <si>
    <t>20,89</t>
  </si>
  <si>
    <t>91303</t>
  </si>
  <si>
    <t>61,41</t>
  </si>
  <si>
    <t>91304</t>
  </si>
  <si>
    <t>64,31</t>
  </si>
  <si>
    <t>46,40</t>
  </si>
  <si>
    <t>91305</t>
  </si>
  <si>
    <t>48,61</t>
  </si>
  <si>
    <t>67,80</t>
  </si>
  <si>
    <t>91306</t>
  </si>
  <si>
    <t>48,57</t>
  </si>
  <si>
    <t>91307</t>
  </si>
  <si>
    <t>50,78</t>
  </si>
  <si>
    <t>536,22</t>
  </si>
  <si>
    <t>91312</t>
  </si>
  <si>
    <t>556,26</t>
  </si>
  <si>
    <t>572,07</t>
  </si>
  <si>
    <t>91313</t>
  </si>
  <si>
    <t>593,94</t>
  </si>
  <si>
    <t>596,08</t>
  </si>
  <si>
    <t>91314</t>
  </si>
  <si>
    <t>620,53</t>
  </si>
  <si>
    <t>622,65</t>
  </si>
  <si>
    <t>91315</t>
  </si>
  <si>
    <t>648,90</t>
  </si>
  <si>
    <t>489,82</t>
  </si>
  <si>
    <t>91318</t>
  </si>
  <si>
    <t>507,65</t>
  </si>
  <si>
    <t>523,50</t>
  </si>
  <si>
    <t>91319</t>
  </si>
  <si>
    <t>543,16</t>
  </si>
  <si>
    <t>534,67</t>
  </si>
  <si>
    <t>91320</t>
  </si>
  <si>
    <t>556,22</t>
  </si>
  <si>
    <t>561,24</t>
  </si>
  <si>
    <t>91321</t>
  </si>
  <si>
    <t>584,59</t>
  </si>
  <si>
    <t>495,12</t>
  </si>
  <si>
    <t>91324</t>
  </si>
  <si>
    <t>512,95</t>
  </si>
  <si>
    <t>465,35</t>
  </si>
  <si>
    <t>91325</t>
  </si>
  <si>
    <t>554,54</t>
  </si>
  <si>
    <t>91326</t>
  </si>
  <si>
    <t>576,09</t>
  </si>
  <si>
    <t>557,15</t>
  </si>
  <si>
    <t>91327</t>
  </si>
  <si>
    <t>580,50</t>
  </si>
  <si>
    <t>512,24</t>
  </si>
  <si>
    <t>91328</t>
  </si>
  <si>
    <t>530,07</t>
  </si>
  <si>
    <t>480,87</t>
  </si>
  <si>
    <t>91329</t>
  </si>
  <si>
    <t>498,70</t>
  </si>
  <si>
    <t>539,47</t>
  </si>
  <si>
    <t>91330</t>
  </si>
  <si>
    <t>559,13</t>
  </si>
  <si>
    <t>508,00</t>
  </si>
  <si>
    <t>91331</t>
  </si>
  <si>
    <t>527,66</t>
  </si>
  <si>
    <t>587,56</t>
  </si>
  <si>
    <t>91332</t>
  </si>
  <si>
    <t>609,11</t>
  </si>
  <si>
    <t>555,99</t>
  </si>
  <si>
    <t>91333</t>
  </si>
  <si>
    <t>577,54</t>
  </si>
  <si>
    <t>761,56</t>
  </si>
  <si>
    <t>91334</t>
  </si>
  <si>
    <t>783,11</t>
  </si>
  <si>
    <t>729,99</t>
  </si>
  <si>
    <t>91335</t>
  </si>
  <si>
    <t>751,54</t>
  </si>
  <si>
    <t>930,09</t>
  </si>
  <si>
    <t>91336</t>
  </si>
  <si>
    <t>953,36</t>
  </si>
  <si>
    <t>898,52</t>
  </si>
  <si>
    <t>91337</t>
  </si>
  <si>
    <t>921,79</t>
  </si>
  <si>
    <t>1.488,16</t>
  </si>
  <si>
    <t>1.507,27</t>
  </si>
  <si>
    <t>405,55</t>
  </si>
  <si>
    <t>84844</t>
  </si>
  <si>
    <t>415,42</t>
  </si>
  <si>
    <t>621,95</t>
  </si>
  <si>
    <t>84845</t>
  </si>
  <si>
    <t>631,82</t>
  </si>
  <si>
    <t>629,50</t>
  </si>
  <si>
    <t>84846</t>
  </si>
  <si>
    <t>639,37</t>
  </si>
  <si>
    <t>84847</t>
  </si>
  <si>
    <t>498,33</t>
  </si>
  <si>
    <t>84848</t>
  </si>
  <si>
    <t>508,20</t>
  </si>
  <si>
    <t>74,02</t>
  </si>
  <si>
    <t>84849</t>
  </si>
  <si>
    <t>518,16</t>
  </si>
  <si>
    <t>527,28</t>
  </si>
  <si>
    <t>356,25</t>
  </si>
  <si>
    <t>495,42</t>
  </si>
  <si>
    <t>124,75</t>
  </si>
  <si>
    <t>127,07</t>
  </si>
  <si>
    <t>136,17</t>
  </si>
  <si>
    <t>139,36</t>
  </si>
  <si>
    <t>329,02</t>
  </si>
  <si>
    <t>276,90</t>
  </si>
  <si>
    <t>286,72</t>
  </si>
  <si>
    <t>207,78</t>
  </si>
  <si>
    <t>217,60</t>
  </si>
  <si>
    <t>84854</t>
  </si>
  <si>
    <t>454,42</t>
  </si>
  <si>
    <t>94559</t>
  </si>
  <si>
    <t>468,12</t>
  </si>
  <si>
    <t>399,49</t>
  </si>
  <si>
    <t>94560</t>
  </si>
  <si>
    <t>404,59</t>
  </si>
  <si>
    <t>421,34</t>
  </si>
  <si>
    <t>94562</t>
  </si>
  <si>
    <t>427,59</t>
  </si>
  <si>
    <t>528,30</t>
  </si>
  <si>
    <t>94563</t>
  </si>
  <si>
    <t>535,43</t>
  </si>
  <si>
    <t>409,24</t>
  </si>
  <si>
    <t>94564</t>
  </si>
  <si>
    <t>384,87</t>
  </si>
  <si>
    <t>94565</t>
  </si>
  <si>
    <t>387,49</t>
  </si>
  <si>
    <t>401,48</t>
  </si>
  <si>
    <t>94567</t>
  </si>
  <si>
    <t>404,73</t>
  </si>
  <si>
    <t>504,80</t>
  </si>
  <si>
    <t>94568</t>
  </si>
  <si>
    <t>508,50</t>
  </si>
  <si>
    <t>287,24</t>
  </si>
  <si>
    <t>292,67</t>
  </si>
  <si>
    <t>301,01</t>
  </si>
  <si>
    <t>73631</t>
  </si>
  <si>
    <t>322,39</t>
  </si>
  <si>
    <t>343,91</t>
  </si>
  <si>
    <t>349,53</t>
  </si>
  <si>
    <t>73665</t>
  </si>
  <si>
    <t>60,64</t>
  </si>
  <si>
    <t>98,61</t>
  </si>
  <si>
    <t>73669</t>
  </si>
  <si>
    <t>102,54</t>
  </si>
  <si>
    <t>61,11</t>
  </si>
  <si>
    <t>65,73</t>
  </si>
  <si>
    <t>99,82</t>
  </si>
  <si>
    <t>72,38</t>
  </si>
  <si>
    <t>77,00</t>
  </si>
  <si>
    <t>221,38</t>
  </si>
  <si>
    <t>233,07</t>
  </si>
  <si>
    <t>205,61</t>
  </si>
  <si>
    <t>84862</t>
  </si>
  <si>
    <t>210,15</t>
  </si>
  <si>
    <t>101,98</t>
  </si>
  <si>
    <t>84863</t>
  </si>
  <si>
    <t>105,47</t>
  </si>
  <si>
    <t>610,91</t>
  </si>
  <si>
    <t>68050</t>
  </si>
  <si>
    <t>615,69</t>
  </si>
  <si>
    <t>1.000,51</t>
  </si>
  <si>
    <t>90838</t>
  </si>
  <si>
    <t>1.011,18</t>
  </si>
  <si>
    <t>PORTA DE ALUMÍNIO DE ABRIR COM LAMBRI, COM GUARNIÇÃO, FIXAÇÃO COM PARAFUSOS - FORNECIMENTO E INSTALAÇÃO. AF_08/2015</t>
  </si>
  <si>
    <t>91338</t>
  </si>
  <si>
    <t>1.016,55</t>
  </si>
  <si>
    <t>743,22</t>
  </si>
  <si>
    <t>91341</t>
  </si>
  <si>
    <t>744,34</t>
  </si>
  <si>
    <t>1.166,14</t>
  </si>
  <si>
    <t>94805</t>
  </si>
  <si>
    <t>1.168,05</t>
  </si>
  <si>
    <t>483,80</t>
  </si>
  <si>
    <t>94806</t>
  </si>
  <si>
    <t>486,50</t>
  </si>
  <si>
    <t>580,73</t>
  </si>
  <si>
    <t>94807</t>
  </si>
  <si>
    <t>583,58</t>
  </si>
  <si>
    <t>116,78</t>
  </si>
  <si>
    <t>120,88</t>
  </si>
  <si>
    <t>234,73</t>
  </si>
  <si>
    <t>238,80</t>
  </si>
  <si>
    <t>272,75</t>
  </si>
  <si>
    <t>276,82</t>
  </si>
  <si>
    <t>236,80</t>
  </si>
  <si>
    <t>85096</t>
  </si>
  <si>
    <t>123,81</t>
  </si>
  <si>
    <t>124,97</t>
  </si>
  <si>
    <t>540,23</t>
  </si>
  <si>
    <t>84885</t>
  </si>
  <si>
    <t>567,22</t>
  </si>
  <si>
    <t>923,51</t>
  </si>
  <si>
    <t>84886</t>
  </si>
  <si>
    <t>925,37</t>
  </si>
  <si>
    <t>84889</t>
  </si>
  <si>
    <t>170,35</t>
  </si>
  <si>
    <t>84891</t>
  </si>
  <si>
    <t>183,85</t>
  </si>
  <si>
    <t>30,23</t>
  </si>
  <si>
    <t>31,20</t>
  </si>
  <si>
    <t>128,64</t>
  </si>
  <si>
    <t>129,61</t>
  </si>
  <si>
    <t>42,80</t>
  </si>
  <si>
    <t>84950</t>
  </si>
  <si>
    <t>44,39</t>
  </si>
  <si>
    <t>84952</t>
  </si>
  <si>
    <t>34,10</t>
  </si>
  <si>
    <t>112,58</t>
  </si>
  <si>
    <t>72116</t>
  </si>
  <si>
    <t>113,90</t>
  </si>
  <si>
    <t>72117</t>
  </si>
  <si>
    <t>146,04</t>
  </si>
  <si>
    <t>176,24</t>
  </si>
  <si>
    <t>72118</t>
  </si>
  <si>
    <t>177,90</t>
  </si>
  <si>
    <t>221,97</t>
  </si>
  <si>
    <t>72119</t>
  </si>
  <si>
    <t>223,63</t>
  </si>
  <si>
    <t>280,26</t>
  </si>
  <si>
    <t>72120</t>
  </si>
  <si>
    <t>281,92</t>
  </si>
  <si>
    <t>123,99</t>
  </si>
  <si>
    <t>72122</t>
  </si>
  <si>
    <t>125,48</t>
  </si>
  <si>
    <t>72123</t>
  </si>
  <si>
    <t>333,38</t>
  </si>
  <si>
    <t>1.706,42</t>
  </si>
  <si>
    <t>1.707,00</t>
  </si>
  <si>
    <t>419,92</t>
  </si>
  <si>
    <t>427,64</t>
  </si>
  <si>
    <t>443,98</t>
  </si>
  <si>
    <t>450,43</t>
  </si>
  <si>
    <t>173,29</t>
  </si>
  <si>
    <t>84957</t>
  </si>
  <si>
    <t>175,49</t>
  </si>
  <si>
    <t>202,99</t>
  </si>
  <si>
    <t>84959</t>
  </si>
  <si>
    <t>205,19</t>
  </si>
  <si>
    <t>193,09</t>
  </si>
  <si>
    <t>85001</t>
  </si>
  <si>
    <t>195,29</t>
  </si>
  <si>
    <t>272,29</t>
  </si>
  <si>
    <t>85002</t>
  </si>
  <si>
    <t>274,49</t>
  </si>
  <si>
    <t>133,68</t>
  </si>
  <si>
    <t>85004</t>
  </si>
  <si>
    <t>393,90</t>
  </si>
  <si>
    <t>85005</t>
  </si>
  <si>
    <t>398,29</t>
  </si>
  <si>
    <t>208,06</t>
  </si>
  <si>
    <t>68054</t>
  </si>
  <si>
    <t>213,51</t>
  </si>
  <si>
    <t>443,05</t>
  </si>
  <si>
    <t>448,50</t>
  </si>
  <si>
    <t>841,02</t>
  </si>
  <si>
    <t>888,61</t>
  </si>
  <si>
    <t>555,10</t>
  </si>
  <si>
    <t>85188</t>
  </si>
  <si>
    <t>575,38</t>
  </si>
  <si>
    <t>1.134,81</t>
  </si>
  <si>
    <t>85189</t>
  </si>
  <si>
    <t>1.167,51</t>
  </si>
  <si>
    <t>483,42</t>
  </si>
  <si>
    <t>85010</t>
  </si>
  <si>
    <t>487,52</t>
  </si>
  <si>
    <t>577,94</t>
  </si>
  <si>
    <t>85014</t>
  </si>
  <si>
    <t>585,11</t>
  </si>
  <si>
    <t>661,40</t>
  </si>
  <si>
    <t>94569</t>
  </si>
  <si>
    <t>666,40</t>
  </si>
  <si>
    <t>427,17</t>
  </si>
  <si>
    <t>94570</t>
  </si>
  <si>
    <t>428,70</t>
  </si>
  <si>
    <t>646,97</t>
  </si>
  <si>
    <t>94572</t>
  </si>
  <si>
    <t>649,02</t>
  </si>
  <si>
    <t>490,09</t>
  </si>
  <si>
    <t>94573</t>
  </si>
  <si>
    <t>492,91</t>
  </si>
  <si>
    <t>728,05</t>
  </si>
  <si>
    <t>94574</t>
  </si>
  <si>
    <t>731,34</t>
  </si>
  <si>
    <t>698,95</t>
  </si>
  <si>
    <t>94575</t>
  </si>
  <si>
    <t>707,60</t>
  </si>
  <si>
    <t>437,74</t>
  </si>
  <si>
    <t>94576</t>
  </si>
  <si>
    <t>657,71</t>
  </si>
  <si>
    <t>94578</t>
  </si>
  <si>
    <t>660,66</t>
  </si>
  <si>
    <t>501,59</t>
  </si>
  <si>
    <t>94579</t>
  </si>
  <si>
    <t>505,43</t>
  </si>
  <si>
    <t>739,17</t>
  </si>
  <si>
    <t>94580</t>
  </si>
  <si>
    <t>743,45</t>
  </si>
  <si>
    <t>694,34</t>
  </si>
  <si>
    <t>94581</t>
  </si>
  <si>
    <t>704,56</t>
  </si>
  <si>
    <t>436,31</t>
  </si>
  <si>
    <t>94582</t>
  </si>
  <si>
    <t>439,58</t>
  </si>
  <si>
    <t>661,99</t>
  </si>
  <si>
    <t>94584</t>
  </si>
  <si>
    <t>666,47</t>
  </si>
  <si>
    <t>499,65</t>
  </si>
  <si>
    <t>94585</t>
  </si>
  <si>
    <t>504,22</t>
  </si>
  <si>
    <t>744,59</t>
  </si>
  <si>
    <t>94586</t>
  </si>
  <si>
    <t>750,42</t>
  </si>
  <si>
    <t>33,23</t>
  </si>
  <si>
    <t>26,18</t>
  </si>
  <si>
    <t>27,94</t>
  </si>
  <si>
    <t>21,22</t>
  </si>
  <si>
    <t>85015</t>
  </si>
  <si>
    <t>85016</t>
  </si>
  <si>
    <t>310,80</t>
  </si>
  <si>
    <t>79475</t>
  </si>
  <si>
    <t>345,00</t>
  </si>
  <si>
    <t>524,64</t>
  </si>
  <si>
    <t>97751</t>
  </si>
  <si>
    <t>558,18</t>
  </si>
  <si>
    <t>494,15</t>
  </si>
  <si>
    <t>97752</t>
  </si>
  <si>
    <t>524,60</t>
  </si>
  <si>
    <t>451,73</t>
  </si>
  <si>
    <t>97753</t>
  </si>
  <si>
    <t>477,95</t>
  </si>
  <si>
    <t>423,91</t>
  </si>
  <si>
    <t>97754</t>
  </si>
  <si>
    <t>447,35</t>
  </si>
  <si>
    <t>512,45</t>
  </si>
  <si>
    <t>97755</t>
  </si>
  <si>
    <t>545,69</t>
  </si>
  <si>
    <t>483,67</t>
  </si>
  <si>
    <t>97756</t>
  </si>
  <si>
    <t>513,80</t>
  </si>
  <si>
    <t>438,63</t>
  </si>
  <si>
    <t>97757</t>
  </si>
  <si>
    <t>464,40</t>
  </si>
  <si>
    <t>406,24</t>
  </si>
  <si>
    <t>97758</t>
  </si>
  <si>
    <t>429,11</t>
  </si>
  <si>
    <t>514,05</t>
  </si>
  <si>
    <t>97759</t>
  </si>
  <si>
    <t>547,92</t>
  </si>
  <si>
    <t>478,88</t>
  </si>
  <si>
    <t>97760</t>
  </si>
  <si>
    <t>509,30</t>
  </si>
  <si>
    <t>429,52</t>
  </si>
  <si>
    <t>97761</t>
  </si>
  <si>
    <t>455,29</t>
  </si>
  <si>
    <t>393,91</t>
  </si>
  <si>
    <t>97762</t>
  </si>
  <si>
    <t>416,60</t>
  </si>
  <si>
    <t>495,31</t>
  </si>
  <si>
    <t>97763</t>
  </si>
  <si>
    <t>525,83</t>
  </si>
  <si>
    <t>406,25</t>
  </si>
  <si>
    <t>97764</t>
  </si>
  <si>
    <t>423,23</t>
  </si>
  <si>
    <t>381,70</t>
  </si>
  <si>
    <t>97765</t>
  </si>
  <si>
    <t>397,04</t>
  </si>
  <si>
    <t>366,39</t>
  </si>
  <si>
    <t>97766</t>
  </si>
  <si>
    <t>380,69</t>
  </si>
  <si>
    <t>382,39</t>
  </si>
  <si>
    <t>97767</t>
  </si>
  <si>
    <t>371,85</t>
  </si>
  <si>
    <t>97768</t>
  </si>
  <si>
    <t>386,48</t>
  </si>
  <si>
    <t>351,71</t>
  </si>
  <si>
    <t>97769</t>
  </si>
  <si>
    <t>365,17</t>
  </si>
  <si>
    <t>335,41</t>
  </si>
  <si>
    <t>97770</t>
  </si>
  <si>
    <t>348,04</t>
  </si>
  <si>
    <t>365,55</t>
  </si>
  <si>
    <t>97771</t>
  </si>
  <si>
    <t>379,79</t>
  </si>
  <si>
    <t>352,53</t>
  </si>
  <si>
    <t>97772</t>
  </si>
  <si>
    <t>366,07</t>
  </si>
  <si>
    <t>332,42</t>
  </si>
  <si>
    <t>97773</t>
  </si>
  <si>
    <t>344,93</t>
  </si>
  <si>
    <t>97774</t>
  </si>
  <si>
    <t>327,26</t>
  </si>
  <si>
    <t>573,08</t>
  </si>
  <si>
    <t>97775</t>
  </si>
  <si>
    <t>598,22</t>
  </si>
  <si>
    <t>541,32</t>
  </si>
  <si>
    <t>97776</t>
  </si>
  <si>
    <t>563,43</t>
  </si>
  <si>
    <t>497,57</t>
  </si>
  <si>
    <t>97777</t>
  </si>
  <si>
    <t>515,61</t>
  </si>
  <si>
    <t>469,26</t>
  </si>
  <si>
    <t>97778</t>
  </si>
  <si>
    <t>484,68</t>
  </si>
  <si>
    <t>552,37</t>
  </si>
  <si>
    <t>97779</t>
  </si>
  <si>
    <t>577,42</t>
  </si>
  <si>
    <t>523,49</t>
  </si>
  <si>
    <t>97780</t>
  </si>
  <si>
    <t>477,43</t>
  </si>
  <si>
    <t>97781</t>
  </si>
  <si>
    <t>495,40</t>
  </si>
  <si>
    <t>97782</t>
  </si>
  <si>
    <t>459,34</t>
  </si>
  <si>
    <t>553,62</t>
  </si>
  <si>
    <t>97783</t>
  </si>
  <si>
    <t>579,46</t>
  </si>
  <si>
    <t>517,56</t>
  </si>
  <si>
    <t>97784</t>
  </si>
  <si>
    <t>540,17</t>
  </si>
  <si>
    <t>466,82</t>
  </si>
  <si>
    <t>97785</t>
  </si>
  <si>
    <t>485,16</t>
  </si>
  <si>
    <t>429,71</t>
  </si>
  <si>
    <t>97786</t>
  </si>
  <si>
    <t>445,30</t>
  </si>
  <si>
    <t>473,05</t>
  </si>
  <si>
    <t>97787</t>
  </si>
  <si>
    <t>482,94</t>
  </si>
  <si>
    <t>453,42</t>
  </si>
  <si>
    <t>97788</t>
  </si>
  <si>
    <t>462,06</t>
  </si>
  <si>
    <t>427,54</t>
  </si>
  <si>
    <t>97789</t>
  </si>
  <si>
    <t>434,70</t>
  </si>
  <si>
    <t>411,74</t>
  </si>
  <si>
    <t>97790</t>
  </si>
  <si>
    <t>418,02</t>
  </si>
  <si>
    <t>422,31</t>
  </si>
  <si>
    <t>97791</t>
  </si>
  <si>
    <t>429,50</t>
  </si>
  <si>
    <t>411,67</t>
  </si>
  <si>
    <t>97792</t>
  </si>
  <si>
    <t>418,21</t>
  </si>
  <si>
    <t>390,51</t>
  </si>
  <si>
    <t>97793</t>
  </si>
  <si>
    <t>396,17</t>
  </si>
  <si>
    <t>373,15</t>
  </si>
  <si>
    <t>97794</t>
  </si>
  <si>
    <t>378,27</t>
  </si>
  <si>
    <t>405,12</t>
  </si>
  <si>
    <t>97795</t>
  </si>
  <si>
    <t>411,33</t>
  </si>
  <si>
    <t>391,21</t>
  </si>
  <si>
    <t>97796</t>
  </si>
  <si>
    <t>396,94</t>
  </si>
  <si>
    <t>369,72</t>
  </si>
  <si>
    <t>97797</t>
  </si>
  <si>
    <t>374,80</t>
  </si>
  <si>
    <t>351,30</t>
  </si>
  <si>
    <t>97798</t>
  </si>
  <si>
    <t>355,96</t>
  </si>
  <si>
    <t>442,32</t>
  </si>
  <si>
    <t>97799</t>
  </si>
  <si>
    <t>467,48</t>
  </si>
  <si>
    <t>492,27</t>
  </si>
  <si>
    <t>97800</t>
  </si>
  <si>
    <t>509,37</t>
  </si>
  <si>
    <t>39,53</t>
  </si>
  <si>
    <t>43,16</t>
  </si>
  <si>
    <t>67,96</t>
  </si>
  <si>
    <t>89198</t>
  </si>
  <si>
    <t>69,30</t>
  </si>
  <si>
    <t>89,36</t>
  </si>
  <si>
    <t>89199</t>
  </si>
  <si>
    <t>91,01</t>
  </si>
  <si>
    <t>209,85</t>
  </si>
  <si>
    <t>89200</t>
  </si>
  <si>
    <t>213,40</t>
  </si>
  <si>
    <t>54,15</t>
  </si>
  <si>
    <t>89201</t>
  </si>
  <si>
    <t>70,20</t>
  </si>
  <si>
    <t>89202</t>
  </si>
  <si>
    <t>71,00</t>
  </si>
  <si>
    <t>164,00</t>
  </si>
  <si>
    <t>89203</t>
  </si>
  <si>
    <t>165,23</t>
  </si>
  <si>
    <t>49,28</t>
  </si>
  <si>
    <t>89204</t>
  </si>
  <si>
    <t>64,52</t>
  </si>
  <si>
    <t>89205</t>
  </si>
  <si>
    <t>153,19</t>
  </si>
  <si>
    <t>89206</t>
  </si>
  <si>
    <t>153,87</t>
  </si>
  <si>
    <t>90808</t>
  </si>
  <si>
    <t>59,30</t>
  </si>
  <si>
    <t>55,98</t>
  </si>
  <si>
    <t>90809</t>
  </si>
  <si>
    <t>122,35</t>
  </si>
  <si>
    <t>90810</t>
  </si>
  <si>
    <t>123,90</t>
  </si>
  <si>
    <t>115,84</t>
  </si>
  <si>
    <t>90811</t>
  </si>
  <si>
    <t>208,60</t>
  </si>
  <si>
    <t>90812</t>
  </si>
  <si>
    <t>210,48</t>
  </si>
  <si>
    <t>199,66</t>
  </si>
  <si>
    <t>90813</t>
  </si>
  <si>
    <t>201,08</t>
  </si>
  <si>
    <t>251,37</t>
  </si>
  <si>
    <t>90814</t>
  </si>
  <si>
    <t>253,00</t>
  </si>
  <si>
    <t>304,55</t>
  </si>
  <si>
    <t>90815</t>
  </si>
  <si>
    <t>305,91</t>
  </si>
  <si>
    <t>37,42</t>
  </si>
  <si>
    <t>90877</t>
  </si>
  <si>
    <t>38,99</t>
  </si>
  <si>
    <t>35,80</t>
  </si>
  <si>
    <t>90878</t>
  </si>
  <si>
    <t>37,24</t>
  </si>
  <si>
    <t>48,78</t>
  </si>
  <si>
    <t>90880</t>
  </si>
  <si>
    <t>44,94</t>
  </si>
  <si>
    <t>90881</t>
  </si>
  <si>
    <t>47,42</t>
  </si>
  <si>
    <t>62,07</t>
  </si>
  <si>
    <t>90883</t>
  </si>
  <si>
    <t>63,57</t>
  </si>
  <si>
    <t>60,20</t>
  </si>
  <si>
    <t>90884</t>
  </si>
  <si>
    <t>61,59</t>
  </si>
  <si>
    <t>90885</t>
  </si>
  <si>
    <t>118,87</t>
  </si>
  <si>
    <t>90886</t>
  </si>
  <si>
    <t>120,71</t>
  </si>
  <si>
    <t>116,84</t>
  </si>
  <si>
    <t>90887</t>
  </si>
  <si>
    <t>115,97</t>
  </si>
  <si>
    <t>90888</t>
  </si>
  <si>
    <t>117,56</t>
  </si>
  <si>
    <t>139,46</t>
  </si>
  <si>
    <t>90889</t>
  </si>
  <si>
    <t>141,57</t>
  </si>
  <si>
    <t>90890</t>
  </si>
  <si>
    <t>138,32</t>
  </si>
  <si>
    <t>135,16</t>
  </si>
  <si>
    <t>90891</t>
  </si>
  <si>
    <t>136,87</t>
  </si>
  <si>
    <t>95601</t>
  </si>
  <si>
    <t>95602</t>
  </si>
  <si>
    <t>95603</t>
  </si>
  <si>
    <t>25,98</t>
  </si>
  <si>
    <t>31,03</t>
  </si>
  <si>
    <t>95604</t>
  </si>
  <si>
    <t>48,64</t>
  </si>
  <si>
    <t>95605</t>
  </si>
  <si>
    <t>53,63</t>
  </si>
  <si>
    <t>95607</t>
  </si>
  <si>
    <t>95608</t>
  </si>
  <si>
    <t>95609</t>
  </si>
  <si>
    <t>151,89</t>
  </si>
  <si>
    <t>96160</t>
  </si>
  <si>
    <t>159,42</t>
  </si>
  <si>
    <t>220,41</t>
  </si>
  <si>
    <t>96161</t>
  </si>
  <si>
    <t>230,98</t>
  </si>
  <si>
    <t>283,97</t>
  </si>
  <si>
    <t>96162</t>
  </si>
  <si>
    <t>297,86</t>
  </si>
  <si>
    <t>321,37</t>
  </si>
  <si>
    <t>96163</t>
  </si>
  <si>
    <t>337,84</t>
  </si>
  <si>
    <t>136,59</t>
  </si>
  <si>
    <t>96164</t>
  </si>
  <si>
    <t>142,55</t>
  </si>
  <si>
    <t>96165</t>
  </si>
  <si>
    <t>207,99</t>
  </si>
  <si>
    <t>252,30</t>
  </si>
  <si>
    <t>96166</t>
  </si>
  <si>
    <t>263,06</t>
  </si>
  <si>
    <t>276,76</t>
  </si>
  <si>
    <t>96167</t>
  </si>
  <si>
    <t>289,05</t>
  </si>
  <si>
    <t>129,29</t>
  </si>
  <si>
    <t>96168</t>
  </si>
  <si>
    <t>134,50</t>
  </si>
  <si>
    <t>190,18</t>
  </si>
  <si>
    <t>96169</t>
  </si>
  <si>
    <t>197,68</t>
  </si>
  <si>
    <t>240,83</t>
  </si>
  <si>
    <t>96170</t>
  </si>
  <si>
    <t>250,53</t>
  </si>
  <si>
    <t>261,46</t>
  </si>
  <si>
    <t>96171</t>
  </si>
  <si>
    <t>162,14</t>
  </si>
  <si>
    <t>96172</t>
  </si>
  <si>
    <t>170,38</t>
  </si>
  <si>
    <t>233,24</t>
  </si>
  <si>
    <t>96173</t>
  </si>
  <si>
    <t>244,70</t>
  </si>
  <si>
    <t>300,37</t>
  </si>
  <si>
    <t>96174</t>
  </si>
  <si>
    <t>315,40</t>
  </si>
  <si>
    <t>340,42</t>
  </si>
  <si>
    <t>96175</t>
  </si>
  <si>
    <t>358,22</t>
  </si>
  <si>
    <t>143,40</t>
  </si>
  <si>
    <t>96176</t>
  </si>
  <si>
    <t>149,84</t>
  </si>
  <si>
    <t>207,43</t>
  </si>
  <si>
    <t>96177</t>
  </si>
  <si>
    <t>216,41</t>
  </si>
  <si>
    <t>261,57</t>
  </si>
  <si>
    <t>96178</t>
  </si>
  <si>
    <t>272,99</t>
  </si>
  <si>
    <t>286,85</t>
  </si>
  <si>
    <t>96179</t>
  </si>
  <si>
    <t>299,82</t>
  </si>
  <si>
    <t>134,31</t>
  </si>
  <si>
    <t>96180</t>
  </si>
  <si>
    <t>139,88</t>
  </si>
  <si>
    <t>196,00</t>
  </si>
  <si>
    <t>96181</t>
  </si>
  <si>
    <t>203,90</t>
  </si>
  <si>
    <t>246,41</t>
  </si>
  <si>
    <t>96182</t>
  </si>
  <si>
    <t>256,45</t>
  </si>
  <si>
    <t>268,30</t>
  </si>
  <si>
    <t>96183</t>
  </si>
  <si>
    <t>279,60</t>
  </si>
  <si>
    <t>416,22</t>
  </si>
  <si>
    <t>83534</t>
  </si>
  <si>
    <t>435,06</t>
  </si>
  <si>
    <t>95240</t>
  </si>
  <si>
    <t>95241</t>
  </si>
  <si>
    <t>17,59</t>
  </si>
  <si>
    <t>349,54</t>
  </si>
  <si>
    <t>96616</t>
  </si>
  <si>
    <t>371,66</t>
  </si>
  <si>
    <t>96617</t>
  </si>
  <si>
    <t>17,46</t>
  </si>
  <si>
    <t>96619</t>
  </si>
  <si>
    <t>332,01</t>
  </si>
  <si>
    <t>96620</t>
  </si>
  <si>
    <t>352,09</t>
  </si>
  <si>
    <t>144,89</t>
  </si>
  <si>
    <t>96621</t>
  </si>
  <si>
    <t>154,07</t>
  </si>
  <si>
    <t>93,48</t>
  </si>
  <si>
    <t>96622</t>
  </si>
  <si>
    <t>96,75</t>
  </si>
  <si>
    <t>132,88</t>
  </si>
  <si>
    <t>96623</t>
  </si>
  <si>
    <t>140,69</t>
  </si>
  <si>
    <t>89,25</t>
  </si>
  <si>
    <t>96624</t>
  </si>
  <si>
    <t>92,03</t>
  </si>
  <si>
    <t>97082</t>
  </si>
  <si>
    <t>43,32</t>
  </si>
  <si>
    <t>97083</t>
  </si>
  <si>
    <t>97084</t>
  </si>
  <si>
    <t>84,43</t>
  </si>
  <si>
    <t>97086</t>
  </si>
  <si>
    <t>92,09</t>
  </si>
  <si>
    <t>97094</t>
  </si>
  <si>
    <t>362,75</t>
  </si>
  <si>
    <t>97095</t>
  </si>
  <si>
    <t>340,37</t>
  </si>
  <si>
    <t>327,39</t>
  </si>
  <si>
    <t>97096</t>
  </si>
  <si>
    <t>328,88</t>
  </si>
  <si>
    <t>90996</t>
  </si>
  <si>
    <t>90997</t>
  </si>
  <si>
    <t>90998</t>
  </si>
  <si>
    <t>91000</t>
  </si>
  <si>
    <t>12,75</t>
  </si>
  <si>
    <t>91002</t>
  </si>
  <si>
    <t>91003</t>
  </si>
  <si>
    <t>91004</t>
  </si>
  <si>
    <t>12,58</t>
  </si>
  <si>
    <t>91005</t>
  </si>
  <si>
    <t>91006</t>
  </si>
  <si>
    <t>91007</t>
  </si>
  <si>
    <t>91008</t>
  </si>
  <si>
    <t>99,41</t>
  </si>
  <si>
    <t>92263</t>
  </si>
  <si>
    <t>103,59</t>
  </si>
  <si>
    <t>110,10</t>
  </si>
  <si>
    <t>92264</t>
  </si>
  <si>
    <t>70,46</t>
  </si>
  <si>
    <t>92265</t>
  </si>
  <si>
    <t>79,99</t>
  </si>
  <si>
    <t>92266</t>
  </si>
  <si>
    <t>92267</t>
  </si>
  <si>
    <t>92268</t>
  </si>
  <si>
    <t>38,48</t>
  </si>
  <si>
    <t>85,35</t>
  </si>
  <si>
    <t>92269</t>
  </si>
  <si>
    <t>87,40</t>
  </si>
  <si>
    <t>72,02</t>
  </si>
  <si>
    <t>92270</t>
  </si>
  <si>
    <t>73,35</t>
  </si>
  <si>
    <t>57,03</t>
  </si>
  <si>
    <t>92271</t>
  </si>
  <si>
    <t>57,07</t>
  </si>
  <si>
    <t>27,05</t>
  </si>
  <si>
    <t>92272</t>
  </si>
  <si>
    <t>92273</t>
  </si>
  <si>
    <t>161,52</t>
  </si>
  <si>
    <t>92408</t>
  </si>
  <si>
    <t>172,29</t>
  </si>
  <si>
    <t>152,88</t>
  </si>
  <si>
    <t>92409</t>
  </si>
  <si>
    <t>162,64</t>
  </si>
  <si>
    <t>111,02</t>
  </si>
  <si>
    <t>92410</t>
  </si>
  <si>
    <t>119,78</t>
  </si>
  <si>
    <t>103,38</t>
  </si>
  <si>
    <t>92411</t>
  </si>
  <si>
    <t>111,23</t>
  </si>
  <si>
    <t>74,18</t>
  </si>
  <si>
    <t>92412</t>
  </si>
  <si>
    <t>80,63</t>
  </si>
  <si>
    <t>68,29</t>
  </si>
  <si>
    <t>92413</t>
  </si>
  <si>
    <t>74,06</t>
  </si>
  <si>
    <t>91,62</t>
  </si>
  <si>
    <t>92414</t>
  </si>
  <si>
    <t>83,98</t>
  </si>
  <si>
    <t>92415</t>
  </si>
  <si>
    <t>89,02</t>
  </si>
  <si>
    <t>107,33</t>
  </si>
  <si>
    <t>92416</t>
  </si>
  <si>
    <t>99,72</t>
  </si>
  <si>
    <t>92417</t>
  </si>
  <si>
    <t>106,60</t>
  </si>
  <si>
    <t>92418</t>
  </si>
  <si>
    <t>52,33</t>
  </si>
  <si>
    <t>92419</t>
  </si>
  <si>
    <t>55,62</t>
  </si>
  <si>
    <t>92420</t>
  </si>
  <si>
    <t>75,66</t>
  </si>
  <si>
    <t>64,40</t>
  </si>
  <si>
    <t>92421</t>
  </si>
  <si>
    <t>69,10</t>
  </si>
  <si>
    <t>92422</t>
  </si>
  <si>
    <t>92423</t>
  </si>
  <si>
    <t>45,10</t>
  </si>
  <si>
    <t>58,00</t>
  </si>
  <si>
    <t>92424</t>
  </si>
  <si>
    <t>52,90</t>
  </si>
  <si>
    <t>92425</t>
  </si>
  <si>
    <t>42,11</t>
  </si>
  <si>
    <t>92426</t>
  </si>
  <si>
    <t>37,39</t>
  </si>
  <si>
    <t>92427</t>
  </si>
  <si>
    <t>39,77</t>
  </si>
  <si>
    <t>92428</t>
  </si>
  <si>
    <t>55,91</t>
  </si>
  <si>
    <t>92429</t>
  </si>
  <si>
    <t>50,64</t>
  </si>
  <si>
    <t>37,75</t>
  </si>
  <si>
    <t>92430</t>
  </si>
  <si>
    <t>40,38</t>
  </si>
  <si>
    <t>92431</t>
  </si>
  <si>
    <t>92432</t>
  </si>
  <si>
    <t>42,50</t>
  </si>
  <si>
    <t>92433</t>
  </si>
  <si>
    <t>92434</t>
  </si>
  <si>
    <t>38,41</t>
  </si>
  <si>
    <t>92435</t>
  </si>
  <si>
    <t>92436</t>
  </si>
  <si>
    <t>48,36</t>
  </si>
  <si>
    <t>92437</t>
  </si>
  <si>
    <t>43,54</t>
  </si>
  <si>
    <t>92438</t>
  </si>
  <si>
    <t>92439</t>
  </si>
  <si>
    <t>43,22</t>
  </si>
  <si>
    <t>92440</t>
  </si>
  <si>
    <t>92441</t>
  </si>
  <si>
    <t>41,99</t>
  </si>
  <si>
    <t>92442</t>
  </si>
  <si>
    <t>92443</t>
  </si>
  <si>
    <t>40,23</t>
  </si>
  <si>
    <t>92444</t>
  </si>
  <si>
    <t>36,15</t>
  </si>
  <si>
    <t>92445</t>
  </si>
  <si>
    <t>160,18</t>
  </si>
  <si>
    <t>92446</t>
  </si>
  <si>
    <t>168,18</t>
  </si>
  <si>
    <t>116,20</t>
  </si>
  <si>
    <t>92447</t>
  </si>
  <si>
    <t>122,55</t>
  </si>
  <si>
    <t>92448</t>
  </si>
  <si>
    <t>185,69</t>
  </si>
  <si>
    <t>92449</t>
  </si>
  <si>
    <t>193,86</t>
  </si>
  <si>
    <t>157,76</t>
  </si>
  <si>
    <t>92450</t>
  </si>
  <si>
    <t>165,83</t>
  </si>
  <si>
    <t>122,64</t>
  </si>
  <si>
    <t>92451</t>
  </si>
  <si>
    <t>128,51</t>
  </si>
  <si>
    <t>98,83</t>
  </si>
  <si>
    <t>92452</t>
  </si>
  <si>
    <t>105,40</t>
  </si>
  <si>
    <t>161,49</t>
  </si>
  <si>
    <t>92453</t>
  </si>
  <si>
    <t>164,44</t>
  </si>
  <si>
    <t>92454</t>
  </si>
  <si>
    <t>102,37</t>
  </si>
  <si>
    <t>92455</t>
  </si>
  <si>
    <t>107,29</t>
  </si>
  <si>
    <t>82,25</t>
  </si>
  <si>
    <t>92456</t>
  </si>
  <si>
    <t>87,79</t>
  </si>
  <si>
    <t>141,10</t>
  </si>
  <si>
    <t>92457</t>
  </si>
  <si>
    <t>152,60</t>
  </si>
  <si>
    <t>92458</t>
  </si>
  <si>
    <t>158,71</t>
  </si>
  <si>
    <t>87,62</t>
  </si>
  <si>
    <t>92459</t>
  </si>
  <si>
    <t>91,85</t>
  </si>
  <si>
    <t>67,48</t>
  </si>
  <si>
    <t>92460</t>
  </si>
  <si>
    <t>130,76</t>
  </si>
  <si>
    <t>92461</t>
  </si>
  <si>
    <t>136,42</t>
  </si>
  <si>
    <t>144,99</t>
  </si>
  <si>
    <t>92462</t>
  </si>
  <si>
    <t>150,51</t>
  </si>
  <si>
    <t>92463</t>
  </si>
  <si>
    <t>83,68</t>
  </si>
  <si>
    <t>62,77</t>
  </si>
  <si>
    <t>92464</t>
  </si>
  <si>
    <t>101,10</t>
  </si>
  <si>
    <t>92465</t>
  </si>
  <si>
    <t>105,81</t>
  </si>
  <si>
    <t>138,48</t>
  </si>
  <si>
    <t>92466</t>
  </si>
  <si>
    <t>143,41</t>
  </si>
  <si>
    <t>62,95</t>
  </si>
  <si>
    <t>92467</t>
  </si>
  <si>
    <t>66,12</t>
  </si>
  <si>
    <t>92468</t>
  </si>
  <si>
    <t>60,16</t>
  </si>
  <si>
    <t>92469</t>
  </si>
  <si>
    <t>96,26</t>
  </si>
  <si>
    <t>92470</t>
  </si>
  <si>
    <t>138,84</t>
  </si>
  <si>
    <t>57,36</t>
  </si>
  <si>
    <t>92471</t>
  </si>
  <si>
    <t>92472</t>
  </si>
  <si>
    <t>84,57</t>
  </si>
  <si>
    <t>92473</t>
  </si>
  <si>
    <t>88,52</t>
  </si>
  <si>
    <t>92474</t>
  </si>
  <si>
    <t>52,81</t>
  </si>
  <si>
    <t>92475</t>
  </si>
  <si>
    <t>92476</t>
  </si>
  <si>
    <t>68,75</t>
  </si>
  <si>
    <t>92477</t>
  </si>
  <si>
    <t>72,03</t>
  </si>
  <si>
    <t>123,61</t>
  </si>
  <si>
    <t>92478</t>
  </si>
  <si>
    <t>127,16</t>
  </si>
  <si>
    <t>92479</t>
  </si>
  <si>
    <t>45,32</t>
  </si>
  <si>
    <t>92480</t>
  </si>
  <si>
    <t>46,12</t>
  </si>
  <si>
    <t>205,52</t>
  </si>
  <si>
    <t>92481</t>
  </si>
  <si>
    <t>217,14</t>
  </si>
  <si>
    <t>195,45</t>
  </si>
  <si>
    <t>92482</t>
  </si>
  <si>
    <t>205,87</t>
  </si>
  <si>
    <t>92483</t>
  </si>
  <si>
    <t>164,50</t>
  </si>
  <si>
    <t>145,38</t>
  </si>
  <si>
    <t>92484</t>
  </si>
  <si>
    <t>110,45</t>
  </si>
  <si>
    <t>92485</t>
  </si>
  <si>
    <t>118,35</t>
  </si>
  <si>
    <t>92486</t>
  </si>
  <si>
    <t>110,71</t>
  </si>
  <si>
    <t>59,54</t>
  </si>
  <si>
    <t>92487</t>
  </si>
  <si>
    <t>62,89</t>
  </si>
  <si>
    <t>92488</t>
  </si>
  <si>
    <t>92489</t>
  </si>
  <si>
    <t>92490</t>
  </si>
  <si>
    <t>92491</t>
  </si>
  <si>
    <t>54,82</t>
  </si>
  <si>
    <t>92492</t>
  </si>
  <si>
    <t>32,60</t>
  </si>
  <si>
    <t>92493</t>
  </si>
  <si>
    <t>32,10</t>
  </si>
  <si>
    <t>92494</t>
  </si>
  <si>
    <t>92495</t>
  </si>
  <si>
    <t>58,46</t>
  </si>
  <si>
    <t>53,23</t>
  </si>
  <si>
    <t>92496</t>
  </si>
  <si>
    <t>56,05</t>
  </si>
  <si>
    <t>32,75</t>
  </si>
  <si>
    <t>92497</t>
  </si>
  <si>
    <t>30,74</t>
  </si>
  <si>
    <t>92498</t>
  </si>
  <si>
    <t>54,40</t>
  </si>
  <si>
    <t>92499</t>
  </si>
  <si>
    <t>57,39</t>
  </si>
  <si>
    <t>52,29</t>
  </si>
  <si>
    <t>92500</t>
  </si>
  <si>
    <t>55,05</t>
  </si>
  <si>
    <t>31,93</t>
  </si>
  <si>
    <t>92501</t>
  </si>
  <si>
    <t>34,13</t>
  </si>
  <si>
    <t>92502</t>
  </si>
  <si>
    <t>92503</t>
  </si>
  <si>
    <t>55,67</t>
  </si>
  <si>
    <t>92504</t>
  </si>
  <si>
    <t>37,71</t>
  </si>
  <si>
    <t>92505</t>
  </si>
  <si>
    <t>28,68</t>
  </si>
  <si>
    <t>92506</t>
  </si>
  <si>
    <t>58,08</t>
  </si>
  <si>
    <t>92507</t>
  </si>
  <si>
    <t>92508</t>
  </si>
  <si>
    <t>59,26</t>
  </si>
  <si>
    <t>36,16</t>
  </si>
  <si>
    <t>92509</t>
  </si>
  <si>
    <t>92510</t>
  </si>
  <si>
    <t>50,30</t>
  </si>
  <si>
    <t>92511</t>
  </si>
  <si>
    <t>48,86</t>
  </si>
  <si>
    <t>92512</t>
  </si>
  <si>
    <t>51,20</t>
  </si>
  <si>
    <t>26,20</t>
  </si>
  <si>
    <t>92513</t>
  </si>
  <si>
    <t>24,87</t>
  </si>
  <si>
    <t>92514</t>
  </si>
  <si>
    <t>92515</t>
  </si>
  <si>
    <t>46,80</t>
  </si>
  <si>
    <t>43,38</t>
  </si>
  <si>
    <t>92516</t>
  </si>
  <si>
    <t>45,41</t>
  </si>
  <si>
    <t>92517</t>
  </si>
  <si>
    <t>22,98</t>
  </si>
  <si>
    <t>92518</t>
  </si>
  <si>
    <t>92519</t>
  </si>
  <si>
    <t>43,75</t>
  </si>
  <si>
    <t>92520</t>
  </si>
  <si>
    <t>42,46</t>
  </si>
  <si>
    <t>19,32</t>
  </si>
  <si>
    <t>92521</t>
  </si>
  <si>
    <t>20,54</t>
  </si>
  <si>
    <t>92522</t>
  </si>
  <si>
    <t>92523</t>
  </si>
  <si>
    <t>42,14</t>
  </si>
  <si>
    <t>92524</t>
  </si>
  <si>
    <t>40,91</t>
  </si>
  <si>
    <t>92525</t>
  </si>
  <si>
    <t>92526</t>
  </si>
  <si>
    <t>92527</t>
  </si>
  <si>
    <t>92528</t>
  </si>
  <si>
    <t>92529</t>
  </si>
  <si>
    <t>18,39</t>
  </si>
  <si>
    <t>16,27</t>
  </si>
  <si>
    <t>92530</t>
  </si>
  <si>
    <t>38,32</t>
  </si>
  <si>
    <t>92531</t>
  </si>
  <si>
    <t>37,28</t>
  </si>
  <si>
    <t>92532</t>
  </si>
  <si>
    <t>38,95</t>
  </si>
  <si>
    <t>92533</t>
  </si>
  <si>
    <t>17,70</t>
  </si>
  <si>
    <t>92534</t>
  </si>
  <si>
    <t>36,86</t>
  </si>
  <si>
    <t>92535</t>
  </si>
  <si>
    <t>92536</t>
  </si>
  <si>
    <t>92537</t>
  </si>
  <si>
    <t>16,41</t>
  </si>
  <si>
    <t>92538</t>
  </si>
  <si>
    <t>127,51</t>
  </si>
  <si>
    <t>95934</t>
  </si>
  <si>
    <t>130,62</t>
  </si>
  <si>
    <t>116,74</t>
  </si>
  <si>
    <t>95935</t>
  </si>
  <si>
    <t>119,85</t>
  </si>
  <si>
    <t>122,10</t>
  </si>
  <si>
    <t>95936</t>
  </si>
  <si>
    <t>124,87</t>
  </si>
  <si>
    <t>292,27</t>
  </si>
  <si>
    <t>95937</t>
  </si>
  <si>
    <t>307,57</t>
  </si>
  <si>
    <t>247,48</t>
  </si>
  <si>
    <t>95938</t>
  </si>
  <si>
    <t>259,21</t>
  </si>
  <si>
    <t>166,19</t>
  </si>
  <si>
    <t>95939</t>
  </si>
  <si>
    <t>174,61</t>
  </si>
  <si>
    <t>95940</t>
  </si>
  <si>
    <t>133,26</t>
  </si>
  <si>
    <t>110,39</t>
  </si>
  <si>
    <t>95941</t>
  </si>
  <si>
    <t>116,66</t>
  </si>
  <si>
    <t>100,37</t>
  </si>
  <si>
    <t>95942</t>
  </si>
  <si>
    <t>106,30</t>
  </si>
  <si>
    <t>136,04</t>
  </si>
  <si>
    <t>96252</t>
  </si>
  <si>
    <t>142,04</t>
  </si>
  <si>
    <t>96257</t>
  </si>
  <si>
    <t>128,23</t>
  </si>
  <si>
    <t>96258</t>
  </si>
  <si>
    <t>119,37</t>
  </si>
  <si>
    <t>137,04</t>
  </si>
  <si>
    <t>96259</t>
  </si>
  <si>
    <t>147,58</t>
  </si>
  <si>
    <t>201,43</t>
  </si>
  <si>
    <t>96529</t>
  </si>
  <si>
    <t>214,57</t>
  </si>
  <si>
    <t>96530</t>
  </si>
  <si>
    <t>123,58</t>
  </si>
  <si>
    <t>83,44</t>
  </si>
  <si>
    <t>96531</t>
  </si>
  <si>
    <t>88,10</t>
  </si>
  <si>
    <t>131,56</t>
  </si>
  <si>
    <t>96532</t>
  </si>
  <si>
    <t>141,50</t>
  </si>
  <si>
    <t>74,20</t>
  </si>
  <si>
    <t>96533</t>
  </si>
  <si>
    <t>78,04</t>
  </si>
  <si>
    <t>59,01</t>
  </si>
  <si>
    <t>96534</t>
  </si>
  <si>
    <t>63,21</t>
  </si>
  <si>
    <t>95,19</t>
  </si>
  <si>
    <t>96535</t>
  </si>
  <si>
    <t>103,45</t>
  </si>
  <si>
    <t>50,94</t>
  </si>
  <si>
    <t>96536</t>
  </si>
  <si>
    <t>54,35</t>
  </si>
  <si>
    <t>127,94</t>
  </si>
  <si>
    <t>96537</t>
  </si>
  <si>
    <t>135,64</t>
  </si>
  <si>
    <t>96538</t>
  </si>
  <si>
    <t>184,42</t>
  </si>
  <si>
    <t>86,02</t>
  </si>
  <si>
    <t>96539</t>
  </si>
  <si>
    <t>89,65</t>
  </si>
  <si>
    <t>96540</t>
  </si>
  <si>
    <t>123,28</t>
  </si>
  <si>
    <t>96541</t>
  </si>
  <si>
    <t>134,60</t>
  </si>
  <si>
    <t>64,21</t>
  </si>
  <si>
    <t>96542</t>
  </si>
  <si>
    <t>69,42</t>
  </si>
  <si>
    <t>96543</t>
  </si>
  <si>
    <t>126,46</t>
  </si>
  <si>
    <t>97747</t>
  </si>
  <si>
    <t>22,57</t>
  </si>
  <si>
    <t>480,70</t>
  </si>
  <si>
    <t>493,24</t>
  </si>
  <si>
    <t>41,51</t>
  </si>
  <si>
    <t>59,56</t>
  </si>
  <si>
    <t>57,67</t>
  </si>
  <si>
    <t>61,18</t>
  </si>
  <si>
    <t>67,20</t>
  </si>
  <si>
    <t>82,49</t>
  </si>
  <si>
    <t>103,19</t>
  </si>
  <si>
    <t>112,56</t>
  </si>
  <si>
    <t>109,21</t>
  </si>
  <si>
    <t>118,58</t>
  </si>
  <si>
    <t>115,23</t>
  </si>
  <si>
    <t>124,60</t>
  </si>
  <si>
    <t>134,03</t>
  </si>
  <si>
    <t>85662</t>
  </si>
  <si>
    <t>89996</t>
  </si>
  <si>
    <t>89997</t>
  </si>
  <si>
    <t>89998</t>
  </si>
  <si>
    <t>89999</t>
  </si>
  <si>
    <t>90000</t>
  </si>
  <si>
    <t>91593</t>
  </si>
  <si>
    <t>6,61</t>
  </si>
  <si>
    <t>91594</t>
  </si>
  <si>
    <t>91595</t>
  </si>
  <si>
    <t>7,56</t>
  </si>
  <si>
    <t>91596</t>
  </si>
  <si>
    <t>91597</t>
  </si>
  <si>
    <t>91598</t>
  </si>
  <si>
    <t>91599</t>
  </si>
  <si>
    <t>91600</t>
  </si>
  <si>
    <t>91601</t>
  </si>
  <si>
    <t>91602</t>
  </si>
  <si>
    <t>7,43</t>
  </si>
  <si>
    <t>91603</t>
  </si>
  <si>
    <t>92759</t>
  </si>
  <si>
    <t>92760</t>
  </si>
  <si>
    <t>7,65</t>
  </si>
  <si>
    <t>92761</t>
  </si>
  <si>
    <t>92762</t>
  </si>
  <si>
    <t>92763</t>
  </si>
  <si>
    <t>92764</t>
  </si>
  <si>
    <t>92765</t>
  </si>
  <si>
    <t>92766</t>
  </si>
  <si>
    <t>5,30</t>
  </si>
  <si>
    <t>92767</t>
  </si>
  <si>
    <t>92768</t>
  </si>
  <si>
    <t>92769</t>
  </si>
  <si>
    <t>92770</t>
  </si>
  <si>
    <t>92771</t>
  </si>
  <si>
    <t>92772</t>
  </si>
  <si>
    <t>92773</t>
  </si>
  <si>
    <t>92774</t>
  </si>
  <si>
    <t>4,63</t>
  </si>
  <si>
    <t>92775</t>
  </si>
  <si>
    <t>92776</t>
  </si>
  <si>
    <t>92777</t>
  </si>
  <si>
    <t>92778</t>
  </si>
  <si>
    <t>92779</t>
  </si>
  <si>
    <t>6,42</t>
  </si>
  <si>
    <t>92780</t>
  </si>
  <si>
    <t>92781</t>
  </si>
  <si>
    <t>92782</t>
  </si>
  <si>
    <t>10,89</t>
  </si>
  <si>
    <t>92783</t>
  </si>
  <si>
    <t>92784</t>
  </si>
  <si>
    <t>8,11</t>
  </si>
  <si>
    <t>92785</t>
  </si>
  <si>
    <t>92786</t>
  </si>
  <si>
    <t>92787</t>
  </si>
  <si>
    <t>92788</t>
  </si>
  <si>
    <t>92789</t>
  </si>
  <si>
    <t>92790</t>
  </si>
  <si>
    <t>92791</t>
  </si>
  <si>
    <t>92792</t>
  </si>
  <si>
    <t>92793</t>
  </si>
  <si>
    <t>92794</t>
  </si>
  <si>
    <t>4,84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</si>
  <si>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</si>
  <si>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</si>
  <si>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</si>
  <si>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</si>
  <si>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</si>
  <si>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</si>
  <si>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</si>
  <si>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</si>
  <si>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</si>
  <si>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</si>
  <si>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</si>
  <si>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</si>
  <si>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</si>
  <si>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</si>
  <si>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</si>
  <si>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</si>
  <si>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</si>
  <si>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</si>
  <si>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</si>
  <si>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</si>
  <si>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</si>
  <si>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</si>
  <si>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</si>
  <si>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</si>
  <si>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</si>
  <si>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</si>
  <si>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</si>
  <si>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</si>
  <si>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</si>
  <si>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</si>
  <si>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</si>
  <si>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6,06</t>
  </si>
  <si>
    <t>92922</t>
  </si>
  <si>
    <t>92923</t>
  </si>
  <si>
    <t>5,01</t>
  </si>
  <si>
    <t>92924</t>
  </si>
  <si>
    <t>5,39</t>
  </si>
  <si>
    <t>95445</t>
  </si>
  <si>
    <t>4,65</t>
  </si>
  <si>
    <t>95446</t>
  </si>
  <si>
    <t>95576</t>
  </si>
  <si>
    <t>95577</t>
  </si>
  <si>
    <t>95578</t>
  </si>
  <si>
    <t>95579</t>
  </si>
  <si>
    <t>95580</t>
  </si>
  <si>
    <t>95581</t>
  </si>
  <si>
    <t>95583</t>
  </si>
  <si>
    <t>8,44</t>
  </si>
  <si>
    <t>95584</t>
  </si>
  <si>
    <t>95585</t>
  </si>
  <si>
    <t>6,71</t>
  </si>
  <si>
    <t>95586</t>
  </si>
  <si>
    <t>95587</t>
  </si>
  <si>
    <t>95588</t>
  </si>
  <si>
    <t>95589</t>
  </si>
  <si>
    <t>95590</t>
  </si>
  <si>
    <t>95592</t>
  </si>
  <si>
    <t>95593</t>
  </si>
  <si>
    <t>13,69</t>
  </si>
  <si>
    <t>95943</t>
  </si>
  <si>
    <t>14,74</t>
  </si>
  <si>
    <t>95944</t>
  </si>
  <si>
    <t>95945</t>
  </si>
  <si>
    <t>95946</t>
  </si>
  <si>
    <t>95947</t>
  </si>
  <si>
    <t>95948</t>
  </si>
  <si>
    <t>96544</t>
  </si>
  <si>
    <t>96545</t>
  </si>
  <si>
    <t>96546</t>
  </si>
  <si>
    <t>96547</t>
  </si>
  <si>
    <t>96548</t>
  </si>
  <si>
    <t>96549</t>
  </si>
  <si>
    <t>96550</t>
  </si>
  <si>
    <t>40780</t>
  </si>
  <si>
    <t>92,43</t>
  </si>
  <si>
    <t>102,38</t>
  </si>
  <si>
    <t>533,49</t>
  </si>
  <si>
    <t>89993</t>
  </si>
  <si>
    <t>565,37</t>
  </si>
  <si>
    <t>437,45</t>
  </si>
  <si>
    <t>89994</t>
  </si>
  <si>
    <t>458,49</t>
  </si>
  <si>
    <t>508,92</t>
  </si>
  <si>
    <t>89995</t>
  </si>
  <si>
    <t>538,03</t>
  </si>
  <si>
    <t>240,62</t>
  </si>
  <si>
    <t>90278</t>
  </si>
  <si>
    <t>245,96</t>
  </si>
  <si>
    <t>251,52</t>
  </si>
  <si>
    <t>90279</t>
  </si>
  <si>
    <t>256,32</t>
  </si>
  <si>
    <t>275,87</t>
  </si>
  <si>
    <t>90280</t>
  </si>
  <si>
    <t>281,11</t>
  </si>
  <si>
    <t>308,33</t>
  </si>
  <si>
    <t>90281</t>
  </si>
  <si>
    <t>313,35</t>
  </si>
  <si>
    <t>244,51</t>
  </si>
  <si>
    <t>90282</t>
  </si>
  <si>
    <t>250,04</t>
  </si>
  <si>
    <t>90283</t>
  </si>
  <si>
    <t>261,42</t>
  </si>
  <si>
    <t>282,30</t>
  </si>
  <si>
    <t>90284</t>
  </si>
  <si>
    <t>287,71</t>
  </si>
  <si>
    <t>317,21</t>
  </si>
  <si>
    <t>90285</t>
  </si>
  <si>
    <t>346,46</t>
  </si>
  <si>
    <t>90853</t>
  </si>
  <si>
    <t>349,25</t>
  </si>
  <si>
    <t>90854</t>
  </si>
  <si>
    <t>338,28</t>
  </si>
  <si>
    <t>368,77</t>
  </si>
  <si>
    <t>90855</t>
  </si>
  <si>
    <t>372,77</t>
  </si>
  <si>
    <t>349,74</t>
  </si>
  <si>
    <t>90856</t>
  </si>
  <si>
    <t>352,90</t>
  </si>
  <si>
    <t>337,89</t>
  </si>
  <si>
    <t>90857</t>
  </si>
  <si>
    <t>340,70</t>
  </si>
  <si>
    <t>383,76</t>
  </si>
  <si>
    <t>90858</t>
  </si>
  <si>
    <t>389,43</t>
  </si>
  <si>
    <t>329,37</t>
  </si>
  <si>
    <t>90859</t>
  </si>
  <si>
    <t>331,46</t>
  </si>
  <si>
    <t>333,90</t>
  </si>
  <si>
    <t>90860</t>
  </si>
  <si>
    <t>336,50</t>
  </si>
  <si>
    <t>341,12</t>
  </si>
  <si>
    <t>90861</t>
  </si>
  <si>
    <t>343,98</t>
  </si>
  <si>
    <t>90862</t>
  </si>
  <si>
    <t>310,77</t>
  </si>
  <si>
    <t>92718</t>
  </si>
  <si>
    <t>432,43</t>
  </si>
  <si>
    <t>92719</t>
  </si>
  <si>
    <t>301,75</t>
  </si>
  <si>
    <t>92720</t>
  </si>
  <si>
    <t>342,35</t>
  </si>
  <si>
    <t>291,50</t>
  </si>
  <si>
    <t>92721</t>
  </si>
  <si>
    <t>293,75</t>
  </si>
  <si>
    <t>92722</t>
  </si>
  <si>
    <t>339,09</t>
  </si>
  <si>
    <t>328,27</t>
  </si>
  <si>
    <t>92723</t>
  </si>
  <si>
    <t>331,07</t>
  </si>
  <si>
    <t>92724</t>
  </si>
  <si>
    <t>328,10</t>
  </si>
  <si>
    <t>324,50</t>
  </si>
  <si>
    <t>92725</t>
  </si>
  <si>
    <t>326,84</t>
  </si>
  <si>
    <t>322,60</t>
  </si>
  <si>
    <t>92726</t>
  </si>
  <si>
    <t>324,76</t>
  </si>
  <si>
    <t>362,00</t>
  </si>
  <si>
    <t>92727</t>
  </si>
  <si>
    <t>372,97</t>
  </si>
  <si>
    <t>343,40</t>
  </si>
  <si>
    <t>92728</t>
  </si>
  <si>
    <t>352,35</t>
  </si>
  <si>
    <t>335,53</t>
  </si>
  <si>
    <t>92729</t>
  </si>
  <si>
    <t>343,62</t>
  </si>
  <si>
    <t>92730</t>
  </si>
  <si>
    <t>329,06</t>
  </si>
  <si>
    <t>337,38</t>
  </si>
  <si>
    <t>92731</t>
  </si>
  <si>
    <t>345,65</t>
  </si>
  <si>
    <t>324,67</t>
  </si>
  <si>
    <t>92732</t>
  </si>
  <si>
    <t>331,57</t>
  </si>
  <si>
    <t>319,26</t>
  </si>
  <si>
    <t>92733</t>
  </si>
  <si>
    <t>325,56</t>
  </si>
  <si>
    <t>310,29</t>
  </si>
  <si>
    <t>92734</t>
  </si>
  <si>
    <t>315,63</t>
  </si>
  <si>
    <t>92735</t>
  </si>
  <si>
    <t>323,81</t>
  </si>
  <si>
    <t>307,36</t>
  </si>
  <si>
    <t>92736</t>
  </si>
  <si>
    <t>312,63</t>
  </si>
  <si>
    <t>292,80</t>
  </si>
  <si>
    <t>92739</t>
  </si>
  <si>
    <t>296,40</t>
  </si>
  <si>
    <t>287,81</t>
  </si>
  <si>
    <t>92740</t>
  </si>
  <si>
    <t>290,86</t>
  </si>
  <si>
    <t>465,29</t>
  </si>
  <si>
    <t>92741</t>
  </si>
  <si>
    <t>487,64</t>
  </si>
  <si>
    <t>652,62</t>
  </si>
  <si>
    <t>92742</t>
  </si>
  <si>
    <t>695,42</t>
  </si>
  <si>
    <t>92873</t>
  </si>
  <si>
    <t>161,57</t>
  </si>
  <si>
    <t>92874</t>
  </si>
  <si>
    <t>190,56</t>
  </si>
  <si>
    <t>94962</t>
  </si>
  <si>
    <t>196,58</t>
  </si>
  <si>
    <t>208,31</t>
  </si>
  <si>
    <t>94963</t>
  </si>
  <si>
    <t>229,45</t>
  </si>
  <si>
    <t>94964</t>
  </si>
  <si>
    <t>235,65</t>
  </si>
  <si>
    <t>237,50</t>
  </si>
  <si>
    <t>94965</t>
  </si>
  <si>
    <t>243,16</t>
  </si>
  <si>
    <t>245,67</t>
  </si>
  <si>
    <t>94966</t>
  </si>
  <si>
    <t>251,30</t>
  </si>
  <si>
    <t>280,61</t>
  </si>
  <si>
    <t>94967</t>
  </si>
  <si>
    <t>286,59</t>
  </si>
  <si>
    <t>184,94</t>
  </si>
  <si>
    <t>94968</t>
  </si>
  <si>
    <t>190,11</t>
  </si>
  <si>
    <t>203,41</t>
  </si>
  <si>
    <t>94969</t>
  </si>
  <si>
    <t>208,38</t>
  </si>
  <si>
    <t>220,40</t>
  </si>
  <si>
    <t>94970</t>
  </si>
  <si>
    <t>225,37</t>
  </si>
  <si>
    <t>232,42</t>
  </si>
  <si>
    <t>94971</t>
  </si>
  <si>
    <t>237,28</t>
  </si>
  <si>
    <t>242,23</t>
  </si>
  <si>
    <t>94972</t>
  </si>
  <si>
    <t>247,20</t>
  </si>
  <si>
    <t>274,20</t>
  </si>
  <si>
    <t>94973</t>
  </si>
  <si>
    <t>279,17</t>
  </si>
  <si>
    <t>275,22</t>
  </si>
  <si>
    <t>94974</t>
  </si>
  <si>
    <t>289,37</t>
  </si>
  <si>
    <t>292,13</t>
  </si>
  <si>
    <t>94975</t>
  </si>
  <si>
    <t>306,05</t>
  </si>
  <si>
    <t>357,45</t>
  </si>
  <si>
    <t>96555</t>
  </si>
  <si>
    <t>371,92</t>
  </si>
  <si>
    <t>416,82</t>
  </si>
  <si>
    <t>96556</t>
  </si>
  <si>
    <t>438,11</t>
  </si>
  <si>
    <t>96557</t>
  </si>
  <si>
    <t>356,54</t>
  </si>
  <si>
    <t>96558</t>
  </si>
  <si>
    <t>362,28</t>
  </si>
  <si>
    <t>63,74</t>
  </si>
  <si>
    <t>66,13</t>
  </si>
  <si>
    <t>69,75</t>
  </si>
  <si>
    <t>72,49</t>
  </si>
  <si>
    <t>81,37</t>
  </si>
  <si>
    <t>84,50</t>
  </si>
  <si>
    <t>91,57</t>
  </si>
  <si>
    <t>94,91</t>
  </si>
  <si>
    <t>53,39</t>
  </si>
  <si>
    <t>55,54</t>
  </si>
  <si>
    <t>61,13</t>
  </si>
  <si>
    <t>80,70</t>
  </si>
  <si>
    <t>82,51</t>
  </si>
  <si>
    <t>105,95</t>
  </si>
  <si>
    <t>109,43</t>
  </si>
  <si>
    <t>257,04</t>
  </si>
  <si>
    <t>83518</t>
  </si>
  <si>
    <t>271,31</t>
  </si>
  <si>
    <t>336,44</t>
  </si>
  <si>
    <t>95467</t>
  </si>
  <si>
    <t>360,53</t>
  </si>
  <si>
    <t>68328</t>
  </si>
  <si>
    <t>95,06</t>
  </si>
  <si>
    <t>95,50</t>
  </si>
  <si>
    <t>79471</t>
  </si>
  <si>
    <t>93182</t>
  </si>
  <si>
    <t>93183</t>
  </si>
  <si>
    <t>30,03</t>
  </si>
  <si>
    <t>17,69</t>
  </si>
  <si>
    <t>93184</t>
  </si>
  <si>
    <t>93185</t>
  </si>
  <si>
    <t>44,97</t>
  </si>
  <si>
    <t>93186</t>
  </si>
  <si>
    <t>93187</t>
  </si>
  <si>
    <t>46,32</t>
  </si>
  <si>
    <t>93188</t>
  </si>
  <si>
    <t>93189</t>
  </si>
  <si>
    <t>53,08</t>
  </si>
  <si>
    <t>25,70</t>
  </si>
  <si>
    <t>93190</t>
  </si>
  <si>
    <t>26,59</t>
  </si>
  <si>
    <t>93191</t>
  </si>
  <si>
    <t>93192</t>
  </si>
  <si>
    <t>32,86</t>
  </si>
  <si>
    <t>93193</t>
  </si>
  <si>
    <t>28,11</t>
  </si>
  <si>
    <t>93194</t>
  </si>
  <si>
    <t>93195</t>
  </si>
  <si>
    <t>42,19</t>
  </si>
  <si>
    <t>93196</t>
  </si>
  <si>
    <t>43,89</t>
  </si>
  <si>
    <t>93197</t>
  </si>
  <si>
    <t>48,46</t>
  </si>
  <si>
    <t>93198</t>
  </si>
  <si>
    <t>93199</t>
  </si>
  <si>
    <t>93200</t>
  </si>
  <si>
    <t>93201</t>
  </si>
  <si>
    <t>16,72</t>
  </si>
  <si>
    <t>93202</t>
  </si>
  <si>
    <t>93203</t>
  </si>
  <si>
    <t>32,29</t>
  </si>
  <si>
    <t>93204</t>
  </si>
  <si>
    <t>93205</t>
  </si>
  <si>
    <t>71623</t>
  </si>
  <si>
    <t>27,41</t>
  </si>
  <si>
    <t>83513</t>
  </si>
  <si>
    <t>83514</t>
  </si>
  <si>
    <t>84153</t>
  </si>
  <si>
    <t>51,48</t>
  </si>
  <si>
    <t>84154</t>
  </si>
  <si>
    <t>104,97</t>
  </si>
  <si>
    <t>2.158,72</t>
  </si>
  <si>
    <t>85233</t>
  </si>
  <si>
    <t>2.287,26</t>
  </si>
  <si>
    <t>1.310,00</t>
  </si>
  <si>
    <t>95952</t>
  </si>
  <si>
    <t>1.356,79</t>
  </si>
  <si>
    <t>2.289,21</t>
  </si>
  <si>
    <t>95953</t>
  </si>
  <si>
    <t>2.393,44</t>
  </si>
  <si>
    <t>1.549,51</t>
  </si>
  <si>
    <t>95954</t>
  </si>
  <si>
    <t>1.616,93</t>
  </si>
  <si>
    <t>1.995,96</t>
  </si>
  <si>
    <t>95955</t>
  </si>
  <si>
    <t>2.084,88</t>
  </si>
  <si>
    <t>1.513,85</t>
  </si>
  <si>
    <t>95956</t>
  </si>
  <si>
    <t>1.578,53</t>
  </si>
  <si>
    <t>1.915,18</t>
  </si>
  <si>
    <t>95957</t>
  </si>
  <si>
    <t>1.991,24</t>
  </si>
  <si>
    <t>2.002,18</t>
  </si>
  <si>
    <t>95969</t>
  </si>
  <si>
    <t>2.092,67</t>
  </si>
  <si>
    <t>4.892,01</t>
  </si>
  <si>
    <t>97733</t>
  </si>
  <si>
    <t>5.377,50</t>
  </si>
  <si>
    <t>2.157,32</t>
  </si>
  <si>
    <t>97734</t>
  </si>
  <si>
    <t>2.350,31</t>
  </si>
  <si>
    <t>1.726,58</t>
  </si>
  <si>
    <t>97735</t>
  </si>
  <si>
    <t>1.872,52</t>
  </si>
  <si>
    <t>1.107,01</t>
  </si>
  <si>
    <t>97736</t>
  </si>
  <si>
    <t>1.183,87</t>
  </si>
  <si>
    <t>2.438,91</t>
  </si>
  <si>
    <t>97737</t>
  </si>
  <si>
    <t>2.636,23</t>
  </si>
  <si>
    <t>2.318,07</t>
  </si>
  <si>
    <t>97739</t>
  </si>
  <si>
    <t>2.483,63</t>
  </si>
  <si>
    <t>1.669,83</t>
  </si>
  <si>
    <t>97740</t>
  </si>
  <si>
    <t>1.770,78</t>
  </si>
  <si>
    <t>5968</t>
  </si>
  <si>
    <t>36,21</t>
  </si>
  <si>
    <t>83731</t>
  </si>
  <si>
    <t>83732</t>
  </si>
  <si>
    <t>32,01</t>
  </si>
  <si>
    <t>83733</t>
  </si>
  <si>
    <t>56,58</t>
  </si>
  <si>
    <t>83735</t>
  </si>
  <si>
    <t>68053</t>
  </si>
  <si>
    <t>76,05</t>
  </si>
  <si>
    <t>80,05</t>
  </si>
  <si>
    <t>40,53</t>
  </si>
  <si>
    <t>64,37</t>
  </si>
  <si>
    <t>83737</t>
  </si>
  <si>
    <t>65,94</t>
  </si>
  <si>
    <t>83738</t>
  </si>
  <si>
    <t>80,92</t>
  </si>
  <si>
    <t>83740</t>
  </si>
  <si>
    <t>30,99</t>
  </si>
  <si>
    <t>33,35</t>
  </si>
  <si>
    <t>62,31</t>
  </si>
  <si>
    <t>6225</t>
  </si>
  <si>
    <t>36,01</t>
  </si>
  <si>
    <t>72075</t>
  </si>
  <si>
    <t>12,11</t>
  </si>
  <si>
    <t>82,96</t>
  </si>
  <si>
    <t>87,18</t>
  </si>
  <si>
    <t>122,68</t>
  </si>
  <si>
    <t>77,65</t>
  </si>
  <si>
    <t>81,93</t>
  </si>
  <si>
    <t>83741</t>
  </si>
  <si>
    <t>61,95</t>
  </si>
  <si>
    <t>83742</t>
  </si>
  <si>
    <t>83743</t>
  </si>
  <si>
    <t>20,60</t>
  </si>
  <si>
    <t>53,50</t>
  </si>
  <si>
    <t>57,17</t>
  </si>
  <si>
    <t>110,85</t>
  </si>
  <si>
    <t>72124</t>
  </si>
  <si>
    <t>111,62</t>
  </si>
  <si>
    <t>38,84</t>
  </si>
  <si>
    <t>128,94</t>
  </si>
  <si>
    <t>135,61</t>
  </si>
  <si>
    <t>37,07</t>
  </si>
  <si>
    <t>91831</t>
  </si>
  <si>
    <t>91834</t>
  </si>
  <si>
    <t>91836</t>
  </si>
  <si>
    <t>91842</t>
  </si>
  <si>
    <t>91844</t>
  </si>
  <si>
    <t>91846</t>
  </si>
  <si>
    <t>91852</t>
  </si>
  <si>
    <t>91854</t>
  </si>
  <si>
    <t>91856</t>
  </si>
  <si>
    <t>91862</t>
  </si>
  <si>
    <t>7,36</t>
  </si>
  <si>
    <t>91863</t>
  </si>
  <si>
    <t>91864</t>
  </si>
  <si>
    <t>91865</t>
  </si>
  <si>
    <t>91866</t>
  </si>
  <si>
    <t>91867</t>
  </si>
  <si>
    <t>91868</t>
  </si>
  <si>
    <t>91869</t>
  </si>
  <si>
    <t>91870</t>
  </si>
  <si>
    <t>91871</t>
  </si>
  <si>
    <t>91872</t>
  </si>
  <si>
    <t>11,81</t>
  </si>
  <si>
    <t>91873</t>
  </si>
  <si>
    <t>93008</t>
  </si>
  <si>
    <t>93009</t>
  </si>
  <si>
    <t>15,64</t>
  </si>
  <si>
    <t>93010</t>
  </si>
  <si>
    <t>93011</t>
  </si>
  <si>
    <t>37,88</t>
  </si>
  <si>
    <t>93012</t>
  </si>
  <si>
    <t>38,77</t>
  </si>
  <si>
    <t>95726</t>
  </si>
  <si>
    <t>95727</t>
  </si>
  <si>
    <t>95728</t>
  </si>
  <si>
    <t>95729</t>
  </si>
  <si>
    <t>95730</t>
  </si>
  <si>
    <t>95731</t>
  </si>
  <si>
    <t>95732</t>
  </si>
  <si>
    <t>95745</t>
  </si>
  <si>
    <t>19,66</t>
  </si>
  <si>
    <t>95746</t>
  </si>
  <si>
    <t>20,18</t>
  </si>
  <si>
    <t>34,14</t>
  </si>
  <si>
    <t>95747</t>
  </si>
  <si>
    <t>95748</t>
  </si>
  <si>
    <t>36,40</t>
  </si>
  <si>
    <t>95749</t>
  </si>
  <si>
    <t>95750</t>
  </si>
  <si>
    <t>95751</t>
  </si>
  <si>
    <t>38,52</t>
  </si>
  <si>
    <t>95752</t>
  </si>
  <si>
    <t>72259</t>
  </si>
  <si>
    <t>13,18</t>
  </si>
  <si>
    <t>72260</t>
  </si>
  <si>
    <t>72261</t>
  </si>
  <si>
    <t>15,06</t>
  </si>
  <si>
    <t>72262</t>
  </si>
  <si>
    <t>72263</t>
  </si>
  <si>
    <t>72264</t>
  </si>
  <si>
    <t>72265</t>
  </si>
  <si>
    <t>23,77</t>
  </si>
  <si>
    <t>72266</t>
  </si>
  <si>
    <t>29,69</t>
  </si>
  <si>
    <t>72267</t>
  </si>
  <si>
    <t>30,78</t>
  </si>
  <si>
    <t>72268</t>
  </si>
  <si>
    <t>72269</t>
  </si>
  <si>
    <t>72270</t>
  </si>
  <si>
    <t>44,68</t>
  </si>
  <si>
    <t>72271</t>
  </si>
  <si>
    <t>72272</t>
  </si>
  <si>
    <t>33,98</t>
  </si>
  <si>
    <t>107,08</t>
  </si>
  <si>
    <t>112,35</t>
  </si>
  <si>
    <t>83377</t>
  </si>
  <si>
    <t>3,48</t>
  </si>
  <si>
    <t>91874</t>
  </si>
  <si>
    <t>91875</t>
  </si>
  <si>
    <t>91876</t>
  </si>
  <si>
    <t>91877</t>
  </si>
  <si>
    <t>91878</t>
  </si>
  <si>
    <t>91879</t>
  </si>
  <si>
    <t>6,16</t>
  </si>
  <si>
    <t>91880</t>
  </si>
  <si>
    <t>91881</t>
  </si>
  <si>
    <t>91882</t>
  </si>
  <si>
    <t>91884</t>
  </si>
  <si>
    <t>91885</t>
  </si>
  <si>
    <t>8,34</t>
  </si>
  <si>
    <t>91886</t>
  </si>
  <si>
    <t>91887</t>
  </si>
  <si>
    <t>91889</t>
  </si>
  <si>
    <t>91890</t>
  </si>
  <si>
    <t>91892</t>
  </si>
  <si>
    <t>91893</t>
  </si>
  <si>
    <t>91896</t>
  </si>
  <si>
    <t>91898</t>
  </si>
  <si>
    <t>91899</t>
  </si>
  <si>
    <t>91901</t>
  </si>
  <si>
    <t>91902</t>
  </si>
  <si>
    <t>10,26</t>
  </si>
  <si>
    <t>91904</t>
  </si>
  <si>
    <t>91905</t>
  </si>
  <si>
    <t>12,71</t>
  </si>
  <si>
    <t>91908</t>
  </si>
  <si>
    <t>91910</t>
  </si>
  <si>
    <t>91911</t>
  </si>
  <si>
    <t>91913</t>
  </si>
  <si>
    <t>91914</t>
  </si>
  <si>
    <t>91916</t>
  </si>
  <si>
    <t>91917</t>
  </si>
  <si>
    <t>13,59</t>
  </si>
  <si>
    <t>91920</t>
  </si>
  <si>
    <t>91922</t>
  </si>
  <si>
    <t>10,30</t>
  </si>
  <si>
    <t>93013</t>
  </si>
  <si>
    <t>12,54</t>
  </si>
  <si>
    <t>93014</t>
  </si>
  <si>
    <t>93015</t>
  </si>
  <si>
    <t>93016</t>
  </si>
  <si>
    <t>32,57</t>
  </si>
  <si>
    <t>93017</t>
  </si>
  <si>
    <t>34,34</t>
  </si>
  <si>
    <t>93018</t>
  </si>
  <si>
    <t>17,09</t>
  </si>
  <si>
    <t>93020</t>
  </si>
  <si>
    <t>93022</t>
  </si>
  <si>
    <t>33,67</t>
  </si>
  <si>
    <t>33,55</t>
  </si>
  <si>
    <t>93024</t>
  </si>
  <si>
    <t>53,35</t>
  </si>
  <si>
    <t>93026</t>
  </si>
  <si>
    <t>56,01</t>
  </si>
  <si>
    <t>95733</t>
  </si>
  <si>
    <t>95734</t>
  </si>
  <si>
    <t>95735</t>
  </si>
  <si>
    <t>95736</t>
  </si>
  <si>
    <t>95738</t>
  </si>
  <si>
    <t>95753</t>
  </si>
  <si>
    <t>95754</t>
  </si>
  <si>
    <t>95755</t>
  </si>
  <si>
    <t>95756</t>
  </si>
  <si>
    <t>95757</t>
  </si>
  <si>
    <t>9,61</t>
  </si>
  <si>
    <t>95758</t>
  </si>
  <si>
    <t>95759</t>
  </si>
  <si>
    <t>15,47</t>
  </si>
  <si>
    <t>95760</t>
  </si>
  <si>
    <t>16,57</t>
  </si>
  <si>
    <t>72250</t>
  </si>
  <si>
    <t>8,32</t>
  </si>
  <si>
    <t>72251</t>
  </si>
  <si>
    <t>72252</t>
  </si>
  <si>
    <t>72253</t>
  </si>
  <si>
    <t>72254</t>
  </si>
  <si>
    <t>32,87</t>
  </si>
  <si>
    <t>41,01</t>
  </si>
  <si>
    <t>72255</t>
  </si>
  <si>
    <t>72256</t>
  </si>
  <si>
    <t>72257</t>
  </si>
  <si>
    <t>71,59</t>
  </si>
  <si>
    <t>91924</t>
  </si>
  <si>
    <t>91925</t>
  </si>
  <si>
    <t>91926</t>
  </si>
  <si>
    <t>91927</t>
  </si>
  <si>
    <t>91928</t>
  </si>
  <si>
    <t>91929</t>
  </si>
  <si>
    <t>91930</t>
  </si>
  <si>
    <t>91931</t>
  </si>
  <si>
    <t>91932</t>
  </si>
  <si>
    <t>91933</t>
  </si>
  <si>
    <t>8,72</t>
  </si>
  <si>
    <t>91934</t>
  </si>
  <si>
    <t>91935</t>
  </si>
  <si>
    <t>92979</t>
  </si>
  <si>
    <t>92980</t>
  </si>
  <si>
    <t>92981</t>
  </si>
  <si>
    <t>92982</t>
  </si>
  <si>
    <t>92983</t>
  </si>
  <si>
    <t>92984</t>
  </si>
  <si>
    <t>92985</t>
  </si>
  <si>
    <t>17,88</t>
  </si>
  <si>
    <t>92986</t>
  </si>
  <si>
    <t>92987</t>
  </si>
  <si>
    <t>92988</t>
  </si>
  <si>
    <t>92989</t>
  </si>
  <si>
    <t>35,04</t>
  </si>
  <si>
    <t>92990</t>
  </si>
  <si>
    <t>92991</t>
  </si>
  <si>
    <t>45,55</t>
  </si>
  <si>
    <t>92992</t>
  </si>
  <si>
    <t>92993</t>
  </si>
  <si>
    <t>92994</t>
  </si>
  <si>
    <t>71,47</t>
  </si>
  <si>
    <t>92995</t>
  </si>
  <si>
    <t>72,20</t>
  </si>
  <si>
    <t>92996</t>
  </si>
  <si>
    <t>72,39</t>
  </si>
  <si>
    <t>86,76</t>
  </si>
  <si>
    <t>92997</t>
  </si>
  <si>
    <t>87,64</t>
  </si>
  <si>
    <t>87,57</t>
  </si>
  <si>
    <t>92998</t>
  </si>
  <si>
    <t>114,05</t>
  </si>
  <si>
    <t>92999</t>
  </si>
  <si>
    <t>115,14</t>
  </si>
  <si>
    <t>114,73</t>
  </si>
  <si>
    <t>93000</t>
  </si>
  <si>
    <t>115,82</t>
  </si>
  <si>
    <t>139,16</t>
  </si>
  <si>
    <t>93001</t>
  </si>
  <si>
    <t>140,46</t>
  </si>
  <si>
    <t>142,92</t>
  </si>
  <si>
    <t>93002</t>
  </si>
  <si>
    <t>144,22</t>
  </si>
  <si>
    <t>83443</t>
  </si>
  <si>
    <t>136,11</t>
  </si>
  <si>
    <t>83446</t>
  </si>
  <si>
    <t>146,10</t>
  </si>
  <si>
    <t>148,63</t>
  </si>
  <si>
    <t>83447</t>
  </si>
  <si>
    <t>159,75</t>
  </si>
  <si>
    <t>225,21</t>
  </si>
  <si>
    <t>83448</t>
  </si>
  <si>
    <t>242,11</t>
  </si>
  <si>
    <t>316,49</t>
  </si>
  <si>
    <t>83449</t>
  </si>
  <si>
    <t>339,97</t>
  </si>
  <si>
    <t>376,53</t>
  </si>
  <si>
    <t>83450</t>
  </si>
  <si>
    <t>404,17</t>
  </si>
  <si>
    <t>91936</t>
  </si>
  <si>
    <t>91937</t>
  </si>
  <si>
    <t>91939</t>
  </si>
  <si>
    <t>91940</t>
  </si>
  <si>
    <t>11,69</t>
  </si>
  <si>
    <t>91941</t>
  </si>
  <si>
    <t>24,76</t>
  </si>
  <si>
    <t>91942</t>
  </si>
  <si>
    <t>91943</t>
  </si>
  <si>
    <t>91944</t>
  </si>
  <si>
    <t>92865</t>
  </si>
  <si>
    <t>92866</t>
  </si>
  <si>
    <t>92867</t>
  </si>
  <si>
    <t>92868</t>
  </si>
  <si>
    <t>92869</t>
  </si>
  <si>
    <t>22,99</t>
  </si>
  <si>
    <t>92870</t>
  </si>
  <si>
    <t>92871</t>
  </si>
  <si>
    <t>92872</t>
  </si>
  <si>
    <t>95777</t>
  </si>
  <si>
    <t>21,25</t>
  </si>
  <si>
    <t>95778</t>
  </si>
  <si>
    <t>22,68</t>
  </si>
  <si>
    <t>95779</t>
  </si>
  <si>
    <t>21,03</t>
  </si>
  <si>
    <t>95780</t>
  </si>
  <si>
    <t>95781</t>
  </si>
  <si>
    <t>25,40</t>
  </si>
  <si>
    <t>24,86</t>
  </si>
  <si>
    <t>95782</t>
  </si>
  <si>
    <t>28,21</t>
  </si>
  <si>
    <t>95785</t>
  </si>
  <si>
    <t>29,78</t>
  </si>
  <si>
    <t>95787</t>
  </si>
  <si>
    <t>25,94</t>
  </si>
  <si>
    <t>95789</t>
  </si>
  <si>
    <t>33,24</t>
  </si>
  <si>
    <t>95791</t>
  </si>
  <si>
    <t>35,02</t>
  </si>
  <si>
    <t>24,31</t>
  </si>
  <si>
    <t>95795</t>
  </si>
  <si>
    <t>26,13</t>
  </si>
  <si>
    <t>30,53</t>
  </si>
  <si>
    <t>95796</t>
  </si>
  <si>
    <t>95797</t>
  </si>
  <si>
    <t>40,78</t>
  </si>
  <si>
    <t>95801</t>
  </si>
  <si>
    <t>95802</t>
  </si>
  <si>
    <t>42,85</t>
  </si>
  <si>
    <t>95803</t>
  </si>
  <si>
    <t>45,34</t>
  </si>
  <si>
    <t>95804</t>
  </si>
  <si>
    <t>95805</t>
  </si>
  <si>
    <t>95806</t>
  </si>
  <si>
    <t>95807</t>
  </si>
  <si>
    <t>19,96</t>
  </si>
  <si>
    <t>95808</t>
  </si>
  <si>
    <t>95809</t>
  </si>
  <si>
    <t>95810</t>
  </si>
  <si>
    <t>95811</t>
  </si>
  <si>
    <t>95812</t>
  </si>
  <si>
    <t>12,79</t>
  </si>
  <si>
    <t>95813</t>
  </si>
  <si>
    <t>95814</t>
  </si>
  <si>
    <t>95815</t>
  </si>
  <si>
    <t>17,14</t>
  </si>
  <si>
    <t>95816</t>
  </si>
  <si>
    <t>95817</t>
  </si>
  <si>
    <t>95818</t>
  </si>
  <si>
    <t>31,50</t>
  </si>
  <si>
    <t>82,65</t>
  </si>
  <si>
    <t>68066</t>
  </si>
  <si>
    <t>87,52</t>
  </si>
  <si>
    <t>4.338,62</t>
  </si>
  <si>
    <t>72319</t>
  </si>
  <si>
    <t>4.386,42</t>
  </si>
  <si>
    <t>220,60</t>
  </si>
  <si>
    <t>72341</t>
  </si>
  <si>
    <t>234,90</t>
  </si>
  <si>
    <t>260,93</t>
  </si>
  <si>
    <t>72343</t>
  </si>
  <si>
    <t>406,00</t>
  </si>
  <si>
    <t>72344</t>
  </si>
  <si>
    <t>423,62</t>
  </si>
  <si>
    <t>1.148,02</t>
  </si>
  <si>
    <t>72345</t>
  </si>
  <si>
    <t>1.168,56</t>
  </si>
  <si>
    <t>1.124,16</t>
  </si>
  <si>
    <t>1.157,65</t>
  </si>
  <si>
    <t>58,56</t>
  </si>
  <si>
    <t>58,92</t>
  </si>
  <si>
    <t>83,69</t>
  </si>
  <si>
    <t>112,05</t>
  </si>
  <si>
    <t>319,88</t>
  </si>
  <si>
    <t>321,54</t>
  </si>
  <si>
    <t>828,97</t>
  </si>
  <si>
    <t>830,63</t>
  </si>
  <si>
    <t>1.133,34</t>
  </si>
  <si>
    <t>1.135,00</t>
  </si>
  <si>
    <t>1.857,32</t>
  </si>
  <si>
    <t>1.858,98</t>
  </si>
  <si>
    <t>500,80</t>
  </si>
  <si>
    <t>502,46</t>
  </si>
  <si>
    <t>47,38</t>
  </si>
  <si>
    <t>51,54</t>
  </si>
  <si>
    <t>246,19</t>
  </si>
  <si>
    <t>275,45</t>
  </si>
  <si>
    <t>287,93</t>
  </si>
  <si>
    <t>492,67</t>
  </si>
  <si>
    <t>507,23</t>
  </si>
  <si>
    <t>429,59</t>
  </si>
  <si>
    <t>446,23</t>
  </si>
  <si>
    <t>638,60</t>
  </si>
  <si>
    <t>663,56</t>
  </si>
  <si>
    <t>590,65</t>
  </si>
  <si>
    <t>83372</t>
  </si>
  <si>
    <t>613,27</t>
  </si>
  <si>
    <t>83463</t>
  </si>
  <si>
    <t>184,66</t>
  </si>
  <si>
    <t>51,69</t>
  </si>
  <si>
    <t>84402</t>
  </si>
  <si>
    <t>55,85</t>
  </si>
  <si>
    <t>93653</t>
  </si>
  <si>
    <t>9,81</t>
  </si>
  <si>
    <t>10,13</t>
  </si>
  <si>
    <t>93654</t>
  </si>
  <si>
    <t>93655</t>
  </si>
  <si>
    <t>93656</t>
  </si>
  <si>
    <t>11,91</t>
  </si>
  <si>
    <t>93657</t>
  </si>
  <si>
    <t>17,40</t>
  </si>
  <si>
    <t>93658</t>
  </si>
  <si>
    <t>93659</t>
  </si>
  <si>
    <t>93660</t>
  </si>
  <si>
    <t>49,41</t>
  </si>
  <si>
    <t>50,02</t>
  </si>
  <si>
    <t>93661</t>
  </si>
  <si>
    <t>50,42</t>
  </si>
  <si>
    <t>93662</t>
  </si>
  <si>
    <t>52,20</t>
  </si>
  <si>
    <t>93663</t>
  </si>
  <si>
    <t>93664</t>
  </si>
  <si>
    <t>54,38</t>
  </si>
  <si>
    <t>93665</t>
  </si>
  <si>
    <t>57,33</t>
  </si>
  <si>
    <t>60,36</t>
  </si>
  <si>
    <t>93666</t>
  </si>
  <si>
    <t>61,12</t>
  </si>
  <si>
    <t>93667</t>
  </si>
  <si>
    <t>61,56</t>
  </si>
  <si>
    <t>62,48</t>
  </si>
  <si>
    <t>93668</t>
  </si>
  <si>
    <t>64,89</t>
  </si>
  <si>
    <t>93669</t>
  </si>
  <si>
    <t>93670</t>
  </si>
  <si>
    <t>67,86</t>
  </si>
  <si>
    <t>93671</t>
  </si>
  <si>
    <t>69,00</t>
  </si>
  <si>
    <t>72,82</t>
  </si>
  <si>
    <t>93672</t>
  </si>
  <si>
    <t>74,51</t>
  </si>
  <si>
    <t>79,06</t>
  </si>
  <si>
    <t>93673</t>
  </si>
  <si>
    <t>81,42</t>
  </si>
  <si>
    <t>72339</t>
  </si>
  <si>
    <t>47,24</t>
  </si>
  <si>
    <t>83403</t>
  </si>
  <si>
    <t>83465</t>
  </si>
  <si>
    <t>91945</t>
  </si>
  <si>
    <t>91946</t>
  </si>
  <si>
    <t>91947</t>
  </si>
  <si>
    <t>91949</t>
  </si>
  <si>
    <t>91950</t>
  </si>
  <si>
    <t>91951</t>
  </si>
  <si>
    <t>91952</t>
  </si>
  <si>
    <t>91953</t>
  </si>
  <si>
    <t>17,18</t>
  </si>
  <si>
    <t>91954</t>
  </si>
  <si>
    <t>18,45</t>
  </si>
  <si>
    <t>91955</t>
  </si>
  <si>
    <t>91956</t>
  </si>
  <si>
    <t>33,25</t>
  </si>
  <si>
    <t>91957</t>
  </si>
  <si>
    <t>91958</t>
  </si>
  <si>
    <t>28,89</t>
  </si>
  <si>
    <t>91959</t>
  </si>
  <si>
    <t>30,79</t>
  </si>
  <si>
    <t>91960</t>
  </si>
  <si>
    <t>91961</t>
  </si>
  <si>
    <t>91962</t>
  </si>
  <si>
    <t>45,80</t>
  </si>
  <si>
    <t>91963</t>
  </si>
  <si>
    <t>38,40</t>
  </si>
  <si>
    <t>91964</t>
  </si>
  <si>
    <t>41,06</t>
  </si>
  <si>
    <t>43,88</t>
  </si>
  <si>
    <t>91965</t>
  </si>
  <si>
    <t>46,83</t>
  </si>
  <si>
    <t>91966</t>
  </si>
  <si>
    <t>36,35</t>
  </si>
  <si>
    <t>91967</t>
  </si>
  <si>
    <t>42,12</t>
  </si>
  <si>
    <t>47,16</t>
  </si>
  <si>
    <t>91968</t>
  </si>
  <si>
    <t>52,64</t>
  </si>
  <si>
    <t>91969</t>
  </si>
  <si>
    <t>56,27</t>
  </si>
  <si>
    <t>91970</t>
  </si>
  <si>
    <t>52,65</t>
  </si>
  <si>
    <t>57,91</t>
  </si>
  <si>
    <t>91971</t>
  </si>
  <si>
    <t>61,63</t>
  </si>
  <si>
    <t>91972</t>
  </si>
  <si>
    <t>91973</t>
  </si>
  <si>
    <t>66,37</t>
  </si>
  <si>
    <t>44,89</t>
  </si>
  <si>
    <t>91974</t>
  </si>
  <si>
    <t>91975</t>
  </si>
  <si>
    <t>56,88</t>
  </si>
  <si>
    <t>91976</t>
  </si>
  <si>
    <t>70,62</t>
  </si>
  <si>
    <t>74,86</t>
  </si>
  <si>
    <t>91977</t>
  </si>
  <si>
    <t>79,60</t>
  </si>
  <si>
    <t>91978</t>
  </si>
  <si>
    <t>91979</t>
  </si>
  <si>
    <t>91980</t>
  </si>
  <si>
    <t>91981</t>
  </si>
  <si>
    <t>91982</t>
  </si>
  <si>
    <t>61,44</t>
  </si>
  <si>
    <t>65,98</t>
  </si>
  <si>
    <t>91983</t>
  </si>
  <si>
    <t>91984</t>
  </si>
  <si>
    <t>91985</t>
  </si>
  <si>
    <t>91986</t>
  </si>
  <si>
    <t>26,67</t>
  </si>
  <si>
    <t>30,69</t>
  </si>
  <si>
    <t>91987</t>
  </si>
  <si>
    <t>91988</t>
  </si>
  <si>
    <t>91989</t>
  </si>
  <si>
    <t>23,15</t>
  </si>
  <si>
    <t>91990</t>
  </si>
  <si>
    <t>91991</t>
  </si>
  <si>
    <t>91992</t>
  </si>
  <si>
    <t>91993</t>
  </si>
  <si>
    <t>91994</t>
  </si>
  <si>
    <t>17,68</t>
  </si>
  <si>
    <t>17,91</t>
  </si>
  <si>
    <t>91995</t>
  </si>
  <si>
    <t>91996</t>
  </si>
  <si>
    <t>23,45</t>
  </si>
  <si>
    <t>91997</t>
  </si>
  <si>
    <t>91998</t>
  </si>
  <si>
    <t>91999</t>
  </si>
  <si>
    <t>92000</t>
  </si>
  <si>
    <t>92001</t>
  </si>
  <si>
    <t>92002</t>
  </si>
  <si>
    <t>92003</t>
  </si>
  <si>
    <t>36,11</t>
  </si>
  <si>
    <t>92004</t>
  </si>
  <si>
    <t>38,71</t>
  </si>
  <si>
    <t>92005</t>
  </si>
  <si>
    <t>92006</t>
  </si>
  <si>
    <t>92007</t>
  </si>
  <si>
    <t>30,09</t>
  </si>
  <si>
    <t>30,87</t>
  </si>
  <si>
    <t>92008</t>
  </si>
  <si>
    <t>33,87</t>
  </si>
  <si>
    <t>92009</t>
  </si>
  <si>
    <t>35,86</t>
  </si>
  <si>
    <t>92010</t>
  </si>
  <si>
    <t>48,19</t>
  </si>
  <si>
    <t>49,35</t>
  </si>
  <si>
    <t>92011</t>
  </si>
  <si>
    <t>52,69</t>
  </si>
  <si>
    <t>92012</t>
  </si>
  <si>
    <t>53,96</t>
  </si>
  <si>
    <t>54,83</t>
  </si>
  <si>
    <t>92013</t>
  </si>
  <si>
    <t>37,00</t>
  </si>
  <si>
    <t>92014</t>
  </si>
  <si>
    <t>39,42</t>
  </si>
  <si>
    <t>41,50</t>
  </si>
  <si>
    <t>92015</t>
  </si>
  <si>
    <t>92016</t>
  </si>
  <si>
    <t>92017</t>
  </si>
  <si>
    <t>92018</t>
  </si>
  <si>
    <t>52,15</t>
  </si>
  <si>
    <t>92019</t>
  </si>
  <si>
    <t>72,35</t>
  </si>
  <si>
    <t>92020</t>
  </si>
  <si>
    <t>80,98</t>
  </si>
  <si>
    <t>92021</t>
  </si>
  <si>
    <t>85,98</t>
  </si>
  <si>
    <t>92022</t>
  </si>
  <si>
    <t>92023</t>
  </si>
  <si>
    <t>92024</t>
  </si>
  <si>
    <t>44,26</t>
  </si>
  <si>
    <t>46,74</t>
  </si>
  <si>
    <t>92025</t>
  </si>
  <si>
    <t>92026</t>
  </si>
  <si>
    <t>40,29</t>
  </si>
  <si>
    <t>92027</t>
  </si>
  <si>
    <t>46,06</t>
  </si>
  <si>
    <t>31,40</t>
  </si>
  <si>
    <t>92028</t>
  </si>
  <si>
    <t>36,88</t>
  </si>
  <si>
    <t>92029</t>
  </si>
  <si>
    <t>39,48</t>
  </si>
  <si>
    <t>92030</t>
  </si>
  <si>
    <t>51,10</t>
  </si>
  <si>
    <t>92031</t>
  </si>
  <si>
    <t>46,39</t>
  </si>
  <si>
    <t>92032</t>
  </si>
  <si>
    <t>49,73</t>
  </si>
  <si>
    <t>92033</t>
  </si>
  <si>
    <t>55,50</t>
  </si>
  <si>
    <t>42,03</t>
  </si>
  <si>
    <t>92034</t>
  </si>
  <si>
    <t>45,03</t>
  </si>
  <si>
    <t>92035</t>
  </si>
  <si>
    <t>50,80</t>
  </si>
  <si>
    <t>72278</t>
  </si>
  <si>
    <t>78,23</t>
  </si>
  <si>
    <t>72280</t>
  </si>
  <si>
    <t>126,43</t>
  </si>
  <si>
    <t>130,95</t>
  </si>
  <si>
    <t>167,21</t>
  </si>
  <si>
    <t>172,31</t>
  </si>
  <si>
    <t>47,84</t>
  </si>
  <si>
    <t>83391</t>
  </si>
  <si>
    <t>27,40</t>
  </si>
  <si>
    <t>19,37</t>
  </si>
  <si>
    <t>83392</t>
  </si>
  <si>
    <t>20,15</t>
  </si>
  <si>
    <t>24,94</t>
  </si>
  <si>
    <t>83393</t>
  </si>
  <si>
    <t>83470</t>
  </si>
  <si>
    <t>73,71</t>
  </si>
  <si>
    <t>93040</t>
  </si>
  <si>
    <t>93041</t>
  </si>
  <si>
    <t>93042</t>
  </si>
  <si>
    <t>24,00</t>
  </si>
  <si>
    <t>93043</t>
  </si>
  <si>
    <t>93044</t>
  </si>
  <si>
    <t>93045</t>
  </si>
  <si>
    <t>40,82</t>
  </si>
  <si>
    <t>97583</t>
  </si>
  <si>
    <t>41,96</t>
  </si>
  <si>
    <t>55,64</t>
  </si>
  <si>
    <t>97584</t>
  </si>
  <si>
    <t>97585</t>
  </si>
  <si>
    <t>57,15</t>
  </si>
  <si>
    <t>73,56</t>
  </si>
  <si>
    <t>97586</t>
  </si>
  <si>
    <t>126,23</t>
  </si>
  <si>
    <t>97587</t>
  </si>
  <si>
    <t>27,37</t>
  </si>
  <si>
    <t>97589</t>
  </si>
  <si>
    <t>97590</t>
  </si>
  <si>
    <t>53,77</t>
  </si>
  <si>
    <t>97591</t>
  </si>
  <si>
    <t>73,03</t>
  </si>
  <si>
    <t>90,49</t>
  </si>
  <si>
    <t>97592</t>
  </si>
  <si>
    <t>92,65</t>
  </si>
  <si>
    <t>70,17</t>
  </si>
  <si>
    <t>97593</t>
  </si>
  <si>
    <t>71,57</t>
  </si>
  <si>
    <t>70,03</t>
  </si>
  <si>
    <t>97594</t>
  </si>
  <si>
    <t>44,96</t>
  </si>
  <si>
    <t>97595</t>
  </si>
  <si>
    <t>97596</t>
  </si>
  <si>
    <t>32,78</t>
  </si>
  <si>
    <t>39,33</t>
  </si>
  <si>
    <t>97597</t>
  </si>
  <si>
    <t>97598</t>
  </si>
  <si>
    <t>39,38</t>
  </si>
  <si>
    <t>97599</t>
  </si>
  <si>
    <t>97609</t>
  </si>
  <si>
    <t>97610</t>
  </si>
  <si>
    <t>97611</t>
  </si>
  <si>
    <t>97612</t>
  </si>
  <si>
    <t>97613</t>
  </si>
  <si>
    <t>97614</t>
  </si>
  <si>
    <t>97615</t>
  </si>
  <si>
    <t>97616</t>
  </si>
  <si>
    <t>97617</t>
  </si>
  <si>
    <t>33,59</t>
  </si>
  <si>
    <t>97618</t>
  </si>
  <si>
    <t>867,77</t>
  </si>
  <si>
    <t>9540</t>
  </si>
  <si>
    <t>890,39</t>
  </si>
  <si>
    <t>1.233,38</t>
  </si>
  <si>
    <t>41598</t>
  </si>
  <si>
    <t>72941</t>
  </si>
  <si>
    <t>73624</t>
  </si>
  <si>
    <t>83,15</t>
  </si>
  <si>
    <t>283,25</t>
  </si>
  <si>
    <t>290,79</t>
  </si>
  <si>
    <t>66,33</t>
  </si>
  <si>
    <t>68,22</t>
  </si>
  <si>
    <t>88543</t>
  </si>
  <si>
    <t>132,16</t>
  </si>
  <si>
    <t>79,13</t>
  </si>
  <si>
    <t>88544</t>
  </si>
  <si>
    <t>88545</t>
  </si>
  <si>
    <t>154,00</t>
  </si>
  <si>
    <t>520,96</t>
  </si>
  <si>
    <t>532,54</t>
  </si>
  <si>
    <t>480,95</t>
  </si>
  <si>
    <t>491,55</t>
  </si>
  <si>
    <t>529,81</t>
  </si>
  <si>
    <t>542,16</t>
  </si>
  <si>
    <t>618,79</t>
  </si>
  <si>
    <t>631,14</t>
  </si>
  <si>
    <t>1.078,80</t>
  </si>
  <si>
    <t>1.095,25</t>
  </si>
  <si>
    <t>1.081,10</t>
  </si>
  <si>
    <t>1.097,55</t>
  </si>
  <si>
    <t>1.286,72</t>
  </si>
  <si>
    <t>1.303,17</t>
  </si>
  <si>
    <t>1.964,21</t>
  </si>
  <si>
    <t>1.982,76</t>
  </si>
  <si>
    <t>714,53</t>
  </si>
  <si>
    <t>727,57</t>
  </si>
  <si>
    <t>807,19</t>
  </si>
  <si>
    <t>821,59</t>
  </si>
  <si>
    <t>867,13</t>
  </si>
  <si>
    <t>881,87</t>
  </si>
  <si>
    <t>1.030,79</t>
  </si>
  <si>
    <t>1.045,53</t>
  </si>
  <si>
    <t>1.362,77</t>
  </si>
  <si>
    <t>1.379,22</t>
  </si>
  <si>
    <t>902,33</t>
  </si>
  <si>
    <t>83394</t>
  </si>
  <si>
    <t>918,78</t>
  </si>
  <si>
    <t>815,94</t>
  </si>
  <si>
    <t>83396</t>
  </si>
  <si>
    <t>830,68</t>
  </si>
  <si>
    <t>1.085,01</t>
  </si>
  <si>
    <t>83397</t>
  </si>
  <si>
    <t>1.099,75</t>
  </si>
  <si>
    <t>948,96</t>
  </si>
  <si>
    <t>83398</t>
  </si>
  <si>
    <t>964,56</t>
  </si>
  <si>
    <t>1.861,14</t>
  </si>
  <si>
    <t>1.877,80</t>
  </si>
  <si>
    <t>1.863,65</t>
  </si>
  <si>
    <t>1.880,31</t>
  </si>
  <si>
    <t>1.923,18</t>
  </si>
  <si>
    <t>1.939,84</t>
  </si>
  <si>
    <t>1.941,74</t>
  </si>
  <si>
    <t>1.958,40</t>
  </si>
  <si>
    <t>763,00</t>
  </si>
  <si>
    <t>782,04</t>
  </si>
  <si>
    <t>72281</t>
  </si>
  <si>
    <t>100,90</t>
  </si>
  <si>
    <t>130,91</t>
  </si>
  <si>
    <t>72282</t>
  </si>
  <si>
    <t>133,40</t>
  </si>
  <si>
    <t>33,39</t>
  </si>
  <si>
    <t>33,86</t>
  </si>
  <si>
    <t>44,12</t>
  </si>
  <si>
    <t>49,83</t>
  </si>
  <si>
    <t>40,19</t>
  </si>
  <si>
    <t>45,78</t>
  </si>
  <si>
    <t>52,17</t>
  </si>
  <si>
    <t>121,52</t>
  </si>
  <si>
    <t>255,13</t>
  </si>
  <si>
    <t>263,45</t>
  </si>
  <si>
    <t>83399</t>
  </si>
  <si>
    <t>28,84</t>
  </si>
  <si>
    <t>86,24</t>
  </si>
  <si>
    <t>83400</t>
  </si>
  <si>
    <t>83401</t>
  </si>
  <si>
    <t>83402</t>
  </si>
  <si>
    <t>48,48</t>
  </si>
  <si>
    <t>336,09</t>
  </si>
  <si>
    <t>83475</t>
  </si>
  <si>
    <t>338,64</t>
  </si>
  <si>
    <t>243,95</t>
  </si>
  <si>
    <t>83478</t>
  </si>
  <si>
    <t>249,07</t>
  </si>
  <si>
    <t>99,65</t>
  </si>
  <si>
    <t>83479</t>
  </si>
  <si>
    <t>102,97</t>
  </si>
  <si>
    <t>78,84</t>
  </si>
  <si>
    <t>83480</t>
  </si>
  <si>
    <t>82,16</t>
  </si>
  <si>
    <t>88,49</t>
  </si>
  <si>
    <t>83481</t>
  </si>
  <si>
    <t>91,81</t>
  </si>
  <si>
    <t>182,81</t>
  </si>
  <si>
    <t>97600</t>
  </si>
  <si>
    <t>184,11</t>
  </si>
  <si>
    <t>195,73</t>
  </si>
  <si>
    <t>97601</t>
  </si>
  <si>
    <t>197,03</t>
  </si>
  <si>
    <t>63,93</t>
  </si>
  <si>
    <t>97605</t>
  </si>
  <si>
    <t>65,40</t>
  </si>
  <si>
    <t>51,96</t>
  </si>
  <si>
    <t>97606</t>
  </si>
  <si>
    <t>53,43</t>
  </si>
  <si>
    <t>95,17</t>
  </si>
  <si>
    <t>97607</t>
  </si>
  <si>
    <t>71,23</t>
  </si>
  <si>
    <t>97608</t>
  </si>
  <si>
    <t>72,95</t>
  </si>
  <si>
    <t>6.177,76</t>
  </si>
  <si>
    <t>6.185,30</t>
  </si>
  <si>
    <t>7.634,35</t>
  </si>
  <si>
    <t>7.643,78</t>
  </si>
  <si>
    <t>9.623,65</t>
  </si>
  <si>
    <t>9.634,96</t>
  </si>
  <si>
    <t>13.476,90</t>
  </si>
  <si>
    <t>13.490,10</t>
  </si>
  <si>
    <t>15.720,28</t>
  </si>
  <si>
    <t>15.735,36</t>
  </si>
  <si>
    <t>25.585,31</t>
  </si>
  <si>
    <t>25.602,28</t>
  </si>
  <si>
    <t>4.264,07</t>
  </si>
  <si>
    <t>4.267,84</t>
  </si>
  <si>
    <t>4.775,56</t>
  </si>
  <si>
    <t>4.781,22</t>
  </si>
  <si>
    <t>35.055,51</t>
  </si>
  <si>
    <t>35.074,36</t>
  </si>
  <si>
    <t>49.031,99</t>
  </si>
  <si>
    <t>49.052,73</t>
  </si>
  <si>
    <t>99,29</t>
  </si>
  <si>
    <t>93128</t>
  </si>
  <si>
    <t>108,16</t>
  </si>
  <si>
    <t>116,65</t>
  </si>
  <si>
    <t>93137</t>
  </si>
  <si>
    <t>126,61</t>
  </si>
  <si>
    <t>110,42</t>
  </si>
  <si>
    <t>93138</t>
  </si>
  <si>
    <t>120,04</t>
  </si>
  <si>
    <t>93139</t>
  </si>
  <si>
    <t>150,35</t>
  </si>
  <si>
    <t>131,09</t>
  </si>
  <si>
    <t>93140</t>
  </si>
  <si>
    <t>118,47</t>
  </si>
  <si>
    <t>93141</t>
  </si>
  <si>
    <t>128,34</t>
  </si>
  <si>
    <t>132,69</t>
  </si>
  <si>
    <t>93142</t>
  </si>
  <si>
    <t>143,60</t>
  </si>
  <si>
    <t>119,97</t>
  </si>
  <si>
    <t>93143</t>
  </si>
  <si>
    <t>129,84</t>
  </si>
  <si>
    <t>147,09</t>
  </si>
  <si>
    <t>93144</t>
  </si>
  <si>
    <t>157,82</t>
  </si>
  <si>
    <t>142,50</t>
  </si>
  <si>
    <t>93145</t>
  </si>
  <si>
    <t>153,91</t>
  </si>
  <si>
    <t>153,62</t>
  </si>
  <si>
    <t>93146</t>
  </si>
  <si>
    <t>165,79</t>
  </si>
  <si>
    <t>174,33</t>
  </si>
  <si>
    <t>93147</t>
  </si>
  <si>
    <t>187,82</t>
  </si>
  <si>
    <t>2.453,74</t>
  </si>
  <si>
    <t>8260</t>
  </si>
  <si>
    <t>2.492,46</t>
  </si>
  <si>
    <t>72315</t>
  </si>
  <si>
    <t>96971</t>
  </si>
  <si>
    <t>96972</t>
  </si>
  <si>
    <t>32,46</t>
  </si>
  <si>
    <t>96973</t>
  </si>
  <si>
    <t>34,18</t>
  </si>
  <si>
    <t>96974</t>
  </si>
  <si>
    <t>42,99</t>
  </si>
  <si>
    <t>96975</t>
  </si>
  <si>
    <t>66,34</t>
  </si>
  <si>
    <t>96976</t>
  </si>
  <si>
    <t>68,89</t>
  </si>
  <si>
    <t>23,26</t>
  </si>
  <si>
    <t>96977</t>
  </si>
  <si>
    <t>23,40</t>
  </si>
  <si>
    <t>96978</t>
  </si>
  <si>
    <t>96979</t>
  </si>
  <si>
    <t>45,65</t>
  </si>
  <si>
    <t>96981</t>
  </si>
  <si>
    <t>96984</t>
  </si>
  <si>
    <t>96985</t>
  </si>
  <si>
    <t>58,11</t>
  </si>
  <si>
    <t>96986</t>
  </si>
  <si>
    <t>78,41</t>
  </si>
  <si>
    <t>96987</t>
  </si>
  <si>
    <t>83,12</t>
  </si>
  <si>
    <t>92,22</t>
  </si>
  <si>
    <t>96988</t>
  </si>
  <si>
    <t>92,87</t>
  </si>
  <si>
    <t>61,02</t>
  </si>
  <si>
    <t>96989</t>
  </si>
  <si>
    <t>61,55</t>
  </si>
  <si>
    <t>59,37</t>
  </si>
  <si>
    <t>9535</t>
  </si>
  <si>
    <t>393,30</t>
  </si>
  <si>
    <t>72322</t>
  </si>
  <si>
    <t>401,62</t>
  </si>
  <si>
    <t>548,99</t>
  </si>
  <si>
    <t>72326</t>
  </si>
  <si>
    <t>557,31</t>
  </si>
  <si>
    <t>72327</t>
  </si>
  <si>
    <t>72328</t>
  </si>
  <si>
    <t>7,31</t>
  </si>
  <si>
    <t>29,04</t>
  </si>
  <si>
    <t>72330</t>
  </si>
  <si>
    <t>29,51</t>
  </si>
  <si>
    <t>300,72</t>
  </si>
  <si>
    <t>304,49</t>
  </si>
  <si>
    <t>204,66</t>
  </si>
  <si>
    <t>311,66</t>
  </si>
  <si>
    <t>313,16</t>
  </si>
  <si>
    <t>574,64</t>
  </si>
  <si>
    <t>576,14</t>
  </si>
  <si>
    <t>83482</t>
  </si>
  <si>
    <t>97,35</t>
  </si>
  <si>
    <t>83487</t>
  </si>
  <si>
    <t>99,43</t>
  </si>
  <si>
    <t>200,57</t>
  </si>
  <si>
    <t>83490</t>
  </si>
  <si>
    <t>201,81</t>
  </si>
  <si>
    <t>284,64</t>
  </si>
  <si>
    <t>83491</t>
  </si>
  <si>
    <t>288,80</t>
  </si>
  <si>
    <t>428,28</t>
  </si>
  <si>
    <t>83492</t>
  </si>
  <si>
    <t>432,44</t>
  </si>
  <si>
    <t>83493</t>
  </si>
  <si>
    <t>72,06</t>
  </si>
  <si>
    <t>85195</t>
  </si>
  <si>
    <t>78,79</t>
  </si>
  <si>
    <t>88547</t>
  </si>
  <si>
    <t>82,95</t>
  </si>
  <si>
    <t>720,78</t>
  </si>
  <si>
    <t>72283</t>
  </si>
  <si>
    <t>733,21</t>
  </si>
  <si>
    <t>185,80</t>
  </si>
  <si>
    <t>72287</t>
  </si>
  <si>
    <t>188,27</t>
  </si>
  <si>
    <t>231,42</t>
  </si>
  <si>
    <t>72288</t>
  </si>
  <si>
    <t>234,28</t>
  </si>
  <si>
    <t>125,00</t>
  </si>
  <si>
    <t>72553</t>
  </si>
  <si>
    <t>126,06</t>
  </si>
  <si>
    <t>417,93</t>
  </si>
  <si>
    <t>72554</t>
  </si>
  <si>
    <t>418,99</t>
  </si>
  <si>
    <t>131,30</t>
  </si>
  <si>
    <t>133,12</t>
  </si>
  <si>
    <t>135,23</t>
  </si>
  <si>
    <t>137,05</t>
  </si>
  <si>
    <t>1.741,97</t>
  </si>
  <si>
    <t>83633</t>
  </si>
  <si>
    <t>1.746,31</t>
  </si>
  <si>
    <t>392,84</t>
  </si>
  <si>
    <t>83634</t>
  </si>
  <si>
    <t>394,66</t>
  </si>
  <si>
    <t>152,23</t>
  </si>
  <si>
    <t>83635</t>
  </si>
  <si>
    <t>849,12</t>
  </si>
  <si>
    <t>96765</t>
  </si>
  <si>
    <t>860,60</t>
  </si>
  <si>
    <t>72337</t>
  </si>
  <si>
    <t>21,27</t>
  </si>
  <si>
    <t>73688</t>
  </si>
  <si>
    <t>73689</t>
  </si>
  <si>
    <t>73690</t>
  </si>
  <si>
    <t>152,44</t>
  </si>
  <si>
    <t>162,08</t>
  </si>
  <si>
    <t>277,10</t>
  </si>
  <si>
    <t>293,58</t>
  </si>
  <si>
    <t>895,82</t>
  </si>
  <si>
    <t>951,44</t>
  </si>
  <si>
    <t>1,73</t>
  </si>
  <si>
    <t>28,10</t>
  </si>
  <si>
    <t>43,83</t>
  </si>
  <si>
    <t>44,28</t>
  </si>
  <si>
    <t>104,79</t>
  </si>
  <si>
    <t>105,54</t>
  </si>
  <si>
    <t>83366</t>
  </si>
  <si>
    <t>56,99</t>
  </si>
  <si>
    <t>239,30</t>
  </si>
  <si>
    <t>83367</t>
  </si>
  <si>
    <t>248,65</t>
  </si>
  <si>
    <t>690,08</t>
  </si>
  <si>
    <t>83368</t>
  </si>
  <si>
    <t>723,36</t>
  </si>
  <si>
    <t>174,59</t>
  </si>
  <si>
    <t>83369</t>
  </si>
  <si>
    <t>120,33</t>
  </si>
  <si>
    <t>83370</t>
  </si>
  <si>
    <t>129,12</t>
  </si>
  <si>
    <t>83371</t>
  </si>
  <si>
    <t>86,22</t>
  </si>
  <si>
    <t>83639</t>
  </si>
  <si>
    <t>227,99</t>
  </si>
  <si>
    <t>84676</t>
  </si>
  <si>
    <t>238,19</t>
  </si>
  <si>
    <t>520,30</t>
  </si>
  <si>
    <t>84796</t>
  </si>
  <si>
    <t>526,52</t>
  </si>
  <si>
    <t>232,45</t>
  </si>
  <si>
    <t>84798</t>
  </si>
  <si>
    <t>237,93</t>
  </si>
  <si>
    <t>83636</t>
  </si>
  <si>
    <t>53,38</t>
  </si>
  <si>
    <t>85,91</t>
  </si>
  <si>
    <t>83637</t>
  </si>
  <si>
    <t>5.069,34</t>
  </si>
  <si>
    <t>5.334,03</t>
  </si>
  <si>
    <t>112,96</t>
  </si>
  <si>
    <t>85120</t>
  </si>
  <si>
    <t>115,41</t>
  </si>
  <si>
    <t>1.182,98</t>
  </si>
  <si>
    <t>83486</t>
  </si>
  <si>
    <t>1.213,22</t>
  </si>
  <si>
    <t>2.625,82</t>
  </si>
  <si>
    <t>83643</t>
  </si>
  <si>
    <t>2.654,71</t>
  </si>
  <si>
    <t>5.074,74</t>
  </si>
  <si>
    <t>83644</t>
  </si>
  <si>
    <t>5.103,65</t>
  </si>
  <si>
    <t>1.611,64</t>
  </si>
  <si>
    <t>83645</t>
  </si>
  <si>
    <t>1.640,55</t>
  </si>
  <si>
    <t>1.871,10</t>
  </si>
  <si>
    <t>83646</t>
  </si>
  <si>
    <t>1.900,01</t>
  </si>
  <si>
    <t>1.223,35</t>
  </si>
  <si>
    <t>83647</t>
  </si>
  <si>
    <t>1.252,26</t>
  </si>
  <si>
    <t>784,69</t>
  </si>
  <si>
    <t>83648</t>
  </si>
  <si>
    <t>813,60</t>
  </si>
  <si>
    <t>4.725,12</t>
  </si>
  <si>
    <t>83649</t>
  </si>
  <si>
    <t>4.848,36</t>
  </si>
  <si>
    <t>3.948,54</t>
  </si>
  <si>
    <t>83650</t>
  </si>
  <si>
    <t>4.071,78</t>
  </si>
  <si>
    <t>89355</t>
  </si>
  <si>
    <t>89356</t>
  </si>
  <si>
    <t>16,99</t>
  </si>
  <si>
    <t>89357</t>
  </si>
  <si>
    <t>89401</t>
  </si>
  <si>
    <t>89402</t>
  </si>
  <si>
    <t>89403</t>
  </si>
  <si>
    <t>3,66</t>
  </si>
  <si>
    <t>89446</t>
  </si>
  <si>
    <t>89447</t>
  </si>
  <si>
    <t>89448</t>
  </si>
  <si>
    <t>89449</t>
  </si>
  <si>
    <t>13,26</t>
  </si>
  <si>
    <t>89450</t>
  </si>
  <si>
    <t>89451</t>
  </si>
  <si>
    <t>35,17</t>
  </si>
  <si>
    <t>89452</t>
  </si>
  <si>
    <t>13,41</t>
  </si>
  <si>
    <t>89508</t>
  </si>
  <si>
    <t>89509</t>
  </si>
  <si>
    <t>27,32</t>
  </si>
  <si>
    <t>89511</t>
  </si>
  <si>
    <t>42,30</t>
  </si>
  <si>
    <t>89512</t>
  </si>
  <si>
    <t>43,98</t>
  </si>
  <si>
    <t>89576</t>
  </si>
  <si>
    <t>89578</t>
  </si>
  <si>
    <t>89580</t>
  </si>
  <si>
    <t>89633</t>
  </si>
  <si>
    <t>89634</t>
  </si>
  <si>
    <t>89635</t>
  </si>
  <si>
    <t>89636</t>
  </si>
  <si>
    <t>45,13</t>
  </si>
  <si>
    <t>14,21</t>
  </si>
  <si>
    <t>89711</t>
  </si>
  <si>
    <t>21,26</t>
  </si>
  <si>
    <t>89712</t>
  </si>
  <si>
    <t>89713</t>
  </si>
  <si>
    <t>33,83</t>
  </si>
  <si>
    <t>40,77</t>
  </si>
  <si>
    <t>89714</t>
  </si>
  <si>
    <t>43,57</t>
  </si>
  <si>
    <t>89716</t>
  </si>
  <si>
    <t>89717</t>
  </si>
  <si>
    <t>89770</t>
  </si>
  <si>
    <t>28,43</t>
  </si>
  <si>
    <t>38,73</t>
  </si>
  <si>
    <t>89771</t>
  </si>
  <si>
    <t>38,82</t>
  </si>
  <si>
    <t>90,13</t>
  </si>
  <si>
    <t>89773</t>
  </si>
  <si>
    <t>90,28</t>
  </si>
  <si>
    <t>142,30</t>
  </si>
  <si>
    <t>89775</t>
  </si>
  <si>
    <t>142,48</t>
  </si>
  <si>
    <t>89798</t>
  </si>
  <si>
    <t>89799</t>
  </si>
  <si>
    <t>89800</t>
  </si>
  <si>
    <t>21,79</t>
  </si>
  <si>
    <t>89848</t>
  </si>
  <si>
    <t>40,43</t>
  </si>
  <si>
    <t>89849</t>
  </si>
  <si>
    <t>41,83</t>
  </si>
  <si>
    <t>89865</t>
  </si>
  <si>
    <t>91784</t>
  </si>
  <si>
    <t>33,73</t>
  </si>
  <si>
    <t>91785</t>
  </si>
  <si>
    <t>33,36</t>
  </si>
  <si>
    <t>91786</t>
  </si>
  <si>
    <t>21,76</t>
  </si>
  <si>
    <t>91787</t>
  </si>
  <si>
    <t>29,65</t>
  </si>
  <si>
    <t>91788</t>
  </si>
  <si>
    <t>30,45</t>
  </si>
  <si>
    <t>27,53</t>
  </si>
  <si>
    <t>91789</t>
  </si>
  <si>
    <t>91790</t>
  </si>
  <si>
    <t>91791</t>
  </si>
  <si>
    <t>55,14</t>
  </si>
  <si>
    <t>91792</t>
  </si>
  <si>
    <t>61,08</t>
  </si>
  <si>
    <t>91793</t>
  </si>
  <si>
    <t>91794</t>
  </si>
  <si>
    <t>91795</t>
  </si>
  <si>
    <t>50,51</t>
  </si>
  <si>
    <t>49,71</t>
  </si>
  <si>
    <t>91796</t>
  </si>
  <si>
    <t>92275</t>
  </si>
  <si>
    <t>92276</t>
  </si>
  <si>
    <t>41,03</t>
  </si>
  <si>
    <t>92277</t>
  </si>
  <si>
    <t>92278</t>
  </si>
  <si>
    <t>79,19</t>
  </si>
  <si>
    <t>92279</t>
  </si>
  <si>
    <t>110,86</t>
  </si>
  <si>
    <t>92280</t>
  </si>
  <si>
    <t>92305</t>
  </si>
  <si>
    <t>92306</t>
  </si>
  <si>
    <t>32,07</t>
  </si>
  <si>
    <t>92307</t>
  </si>
  <si>
    <t>92320</t>
  </si>
  <si>
    <t>92321</t>
  </si>
  <si>
    <t>48,70</t>
  </si>
  <si>
    <t>92322</t>
  </si>
  <si>
    <t>51,19</t>
  </si>
  <si>
    <t>50,99</t>
  </si>
  <si>
    <t>92335</t>
  </si>
  <si>
    <t>92336</t>
  </si>
  <si>
    <t>81,95</t>
  </si>
  <si>
    <t>92337</t>
  </si>
  <si>
    <t>83,26</t>
  </si>
  <si>
    <t>66,27</t>
  </si>
  <si>
    <t>92338</t>
  </si>
  <si>
    <t>68,41</t>
  </si>
  <si>
    <t>97,70</t>
  </si>
  <si>
    <t>92339</t>
  </si>
  <si>
    <t>100,08</t>
  </si>
  <si>
    <t>92341</t>
  </si>
  <si>
    <t>59,90</t>
  </si>
  <si>
    <t>69,65</t>
  </si>
  <si>
    <t>92342</t>
  </si>
  <si>
    <t>71,63</t>
  </si>
  <si>
    <t>89,16</t>
  </si>
  <si>
    <t>92343</t>
  </si>
  <si>
    <t>91,28</t>
  </si>
  <si>
    <t>52,37</t>
  </si>
  <si>
    <t>92361</t>
  </si>
  <si>
    <t>52,93</t>
  </si>
  <si>
    <t>92362</t>
  </si>
  <si>
    <t>84,00</t>
  </si>
  <si>
    <t>31,09</t>
  </si>
  <si>
    <t>92364</t>
  </si>
  <si>
    <t>92365</t>
  </si>
  <si>
    <t>36,43</t>
  </si>
  <si>
    <t>92366</t>
  </si>
  <si>
    <t>92367</t>
  </si>
  <si>
    <t>92368</t>
  </si>
  <si>
    <t>80,67</t>
  </si>
  <si>
    <t>45,09</t>
  </si>
  <si>
    <t>92648</t>
  </si>
  <si>
    <t>45,83</t>
  </si>
  <si>
    <t>92649</t>
  </si>
  <si>
    <t>92650</t>
  </si>
  <si>
    <t>86,78</t>
  </si>
  <si>
    <t>92652</t>
  </si>
  <si>
    <t>38,97</t>
  </si>
  <si>
    <t>92653</t>
  </si>
  <si>
    <t>92654</t>
  </si>
  <si>
    <t>92655</t>
  </si>
  <si>
    <t>65,13</t>
  </si>
  <si>
    <t>92656</t>
  </si>
  <si>
    <t>92687</t>
  </si>
  <si>
    <t>92688</t>
  </si>
  <si>
    <t>92689</t>
  </si>
  <si>
    <t>92690</t>
  </si>
  <si>
    <t>58,21</t>
  </si>
  <si>
    <t>94462</t>
  </si>
  <si>
    <t>60,40</t>
  </si>
  <si>
    <t>67,58</t>
  </si>
  <si>
    <t>94463</t>
  </si>
  <si>
    <t>69,77</t>
  </si>
  <si>
    <t>94,60</t>
  </si>
  <si>
    <t>94464</t>
  </si>
  <si>
    <t>94602</t>
  </si>
  <si>
    <t>96,23</t>
  </si>
  <si>
    <t>94603</t>
  </si>
  <si>
    <t>125,23</t>
  </si>
  <si>
    <t>165,01</t>
  </si>
  <si>
    <t>94604</t>
  </si>
  <si>
    <t>167,81</t>
  </si>
  <si>
    <t>231,57</t>
  </si>
  <si>
    <t>94605</t>
  </si>
  <si>
    <t>234,37</t>
  </si>
  <si>
    <t>94648</t>
  </si>
  <si>
    <t>8,01</t>
  </si>
  <si>
    <t>94649</t>
  </si>
  <si>
    <t>11,55</t>
  </si>
  <si>
    <t>94650</t>
  </si>
  <si>
    <t>94651</t>
  </si>
  <si>
    <t>94652</t>
  </si>
  <si>
    <t>29,14</t>
  </si>
  <si>
    <t>94653</t>
  </si>
  <si>
    <t>36,30</t>
  </si>
  <si>
    <t>94654</t>
  </si>
  <si>
    <t>49,82</t>
  </si>
  <si>
    <t>68,24</t>
  </si>
  <si>
    <t>94655</t>
  </si>
  <si>
    <t>94716</t>
  </si>
  <si>
    <t>94717</t>
  </si>
  <si>
    <t>94718</t>
  </si>
  <si>
    <t>94719</t>
  </si>
  <si>
    <t>42,27</t>
  </si>
  <si>
    <t>62,94</t>
  </si>
  <si>
    <t>94720</t>
  </si>
  <si>
    <t>64,01</t>
  </si>
  <si>
    <t>94721</t>
  </si>
  <si>
    <t>159,84</t>
  </si>
  <si>
    <t>94722</t>
  </si>
  <si>
    <t>95697</t>
  </si>
  <si>
    <t>96635</t>
  </si>
  <si>
    <t>21,43</t>
  </si>
  <si>
    <t>96636</t>
  </si>
  <si>
    <t>96644</t>
  </si>
  <si>
    <t>16,29</t>
  </si>
  <si>
    <t>96645</t>
  </si>
  <si>
    <t>96646</t>
  </si>
  <si>
    <t>26,80</t>
  </si>
  <si>
    <t>96647</t>
  </si>
  <si>
    <t>96648</t>
  </si>
  <si>
    <t>30,54</t>
  </si>
  <si>
    <t>96649</t>
  </si>
  <si>
    <t>32,33</t>
  </si>
  <si>
    <t>96668</t>
  </si>
  <si>
    <t>96669</t>
  </si>
  <si>
    <t>96670</t>
  </si>
  <si>
    <t>96671</t>
  </si>
  <si>
    <t>27,50</t>
  </si>
  <si>
    <t>96672</t>
  </si>
  <si>
    <t>96673</t>
  </si>
  <si>
    <t>62,88</t>
  </si>
  <si>
    <t>96674</t>
  </si>
  <si>
    <t>108,89</t>
  </si>
  <si>
    <t>96675</t>
  </si>
  <si>
    <t>110,22</t>
  </si>
  <si>
    <t>96676</t>
  </si>
  <si>
    <t>96677</t>
  </si>
  <si>
    <t>96678</t>
  </si>
  <si>
    <t>96679</t>
  </si>
  <si>
    <t>24,99</t>
  </si>
  <si>
    <t>96680</t>
  </si>
  <si>
    <t>96681</t>
  </si>
  <si>
    <t>90,91</t>
  </si>
  <si>
    <t>96682</t>
  </si>
  <si>
    <t>91,98</t>
  </si>
  <si>
    <t>124,68</t>
  </si>
  <si>
    <t>96683</t>
  </si>
  <si>
    <t>126,27</t>
  </si>
  <si>
    <t>96718</t>
  </si>
  <si>
    <t>96719</t>
  </si>
  <si>
    <t>96720</t>
  </si>
  <si>
    <t>13,31</t>
  </si>
  <si>
    <t>96721</t>
  </si>
  <si>
    <t>17,31</t>
  </si>
  <si>
    <t>23,03</t>
  </si>
  <si>
    <t>96722</t>
  </si>
  <si>
    <t>96723</t>
  </si>
  <si>
    <t>96724</t>
  </si>
  <si>
    <t>50,52</t>
  </si>
  <si>
    <t>96725</t>
  </si>
  <si>
    <t>65,12</t>
  </si>
  <si>
    <t>103,66</t>
  </si>
  <si>
    <t>96726</t>
  </si>
  <si>
    <t>105,94</t>
  </si>
  <si>
    <t>96727</t>
  </si>
  <si>
    <t>96728</t>
  </si>
  <si>
    <t>96729</t>
  </si>
  <si>
    <t>20,21</t>
  </si>
  <si>
    <t>96730</t>
  </si>
  <si>
    <t>96731</t>
  </si>
  <si>
    <t>30,73</t>
  </si>
  <si>
    <t>36,31</t>
  </si>
  <si>
    <t>96732</t>
  </si>
  <si>
    <t>37,37</t>
  </si>
  <si>
    <t>66,28</t>
  </si>
  <si>
    <t>96733</t>
  </si>
  <si>
    <t>90,74</t>
  </si>
  <si>
    <t>96734</t>
  </si>
  <si>
    <t>119,24</t>
  </si>
  <si>
    <t>96735</t>
  </si>
  <si>
    <t>121,97</t>
  </si>
  <si>
    <t>96794</t>
  </si>
  <si>
    <t>96795</t>
  </si>
  <si>
    <t>96796</t>
  </si>
  <si>
    <t>16,33</t>
  </si>
  <si>
    <t>96797</t>
  </si>
  <si>
    <t>96798</t>
  </si>
  <si>
    <t>8,37</t>
  </si>
  <si>
    <t>96799</t>
  </si>
  <si>
    <t>96800</t>
  </si>
  <si>
    <t>96801</t>
  </si>
  <si>
    <t>72293</t>
  </si>
  <si>
    <t>72294</t>
  </si>
  <si>
    <t>72295</t>
  </si>
  <si>
    <t>72306</t>
  </si>
  <si>
    <t>177,32</t>
  </si>
  <si>
    <t>244,69</t>
  </si>
  <si>
    <t>72307</t>
  </si>
  <si>
    <t>248,59</t>
  </si>
  <si>
    <t>575,56</t>
  </si>
  <si>
    <t>72313</t>
  </si>
  <si>
    <t>580,00</t>
  </si>
  <si>
    <t>245,63</t>
  </si>
  <si>
    <t>72482</t>
  </si>
  <si>
    <t>248,82</t>
  </si>
  <si>
    <t>102,65</t>
  </si>
  <si>
    <t>72619</t>
  </si>
  <si>
    <t>104,06</t>
  </si>
  <si>
    <t>179,71</t>
  </si>
  <si>
    <t>72620</t>
  </si>
  <si>
    <t>181,49</t>
  </si>
  <si>
    <t>289,23</t>
  </si>
  <si>
    <t>72621</t>
  </si>
  <si>
    <t>291,36</t>
  </si>
  <si>
    <t>72667</t>
  </si>
  <si>
    <t>142,70</t>
  </si>
  <si>
    <t>72668</t>
  </si>
  <si>
    <t>141,96</t>
  </si>
  <si>
    <t>142,40</t>
  </si>
  <si>
    <t>72669</t>
  </si>
  <si>
    <t>146,30</t>
  </si>
  <si>
    <t>99,04</t>
  </si>
  <si>
    <t>72681</t>
  </si>
  <si>
    <t>100,82</t>
  </si>
  <si>
    <t>200,95</t>
  </si>
  <si>
    <t>72682</t>
  </si>
  <si>
    <t>202,89</t>
  </si>
  <si>
    <t>323,87</t>
  </si>
  <si>
    <t>72683</t>
  </si>
  <si>
    <t>326,00</t>
  </si>
  <si>
    <t>218,52</t>
  </si>
  <si>
    <t>72719</t>
  </si>
  <si>
    <t>222,42</t>
  </si>
  <si>
    <t>301,89</t>
  </si>
  <si>
    <t>72720</t>
  </si>
  <si>
    <t>306,33</t>
  </si>
  <si>
    <t>658,76</t>
  </si>
  <si>
    <t>72721</t>
  </si>
  <si>
    <t>663,72</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</si>
  <si>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</si>
  <si>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</si>
  <si>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</si>
  <si>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</si>
  <si>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</si>
  <si>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</si>
  <si>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</si>
  <si>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</si>
  <si>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</si>
  <si>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</si>
  <si>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</si>
  <si>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</si>
  <si>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</si>
  <si>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</si>
  <si>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</si>
  <si>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</si>
  <si>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</si>
  <si>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</si>
  <si>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</si>
  <si>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</si>
  <si>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</si>
  <si>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</si>
  <si>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</si>
  <si>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</si>
  <si>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</si>
  <si>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</si>
  <si>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5,26</t>
  </si>
  <si>
    <t>89384</t>
  </si>
  <si>
    <t>89385</t>
  </si>
  <si>
    <t>89386</t>
  </si>
  <si>
    <t>89387</t>
  </si>
  <si>
    <t>7,99</t>
  </si>
  <si>
    <t>89388</t>
  </si>
  <si>
    <t>89389</t>
  </si>
  <si>
    <t>14,73</t>
  </si>
  <si>
    <t>89390</t>
  </si>
  <si>
    <t>89391</t>
  </si>
  <si>
    <t>89392</t>
  </si>
  <si>
    <t>89393</t>
  </si>
  <si>
    <t>89394</t>
  </si>
  <si>
    <t>89395</t>
  </si>
  <si>
    <t>14,77</t>
  </si>
  <si>
    <t>89396</t>
  </si>
  <si>
    <t>15,53</t>
  </si>
  <si>
    <t>89397</t>
  </si>
  <si>
    <t>89398</t>
  </si>
  <si>
    <t>12,82</t>
  </si>
  <si>
    <t>89399</t>
  </si>
  <si>
    <t>89400</t>
  </si>
  <si>
    <t>89404</t>
  </si>
  <si>
    <t>89405</t>
  </si>
  <si>
    <t>89406</t>
  </si>
  <si>
    <t>89407</t>
  </si>
  <si>
    <t>89408</t>
  </si>
  <si>
    <t>89409</t>
  </si>
  <si>
    <t>89410</t>
  </si>
  <si>
    <t>89411</t>
  </si>
  <si>
    <t>5,92</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</si>
  <si>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</si>
  <si>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</si>
  <si>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</si>
  <si>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</si>
  <si>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</si>
  <si>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</si>
  <si>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</si>
  <si>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</si>
  <si>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</si>
  <si>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</si>
  <si>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</si>
  <si>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</si>
  <si>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</si>
  <si>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</si>
  <si>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</si>
  <si>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</si>
  <si>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</si>
  <si>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</si>
  <si>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</si>
  <si>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</si>
  <si>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</si>
  <si>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</si>
  <si>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</si>
  <si>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</si>
  <si>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</si>
  <si>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13,68</t>
  </si>
  <si>
    <t>89437</t>
  </si>
  <si>
    <t>89438</t>
  </si>
  <si>
    <t>89439</t>
  </si>
  <si>
    <t>6,47</t>
  </si>
  <si>
    <t>89440</t>
  </si>
  <si>
    <t>12,06</t>
  </si>
  <si>
    <t>89441</t>
  </si>
  <si>
    <t>89442</t>
  </si>
  <si>
    <t>89443</t>
  </si>
  <si>
    <t>89444</t>
  </si>
  <si>
    <t>89445</t>
  </si>
  <si>
    <t>89481</t>
  </si>
  <si>
    <t>3,55</t>
  </si>
  <si>
    <t>89485</t>
  </si>
  <si>
    <t>89489</t>
  </si>
  <si>
    <t>89490</t>
  </si>
  <si>
    <t>89492</t>
  </si>
  <si>
    <t>89493</t>
  </si>
  <si>
    <t>89494</t>
  </si>
  <si>
    <t>89496</t>
  </si>
  <si>
    <t>89497</t>
  </si>
  <si>
    <t>89498</t>
  </si>
  <si>
    <t>89499</t>
  </si>
  <si>
    <t>89500</t>
  </si>
  <si>
    <t>89501</t>
  </si>
  <si>
    <t>9,92</t>
  </si>
  <si>
    <t>89502</t>
  </si>
  <si>
    <t>89503</t>
  </si>
  <si>
    <t>89504</t>
  </si>
  <si>
    <t>89505</t>
  </si>
  <si>
    <t>23,85</t>
  </si>
  <si>
    <t>89506</t>
  </si>
  <si>
    <t>89507</t>
  </si>
  <si>
    <t>89510</t>
  </si>
  <si>
    <t>20,34</t>
  </si>
  <si>
    <t>89513</t>
  </si>
  <si>
    <t>65,58</t>
  </si>
  <si>
    <t>89514</t>
  </si>
  <si>
    <t>50,61</t>
  </si>
  <si>
    <t>89515</t>
  </si>
  <si>
    <t>89516</t>
  </si>
  <si>
    <t>89517</t>
  </si>
  <si>
    <t>89518</t>
  </si>
  <si>
    <t>35,92</t>
  </si>
  <si>
    <t>89519</t>
  </si>
  <si>
    <t>36,51</t>
  </si>
  <si>
    <t>89520</t>
  </si>
  <si>
    <t>73,42</t>
  </si>
  <si>
    <t>89521</t>
  </si>
  <si>
    <t>74,09</t>
  </si>
  <si>
    <t>89522</t>
  </si>
  <si>
    <t>57,43</t>
  </si>
  <si>
    <t>89523</t>
  </si>
  <si>
    <t>89524</t>
  </si>
  <si>
    <t>16,68</t>
  </si>
  <si>
    <t>89525</t>
  </si>
  <si>
    <t>89526</t>
  </si>
  <si>
    <t>89527</t>
  </si>
  <si>
    <t>89528</t>
  </si>
  <si>
    <t>25,64</t>
  </si>
  <si>
    <t>89529</t>
  </si>
  <si>
    <t>89530</t>
  </si>
  <si>
    <t>89531</t>
  </si>
  <si>
    <t>89532</t>
  </si>
  <si>
    <t>89533</t>
  </si>
  <si>
    <t>89534</t>
  </si>
  <si>
    <t>36,18</t>
  </si>
  <si>
    <t>89535</t>
  </si>
  <si>
    <t>36,70</t>
  </si>
  <si>
    <t>89536</t>
  </si>
  <si>
    <t>89538</t>
  </si>
  <si>
    <t>89540</t>
  </si>
  <si>
    <t>89541</t>
  </si>
  <si>
    <t>89542</t>
  </si>
  <si>
    <t>18,70</t>
  </si>
  <si>
    <t>89544</t>
  </si>
  <si>
    <t>89545</t>
  </si>
  <si>
    <t>89546</t>
  </si>
  <si>
    <t>89547</t>
  </si>
  <si>
    <t>89548</t>
  </si>
  <si>
    <t>89549</t>
  </si>
  <si>
    <t>89550</t>
  </si>
  <si>
    <t>89551</t>
  </si>
  <si>
    <t>89552</t>
  </si>
  <si>
    <t>89553</t>
  </si>
  <si>
    <t>89554</t>
  </si>
  <si>
    <t>12,93</t>
  </si>
  <si>
    <t>89555</t>
  </si>
  <si>
    <t>89556</t>
  </si>
  <si>
    <t>89557</t>
  </si>
  <si>
    <t>89558</t>
  </si>
  <si>
    <t>89559</t>
  </si>
  <si>
    <t>33,44</t>
  </si>
  <si>
    <t>9,82</t>
  </si>
  <si>
    <t>89561</t>
  </si>
  <si>
    <t>10,08</t>
  </si>
  <si>
    <t>89562</t>
  </si>
  <si>
    <t>89563</t>
  </si>
  <si>
    <t>89564</t>
  </si>
  <si>
    <t>89565</t>
  </si>
  <si>
    <t>89566</t>
  </si>
  <si>
    <t>89567</t>
  </si>
  <si>
    <t>89568</t>
  </si>
  <si>
    <t>43,77</t>
  </si>
  <si>
    <t>89569</t>
  </si>
  <si>
    <t>44,47</t>
  </si>
  <si>
    <t>89570</t>
  </si>
  <si>
    <t>6,93</t>
  </si>
  <si>
    <t>89571</t>
  </si>
  <si>
    <t>41,17</t>
  </si>
  <si>
    <t>89572</t>
  </si>
  <si>
    <t>89573</t>
  </si>
  <si>
    <t>33,21</t>
  </si>
  <si>
    <t>58,47</t>
  </si>
  <si>
    <t>89574</t>
  </si>
  <si>
    <t>89575</t>
  </si>
  <si>
    <t>89577</t>
  </si>
  <si>
    <t>26,06</t>
  </si>
  <si>
    <t>89579</t>
  </si>
  <si>
    <t>89581</t>
  </si>
  <si>
    <t>15,58</t>
  </si>
  <si>
    <t>14,97</t>
  </si>
  <si>
    <t>89582</t>
  </si>
  <si>
    <t>89583</t>
  </si>
  <si>
    <t>89584</t>
  </si>
  <si>
    <t>89585</t>
  </si>
  <si>
    <t>21,14</t>
  </si>
  <si>
    <t>89586</t>
  </si>
  <si>
    <t>89587</t>
  </si>
  <si>
    <t>74,61</t>
  </si>
  <si>
    <t>89590</t>
  </si>
  <si>
    <t>89591</t>
  </si>
  <si>
    <t>62,06</t>
  </si>
  <si>
    <t>89592</t>
  </si>
  <si>
    <t>222,30</t>
  </si>
  <si>
    <t>89593</t>
  </si>
  <si>
    <t>89594</t>
  </si>
  <si>
    <t>26,97</t>
  </si>
  <si>
    <t>89595</t>
  </si>
  <si>
    <t>89596</t>
  </si>
  <si>
    <t>15,10</t>
  </si>
  <si>
    <t>89597</t>
  </si>
  <si>
    <t>34,03</t>
  </si>
  <si>
    <t>89598</t>
  </si>
  <si>
    <t>34,35</t>
  </si>
  <si>
    <t>89599</t>
  </si>
  <si>
    <t>89600</t>
  </si>
  <si>
    <t>89605</t>
  </si>
  <si>
    <t>13,96</t>
  </si>
  <si>
    <t>89609</t>
  </si>
  <si>
    <t>57,31</t>
  </si>
  <si>
    <t>89610</t>
  </si>
  <si>
    <t>22,40</t>
  </si>
  <si>
    <t>89611</t>
  </si>
  <si>
    <t>114,94</t>
  </si>
  <si>
    <t>89612</t>
  </si>
  <si>
    <t>115,33</t>
  </si>
  <si>
    <t>22,21</t>
  </si>
  <si>
    <t>89613</t>
  </si>
  <si>
    <t>41,64</t>
  </si>
  <si>
    <t>89614</t>
  </si>
  <si>
    <t>42,08</t>
  </si>
  <si>
    <t>167,83</t>
  </si>
  <si>
    <t>89615</t>
  </si>
  <si>
    <t>168,27</t>
  </si>
  <si>
    <t>89616</t>
  </si>
  <si>
    <t>89617</t>
  </si>
  <si>
    <t>10,69</t>
  </si>
  <si>
    <t>89618</t>
  </si>
  <si>
    <t>89619</t>
  </si>
  <si>
    <t>89620</t>
  </si>
  <si>
    <t>89621</t>
  </si>
  <si>
    <t>16,98</t>
  </si>
  <si>
    <t>89622</t>
  </si>
  <si>
    <t>89623</t>
  </si>
  <si>
    <t>89624</t>
  </si>
  <si>
    <t>14,48</t>
  </si>
  <si>
    <t>89625</t>
  </si>
  <si>
    <t>89626</t>
  </si>
  <si>
    <t>89627</t>
  </si>
  <si>
    <t>89628</t>
  </si>
  <si>
    <t>89629</t>
  </si>
  <si>
    <t>89630</t>
  </si>
  <si>
    <t>89631</t>
  </si>
  <si>
    <t>63,03</t>
  </si>
  <si>
    <t>89632</t>
  </si>
  <si>
    <t>63,92</t>
  </si>
  <si>
    <t>89637</t>
  </si>
  <si>
    <t>89638</t>
  </si>
  <si>
    <t>7,69</t>
  </si>
  <si>
    <t>89639</t>
  </si>
  <si>
    <t>9,39</t>
  </si>
  <si>
    <t>89641</t>
  </si>
  <si>
    <t>89642</t>
  </si>
  <si>
    <t>89643</t>
  </si>
  <si>
    <t>89645</t>
  </si>
  <si>
    <t>14,55</t>
  </si>
  <si>
    <t>89646</t>
  </si>
  <si>
    <t>89647</t>
  </si>
  <si>
    <t>89648</t>
  </si>
  <si>
    <t>16,32</t>
  </si>
  <si>
    <t>89649</t>
  </si>
  <si>
    <t>89650</t>
  </si>
  <si>
    <t>89651</t>
  </si>
  <si>
    <t>89652</t>
  </si>
  <si>
    <t>12,65</t>
  </si>
  <si>
    <t>89653</t>
  </si>
  <si>
    <t>89654</t>
  </si>
  <si>
    <t>89655</t>
  </si>
  <si>
    <t>18,56</t>
  </si>
  <si>
    <t>89656</t>
  </si>
  <si>
    <t>89657</t>
  </si>
  <si>
    <t>89658</t>
  </si>
  <si>
    <t>89659</t>
  </si>
  <si>
    <t>89660</t>
  </si>
  <si>
    <t>89661</t>
  </si>
  <si>
    <t>22,77</t>
  </si>
  <si>
    <t>89662</t>
  </si>
  <si>
    <t>89663</t>
  </si>
  <si>
    <t>89664</t>
  </si>
  <si>
    <t>89665</t>
  </si>
  <si>
    <t>89666</t>
  </si>
  <si>
    <t>89667</t>
  </si>
  <si>
    <t>89668</t>
  </si>
  <si>
    <t>89669</t>
  </si>
  <si>
    <t>89670</t>
  </si>
  <si>
    <t>18,82</t>
  </si>
  <si>
    <t>89671</t>
  </si>
  <si>
    <t>89672</t>
  </si>
  <si>
    <t>89673</t>
  </si>
  <si>
    <t>89674</t>
  </si>
  <si>
    <t>89675</t>
  </si>
  <si>
    <t>33,51</t>
  </si>
  <si>
    <t>89676</t>
  </si>
  <si>
    <t>38,05</t>
  </si>
  <si>
    <t>89677</t>
  </si>
  <si>
    <t>89678</t>
  </si>
  <si>
    <t>60,77</t>
  </si>
  <si>
    <t>89679</t>
  </si>
  <si>
    <t>89680</t>
  </si>
  <si>
    <t>89681</t>
  </si>
  <si>
    <t>22,85</t>
  </si>
  <si>
    <t>89682</t>
  </si>
  <si>
    <t>89684</t>
  </si>
  <si>
    <t>28,53</t>
  </si>
  <si>
    <t>89685</t>
  </si>
  <si>
    <t>120,00</t>
  </si>
  <si>
    <t>89686</t>
  </si>
  <si>
    <t>120,49</t>
  </si>
  <si>
    <t>89687</t>
  </si>
  <si>
    <t>24,15</t>
  </si>
  <si>
    <t>89689</t>
  </si>
  <si>
    <t>89690</t>
  </si>
  <si>
    <t>89691</t>
  </si>
  <si>
    <t>89692</t>
  </si>
  <si>
    <t>38,64</t>
  </si>
  <si>
    <t>89693</t>
  </si>
  <si>
    <t>89694</t>
  </si>
  <si>
    <t>89695</t>
  </si>
  <si>
    <t>30,68</t>
  </si>
  <si>
    <t>89696</t>
  </si>
  <si>
    <t>89697</t>
  </si>
  <si>
    <t>120,13</t>
  </si>
  <si>
    <t>89698</t>
  </si>
  <si>
    <t>120,99</t>
  </si>
  <si>
    <t>97,32</t>
  </si>
  <si>
    <t>89699</t>
  </si>
  <si>
    <t>89700</t>
  </si>
  <si>
    <t>86,16</t>
  </si>
  <si>
    <t>89701</t>
  </si>
  <si>
    <t>87,02</t>
  </si>
  <si>
    <t>89702</t>
  </si>
  <si>
    <t>89703</t>
  </si>
  <si>
    <t>69,39</t>
  </si>
  <si>
    <t>89704</t>
  </si>
  <si>
    <t>70,25</t>
  </si>
  <si>
    <t>89705</t>
  </si>
  <si>
    <t>89706</t>
  </si>
  <si>
    <t>89718</t>
  </si>
  <si>
    <t>89719</t>
  </si>
  <si>
    <t>89720</t>
  </si>
  <si>
    <t>89721</t>
  </si>
  <si>
    <t>89723</t>
  </si>
  <si>
    <t>89724</t>
  </si>
  <si>
    <t>89725</t>
  </si>
  <si>
    <t>89726</t>
  </si>
  <si>
    <t>89727</t>
  </si>
  <si>
    <t>13,90</t>
  </si>
  <si>
    <t>89728</t>
  </si>
  <si>
    <t>89729</t>
  </si>
  <si>
    <t>89730</t>
  </si>
  <si>
    <t>89731</t>
  </si>
  <si>
    <t>89732</t>
  </si>
  <si>
    <t>89733</t>
  </si>
  <si>
    <t>89734</t>
  </si>
  <si>
    <t>89735</t>
  </si>
  <si>
    <t>89736</t>
  </si>
  <si>
    <t>89737</t>
  </si>
  <si>
    <t>89738</t>
  </si>
  <si>
    <t>89739</t>
  </si>
  <si>
    <t>89740</t>
  </si>
  <si>
    <t>13,62</t>
  </si>
  <si>
    <t>89741</t>
  </si>
  <si>
    <t>89742</t>
  </si>
  <si>
    <t>89743</t>
  </si>
  <si>
    <t>89744</t>
  </si>
  <si>
    <t>89745</t>
  </si>
  <si>
    <t>21,75</t>
  </si>
  <si>
    <t>89746</t>
  </si>
  <si>
    <t>89747</t>
  </si>
  <si>
    <t>89748</t>
  </si>
  <si>
    <t>89749</t>
  </si>
  <si>
    <t>89750</t>
  </si>
  <si>
    <t>46,77</t>
  </si>
  <si>
    <t>89751</t>
  </si>
  <si>
    <t>89752</t>
  </si>
  <si>
    <t>89753</t>
  </si>
  <si>
    <t>89754</t>
  </si>
  <si>
    <t>89755</t>
  </si>
  <si>
    <t>89756</t>
  </si>
  <si>
    <t>89757</t>
  </si>
  <si>
    <t>32,08</t>
  </si>
  <si>
    <t>89758</t>
  </si>
  <si>
    <t>32,32</t>
  </si>
  <si>
    <t>89759</t>
  </si>
  <si>
    <t>89760</t>
  </si>
  <si>
    <t>89761</t>
  </si>
  <si>
    <t>89762</t>
  </si>
  <si>
    <t>118,30</t>
  </si>
  <si>
    <t>89763</t>
  </si>
  <si>
    <t>118,59</t>
  </si>
  <si>
    <t>22,94</t>
  </si>
  <si>
    <t>89764</t>
  </si>
  <si>
    <t>89765</t>
  </si>
  <si>
    <t>89766</t>
  </si>
  <si>
    <t>89767</t>
  </si>
  <si>
    <t>14,47</t>
  </si>
  <si>
    <t>89768</t>
  </si>
  <si>
    <t>34,32</t>
  </si>
  <si>
    <t>89769</t>
  </si>
  <si>
    <t>58,82</t>
  </si>
  <si>
    <t>89772</t>
  </si>
  <si>
    <t>58,93</t>
  </si>
  <si>
    <t>89774</t>
  </si>
  <si>
    <t>89776</t>
  </si>
  <si>
    <t>17,66</t>
  </si>
  <si>
    <t>89777</t>
  </si>
  <si>
    <t>89778</t>
  </si>
  <si>
    <t>89779</t>
  </si>
  <si>
    <t>89780</t>
  </si>
  <si>
    <t>89781</t>
  </si>
  <si>
    <t>89782</t>
  </si>
  <si>
    <t>89783</t>
  </si>
  <si>
    <t>89784</t>
  </si>
  <si>
    <t>89785</t>
  </si>
  <si>
    <t>89786</t>
  </si>
  <si>
    <t>89787</t>
  </si>
  <si>
    <t>89788</t>
  </si>
  <si>
    <t>52,47</t>
  </si>
  <si>
    <t>89789</t>
  </si>
  <si>
    <t>52,91</t>
  </si>
  <si>
    <t>128,09</t>
  </si>
  <si>
    <t>89790</t>
  </si>
  <si>
    <t>128,67</t>
  </si>
  <si>
    <t>131,10</t>
  </si>
  <si>
    <t>89791</t>
  </si>
  <si>
    <t>131,68</t>
  </si>
  <si>
    <t>150,42</t>
  </si>
  <si>
    <t>89792</t>
  </si>
  <si>
    <t>151,12</t>
  </si>
  <si>
    <t>154,48</t>
  </si>
  <si>
    <t>89793</t>
  </si>
  <si>
    <t>89794</t>
  </si>
  <si>
    <t>89795</t>
  </si>
  <si>
    <t>89796</t>
  </si>
  <si>
    <t>89797</t>
  </si>
  <si>
    <t>4,49</t>
  </si>
  <si>
    <t>89801</t>
  </si>
  <si>
    <t>4,99</t>
  </si>
  <si>
    <t>89802</t>
  </si>
  <si>
    <t>89803</t>
  </si>
  <si>
    <t>89804</t>
  </si>
  <si>
    <t>89805</t>
  </si>
  <si>
    <t>89806</t>
  </si>
  <si>
    <t>89807</t>
  </si>
  <si>
    <t>26,47</t>
  </si>
  <si>
    <t>89808</t>
  </si>
  <si>
    <t>26,77</t>
  </si>
  <si>
    <t>89809</t>
  </si>
  <si>
    <t>89810</t>
  </si>
  <si>
    <t>89811</t>
  </si>
  <si>
    <t>89812</t>
  </si>
  <si>
    <t>41,93</t>
  </si>
  <si>
    <t>89813</t>
  </si>
  <si>
    <t>89814</t>
  </si>
  <si>
    <t>89815</t>
  </si>
  <si>
    <t>89816</t>
  </si>
  <si>
    <t>29,50</t>
  </si>
  <si>
    <t>89817</t>
  </si>
  <si>
    <t>117,54</t>
  </si>
  <si>
    <t>89818</t>
  </si>
  <si>
    <t>117,73</t>
  </si>
  <si>
    <t>11,90</t>
  </si>
  <si>
    <t>89819</t>
  </si>
  <si>
    <t>22,18</t>
  </si>
  <si>
    <t>89820</t>
  </si>
  <si>
    <t>10,53</t>
  </si>
  <si>
    <t>89821</t>
  </si>
  <si>
    <t>89822</t>
  </si>
  <si>
    <t>16,11</t>
  </si>
  <si>
    <t>17,45</t>
  </si>
  <si>
    <t>89823</t>
  </si>
  <si>
    <t>89824</t>
  </si>
  <si>
    <t>27,96</t>
  </si>
  <si>
    <t>89825</t>
  </si>
  <si>
    <t>89826</t>
  </si>
  <si>
    <t>89827</t>
  </si>
  <si>
    <t>42,35</t>
  </si>
  <si>
    <t>89828</t>
  </si>
  <si>
    <t>89829</t>
  </si>
  <si>
    <t>89830</t>
  </si>
  <si>
    <t>143,53</t>
  </si>
  <si>
    <t>89831</t>
  </si>
  <si>
    <t>89832</t>
  </si>
  <si>
    <t>89833</t>
  </si>
  <si>
    <t>22,28</t>
  </si>
  <si>
    <t>89834</t>
  </si>
  <si>
    <t>89835</t>
  </si>
  <si>
    <t>193,97</t>
  </si>
  <si>
    <t>89836</t>
  </si>
  <si>
    <t>194,26</t>
  </si>
  <si>
    <t>96,45</t>
  </si>
  <si>
    <t>89837</t>
  </si>
  <si>
    <t>96,74</t>
  </si>
  <si>
    <t>89838</t>
  </si>
  <si>
    <t>105,72</t>
  </si>
  <si>
    <t>139,71</t>
  </si>
  <si>
    <t>89839</t>
  </si>
  <si>
    <t>140,09</t>
  </si>
  <si>
    <t>121,17</t>
  </si>
  <si>
    <t>89840</t>
  </si>
  <si>
    <t>205,01</t>
  </si>
  <si>
    <t>89841</t>
  </si>
  <si>
    <t>205,47</t>
  </si>
  <si>
    <t>89842</t>
  </si>
  <si>
    <t>41,81</t>
  </si>
  <si>
    <t>89844</t>
  </si>
  <si>
    <t>65,02</t>
  </si>
  <si>
    <t>89845</t>
  </si>
  <si>
    <t>65,60</t>
  </si>
  <si>
    <t>146,82</t>
  </si>
  <si>
    <t>89846</t>
  </si>
  <si>
    <t>147,59</t>
  </si>
  <si>
    <t>180,21</t>
  </si>
  <si>
    <t>89847</t>
  </si>
  <si>
    <t>181,13</t>
  </si>
  <si>
    <t>89850</t>
  </si>
  <si>
    <t>89851</t>
  </si>
  <si>
    <t>89852</t>
  </si>
  <si>
    <t>45,48</t>
  </si>
  <si>
    <t>89853</t>
  </si>
  <si>
    <t>89854</t>
  </si>
  <si>
    <t>48,49</t>
  </si>
  <si>
    <t>50,32</t>
  </si>
  <si>
    <t>89855</t>
  </si>
  <si>
    <t>51,56</t>
  </si>
  <si>
    <t>89856</t>
  </si>
  <si>
    <t>89857</t>
  </si>
  <si>
    <t>43,18</t>
  </si>
  <si>
    <t>89859</t>
  </si>
  <si>
    <t>44,02</t>
  </si>
  <si>
    <t>89860</t>
  </si>
  <si>
    <t>89861</t>
  </si>
  <si>
    <t>76,92</t>
  </si>
  <si>
    <t>89862</t>
  </si>
  <si>
    <t>78,58</t>
  </si>
  <si>
    <t>89863</t>
  </si>
  <si>
    <t>125,51</t>
  </si>
  <si>
    <t>89866</t>
  </si>
  <si>
    <t>89867</t>
  </si>
  <si>
    <t>89868</t>
  </si>
  <si>
    <t>89869</t>
  </si>
  <si>
    <t>89979</t>
  </si>
  <si>
    <t>89980</t>
  </si>
  <si>
    <t>89981</t>
  </si>
  <si>
    <t>90373</t>
  </si>
  <si>
    <t>90374</t>
  </si>
  <si>
    <t>90375</t>
  </si>
  <si>
    <t>92287</t>
  </si>
  <si>
    <t>92288</t>
  </si>
  <si>
    <t>21,74</t>
  </si>
  <si>
    <t>92289</t>
  </si>
  <si>
    <t>22,24</t>
  </si>
  <si>
    <t>32,05</t>
  </si>
  <si>
    <t>92290</t>
  </si>
  <si>
    <t>92291</t>
  </si>
  <si>
    <t>48,88</t>
  </si>
  <si>
    <t>143,17</t>
  </si>
  <si>
    <t>92292</t>
  </si>
  <si>
    <t>144,01</t>
  </si>
  <si>
    <t>92293</t>
  </si>
  <si>
    <t>92294</t>
  </si>
  <si>
    <t>92295</t>
  </si>
  <si>
    <t>92296</t>
  </si>
  <si>
    <t>18,97</t>
  </si>
  <si>
    <t>92297</t>
  </si>
  <si>
    <t>92298</t>
  </si>
  <si>
    <t>75,34</t>
  </si>
  <si>
    <t>11,82</t>
  </si>
  <si>
    <t>92299</t>
  </si>
  <si>
    <t>92300</t>
  </si>
  <si>
    <t>92301</t>
  </si>
  <si>
    <t>40,03</t>
  </si>
  <si>
    <t>92302</t>
  </si>
  <si>
    <t>70,84</t>
  </si>
  <si>
    <t>92303</t>
  </si>
  <si>
    <t>71,80</t>
  </si>
  <si>
    <t>177,14</t>
  </si>
  <si>
    <t>92304</t>
  </si>
  <si>
    <t>92311</t>
  </si>
  <si>
    <t>11,34</t>
  </si>
  <si>
    <t>92312</t>
  </si>
  <si>
    <t>92313</t>
  </si>
  <si>
    <t>92314</t>
  </si>
  <si>
    <t>92315</t>
  </si>
  <si>
    <t>92316</t>
  </si>
  <si>
    <t>92317</t>
  </si>
  <si>
    <t>92318</t>
  </si>
  <si>
    <t>92319</t>
  </si>
  <si>
    <t>92326</t>
  </si>
  <si>
    <t>92327</t>
  </si>
  <si>
    <t>92328</t>
  </si>
  <si>
    <t>20,47</t>
  </si>
  <si>
    <t>92329</t>
  </si>
  <si>
    <t>92330</t>
  </si>
  <si>
    <t>92331</t>
  </si>
  <si>
    <t>92332</t>
  </si>
  <si>
    <t>92333</t>
  </si>
  <si>
    <t>92334</t>
  </si>
  <si>
    <t>92344</t>
  </si>
  <si>
    <t>92345</t>
  </si>
  <si>
    <t>55,59</t>
  </si>
  <si>
    <t>92346</t>
  </si>
  <si>
    <t>58,25</t>
  </si>
  <si>
    <t>92347</t>
  </si>
  <si>
    <t>77,42</t>
  </si>
  <si>
    <t>92348</t>
  </si>
  <si>
    <t>82,82</t>
  </si>
  <si>
    <t>92349</t>
  </si>
  <si>
    <t>85,69</t>
  </si>
  <si>
    <t>63,39</t>
  </si>
  <si>
    <t>92350</t>
  </si>
  <si>
    <t>67,05</t>
  </si>
  <si>
    <t>92351</t>
  </si>
  <si>
    <t>65,70</t>
  </si>
  <si>
    <t>95,01</t>
  </si>
  <si>
    <t>92352</t>
  </si>
  <si>
    <t>98,99</t>
  </si>
  <si>
    <t>89,08</t>
  </si>
  <si>
    <t>92353</t>
  </si>
  <si>
    <t>93,06</t>
  </si>
  <si>
    <t>125,41</t>
  </si>
  <si>
    <t>92354</t>
  </si>
  <si>
    <t>129,70</t>
  </si>
  <si>
    <t>113,98</t>
  </si>
  <si>
    <t>92355</t>
  </si>
  <si>
    <t>118,27</t>
  </si>
  <si>
    <t>82,71</t>
  </si>
  <si>
    <t>92356</t>
  </si>
  <si>
    <t>87,59</t>
  </si>
  <si>
    <t>92357</t>
  </si>
  <si>
    <t>127,09</t>
  </si>
  <si>
    <t>150,88</t>
  </si>
  <si>
    <t>92358</t>
  </si>
  <si>
    <t>156,61</t>
  </si>
  <si>
    <t>92369</t>
  </si>
  <si>
    <t>24,43</t>
  </si>
  <si>
    <t>92370</t>
  </si>
  <si>
    <t>28,06</t>
  </si>
  <si>
    <t>92371</t>
  </si>
  <si>
    <t>29,08</t>
  </si>
  <si>
    <t>92372</t>
  </si>
  <si>
    <t>92373</t>
  </si>
  <si>
    <t>92374</t>
  </si>
  <si>
    <t>92375</t>
  </si>
  <si>
    <t>42,56</t>
  </si>
  <si>
    <t>92376</t>
  </si>
  <si>
    <t>92377</t>
  </si>
  <si>
    <t>59,51</t>
  </si>
  <si>
    <t>62,79</t>
  </si>
  <si>
    <t>92378</t>
  </si>
  <si>
    <t>65,57</t>
  </si>
  <si>
    <t>79,76</t>
  </si>
  <si>
    <t>92379</t>
  </si>
  <si>
    <t>82,89</t>
  </si>
  <si>
    <t>85,16</t>
  </si>
  <si>
    <t>92380</t>
  </si>
  <si>
    <t>88,29</t>
  </si>
  <si>
    <t>35,33</t>
  </si>
  <si>
    <t>92381</t>
  </si>
  <si>
    <t>38,11</t>
  </si>
  <si>
    <t>33,88</t>
  </si>
  <si>
    <t>92382</t>
  </si>
  <si>
    <t>36,66</t>
  </si>
  <si>
    <t>44,17</t>
  </si>
  <si>
    <t>92383</t>
  </si>
  <si>
    <t>92384</t>
  </si>
  <si>
    <t>44,31</t>
  </si>
  <si>
    <t>92385</t>
  </si>
  <si>
    <t>92386</t>
  </si>
  <si>
    <t>92387</t>
  </si>
  <si>
    <t>66,98</t>
  </si>
  <si>
    <t>92388</t>
  </si>
  <si>
    <t>65,63</t>
  </si>
  <si>
    <t>92389</t>
  </si>
  <si>
    <t>100,92</t>
  </si>
  <si>
    <t>90,82</t>
  </si>
  <si>
    <t>92390</t>
  </si>
  <si>
    <t>128,91</t>
  </si>
  <si>
    <t>92635</t>
  </si>
  <si>
    <t>133,60</t>
  </si>
  <si>
    <t>117,48</t>
  </si>
  <si>
    <t>92636</t>
  </si>
  <si>
    <t>122,17</t>
  </si>
  <si>
    <t>45,73</t>
  </si>
  <si>
    <t>92637</t>
  </si>
  <si>
    <t>92638</t>
  </si>
  <si>
    <t>59,45</t>
  </si>
  <si>
    <t>63,96</t>
  </si>
  <si>
    <t>92639</t>
  </si>
  <si>
    <t>68,36</t>
  </si>
  <si>
    <t>92640</t>
  </si>
  <si>
    <t>87,48</t>
  </si>
  <si>
    <t>92642</t>
  </si>
  <si>
    <t>155,56</t>
  </si>
  <si>
    <t>92644</t>
  </si>
  <si>
    <t>161,81</t>
  </si>
  <si>
    <t>92657</t>
  </si>
  <si>
    <t>18,17</t>
  </si>
  <si>
    <t>18,12</t>
  </si>
  <si>
    <t>92658</t>
  </si>
  <si>
    <t>92659</t>
  </si>
  <si>
    <t>92660</t>
  </si>
  <si>
    <t>92661</t>
  </si>
  <si>
    <t>26,14</t>
  </si>
  <si>
    <t>25,07</t>
  </si>
  <si>
    <t>92662</t>
  </si>
  <si>
    <t>92663</t>
  </si>
  <si>
    <t>34,54</t>
  </si>
  <si>
    <t>92664</t>
  </si>
  <si>
    <t>34,53</t>
  </si>
  <si>
    <t>92665</t>
  </si>
  <si>
    <t>46,97</t>
  </si>
  <si>
    <t>51,52</t>
  </si>
  <si>
    <t>92666</t>
  </si>
  <si>
    <t>66,65</t>
  </si>
  <si>
    <t>92667</t>
  </si>
  <si>
    <t>68,30</t>
  </si>
  <si>
    <t>72,05</t>
  </si>
  <si>
    <t>92668</t>
  </si>
  <si>
    <t>73,70</t>
  </si>
  <si>
    <t>92669</t>
  </si>
  <si>
    <t>24,40</t>
  </si>
  <si>
    <t>92670</t>
  </si>
  <si>
    <t>26,11</t>
  </si>
  <si>
    <t>92671</t>
  </si>
  <si>
    <t>92672</t>
  </si>
  <si>
    <t>92673</t>
  </si>
  <si>
    <t>92674</t>
  </si>
  <si>
    <t>38,21</t>
  </si>
  <si>
    <t>92675</t>
  </si>
  <si>
    <t>47,91</t>
  </si>
  <si>
    <t>92676</t>
  </si>
  <si>
    <t>49,96</t>
  </si>
  <si>
    <t>79,88</t>
  </si>
  <si>
    <t>92677</t>
  </si>
  <si>
    <t>73,95</t>
  </si>
  <si>
    <t>92678</t>
  </si>
  <si>
    <t>76,21</t>
  </si>
  <si>
    <t>109,27</t>
  </si>
  <si>
    <t>92679</t>
  </si>
  <si>
    <t>111,74</t>
  </si>
  <si>
    <t>97,84</t>
  </si>
  <si>
    <t>92680</t>
  </si>
  <si>
    <t>100,31</t>
  </si>
  <si>
    <t>92681</t>
  </si>
  <si>
    <t>92682</t>
  </si>
  <si>
    <t>47,66</t>
  </si>
  <si>
    <t>92683</t>
  </si>
  <si>
    <t>50,20</t>
  </si>
  <si>
    <t>92684</t>
  </si>
  <si>
    <t>66,57</t>
  </si>
  <si>
    <t>92685</t>
  </si>
  <si>
    <t>104,59</t>
  </si>
  <si>
    <t>129,34</t>
  </si>
  <si>
    <t>92686</t>
  </si>
  <si>
    <t>132,63</t>
  </si>
  <si>
    <t>92692</t>
  </si>
  <si>
    <t>92693</t>
  </si>
  <si>
    <t>92694</t>
  </si>
  <si>
    <t>92695</t>
  </si>
  <si>
    <t>92696</t>
  </si>
  <si>
    <t>24,89</t>
  </si>
  <si>
    <t>92697</t>
  </si>
  <si>
    <t>92698</t>
  </si>
  <si>
    <t>92699</t>
  </si>
  <si>
    <t>22,29</t>
  </si>
  <si>
    <t>92700</t>
  </si>
  <si>
    <t>92701</t>
  </si>
  <si>
    <t>92702</t>
  </si>
  <si>
    <t>92703</t>
  </si>
  <si>
    <t>36,24</t>
  </si>
  <si>
    <t>92704</t>
  </si>
  <si>
    <t>92705</t>
  </si>
  <si>
    <t>92706</t>
  </si>
  <si>
    <t>92889</t>
  </si>
  <si>
    <t>84,39</t>
  </si>
  <si>
    <t>92890</t>
  </si>
  <si>
    <t>125,89</t>
  </si>
  <si>
    <t>179,76</t>
  </si>
  <si>
    <t>92891</t>
  </si>
  <si>
    <t>182,63</t>
  </si>
  <si>
    <t>92892</t>
  </si>
  <si>
    <t>37,99</t>
  </si>
  <si>
    <t>92893</t>
  </si>
  <si>
    <t>92894</t>
  </si>
  <si>
    <t>62,75</t>
  </si>
  <si>
    <t>81,91</t>
  </si>
  <si>
    <t>92895</t>
  </si>
  <si>
    <t>84,35</t>
  </si>
  <si>
    <t>124,37</t>
  </si>
  <si>
    <t>92896</t>
  </si>
  <si>
    <t>127,15</t>
  </si>
  <si>
    <t>182,10</t>
  </si>
  <si>
    <t>92897</t>
  </si>
  <si>
    <t>185,23</t>
  </si>
  <si>
    <t>92898</t>
  </si>
  <si>
    <t>92899</t>
  </si>
  <si>
    <t>92900</t>
  </si>
  <si>
    <t>72,51</t>
  </si>
  <si>
    <t>92901</t>
  </si>
  <si>
    <t>73,88</t>
  </si>
  <si>
    <t>113,10</t>
  </si>
  <si>
    <t>92902</t>
  </si>
  <si>
    <t>114,61</t>
  </si>
  <si>
    <t>168,99</t>
  </si>
  <si>
    <t>92903</t>
  </si>
  <si>
    <t>170,64</t>
  </si>
  <si>
    <t>92904</t>
  </si>
  <si>
    <t>92905</t>
  </si>
  <si>
    <t>30,15</t>
  </si>
  <si>
    <t>92906</t>
  </si>
  <si>
    <t>44,88</t>
  </si>
  <si>
    <t>92907</t>
  </si>
  <si>
    <t>92908</t>
  </si>
  <si>
    <t>92909</t>
  </si>
  <si>
    <t>92910</t>
  </si>
  <si>
    <t>66,87</t>
  </si>
  <si>
    <t>92911</t>
  </si>
  <si>
    <t>85,33</t>
  </si>
  <si>
    <t>92912</t>
  </si>
  <si>
    <t>87,99</t>
  </si>
  <si>
    <t>87,28</t>
  </si>
  <si>
    <t>92913</t>
  </si>
  <si>
    <t>90,15</t>
  </si>
  <si>
    <t>92914</t>
  </si>
  <si>
    <t>92918</t>
  </si>
  <si>
    <t>24,49</t>
  </si>
  <si>
    <t>92920</t>
  </si>
  <si>
    <t>29,89</t>
  </si>
  <si>
    <t>92925</t>
  </si>
  <si>
    <t>92926</t>
  </si>
  <si>
    <t>31,89</t>
  </si>
  <si>
    <t>92927</t>
  </si>
  <si>
    <t>92928</t>
  </si>
  <si>
    <t>92929</t>
  </si>
  <si>
    <t>92930</t>
  </si>
  <si>
    <t>92931</t>
  </si>
  <si>
    <t>47,29</t>
  </si>
  <si>
    <t>92932</t>
  </si>
  <si>
    <t>92933</t>
  </si>
  <si>
    <t>65,35</t>
  </si>
  <si>
    <t>92934</t>
  </si>
  <si>
    <t>68,13</t>
  </si>
  <si>
    <t>92935</t>
  </si>
  <si>
    <t>89,62</t>
  </si>
  <si>
    <t>92936</t>
  </si>
  <si>
    <t>92,75</t>
  </si>
  <si>
    <t>92937</t>
  </si>
  <si>
    <t>18,03</t>
  </si>
  <si>
    <t>92938</t>
  </si>
  <si>
    <t>18,18</t>
  </si>
  <si>
    <t>92939</t>
  </si>
  <si>
    <t>92940</t>
  </si>
  <si>
    <t>92941</t>
  </si>
  <si>
    <t>92942</t>
  </si>
  <si>
    <t>92943</t>
  </si>
  <si>
    <t>27,18</t>
  </si>
  <si>
    <t>92944</t>
  </si>
  <si>
    <t>92945</t>
  </si>
  <si>
    <t>92946</t>
  </si>
  <si>
    <t>36,82</t>
  </si>
  <si>
    <t>92947</t>
  </si>
  <si>
    <t>92948</t>
  </si>
  <si>
    <t>92949</t>
  </si>
  <si>
    <t>92950</t>
  </si>
  <si>
    <t>76,51</t>
  </si>
  <si>
    <t>92951</t>
  </si>
  <si>
    <t>78,16</t>
  </si>
  <si>
    <t>92952</t>
  </si>
  <si>
    <t>92953</t>
  </si>
  <si>
    <t>16,84</t>
  </si>
  <si>
    <t>93050</t>
  </si>
  <si>
    <t>93051</t>
  </si>
  <si>
    <t>204,74</t>
  </si>
  <si>
    <t>93052</t>
  </si>
  <si>
    <t>93054</t>
  </si>
  <si>
    <t>93055</t>
  </si>
  <si>
    <t>19,23</t>
  </si>
  <si>
    <t>93056</t>
  </si>
  <si>
    <t>93057</t>
  </si>
  <si>
    <t>93058</t>
  </si>
  <si>
    <t>93059</t>
  </si>
  <si>
    <t>93060</t>
  </si>
  <si>
    <t>93061</t>
  </si>
  <si>
    <t>93062</t>
  </si>
  <si>
    <t>258,07</t>
  </si>
  <si>
    <t>93063</t>
  </si>
  <si>
    <t>258,41</t>
  </si>
  <si>
    <t>93064</t>
  </si>
  <si>
    <t>93065</t>
  </si>
  <si>
    <t>323,77</t>
  </si>
  <si>
    <t>93066</t>
  </si>
  <si>
    <t>324,16</t>
  </si>
  <si>
    <t>93067</t>
  </si>
  <si>
    <t>27,47</t>
  </si>
  <si>
    <t>93068</t>
  </si>
  <si>
    <t>448,40</t>
  </si>
  <si>
    <t>93069</t>
  </si>
  <si>
    <t>448,89</t>
  </si>
  <si>
    <t>93070</t>
  </si>
  <si>
    <t>93071</t>
  </si>
  <si>
    <t>70,22</t>
  </si>
  <si>
    <t>591,26</t>
  </si>
  <si>
    <t>93072</t>
  </si>
  <si>
    <t>591,82</t>
  </si>
  <si>
    <t>93073</t>
  </si>
  <si>
    <t>93074</t>
  </si>
  <si>
    <t>11,07</t>
  </si>
  <si>
    <t>93075</t>
  </si>
  <si>
    <t>93076</t>
  </si>
  <si>
    <t>93077</t>
  </si>
  <si>
    <t>93078</t>
  </si>
  <si>
    <t>93079</t>
  </si>
  <si>
    <t>93080</t>
  </si>
  <si>
    <t>9,34</t>
  </si>
  <si>
    <t>93081</t>
  </si>
  <si>
    <t>93082</t>
  </si>
  <si>
    <t>177,71</t>
  </si>
  <si>
    <t>93083</t>
  </si>
  <si>
    <t>178,06</t>
  </si>
  <si>
    <t>93084</t>
  </si>
  <si>
    <t>93085</t>
  </si>
  <si>
    <t>206,39</t>
  </si>
  <si>
    <t>93086</t>
  </si>
  <si>
    <t>206,78</t>
  </si>
  <si>
    <t>93087</t>
  </si>
  <si>
    <t>93088</t>
  </si>
  <si>
    <t>93089</t>
  </si>
  <si>
    <t>93090</t>
  </si>
  <si>
    <t>93091</t>
  </si>
  <si>
    <t>226,89</t>
  </si>
  <si>
    <t>93092</t>
  </si>
  <si>
    <t>227,33</t>
  </si>
  <si>
    <t>15,08</t>
  </si>
  <si>
    <t>93093</t>
  </si>
  <si>
    <t>93094</t>
  </si>
  <si>
    <t>34,45</t>
  </si>
  <si>
    <t>93095</t>
  </si>
  <si>
    <t>93096</t>
  </si>
  <si>
    <t>93097</t>
  </si>
  <si>
    <t>93098</t>
  </si>
  <si>
    <t>93099</t>
  </si>
  <si>
    <t>93100</t>
  </si>
  <si>
    <t>93101</t>
  </si>
  <si>
    <t>93102</t>
  </si>
  <si>
    <t>93103</t>
  </si>
  <si>
    <t>93104</t>
  </si>
  <si>
    <t>93105</t>
  </si>
  <si>
    <t>177,85</t>
  </si>
  <si>
    <t>93106</t>
  </si>
  <si>
    <t>178,22</t>
  </si>
  <si>
    <t>93107</t>
  </si>
  <si>
    <t>93108</t>
  </si>
  <si>
    <t>207,82</t>
  </si>
  <si>
    <t>93109</t>
  </si>
  <si>
    <t>208,36</t>
  </si>
  <si>
    <t>93110</t>
  </si>
  <si>
    <t>93111</t>
  </si>
  <si>
    <t>93112</t>
  </si>
  <si>
    <t>22,61</t>
  </si>
  <si>
    <t>93113</t>
  </si>
  <si>
    <t>93114</t>
  </si>
  <si>
    <t>36,63</t>
  </si>
  <si>
    <t>93115</t>
  </si>
  <si>
    <t>37,33</t>
  </si>
  <si>
    <t>229,51</t>
  </si>
  <si>
    <t>93116</t>
  </si>
  <si>
    <t>230,21</t>
  </si>
  <si>
    <t>93117</t>
  </si>
  <si>
    <t>93118</t>
  </si>
  <si>
    <t>93119</t>
  </si>
  <si>
    <t>93120</t>
  </si>
  <si>
    <t>93121</t>
  </si>
  <si>
    <t>93122</t>
  </si>
  <si>
    <t>93123</t>
  </si>
  <si>
    <t>38,43</t>
  </si>
  <si>
    <t>93124</t>
  </si>
  <si>
    <t>55,22</t>
  </si>
  <si>
    <t>93125</t>
  </si>
  <si>
    <t>55,94</t>
  </si>
  <si>
    <t>93126</t>
  </si>
  <si>
    <t>119,44</t>
  </si>
  <si>
    <t>448,16</t>
  </si>
  <si>
    <t>93133</t>
  </si>
  <si>
    <t>448,86</t>
  </si>
  <si>
    <t>94465</t>
  </si>
  <si>
    <t>94466</t>
  </si>
  <si>
    <t>94467</t>
  </si>
  <si>
    <t>43,67</t>
  </si>
  <si>
    <t>94468</t>
  </si>
  <si>
    <t>94469</t>
  </si>
  <si>
    <t>73,61</t>
  </si>
  <si>
    <t>94470</t>
  </si>
  <si>
    <t>68,21</t>
  </si>
  <si>
    <t>94471</t>
  </si>
  <si>
    <t>49,15</t>
  </si>
  <si>
    <t>48,52</t>
  </si>
  <si>
    <t>94472</t>
  </si>
  <si>
    <t>71,29</t>
  </si>
  <si>
    <t>94473</t>
  </si>
  <si>
    <t>77,22</t>
  </si>
  <si>
    <t>94474</t>
  </si>
  <si>
    <t>97,72</t>
  </si>
  <si>
    <t>94475</t>
  </si>
  <si>
    <t>100,18</t>
  </si>
  <si>
    <t>109,15</t>
  </si>
  <si>
    <t>94476</t>
  </si>
  <si>
    <t>111,61</t>
  </si>
  <si>
    <t>62,78</t>
  </si>
  <si>
    <t>94477</t>
  </si>
  <si>
    <t>97,94</t>
  </si>
  <si>
    <t>94478</t>
  </si>
  <si>
    <t>129,11</t>
  </si>
  <si>
    <t>94479</t>
  </si>
  <si>
    <t>38,01</t>
  </si>
  <si>
    <t>94606</t>
  </si>
  <si>
    <t>83,03</t>
  </si>
  <si>
    <t>94608</t>
  </si>
  <si>
    <t>120,52</t>
  </si>
  <si>
    <t>94610</t>
  </si>
  <si>
    <t>122,20</t>
  </si>
  <si>
    <t>165,97</t>
  </si>
  <si>
    <t>94612</t>
  </si>
  <si>
    <t>167,65</t>
  </si>
  <si>
    <t>94614</t>
  </si>
  <si>
    <t>94615</t>
  </si>
  <si>
    <t>72,33</t>
  </si>
  <si>
    <t>94616</t>
  </si>
  <si>
    <t>158,14</t>
  </si>
  <si>
    <t>131,25</t>
  </si>
  <si>
    <t>94617</t>
  </si>
  <si>
    <t>133,57</t>
  </si>
  <si>
    <t>154,17</t>
  </si>
  <si>
    <t>94618</t>
  </si>
  <si>
    <t>156,70</t>
  </si>
  <si>
    <t>337,97</t>
  </si>
  <si>
    <t>94620</t>
  </si>
  <si>
    <t>340,50</t>
  </si>
  <si>
    <t>90,72</t>
  </si>
  <si>
    <t>94622</t>
  </si>
  <si>
    <t>93,80</t>
  </si>
  <si>
    <t>194,03</t>
  </si>
  <si>
    <t>94623</t>
  </si>
  <si>
    <t>197,11</t>
  </si>
  <si>
    <t>289,08</t>
  </si>
  <si>
    <t>94624</t>
  </si>
  <si>
    <t>292,44</t>
  </si>
  <si>
    <t>584,70</t>
  </si>
  <si>
    <t>94625</t>
  </si>
  <si>
    <t>588,06</t>
  </si>
  <si>
    <t>94656</t>
  </si>
  <si>
    <t>94657</t>
  </si>
  <si>
    <t>94658</t>
  </si>
  <si>
    <t>94659</t>
  </si>
  <si>
    <t>8,53</t>
  </si>
  <si>
    <t>94660</t>
  </si>
  <si>
    <t>94661</t>
  </si>
  <si>
    <t>94662</t>
  </si>
  <si>
    <t>94663</t>
  </si>
  <si>
    <t>18,98</t>
  </si>
  <si>
    <t>94664</t>
  </si>
  <si>
    <t>94665</t>
  </si>
  <si>
    <t>24,82</t>
  </si>
  <si>
    <t>94666</t>
  </si>
  <si>
    <t>25,52</t>
  </si>
  <si>
    <t>25,01</t>
  </si>
  <si>
    <t>94667</t>
  </si>
  <si>
    <t>25,71</t>
  </si>
  <si>
    <t>40,62</t>
  </si>
  <si>
    <t>94668</t>
  </si>
  <si>
    <t>41,84</t>
  </si>
  <si>
    <t>94669</t>
  </si>
  <si>
    <t>94670</t>
  </si>
  <si>
    <t>74,33</t>
  </si>
  <si>
    <t>94671</t>
  </si>
  <si>
    <t>75,55</t>
  </si>
  <si>
    <t>94672</t>
  </si>
  <si>
    <t>94673</t>
  </si>
  <si>
    <t>94674</t>
  </si>
  <si>
    <t>94675</t>
  </si>
  <si>
    <t>94676</t>
  </si>
  <si>
    <t>94677</t>
  </si>
  <si>
    <t>94678</t>
  </si>
  <si>
    <t>94679</t>
  </si>
  <si>
    <t>31,35</t>
  </si>
  <si>
    <t>94680</t>
  </si>
  <si>
    <t>34,58</t>
  </si>
  <si>
    <t>94681</t>
  </si>
  <si>
    <t>35,63</t>
  </si>
  <si>
    <t>94682</t>
  </si>
  <si>
    <t>69,97</t>
  </si>
  <si>
    <t>49,52</t>
  </si>
  <si>
    <t>94683</t>
  </si>
  <si>
    <t>50,57</t>
  </si>
  <si>
    <t>87,07</t>
  </si>
  <si>
    <t>94684</t>
  </si>
  <si>
    <t>88,91</t>
  </si>
  <si>
    <t>94685</t>
  </si>
  <si>
    <t>69,64</t>
  </si>
  <si>
    <t>169,18</t>
  </si>
  <si>
    <t>94686</t>
  </si>
  <si>
    <t>171,02</t>
  </si>
  <si>
    <t>94687</t>
  </si>
  <si>
    <t>116,87</t>
  </si>
  <si>
    <t>94688</t>
  </si>
  <si>
    <t>94689</t>
  </si>
  <si>
    <t>94690</t>
  </si>
  <si>
    <t>11,26</t>
  </si>
  <si>
    <t>94691</t>
  </si>
  <si>
    <t>94692</t>
  </si>
  <si>
    <t>16,55</t>
  </si>
  <si>
    <t>94693</t>
  </si>
  <si>
    <t>94694</t>
  </si>
  <si>
    <t>94695</t>
  </si>
  <si>
    <t>38,34</t>
  </si>
  <si>
    <t>94696</t>
  </si>
  <si>
    <t>94697</t>
  </si>
  <si>
    <t>94698</t>
  </si>
  <si>
    <t>94699</t>
  </si>
  <si>
    <t>94,00</t>
  </si>
  <si>
    <t>81,74</t>
  </si>
  <si>
    <t>94700</t>
  </si>
  <si>
    <t>140,72</t>
  </si>
  <si>
    <t>94701</t>
  </si>
  <si>
    <t>143,16</t>
  </si>
  <si>
    <t>113,09</t>
  </si>
  <si>
    <t>94702</t>
  </si>
  <si>
    <t>115,53</t>
  </si>
  <si>
    <t>94703</t>
  </si>
  <si>
    <t>94704</t>
  </si>
  <si>
    <t>20,79</t>
  </si>
  <si>
    <t>94705</t>
  </si>
  <si>
    <t>29,73</t>
  </si>
  <si>
    <t>94706</t>
  </si>
  <si>
    <t>44,80</t>
  </si>
  <si>
    <t>94707</t>
  </si>
  <si>
    <t>94708</t>
  </si>
  <si>
    <t>94709</t>
  </si>
  <si>
    <t>28,31</t>
  </si>
  <si>
    <t>94710</t>
  </si>
  <si>
    <t>29,17</t>
  </si>
  <si>
    <t>94711</t>
  </si>
  <si>
    <t>39,57</t>
  </si>
  <si>
    <t>94712</t>
  </si>
  <si>
    <t>50,22</t>
  </si>
  <si>
    <t>143,55</t>
  </si>
  <si>
    <t>94713</t>
  </si>
  <si>
    <t>144,72</t>
  </si>
  <si>
    <t>187,70</t>
  </si>
  <si>
    <t>94714</t>
  </si>
  <si>
    <t>188,87</t>
  </si>
  <si>
    <t>94715</t>
  </si>
  <si>
    <t>262,74</t>
  </si>
  <si>
    <t>94724</t>
  </si>
  <si>
    <t>94725</t>
  </si>
  <si>
    <t>94726</t>
  </si>
  <si>
    <t>94727</t>
  </si>
  <si>
    <t>117,68</t>
  </si>
  <si>
    <t>94728</t>
  </si>
  <si>
    <t>118,05</t>
  </si>
  <si>
    <t>94729</t>
  </si>
  <si>
    <t>142,94</t>
  </si>
  <si>
    <t>94730</t>
  </si>
  <si>
    <t>94731</t>
  </si>
  <si>
    <t>94733</t>
  </si>
  <si>
    <t>94737</t>
  </si>
  <si>
    <t>124,54</t>
  </si>
  <si>
    <t>94740</t>
  </si>
  <si>
    <t>94741</t>
  </si>
  <si>
    <t>94742</t>
  </si>
  <si>
    <t>94743</t>
  </si>
  <si>
    <t>94744</t>
  </si>
  <si>
    <t>19,09</t>
  </si>
  <si>
    <t>94746</t>
  </si>
  <si>
    <t>54,21</t>
  </si>
  <si>
    <t>94748</t>
  </si>
  <si>
    <t>55,17</t>
  </si>
  <si>
    <t>94750</t>
  </si>
  <si>
    <t>156,22</t>
  </si>
  <si>
    <t>94752</t>
  </si>
  <si>
    <t>158,18</t>
  </si>
  <si>
    <t>94756</t>
  </si>
  <si>
    <t>13,27</t>
  </si>
  <si>
    <t>94757</t>
  </si>
  <si>
    <t>94758</t>
  </si>
  <si>
    <t>34,41</t>
  </si>
  <si>
    <t>94759</t>
  </si>
  <si>
    <t>68,09</t>
  </si>
  <si>
    <t>94760</t>
  </si>
  <si>
    <t>69,38</t>
  </si>
  <si>
    <t>94761</t>
  </si>
  <si>
    <t>147,31</t>
  </si>
  <si>
    <t>187,10</t>
  </si>
  <si>
    <t>94762</t>
  </si>
  <si>
    <t>189,71</t>
  </si>
  <si>
    <t>94783</t>
  </si>
  <si>
    <t>94785</t>
  </si>
  <si>
    <t>94786</t>
  </si>
  <si>
    <t>45,88</t>
  </si>
  <si>
    <t>94787</t>
  </si>
  <si>
    <t>60,17</t>
  </si>
  <si>
    <t>94788</t>
  </si>
  <si>
    <t>61,34</t>
  </si>
  <si>
    <t>186,86</t>
  </si>
  <si>
    <t>94789</t>
  </si>
  <si>
    <t>246,02</t>
  </si>
  <si>
    <t>94790</t>
  </si>
  <si>
    <t>247,19</t>
  </si>
  <si>
    <t>366,64</t>
  </si>
  <si>
    <t>94791</t>
  </si>
  <si>
    <t>367,81</t>
  </si>
  <si>
    <t>104,89</t>
  </si>
  <si>
    <t>94863</t>
  </si>
  <si>
    <t>95141</t>
  </si>
  <si>
    <t>95237</t>
  </si>
  <si>
    <t>95693</t>
  </si>
  <si>
    <t>37,03</t>
  </si>
  <si>
    <t>95694</t>
  </si>
  <si>
    <t>37,45</t>
  </si>
  <si>
    <t>95695</t>
  </si>
  <si>
    <t>25,62</t>
  </si>
  <si>
    <t>95696</t>
  </si>
  <si>
    <t>96637</t>
  </si>
  <si>
    <t>9,20</t>
  </si>
  <si>
    <t>96638</t>
  </si>
  <si>
    <t>96639</t>
  </si>
  <si>
    <t>15,05</t>
  </si>
  <si>
    <t>96640</t>
  </si>
  <si>
    <t>96641</t>
  </si>
  <si>
    <t>96642</t>
  </si>
  <si>
    <t>96643</t>
  </si>
  <si>
    <t>96650</t>
  </si>
  <si>
    <t>96651</t>
  </si>
  <si>
    <t>96652</t>
  </si>
  <si>
    <t>96653</t>
  </si>
  <si>
    <t>14,66</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</si>
  <si>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</si>
  <si>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</si>
  <si>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</si>
  <si>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</si>
  <si>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</si>
  <si>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</si>
  <si>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</si>
  <si>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</si>
  <si>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</si>
  <si>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</si>
  <si>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</si>
  <si>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</si>
  <si>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</si>
  <si>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</si>
  <si>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</si>
  <si>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</si>
  <si>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</si>
  <si>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</si>
  <si>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</si>
  <si>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</si>
  <si>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</si>
  <si>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</si>
  <si>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22,32</t>
  </si>
  <si>
    <t>96692</t>
  </si>
  <si>
    <t>23,16</t>
  </si>
  <si>
    <t>96693</t>
  </si>
  <si>
    <t>22,05</t>
  </si>
  <si>
    <t>96694</t>
  </si>
  <si>
    <t>49,13</t>
  </si>
  <si>
    <t>46,65</t>
  </si>
  <si>
    <t>96695</t>
  </si>
  <si>
    <t>47,82</t>
  </si>
  <si>
    <t>72,04</t>
  </si>
  <si>
    <t>96696</t>
  </si>
  <si>
    <t>107,74</t>
  </si>
  <si>
    <t>96697</t>
  </si>
  <si>
    <t>110,20</t>
  </si>
  <si>
    <t>96698</t>
  </si>
  <si>
    <t>96699</t>
  </si>
  <si>
    <t>96700</t>
  </si>
  <si>
    <t>96701</t>
  </si>
  <si>
    <t>96702</t>
  </si>
  <si>
    <t>96703</t>
  </si>
  <si>
    <t>96704</t>
  </si>
  <si>
    <t>96705</t>
  </si>
  <si>
    <t>96706</t>
  </si>
  <si>
    <t>30,86</t>
  </si>
  <si>
    <t>96707</t>
  </si>
  <si>
    <t>96708</t>
  </si>
  <si>
    <t>49,59</t>
  </si>
  <si>
    <t>96709</t>
  </si>
  <si>
    <t>78,05</t>
  </si>
  <si>
    <t>96710</t>
  </si>
  <si>
    <t>96711</t>
  </si>
  <si>
    <t>96712</t>
  </si>
  <si>
    <t>96713</t>
  </si>
  <si>
    <t>96714</t>
  </si>
  <si>
    <t>52,12</t>
  </si>
  <si>
    <t>96715</t>
  </si>
  <si>
    <t>53,69</t>
  </si>
  <si>
    <t>78,07</t>
  </si>
  <si>
    <t>96716</t>
  </si>
  <si>
    <t>122,57</t>
  </si>
  <si>
    <t>96717</t>
  </si>
  <si>
    <t>125,86</t>
  </si>
  <si>
    <t>96736</t>
  </si>
  <si>
    <t>96737</t>
  </si>
  <si>
    <t>96738</t>
  </si>
  <si>
    <t>96739</t>
  </si>
  <si>
    <t>96740</t>
  </si>
  <si>
    <t>19,98</t>
  </si>
  <si>
    <t>96741</t>
  </si>
  <si>
    <t>96742</t>
  </si>
  <si>
    <t>96743</t>
  </si>
  <si>
    <t>96744</t>
  </si>
  <si>
    <t>96745</t>
  </si>
  <si>
    <t>76,37</t>
  </si>
  <si>
    <t>96746</t>
  </si>
  <si>
    <t>78,01</t>
  </si>
  <si>
    <t>96747</t>
  </si>
  <si>
    <t>96748</t>
  </si>
  <si>
    <t>96749</t>
  </si>
  <si>
    <t>96750</t>
  </si>
  <si>
    <t>96751</t>
  </si>
  <si>
    <t>96752</t>
  </si>
  <si>
    <t>24,20</t>
  </si>
  <si>
    <t>51,46</t>
  </si>
  <si>
    <t>96753</t>
  </si>
  <si>
    <t>71,18</t>
  </si>
  <si>
    <t>96754</t>
  </si>
  <si>
    <t>72,75</t>
  </si>
  <si>
    <t>107,70</t>
  </si>
  <si>
    <t>96755</t>
  </si>
  <si>
    <t>96756</t>
  </si>
  <si>
    <t>9,03</t>
  </si>
  <si>
    <t>96757</t>
  </si>
  <si>
    <t>96758</t>
  </si>
  <si>
    <t>96759</t>
  </si>
  <si>
    <t>96760</t>
  </si>
  <si>
    <t>96761</t>
  </si>
  <si>
    <t>96762</t>
  </si>
  <si>
    <t>58,84</t>
  </si>
  <si>
    <t>96763</t>
  </si>
  <si>
    <t>78,99</t>
  </si>
  <si>
    <t>122,51</t>
  </si>
  <si>
    <t>96764</t>
  </si>
  <si>
    <t>125,79</t>
  </si>
  <si>
    <t>212,10</t>
  </si>
  <si>
    <t>96802</t>
  </si>
  <si>
    <t>213,18</t>
  </si>
  <si>
    <t>108,67</t>
  </si>
  <si>
    <t>96803</t>
  </si>
  <si>
    <t>109,56</t>
  </si>
  <si>
    <t>96804</t>
  </si>
  <si>
    <t>196,31</t>
  </si>
  <si>
    <t>218,54</t>
  </si>
  <si>
    <t>96805</t>
  </si>
  <si>
    <t>220,29</t>
  </si>
  <si>
    <t>105,53</t>
  </si>
  <si>
    <t>96806</t>
  </si>
  <si>
    <t>175,53</t>
  </si>
  <si>
    <t>96807</t>
  </si>
  <si>
    <t>178,68</t>
  </si>
  <si>
    <t>96808</t>
  </si>
  <si>
    <t>96809</t>
  </si>
  <si>
    <t>96810</t>
  </si>
  <si>
    <t>96811</t>
  </si>
  <si>
    <t>96812</t>
  </si>
  <si>
    <t>12,98</t>
  </si>
  <si>
    <t>96813</t>
  </si>
  <si>
    <t>96814</t>
  </si>
  <si>
    <t>96815</t>
  </si>
  <si>
    <t>21,18</t>
  </si>
  <si>
    <t>96816</t>
  </si>
  <si>
    <t>19,29</t>
  </si>
  <si>
    <t>96817</t>
  </si>
  <si>
    <t>96818</t>
  </si>
  <si>
    <t>96819</t>
  </si>
  <si>
    <t>32,72</t>
  </si>
  <si>
    <t>96820</t>
  </si>
  <si>
    <t>96821</t>
  </si>
  <si>
    <t>96822</t>
  </si>
  <si>
    <t>96823</t>
  </si>
  <si>
    <t>96824</t>
  </si>
  <si>
    <t>96825</t>
  </si>
  <si>
    <t>18,13</t>
  </si>
  <si>
    <t>16,15</t>
  </si>
  <si>
    <t>96826</t>
  </si>
  <si>
    <t>96827</t>
  </si>
  <si>
    <t>96828</t>
  </si>
  <si>
    <t>96829</t>
  </si>
  <si>
    <t>23,46</t>
  </si>
  <si>
    <t>96830</t>
  </si>
  <si>
    <t>96831</t>
  </si>
  <si>
    <t>96832</t>
  </si>
  <si>
    <t>96833</t>
  </si>
  <si>
    <t>34,21</t>
  </si>
  <si>
    <t>96834</t>
  </si>
  <si>
    <t>34,75</t>
  </si>
  <si>
    <t>96835</t>
  </si>
  <si>
    <t>30,11</t>
  </si>
  <si>
    <t>96836</t>
  </si>
  <si>
    <t>96837</t>
  </si>
  <si>
    <t>96838</t>
  </si>
  <si>
    <t>96839</t>
  </si>
  <si>
    <t>19,87</t>
  </si>
  <si>
    <t>96840</t>
  </si>
  <si>
    <t>96841</t>
  </si>
  <si>
    <t>96842</t>
  </si>
  <si>
    <t>96843</t>
  </si>
  <si>
    <t>22,02</t>
  </si>
  <si>
    <t>96844</t>
  </si>
  <si>
    <t>96845</t>
  </si>
  <si>
    <t>96846</t>
  </si>
  <si>
    <t>25,33</t>
  </si>
  <si>
    <t>96847</t>
  </si>
  <si>
    <t>40,40</t>
  </si>
  <si>
    <t>96848</t>
  </si>
  <si>
    <t>96849</t>
  </si>
  <si>
    <t>96850</t>
  </si>
  <si>
    <t>96851</t>
  </si>
  <si>
    <t>96852</t>
  </si>
  <si>
    <t>96853</t>
  </si>
  <si>
    <t>22,49</t>
  </si>
  <si>
    <t>26,26</t>
  </si>
  <si>
    <t>96854</t>
  </si>
  <si>
    <t>26,81</t>
  </si>
  <si>
    <t>96855</t>
  </si>
  <si>
    <t>96856</t>
  </si>
  <si>
    <t>39,19</t>
  </si>
  <si>
    <t>96857</t>
  </si>
  <si>
    <t>39,60</t>
  </si>
  <si>
    <t>96858</t>
  </si>
  <si>
    <t>96859</t>
  </si>
  <si>
    <t>49,89</t>
  </si>
  <si>
    <t>96860</t>
  </si>
  <si>
    <t>96861</t>
  </si>
  <si>
    <t>96862</t>
  </si>
  <si>
    <t>96863</t>
  </si>
  <si>
    <t>24,47</t>
  </si>
  <si>
    <t>96864</t>
  </si>
  <si>
    <t>96865</t>
  </si>
  <si>
    <t>37,66</t>
  </si>
  <si>
    <t>49,02</t>
  </si>
  <si>
    <t>96866</t>
  </si>
  <si>
    <t>96867</t>
  </si>
  <si>
    <t>58,41</t>
  </si>
  <si>
    <t>22,71</t>
  </si>
  <si>
    <t>96868</t>
  </si>
  <si>
    <t>27,13</t>
  </si>
  <si>
    <t>96869</t>
  </si>
  <si>
    <t>96870</t>
  </si>
  <si>
    <t>96871</t>
  </si>
  <si>
    <t>63,27</t>
  </si>
  <si>
    <t>56,94</t>
  </si>
  <si>
    <t>96872</t>
  </si>
  <si>
    <t>65,72</t>
  </si>
  <si>
    <t>96873</t>
  </si>
  <si>
    <t>67,45</t>
  </si>
  <si>
    <t>96874</t>
  </si>
  <si>
    <t>71,60</t>
  </si>
  <si>
    <t>83,47</t>
  </si>
  <si>
    <t>96875</t>
  </si>
  <si>
    <t>85,74</t>
  </si>
  <si>
    <t>147,99</t>
  </si>
  <si>
    <t>96876</t>
  </si>
  <si>
    <t>149,31</t>
  </si>
  <si>
    <t>96877</t>
  </si>
  <si>
    <t>159,57</t>
  </si>
  <si>
    <t>160,17</t>
  </si>
  <si>
    <t>96878</t>
  </si>
  <si>
    <t>96879</t>
  </si>
  <si>
    <t>162,51</t>
  </si>
  <si>
    <t>183,75</t>
  </si>
  <si>
    <t>96880</t>
  </si>
  <si>
    <t>185,49</t>
  </si>
  <si>
    <t>194,16</t>
  </si>
  <si>
    <t>96881</t>
  </si>
  <si>
    <t>195,90</t>
  </si>
  <si>
    <t>6171</t>
  </si>
  <si>
    <t>311,22</t>
  </si>
  <si>
    <t>72289</t>
  </si>
  <si>
    <t>349,62</t>
  </si>
  <si>
    <t>72290</t>
  </si>
  <si>
    <t>375,48</t>
  </si>
  <si>
    <t>164,46</t>
  </si>
  <si>
    <t>171,56</t>
  </si>
  <si>
    <t>110,78</t>
  </si>
  <si>
    <t>117,88</t>
  </si>
  <si>
    <t>141,73</t>
  </si>
  <si>
    <t>169,68</t>
  </si>
  <si>
    <t>178,91</t>
  </si>
  <si>
    <t>215,65</t>
  </si>
  <si>
    <t>221,68</t>
  </si>
  <si>
    <t>671,74</t>
  </si>
  <si>
    <t>88503</t>
  </si>
  <si>
    <t>700,85</t>
  </si>
  <si>
    <t>544,41</t>
  </si>
  <si>
    <t>88504</t>
  </si>
  <si>
    <t>573,52</t>
  </si>
  <si>
    <t>89482</t>
  </si>
  <si>
    <t>89491</t>
  </si>
  <si>
    <t>89495</t>
  </si>
  <si>
    <t>89707</t>
  </si>
  <si>
    <t>52,35</t>
  </si>
  <si>
    <t>89708</t>
  </si>
  <si>
    <t>53,79</t>
  </si>
  <si>
    <t>89709</t>
  </si>
  <si>
    <t>89710</t>
  </si>
  <si>
    <t>409,46</t>
  </si>
  <si>
    <t>72739</t>
  </si>
  <si>
    <t>421,17</t>
  </si>
  <si>
    <t>439,29</t>
  </si>
  <si>
    <t>451,39</t>
  </si>
  <si>
    <t>572,51</t>
  </si>
  <si>
    <t>86872</t>
  </si>
  <si>
    <t>577,33</t>
  </si>
  <si>
    <t>350,95</t>
  </si>
  <si>
    <t>86874</t>
  </si>
  <si>
    <t>353,19</t>
  </si>
  <si>
    <t>257,09</t>
  </si>
  <si>
    <t>86875</t>
  </si>
  <si>
    <t>259,83</t>
  </si>
  <si>
    <t>86876</t>
  </si>
  <si>
    <t>151,37</t>
  </si>
  <si>
    <t>86877</t>
  </si>
  <si>
    <t>86878</t>
  </si>
  <si>
    <t>37,54</t>
  </si>
  <si>
    <t>86879</t>
  </si>
  <si>
    <t>86880</t>
  </si>
  <si>
    <t>14,67</t>
  </si>
  <si>
    <t>86881</t>
  </si>
  <si>
    <t>104,24</t>
  </si>
  <si>
    <t>14,87</t>
  </si>
  <si>
    <t>86882</t>
  </si>
  <si>
    <t>86883</t>
  </si>
  <si>
    <t>86884</t>
  </si>
  <si>
    <t>86885</t>
  </si>
  <si>
    <t>86886</t>
  </si>
  <si>
    <t>86887</t>
  </si>
  <si>
    <t>340,09</t>
  </si>
  <si>
    <t>86888</t>
  </si>
  <si>
    <t>342,38</t>
  </si>
  <si>
    <t>297,28</t>
  </si>
  <si>
    <t>86889</t>
  </si>
  <si>
    <t>301,78</t>
  </si>
  <si>
    <t>517,22</t>
  </si>
  <si>
    <t>86893</t>
  </si>
  <si>
    <t>521,72</t>
  </si>
  <si>
    <t>193,28</t>
  </si>
  <si>
    <t>86894</t>
  </si>
  <si>
    <t>195,96</t>
  </si>
  <si>
    <t>174,23</t>
  </si>
  <si>
    <t>86895</t>
  </si>
  <si>
    <t>179,64</t>
  </si>
  <si>
    <t>256,73</t>
  </si>
  <si>
    <t>86899</t>
  </si>
  <si>
    <t>262,14</t>
  </si>
  <si>
    <t>142,54</t>
  </si>
  <si>
    <t>86900</t>
  </si>
  <si>
    <t>100,95</t>
  </si>
  <si>
    <t>86901</t>
  </si>
  <si>
    <t>196,41</t>
  </si>
  <si>
    <t>86902</t>
  </si>
  <si>
    <t>198,99</t>
  </si>
  <si>
    <t>258,59</t>
  </si>
  <si>
    <t>86903</t>
  </si>
  <si>
    <t>262,67</t>
  </si>
  <si>
    <t>101,16</t>
  </si>
  <si>
    <t>86904</t>
  </si>
  <si>
    <t>102,26</t>
  </si>
  <si>
    <t>138,44</t>
  </si>
  <si>
    <t>86905</t>
  </si>
  <si>
    <t>139,64</t>
  </si>
  <si>
    <t>86906</t>
  </si>
  <si>
    <t>163,85</t>
  </si>
  <si>
    <t>86908</t>
  </si>
  <si>
    <t>86909</t>
  </si>
  <si>
    <t>86910</t>
  </si>
  <si>
    <t>86911</t>
  </si>
  <si>
    <t>27,98</t>
  </si>
  <si>
    <t>86912</t>
  </si>
  <si>
    <t>86913</t>
  </si>
  <si>
    <t>86914</t>
  </si>
  <si>
    <t>53,94</t>
  </si>
  <si>
    <t>86915</t>
  </si>
  <si>
    <t>86916</t>
  </si>
  <si>
    <t>28,07</t>
  </si>
  <si>
    <t>623,88</t>
  </si>
  <si>
    <t>86919</t>
  </si>
  <si>
    <t>629,74</t>
  </si>
  <si>
    <t>599,19</t>
  </si>
  <si>
    <t>86920</t>
  </si>
  <si>
    <t>604,92</t>
  </si>
  <si>
    <t>613,86</t>
  </si>
  <si>
    <t>86921</t>
  </si>
  <si>
    <t>619,59</t>
  </si>
  <si>
    <t>497,36</t>
  </si>
  <si>
    <t>86922</t>
  </si>
  <si>
    <t>501,15</t>
  </si>
  <si>
    <t>384,02</t>
  </si>
  <si>
    <t>86923</t>
  </si>
  <si>
    <t>387,31</t>
  </si>
  <si>
    <t>398,69</t>
  </si>
  <si>
    <t>86924</t>
  </si>
  <si>
    <t>401,98</t>
  </si>
  <si>
    <t>283,77</t>
  </si>
  <si>
    <t>86925</t>
  </si>
  <si>
    <t>287,42</t>
  </si>
  <si>
    <t>298,44</t>
  </si>
  <si>
    <t>86926</t>
  </si>
  <si>
    <t>302,09</t>
  </si>
  <si>
    <t>182,48</t>
  </si>
  <si>
    <t>86927</t>
  </si>
  <si>
    <t>197,15</t>
  </si>
  <si>
    <t>86928</t>
  </si>
  <si>
    <t>200,16</t>
  </si>
  <si>
    <t>176,09</t>
  </si>
  <si>
    <t>86929</t>
  </si>
  <si>
    <t>178,96</t>
  </si>
  <si>
    <t>190,76</t>
  </si>
  <si>
    <t>86930</t>
  </si>
  <si>
    <t>193,63</t>
  </si>
  <si>
    <t>349,03</t>
  </si>
  <si>
    <t>86931</t>
  </si>
  <si>
    <t>367,96</t>
  </si>
  <si>
    <t>86932</t>
  </si>
  <si>
    <t>370,64</t>
  </si>
  <si>
    <t>250,18</t>
  </si>
  <si>
    <t>86933</t>
  </si>
  <si>
    <t>243,79</t>
  </si>
  <si>
    <t>86934</t>
  </si>
  <si>
    <t>247,30</t>
  </si>
  <si>
    <t>188,12</t>
  </si>
  <si>
    <t>86935</t>
  </si>
  <si>
    <t>189,99</t>
  </si>
  <si>
    <t>283,16</t>
  </si>
  <si>
    <t>86936</t>
  </si>
  <si>
    <t>285,54</t>
  </si>
  <si>
    <t>126,89</t>
  </si>
  <si>
    <t>86937</t>
  </si>
  <si>
    <t>221,93</t>
  </si>
  <si>
    <t>86938</t>
  </si>
  <si>
    <t>225,25</t>
  </si>
  <si>
    <t>248,79</t>
  </si>
  <si>
    <t>86939</t>
  </si>
  <si>
    <t>252,53</t>
  </si>
  <si>
    <t>573,75</t>
  </si>
  <si>
    <t>86940</t>
  </si>
  <si>
    <t>580,97</t>
  </si>
  <si>
    <t>461,38</t>
  </si>
  <si>
    <t>86941</t>
  </si>
  <si>
    <t>467,26</t>
  </si>
  <si>
    <t>159,93</t>
  </si>
  <si>
    <t>86942</t>
  </si>
  <si>
    <t>162,33</t>
  </si>
  <si>
    <t>153,54</t>
  </si>
  <si>
    <t>86943</t>
  </si>
  <si>
    <t>155,80</t>
  </si>
  <si>
    <t>672,84</t>
  </si>
  <si>
    <t>86947</t>
  </si>
  <si>
    <t>683,55</t>
  </si>
  <si>
    <t>88571</t>
  </si>
  <si>
    <t>339,83</t>
  </si>
  <si>
    <t>93396</t>
  </si>
  <si>
    <t>348,69</t>
  </si>
  <si>
    <t>519,45</t>
  </si>
  <si>
    <t>93441</t>
  </si>
  <si>
    <t>871,13</t>
  </si>
  <si>
    <t>93442</t>
  </si>
  <si>
    <t>878,84</t>
  </si>
  <si>
    <t>161,80</t>
  </si>
  <si>
    <t>95469</t>
  </si>
  <si>
    <t>164,09</t>
  </si>
  <si>
    <t>166,72</t>
  </si>
  <si>
    <t>95470</t>
  </si>
  <si>
    <t>169,01</t>
  </si>
  <si>
    <t>587,89</t>
  </si>
  <si>
    <t>95471</t>
  </si>
  <si>
    <t>590,18</t>
  </si>
  <si>
    <t>592,81</t>
  </si>
  <si>
    <t>95472</t>
  </si>
  <si>
    <t>595,10</t>
  </si>
  <si>
    <t>95542</t>
  </si>
  <si>
    <t>37,79</t>
  </si>
  <si>
    <t>95543</t>
  </si>
  <si>
    <t>60,48</t>
  </si>
  <si>
    <t>95544</t>
  </si>
  <si>
    <t>46,81</t>
  </si>
  <si>
    <t>95545</t>
  </si>
  <si>
    <t>134,54</t>
  </si>
  <si>
    <t>95546</t>
  </si>
  <si>
    <t>136,88</t>
  </si>
  <si>
    <t>55,53</t>
  </si>
  <si>
    <t>95547</t>
  </si>
  <si>
    <t>56,31</t>
  </si>
  <si>
    <t>6087</t>
  </si>
  <si>
    <t>23,69</t>
  </si>
  <si>
    <t>1.194,00</t>
  </si>
  <si>
    <t>1.270,32</t>
  </si>
  <si>
    <t>1.481,12</t>
  </si>
  <si>
    <t>1.578,00</t>
  </si>
  <si>
    <t>1.307,92</t>
  </si>
  <si>
    <t>95463</t>
  </si>
  <si>
    <t>1.375,30</t>
  </si>
  <si>
    <t>98,50</t>
  </si>
  <si>
    <t>89957</t>
  </si>
  <si>
    <t>107,76</t>
  </si>
  <si>
    <t>162,67</t>
  </si>
  <si>
    <t>89959</t>
  </si>
  <si>
    <t>216,92</t>
  </si>
  <si>
    <t>40729</t>
  </si>
  <si>
    <t>219,89</t>
  </si>
  <si>
    <t>55,27</t>
  </si>
  <si>
    <t>86,69</t>
  </si>
  <si>
    <t>89,17</t>
  </si>
  <si>
    <t>115,99</t>
  </si>
  <si>
    <t>230,09</t>
  </si>
  <si>
    <t>232,92</t>
  </si>
  <si>
    <t>386,47</t>
  </si>
  <si>
    <t>390,02</t>
  </si>
  <si>
    <t>72,07</t>
  </si>
  <si>
    <t>91,20</t>
  </si>
  <si>
    <t>126,83</t>
  </si>
  <si>
    <t>128,96</t>
  </si>
  <si>
    <t>142,77</t>
  </si>
  <si>
    <t>145,25</t>
  </si>
  <si>
    <t>190,99</t>
  </si>
  <si>
    <t>193,47</t>
  </si>
  <si>
    <t>273,70</t>
  </si>
  <si>
    <t>358,41</t>
  </si>
  <si>
    <t>361,24</t>
  </si>
  <si>
    <t>551,47</t>
  </si>
  <si>
    <t>54,46</t>
  </si>
  <si>
    <t>58,01</t>
  </si>
  <si>
    <t>84,65</t>
  </si>
  <si>
    <t>87,13</t>
  </si>
  <si>
    <t>116,59</t>
  </si>
  <si>
    <t>200,74</t>
  </si>
  <si>
    <t>255,91</t>
  </si>
  <si>
    <t>258,74</t>
  </si>
  <si>
    <t>436,86</t>
  </si>
  <si>
    <t>440,41</t>
  </si>
  <si>
    <t>90,08</t>
  </si>
  <si>
    <t>92,21</t>
  </si>
  <si>
    <t>178,86</t>
  </si>
  <si>
    <t>181,87</t>
  </si>
  <si>
    <t>78,35</t>
  </si>
  <si>
    <t>80,42</t>
  </si>
  <si>
    <t>153,63</t>
  </si>
  <si>
    <t>160,67</t>
  </si>
  <si>
    <t>85117</t>
  </si>
  <si>
    <t>89349</t>
  </si>
  <si>
    <t>89351</t>
  </si>
  <si>
    <t>89352</t>
  </si>
  <si>
    <t>89353</t>
  </si>
  <si>
    <t>157,71</t>
  </si>
  <si>
    <t>89354</t>
  </si>
  <si>
    <t>159,22</t>
  </si>
  <si>
    <t>89969</t>
  </si>
  <si>
    <t>89970</t>
  </si>
  <si>
    <t>89971</t>
  </si>
  <si>
    <t>36,83</t>
  </si>
  <si>
    <t>89972</t>
  </si>
  <si>
    <t>39,46</t>
  </si>
  <si>
    <t>307,89</t>
  </si>
  <si>
    <t>89973</t>
  </si>
  <si>
    <t>314,30</t>
  </si>
  <si>
    <t>89974</t>
  </si>
  <si>
    <t>217,25</t>
  </si>
  <si>
    <t>89984</t>
  </si>
  <si>
    <t>58,28</t>
  </si>
  <si>
    <t>89985</t>
  </si>
  <si>
    <t>55,32</t>
  </si>
  <si>
    <t>89986</t>
  </si>
  <si>
    <t>89987</t>
  </si>
  <si>
    <t>90371</t>
  </si>
  <si>
    <t>27,38</t>
  </si>
  <si>
    <t>94489</t>
  </si>
  <si>
    <t>94490</t>
  </si>
  <si>
    <t>94491</t>
  </si>
  <si>
    <t>54,39</t>
  </si>
  <si>
    <t>54,94</t>
  </si>
  <si>
    <t>94492</t>
  </si>
  <si>
    <t>100,29</t>
  </si>
  <si>
    <t>94493</t>
  </si>
  <si>
    <t>101,68</t>
  </si>
  <si>
    <t>94494</t>
  </si>
  <si>
    <t>94495</t>
  </si>
  <si>
    <t>62,59</t>
  </si>
  <si>
    <t>94496</t>
  </si>
  <si>
    <t>75,48</t>
  </si>
  <si>
    <t>84,56</t>
  </si>
  <si>
    <t>94497</t>
  </si>
  <si>
    <t>87,55</t>
  </si>
  <si>
    <t>108,57</t>
  </si>
  <si>
    <t>94498</t>
  </si>
  <si>
    <t>111,66</t>
  </si>
  <si>
    <t>195,43</t>
  </si>
  <si>
    <t>94499</t>
  </si>
  <si>
    <t>198,51</t>
  </si>
  <si>
    <t>231,94</t>
  </si>
  <si>
    <t>94500</t>
  </si>
  <si>
    <t>235,14</t>
  </si>
  <si>
    <t>452,00</t>
  </si>
  <si>
    <t>94501</t>
  </si>
  <si>
    <t>455,20</t>
  </si>
  <si>
    <t>89,77</t>
  </si>
  <si>
    <t>94792</t>
  </si>
  <si>
    <t>115,27</t>
  </si>
  <si>
    <t>94793</t>
  </si>
  <si>
    <t>118,26</t>
  </si>
  <si>
    <t>119,35</t>
  </si>
  <si>
    <t>94794</t>
  </si>
  <si>
    <t>122,34</t>
  </si>
  <si>
    <t>24,17</t>
  </si>
  <si>
    <t>94795</t>
  </si>
  <si>
    <t>94796</t>
  </si>
  <si>
    <t>30,95</t>
  </si>
  <si>
    <t>94797</t>
  </si>
  <si>
    <t>60,59</t>
  </si>
  <si>
    <t>94798</t>
  </si>
  <si>
    <t>61,87</t>
  </si>
  <si>
    <t>59,72</t>
  </si>
  <si>
    <t>94799</t>
  </si>
  <si>
    <t>94800</t>
  </si>
  <si>
    <t>101,95</t>
  </si>
  <si>
    <t>56,30</t>
  </si>
  <si>
    <t>95248</t>
  </si>
  <si>
    <t>59,22</t>
  </si>
  <si>
    <t>60,99</t>
  </si>
  <si>
    <t>95249</t>
  </si>
  <si>
    <t>63,91</t>
  </si>
  <si>
    <t>95250</t>
  </si>
  <si>
    <t>95251</t>
  </si>
  <si>
    <t>100,06</t>
  </si>
  <si>
    <t>111,54</t>
  </si>
  <si>
    <t>95252</t>
  </si>
  <si>
    <t>158,82</t>
  </si>
  <si>
    <t>95253</t>
  </si>
  <si>
    <t>161,90</t>
  </si>
  <si>
    <t>95634</t>
  </si>
  <si>
    <t>95635</t>
  </si>
  <si>
    <t>101,44</t>
  </si>
  <si>
    <t>360,54</t>
  </si>
  <si>
    <t>95637</t>
  </si>
  <si>
    <t>381,78</t>
  </si>
  <si>
    <t>437,00</t>
  </si>
  <si>
    <t>95638</t>
  </si>
  <si>
    <t>461,47</t>
  </si>
  <si>
    <t>551,33</t>
  </si>
  <si>
    <t>95639</t>
  </si>
  <si>
    <t>576,53</t>
  </si>
  <si>
    <t>207,85</t>
  </si>
  <si>
    <t>95641</t>
  </si>
  <si>
    <t>217,47</t>
  </si>
  <si>
    <t>306,93</t>
  </si>
  <si>
    <t>95642</t>
  </si>
  <si>
    <t>401,39</t>
  </si>
  <si>
    <t>95643</t>
  </si>
  <si>
    <t>419,90</t>
  </si>
  <si>
    <t>150,20</t>
  </si>
  <si>
    <t>95644</t>
  </si>
  <si>
    <t>156,30</t>
  </si>
  <si>
    <t>274,06</t>
  </si>
  <si>
    <t>95645</t>
  </si>
  <si>
    <t>284,88</t>
  </si>
  <si>
    <t>407,97</t>
  </si>
  <si>
    <t>95646</t>
  </si>
  <si>
    <t>424,04</t>
  </si>
  <si>
    <t>534,73</t>
  </si>
  <si>
    <t>95647</t>
  </si>
  <si>
    <t>555,65</t>
  </si>
  <si>
    <t>91,42</t>
  </si>
  <si>
    <t>95673</t>
  </si>
  <si>
    <t>93,13</t>
  </si>
  <si>
    <t>97,01</t>
  </si>
  <si>
    <t>95674</t>
  </si>
  <si>
    <t>98,72</t>
  </si>
  <si>
    <t>118,46</t>
  </si>
  <si>
    <t>95675</t>
  </si>
  <si>
    <t>120,45</t>
  </si>
  <si>
    <t>59,89</t>
  </si>
  <si>
    <t>95676</t>
  </si>
  <si>
    <t>60,70</t>
  </si>
  <si>
    <t>97741</t>
  </si>
  <si>
    <t>69,36</t>
  </si>
  <si>
    <t>72285</t>
  </si>
  <si>
    <t>74,43</t>
  </si>
  <si>
    <t>72286</t>
  </si>
  <si>
    <t>150,62</t>
  </si>
  <si>
    <t>90436</t>
  </si>
  <si>
    <t>90437</t>
  </si>
  <si>
    <t>90438</t>
  </si>
  <si>
    <t>39,79</t>
  </si>
  <si>
    <t>42,81</t>
  </si>
  <si>
    <t>90439</t>
  </si>
  <si>
    <t>47,45</t>
  </si>
  <si>
    <t>68,58</t>
  </si>
  <si>
    <t>90440</t>
  </si>
  <si>
    <t>76,00</t>
  </si>
  <si>
    <t>87,60</t>
  </si>
  <si>
    <t>90441</t>
  </si>
  <si>
    <t>97,08</t>
  </si>
  <si>
    <t>90443</t>
  </si>
  <si>
    <t>90444</t>
  </si>
  <si>
    <t>90445</t>
  </si>
  <si>
    <t>90446</t>
  </si>
  <si>
    <t>90447</t>
  </si>
  <si>
    <t>90451</t>
  </si>
  <si>
    <t>90452</t>
  </si>
  <si>
    <t>90453</t>
  </si>
  <si>
    <t>90454</t>
  </si>
  <si>
    <t>90455</t>
  </si>
  <si>
    <t>2,98</t>
  </si>
  <si>
    <t>90456</t>
  </si>
  <si>
    <t>90457</t>
  </si>
  <si>
    <t>90458</t>
  </si>
  <si>
    <t>90459</t>
  </si>
  <si>
    <t>30,42</t>
  </si>
  <si>
    <t>25,18</t>
  </si>
  <si>
    <t>90460</t>
  </si>
  <si>
    <t>90461</t>
  </si>
  <si>
    <t>90462</t>
  </si>
  <si>
    <t>90463</t>
  </si>
  <si>
    <t>90466</t>
  </si>
  <si>
    <t>90467</t>
  </si>
  <si>
    <t>90468</t>
  </si>
  <si>
    <t>90469</t>
  </si>
  <si>
    <t>90470</t>
  </si>
  <si>
    <t>8,73</t>
  </si>
  <si>
    <t>91166</t>
  </si>
  <si>
    <t>91167</t>
  </si>
  <si>
    <t>91168</t>
  </si>
  <si>
    <t>91169</t>
  </si>
  <si>
    <t>91170</t>
  </si>
  <si>
    <t>91171</t>
  </si>
  <si>
    <t>91172</t>
  </si>
  <si>
    <t>91173</t>
  </si>
  <si>
    <t>91174</t>
  </si>
  <si>
    <t>91175</t>
  </si>
  <si>
    <t>91176</t>
  </si>
  <si>
    <t>34,69</t>
  </si>
  <si>
    <t>91177</t>
  </si>
  <si>
    <t>91178</t>
  </si>
  <si>
    <t>91179</t>
  </si>
  <si>
    <t>91180</t>
  </si>
  <si>
    <t>91181</t>
  </si>
  <si>
    <t>91182</t>
  </si>
  <si>
    <t>21,70</t>
  </si>
  <si>
    <t>91183</t>
  </si>
  <si>
    <t>91184</t>
  </si>
  <si>
    <t>91185</t>
  </si>
  <si>
    <t>91186</t>
  </si>
  <si>
    <t>91187</t>
  </si>
  <si>
    <t>91188</t>
  </si>
  <si>
    <t>91189</t>
  </si>
  <si>
    <t>91190</t>
  </si>
  <si>
    <t>91191</t>
  </si>
  <si>
    <t>91192</t>
  </si>
  <si>
    <t>91222</t>
  </si>
  <si>
    <t>1.684,90</t>
  </si>
  <si>
    <t>94480</t>
  </si>
  <si>
    <t>1.751,82</t>
  </si>
  <si>
    <t>1.200,93</t>
  </si>
  <si>
    <t>94481</t>
  </si>
  <si>
    <t>1.260,45</t>
  </si>
  <si>
    <t>959,28</t>
  </si>
  <si>
    <t>94482</t>
  </si>
  <si>
    <t>1.013,46</t>
  </si>
  <si>
    <t>813,08</t>
  </si>
  <si>
    <t>94483</t>
  </si>
  <si>
    <t>862,89</t>
  </si>
  <si>
    <t>95541</t>
  </si>
  <si>
    <t>95573</t>
  </si>
  <si>
    <t>95574</t>
  </si>
  <si>
    <t>96559</t>
  </si>
  <si>
    <t>35,28</t>
  </si>
  <si>
    <t>96560</t>
  </si>
  <si>
    <t>96561</t>
  </si>
  <si>
    <t>21,33</t>
  </si>
  <si>
    <t>36,20</t>
  </si>
  <si>
    <t>96562</t>
  </si>
  <si>
    <t>38,24</t>
  </si>
  <si>
    <t>96563</t>
  </si>
  <si>
    <t>398,35</t>
  </si>
  <si>
    <t>443,15</t>
  </si>
  <si>
    <t>517,85</t>
  </si>
  <si>
    <t>190,52</t>
  </si>
  <si>
    <t>273,64</t>
  </si>
  <si>
    <t>304,84</t>
  </si>
  <si>
    <t>547,28</t>
  </si>
  <si>
    <t>609,68</t>
  </si>
  <si>
    <t>820,92</t>
  </si>
  <si>
    <t>914,52</t>
  </si>
  <si>
    <t>1.141,50</t>
  </si>
  <si>
    <t>1.274,75</t>
  </si>
  <si>
    <t>1.552,44</t>
  </si>
  <si>
    <t>1.733,66</t>
  </si>
  <si>
    <t>1.735,08</t>
  </si>
  <si>
    <t>1.937,62</t>
  </si>
  <si>
    <t>456,60</t>
  </si>
  <si>
    <t>509,90</t>
  </si>
  <si>
    <t>593,58</t>
  </si>
  <si>
    <t>662,87</t>
  </si>
  <si>
    <t>913,20</t>
  </si>
  <si>
    <t>1.019,80</t>
  </si>
  <si>
    <t>1.461,12</t>
  </si>
  <si>
    <t>1.631,68</t>
  </si>
  <si>
    <t>342,05</t>
  </si>
  <si>
    <t>381,05</t>
  </si>
  <si>
    <t>684,10</t>
  </si>
  <si>
    <t>762,10</t>
  </si>
  <si>
    <t>364,40</t>
  </si>
  <si>
    <t>73612</t>
  </si>
  <si>
    <t>406,90</t>
  </si>
  <si>
    <t>73660</t>
  </si>
  <si>
    <t>1.663,52</t>
  </si>
  <si>
    <t>73661</t>
  </si>
  <si>
    <t>1.694,90</t>
  </si>
  <si>
    <t>73693</t>
  </si>
  <si>
    <t>135,93</t>
  </si>
  <si>
    <t>73694</t>
  </si>
  <si>
    <t>152,11</t>
  </si>
  <si>
    <t>69,90</t>
  </si>
  <si>
    <t>73695</t>
  </si>
  <si>
    <t>872,17</t>
  </si>
  <si>
    <t>893,95</t>
  </si>
  <si>
    <t>75,80</t>
  </si>
  <si>
    <t>147,03</t>
  </si>
  <si>
    <t>74,67</t>
  </si>
  <si>
    <t>83,02</t>
  </si>
  <si>
    <t>48,83</t>
  </si>
  <si>
    <t>83878</t>
  </si>
  <si>
    <t>47,32</t>
  </si>
  <si>
    <t>83879</t>
  </si>
  <si>
    <t>54,76</t>
  </si>
  <si>
    <t>486,23</t>
  </si>
  <si>
    <t>73658</t>
  </si>
  <si>
    <t>521,73</t>
  </si>
  <si>
    <t>668,90</t>
  </si>
  <si>
    <t>93350</t>
  </si>
  <si>
    <t>713,46</t>
  </si>
  <si>
    <t>545,91</t>
  </si>
  <si>
    <t>93351</t>
  </si>
  <si>
    <t>581,63</t>
  </si>
  <si>
    <t>423,56</t>
  </si>
  <si>
    <t>93352</t>
  </si>
  <si>
    <t>450,70</t>
  </si>
  <si>
    <t>304,48</t>
  </si>
  <si>
    <t>93353</t>
  </si>
  <si>
    <t>323,17</t>
  </si>
  <si>
    <t>460,38</t>
  </si>
  <si>
    <t>93354</t>
  </si>
  <si>
    <t>478,60</t>
  </si>
  <si>
    <t>381,53</t>
  </si>
  <si>
    <t>93355</t>
  </si>
  <si>
    <t>396,49</t>
  </si>
  <si>
    <t>302,12</t>
  </si>
  <si>
    <t>93356</t>
  </si>
  <si>
    <t>313,89</t>
  </si>
  <si>
    <t>224,74</t>
  </si>
  <si>
    <t>93357</t>
  </si>
  <si>
    <t>233,33</t>
  </si>
  <si>
    <t>36,93</t>
  </si>
  <si>
    <t>83335</t>
  </si>
  <si>
    <t>88548</t>
  </si>
  <si>
    <t>79472</t>
  </si>
  <si>
    <t>79473</t>
  </si>
  <si>
    <t>79480</t>
  </si>
  <si>
    <t>83336</t>
  </si>
  <si>
    <t>83338</t>
  </si>
  <si>
    <t>89885</t>
  </si>
  <si>
    <t>89886</t>
  </si>
  <si>
    <t>89887</t>
  </si>
  <si>
    <t>89888</t>
  </si>
  <si>
    <t>89889</t>
  </si>
  <si>
    <t>89890</t>
  </si>
  <si>
    <t>89893</t>
  </si>
  <si>
    <t>89894</t>
  </si>
  <si>
    <t>89895</t>
  </si>
  <si>
    <t>89903</t>
  </si>
  <si>
    <t>89904</t>
  </si>
  <si>
    <t>89905</t>
  </si>
  <si>
    <t>89906</t>
  </si>
  <si>
    <t>7,44</t>
  </si>
  <si>
    <t>89907</t>
  </si>
  <si>
    <t>89908</t>
  </si>
  <si>
    <t>89911</t>
  </si>
  <si>
    <t>89912</t>
  </si>
  <si>
    <t>16,06</t>
  </si>
  <si>
    <t>89913</t>
  </si>
  <si>
    <t>89921</t>
  </si>
  <si>
    <t>89922</t>
  </si>
  <si>
    <t>89923</t>
  </si>
  <si>
    <t>89924</t>
  </si>
  <si>
    <t>89925</t>
  </si>
  <si>
    <t>89926</t>
  </si>
  <si>
    <t>12,50</t>
  </si>
  <si>
    <t>89929</t>
  </si>
  <si>
    <t>89930</t>
  </si>
  <si>
    <t>89931</t>
  </si>
  <si>
    <t>89939</t>
  </si>
  <si>
    <t>89940</t>
  </si>
  <si>
    <t>89941</t>
  </si>
  <si>
    <t>89942</t>
  </si>
  <si>
    <t>89943</t>
  </si>
  <si>
    <t>89944</t>
  </si>
  <si>
    <t>89947</t>
  </si>
  <si>
    <t>89948</t>
  </si>
  <si>
    <t>14,88</t>
  </si>
  <si>
    <t>89949</t>
  </si>
  <si>
    <t>96520</t>
  </si>
  <si>
    <t>73,60</t>
  </si>
  <si>
    <t>96521</t>
  </si>
  <si>
    <t>100,81</t>
  </si>
  <si>
    <t>96522</t>
  </si>
  <si>
    <t>111,87</t>
  </si>
  <si>
    <t>63,81</t>
  </si>
  <si>
    <t>96523</t>
  </si>
  <si>
    <t>70,73</t>
  </si>
  <si>
    <t>96524</t>
  </si>
  <si>
    <t>135,17</t>
  </si>
  <si>
    <t>96525</t>
  </si>
  <si>
    <t>204,15</t>
  </si>
  <si>
    <t>96526</t>
  </si>
  <si>
    <t>226,63</t>
  </si>
  <si>
    <t>96527</t>
  </si>
  <si>
    <t>92,63</t>
  </si>
  <si>
    <t>130,27</t>
  </si>
  <si>
    <t>96528</t>
  </si>
  <si>
    <t>135,82</t>
  </si>
  <si>
    <t>ESCAVAÇÃO VERTICAL A CÉU ABERTO, INCLUINDO CARGA, DESCARGA E TRANSPORTE, EM SOLO DE 1ª CATEGORIA COM ESCAVADEIRA HIDRÁULICA (CAÇAMBA: 0,8 M³ / 111 HP), FROTA DE 4 CAMINHÕES BASCULANTES DE 14 M³, DMT DE 2 KM E VELOCIDADE MÉDIA 20 KM/H. AF_02/2018</t>
  </si>
  <si>
    <t>98116</t>
  </si>
  <si>
    <t>ESCAVAÇÃO VERTICAL A CÉU ABERTO, INCLUINDO CARGA, DESCARGA E TRANSPORTE, EM SOLO DE 1ª CATEGORIA COM ESCAVADEIRA HIDRÁULICA (CAÇAMBA: 0,8 M³ / 111 HP), FROTA DE 4 CAMINHÕES BASCULANTES DE 18 M³, DMT DE 2 KM E VELOCIDADE MÉDIA 20 KM/H. AF_02/2018</t>
  </si>
  <si>
    <t>98117</t>
  </si>
  <si>
    <t>ESCAVAÇÃO VERTICAL A CÉU ABERTO, INCLUINDO CARGA, DESCARGA E TRANSPORTE, EM SOLO DE 1ª CATEGORIA COM ESCAVADEIRA HIDRÁULICA (CAÇAMBA: 1,2 M³ / 155 HP), FROTA DE 6 CAMINHÕES BASCULANTES DE 14 M³, DMT DE 2 KM E VELOCIDADE MÉDIA 20 KM/H. AF_02/2018</t>
  </si>
  <si>
    <t>98118</t>
  </si>
  <si>
    <t>ESCAVAÇÃO VERTICAL A CÉU ABERTO, INCLUINDO CARGA, DESCARGA E TRANSPORTE, EM SOLO DE 1ª CATEGORIA COM ESCAVADEIRA HIDRÁULICA (CAÇAMBA: 1,2 M³ / 155 HP), FROTA DE 5 CAMINHÕES BASCULANTES DE 18 M³, DMT DE 2 KM E VELOCIDADE MÉDIA 20 KM/H. AF_02/2018</t>
  </si>
  <si>
    <t>98119</t>
  </si>
  <si>
    <t>72915</t>
  </si>
  <si>
    <t>72917</t>
  </si>
  <si>
    <t>72918</t>
  </si>
  <si>
    <t>135,30</t>
  </si>
  <si>
    <t>149,20</t>
  </si>
  <si>
    <t>202,95</t>
  </si>
  <si>
    <t>223,80</t>
  </si>
  <si>
    <t>83343</t>
  </si>
  <si>
    <t>90082</t>
  </si>
  <si>
    <t>90084</t>
  </si>
  <si>
    <t>90085</t>
  </si>
  <si>
    <t>90086</t>
  </si>
  <si>
    <t>90087</t>
  </si>
  <si>
    <t>90088</t>
  </si>
  <si>
    <t>90090</t>
  </si>
  <si>
    <t>90091</t>
  </si>
  <si>
    <t>90092</t>
  </si>
  <si>
    <t>90093</t>
  </si>
  <si>
    <t>90094</t>
  </si>
  <si>
    <t>90095</t>
  </si>
  <si>
    <t>90096</t>
  </si>
  <si>
    <t>90098</t>
  </si>
  <si>
    <t>90099</t>
  </si>
  <si>
    <t>90100</t>
  </si>
  <si>
    <t>13,76</t>
  </si>
  <si>
    <t>90101</t>
  </si>
  <si>
    <t>90102</t>
  </si>
  <si>
    <t>90105</t>
  </si>
  <si>
    <t>90106</t>
  </si>
  <si>
    <t>90107</t>
  </si>
  <si>
    <t>90108</t>
  </si>
  <si>
    <t>93358</t>
  </si>
  <si>
    <t>59,02</t>
  </si>
  <si>
    <t>79482</t>
  </si>
  <si>
    <t>94304</t>
  </si>
  <si>
    <t>25,93</t>
  </si>
  <si>
    <t>94305</t>
  </si>
  <si>
    <t>94306</t>
  </si>
  <si>
    <t>19,57</t>
  </si>
  <si>
    <t>94307</t>
  </si>
  <si>
    <t>18,02</t>
  </si>
  <si>
    <t>94308</t>
  </si>
  <si>
    <t>94309</t>
  </si>
  <si>
    <t>94310</t>
  </si>
  <si>
    <t>94315</t>
  </si>
  <si>
    <t>94316</t>
  </si>
  <si>
    <t>94317</t>
  </si>
  <si>
    <t>94318</t>
  </si>
  <si>
    <t>94319</t>
  </si>
  <si>
    <t>94327</t>
  </si>
  <si>
    <t>70,14</t>
  </si>
  <si>
    <t>94328</t>
  </si>
  <si>
    <t>67,33</t>
  </si>
  <si>
    <t>94329</t>
  </si>
  <si>
    <t>63,78</t>
  </si>
  <si>
    <t>64,23</t>
  </si>
  <si>
    <t>94330</t>
  </si>
  <si>
    <t>62,23</t>
  </si>
  <si>
    <t>94331</t>
  </si>
  <si>
    <t>62,46</t>
  </si>
  <si>
    <t>63,12</t>
  </si>
  <si>
    <t>94332</t>
  </si>
  <si>
    <t>63,42</t>
  </si>
  <si>
    <t>94333</t>
  </si>
  <si>
    <t>61,80</t>
  </si>
  <si>
    <t>94338</t>
  </si>
  <si>
    <t>94339</t>
  </si>
  <si>
    <t>70,06</t>
  </si>
  <si>
    <t>94340</t>
  </si>
  <si>
    <t>62,72</t>
  </si>
  <si>
    <t>94341</t>
  </si>
  <si>
    <t>77,49</t>
  </si>
  <si>
    <t>94342</t>
  </si>
  <si>
    <t>96385</t>
  </si>
  <si>
    <t>96386</t>
  </si>
  <si>
    <t>83346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</si>
  <si>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</si>
  <si>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</si>
  <si>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</si>
  <si>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</si>
  <si>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</si>
  <si>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</si>
  <si>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</si>
  <si>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</si>
  <si>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</si>
  <si>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</si>
  <si>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</si>
  <si>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</si>
  <si>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</si>
  <si>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</si>
  <si>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</si>
  <si>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</si>
  <si>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</si>
  <si>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</si>
  <si>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</si>
  <si>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</si>
  <si>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</si>
  <si>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</si>
  <si>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</si>
  <si>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</si>
  <si>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35,78</t>
  </si>
  <si>
    <t>72838</t>
  </si>
  <si>
    <t>72839</t>
  </si>
  <si>
    <t>72840</t>
  </si>
  <si>
    <t>72841</t>
  </si>
  <si>
    <t>72842</t>
  </si>
  <si>
    <t>72843</t>
  </si>
  <si>
    <t>72844</t>
  </si>
  <si>
    <t>72845</t>
  </si>
  <si>
    <t>72846</t>
  </si>
  <si>
    <t>72847</t>
  </si>
  <si>
    <t>72848</t>
  </si>
  <si>
    <t>72849</t>
  </si>
  <si>
    <t>72850</t>
  </si>
  <si>
    <t>72882</t>
  </si>
  <si>
    <t>72883</t>
  </si>
  <si>
    <t>72884</t>
  </si>
  <si>
    <t>72885</t>
  </si>
  <si>
    <t>72886</t>
  </si>
  <si>
    <t>72887</t>
  </si>
  <si>
    <t>72888</t>
  </si>
  <si>
    <t>72890</t>
  </si>
  <si>
    <t>72891</t>
  </si>
  <si>
    <t>72892</t>
  </si>
  <si>
    <t>11,79</t>
  </si>
  <si>
    <t>72893</t>
  </si>
  <si>
    <t>72894</t>
  </si>
  <si>
    <t>72895</t>
  </si>
  <si>
    <t>72897</t>
  </si>
  <si>
    <t>72898</t>
  </si>
  <si>
    <t>72899</t>
  </si>
  <si>
    <t>72900</t>
  </si>
  <si>
    <t>83356</t>
  </si>
  <si>
    <t>83358</t>
  </si>
  <si>
    <t>95285</t>
  </si>
  <si>
    <t>95286</t>
  </si>
  <si>
    <t>95287</t>
  </si>
  <si>
    <t>95288</t>
  </si>
  <si>
    <t>95289</t>
  </si>
  <si>
    <t>95290</t>
  </si>
  <si>
    <t>95291</t>
  </si>
  <si>
    <t>95292</t>
  </si>
  <si>
    <t>95293</t>
  </si>
  <si>
    <t>95294</t>
  </si>
  <si>
    <t>95295</t>
  </si>
  <si>
    <t>95296</t>
  </si>
  <si>
    <t>95297</t>
  </si>
  <si>
    <t>95298</t>
  </si>
  <si>
    <t>95299</t>
  </si>
  <si>
    <t>95300</t>
  </si>
  <si>
    <t>95301</t>
  </si>
  <si>
    <t>95302</t>
  </si>
  <si>
    <t>95303</t>
  </si>
  <si>
    <t>97912</t>
  </si>
  <si>
    <t>97913</t>
  </si>
  <si>
    <t>97914</t>
  </si>
  <si>
    <t>97915</t>
  </si>
  <si>
    <t>97916</t>
  </si>
  <si>
    <t>97917</t>
  </si>
  <si>
    <t>97918</t>
  </si>
  <si>
    <t>97919</t>
  </si>
  <si>
    <t>94097</t>
  </si>
  <si>
    <t>94098</t>
  </si>
  <si>
    <t>94099</t>
  </si>
  <si>
    <t>94100</t>
  </si>
  <si>
    <t>94102</t>
  </si>
  <si>
    <t>126,13</t>
  </si>
  <si>
    <t>183,53</t>
  </si>
  <si>
    <t>94103</t>
  </si>
  <si>
    <t>194,86</t>
  </si>
  <si>
    <t>120,18</t>
  </si>
  <si>
    <t>94104</t>
  </si>
  <si>
    <t>186,85</t>
  </si>
  <si>
    <t>94105</t>
  </si>
  <si>
    <t>198,56</t>
  </si>
  <si>
    <t>99,93</t>
  </si>
  <si>
    <t>94106</t>
  </si>
  <si>
    <t>107,31</t>
  </si>
  <si>
    <t>166,60</t>
  </si>
  <si>
    <t>94107</t>
  </si>
  <si>
    <t>176,07</t>
  </si>
  <si>
    <t>103,26</t>
  </si>
  <si>
    <t>94108</t>
  </si>
  <si>
    <t>111,01</t>
  </si>
  <si>
    <t>169,91</t>
  </si>
  <si>
    <t>94110</t>
  </si>
  <si>
    <t>179,75</t>
  </si>
  <si>
    <t>94111</t>
  </si>
  <si>
    <t>101,65</t>
  </si>
  <si>
    <t>158,08</t>
  </si>
  <si>
    <t>94112</t>
  </si>
  <si>
    <t>164,70</t>
  </si>
  <si>
    <t>101,75</t>
  </si>
  <si>
    <t>94113</t>
  </si>
  <si>
    <t>164,31</t>
  </si>
  <si>
    <t>94114</t>
  </si>
  <si>
    <t>171,45</t>
  </si>
  <si>
    <t>70,21</t>
  </si>
  <si>
    <t>94115</t>
  </si>
  <si>
    <t>128,32</t>
  </si>
  <si>
    <t>94116</t>
  </si>
  <si>
    <t>132,36</t>
  </si>
  <si>
    <t>94117</t>
  </si>
  <si>
    <t>78,96</t>
  </si>
  <si>
    <t>134,35</t>
  </si>
  <si>
    <t>94118</t>
  </si>
  <si>
    <t>138,90</t>
  </si>
  <si>
    <t>92,92</t>
  </si>
  <si>
    <t>6514</t>
  </si>
  <si>
    <t>95,70</t>
  </si>
  <si>
    <t>73,90</t>
  </si>
  <si>
    <t>88549</t>
  </si>
  <si>
    <t>75,29</t>
  </si>
  <si>
    <t>41721</t>
  </si>
  <si>
    <t>41722</t>
  </si>
  <si>
    <t>83344</t>
  </si>
  <si>
    <t>95606</t>
  </si>
  <si>
    <t>72131</t>
  </si>
  <si>
    <t>120,41</t>
  </si>
  <si>
    <t>72132</t>
  </si>
  <si>
    <t>200,49</t>
  </si>
  <si>
    <t>72133</t>
  </si>
  <si>
    <t>212,31</t>
  </si>
  <si>
    <t>87471</t>
  </si>
  <si>
    <t>39,20</t>
  </si>
  <si>
    <t>87472</t>
  </si>
  <si>
    <t>87473</t>
  </si>
  <si>
    <t>87474</t>
  </si>
  <si>
    <t>55,37</t>
  </si>
  <si>
    <t>87475</t>
  </si>
  <si>
    <t>87476</t>
  </si>
  <si>
    <t>87477</t>
  </si>
  <si>
    <t>34,71</t>
  </si>
  <si>
    <t>87478</t>
  </si>
  <si>
    <t>36,29</t>
  </si>
  <si>
    <t>87479</t>
  </si>
  <si>
    <t>50,14</t>
  </si>
  <si>
    <t>48,73</t>
  </si>
  <si>
    <t>87480</t>
  </si>
  <si>
    <t>87481</t>
  </si>
  <si>
    <t>59,80</t>
  </si>
  <si>
    <t>87482</t>
  </si>
  <si>
    <t>60,95</t>
  </si>
  <si>
    <t>42,86</t>
  </si>
  <si>
    <t>87483</t>
  </si>
  <si>
    <t>43,64</t>
  </si>
  <si>
    <t>87484</t>
  </si>
  <si>
    <t>46,13</t>
  </si>
  <si>
    <t>87485</t>
  </si>
  <si>
    <t>60,56</t>
  </si>
  <si>
    <t>66,44</t>
  </si>
  <si>
    <t>87487</t>
  </si>
  <si>
    <t>70,02</t>
  </si>
  <si>
    <t>87488</t>
  </si>
  <si>
    <t>37,09</t>
  </si>
  <si>
    <t>87489</t>
  </si>
  <si>
    <t>37,87</t>
  </si>
  <si>
    <t>87490</t>
  </si>
  <si>
    <t>87491</t>
  </si>
  <si>
    <t>87492</t>
  </si>
  <si>
    <t>54,71</t>
  </si>
  <si>
    <t>87493</t>
  </si>
  <si>
    <t>87494</t>
  </si>
  <si>
    <t>64,64</t>
  </si>
  <si>
    <t>87495</t>
  </si>
  <si>
    <t>87496</t>
  </si>
  <si>
    <t>68,80</t>
  </si>
  <si>
    <t>87497</t>
  </si>
  <si>
    <t>62,02</t>
  </si>
  <si>
    <t>87498</t>
  </si>
  <si>
    <t>68,37</t>
  </si>
  <si>
    <t>87499</t>
  </si>
  <si>
    <t>74,12</t>
  </si>
  <si>
    <t>69,17</t>
  </si>
  <si>
    <t>87500</t>
  </si>
  <si>
    <t>106,34</t>
  </si>
  <si>
    <t>87501</t>
  </si>
  <si>
    <t>115,24</t>
  </si>
  <si>
    <t>107,36</t>
  </si>
  <si>
    <t>87502</t>
  </si>
  <si>
    <t>54,09</t>
  </si>
  <si>
    <t>87503</t>
  </si>
  <si>
    <t>87504</t>
  </si>
  <si>
    <t>52,26</t>
  </si>
  <si>
    <t>87505</t>
  </si>
  <si>
    <t>53,20</t>
  </si>
  <si>
    <t>87506</t>
  </si>
  <si>
    <t>56,66</t>
  </si>
  <si>
    <t>87507</t>
  </si>
  <si>
    <t>61,17</t>
  </si>
  <si>
    <t>57,46</t>
  </si>
  <si>
    <t>87508</t>
  </si>
  <si>
    <t>62,05</t>
  </si>
  <si>
    <t>87,37</t>
  </si>
  <si>
    <t>87509</t>
  </si>
  <si>
    <t>94,36</t>
  </si>
  <si>
    <t>88,39</t>
  </si>
  <si>
    <t>87510</t>
  </si>
  <si>
    <t>70,61</t>
  </si>
  <si>
    <t>87511</t>
  </si>
  <si>
    <t>76,50</t>
  </si>
  <si>
    <t>71,35</t>
  </si>
  <si>
    <t>87512</t>
  </si>
  <si>
    <t>77,31</t>
  </si>
  <si>
    <t>69,05</t>
  </si>
  <si>
    <t>87513</t>
  </si>
  <si>
    <t>69,99</t>
  </si>
  <si>
    <t>87514</t>
  </si>
  <si>
    <t>75,24</t>
  </si>
  <si>
    <t>79,01</t>
  </si>
  <si>
    <t>87515</t>
  </si>
  <si>
    <t>85,96</t>
  </si>
  <si>
    <t>79,81</t>
  </si>
  <si>
    <t>87516</t>
  </si>
  <si>
    <t>87517</t>
  </si>
  <si>
    <t>133,66</t>
  </si>
  <si>
    <t>123,92</t>
  </si>
  <si>
    <t>87518</t>
  </si>
  <si>
    <t>134,78</t>
  </si>
  <si>
    <t>87519</t>
  </si>
  <si>
    <t>59,66</t>
  </si>
  <si>
    <t>87520</t>
  </si>
  <si>
    <t>87521</t>
  </si>
  <si>
    <t>61,04</t>
  </si>
  <si>
    <t>87522</t>
  </si>
  <si>
    <t>62,08</t>
  </si>
  <si>
    <t>87523</t>
  </si>
  <si>
    <t>68,38</t>
  </si>
  <si>
    <t>87524</t>
  </si>
  <si>
    <t>69,26</t>
  </si>
  <si>
    <t>97,42</t>
  </si>
  <si>
    <t>87525</t>
  </si>
  <si>
    <t>98,44</t>
  </si>
  <si>
    <t>87526</t>
  </si>
  <si>
    <t>106,65</t>
  </si>
  <si>
    <t>60,02</t>
  </si>
  <si>
    <t>89043</t>
  </si>
  <si>
    <t>64,77</t>
  </si>
  <si>
    <t>89168</t>
  </si>
  <si>
    <t>103,73</t>
  </si>
  <si>
    <t>89977</t>
  </si>
  <si>
    <t>112,46</t>
  </si>
  <si>
    <t>90112</t>
  </si>
  <si>
    <t>583,05</t>
  </si>
  <si>
    <t>95474</t>
  </si>
  <si>
    <t>610,80</t>
  </si>
  <si>
    <t>47,92</t>
  </si>
  <si>
    <t>89282</t>
  </si>
  <si>
    <t>49,87</t>
  </si>
  <si>
    <t>89283</t>
  </si>
  <si>
    <t>51,71</t>
  </si>
  <si>
    <t>89284</t>
  </si>
  <si>
    <t>45,56</t>
  </si>
  <si>
    <t>89285</t>
  </si>
  <si>
    <t>47,40</t>
  </si>
  <si>
    <t>51,97</t>
  </si>
  <si>
    <t>89286</t>
  </si>
  <si>
    <t>89287</t>
  </si>
  <si>
    <t>89288</t>
  </si>
  <si>
    <t>48,07</t>
  </si>
  <si>
    <t>89289</t>
  </si>
  <si>
    <t>50,04</t>
  </si>
  <si>
    <t>89290</t>
  </si>
  <si>
    <t>58,37</t>
  </si>
  <si>
    <t>89291</t>
  </si>
  <si>
    <t>89292</t>
  </si>
  <si>
    <t>89293</t>
  </si>
  <si>
    <t>61,09</t>
  </si>
  <si>
    <t>89294</t>
  </si>
  <si>
    <t>64,29</t>
  </si>
  <si>
    <t>89295</t>
  </si>
  <si>
    <t>89296</t>
  </si>
  <si>
    <t>57,56</t>
  </si>
  <si>
    <t>89297</t>
  </si>
  <si>
    <t>56,51</t>
  </si>
  <si>
    <t>89298</t>
  </si>
  <si>
    <t>59,33</t>
  </si>
  <si>
    <t>89299</t>
  </si>
  <si>
    <t>61,94</t>
  </si>
  <si>
    <t>52,52</t>
  </si>
  <si>
    <t>89300</t>
  </si>
  <si>
    <t>89301</t>
  </si>
  <si>
    <t>57,63</t>
  </si>
  <si>
    <t>89302</t>
  </si>
  <si>
    <t>66,70</t>
  </si>
  <si>
    <t>89303</t>
  </si>
  <si>
    <t>89304</t>
  </si>
  <si>
    <t>59,53</t>
  </si>
  <si>
    <t>59,04</t>
  </si>
  <si>
    <t>89305</t>
  </si>
  <si>
    <t>62,14</t>
  </si>
  <si>
    <t>89306</t>
  </si>
  <si>
    <t>89307</t>
  </si>
  <si>
    <t>70,85</t>
  </si>
  <si>
    <t>60,46</t>
  </si>
  <si>
    <t>89308</t>
  </si>
  <si>
    <t>63,71</t>
  </si>
  <si>
    <t>63,08</t>
  </si>
  <si>
    <t>89309</t>
  </si>
  <si>
    <t>66,61</t>
  </si>
  <si>
    <t>72,50</t>
  </si>
  <si>
    <t>89310</t>
  </si>
  <si>
    <t>76,85</t>
  </si>
  <si>
    <t>75,12</t>
  </si>
  <si>
    <t>89311</t>
  </si>
  <si>
    <t>79,75</t>
  </si>
  <si>
    <t>65,30</t>
  </si>
  <si>
    <t>89312</t>
  </si>
  <si>
    <t>89313</t>
  </si>
  <si>
    <t>71,90</t>
  </si>
  <si>
    <t>127,45</t>
  </si>
  <si>
    <t>95465</t>
  </si>
  <si>
    <t>39,24</t>
  </si>
  <si>
    <t>87447</t>
  </si>
  <si>
    <t>41,42</t>
  </si>
  <si>
    <t>87448</t>
  </si>
  <si>
    <t>50,47</t>
  </si>
  <si>
    <t>87449</t>
  </si>
  <si>
    <t>51,25</t>
  </si>
  <si>
    <t>87450</t>
  </si>
  <si>
    <t>87451</t>
  </si>
  <si>
    <t>64,54</t>
  </si>
  <si>
    <t>87452</t>
  </si>
  <si>
    <t>87453</t>
  </si>
  <si>
    <t>87454</t>
  </si>
  <si>
    <t>38,66</t>
  </si>
  <si>
    <t>87455</t>
  </si>
  <si>
    <t>49,27</t>
  </si>
  <si>
    <t>47,58</t>
  </si>
  <si>
    <t>87456</t>
  </si>
  <si>
    <t>56,43</t>
  </si>
  <si>
    <t>87457</t>
  </si>
  <si>
    <t>57,40</t>
  </si>
  <si>
    <t>87458</t>
  </si>
  <si>
    <t>44,50</t>
  </si>
  <si>
    <t>87459</t>
  </si>
  <si>
    <t>47,27</t>
  </si>
  <si>
    <t>45,16</t>
  </si>
  <si>
    <t>87460</t>
  </si>
  <si>
    <t>55,76</t>
  </si>
  <si>
    <t>87461</t>
  </si>
  <si>
    <t>87462</t>
  </si>
  <si>
    <t>60,19</t>
  </si>
  <si>
    <t>65,69</t>
  </si>
  <si>
    <t>87463</t>
  </si>
  <si>
    <t>66,66</t>
  </si>
  <si>
    <t>87464</t>
  </si>
  <si>
    <t>38,98</t>
  </si>
  <si>
    <t>87465</t>
  </si>
  <si>
    <t>41,20</t>
  </si>
  <si>
    <t>39,64</t>
  </si>
  <si>
    <t>87466</t>
  </si>
  <si>
    <t>87467</t>
  </si>
  <si>
    <t>52,80</t>
  </si>
  <si>
    <t>50,56</t>
  </si>
  <si>
    <t>87468</t>
  </si>
  <si>
    <t>59,73</t>
  </si>
  <si>
    <t>87469</t>
  </si>
  <si>
    <t>63,14</t>
  </si>
  <si>
    <t>87470</t>
  </si>
  <si>
    <t>89044</t>
  </si>
  <si>
    <t>89169</t>
  </si>
  <si>
    <t>42,07</t>
  </si>
  <si>
    <t>89978</t>
  </si>
  <si>
    <t>84,84</t>
  </si>
  <si>
    <t>84,96</t>
  </si>
  <si>
    <t>88,11</t>
  </si>
  <si>
    <t>144,79</t>
  </si>
  <si>
    <t>148,52</t>
  </si>
  <si>
    <t>89453</t>
  </si>
  <si>
    <t>44,49</t>
  </si>
  <si>
    <t>40,66</t>
  </si>
  <si>
    <t>89454</t>
  </si>
  <si>
    <t>52,42</t>
  </si>
  <si>
    <t>89455</t>
  </si>
  <si>
    <t>89456</t>
  </si>
  <si>
    <t>89457</t>
  </si>
  <si>
    <t>89458</t>
  </si>
  <si>
    <t>89459</t>
  </si>
  <si>
    <t>89460</t>
  </si>
  <si>
    <t>54,48</t>
  </si>
  <si>
    <t>49,61</t>
  </si>
  <si>
    <t>89462</t>
  </si>
  <si>
    <t>89463</t>
  </si>
  <si>
    <t>49,64</t>
  </si>
  <si>
    <t>64,79</t>
  </si>
  <si>
    <t>89464</t>
  </si>
  <si>
    <t>67,18</t>
  </si>
  <si>
    <t>89465</t>
  </si>
  <si>
    <t>64,76</t>
  </si>
  <si>
    <t>53,02</t>
  </si>
  <si>
    <t>89466</t>
  </si>
  <si>
    <t>55,41</t>
  </si>
  <si>
    <t>89467</t>
  </si>
  <si>
    <t>68,91</t>
  </si>
  <si>
    <t>89468</t>
  </si>
  <si>
    <t>89469</t>
  </si>
  <si>
    <t>67,25</t>
  </si>
  <si>
    <t>89470</t>
  </si>
  <si>
    <t>89471</t>
  </si>
  <si>
    <t>62,42</t>
  </si>
  <si>
    <t>89472</t>
  </si>
  <si>
    <t>89473</t>
  </si>
  <si>
    <t>59,24</t>
  </si>
  <si>
    <t>89474</t>
  </si>
  <si>
    <t>62,56</t>
  </si>
  <si>
    <t>89475</t>
  </si>
  <si>
    <t>57,37</t>
  </si>
  <si>
    <t>89476</t>
  </si>
  <si>
    <t>73,45</t>
  </si>
  <si>
    <t>64,38</t>
  </si>
  <si>
    <t>89477</t>
  </si>
  <si>
    <t>89478</t>
  </si>
  <si>
    <t>89479</t>
  </si>
  <si>
    <t>74,94</t>
  </si>
  <si>
    <t>89480</t>
  </si>
  <si>
    <t>89483</t>
  </si>
  <si>
    <t>76,13</t>
  </si>
  <si>
    <t>66,53</t>
  </si>
  <si>
    <t>89484</t>
  </si>
  <si>
    <t>89486</t>
  </si>
  <si>
    <t>82,22</t>
  </si>
  <si>
    <t>89487</t>
  </si>
  <si>
    <t>86,35</t>
  </si>
  <si>
    <t>76,89</t>
  </si>
  <si>
    <t>89488</t>
  </si>
  <si>
    <t>91815</t>
  </si>
  <si>
    <t>91816</t>
  </si>
  <si>
    <t>51,95</t>
  </si>
  <si>
    <t>484,59</t>
  </si>
  <si>
    <t>72139</t>
  </si>
  <si>
    <t>499,23</t>
  </si>
  <si>
    <t>488,34</t>
  </si>
  <si>
    <t>72175</t>
  </si>
  <si>
    <t>502,98</t>
  </si>
  <si>
    <t>492,09</t>
  </si>
  <si>
    <t>72176</t>
  </si>
  <si>
    <t>506,73</t>
  </si>
  <si>
    <t>72178</t>
  </si>
  <si>
    <t>72179</t>
  </si>
  <si>
    <t>72180</t>
  </si>
  <si>
    <t>72181</t>
  </si>
  <si>
    <t>30,64</t>
  </si>
  <si>
    <t>248,74</t>
  </si>
  <si>
    <t>270,81</t>
  </si>
  <si>
    <t>207,42</t>
  </si>
  <si>
    <t>222,86</t>
  </si>
  <si>
    <t>615,33</t>
  </si>
  <si>
    <t>628,65</t>
  </si>
  <si>
    <t>310,65</t>
  </si>
  <si>
    <t>79627</t>
  </si>
  <si>
    <t>323,97</t>
  </si>
  <si>
    <t>64,80</t>
  </si>
  <si>
    <t>96358</t>
  </si>
  <si>
    <t>96359</t>
  </si>
  <si>
    <t>72,27</t>
  </si>
  <si>
    <t>81,60</t>
  </si>
  <si>
    <t>96360</t>
  </si>
  <si>
    <t>82,97</t>
  </si>
  <si>
    <t>96361</t>
  </si>
  <si>
    <t>95,34</t>
  </si>
  <si>
    <t>85,58</t>
  </si>
  <si>
    <t>96362</t>
  </si>
  <si>
    <t>86,86</t>
  </si>
  <si>
    <t>92,06</t>
  </si>
  <si>
    <t>96363</t>
  </si>
  <si>
    <t>93,53</t>
  </si>
  <si>
    <t>96364</t>
  </si>
  <si>
    <t>103,94</t>
  </si>
  <si>
    <t>114,71</t>
  </si>
  <si>
    <t>96365</t>
  </si>
  <si>
    <t>106,36</t>
  </si>
  <si>
    <t>96366</t>
  </si>
  <si>
    <t>107,82</t>
  </si>
  <si>
    <t>96367</t>
  </si>
  <si>
    <t>123,16</t>
  </si>
  <si>
    <t>96368</t>
  </si>
  <si>
    <t>124,90</t>
  </si>
  <si>
    <t>135,74</t>
  </si>
  <si>
    <t>96369</t>
  </si>
  <si>
    <t>137,84</t>
  </si>
  <si>
    <t>41,18</t>
  </si>
  <si>
    <t>96370</t>
  </si>
  <si>
    <t>96371</t>
  </si>
  <si>
    <t>48,14</t>
  </si>
  <si>
    <t>96372</t>
  </si>
  <si>
    <t>96373</t>
  </si>
  <si>
    <t>14,10</t>
  </si>
  <si>
    <t>96374</t>
  </si>
  <si>
    <t>58,65</t>
  </si>
  <si>
    <t>120,02</t>
  </si>
  <si>
    <t>121,68</t>
  </si>
  <si>
    <t>83694</t>
  </si>
  <si>
    <t>83771</t>
  </si>
  <si>
    <t>92970</t>
  </si>
  <si>
    <t>41879</t>
  </si>
  <si>
    <t>24,27</t>
  </si>
  <si>
    <t>72916</t>
  </si>
  <si>
    <t>33,80</t>
  </si>
  <si>
    <t>72919</t>
  </si>
  <si>
    <t>45,70</t>
  </si>
  <si>
    <t>72922</t>
  </si>
  <si>
    <t>46,04</t>
  </si>
  <si>
    <t>72923</t>
  </si>
  <si>
    <t>59,82</t>
  </si>
  <si>
    <t>51,01</t>
  </si>
  <si>
    <t>72924</t>
  </si>
  <si>
    <t>72961</t>
  </si>
  <si>
    <t>96387</t>
  </si>
  <si>
    <t>96388</t>
  </si>
  <si>
    <t>96389</t>
  </si>
  <si>
    <t>96390</t>
  </si>
  <si>
    <t>96391</t>
  </si>
  <si>
    <t>74,38</t>
  </si>
  <si>
    <t>96392</t>
  </si>
  <si>
    <t>74,87</t>
  </si>
  <si>
    <t>96396</t>
  </si>
  <si>
    <t>101,70</t>
  </si>
  <si>
    <t>129,10</t>
  </si>
  <si>
    <t>96397</t>
  </si>
  <si>
    <t>129,54</t>
  </si>
  <si>
    <t>140,49</t>
  </si>
  <si>
    <t>96398</t>
  </si>
  <si>
    <t>140,85</t>
  </si>
  <si>
    <t>83,36</t>
  </si>
  <si>
    <t>96399</t>
  </si>
  <si>
    <t>83,66</t>
  </si>
  <si>
    <t>96400</t>
  </si>
  <si>
    <t>91,94</t>
  </si>
  <si>
    <t>96401</t>
  </si>
  <si>
    <t>96402</t>
  </si>
  <si>
    <t>72,78</t>
  </si>
  <si>
    <t>72799</t>
  </si>
  <si>
    <t>74,95</t>
  </si>
  <si>
    <t>72942</t>
  </si>
  <si>
    <t>72943</t>
  </si>
  <si>
    <t>72972</t>
  </si>
  <si>
    <t>72973</t>
  </si>
  <si>
    <t>72974</t>
  </si>
  <si>
    <t>72975</t>
  </si>
  <si>
    <t>72978</t>
  </si>
  <si>
    <t>72979</t>
  </si>
  <si>
    <t>593,80</t>
  </si>
  <si>
    <t>466,23</t>
  </si>
  <si>
    <t>469,44</t>
  </si>
  <si>
    <t>92391</t>
  </si>
  <si>
    <t>47,39</t>
  </si>
  <si>
    <t>92392</t>
  </si>
  <si>
    <t>40,52</t>
  </si>
  <si>
    <t>92393</t>
  </si>
  <si>
    <t>43,95</t>
  </si>
  <si>
    <t>92394</t>
  </si>
  <si>
    <t>56,23</t>
  </si>
  <si>
    <t>92395</t>
  </si>
  <si>
    <t>57,25</t>
  </si>
  <si>
    <t>92396</t>
  </si>
  <si>
    <t>40,18</t>
  </si>
  <si>
    <t>92397</t>
  </si>
  <si>
    <t>47,65</t>
  </si>
  <si>
    <t>92398</t>
  </si>
  <si>
    <t>48,58</t>
  </si>
  <si>
    <t>48,67</t>
  </si>
  <si>
    <t>92399</t>
  </si>
  <si>
    <t>49,67</t>
  </si>
  <si>
    <t>92400</t>
  </si>
  <si>
    <t>57,86</t>
  </si>
  <si>
    <t>92401</t>
  </si>
  <si>
    <t>92402</t>
  </si>
  <si>
    <t>92403</t>
  </si>
  <si>
    <t>40,75</t>
  </si>
  <si>
    <t>47,07</t>
  </si>
  <si>
    <t>92404</t>
  </si>
  <si>
    <t>48,13</t>
  </si>
  <si>
    <t>48,05</t>
  </si>
  <si>
    <t>92405</t>
  </si>
  <si>
    <t>49,18</t>
  </si>
  <si>
    <t>92406</t>
  </si>
  <si>
    <t>92407</t>
  </si>
  <si>
    <t>93679</t>
  </si>
  <si>
    <t>55,87</t>
  </si>
  <si>
    <t>44,40</t>
  </si>
  <si>
    <t>93680</t>
  </si>
  <si>
    <t>44,98</t>
  </si>
  <si>
    <t>93681</t>
  </si>
  <si>
    <t>55,12</t>
  </si>
  <si>
    <t>93682</t>
  </si>
  <si>
    <t>97114</t>
  </si>
  <si>
    <t>97115</t>
  </si>
  <si>
    <t>97120</t>
  </si>
  <si>
    <t>97802</t>
  </si>
  <si>
    <t>97803</t>
  </si>
  <si>
    <t>97805</t>
  </si>
  <si>
    <t>97806</t>
  </si>
  <si>
    <t>97807</t>
  </si>
  <si>
    <t>97809</t>
  </si>
  <si>
    <t>97810</t>
  </si>
  <si>
    <t>97811</t>
  </si>
  <si>
    <t>97813</t>
  </si>
  <si>
    <t>97814</t>
  </si>
  <si>
    <t>97816</t>
  </si>
  <si>
    <t>97817</t>
  </si>
  <si>
    <t>97818</t>
  </si>
  <si>
    <t>97820</t>
  </si>
  <si>
    <t>12,14</t>
  </si>
  <si>
    <t>97821</t>
  </si>
  <si>
    <t>97822</t>
  </si>
  <si>
    <t>72947</t>
  </si>
  <si>
    <t>83693</t>
  </si>
  <si>
    <t>425,53</t>
  </si>
  <si>
    <t>443,96</t>
  </si>
  <si>
    <t>366,82</t>
  </si>
  <si>
    <t>384,10</t>
  </si>
  <si>
    <t>72962</t>
  </si>
  <si>
    <t>192,57</t>
  </si>
  <si>
    <t>162,42</t>
  </si>
  <si>
    <t>72963</t>
  </si>
  <si>
    <t>162,68</t>
  </si>
  <si>
    <t>325,05</t>
  </si>
  <si>
    <t>327,12</t>
  </si>
  <si>
    <t>747,84</t>
  </si>
  <si>
    <t>95990</t>
  </si>
  <si>
    <t>752,91</t>
  </si>
  <si>
    <t>695,53</t>
  </si>
  <si>
    <t>95992</t>
  </si>
  <si>
    <t>699,13</t>
  </si>
  <si>
    <t>95993</t>
  </si>
  <si>
    <t>723,79</t>
  </si>
  <si>
    <t>675,42</t>
  </si>
  <si>
    <t>95994</t>
  </si>
  <si>
    <t>678,14</t>
  </si>
  <si>
    <t>702,73</t>
  </si>
  <si>
    <t>95995</t>
  </si>
  <si>
    <t>705,77</t>
  </si>
  <si>
    <t>662,95</t>
  </si>
  <si>
    <t>95996</t>
  </si>
  <si>
    <t>665,13</t>
  </si>
  <si>
    <t>692,10</t>
  </si>
  <si>
    <t>95997</t>
  </si>
  <si>
    <t>694,63</t>
  </si>
  <si>
    <t>655,32</t>
  </si>
  <si>
    <t>95998</t>
  </si>
  <si>
    <t>657,11</t>
  </si>
  <si>
    <t>684,51</t>
  </si>
  <si>
    <t>95999</t>
  </si>
  <si>
    <t>686,69</t>
  </si>
  <si>
    <t>649,86</t>
  </si>
  <si>
    <t>96000</t>
  </si>
  <si>
    <t>651,43</t>
  </si>
  <si>
    <t>96001</t>
  </si>
  <si>
    <t>96002</t>
  </si>
  <si>
    <t>95,69</t>
  </si>
  <si>
    <t>96393</t>
  </si>
  <si>
    <t>95,83</t>
  </si>
  <si>
    <t>122,80</t>
  </si>
  <si>
    <t>96394</t>
  </si>
  <si>
    <t>122,96</t>
  </si>
  <si>
    <t>134,87</t>
  </si>
  <si>
    <t>96395</t>
  </si>
  <si>
    <t>135,00</t>
  </si>
  <si>
    <t>73445</t>
  </si>
  <si>
    <t>73446</t>
  </si>
  <si>
    <t>20,65</t>
  </si>
  <si>
    <t>79462</t>
  </si>
  <si>
    <t>84651</t>
  </si>
  <si>
    <t>88411</t>
  </si>
  <si>
    <t>88412</t>
  </si>
  <si>
    <t>88413</t>
  </si>
  <si>
    <t>88414</t>
  </si>
  <si>
    <t>88415</t>
  </si>
  <si>
    <t>88416</t>
  </si>
  <si>
    <t>11,47</t>
  </si>
  <si>
    <t>88417</t>
  </si>
  <si>
    <t>16,79</t>
  </si>
  <si>
    <t>88420</t>
  </si>
  <si>
    <t>88421</t>
  </si>
  <si>
    <t>18,85</t>
  </si>
  <si>
    <t>88423</t>
  </si>
  <si>
    <t>88424</t>
  </si>
  <si>
    <t>88426</t>
  </si>
  <si>
    <t>88428</t>
  </si>
  <si>
    <t>23,73</t>
  </si>
  <si>
    <t>88429</t>
  </si>
  <si>
    <t>88431</t>
  </si>
  <si>
    <t>12,28</t>
  </si>
  <si>
    <t>88432</t>
  </si>
  <si>
    <t>88482</t>
  </si>
  <si>
    <t>88483</t>
  </si>
  <si>
    <t>88484</t>
  </si>
  <si>
    <t>88485</t>
  </si>
  <si>
    <t>88486</t>
  </si>
  <si>
    <t>88487</t>
  </si>
  <si>
    <t>88488</t>
  </si>
  <si>
    <t>88489</t>
  </si>
  <si>
    <t>88490</t>
  </si>
  <si>
    <t>88491</t>
  </si>
  <si>
    <t>88492</t>
  </si>
  <si>
    <t>88493</t>
  </si>
  <si>
    <t>88494</t>
  </si>
  <si>
    <t>16,20</t>
  </si>
  <si>
    <t>88495</t>
  </si>
  <si>
    <t>88496</t>
  </si>
  <si>
    <t>88497</t>
  </si>
  <si>
    <t>95305</t>
  </si>
  <si>
    <t>95306</t>
  </si>
  <si>
    <t>10,17</t>
  </si>
  <si>
    <t>95622</t>
  </si>
  <si>
    <t>95623</t>
  </si>
  <si>
    <t>95624</t>
  </si>
  <si>
    <t>95625</t>
  </si>
  <si>
    <t>95626</t>
  </si>
  <si>
    <t>96126</t>
  </si>
  <si>
    <t>96127</t>
  </si>
  <si>
    <t>96128</t>
  </si>
  <si>
    <t>96129</t>
  </si>
  <si>
    <t>96130</t>
  </si>
  <si>
    <t>96131</t>
  </si>
  <si>
    <t>96132</t>
  </si>
  <si>
    <t>96133</t>
  </si>
  <si>
    <t>96134</t>
  </si>
  <si>
    <t>32,99</t>
  </si>
  <si>
    <t>96135</t>
  </si>
  <si>
    <t>38,81</t>
  </si>
  <si>
    <t>79460</t>
  </si>
  <si>
    <t>79465</t>
  </si>
  <si>
    <t>84647</t>
  </si>
  <si>
    <t>130,06</t>
  </si>
  <si>
    <t>84656</t>
  </si>
  <si>
    <t>84677</t>
  </si>
  <si>
    <t>84678</t>
  </si>
  <si>
    <t>6082</t>
  </si>
  <si>
    <t>15,74</t>
  </si>
  <si>
    <t>40905</t>
  </si>
  <si>
    <t>15,70</t>
  </si>
  <si>
    <t>12,10</t>
  </si>
  <si>
    <t>79463</t>
  </si>
  <si>
    <t>79464</t>
  </si>
  <si>
    <t>79466</t>
  </si>
  <si>
    <t>21,96</t>
  </si>
  <si>
    <t>84645</t>
  </si>
  <si>
    <t>84657</t>
  </si>
  <si>
    <t>84659</t>
  </si>
  <si>
    <t>84679</t>
  </si>
  <si>
    <t>95464</t>
  </si>
  <si>
    <t>73656</t>
  </si>
  <si>
    <t>33,02</t>
  </si>
  <si>
    <t>22,33</t>
  </si>
  <si>
    <t>30,62</t>
  </si>
  <si>
    <t>84660</t>
  </si>
  <si>
    <t>84661</t>
  </si>
  <si>
    <t>84662</t>
  </si>
  <si>
    <t>95468</t>
  </si>
  <si>
    <t>35,91</t>
  </si>
  <si>
    <t>41595</t>
  </si>
  <si>
    <t>79467</t>
  </si>
  <si>
    <t>18,10</t>
  </si>
  <si>
    <t>84663</t>
  </si>
  <si>
    <t>84665</t>
  </si>
  <si>
    <t>84666</t>
  </si>
  <si>
    <t>75889</t>
  </si>
  <si>
    <t>73465</t>
  </si>
  <si>
    <t>73676</t>
  </si>
  <si>
    <t>43,33</t>
  </si>
  <si>
    <t>38,54</t>
  </si>
  <si>
    <t>36,46</t>
  </si>
  <si>
    <t>50,41</t>
  </si>
  <si>
    <t>38,53</t>
  </si>
  <si>
    <t>55,69</t>
  </si>
  <si>
    <t>35,01</t>
  </si>
  <si>
    <t>34,52</t>
  </si>
  <si>
    <t>46,41</t>
  </si>
  <si>
    <t>84172</t>
  </si>
  <si>
    <t>84173</t>
  </si>
  <si>
    <t>44,54</t>
  </si>
  <si>
    <t>84174</t>
  </si>
  <si>
    <t>65,24</t>
  </si>
  <si>
    <t>72191</t>
  </si>
  <si>
    <t>18,73</t>
  </si>
  <si>
    <t>72192</t>
  </si>
  <si>
    <t>72193</t>
  </si>
  <si>
    <t>73655</t>
  </si>
  <si>
    <t>100,66</t>
  </si>
  <si>
    <t>104,71</t>
  </si>
  <si>
    <t>84181</t>
  </si>
  <si>
    <t>87246</t>
  </si>
  <si>
    <t>29,19</t>
  </si>
  <si>
    <t>87247</t>
  </si>
  <si>
    <t>87248</t>
  </si>
  <si>
    <t>25,87</t>
  </si>
  <si>
    <t>38,62</t>
  </si>
  <si>
    <t>87249</t>
  </si>
  <si>
    <t>87250</t>
  </si>
  <si>
    <t>26,02</t>
  </si>
  <si>
    <t>87251</t>
  </si>
  <si>
    <t>26,76</t>
  </si>
  <si>
    <t>87255</t>
  </si>
  <si>
    <t>61,88</t>
  </si>
  <si>
    <t>87256</t>
  </si>
  <si>
    <t>44,84</t>
  </si>
  <si>
    <t>87257</t>
  </si>
  <si>
    <t>87258</t>
  </si>
  <si>
    <t>82,15</t>
  </si>
  <si>
    <t>71,36</t>
  </si>
  <si>
    <t>87259</t>
  </si>
  <si>
    <t>72,94</t>
  </si>
  <si>
    <t>87260</t>
  </si>
  <si>
    <t>67,34</t>
  </si>
  <si>
    <t>90,69</t>
  </si>
  <si>
    <t>87261</t>
  </si>
  <si>
    <t>93,35</t>
  </si>
  <si>
    <t>87262</t>
  </si>
  <si>
    <t>82,91</t>
  </si>
  <si>
    <t>75,14</t>
  </si>
  <si>
    <t>87263</t>
  </si>
  <si>
    <t>89046</t>
  </si>
  <si>
    <t>89171</t>
  </si>
  <si>
    <t>93389</t>
  </si>
  <si>
    <t>93390</t>
  </si>
  <si>
    <t>93391</t>
  </si>
  <si>
    <t>184,34</t>
  </si>
  <si>
    <t>187,03</t>
  </si>
  <si>
    <t>132,04</t>
  </si>
  <si>
    <t>84183</t>
  </si>
  <si>
    <t>135,72</t>
  </si>
  <si>
    <t>72185</t>
  </si>
  <si>
    <t>69,48</t>
  </si>
  <si>
    <t>108,96</t>
  </si>
  <si>
    <t>72186</t>
  </si>
  <si>
    <t>109,58</t>
  </si>
  <si>
    <t>148,74</t>
  </si>
  <si>
    <t>72187</t>
  </si>
  <si>
    <t>72188</t>
  </si>
  <si>
    <t>137,09</t>
  </si>
  <si>
    <t>137,71</t>
  </si>
  <si>
    <t>60,82</t>
  </si>
  <si>
    <t>84186</t>
  </si>
  <si>
    <t>84187</t>
  </si>
  <si>
    <t>84188</t>
  </si>
  <si>
    <t>72136</t>
  </si>
  <si>
    <t>75,27</t>
  </si>
  <si>
    <t>82,66</t>
  </si>
  <si>
    <t>72137</t>
  </si>
  <si>
    <t>88,92</t>
  </si>
  <si>
    <t>72815</t>
  </si>
  <si>
    <t>71,34</t>
  </si>
  <si>
    <t>84191</t>
  </si>
  <si>
    <t>73,41</t>
  </si>
  <si>
    <t>135,78</t>
  </si>
  <si>
    <t>72138</t>
  </si>
  <si>
    <t>137,53</t>
  </si>
  <si>
    <t>120,19</t>
  </si>
  <si>
    <t>84190</t>
  </si>
  <si>
    <t>123,20</t>
  </si>
  <si>
    <t>355,23</t>
  </si>
  <si>
    <t>84195</t>
  </si>
  <si>
    <t>357,29</t>
  </si>
  <si>
    <t>68,70</t>
  </si>
  <si>
    <t>84161</t>
  </si>
  <si>
    <t>69,87</t>
  </si>
  <si>
    <t>84162</t>
  </si>
  <si>
    <t>88648</t>
  </si>
  <si>
    <t>88649</t>
  </si>
  <si>
    <t>88650</t>
  </si>
  <si>
    <t>8,35</t>
  </si>
  <si>
    <t>96467</t>
  </si>
  <si>
    <t>84167</t>
  </si>
  <si>
    <t>84168</t>
  </si>
  <si>
    <t>68325</t>
  </si>
  <si>
    <t>68333</t>
  </si>
  <si>
    <t>40,51</t>
  </si>
  <si>
    <t>72183</t>
  </si>
  <si>
    <t>66,43</t>
  </si>
  <si>
    <t>84175</t>
  </si>
  <si>
    <t>84176</t>
  </si>
  <si>
    <t>84177</t>
  </si>
  <si>
    <t>440,03</t>
  </si>
  <si>
    <t>94990</t>
  </si>
  <si>
    <t>462,91</t>
  </si>
  <si>
    <t>392,52</t>
  </si>
  <si>
    <t>94991</t>
  </si>
  <si>
    <t>94992</t>
  </si>
  <si>
    <t>48,33</t>
  </si>
  <si>
    <t>43,73</t>
  </si>
  <si>
    <t>94993</t>
  </si>
  <si>
    <t>44,65</t>
  </si>
  <si>
    <t>94994</t>
  </si>
  <si>
    <t>59,74</t>
  </si>
  <si>
    <t>53,67</t>
  </si>
  <si>
    <t>94995</t>
  </si>
  <si>
    <t>94996</t>
  </si>
  <si>
    <t>61,53</t>
  </si>
  <si>
    <t>94997</t>
  </si>
  <si>
    <t>94998</t>
  </si>
  <si>
    <t>78,02</t>
  </si>
  <si>
    <t>94999</t>
  </si>
  <si>
    <t>70,68</t>
  </si>
  <si>
    <t>87620</t>
  </si>
  <si>
    <t>87622</t>
  </si>
  <si>
    <t>51,73</t>
  </si>
  <si>
    <t>87623</t>
  </si>
  <si>
    <t>87624</t>
  </si>
  <si>
    <t>57,76</t>
  </si>
  <si>
    <t>87630</t>
  </si>
  <si>
    <t>87632</t>
  </si>
  <si>
    <t>68,78</t>
  </si>
  <si>
    <t>87633</t>
  </si>
  <si>
    <t>70,05</t>
  </si>
  <si>
    <t>75,10</t>
  </si>
  <si>
    <t>87634</t>
  </si>
  <si>
    <t>87640</t>
  </si>
  <si>
    <t>28,71</t>
  </si>
  <si>
    <t>87642</t>
  </si>
  <si>
    <t>87643</t>
  </si>
  <si>
    <t>84,09</t>
  </si>
  <si>
    <t>90,42</t>
  </si>
  <si>
    <t>87644</t>
  </si>
  <si>
    <t>92,57</t>
  </si>
  <si>
    <t>87680</t>
  </si>
  <si>
    <t>87682</t>
  </si>
  <si>
    <t>77,63</t>
  </si>
  <si>
    <t>87683</t>
  </si>
  <si>
    <t>78,86</t>
  </si>
  <si>
    <t>85,40</t>
  </si>
  <si>
    <t>87684</t>
  </si>
  <si>
    <t>87,34</t>
  </si>
  <si>
    <t>87690</t>
  </si>
  <si>
    <t>87692</t>
  </si>
  <si>
    <t>87693</t>
  </si>
  <si>
    <t>87694</t>
  </si>
  <si>
    <t>87700</t>
  </si>
  <si>
    <t>87702</t>
  </si>
  <si>
    <t>87703</t>
  </si>
  <si>
    <t>98,60</t>
  </si>
  <si>
    <t>106,72</t>
  </si>
  <si>
    <t>87704</t>
  </si>
  <si>
    <t>109,17</t>
  </si>
  <si>
    <t>87735</t>
  </si>
  <si>
    <t>29,00</t>
  </si>
  <si>
    <t>87737</t>
  </si>
  <si>
    <t>31,55</t>
  </si>
  <si>
    <t>59,44</t>
  </si>
  <si>
    <t>87738</t>
  </si>
  <si>
    <t>61,39</t>
  </si>
  <si>
    <t>63,98</t>
  </si>
  <si>
    <t>87739</t>
  </si>
  <si>
    <t>66,35</t>
  </si>
  <si>
    <t>87745</t>
  </si>
  <si>
    <t>34,63</t>
  </si>
  <si>
    <t>87747</t>
  </si>
  <si>
    <t>76,49</t>
  </si>
  <si>
    <t>87748</t>
  </si>
  <si>
    <t>78,64</t>
  </si>
  <si>
    <t>87749</t>
  </si>
  <si>
    <t>29,11</t>
  </si>
  <si>
    <t>87755</t>
  </si>
  <si>
    <t>87757</t>
  </si>
  <si>
    <t>87758</t>
  </si>
  <si>
    <t>76,44</t>
  </si>
  <si>
    <t>80,52</t>
  </si>
  <si>
    <t>87759</t>
  </si>
  <si>
    <t>83,34</t>
  </si>
  <si>
    <t>87765</t>
  </si>
  <si>
    <t>35,10</t>
  </si>
  <si>
    <t>87767</t>
  </si>
  <si>
    <t>39,47</t>
  </si>
  <si>
    <t>88,07</t>
  </si>
  <si>
    <t>87768</t>
  </si>
  <si>
    <t>95,84</t>
  </si>
  <si>
    <t>87769</t>
  </si>
  <si>
    <t>88470</t>
  </si>
  <si>
    <t>88471</t>
  </si>
  <si>
    <t>25,10</t>
  </si>
  <si>
    <t>88472</t>
  </si>
  <si>
    <t>88476</t>
  </si>
  <si>
    <t>88477</t>
  </si>
  <si>
    <t>88478</t>
  </si>
  <si>
    <t>50,38</t>
  </si>
  <si>
    <t>90900</t>
  </si>
  <si>
    <t>52,72</t>
  </si>
  <si>
    <t>90902</t>
  </si>
  <si>
    <t>113,89</t>
  </si>
  <si>
    <t>90903</t>
  </si>
  <si>
    <t>116,16</t>
  </si>
  <si>
    <t>122,79</t>
  </si>
  <si>
    <t>90904</t>
  </si>
  <si>
    <t>125,87</t>
  </si>
  <si>
    <t>90910</t>
  </si>
  <si>
    <t>58,04</t>
  </si>
  <si>
    <t>90912</t>
  </si>
  <si>
    <t>90913</t>
  </si>
  <si>
    <t>131,93</t>
  </si>
  <si>
    <t>90914</t>
  </si>
  <si>
    <t>135,27</t>
  </si>
  <si>
    <t>90920</t>
  </si>
  <si>
    <t>60,98</t>
  </si>
  <si>
    <t>63,80</t>
  </si>
  <si>
    <t>90922</t>
  </si>
  <si>
    <t>137,62</t>
  </si>
  <si>
    <t>90923</t>
  </si>
  <si>
    <t>140,40</t>
  </si>
  <si>
    <t>148,76</t>
  </si>
  <si>
    <t>90924</t>
  </si>
  <si>
    <t>152,56</t>
  </si>
  <si>
    <t>45,43</t>
  </si>
  <si>
    <t>90930</t>
  </si>
  <si>
    <t>90932</t>
  </si>
  <si>
    <t>52,28</t>
  </si>
  <si>
    <t>108,94</t>
  </si>
  <si>
    <t>90933</t>
  </si>
  <si>
    <t>117,84</t>
  </si>
  <si>
    <t>90934</t>
  </si>
  <si>
    <t>120,42</t>
  </si>
  <si>
    <t>90940</t>
  </si>
  <si>
    <t>53,12</t>
  </si>
  <si>
    <t>90942</t>
  </si>
  <si>
    <t>55,66</t>
  </si>
  <si>
    <t>90943</t>
  </si>
  <si>
    <t>119,28</t>
  </si>
  <si>
    <t>127,01</t>
  </si>
  <si>
    <t>90944</t>
  </si>
  <si>
    <t>129,85</t>
  </si>
  <si>
    <t>90950</t>
  </si>
  <si>
    <t>58,85</t>
  </si>
  <si>
    <t>90952</t>
  </si>
  <si>
    <t>132,67</t>
  </si>
  <si>
    <t>90953</t>
  </si>
  <si>
    <t>134,95</t>
  </si>
  <si>
    <t>143,81</t>
  </si>
  <si>
    <t>90954</t>
  </si>
  <si>
    <t>147,11</t>
  </si>
  <si>
    <t>94438</t>
  </si>
  <si>
    <t>94439</t>
  </si>
  <si>
    <t>25,15</t>
  </si>
  <si>
    <t>94779</t>
  </si>
  <si>
    <t>26,68</t>
  </si>
  <si>
    <t>94782</t>
  </si>
  <si>
    <t>72189</t>
  </si>
  <si>
    <t>72190</t>
  </si>
  <si>
    <t>26,73</t>
  </si>
  <si>
    <t>87871</t>
  </si>
  <si>
    <t>14,34</t>
  </si>
  <si>
    <t>87872</t>
  </si>
  <si>
    <t>87873</t>
  </si>
  <si>
    <t>87874</t>
  </si>
  <si>
    <t>87876</t>
  </si>
  <si>
    <t>87877</t>
  </si>
  <si>
    <t>87878</t>
  </si>
  <si>
    <t>87879</t>
  </si>
  <si>
    <t>87881</t>
  </si>
  <si>
    <t>87882</t>
  </si>
  <si>
    <t>87884</t>
  </si>
  <si>
    <t>87885</t>
  </si>
  <si>
    <t>87886</t>
  </si>
  <si>
    <t>87887</t>
  </si>
  <si>
    <t>87888</t>
  </si>
  <si>
    <t>87889</t>
  </si>
  <si>
    <t>87891</t>
  </si>
  <si>
    <t>8,71</t>
  </si>
  <si>
    <t>87892</t>
  </si>
  <si>
    <t>87893</t>
  </si>
  <si>
    <t>87894</t>
  </si>
  <si>
    <t>87896</t>
  </si>
  <si>
    <t>87897</t>
  </si>
  <si>
    <t>87899</t>
  </si>
  <si>
    <t>87900</t>
  </si>
  <si>
    <t>87902</t>
  </si>
  <si>
    <t>87903</t>
  </si>
  <si>
    <t>87904</t>
  </si>
  <si>
    <t>87905</t>
  </si>
  <si>
    <t>87907</t>
  </si>
  <si>
    <t>87908</t>
  </si>
  <si>
    <t>87910</t>
  </si>
  <si>
    <t>87911</t>
  </si>
  <si>
    <t>37,20</t>
  </si>
  <si>
    <t>5991</t>
  </si>
  <si>
    <t>40,70</t>
  </si>
  <si>
    <t>84023</t>
  </si>
  <si>
    <t>37,56</t>
  </si>
  <si>
    <t>84024</t>
  </si>
  <si>
    <t>35,98</t>
  </si>
  <si>
    <t>84026</t>
  </si>
  <si>
    <t>84027</t>
  </si>
  <si>
    <t>84028</t>
  </si>
  <si>
    <t>48,47</t>
  </si>
  <si>
    <t>84072</t>
  </si>
  <si>
    <t>31,25</t>
  </si>
  <si>
    <t>10,58</t>
  </si>
  <si>
    <t>87411</t>
  </si>
  <si>
    <t>87412</t>
  </si>
  <si>
    <t>87413</t>
  </si>
  <si>
    <t>87414</t>
  </si>
  <si>
    <t>87415</t>
  </si>
  <si>
    <t>87416</t>
  </si>
  <si>
    <t>24,59</t>
  </si>
  <si>
    <t>87417</t>
  </si>
  <si>
    <t>11,97</t>
  </si>
  <si>
    <t>87418</t>
  </si>
  <si>
    <t>87419</t>
  </si>
  <si>
    <t>87420</t>
  </si>
  <si>
    <t>87421</t>
  </si>
  <si>
    <t>87422</t>
  </si>
  <si>
    <t>87423</t>
  </si>
  <si>
    <t>87424</t>
  </si>
  <si>
    <t>23,75</t>
  </si>
  <si>
    <t>87425</t>
  </si>
  <si>
    <t>26,29</t>
  </si>
  <si>
    <t>87426</t>
  </si>
  <si>
    <t>87427</t>
  </si>
  <si>
    <t>28,61</t>
  </si>
  <si>
    <t>87428</t>
  </si>
  <si>
    <t>29,53</t>
  </si>
  <si>
    <t>87429</t>
  </si>
  <si>
    <t>87430</t>
  </si>
  <si>
    <t>87431</t>
  </si>
  <si>
    <t>87432</t>
  </si>
  <si>
    <t>87433</t>
  </si>
  <si>
    <t>87434</t>
  </si>
  <si>
    <t>87435</t>
  </si>
  <si>
    <t>87436</t>
  </si>
  <si>
    <t>23,10</t>
  </si>
  <si>
    <t>87437</t>
  </si>
  <si>
    <t>87438</t>
  </si>
  <si>
    <t>87439</t>
  </si>
  <si>
    <t>28,42</t>
  </si>
  <si>
    <t>87440</t>
  </si>
  <si>
    <t>87527</t>
  </si>
  <si>
    <t>28,03</t>
  </si>
  <si>
    <t>87528</t>
  </si>
  <si>
    <t>87529</t>
  </si>
  <si>
    <t>87530</t>
  </si>
  <si>
    <t>27,30</t>
  </si>
  <si>
    <t>87531</t>
  </si>
  <si>
    <t>87532</t>
  </si>
  <si>
    <t>87535</t>
  </si>
  <si>
    <t>87536</t>
  </si>
  <si>
    <t>87537</t>
  </si>
  <si>
    <t>44,05</t>
  </si>
  <si>
    <t>87538</t>
  </si>
  <si>
    <t>45,36</t>
  </si>
  <si>
    <t>87539</t>
  </si>
  <si>
    <t>40,97</t>
  </si>
  <si>
    <t>87541</t>
  </si>
  <si>
    <t>41,92</t>
  </si>
  <si>
    <t>87543</t>
  </si>
  <si>
    <t>87545</t>
  </si>
  <si>
    <t>19,00</t>
  </si>
  <si>
    <t>87546</t>
  </si>
  <si>
    <t>20,61</t>
  </si>
  <si>
    <t>87547</t>
  </si>
  <si>
    <t>87548</t>
  </si>
  <si>
    <t>87549</t>
  </si>
  <si>
    <t>87550</t>
  </si>
  <si>
    <t>87553</t>
  </si>
  <si>
    <t>87554</t>
  </si>
  <si>
    <t>87555</t>
  </si>
  <si>
    <t>87556</t>
  </si>
  <si>
    <t>87557</t>
  </si>
  <si>
    <t>87559</t>
  </si>
  <si>
    <t>87561</t>
  </si>
  <si>
    <t>87775</t>
  </si>
  <si>
    <t>87777</t>
  </si>
  <si>
    <t>87778</t>
  </si>
  <si>
    <t>41,98</t>
  </si>
  <si>
    <t>87779</t>
  </si>
  <si>
    <t>45,45</t>
  </si>
  <si>
    <t>45,15</t>
  </si>
  <si>
    <t>87781</t>
  </si>
  <si>
    <t>64,45</t>
  </si>
  <si>
    <t>87783</t>
  </si>
  <si>
    <t>67,41</t>
  </si>
  <si>
    <t>87784</t>
  </si>
  <si>
    <t>87786</t>
  </si>
  <si>
    <t>56,04</t>
  </si>
  <si>
    <t>87787</t>
  </si>
  <si>
    <t>80,38</t>
  </si>
  <si>
    <t>87788</t>
  </si>
  <si>
    <t>67,37</t>
  </si>
  <si>
    <t>66,47</t>
  </si>
  <si>
    <t>87790</t>
  </si>
  <si>
    <t>91,77</t>
  </si>
  <si>
    <t>87791</t>
  </si>
  <si>
    <t>87792</t>
  </si>
  <si>
    <t>25,04</t>
  </si>
  <si>
    <t>87794</t>
  </si>
  <si>
    <t>87795</t>
  </si>
  <si>
    <t>87797</t>
  </si>
  <si>
    <t>31,04</t>
  </si>
  <si>
    <t>87799</t>
  </si>
  <si>
    <t>34,30</t>
  </si>
  <si>
    <t>87800</t>
  </si>
  <si>
    <t>87801</t>
  </si>
  <si>
    <t>87803</t>
  </si>
  <si>
    <t>41,13</t>
  </si>
  <si>
    <t>87804</t>
  </si>
  <si>
    <t>63,54</t>
  </si>
  <si>
    <t>40,01</t>
  </si>
  <si>
    <t>87805</t>
  </si>
  <si>
    <t>42,91</t>
  </si>
  <si>
    <t>44,10</t>
  </si>
  <si>
    <t>87807</t>
  </si>
  <si>
    <t>47,43</t>
  </si>
  <si>
    <t>67,29</t>
  </si>
  <si>
    <t>87808</t>
  </si>
  <si>
    <t>69,35</t>
  </si>
  <si>
    <t>59,18</t>
  </si>
  <si>
    <t>87809</t>
  </si>
  <si>
    <t>87811</t>
  </si>
  <si>
    <t>67,47</t>
  </si>
  <si>
    <t>87812</t>
  </si>
  <si>
    <t>87813</t>
  </si>
  <si>
    <t>71,03</t>
  </si>
  <si>
    <t>67,76</t>
  </si>
  <si>
    <t>87815</t>
  </si>
  <si>
    <t>74,29</t>
  </si>
  <si>
    <t>87816</t>
  </si>
  <si>
    <t>90,85</t>
  </si>
  <si>
    <t>87817</t>
  </si>
  <si>
    <t>76,66</t>
  </si>
  <si>
    <t>87819</t>
  </si>
  <si>
    <t>80,76</t>
  </si>
  <si>
    <t>97,13</t>
  </si>
  <si>
    <t>87820</t>
  </si>
  <si>
    <t>103,18</t>
  </si>
  <si>
    <t>101,81</t>
  </si>
  <si>
    <t>87821</t>
  </si>
  <si>
    <t>87823</t>
  </si>
  <si>
    <t>116,30</t>
  </si>
  <si>
    <t>128,76</t>
  </si>
  <si>
    <t>87824</t>
  </si>
  <si>
    <t>87825</t>
  </si>
  <si>
    <t>50,48</t>
  </si>
  <si>
    <t>48,94</t>
  </si>
  <si>
    <t>87827</t>
  </si>
  <si>
    <t>87828</t>
  </si>
  <si>
    <t>68,52</t>
  </si>
  <si>
    <t>87829</t>
  </si>
  <si>
    <t>57,16</t>
  </si>
  <si>
    <t>56,15</t>
  </si>
  <si>
    <t>87831</t>
  </si>
  <si>
    <t>87832</t>
  </si>
  <si>
    <t>128,70</t>
  </si>
  <si>
    <t>87834</t>
  </si>
  <si>
    <t>130,50</t>
  </si>
  <si>
    <t>87835</t>
  </si>
  <si>
    <t>90,60</t>
  </si>
  <si>
    <t>87836</t>
  </si>
  <si>
    <t>83,92</t>
  </si>
  <si>
    <t>87837</t>
  </si>
  <si>
    <t>133,99</t>
  </si>
  <si>
    <t>87838</t>
  </si>
  <si>
    <t>136,18</t>
  </si>
  <si>
    <t>93,12</t>
  </si>
  <si>
    <t>87839</t>
  </si>
  <si>
    <t>94,98</t>
  </si>
  <si>
    <t>126,73</t>
  </si>
  <si>
    <t>87840</t>
  </si>
  <si>
    <t>128,25</t>
  </si>
  <si>
    <t>86,64</t>
  </si>
  <si>
    <t>87841</t>
  </si>
  <si>
    <t>87,87</t>
  </si>
  <si>
    <t>135,75</t>
  </si>
  <si>
    <t>87842</t>
  </si>
  <si>
    <t>100,45</t>
  </si>
  <si>
    <t>87843</t>
  </si>
  <si>
    <t>103,37</t>
  </si>
  <si>
    <t>125,20</t>
  </si>
  <si>
    <t>87844</t>
  </si>
  <si>
    <t>127,43</t>
  </si>
  <si>
    <t>90,71</t>
  </si>
  <si>
    <t>87845</t>
  </si>
  <si>
    <t>92,66</t>
  </si>
  <si>
    <t>139,65</t>
  </si>
  <si>
    <t>87846</t>
  </si>
  <si>
    <t>141,83</t>
  </si>
  <si>
    <t>100,09</t>
  </si>
  <si>
    <t>87847</t>
  </si>
  <si>
    <t>132,68</t>
  </si>
  <si>
    <t>87848</t>
  </si>
  <si>
    <t>134,21</t>
  </si>
  <si>
    <t>93,92</t>
  </si>
  <si>
    <t>87849</t>
  </si>
  <si>
    <t>95,16</t>
  </si>
  <si>
    <t>144,95</t>
  </si>
  <si>
    <t>87850</t>
  </si>
  <si>
    <t>147,55</t>
  </si>
  <si>
    <t>104,08</t>
  </si>
  <si>
    <t>87851</t>
  </si>
  <si>
    <t>136,71</t>
  </si>
  <si>
    <t>87852</t>
  </si>
  <si>
    <t>96,62</t>
  </si>
  <si>
    <t>87853</t>
  </si>
  <si>
    <t>98,14</t>
  </si>
  <si>
    <t>146,69</t>
  </si>
  <si>
    <t>87854</t>
  </si>
  <si>
    <t>111,41</t>
  </si>
  <si>
    <t>87855</t>
  </si>
  <si>
    <t>114,74</t>
  </si>
  <si>
    <t>135,20</t>
  </si>
  <si>
    <t>87856</t>
  </si>
  <si>
    <t>137,72</t>
  </si>
  <si>
    <t>87857</t>
  </si>
  <si>
    <t>102,93</t>
  </si>
  <si>
    <t>96,51</t>
  </si>
  <si>
    <t>87858</t>
  </si>
  <si>
    <t>98,89</t>
  </si>
  <si>
    <t>111,72</t>
  </si>
  <si>
    <t>87859</t>
  </si>
  <si>
    <t>114,99</t>
  </si>
  <si>
    <t>89048</t>
  </si>
  <si>
    <t>89049</t>
  </si>
  <si>
    <t>89173</t>
  </si>
  <si>
    <t>90406</t>
  </si>
  <si>
    <t>90407</t>
  </si>
  <si>
    <t>90408</t>
  </si>
  <si>
    <t>90409</t>
  </si>
  <si>
    <t>5998</t>
  </si>
  <si>
    <t>84084</t>
  </si>
  <si>
    <t>136,64</t>
  </si>
  <si>
    <t>87242</t>
  </si>
  <si>
    <t>140,15</t>
  </si>
  <si>
    <t>124,93</t>
  </si>
  <si>
    <t>87243</t>
  </si>
  <si>
    <t>133,51</t>
  </si>
  <si>
    <t>87244</t>
  </si>
  <si>
    <t>137,26</t>
  </si>
  <si>
    <t>87245</t>
  </si>
  <si>
    <t>163,93</t>
  </si>
  <si>
    <t>59,86</t>
  </si>
  <si>
    <t>87264</t>
  </si>
  <si>
    <t>61,83</t>
  </si>
  <si>
    <t>87265</t>
  </si>
  <si>
    <t>87266</t>
  </si>
  <si>
    <t>59,36</t>
  </si>
  <si>
    <t>87267</t>
  </si>
  <si>
    <t>61,30</t>
  </si>
  <si>
    <t>63,41</t>
  </si>
  <si>
    <t>87268</t>
  </si>
  <si>
    <t>57,30</t>
  </si>
  <si>
    <t>87269</t>
  </si>
  <si>
    <t>65,04</t>
  </si>
  <si>
    <t>87270</t>
  </si>
  <si>
    <t>87271</t>
  </si>
  <si>
    <t>87272</t>
  </si>
  <si>
    <t>59,25</t>
  </si>
  <si>
    <t>87273</t>
  </si>
  <si>
    <t>67,83</t>
  </si>
  <si>
    <t>87274</t>
  </si>
  <si>
    <t>70,59</t>
  </si>
  <si>
    <t>87275</t>
  </si>
  <si>
    <t>152,09</t>
  </si>
  <si>
    <t>88786</t>
  </si>
  <si>
    <t>139,75</t>
  </si>
  <si>
    <t>88787</t>
  </si>
  <si>
    <t>142,53</t>
  </si>
  <si>
    <t>88788</t>
  </si>
  <si>
    <t>152,08</t>
  </si>
  <si>
    <t>176,28</t>
  </si>
  <si>
    <t>88789</t>
  </si>
  <si>
    <t>180,90</t>
  </si>
  <si>
    <t>89045</t>
  </si>
  <si>
    <t>58,29</t>
  </si>
  <si>
    <t>89170</t>
  </si>
  <si>
    <t>44,21</t>
  </si>
  <si>
    <t>93392</t>
  </si>
  <si>
    <t>93393</t>
  </si>
  <si>
    <t>40,12</t>
  </si>
  <si>
    <t>93394</t>
  </si>
  <si>
    <t>48,35</t>
  </si>
  <si>
    <t>43,71</t>
  </si>
  <si>
    <t>93395</t>
  </si>
  <si>
    <t>84088</t>
  </si>
  <si>
    <t>97,38</t>
  </si>
  <si>
    <t>134,82</t>
  </si>
  <si>
    <t>84089</t>
  </si>
  <si>
    <t>136,98</t>
  </si>
  <si>
    <t>40675</t>
  </si>
  <si>
    <t>22,45</t>
  </si>
  <si>
    <t>84093</t>
  </si>
  <si>
    <t>88,35</t>
  </si>
  <si>
    <t>96112</t>
  </si>
  <si>
    <t>95,49</t>
  </si>
  <si>
    <t>96117</t>
  </si>
  <si>
    <t>99,97</t>
  </si>
  <si>
    <t>96122</t>
  </si>
  <si>
    <t>96109</t>
  </si>
  <si>
    <t>46,43</t>
  </si>
  <si>
    <t>96110</t>
  </si>
  <si>
    <t>96113</t>
  </si>
  <si>
    <t>47,15</t>
  </si>
  <si>
    <t>96114</t>
  </si>
  <si>
    <t>96120</t>
  </si>
  <si>
    <t>96123</t>
  </si>
  <si>
    <t>96124</t>
  </si>
  <si>
    <t>96115</t>
  </si>
  <si>
    <t>72200</t>
  </si>
  <si>
    <t>72,28</t>
  </si>
  <si>
    <t>84,63</t>
  </si>
  <si>
    <t>93,34</t>
  </si>
  <si>
    <t>72201</t>
  </si>
  <si>
    <t>96111</t>
  </si>
  <si>
    <t>96116</t>
  </si>
  <si>
    <t>96121</t>
  </si>
  <si>
    <t>96485</t>
  </si>
  <si>
    <t>41,12</t>
  </si>
  <si>
    <t>96486</t>
  </si>
  <si>
    <t>44,15</t>
  </si>
  <si>
    <t>81,02</t>
  </si>
  <si>
    <t>72198</t>
  </si>
  <si>
    <t>54,59</t>
  </si>
  <si>
    <t>56,84</t>
  </si>
  <si>
    <t>198,87</t>
  </si>
  <si>
    <t>83730</t>
  </si>
  <si>
    <t>181,73</t>
  </si>
  <si>
    <t>83736</t>
  </si>
  <si>
    <t>185,60</t>
  </si>
  <si>
    <t>91514</t>
  </si>
  <si>
    <t>91515</t>
  </si>
  <si>
    <t>91516</t>
  </si>
  <si>
    <t>91517</t>
  </si>
  <si>
    <t>91519</t>
  </si>
  <si>
    <t>91520</t>
  </si>
  <si>
    <t>91522</t>
  </si>
  <si>
    <t>91525</t>
  </si>
  <si>
    <t>395,91</t>
  </si>
  <si>
    <t>73548</t>
  </si>
  <si>
    <t>407,70</t>
  </si>
  <si>
    <t>383,98</t>
  </si>
  <si>
    <t>73549</t>
  </si>
  <si>
    <t>395,92</t>
  </si>
  <si>
    <t>206,95</t>
  </si>
  <si>
    <t>87280</t>
  </si>
  <si>
    <t>215,01</t>
  </si>
  <si>
    <t>202,38</t>
  </si>
  <si>
    <t>87281</t>
  </si>
  <si>
    <t>209,43</t>
  </si>
  <si>
    <t>225,23</t>
  </si>
  <si>
    <t>87283</t>
  </si>
  <si>
    <t>234,03</t>
  </si>
  <si>
    <t>207,48</t>
  </si>
  <si>
    <t>87284</t>
  </si>
  <si>
    <t>213,81</t>
  </si>
  <si>
    <t>228,23</t>
  </si>
  <si>
    <t>87286</t>
  </si>
  <si>
    <t>229,91</t>
  </si>
  <si>
    <t>285,43</t>
  </si>
  <si>
    <t>87287</t>
  </si>
  <si>
    <t>292,94</t>
  </si>
  <si>
    <t>283,84</t>
  </si>
  <si>
    <t>87289</t>
  </si>
  <si>
    <t>291,84</t>
  </si>
  <si>
    <t>278,80</t>
  </si>
  <si>
    <t>87290</t>
  </si>
  <si>
    <t>285,71</t>
  </si>
  <si>
    <t>302,50</t>
  </si>
  <si>
    <t>87292</t>
  </si>
  <si>
    <t>310,48</t>
  </si>
  <si>
    <t>284,70</t>
  </si>
  <si>
    <t>87294</t>
  </si>
  <si>
    <t>292,24</t>
  </si>
  <si>
    <t>297,88</t>
  </si>
  <si>
    <t>87295</t>
  </si>
  <si>
    <t>307,16</t>
  </si>
  <si>
    <t>280,08</t>
  </si>
  <si>
    <t>87296</t>
  </si>
  <si>
    <t>286,73</t>
  </si>
  <si>
    <t>314,05</t>
  </si>
  <si>
    <t>87298</t>
  </si>
  <si>
    <t>300,99</t>
  </si>
  <si>
    <t>87299</t>
  </si>
  <si>
    <t>307,66</t>
  </si>
  <si>
    <t>87301</t>
  </si>
  <si>
    <t>286,47</t>
  </si>
  <si>
    <t>267,39</t>
  </si>
  <si>
    <t>87302</t>
  </si>
  <si>
    <t>274,23</t>
  </si>
  <si>
    <t>258,02</t>
  </si>
  <si>
    <t>87304</t>
  </si>
  <si>
    <t>266,89</t>
  </si>
  <si>
    <t>246,53</t>
  </si>
  <si>
    <t>87305</t>
  </si>
  <si>
    <t>253,59</t>
  </si>
  <si>
    <t>238,05</t>
  </si>
  <si>
    <t>87307</t>
  </si>
  <si>
    <t>246,45</t>
  </si>
  <si>
    <t>228,88</t>
  </si>
  <si>
    <t>87308</t>
  </si>
  <si>
    <t>235,91</t>
  </si>
  <si>
    <t>231,69</t>
  </si>
  <si>
    <t>87310</t>
  </si>
  <si>
    <t>238,78</t>
  </si>
  <si>
    <t>225,22</t>
  </si>
  <si>
    <t>87311</t>
  </si>
  <si>
    <t>231,27</t>
  </si>
  <si>
    <t>271,11</t>
  </si>
  <si>
    <t>87313</t>
  </si>
  <si>
    <t>278,30</t>
  </si>
  <si>
    <t>265,19</t>
  </si>
  <si>
    <t>87314</t>
  </si>
  <si>
    <t>251,69</t>
  </si>
  <si>
    <t>87316</t>
  </si>
  <si>
    <t>259,37</t>
  </si>
  <si>
    <t>241,66</t>
  </si>
  <si>
    <t>87317</t>
  </si>
  <si>
    <t>247,74</t>
  </si>
  <si>
    <t>1.509,47</t>
  </si>
  <si>
    <t>87319</t>
  </si>
  <si>
    <t>1.516,63</t>
  </si>
  <si>
    <t>1.508,89</t>
  </si>
  <si>
    <t>87320</t>
  </si>
  <si>
    <t>1.514,96</t>
  </si>
  <si>
    <t>1.552,88</t>
  </si>
  <si>
    <t>87322</t>
  </si>
  <si>
    <t>1.560,15</t>
  </si>
  <si>
    <t>1.541,97</t>
  </si>
  <si>
    <t>87323</t>
  </si>
  <si>
    <t>1.548,08</t>
  </si>
  <si>
    <t>1.528,14</t>
  </si>
  <si>
    <t>87325</t>
  </si>
  <si>
    <t>1.536,15</t>
  </si>
  <si>
    <t>1.521,70</t>
  </si>
  <si>
    <t>87326</t>
  </si>
  <si>
    <t>1.528,25</t>
  </si>
  <si>
    <t>223,71</t>
  </si>
  <si>
    <t>87327</t>
  </si>
  <si>
    <t>233,52</t>
  </si>
  <si>
    <t>191,60</t>
  </si>
  <si>
    <t>87328</t>
  </si>
  <si>
    <t>87329</t>
  </si>
  <si>
    <t>87330</t>
  </si>
  <si>
    <t>215,63</t>
  </si>
  <si>
    <t>305,49</t>
  </si>
  <si>
    <t>87331</t>
  </si>
  <si>
    <t>315,84</t>
  </si>
  <si>
    <t>271,51</t>
  </si>
  <si>
    <t>87332</t>
  </si>
  <si>
    <t>278,10</t>
  </si>
  <si>
    <t>289,46</t>
  </si>
  <si>
    <t>87333</t>
  </si>
  <si>
    <t>298,35</t>
  </si>
  <si>
    <t>264,40</t>
  </si>
  <si>
    <t>87334</t>
  </si>
  <si>
    <t>270,45</t>
  </si>
  <si>
    <t>299,89</t>
  </si>
  <si>
    <t>87335</t>
  </si>
  <si>
    <t>308,09</t>
  </si>
  <si>
    <t>87336</t>
  </si>
  <si>
    <t>286,99</t>
  </si>
  <si>
    <t>283,47</t>
  </si>
  <si>
    <t>87337</t>
  </si>
  <si>
    <t>291,52</t>
  </si>
  <si>
    <t>277,60</t>
  </si>
  <si>
    <t>87338</t>
  </si>
  <si>
    <t>284,69</t>
  </si>
  <si>
    <t>383,83</t>
  </si>
  <si>
    <t>87339</t>
  </si>
  <si>
    <t>400,51</t>
  </si>
  <si>
    <t>306,31</t>
  </si>
  <si>
    <t>87340</t>
  </si>
  <si>
    <t>314,39</t>
  </si>
  <si>
    <t>291,51</t>
  </si>
  <si>
    <t>87341</t>
  </si>
  <si>
    <t>297,83</t>
  </si>
  <si>
    <t>328,17</t>
  </si>
  <si>
    <t>87342</t>
  </si>
  <si>
    <t>342,45</t>
  </si>
  <si>
    <t>87343</t>
  </si>
  <si>
    <t>287,10</t>
  </si>
  <si>
    <t>257,32</t>
  </si>
  <si>
    <t>87344</t>
  </si>
  <si>
    <t>263,62</t>
  </si>
  <si>
    <t>283,82</t>
  </si>
  <si>
    <t>87345</t>
  </si>
  <si>
    <t>295,77</t>
  </si>
  <si>
    <t>249,38</t>
  </si>
  <si>
    <t>87346</t>
  </si>
  <si>
    <t>257,43</t>
  </si>
  <si>
    <t>237,61</t>
  </si>
  <si>
    <t>87347</t>
  </si>
  <si>
    <t>244,23</t>
  </si>
  <si>
    <t>262,53</t>
  </si>
  <si>
    <t>87348</t>
  </si>
  <si>
    <t>273,89</t>
  </si>
  <si>
    <t>217,96</t>
  </si>
  <si>
    <t>87349</t>
  </si>
  <si>
    <t>224,20</t>
  </si>
  <si>
    <t>258,12</t>
  </si>
  <si>
    <t>87350</t>
  </si>
  <si>
    <t>226,03</t>
  </si>
  <si>
    <t>87351</t>
  </si>
  <si>
    <t>232,66</t>
  </si>
  <si>
    <t>320,71</t>
  </si>
  <si>
    <t>87352</t>
  </si>
  <si>
    <t>333,68</t>
  </si>
  <si>
    <t>275,93</t>
  </si>
  <si>
    <t>87353</t>
  </si>
  <si>
    <t>283,91</t>
  </si>
  <si>
    <t>255,09</t>
  </si>
  <si>
    <t>87354</t>
  </si>
  <si>
    <t>260,62</t>
  </si>
  <si>
    <t>280,47</t>
  </si>
  <si>
    <t>87355</t>
  </si>
  <si>
    <t>291,53</t>
  </si>
  <si>
    <t>244,11</t>
  </si>
  <si>
    <t>87356</t>
  </si>
  <si>
    <t>251,08</t>
  </si>
  <si>
    <t>235,38</t>
  </si>
  <si>
    <t>87357</t>
  </si>
  <si>
    <t>241,30</t>
  </si>
  <si>
    <t>1.492,12</t>
  </si>
  <si>
    <t>87358</t>
  </si>
  <si>
    <t>1.500,62</t>
  </si>
  <si>
    <t>1.474,91</t>
  </si>
  <si>
    <t>87359</t>
  </si>
  <si>
    <t>1.480,66</t>
  </si>
  <si>
    <t>1.547,85</t>
  </si>
  <si>
    <t>87360</t>
  </si>
  <si>
    <t>1.558,84</t>
  </si>
  <si>
    <t>1.520,41</t>
  </si>
  <si>
    <t>87361</t>
  </si>
  <si>
    <t>1.527,30</t>
  </si>
  <si>
    <t>1.514,68</t>
  </si>
  <si>
    <t>87362</t>
  </si>
  <si>
    <t>1.520,44</t>
  </si>
  <si>
    <t>1.524,33</t>
  </si>
  <si>
    <t>87363</t>
  </si>
  <si>
    <t>1.534,51</t>
  </si>
  <si>
    <t>1.490,91</t>
  </si>
  <si>
    <t>87364</t>
  </si>
  <si>
    <t>1.497,15</t>
  </si>
  <si>
    <t>280,96</t>
  </si>
  <si>
    <t>87365</t>
  </si>
  <si>
    <t>296,25</t>
  </si>
  <si>
    <t>292,75</t>
  </si>
  <si>
    <t>87366</t>
  </si>
  <si>
    <t>308,05</t>
  </si>
  <si>
    <t>359,19</t>
  </si>
  <si>
    <t>87367</t>
  </si>
  <si>
    <t>374,58</t>
  </si>
  <si>
    <t>362,40</t>
  </si>
  <si>
    <t>87368</t>
  </si>
  <si>
    <t>378,39</t>
  </si>
  <si>
    <t>377,81</t>
  </si>
  <si>
    <t>87369</t>
  </si>
  <si>
    <t>362,58</t>
  </si>
  <si>
    <t>87370</t>
  </si>
  <si>
    <t>378,42</t>
  </si>
  <si>
    <t>362,71</t>
  </si>
  <si>
    <t>87371</t>
  </si>
  <si>
    <t>378,35</t>
  </si>
  <si>
    <t>87372</t>
  </si>
  <si>
    <t>403,51</t>
  </si>
  <si>
    <t>353,01</t>
  </si>
  <si>
    <t>87373</t>
  </si>
  <si>
    <t>368,99</t>
  </si>
  <si>
    <t>329,77</t>
  </si>
  <si>
    <t>87374</t>
  </si>
  <si>
    <t>345,70</t>
  </si>
  <si>
    <t>309,43</t>
  </si>
  <si>
    <t>87375</t>
  </si>
  <si>
    <t>324,95</t>
  </si>
  <si>
    <t>313,13</t>
  </si>
  <si>
    <t>87376</t>
  </si>
  <si>
    <t>328,44</t>
  </si>
  <si>
    <t>350,52</t>
  </si>
  <si>
    <t>87377</t>
  </si>
  <si>
    <t>365,65</t>
  </si>
  <si>
    <t>328,04</t>
  </si>
  <si>
    <t>87378</t>
  </si>
  <si>
    <t>343,29</t>
  </si>
  <si>
    <t>1.577,64</t>
  </si>
  <si>
    <t>87379</t>
  </si>
  <si>
    <t>1.592,65</t>
  </si>
  <si>
    <t>1.616,33</t>
  </si>
  <si>
    <t>87380</t>
  </si>
  <si>
    <t>1.631,26</t>
  </si>
  <si>
    <t>1.593,85</t>
  </si>
  <si>
    <t>87381</t>
  </si>
  <si>
    <t>1.608,91</t>
  </si>
  <si>
    <t>925,90</t>
  </si>
  <si>
    <t>87382</t>
  </si>
  <si>
    <t>934,11</t>
  </si>
  <si>
    <t>920,76</t>
  </si>
  <si>
    <t>87383</t>
  </si>
  <si>
    <t>927,34</t>
  </si>
  <si>
    <t>914,50</t>
  </si>
  <si>
    <t>87384</t>
  </si>
  <si>
    <t>919,91</t>
  </si>
  <si>
    <t>1.329,67</t>
  </si>
  <si>
    <t>87385</t>
  </si>
  <si>
    <t>1.339,10</t>
  </si>
  <si>
    <t>1.324,23</t>
  </si>
  <si>
    <t>87386</t>
  </si>
  <si>
    <t>1.331,50</t>
  </si>
  <si>
    <t>1.320,93</t>
  </si>
  <si>
    <t>87387</t>
  </si>
  <si>
    <t>1.326,95</t>
  </si>
  <si>
    <t>3.127,72</t>
  </si>
  <si>
    <t>87388</t>
  </si>
  <si>
    <t>3.136,16</t>
  </si>
  <si>
    <t>3.140,50</t>
  </si>
  <si>
    <t>87389</t>
  </si>
  <si>
    <t>3.147,08</t>
  </si>
  <si>
    <t>3.147,53</t>
  </si>
  <si>
    <t>87390</t>
  </si>
  <si>
    <t>3.152,79</t>
  </si>
  <si>
    <t>4.519,84</t>
  </si>
  <si>
    <t>87391</t>
  </si>
  <si>
    <t>4.530,93</t>
  </si>
  <si>
    <t>4.572,38</t>
  </si>
  <si>
    <t>87393</t>
  </si>
  <si>
    <t>4.581,50</t>
  </si>
  <si>
    <t>4.592,67</t>
  </si>
  <si>
    <t>87394</t>
  </si>
  <si>
    <t>4.600,21</t>
  </si>
  <si>
    <t>3.549,83</t>
  </si>
  <si>
    <t>87395</t>
  </si>
  <si>
    <t>3.560,48</t>
  </si>
  <si>
    <t>3.588,94</t>
  </si>
  <si>
    <t>87396</t>
  </si>
  <si>
    <t>3.597,83</t>
  </si>
  <si>
    <t>3.599,77</t>
  </si>
  <si>
    <t>87397</t>
  </si>
  <si>
    <t>3.607,05</t>
  </si>
  <si>
    <t>1.053,94</t>
  </si>
  <si>
    <t>87398</t>
  </si>
  <si>
    <t>1.072,90</t>
  </si>
  <si>
    <t>1.470,87</t>
  </si>
  <si>
    <t>87399</t>
  </si>
  <si>
    <t>1.491,46</t>
  </si>
  <si>
    <t>4.732,15</t>
  </si>
  <si>
    <t>87401</t>
  </si>
  <si>
    <t>4.757,16</t>
  </si>
  <si>
    <t>3.754,60</t>
  </si>
  <si>
    <t>87402</t>
  </si>
  <si>
    <t>3.779,61</t>
  </si>
  <si>
    <t>3.234,88</t>
  </si>
  <si>
    <t>87404</t>
  </si>
  <si>
    <t>3.245,43</t>
  </si>
  <si>
    <t>3.239,37</t>
  </si>
  <si>
    <t>87405</t>
  </si>
  <si>
    <t>3.247,28</t>
  </si>
  <si>
    <t>936,36</t>
  </si>
  <si>
    <t>87407</t>
  </si>
  <si>
    <t>943,48</t>
  </si>
  <si>
    <t>87408</t>
  </si>
  <si>
    <t>930,71</t>
  </si>
  <si>
    <t>638,47</t>
  </si>
  <si>
    <t>87410</t>
  </si>
  <si>
    <t>648,40</t>
  </si>
  <si>
    <t>254,56</t>
  </si>
  <si>
    <t>88626</t>
  </si>
  <si>
    <t>260,99</t>
  </si>
  <si>
    <t>313,07</t>
  </si>
  <si>
    <t>88627</t>
  </si>
  <si>
    <t>325,12</t>
  </si>
  <si>
    <t>241,37</t>
  </si>
  <si>
    <t>88628</t>
  </si>
  <si>
    <t>247,10</t>
  </si>
  <si>
    <t>303,75</t>
  </si>
  <si>
    <t>88629</t>
  </si>
  <si>
    <t>315,54</t>
  </si>
  <si>
    <t>212,74</t>
  </si>
  <si>
    <t>88630</t>
  </si>
  <si>
    <t>218,38</t>
  </si>
  <si>
    <t>277,38</t>
  </si>
  <si>
    <t>88631</t>
  </si>
  <si>
    <t>289,32</t>
  </si>
  <si>
    <t>284,14</t>
  </si>
  <si>
    <t>88715</t>
  </si>
  <si>
    <t>291,77</t>
  </si>
  <si>
    <t>401,07</t>
  </si>
  <si>
    <t>95563</t>
  </si>
  <si>
    <t>413,76</t>
  </si>
  <si>
    <t>333,53</t>
  </si>
  <si>
    <t>96920</t>
  </si>
  <si>
    <t>339,26</t>
  </si>
  <si>
    <t>23,47</t>
  </si>
  <si>
    <t>88036</t>
  </si>
  <si>
    <t>88037</t>
  </si>
  <si>
    <t>44,64</t>
  </si>
  <si>
    <t>88038</t>
  </si>
  <si>
    <t>88039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</si>
  <si>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</si>
  <si>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</si>
  <si>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</si>
  <si>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</si>
  <si>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</si>
  <si>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</si>
  <si>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</si>
  <si>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</si>
  <si>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</si>
  <si>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</si>
  <si>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</si>
  <si>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</si>
  <si>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</si>
  <si>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</si>
  <si>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</si>
  <si>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</si>
  <si>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</si>
  <si>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</si>
  <si>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</si>
  <si>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</si>
  <si>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</si>
  <si>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</si>
  <si>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</si>
  <si>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</si>
  <si>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</si>
  <si>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</si>
  <si>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</si>
  <si>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</si>
  <si>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</si>
  <si>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</si>
  <si>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</si>
  <si>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</si>
  <si>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</si>
  <si>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</si>
  <si>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</si>
  <si>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</si>
  <si>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</si>
  <si>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</si>
  <si>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</si>
  <si>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</si>
  <si>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</si>
  <si>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</si>
  <si>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</si>
  <si>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</si>
  <si>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89179</t>
  </si>
  <si>
    <t>89180</t>
  </si>
  <si>
    <t>89181</t>
  </si>
  <si>
    <t>89182</t>
  </si>
  <si>
    <t>89183</t>
  </si>
  <si>
    <t>89184</t>
  </si>
  <si>
    <t>89185</t>
  </si>
  <si>
    <t>89186</t>
  </si>
  <si>
    <t>89187</t>
  </si>
  <si>
    <t>25,36</t>
  </si>
  <si>
    <t>89188</t>
  </si>
  <si>
    <t>89189</t>
  </si>
  <si>
    <t>89190</t>
  </si>
  <si>
    <t>89191</t>
  </si>
  <si>
    <t>89192</t>
  </si>
  <si>
    <t>89193</t>
  </si>
  <si>
    <t>50,06</t>
  </si>
  <si>
    <t>89194</t>
  </si>
  <si>
    <t>55,20</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</si>
  <si>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</si>
  <si>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</si>
  <si>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</si>
  <si>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</si>
  <si>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</si>
  <si>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</si>
  <si>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</si>
  <si>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</si>
  <si>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</si>
  <si>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</si>
  <si>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</si>
  <si>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</si>
  <si>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</si>
  <si>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</si>
  <si>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</si>
  <si>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</si>
  <si>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</si>
  <si>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</si>
  <si>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</si>
  <si>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</si>
  <si>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</si>
  <si>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</si>
  <si>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</si>
  <si>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57,50</t>
  </si>
  <si>
    <t>91124</t>
  </si>
  <si>
    <t>91125</t>
  </si>
  <si>
    <t>91128</t>
  </si>
  <si>
    <t>91129</t>
  </si>
  <si>
    <t>91130</t>
  </si>
  <si>
    <t>91132</t>
  </si>
  <si>
    <t>91134</t>
  </si>
  <si>
    <t>91135</t>
  </si>
  <si>
    <t>91136</t>
  </si>
  <si>
    <t>91137</t>
  </si>
  <si>
    <t>91138</t>
  </si>
  <si>
    <t>81,56</t>
  </si>
  <si>
    <t>91139</t>
  </si>
  <si>
    <t>91140</t>
  </si>
  <si>
    <t>120,55</t>
  </si>
  <si>
    <t>91141</t>
  </si>
  <si>
    <t>125,09</t>
  </si>
  <si>
    <t>91142</t>
  </si>
  <si>
    <t>91143</t>
  </si>
  <si>
    <t>162,47</t>
  </si>
  <si>
    <t>91144</t>
  </si>
  <si>
    <t>168,61</t>
  </si>
  <si>
    <t>91145</t>
  </si>
  <si>
    <t>23,55</t>
  </si>
  <si>
    <t>91146</t>
  </si>
  <si>
    <t>222,76</t>
  </si>
  <si>
    <t>91147</t>
  </si>
  <si>
    <t>231,16</t>
  </si>
  <si>
    <t>144,13</t>
  </si>
  <si>
    <t>91148</t>
  </si>
  <si>
    <t>149,59</t>
  </si>
  <si>
    <t>91149</t>
  </si>
  <si>
    <t>38,04</t>
  </si>
  <si>
    <t>92121</t>
  </si>
  <si>
    <t>92122</t>
  </si>
  <si>
    <t>35,77</t>
  </si>
  <si>
    <t>92123</t>
  </si>
  <si>
    <t>94926</t>
  </si>
  <si>
    <t>94927</t>
  </si>
  <si>
    <t>94928</t>
  </si>
  <si>
    <t>94929</t>
  </si>
  <si>
    <t>94930</t>
  </si>
  <si>
    <t>94931</t>
  </si>
  <si>
    <t>94932</t>
  </si>
  <si>
    <t>94934</t>
  </si>
  <si>
    <t>94935</t>
  </si>
  <si>
    <t>94936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</si>
  <si>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</si>
  <si>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</si>
  <si>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</si>
  <si>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</si>
  <si>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</si>
  <si>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</si>
  <si>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</si>
  <si>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</si>
  <si>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</si>
  <si>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</si>
  <si>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</si>
  <si>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</si>
  <si>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</si>
  <si>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</si>
  <si>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</si>
  <si>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</si>
  <si>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</si>
  <si>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</si>
  <si>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</si>
  <si>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</si>
  <si>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</si>
  <si>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</si>
  <si>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</si>
  <si>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</si>
  <si>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</si>
  <si>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9537</t>
  </si>
  <si>
    <t>23,64</t>
  </si>
  <si>
    <t>84117</t>
  </si>
  <si>
    <t>84120</t>
  </si>
  <si>
    <t>84123</t>
  </si>
  <si>
    <t>84125</t>
  </si>
  <si>
    <t>265,55</t>
  </si>
  <si>
    <t>84127</t>
  </si>
  <si>
    <t>272,58</t>
  </si>
  <si>
    <t>98,06</t>
  </si>
  <si>
    <t>40841</t>
  </si>
  <si>
    <t>106,98</t>
  </si>
  <si>
    <t>119,13</t>
  </si>
  <si>
    <t>6391</t>
  </si>
  <si>
    <t>127,59</t>
  </si>
  <si>
    <t>190,64</t>
  </si>
  <si>
    <t>84132</t>
  </si>
  <si>
    <t>265,99</t>
  </si>
  <si>
    <t>84133</t>
  </si>
  <si>
    <t>71516</t>
  </si>
  <si>
    <t>297,77</t>
  </si>
  <si>
    <t>73361</t>
  </si>
  <si>
    <t>315,78</t>
  </si>
  <si>
    <t>1.259,99</t>
  </si>
  <si>
    <t>73714</t>
  </si>
  <si>
    <t>1.321,89</t>
  </si>
  <si>
    <t>86957</t>
  </si>
  <si>
    <t>86958</t>
  </si>
  <si>
    <t>25,66</t>
  </si>
  <si>
    <t>29,62</t>
  </si>
  <si>
    <t>97010</t>
  </si>
  <si>
    <t>97011</t>
  </si>
  <si>
    <t>97012</t>
  </si>
  <si>
    <t>97013</t>
  </si>
  <si>
    <t>43,91</t>
  </si>
  <si>
    <t>97014</t>
  </si>
  <si>
    <t>97015</t>
  </si>
  <si>
    <t>97016</t>
  </si>
  <si>
    <t>97017</t>
  </si>
  <si>
    <t>97018</t>
  </si>
  <si>
    <t>97031</t>
  </si>
  <si>
    <t>97032</t>
  </si>
  <si>
    <t>26,42</t>
  </si>
  <si>
    <t>97039</t>
  </si>
  <si>
    <t>27,81</t>
  </si>
  <si>
    <t>97040</t>
  </si>
  <si>
    <t>145,28</t>
  </si>
  <si>
    <t>97041</t>
  </si>
  <si>
    <t>97062</t>
  </si>
  <si>
    <t>97063</t>
  </si>
  <si>
    <t>97064</t>
  </si>
  <si>
    <t>97065</t>
  </si>
  <si>
    <t>149,25</t>
  </si>
  <si>
    <t>97066</t>
  </si>
  <si>
    <t>161,53</t>
  </si>
  <si>
    <t>379,52</t>
  </si>
  <si>
    <t>97067</t>
  </si>
  <si>
    <t>402,19</t>
  </si>
  <si>
    <t>73672</t>
  </si>
  <si>
    <t>85331</t>
  </si>
  <si>
    <t>85422</t>
  </si>
  <si>
    <t>54,18</t>
  </si>
  <si>
    <t>57,96</t>
  </si>
  <si>
    <t>84126</t>
  </si>
  <si>
    <t>85421</t>
  </si>
  <si>
    <t>97621</t>
  </si>
  <si>
    <t>35,71</t>
  </si>
  <si>
    <t>97622</t>
  </si>
  <si>
    <t>39,44</t>
  </si>
  <si>
    <t>109,39</t>
  </si>
  <si>
    <t>97623</t>
  </si>
  <si>
    <t>120,83</t>
  </si>
  <si>
    <t>67,14</t>
  </si>
  <si>
    <t>97624</t>
  </si>
  <si>
    <t>74,15</t>
  </si>
  <si>
    <t>36,62</t>
  </si>
  <si>
    <t>97625</t>
  </si>
  <si>
    <t>370,50</t>
  </si>
  <si>
    <t>97626</t>
  </si>
  <si>
    <t>409,01</t>
  </si>
  <si>
    <t>171,86</t>
  </si>
  <si>
    <t>97627</t>
  </si>
  <si>
    <t>188,85</t>
  </si>
  <si>
    <t>176,48</t>
  </si>
  <si>
    <t>97628</t>
  </si>
  <si>
    <t>194,94</t>
  </si>
  <si>
    <t>81,27</t>
  </si>
  <si>
    <t>97629</t>
  </si>
  <si>
    <t>89,42</t>
  </si>
  <si>
    <t>97631</t>
  </si>
  <si>
    <t>97632</t>
  </si>
  <si>
    <t>97633</t>
  </si>
  <si>
    <t>97634</t>
  </si>
  <si>
    <t>97635</t>
  </si>
  <si>
    <t>97636</t>
  </si>
  <si>
    <t>97637</t>
  </si>
  <si>
    <t>97638</t>
  </si>
  <si>
    <t>97639</t>
  </si>
  <si>
    <t>97640</t>
  </si>
  <si>
    <t>1,18</t>
  </si>
  <si>
    <t>97641</t>
  </si>
  <si>
    <t>97642</t>
  </si>
  <si>
    <t>97643</t>
  </si>
  <si>
    <t>97644</t>
  </si>
  <si>
    <t>97645</t>
  </si>
  <si>
    <t>97647</t>
  </si>
  <si>
    <t>97648</t>
  </si>
  <si>
    <t>97649</t>
  </si>
  <si>
    <t>97650</t>
  </si>
  <si>
    <t>97651</t>
  </si>
  <si>
    <t>115,74</t>
  </si>
  <si>
    <t>97652</t>
  </si>
  <si>
    <t>128,13</t>
  </si>
  <si>
    <t>78,20</t>
  </si>
  <si>
    <t>97653</t>
  </si>
  <si>
    <t>81,55</t>
  </si>
  <si>
    <t>97654</t>
  </si>
  <si>
    <t>101,15</t>
  </si>
  <si>
    <t>97655</t>
  </si>
  <si>
    <t>131,95</t>
  </si>
  <si>
    <t>97656</t>
  </si>
  <si>
    <t>143,75</t>
  </si>
  <si>
    <t>261,54</t>
  </si>
  <si>
    <t>97657</t>
  </si>
  <si>
    <t>110,21</t>
  </si>
  <si>
    <t>97658</t>
  </si>
  <si>
    <t>116,40</t>
  </si>
  <si>
    <t>147,52</t>
  </si>
  <si>
    <t>97659</t>
  </si>
  <si>
    <t>157,23</t>
  </si>
  <si>
    <t>97660</t>
  </si>
  <si>
    <t>97661</t>
  </si>
  <si>
    <t>97662</t>
  </si>
  <si>
    <t>97663</t>
  </si>
  <si>
    <t>97664</t>
  </si>
  <si>
    <t>97665</t>
  </si>
  <si>
    <t>97666</t>
  </si>
  <si>
    <t>85423</t>
  </si>
  <si>
    <t>85424</t>
  </si>
  <si>
    <t>423,92</t>
  </si>
  <si>
    <t>72742</t>
  </si>
  <si>
    <t>472,96</t>
  </si>
  <si>
    <t>211,96</t>
  </si>
  <si>
    <t>72743</t>
  </si>
  <si>
    <t>236,48</t>
  </si>
  <si>
    <t>23,86</t>
  </si>
  <si>
    <t>90,07</t>
  </si>
  <si>
    <t>100,50</t>
  </si>
  <si>
    <t>116,57</t>
  </si>
  <si>
    <t>105,98</t>
  </si>
  <si>
    <t>118,24</t>
  </si>
  <si>
    <t>84,77</t>
  </si>
  <si>
    <t>94,59</t>
  </si>
  <si>
    <t>100,67</t>
  </si>
  <si>
    <t>112,32</t>
  </si>
  <si>
    <t>52,99</t>
  </si>
  <si>
    <t>47,68</t>
  </si>
  <si>
    <t>153,66</t>
  </si>
  <si>
    <t>201,35</t>
  </si>
  <si>
    <t>224,65</t>
  </si>
  <si>
    <t>41,38</t>
  </si>
  <si>
    <t>222,55</t>
  </si>
  <si>
    <t>248,30</t>
  </si>
  <si>
    <t>121,87</t>
  </si>
  <si>
    <t>135,97</t>
  </si>
  <si>
    <t>153,71</t>
  </si>
  <si>
    <t>148,36</t>
  </si>
  <si>
    <t>165,53</t>
  </si>
  <si>
    <t>132,47</t>
  </si>
  <si>
    <t>147,80</t>
  </si>
  <si>
    <t>95,37</t>
  </si>
  <si>
    <t>683,56</t>
  </si>
  <si>
    <t>762,64</t>
  </si>
  <si>
    <t>143,06</t>
  </si>
  <si>
    <t>159,62</t>
  </si>
  <si>
    <t>70,94</t>
  </si>
  <si>
    <t>85,71</t>
  </si>
  <si>
    <t>185,46</t>
  </si>
  <si>
    <t>206,92</t>
  </si>
  <si>
    <t>43,31</t>
  </si>
  <si>
    <t>95967</t>
  </si>
  <si>
    <t>140,06</t>
  </si>
  <si>
    <t>650,50</t>
  </si>
  <si>
    <t>72733</t>
  </si>
  <si>
    <t>690,06</t>
  </si>
  <si>
    <t>72871</t>
  </si>
  <si>
    <t>312,70</t>
  </si>
  <si>
    <t>470,68</t>
  </si>
  <si>
    <t>72872</t>
  </si>
  <si>
    <t>501,38</t>
  </si>
  <si>
    <t>73610</t>
  </si>
  <si>
    <t>73679</t>
  </si>
  <si>
    <t>73686</t>
  </si>
  <si>
    <t>24,08</t>
  </si>
  <si>
    <t>85323</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</si>
  <si>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</si>
  <si>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</si>
  <si>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</si>
  <si>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</si>
  <si>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</si>
  <si>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</si>
  <si>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</si>
  <si>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</si>
  <si>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</si>
  <si>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</si>
  <si>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</si>
  <si>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</si>
  <si>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</si>
  <si>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</si>
  <si>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</si>
  <si>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</si>
  <si>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</si>
  <si>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</si>
  <si>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</si>
  <si>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</si>
  <si>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</si>
  <si>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</si>
  <si>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</si>
  <si>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</si>
  <si>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</si>
  <si>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</si>
  <si>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</si>
  <si>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</si>
  <si>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</si>
  <si>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181,68</t>
  </si>
  <si>
    <t>49,10</t>
  </si>
  <si>
    <t>85171</t>
  </si>
  <si>
    <t>186,52</t>
  </si>
  <si>
    <t>110,03</t>
  </si>
  <si>
    <t>91,64</t>
  </si>
  <si>
    <t>85172</t>
  </si>
  <si>
    <t>96,07</t>
  </si>
  <si>
    <t>120,87</t>
  </si>
  <si>
    <t>125,25</t>
  </si>
  <si>
    <t>131,96</t>
  </si>
  <si>
    <t>133,98</t>
  </si>
  <si>
    <t>85178</t>
  </si>
  <si>
    <t>12,72</t>
  </si>
  <si>
    <t>85179</t>
  </si>
  <si>
    <t>85180</t>
  </si>
  <si>
    <t>85182</t>
  </si>
  <si>
    <t>85183</t>
  </si>
  <si>
    <t>85184</t>
  </si>
  <si>
    <t>85185</t>
  </si>
  <si>
    <t>80,40</t>
  </si>
  <si>
    <t>85186</t>
  </si>
  <si>
    <t>88,87</t>
  </si>
  <si>
    <t>88236</t>
  </si>
  <si>
    <t>88237</t>
  </si>
  <si>
    <t>15,27</t>
  </si>
  <si>
    <t>88238</t>
  </si>
  <si>
    <t>88239</t>
  </si>
  <si>
    <t>88240</t>
  </si>
  <si>
    <t>88241</t>
  </si>
  <si>
    <t>88242</t>
  </si>
  <si>
    <t>88243</t>
  </si>
  <si>
    <t>88245</t>
  </si>
  <si>
    <t>88246</t>
  </si>
  <si>
    <t>88247</t>
  </si>
  <si>
    <t>88248</t>
  </si>
  <si>
    <t>88249</t>
  </si>
  <si>
    <t>88250</t>
  </si>
  <si>
    <t>88251</t>
  </si>
  <si>
    <t>88252</t>
  </si>
  <si>
    <t>88253</t>
  </si>
  <si>
    <t>27,27</t>
  </si>
  <si>
    <t>88255</t>
  </si>
  <si>
    <t>88256</t>
  </si>
  <si>
    <t>88257</t>
  </si>
  <si>
    <t>88258</t>
  </si>
  <si>
    <t>88259</t>
  </si>
  <si>
    <t>88260</t>
  </si>
  <si>
    <t>88261</t>
  </si>
  <si>
    <t>88262</t>
  </si>
  <si>
    <t>88263</t>
  </si>
  <si>
    <t>88264</t>
  </si>
  <si>
    <t>88265</t>
  </si>
  <si>
    <t>88266</t>
  </si>
  <si>
    <t>88267</t>
  </si>
  <si>
    <t>88268</t>
  </si>
  <si>
    <t>88269</t>
  </si>
  <si>
    <t>19,67</t>
  </si>
  <si>
    <t>88270</t>
  </si>
  <si>
    <t>88272</t>
  </si>
  <si>
    <t>88273</t>
  </si>
  <si>
    <t>88274</t>
  </si>
  <si>
    <t>88275</t>
  </si>
  <si>
    <t>88277</t>
  </si>
  <si>
    <t>88278</t>
  </si>
  <si>
    <t>88279</t>
  </si>
  <si>
    <t>88281</t>
  </si>
  <si>
    <t>88282</t>
  </si>
  <si>
    <t>88283</t>
  </si>
  <si>
    <t>88284</t>
  </si>
  <si>
    <t>88285</t>
  </si>
  <si>
    <t>88286</t>
  </si>
  <si>
    <t>88288</t>
  </si>
  <si>
    <t>88290</t>
  </si>
  <si>
    <t>88291</t>
  </si>
  <si>
    <t>88292</t>
  </si>
  <si>
    <t>20,94</t>
  </si>
  <si>
    <t>88293</t>
  </si>
  <si>
    <t>88294</t>
  </si>
  <si>
    <t>88295</t>
  </si>
  <si>
    <t>88296</t>
  </si>
  <si>
    <t>88297</t>
  </si>
  <si>
    <t>88298</t>
  </si>
  <si>
    <t>88299</t>
  </si>
  <si>
    <t>31,57</t>
  </si>
  <si>
    <t>88300</t>
  </si>
  <si>
    <t>88301</t>
  </si>
  <si>
    <t>88302</t>
  </si>
  <si>
    <t>88303</t>
  </si>
  <si>
    <t>88304</t>
  </si>
  <si>
    <t>88306</t>
  </si>
  <si>
    <t>88307</t>
  </si>
  <si>
    <t>88308</t>
  </si>
  <si>
    <t>88309</t>
  </si>
  <si>
    <t>88310</t>
  </si>
  <si>
    <t>88311</t>
  </si>
  <si>
    <t>88312</t>
  </si>
  <si>
    <t>88313</t>
  </si>
  <si>
    <t>88314</t>
  </si>
  <si>
    <t>88315</t>
  </si>
  <si>
    <t>88316</t>
  </si>
  <si>
    <t>88317</t>
  </si>
  <si>
    <t>88318</t>
  </si>
  <si>
    <t>88320</t>
  </si>
  <si>
    <t>24,41</t>
  </si>
  <si>
    <t>88321</t>
  </si>
  <si>
    <t>28,46</t>
  </si>
  <si>
    <t>88322</t>
  </si>
  <si>
    <t>88323</t>
  </si>
  <si>
    <t>88324</t>
  </si>
  <si>
    <t>88325</t>
  </si>
  <si>
    <t>88326</t>
  </si>
  <si>
    <t>88377</t>
  </si>
  <si>
    <t>88441</t>
  </si>
  <si>
    <t>88597</t>
  </si>
  <si>
    <t>90766</t>
  </si>
  <si>
    <t>90767</t>
  </si>
  <si>
    <t>90768</t>
  </si>
  <si>
    <t>90769</t>
  </si>
  <si>
    <t>88,56</t>
  </si>
  <si>
    <t>90770</t>
  </si>
  <si>
    <t>90771</t>
  </si>
  <si>
    <t>90772</t>
  </si>
  <si>
    <t>90773</t>
  </si>
  <si>
    <t>90775</t>
  </si>
  <si>
    <t>90776</t>
  </si>
  <si>
    <t>90777</t>
  </si>
  <si>
    <t>82,12</t>
  </si>
  <si>
    <t>90778</t>
  </si>
  <si>
    <t>103,30</t>
  </si>
  <si>
    <t>90779</t>
  </si>
  <si>
    <t>135,58</t>
  </si>
  <si>
    <t>90780</t>
  </si>
  <si>
    <t>56,14</t>
  </si>
  <si>
    <t>90781</t>
  </si>
  <si>
    <t>23,17</t>
  </si>
  <si>
    <t>91677</t>
  </si>
  <si>
    <t>91678</t>
  </si>
  <si>
    <t>81,14</t>
  </si>
  <si>
    <t>84,08</t>
  </si>
  <si>
    <t>93556</t>
  </si>
  <si>
    <t>176,76</t>
  </si>
  <si>
    <t>93557</t>
  </si>
  <si>
    <t>93558</t>
  </si>
  <si>
    <t>3.710,21</t>
  </si>
  <si>
    <t>93559</t>
  </si>
  <si>
    <t>4.385,84</t>
  </si>
  <si>
    <t>93560</t>
  </si>
  <si>
    <t>3.716,40</t>
  </si>
  <si>
    <t>93561</t>
  </si>
  <si>
    <t>6.156,96</t>
  </si>
  <si>
    <t>93562</t>
  </si>
  <si>
    <t>3.678,07</t>
  </si>
  <si>
    <t>3.289,20</t>
  </si>
  <si>
    <t>93563</t>
  </si>
  <si>
    <t>3.704,80</t>
  </si>
  <si>
    <t>3.167,03</t>
  </si>
  <si>
    <t>93564</t>
  </si>
  <si>
    <t>3.563,55</t>
  </si>
  <si>
    <t>12.441,59</t>
  </si>
  <si>
    <t>93565</t>
  </si>
  <si>
    <t>14.372,78</t>
  </si>
  <si>
    <t>93566</t>
  </si>
  <si>
    <t>3.143,19</t>
  </si>
  <si>
    <t>15.648,32</t>
  </si>
  <si>
    <t>93567</t>
  </si>
  <si>
    <t>18.080,55</t>
  </si>
  <si>
    <t>20.530,40</t>
  </si>
  <si>
    <t>93568</t>
  </si>
  <si>
    <t>23.725,46</t>
  </si>
  <si>
    <t>11.717,21</t>
  </si>
  <si>
    <t>93569</t>
  </si>
  <si>
    <t>13.535,22</t>
  </si>
  <si>
    <t>13.433,71</t>
  </si>
  <si>
    <t>93570</t>
  </si>
  <si>
    <t>15.519,92</t>
  </si>
  <si>
    <t>15.900,41</t>
  </si>
  <si>
    <t>93571</t>
  </si>
  <si>
    <t>18.372,03</t>
  </si>
  <si>
    <t>5.681,80</t>
  </si>
  <si>
    <t>93572</t>
  </si>
  <si>
    <t>6.471,26</t>
  </si>
  <si>
    <t>8.502,79</t>
  </si>
  <si>
    <t>94295</t>
  </si>
  <si>
    <t>9.818,55</t>
  </si>
  <si>
    <t>3.635,17</t>
  </si>
  <si>
    <t>94296</t>
  </si>
  <si>
    <t>4.104,83</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</si>
  <si>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</si>
  <si>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</si>
  <si>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</si>
  <si>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</si>
  <si>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</si>
  <si>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</si>
  <si>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</si>
  <si>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</si>
  <si>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</si>
  <si>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</si>
  <si>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</si>
  <si>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</si>
  <si>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</si>
  <si>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</si>
  <si>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</si>
  <si>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</si>
  <si>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</si>
  <si>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</si>
  <si>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</si>
  <si>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</si>
  <si>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</si>
  <si>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</si>
  <si>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</si>
  <si>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</si>
  <si>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</si>
  <si>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</si>
  <si>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</si>
  <si>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</si>
  <si>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</si>
  <si>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</si>
  <si>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</si>
  <si>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</si>
  <si>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</si>
  <si>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</si>
  <si>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</si>
  <si>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</si>
  <si>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</si>
  <si>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</si>
  <si>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</si>
  <si>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</si>
  <si>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</si>
  <si>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</si>
  <si>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</si>
  <si>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</si>
  <si>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</si>
  <si>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95353</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</si>
  <si>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</si>
  <si>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</si>
  <si>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</si>
  <si>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</si>
  <si>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</si>
  <si>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</si>
  <si>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</si>
  <si>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</si>
  <si>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</si>
  <si>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</si>
  <si>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</si>
  <si>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</si>
  <si>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</si>
  <si>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</si>
  <si>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</si>
  <si>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</si>
  <si>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</si>
  <si>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</si>
  <si>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</si>
  <si>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</si>
  <si>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</si>
  <si>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</si>
  <si>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</si>
  <si>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</si>
  <si>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</si>
  <si>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</si>
  <si>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</si>
  <si>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</si>
  <si>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</si>
  <si>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</si>
  <si>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</si>
  <si>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</si>
  <si>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</si>
  <si>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</si>
  <si>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</si>
  <si>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</si>
  <si>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</si>
  <si>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</si>
  <si>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</si>
  <si>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</si>
  <si>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</si>
  <si>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</si>
  <si>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</si>
  <si>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</si>
  <si>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</si>
  <si>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</si>
  <si>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</si>
  <si>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</si>
  <si>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</si>
  <si>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</si>
  <si>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</si>
  <si>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</si>
  <si>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</si>
  <si>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</si>
  <si>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</si>
  <si>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t>
  </si>
  <si>
    <t>95409</t>
  </si>
  <si>
    <t>95410</t>
  </si>
  <si>
    <t>95411</t>
  </si>
  <si>
    <t>95412</t>
  </si>
  <si>
    <t>95413</t>
  </si>
  <si>
    <t>95414</t>
  </si>
  <si>
    <t>95415</t>
  </si>
  <si>
    <t>128,87</t>
  </si>
  <si>
    <t>95416</t>
  </si>
  <si>
    <t>95417</t>
  </si>
  <si>
    <t>162,30</t>
  </si>
  <si>
    <t>95418</t>
  </si>
  <si>
    <t>213,21</t>
  </si>
  <si>
    <t>95419</t>
  </si>
  <si>
    <t>95420</t>
  </si>
  <si>
    <t>95421</t>
  </si>
  <si>
    <t>92,80</t>
  </si>
  <si>
    <t>95422</t>
  </si>
  <si>
    <t>74,97</t>
  </si>
  <si>
    <t>108,06</t>
  </si>
  <si>
    <t>95423</t>
  </si>
  <si>
    <t>124,95</t>
  </si>
  <si>
    <t>95424</t>
  </si>
  <si>
    <t>!EM PROCESSO DE DESATIVACAO! ASFALTADOR</t>
  </si>
  <si>
    <t>!EM PROCESSO DE DESATIVACAO! CAIXA P/ MEDICAO DE DEMANDA E ENERGIA REATIVA EM CHAPA 18 ESTAMPADA , PADRAO DE CONCESSIONARIA LOCAL</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</si>
  <si>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</si>
  <si>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</si>
  <si>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</si>
  <si>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</si>
  <si>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174,26</t>
  </si>
  <si>
    <t>!EM PROCESSO DE DESATIVACAO! MADEIRA DE 1A. QUALIDADE (MADEIRA BRANCA), SERRADA E NAO APARELHADA, PARA FORMAS DE CONCRETO ARMADO</t>
  </si>
  <si>
    <t>920,00</t>
  </si>
  <si>
    <t>!EM PROCESSO DE DESATIVACAO! TERMINAL DE PORCELANA (MUFLA) UNIPOLAR, USO EXTERNO, TENSAO 3,6/6 KV, PARA CABO DE 10/16 MM2, COM ISOLAMENTO EPR</t>
  </si>
  <si>
    <t>167,11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</si>
  <si>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</si>
  <si>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</si>
  <si>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</si>
  <si>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</si>
  <si>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</si>
  <si>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</si>
  <si>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</si>
  <si>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</si>
  <si>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</si>
  <si>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</si>
  <si>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</si>
  <si>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</si>
  <si>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</si>
  <si>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</si>
  <si>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</si>
  <si>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</si>
  <si>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</si>
  <si>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</si>
  <si>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</si>
  <si>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</si>
  <si>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</si>
  <si>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</si>
  <si>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</si>
  <si>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</si>
  <si>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</si>
  <si>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</si>
  <si>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</si>
  <si>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</si>
  <si>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</si>
  <si>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</si>
  <si>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</si>
  <si>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</si>
  <si>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</si>
  <si>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</si>
  <si>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</si>
  <si>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</si>
  <si>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</si>
  <si>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</si>
  <si>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</si>
  <si>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</si>
  <si>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</si>
  <si>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</si>
  <si>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</si>
  <si>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</si>
  <si>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</si>
  <si>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</si>
  <si>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</si>
  <si>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</si>
  <si>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</si>
  <si>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</si>
  <si>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</si>
  <si>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</si>
  <si>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</si>
  <si>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</si>
  <si>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</si>
  <si>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</si>
  <si>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</si>
  <si>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</si>
  <si>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</si>
  <si>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</si>
  <si>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</si>
  <si>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</si>
  <si>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</si>
  <si>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</si>
  <si>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</si>
  <si>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</si>
  <si>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</si>
  <si>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</si>
  <si>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</si>
  <si>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</si>
  <si>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</si>
  <si>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</si>
  <si>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</si>
  <si>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</si>
  <si>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</si>
  <si>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</si>
  <si>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</si>
  <si>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</si>
  <si>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</si>
  <si>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</si>
  <si>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</si>
  <si>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</si>
  <si>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</si>
  <si>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</si>
  <si>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</si>
  <si>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</si>
  <si>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</si>
  <si>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</si>
  <si>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</si>
  <si>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</si>
  <si>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</si>
  <si>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</si>
  <si>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</si>
  <si>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</si>
  <si>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</si>
  <si>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</si>
  <si>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</si>
  <si>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</si>
  <si>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</si>
  <si>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</si>
  <si>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</si>
  <si>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</si>
  <si>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</si>
  <si>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</si>
  <si>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</si>
  <si>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</si>
  <si>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</si>
  <si>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</si>
  <si>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</si>
  <si>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</si>
  <si>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</si>
  <si>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</si>
  <si>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</si>
  <si>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</si>
  <si>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</si>
  <si>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</si>
  <si>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</si>
  <si>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</si>
  <si>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</si>
  <si>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</si>
  <si>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</si>
  <si>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</si>
  <si>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</si>
  <si>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</si>
  <si>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</si>
  <si>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</si>
  <si>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</si>
  <si>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</si>
  <si>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</si>
  <si>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</si>
  <si>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</si>
  <si>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</si>
  <si>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</si>
  <si>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</si>
  <si>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</si>
  <si>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</si>
  <si>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</si>
  <si>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</si>
  <si>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</si>
  <si>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</si>
  <si>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</si>
  <si>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</si>
  <si>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</si>
  <si>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</si>
  <si>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</si>
  <si>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</si>
  <si>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</si>
  <si>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</si>
  <si>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</si>
  <si>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</si>
  <si>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</si>
  <si>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</si>
  <si>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</si>
  <si>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</si>
  <si>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</si>
  <si>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</si>
  <si>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</si>
  <si>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</si>
  <si>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</si>
  <si>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</si>
  <si>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</si>
  <si>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</si>
  <si>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</si>
  <si>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</si>
  <si>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</si>
  <si>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</si>
  <si>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</si>
  <si>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</si>
  <si>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</si>
  <si>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</si>
  <si>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</si>
  <si>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2.153,41</t>
  </si>
  <si>
    <t>AJUDANTE DE ELETRICISTA</t>
  </si>
  <si>
    <t>AJUDANTE DE ELETRICISTA (MENSALISTA)</t>
  </si>
  <si>
    <t>2.155,65</t>
  </si>
  <si>
    <t>AJUDANTE DE ESTRUTURA METALICA</t>
  </si>
  <si>
    <t>AJUDANTE DE ESTRUTURAS METALICAS (MENSALISTA)</t>
  </si>
  <si>
    <t>1.157,72</t>
  </si>
  <si>
    <t>1.338,61</t>
  </si>
  <si>
    <t>AJUDANTE DE OPERACAO EM GERAL</t>
  </si>
  <si>
    <t>AJUDANTE DE OPERACAO EM GERAL (MENSALISTA)</t>
  </si>
  <si>
    <t>1.944,00</t>
  </si>
  <si>
    <t>AJUDANTE DE PEDREIRO</t>
  </si>
  <si>
    <t>AJUDANTE DE PINTOR</t>
  </si>
  <si>
    <t>AJUDANTE DE PINTOR (MENSALISTA)</t>
  </si>
  <si>
    <t>2.158,41</t>
  </si>
  <si>
    <t>AJUDANTE DE SERRALHEIRO</t>
  </si>
  <si>
    <t>AJUDANTE DE SERRALHEIRO (MENSALISTA)</t>
  </si>
  <si>
    <t>2.036,93</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</si>
  <si>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</si>
  <si>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</si>
  <si>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</si>
  <si>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</si>
  <si>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</si>
  <si>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</si>
  <si>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</si>
  <si>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</si>
  <si>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</si>
  <si>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</si>
  <si>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99,22</t>
  </si>
  <si>
    <t>ALICATE DE PRESSAO PARA SOLDA DE CHAPA 18 "</t>
  </si>
  <si>
    <t>106,69</t>
  </si>
  <si>
    <t>ALICATE DE PRESSAO 11 " PARA SOLDA, TIPO C</t>
  </si>
  <si>
    <t>60,03</t>
  </si>
  <si>
    <t>ALICATE DE PRESSAO 11 " PARA SOLDA, TIPO U</t>
  </si>
  <si>
    <t>ALICATE PARA ANEIS DE PISTAO, CAPACIDADE 50 A 100 MM</t>
  </si>
  <si>
    <t>85,78</t>
  </si>
  <si>
    <t>ALIMENTACAO - HORISTA (ENCARGOS COMPLEMENTARES) (COLETADO CAIXA)</t>
  </si>
  <si>
    <t>ALIMENTACAO - MENSALISTA (ENCARGOS COMPLEMENTARES) (COLETADO CAIXA)</t>
  </si>
  <si>
    <t>ALISADORA DE CONCRETO COM MOTOR A GASOLINA DE 5,5 HP, PESO COM MOTOR DE 78 KG, 4 PAS</t>
  </si>
  <si>
    <t>6.452,30</t>
  </si>
  <si>
    <t>ALMOXARIFE</t>
  </si>
  <si>
    <t>ALMOXARIFE (MENSALISTA)</t>
  </si>
  <si>
    <t>3.065,97</t>
  </si>
  <si>
    <t>ALUMINIO ANODIZADO</t>
  </si>
  <si>
    <t>20,01</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</si>
  <si>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</si>
  <si>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</si>
  <si>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</si>
  <si>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</si>
  <si>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</si>
  <si>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</si>
  <si>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</si>
  <si>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</si>
  <si>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</si>
  <si>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</si>
  <si>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</si>
  <si>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</si>
  <si>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</si>
  <si>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67,02</t>
  </si>
  <si>
    <t>ANEL BORRACHA, PARA TUBO PVC DEFOFO, DN 300 MM (NBR 7665)</t>
  </si>
  <si>
    <t>102,94</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</si>
  <si>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</si>
  <si>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</si>
  <si>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</si>
  <si>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</si>
  <si>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</si>
  <si>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</si>
  <si>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</si>
  <si>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42,96</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</si>
  <si>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</si>
  <si>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</si>
  <si>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</si>
  <si>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</si>
  <si>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</si>
  <si>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</si>
  <si>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</si>
  <si>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</si>
  <si>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</si>
  <si>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</si>
  <si>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</si>
  <si>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</si>
  <si>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</si>
  <si>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</si>
  <si>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</si>
  <si>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</si>
  <si>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</si>
  <si>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</si>
  <si>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</si>
  <si>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</si>
  <si>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</si>
  <si>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</si>
  <si>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</si>
  <si>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</si>
  <si>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</si>
  <si>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</si>
  <si>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</si>
  <si>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</si>
  <si>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</si>
  <si>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51,90</t>
  </si>
  <si>
    <t>ANEL DE VEDACAO/JUNTA ELASTICA, H = *16* MM, PARA TUBO DE CONCRETO DN 400 MM</t>
  </si>
  <si>
    <t>ANEL DE VEDACAO/JUNTA ELASTICA, H = *16* MM, PARA TUBO DE CONCRETO DN 500 MM</t>
  </si>
  <si>
    <t>77,91</t>
  </si>
  <si>
    <t>ANEL DE VEDACAO/JUNTA ELASTICA, H = *16* MM, PARA TUBO DE CONCRETO DN 600 MM</t>
  </si>
  <si>
    <t>95,59</t>
  </si>
  <si>
    <t>ANEL DE VEDACAO/JUNTA ELASTICA, H = *18* MM, PARA TUBO DE CONCRETO DN 700 MM</t>
  </si>
  <si>
    <t>101,07</t>
  </si>
  <si>
    <t>ANEL DE VEDACAO/JUNTA ELASTICA, H = *19* MM, PARA TUBO DE CONCRETO DN 800 MM</t>
  </si>
  <si>
    <t>126,19</t>
  </si>
  <si>
    <t>ANEL DE VEDACAO/JUNTA ELASTICA, H = *19* MM, PARA TUBO DE CONCRETO DN 900 MM</t>
  </si>
  <si>
    <t>118,71</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</si>
  <si>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</si>
  <si>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</si>
  <si>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</si>
  <si>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</si>
  <si>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</si>
  <si>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</si>
  <si>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2.835,00</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</si>
  <si>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</si>
  <si>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</si>
  <si>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</si>
  <si>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</si>
  <si>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1.229,86</t>
  </si>
  <si>
    <t>APONTADOR OU APROPRIADOR</t>
  </si>
  <si>
    <t>APONTADOR OU APROPRIADOR (MENSALISTA)</t>
  </si>
  <si>
    <t>2.896,57</t>
  </si>
  <si>
    <t>AQUECEDOR DE AGUA A GAS GLP/GN COM CAPACIDADE DE ARMAZENAMENTO DE 50 A 80 L</t>
  </si>
  <si>
    <t>2.521,15</t>
  </si>
  <si>
    <t>AQUECEDOR DE AGUA ELETRICO  RESERVATORIO DE 100 L CILINDRICO EM COBRE, REFORCADO COM ACO CARBONO, MONOFASICO, TENSAO NOMINAL 220 V</t>
  </si>
  <si>
    <t>2.688,28</t>
  </si>
  <si>
    <t>AQUECEDOR DE AGUA ELETRICO  RESERVATORIO DE 500 L CILINDRICO EM COBRE, REFORCADO COM ACO CARBONO, MONOFASICO, TENSAO NOMINAL 220 V</t>
  </si>
  <si>
    <t>5.851,71</t>
  </si>
  <si>
    <t>AQUECEDOR DE AGUA ELETRICO  RESERVATORIO DE 500 L CILINDRICO EM COBRE, REFORCADO COM ACO CARBONO, TRIFASICO, TENSAO NOMINAL 220/380/400 V, POTENCIA 24 KW</t>
  </si>
  <si>
    <t>7.347,61</t>
  </si>
  <si>
    <t>AQUECEDOR DE AGUA ELETRICO  RESERVATORIO DE 700 L CILINDRICO EM COBRE, REFORCADO COM ACO CARBONO, MONOFASICO, TENSAO NOMINAL 220 V</t>
  </si>
  <si>
    <t>9.518,02</t>
  </si>
  <si>
    <t>AQUECEDOR DE AGUA ELETRICO HORIZONTAL, RESERVATORIO DE 200 L CILINDRICO EM COBRE, REFORCADO COM ACO CARBONO, MONOFASICO, TENSAO NOMINAL 220 V</t>
  </si>
  <si>
    <t>3.639,33</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</si>
  <si>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</si>
  <si>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</si>
  <si>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</si>
  <si>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</si>
  <si>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</si>
  <si>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</si>
  <si>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</si>
  <si>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1.286,76</t>
  </si>
  <si>
    <t>AR-CONDICIONADO FRIO SPLIT HI-WALL (PAREDE) 18000 BTU/H</t>
  </si>
  <si>
    <t>1.899,00</t>
  </si>
  <si>
    <t>AR-CONDICIONADO FRIO SPLIT HI-WALL (PAREDE) 7000 BTU/H</t>
  </si>
  <si>
    <t>1.099,12</t>
  </si>
  <si>
    <t>AR-CONDICIONADO FRIO SPLIT HI-WALL (PAREDE) 9000 BTU/H</t>
  </si>
  <si>
    <t>1.160,25</t>
  </si>
  <si>
    <t>AR-CONDICIONADO FRIO SPLIT PISO-TETO 18000 BTU/H</t>
  </si>
  <si>
    <t>3.215,82</t>
  </si>
  <si>
    <t>AR-CONDICIONADO FRIO SPLIT PISO-TETO 24000 BTU/H</t>
  </si>
  <si>
    <t>3.359,80</t>
  </si>
  <si>
    <t>AR-CONDICIONADO FRIO SPLIT PISO-TETO 30000 BTU/H</t>
  </si>
  <si>
    <t>4.281,59</t>
  </si>
  <si>
    <t>AR-CONDICIONADO FRIO SPLIT PISO-TETO 36000 BTU/H</t>
  </si>
  <si>
    <t>4.552,70</t>
  </si>
  <si>
    <t>AR-CONDICIONADO FRIO SPLIT PISO-TETO 48000 BTU/H</t>
  </si>
  <si>
    <t>5.783,64</t>
  </si>
  <si>
    <t>AR-CONDICIONADO FRIO SPLIT PISO-TETO 60000 BTU/H</t>
  </si>
  <si>
    <t>6.384,48</t>
  </si>
  <si>
    <t>AR-CONDICIONADO FRIO SPLITAO INVERTER 30 TR</t>
  </si>
  <si>
    <t>55.203,52</t>
  </si>
  <si>
    <t>AR-CONDICIONADO FRIO SPLITAO MODULAR 10 TR</t>
  </si>
  <si>
    <t>23.758,39</t>
  </si>
  <si>
    <t>AR-CONDICIONADO FRIO SPLITAO MODULAR 15 TR</t>
  </si>
  <si>
    <t>28.726,29</t>
  </si>
  <si>
    <t>AR-CONDICIONADO FRIO SPLITAO MODULAR 20 TR</t>
  </si>
  <si>
    <t>35.708,60</t>
  </si>
  <si>
    <t>AR-CONDICIONADO QUENTE/FRIO SPLIT CASSETE (TETO)  4 VIAS 24000 BTU/H</t>
  </si>
  <si>
    <t>5.127,49</t>
  </si>
  <si>
    <t>AR-CONDICIONADO QUENTE/FRIO SPLIT CASSETE (TETO)  4 VIAS 30000 BTU/H</t>
  </si>
  <si>
    <t>5.160,79</t>
  </si>
  <si>
    <t>AR-CONDICIONADO QUENTE/FRIO SPLIT CASSETE (TETO)  4 VIAS 36000 BTU/H</t>
  </si>
  <si>
    <t>5.355,51</t>
  </si>
  <si>
    <t>AR-CONDICIONADO QUENTE/FRIO SPLIT CASSETE (TETO)  4 VIAS 48000 BTU/H</t>
  </si>
  <si>
    <t>6.158,57</t>
  </si>
  <si>
    <t>AR-CONDICIONADO QUENTE/FRIO SPLIT CASSETE (TETO)  4 VIAS 60000 BTU/H</t>
  </si>
  <si>
    <t>7.152,35</t>
  </si>
  <si>
    <t>AR-CONDICIONADO QUENTE/FRIO SPLIT CASSETE (TETO) 4 VIAS 18000 BTU/H</t>
  </si>
  <si>
    <t>4.723,27</t>
  </si>
  <si>
    <t>AR-CONDICIONADO QUENTE/FRIO SPLIT HI-WALL (PAREDE) 12000 BTU/H</t>
  </si>
  <si>
    <t>1.481,01</t>
  </si>
  <si>
    <t>AR-CONDICIONADO QUENTE/FRIO SPLIT HI-WALL (PAREDE) 18000 BTU/H</t>
  </si>
  <si>
    <t>2.142,19</t>
  </si>
  <si>
    <t>AR-CONDICIONADO QUENTE/FRIO SPLIT HI-WALL (PAREDE) 24000 BTU/H</t>
  </si>
  <si>
    <t>2.658,97</t>
  </si>
  <si>
    <t>AR-CONDICIONADO QUENTE/FRIO SPLIT HI-WALL (PAREDE) 7000 BTU/H</t>
  </si>
  <si>
    <t>1.036,94</t>
  </si>
  <si>
    <t>AR-CONDICIONADO QUENTE/FRIO SPLIT HI-WALL (PAREDE) 9000 BTU/H</t>
  </si>
  <si>
    <t>1.298,52</t>
  </si>
  <si>
    <t>AR-CONDICIONADO QUENTE/FRIO SPLIT PISO-TETO 24000 BTU/H</t>
  </si>
  <si>
    <t>3.513,95</t>
  </si>
  <si>
    <t>ARADO REVERSIVEL COM 3 DISCOS DE 26" X 6MM REBOCAVEL</t>
  </si>
  <si>
    <t>10.541,85</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</si>
  <si>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</si>
  <si>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</si>
  <si>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</si>
  <si>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</si>
  <si>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</si>
  <si>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</si>
  <si>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</si>
  <si>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</si>
  <si>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</si>
  <si>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</si>
  <si>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</si>
  <si>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</si>
  <si>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</si>
  <si>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</si>
  <si>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</si>
  <si>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</si>
  <si>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</si>
  <si>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67,73</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</si>
  <si>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</si>
  <si>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</si>
  <si>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</si>
  <si>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</si>
  <si>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</si>
  <si>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</si>
  <si>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</si>
  <si>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</si>
  <si>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</si>
  <si>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</si>
  <si>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</si>
  <si>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</si>
  <si>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</si>
  <si>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</si>
  <si>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</si>
  <si>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</si>
  <si>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</si>
  <si>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</si>
  <si>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</si>
  <si>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</si>
  <si>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</si>
  <si>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203,21</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</si>
  <si>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</si>
  <si>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</si>
  <si>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</si>
  <si>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</si>
  <si>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</si>
  <si>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</si>
  <si>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27,61</t>
  </si>
  <si>
    <t>ARMACAO VERTICAL COM HASTE E CONTRA-PINO, EM CHAPA DE ACO GALVANIZADO 3/16", COM 2 ESTRIBOS, SEM ISOLADOR</t>
  </si>
  <si>
    <t>ARMACAO VERTICAL COM HASTE E CONTRA-PINO, EM CHAPA DE ACO GALVANIZADO 3/16", COM 3 ESTRIBOS E 3 ISOLADORES</t>
  </si>
  <si>
    <t>49,90</t>
  </si>
  <si>
    <t>ARMACAO VERTICAL COM HASTE E CONTRA-PINO, EM CHAPA DE ACO GALVANIZADO 3/16", COM 3 ESTRIBOS, SEM ISOLADOR</t>
  </si>
  <si>
    <t>ARMACAO VERTICAL COM HASTE E CONTRA-PINO, EM CHAPA DE ACO GALVANIZADO 3/16", COM 4 ESTRIBOS E 4 ISOLADORES</t>
  </si>
  <si>
    <t>64,30</t>
  </si>
  <si>
    <t>ARMACAO VERTICAL COM HASTE E CONTRA-PINO, EM CHAPA DE ACO GALVANIZADO 3/16", COM 4 ESTRIBOS, SEM ISOLADOR</t>
  </si>
  <si>
    <t>ARMADOR</t>
  </si>
  <si>
    <t>ARMADOR (MENSALISTA)</t>
  </si>
  <si>
    <t>2.866,19</t>
  </si>
  <si>
    <t>ARQUITETO JUNIOR</t>
  </si>
  <si>
    <t>76,29</t>
  </si>
  <si>
    <t>ARQUITETO JUNIOR (MENSALISTA)</t>
  </si>
  <si>
    <t>13.384,95</t>
  </si>
  <si>
    <t>ARQUITETO PAISAGISTA</t>
  </si>
  <si>
    <t>ARQUITETO PAISAGISTA (MENSALISTA)</t>
  </si>
  <si>
    <t>ARQUITETO PLENO</t>
  </si>
  <si>
    <t>ARQUITETO PLENO (MENSALISTA)</t>
  </si>
  <si>
    <t>15.359,58</t>
  </si>
  <si>
    <t>ARQUITETO SENIOR</t>
  </si>
  <si>
    <t>ARQUITETO SENIOR (MENSALISTA)</t>
  </si>
  <si>
    <t>18.197,22</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</si>
  <si>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</si>
  <si>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</si>
  <si>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</si>
  <si>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</si>
  <si>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</si>
  <si>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</si>
  <si>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</si>
  <si>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</si>
  <si>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</si>
  <si>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</si>
  <si>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</si>
  <si>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</si>
  <si>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</si>
  <si>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</si>
  <si>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</si>
  <si>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</si>
  <si>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</si>
  <si>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</si>
  <si>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20,96</t>
  </si>
  <si>
    <t>ASSENTADOR DE TUBOS (MENSALISTA)</t>
  </si>
  <si>
    <t>3.184,61</t>
  </si>
  <si>
    <t>3.682,21</t>
  </si>
  <si>
    <t>ASSENTO  VASO SANITARIO INFANTIL EM PLASTICO BRANCO</t>
  </si>
  <si>
    <t>46,60</t>
  </si>
  <si>
    <t>ASSENTO SANITARIO DE PLASTICO, TIPO CONVENCIONAL</t>
  </si>
  <si>
    <t>AUTOMATICO DE BOIA SUPERIOR / INFERIOR, *15* A / 250 V</t>
  </si>
  <si>
    <t>42,90</t>
  </si>
  <si>
    <t>AUXILIAR  DE ALMOXARIFE</t>
  </si>
  <si>
    <t>AUXILIAR DE ALMOXARIFE (MENSALISTA)</t>
  </si>
  <si>
    <t>2.303,51</t>
  </si>
  <si>
    <t>AUXILIAR DE AZULEJISTA</t>
  </si>
  <si>
    <t>AUXILIAR DE AZULEJISTA (MENSALISTA)</t>
  </si>
  <si>
    <t>1.958,09</t>
  </si>
  <si>
    <t>AUXILIAR DE CARPINTEIRO</t>
  </si>
  <si>
    <t>AUXILIAR DE DESENHISTA</t>
  </si>
  <si>
    <t>AUXILIAR DE ENCANADOR OU BOMBEIRO HIDRAULICO</t>
  </si>
  <si>
    <t>AUXILIAR DE ENCANADOR OU BOMBEIRO HIDRAULICO (MENSALISTA)</t>
  </si>
  <si>
    <t>1.797,49</t>
  </si>
  <si>
    <t>2.078,35</t>
  </si>
  <si>
    <t>AUXILIAR DE ESCRITORIO</t>
  </si>
  <si>
    <t>AUXILIAR DE ESCRITORIO (MENSALISTA)</t>
  </si>
  <si>
    <t>2.514,90</t>
  </si>
  <si>
    <t>AUXILIAR DE LABORATORISTA DE SOLOS E CONCRETO</t>
  </si>
  <si>
    <t>AUXILIAR DE LABORATORISTA DE SOLOS E DE CONCRETO (MENSALISTA)</t>
  </si>
  <si>
    <t>1.696,61</t>
  </si>
  <si>
    <t>1.961,71</t>
  </si>
  <si>
    <t>AUXILIAR DE MECANICO</t>
  </si>
  <si>
    <t>AUXILIAR DE MECANICO (MENSALISTA)</t>
  </si>
  <si>
    <t>1.809,03</t>
  </si>
  <si>
    <t>2.091,69</t>
  </si>
  <si>
    <t>AUXILIAR DE PEDREIRO (MENSALISTA)</t>
  </si>
  <si>
    <t>2.086,56</t>
  </si>
  <si>
    <t>AUXILIAR DE SERVICOS GERAIS</t>
  </si>
  <si>
    <t>AUXILIAR DE SERVICOS GERAIS (MENSALISTA)</t>
  </si>
  <si>
    <t>1.843,32</t>
  </si>
  <si>
    <t>AUXILIAR DE TOPOGRAFO</t>
  </si>
  <si>
    <t>AUXILIAR DE TOPOGRAFO (MENSALISTA)</t>
  </si>
  <si>
    <t>2.597,94</t>
  </si>
  <si>
    <t>AUXILIAR TECNICO / ASSISTENTE DE ENGENHARIA</t>
  </si>
  <si>
    <t>AUXILIAR TECNICO / ASSISTENTE DE ENGENHARIA (MENSALISTA)</t>
  </si>
  <si>
    <t>4.573,21</t>
  </si>
  <si>
    <t>AVENTAL DE SEGURANCA DE RASPA DE COURO 1,00 X 0,60 M</t>
  </si>
  <si>
    <t>33,05</t>
  </si>
  <si>
    <t>AZULEJISTA OU LADRILHEIRO (MENSALISTA)</t>
  </si>
  <si>
    <t>2.606,20</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</si>
  <si>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</si>
  <si>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</si>
  <si>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</si>
  <si>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</si>
  <si>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</si>
  <si>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</si>
  <si>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</si>
  <si>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</si>
  <si>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</si>
  <si>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</si>
  <si>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91,89</t>
  </si>
  <si>
    <t>BANCADA DE MARMORE SINTETICO COM UMA CUBA, 150 X *60* CM</t>
  </si>
  <si>
    <t>115,18</t>
  </si>
  <si>
    <t>BANCADA DE MARMORE SINTETICO COM UMA CUBA, 200 X *60* CM</t>
  </si>
  <si>
    <t>259,56</t>
  </si>
  <si>
    <t>BANCADA/ BANCA EM GRANITO, POLIDO, TIPO ANDORINHA/ QUARTZ/ CASTELO/ CORUMBA OU OUTROS EQUIVALENTES DA REGIAO, COM CUBA INOX, FORMATO *120 X 60* CM, E=  *2* CM</t>
  </si>
  <si>
    <t>BANCADA/ BANCA EM MARMORE, POLIDO, BRANCO COMUM, E=  *3* CM</t>
  </si>
  <si>
    <t>390,92</t>
  </si>
  <si>
    <t>BANCADA/BANCA/PIA DE ACO INOXIDAVEL (AISI 430) COM 1 CUBA CENTRAL, COM VALVULA, ESCORREDOR DUPLO, DE *0,55 X 1,20* M</t>
  </si>
  <si>
    <t>171,39</t>
  </si>
  <si>
    <t>BANCADA/BANCA/PIA DE ACO INOXIDAVEL (AISI 430) COM 1 CUBA CENTRAL, COM VALVULA, ESCORREDOR DUPLO, DE *0,55 X 1,40* M</t>
  </si>
  <si>
    <t>227,90</t>
  </si>
  <si>
    <t>BANCADA/BANCA/PIA DE ACO INOXIDAVEL (AISI 430) COM 1 CUBA CENTRAL, COM VALVULA, ESCORREDOR DUPLO, DE *0,55 X 1,80* M</t>
  </si>
  <si>
    <t>330,19</t>
  </si>
  <si>
    <t>BANCADA/BANCA/PIA DE ACO INOXIDAVEL (AISI 430) COM 1 CUBA CENTRAL, COM VALVULA, LISA (SEM ESCORREDOR), DE *0,55 X 1,20* M</t>
  </si>
  <si>
    <t>167,53</t>
  </si>
  <si>
    <t>BANCADA/BANCA/PIA DE ACO INOXIDAVEL (AISI 430) COM 1 CUBA CENTRAL, SEM VALVULA, ESCORREDOR DUPLO, DE *0,55 X 1,60* M</t>
  </si>
  <si>
    <t>199,22</t>
  </si>
  <si>
    <t>BANCADA/BANCA/PIA DE ACO INOXIDAVEL (AISI 430) COM 2 CUBAS, COM VALVULAS, ESCORREDOR DUPLO, DE *0,55 X 2,00* M</t>
  </si>
  <si>
    <t>465,54</t>
  </si>
  <si>
    <t>BANCADA/TAMPO ACO INOX (AISI 304), LARGURA 60 CM, COM RODABANCA (NAO INCLUI PES DE APOIO)</t>
  </si>
  <si>
    <t>741,75</t>
  </si>
  <si>
    <t>BANCADA/TAMPO ACO INOX (AISI 304), LARGURA 70 CM, COM RODABANCA (NAO INCLUI PES DE APOIO)</t>
  </si>
  <si>
    <t>929,38</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</si>
  <si>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</si>
  <si>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</si>
  <si>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</si>
  <si>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</si>
  <si>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</si>
  <si>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</si>
  <si>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</si>
  <si>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</si>
  <si>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</si>
  <si>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</si>
  <si>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</si>
  <si>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</si>
  <si>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</si>
  <si>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</si>
  <si>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</si>
  <si>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</si>
  <si>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</si>
  <si>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</si>
  <si>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</si>
  <si>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</si>
  <si>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</si>
  <si>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</si>
  <si>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</si>
  <si>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</si>
  <si>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</si>
  <si>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</si>
  <si>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</si>
  <si>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</si>
  <si>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</si>
  <si>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</si>
  <si>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</si>
  <si>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</si>
  <si>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</si>
  <si>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</si>
  <si>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</si>
  <si>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</si>
  <si>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</si>
  <si>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</si>
  <si>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</si>
  <si>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</si>
  <si>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</si>
  <si>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</si>
  <si>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</si>
  <si>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</si>
  <si>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</si>
  <si>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</si>
  <si>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</si>
  <si>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</si>
  <si>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2.790,00</t>
  </si>
  <si>
    <t>BETONEIRA CAPACIDADE NOMINAL 400 L, CAPACIDADE DE MISTURA 310 L, MOTOR A DIESEL POTENCIA 5 CV, SEM CARREGADOR</t>
  </si>
  <si>
    <t>3.804,80</t>
  </si>
  <si>
    <t>BETONEIRA CAPACIDADE NOMINAL 400 L, CAPACIDADE DE MISTURA 310 L, MOTOR A GASOLINA POTENCIA 5,5 CV, SEM CARREGADOR</t>
  </si>
  <si>
    <t>3.489,86</t>
  </si>
  <si>
    <t>BETONEIRA CAPACIDADE NOMINAL 600 L, CAPACIDADE DE MISTURA 440 L, MOTOR A GASOLINA POTENCIA 10 HP, COM CARREGADOR</t>
  </si>
  <si>
    <t>15.179,49</t>
  </si>
  <si>
    <t>BETONEIRA, CAPACIDADE NOMINAL 400 L, CAPACIDADE DE MISTURA 310L, MOTOR ELETRICO TRIFASICO 220/380V POTENCIA 2 CV, SEM CARREGADOR</t>
  </si>
  <si>
    <t>3.191,94</t>
  </si>
  <si>
    <t>BETONEIRA, CAPACIDADE NOMINAL 600 L, CAPACIDADE DE MISTURA  360L, MOTOR ELETRICO TRIFASICO 220/380V, POTENCIA 4CV, EXCLUSO CARREGADOR</t>
  </si>
  <si>
    <t>11.349,15</t>
  </si>
  <si>
    <t>BETONEIRA, CAPACIDADE NOMINAL 600 L, CAPACIDADE DE MISTURA 440 L, MOTOR A DIESEL POTENCIA 10 CV, COM CARREGADOR</t>
  </si>
  <si>
    <t>13.793,94</t>
  </si>
  <si>
    <t>BLASTER, DINAMITADOR OU CABO DE FOGO</t>
  </si>
  <si>
    <t>BLASTER, DINAMITADOR OU CABO DE FOGO (MENSALISTA)</t>
  </si>
  <si>
    <t>3.414,24</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</si>
  <si>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</si>
  <si>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</si>
  <si>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</si>
  <si>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</si>
  <si>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</si>
  <si>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</si>
  <si>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</si>
  <si>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</si>
  <si>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</si>
  <si>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</si>
  <si>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</si>
  <si>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</si>
  <si>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</si>
  <si>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</si>
  <si>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</si>
  <si>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</si>
  <si>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</si>
  <si>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</si>
  <si>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</si>
  <si>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</si>
  <si>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</si>
  <si>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</si>
  <si>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</si>
  <si>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</si>
  <si>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</si>
  <si>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</si>
  <si>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</si>
  <si>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</si>
  <si>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</si>
  <si>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</si>
  <si>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</si>
  <si>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</si>
  <si>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</si>
  <si>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</si>
  <si>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</si>
  <si>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</si>
  <si>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434,47</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</si>
  <si>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</si>
  <si>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</si>
  <si>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</si>
  <si>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</si>
  <si>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</si>
  <si>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</si>
  <si>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</si>
  <si>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</si>
  <si>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</si>
  <si>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</si>
  <si>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</si>
  <si>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</si>
  <si>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</si>
  <si>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</si>
  <si>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</si>
  <si>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</si>
  <si>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</si>
  <si>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</si>
  <si>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</si>
  <si>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</si>
  <si>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</si>
  <si>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</si>
  <si>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</si>
  <si>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41,62</t>
  </si>
  <si>
    <t>BLOQUETE/PISO DE CONCRETO - MODELO PISOGRAMA/CONCREGRAMA/PAVI-GRADE/GRAMEIRO, *60  CM X 45* CM, E =  *7* CM, COR NATURAL</t>
  </si>
  <si>
    <t>BLOQUETE/PISO DE CONCRETO - MODELO PISOGRAMA/CONCREGRAMA/PAVI-GRADE/GRAMEIRO, *60  CM X 45* CM, E =  *9* CM, COR NATURAL</t>
  </si>
  <si>
    <t>59,84</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</si>
  <si>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</si>
  <si>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</si>
  <si>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</si>
  <si>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32,09</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</si>
  <si>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</si>
  <si>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</si>
  <si>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36,89</t>
  </si>
  <si>
    <t>BLOQUETE/PISO INTERTRAVADO DE CONCRETO - MODELO RETANGULAR/TIJOLINHO/PAVER/HOLANDES/PARALELEPIPEDO, 20 CM X 10 CM, E = 6 CM, RESISTENCIA DE 35 MPA (NBR 9781), COR NATURAL</t>
  </si>
  <si>
    <t>32,68</t>
  </si>
  <si>
    <t>BLOQUETE/PISO INTERTRAVADO DE CONCRETO - MODELO RETANGULAR/TIJOLINHO/PAVER/HOLANDES/PARALELEPIPEDO, 20 CM X 10 CM, E = 8 CM, RESISTENCIA DE 35 MPA (NBR 9781), COLORIDO</t>
  </si>
  <si>
    <t>43,41</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</si>
  <si>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</si>
  <si>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</si>
  <si>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</si>
  <si>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33,58</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</si>
  <si>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</si>
  <si>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</si>
  <si>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</si>
  <si>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</si>
  <si>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</si>
  <si>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</si>
  <si>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</si>
  <si>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</si>
  <si>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</si>
  <si>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1.629,97</t>
  </si>
  <si>
    <t>BOMBA CENTRIFUGA  MOTOR ELETRICO TRIFASICO 2,96HP, DIAMETRO DE SUCCAO X ELEVACAO 1 1/2" X 1 1/4", DIAMETRO DO ROTOR 148 MM, HM/Q: 34 M / 14,80 M3/H A 40 M / 8,60 M3/H</t>
  </si>
  <si>
    <t>1.370,51</t>
  </si>
  <si>
    <t>BOMBA CENTRIFUGA COM MOTOR ELETRICO MONOFASICO, POTENCIA 0,33 HP,  BOCAIS 1" X 3/4", DIAMETRO DO ROTOR 99 MM, HM/Q = 4 MCA / 8,5 M3/H A 18 MCA / 0,90 M3/H</t>
  </si>
  <si>
    <t>558,50</t>
  </si>
  <si>
    <t>BOMBA CENTRIFUGA MONOESTAGIO COM MOTOR ELETRICO MONOFASICO, POTENCIA 15 HP,  DIAMETRO DO ROTOR *173* MM, HM/Q = *30* MCA / *90* M3/H A *45* MCA / *55* M3/H</t>
  </si>
  <si>
    <t>8.070,27</t>
  </si>
  <si>
    <t>BOMBA CENTRIFUGA MOTOR ELETRICO MONOFASICO 0,49 HP  BOCAIS 1" X 3/4", DIAMETRO DO ROTOR 110 MM, HM/Q: 6 M / 8,3 M3/H A 20 M / 1,2 M3/H</t>
  </si>
  <si>
    <t>543,56</t>
  </si>
  <si>
    <t>BOMBA CENTRIFUGA MOTOR ELETRICO MONOFASICO 0,50 CV DIAMETRO DE SUCCAO X ELEVACAO 3/4" X 3/4", MONOESTAGIO, DIAMETRO DOS ROTORES 114 MM, HM/Q: 2 M / 2,99 M3/H A 24 M / 0,71 M3/H</t>
  </si>
  <si>
    <t>848,26</t>
  </si>
  <si>
    <t>BOMBA CENTRIFUGA MOTOR ELETRICO MONOFASICO 0,74HP  DIAMETRO DE SUCCAO X ELEVACAO 1 1/4" X 1", DIAMETRO DO ROTOR 120 MM, HM/Q: 8 M / 7,70 M3/H A 24 M / 2,80 M3/H</t>
  </si>
  <si>
    <t>928,74</t>
  </si>
  <si>
    <t>BOMBA CENTRIFUGA MOTOR ELETRICO TRIFASICO 0,99HP  DIAMETRO DE SUCCAO X ELEVACAO 1" X 1", DIAMETRO DO ROTOR 145 MM, HM/Q: 14 M / 8,4 M3/H A 40 M / 0,60 M3/H</t>
  </si>
  <si>
    <t>916,26</t>
  </si>
  <si>
    <t>BOMBA CENTRIFUGA MOTOR ELETRICO TRIFASICO 14,8 HP, DIAMETRO DE SUCCAO X ELEVACAO 2 1/2" X 2", DIAMETRO DO ROTOR 195 MM, HM/Q: 62 M / 55,5 M3/H A 80 M / 31,50 M3/H</t>
  </si>
  <si>
    <t>5.138,11</t>
  </si>
  <si>
    <t>BOMBA CENTRIFUGA MOTOR ELETRICO TRIFASICO 5HP, DIAMETRO DE SUCCAO X ELEVACAO 2" X 1 1/2", DIAMETRO DO ROTOR 155 MM, HM/Q: 40 M / 20,40 M3/H A 46 M / 9,20 M3/H</t>
  </si>
  <si>
    <t>2.382,50</t>
  </si>
  <si>
    <t>BOMBA CENTRIFUGA MOTOR ELETRICO TRIFASICO 9,86 DIAMETRO DE SUCCAO X ELEVACAO 1" X 1", 4 ESTAGIOS, DIAMETRO DOS ROTORES 4 X 146 MM, HM/Q: 85 M / 14,9 M3/H A 140 M / 4,2 M3/H</t>
  </si>
  <si>
    <t>4.833,61</t>
  </si>
  <si>
    <t>BOMBA CENTRIFUGA,  MOTOR ELETRICO TRIFASICO 1,48HP  DIAMETRO DE SUCCAO X ELEVACAO 1 1/2" X 1", DIAMETRO DO ROTOR 117 MM, HM/Q: 10 M / 21,9 M3/H A 24 M / 6,1 M3/H</t>
  </si>
  <si>
    <t>982,22</t>
  </si>
  <si>
    <t>BOMBA DE PROJECAO DE CONCRETO SECO, POTENCIA 10 CV, VAZAO 3 M3/H</t>
  </si>
  <si>
    <t>34.010,95</t>
  </si>
  <si>
    <t>BOMBA DE PROJECAO DE CONCRETO SECO, POTENCIA 10 CV, VAZAO 6 M3/H</t>
  </si>
  <si>
    <t>36.438,52</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</si>
  <si>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</si>
  <si>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</si>
  <si>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</si>
  <si>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</si>
  <si>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</si>
  <si>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</si>
  <si>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</si>
  <si>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</si>
  <si>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</si>
  <si>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</si>
  <si>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</si>
  <si>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</si>
  <si>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</si>
  <si>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</si>
  <si>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</si>
  <si>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138.842,85</t>
  </si>
  <si>
    <t>BOMBA TRIPLEX, PARA INJECAO DE CALDA DE CIMENTO, VAZAO MAXIMA DE *100* LITROS/MINUTO, PRESSAO MAXIMA DE *70* BAR, POTENCIA DE 15 CV</t>
  </si>
  <si>
    <t>52.243,27</t>
  </si>
  <si>
    <t>BORBOLETA EM LATAO FUNDIDO CROMADO, PARA TRAVAR JANELA TIPO GUILHOTINA</t>
  </si>
  <si>
    <t>BORBOLETA EM ZAMAC CROMADO, PARA TRAVAR JANELA TIPO GUILHOTINA</t>
  </si>
  <si>
    <t>BOTA DE PVC PRETA, CANO MEDIO, SEM FORRO</t>
  </si>
  <si>
    <t>BOTA DE SEGURANCA COM BIQUEIRA DE ACO E COLARINHO ACOLCHOADO</t>
  </si>
  <si>
    <t>53,42</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</si>
  <si>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</si>
  <si>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</si>
  <si>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</si>
  <si>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</si>
  <si>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</si>
  <si>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</si>
  <si>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</si>
  <si>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</si>
  <si>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</si>
  <si>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</si>
  <si>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</si>
  <si>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</si>
  <si>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</si>
  <si>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</si>
  <si>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</si>
  <si>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</si>
  <si>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</si>
  <si>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</si>
  <si>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</si>
  <si>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</si>
  <si>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</si>
  <si>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</si>
  <si>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</si>
  <si>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</si>
  <si>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</si>
  <si>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</si>
  <si>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</si>
  <si>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</si>
  <si>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</si>
  <si>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</si>
  <si>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</si>
  <si>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</si>
  <si>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</si>
  <si>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</si>
  <si>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</si>
  <si>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</si>
  <si>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</si>
  <si>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</si>
  <si>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</si>
  <si>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</si>
  <si>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</si>
  <si>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</si>
  <si>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</si>
  <si>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</si>
  <si>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</si>
  <si>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</si>
  <si>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</si>
  <si>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</si>
  <si>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</si>
  <si>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</si>
  <si>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</si>
  <si>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</si>
  <si>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</si>
  <si>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</si>
  <si>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</si>
  <si>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</si>
  <si>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</si>
  <si>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</si>
  <si>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</si>
  <si>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</si>
  <si>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</si>
  <si>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</si>
  <si>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</si>
  <si>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</si>
  <si>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</si>
  <si>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</si>
  <si>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</si>
  <si>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</si>
  <si>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</si>
  <si>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</si>
  <si>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</si>
  <si>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</si>
  <si>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</si>
  <si>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</si>
  <si>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</si>
  <si>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</si>
  <si>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</si>
  <si>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</si>
  <si>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</si>
  <si>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</si>
  <si>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</si>
  <si>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</si>
  <si>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</si>
  <si>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</si>
  <si>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</si>
  <si>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</si>
  <si>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</si>
  <si>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</si>
  <si>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</si>
  <si>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</si>
  <si>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</si>
  <si>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</si>
  <si>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</si>
  <si>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</si>
  <si>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</si>
  <si>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</si>
  <si>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</si>
  <si>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</si>
  <si>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</si>
  <si>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</si>
  <si>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</si>
  <si>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</si>
  <si>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</si>
  <si>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</si>
  <si>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</si>
  <si>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</si>
  <si>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</si>
  <si>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</si>
  <si>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</si>
  <si>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</si>
  <si>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</si>
  <si>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</si>
  <si>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</si>
  <si>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</si>
  <si>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</si>
  <si>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</si>
  <si>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</si>
  <si>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</si>
  <si>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</si>
  <si>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</si>
  <si>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</si>
  <si>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</si>
  <si>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</si>
  <si>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</si>
  <si>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</si>
  <si>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</si>
  <si>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</si>
  <si>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</si>
  <si>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</si>
  <si>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</si>
  <si>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</si>
  <si>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</si>
  <si>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</si>
  <si>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</si>
  <si>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</si>
  <si>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</si>
  <si>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</si>
  <si>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</si>
  <si>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</si>
  <si>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</si>
  <si>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</si>
  <si>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</si>
  <si>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</si>
  <si>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</si>
  <si>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</si>
  <si>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</si>
  <si>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</si>
  <si>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</si>
  <si>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</si>
  <si>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</si>
  <si>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</si>
  <si>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</si>
  <si>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</si>
  <si>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</si>
  <si>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</si>
  <si>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</si>
  <si>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</si>
  <si>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</si>
  <si>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</si>
  <si>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</si>
  <si>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</si>
  <si>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</si>
  <si>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24,13</t>
  </si>
  <si>
    <t>CABO DE COBRE UNIPOLAR 16 MM2, BLINDADO, ISOLACAO 3,6/6 KV EPR, COBERTURA EM PVC</t>
  </si>
  <si>
    <t>24,55</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</si>
  <si>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</si>
  <si>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</si>
  <si>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</si>
  <si>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</si>
  <si>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</si>
  <si>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</si>
  <si>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41,49</t>
  </si>
  <si>
    <t>CABO DE COBRE UNIPOLAR 50 MM2, BLINDADO, ISOLACAO 12/20 KV EPR, COBERTURA EM PVC</t>
  </si>
  <si>
    <t>CABO DE COBRE UNIPOLAR 50 MM2, BLINDADO, ISOLACAO 3,6/6 KV EPR, COBERTURA EM PVC</t>
  </si>
  <si>
    <t>CABO DE COBRE UNIPOLAR 50 MM2, BLINDADO, ISOLACAO 6/10 KV EPR, COBERTURA EM PVC</t>
  </si>
  <si>
    <t>50,66</t>
  </si>
  <si>
    <t>CABO DE COBRE UNIPOLAR 70 MM2, BLINDADO, ISOLACAO 12/20 KV EPR, COBERTURA EM PVC</t>
  </si>
  <si>
    <t>CABO DE COBRE UNIPOLAR 70 MM2, BLINDADO, ISOLACAO 3,6/6 KV EPR, COBERTURA EM PVC</t>
  </si>
  <si>
    <t>CABO DE COBRE UNIPOLAR 70 MM2, BLINDADO, ISOLACAO 6/10 KV EPR, COBERTURA EM PVC</t>
  </si>
  <si>
    <t>66,63</t>
  </si>
  <si>
    <t>CABO DE COBRE UNIPOLAR 95 MM2, BLINDADO, ISOLACAO 12/20 KV EPR, COBERTURA EM PVC</t>
  </si>
  <si>
    <t>CABO DE COBRE UNIPOLAR 95 MM2, BLINDADO, ISOLACAO 3,6/6 KV EPR, COBERTURA EM PVC</t>
  </si>
  <si>
    <t>79,77</t>
  </si>
  <si>
    <t>CABO DE COBRE UNIPOLAR 95 MM2, BLINDADO, ISOLACAO 6/10 KV EPR, COBERTURA EM PVC</t>
  </si>
  <si>
    <t>81,72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</si>
  <si>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</si>
  <si>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</si>
  <si>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</si>
  <si>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</si>
  <si>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</si>
  <si>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</si>
  <si>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</si>
  <si>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</si>
  <si>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</si>
  <si>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</si>
  <si>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</si>
  <si>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</si>
  <si>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</si>
  <si>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</si>
  <si>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</si>
  <si>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</si>
  <si>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</si>
  <si>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</si>
  <si>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</si>
  <si>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</si>
  <si>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</si>
  <si>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</si>
  <si>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</si>
  <si>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</si>
  <si>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</si>
  <si>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</si>
  <si>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</si>
  <si>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</si>
  <si>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</si>
  <si>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</si>
  <si>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</si>
  <si>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</si>
  <si>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</si>
  <si>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</si>
  <si>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</si>
  <si>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</si>
  <si>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</si>
  <si>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</si>
  <si>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</si>
  <si>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</si>
  <si>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</si>
  <si>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</si>
  <si>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</si>
  <si>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</si>
  <si>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</si>
  <si>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</si>
  <si>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</si>
  <si>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</si>
  <si>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</si>
  <si>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</si>
  <si>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</si>
  <si>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</si>
  <si>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</si>
  <si>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</si>
  <si>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</si>
  <si>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</si>
  <si>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</si>
  <si>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</si>
  <si>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</si>
  <si>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</si>
  <si>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</si>
  <si>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</si>
  <si>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</si>
  <si>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</si>
  <si>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</si>
  <si>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</si>
  <si>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</si>
  <si>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</si>
  <si>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</si>
  <si>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</si>
  <si>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</si>
  <si>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</si>
  <si>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</si>
  <si>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</si>
  <si>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</si>
  <si>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</si>
  <si>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</si>
  <si>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</si>
  <si>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</si>
  <si>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</si>
  <si>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</si>
  <si>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</si>
  <si>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</si>
  <si>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</si>
  <si>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</si>
  <si>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</si>
  <si>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</si>
  <si>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</si>
  <si>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</si>
  <si>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</si>
  <si>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</si>
  <si>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</si>
  <si>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</si>
  <si>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</si>
  <si>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</si>
  <si>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</si>
  <si>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</si>
  <si>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</si>
  <si>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</si>
  <si>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</si>
  <si>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</si>
  <si>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</si>
  <si>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</si>
  <si>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</si>
  <si>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</si>
  <si>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</si>
  <si>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</si>
  <si>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</si>
  <si>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</si>
  <si>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</si>
  <si>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</si>
  <si>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</si>
  <si>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</si>
  <si>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</si>
  <si>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803,53</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</si>
  <si>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</si>
  <si>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</si>
  <si>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</si>
  <si>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</si>
  <si>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</si>
  <si>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</si>
  <si>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299,00</t>
  </si>
  <si>
    <t>CAIXA D'AGUA EM POLIETILENO 1500 LITROS, COM TAMPA</t>
  </si>
  <si>
    <t>607,26</t>
  </si>
  <si>
    <t>CAIXA D'AGUA EM POLIETILENO 2000 LITROS, COM TAMPA</t>
  </si>
  <si>
    <t>682,11</t>
  </si>
  <si>
    <t>CAIXA D'AGUA EM POLIETILENO 500 LITROS, COM TAMPA</t>
  </si>
  <si>
    <t>171,67</t>
  </si>
  <si>
    <t>CAIXA D'AGUA EM POLIETILENO 750 LITROS, COM TAMPA</t>
  </si>
  <si>
    <t>294,39</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</si>
  <si>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</si>
  <si>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</si>
  <si>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</si>
  <si>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</si>
  <si>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</si>
  <si>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</si>
  <si>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</si>
  <si>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</si>
  <si>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</si>
  <si>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</si>
  <si>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163,07</t>
  </si>
  <si>
    <t>CAIXA DE INCENDIO/ABRIGO PARA MANGUEIRA, DE EMBUTIR/INTERNA, COM 90 X 60 X 17 CM, EM CHAPA DE ACO, PORTA COM VENTILACAO, VISOR COM A INSCRICAO "INCENDIO", SUPORTE/CESTA INTERNA PARA A MANGUEIRA, PINTURA ELETROSTATICA VERMELHA</t>
  </si>
  <si>
    <t>206,26</t>
  </si>
  <si>
    <t>CAIXA DE INCENDIO/ABRIGO PARA MANGUEIRA, DE SOBREPOR/EXTERNA, COM 75 X 45 X 17 CM, EM CHAPA DE ACO, PORTA COM VENTILACAO, VISOR COM A INSCRICAO "INCENDIO", SUPORTE/CESTA INTERNA PARA A MANGUEIRA, PINTURA ELETROSTATICA VERMELHA</t>
  </si>
  <si>
    <t>170,84</t>
  </si>
  <si>
    <t>CAIXA DE INCENDIO/ABRIGO PARA MANGUEIRA, DE SOBREPOR/EXTERNA, COM 90 X 60 X 17 CM, EM CHAPA DE ACO, PORTA COM VENTILACAO, VISOR COM A INSCRICAO "INCENDIO", SUPORTE/CESTA INTERNA PARA A MANGUEIRA, PINTURA ELETROSTATICA VERMELHA</t>
  </si>
  <si>
    <t>208,69</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</si>
  <si>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</si>
  <si>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</si>
  <si>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</si>
  <si>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</si>
  <si>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</si>
  <si>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</si>
  <si>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</si>
  <si>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</si>
  <si>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</si>
  <si>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</si>
  <si>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</si>
  <si>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</si>
  <si>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</si>
  <si>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</si>
  <si>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</si>
  <si>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</si>
  <si>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</si>
  <si>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</si>
  <si>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</si>
  <si>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</si>
  <si>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</si>
  <si>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</si>
  <si>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</si>
  <si>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</si>
  <si>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</si>
  <si>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</si>
  <si>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</si>
  <si>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</si>
  <si>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</si>
  <si>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</si>
  <si>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</si>
  <si>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</si>
  <si>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</si>
  <si>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</si>
  <si>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</si>
  <si>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</si>
  <si>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</si>
  <si>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</si>
  <si>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</si>
  <si>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</si>
  <si>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</si>
  <si>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</si>
  <si>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</si>
  <si>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</si>
  <si>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</si>
  <si>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</si>
  <si>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</si>
  <si>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</si>
  <si>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</si>
  <si>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</si>
  <si>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</si>
  <si>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</si>
  <si>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</si>
  <si>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</si>
  <si>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</si>
  <si>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</si>
  <si>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</si>
  <si>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</si>
  <si>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</si>
  <si>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</si>
  <si>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</si>
  <si>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</si>
  <si>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</si>
  <si>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</si>
  <si>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</si>
  <si>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</si>
  <si>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</si>
  <si>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</si>
  <si>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</si>
  <si>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</si>
  <si>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</si>
  <si>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</si>
  <si>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2.685,26</t>
  </si>
  <si>
    <t>CALCARIO DOLOMITICO A (POSTO PEDREIRA/FORNECEDOR, SEM FRETE)</t>
  </si>
  <si>
    <t>CALCETEIRO</t>
  </si>
  <si>
    <t>CALCETEIRO  (MENSALISTA)</t>
  </si>
  <si>
    <t>2.639,57</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</si>
  <si>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</si>
  <si>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</si>
  <si>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</si>
  <si>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</si>
  <si>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</si>
  <si>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</si>
  <si>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62,30</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</si>
  <si>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</si>
  <si>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</si>
  <si>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</si>
  <si>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</si>
  <si>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</si>
  <si>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</si>
  <si>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</si>
  <si>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</si>
  <si>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</si>
  <si>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</si>
  <si>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</si>
  <si>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</si>
  <si>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</si>
  <si>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</si>
  <si>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</si>
  <si>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</si>
  <si>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</si>
  <si>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</si>
  <si>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</si>
  <si>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</si>
  <si>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</si>
  <si>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</si>
  <si>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</si>
  <si>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</si>
  <si>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</si>
  <si>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</si>
  <si>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</si>
  <si>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</si>
  <si>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</si>
  <si>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</si>
  <si>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</si>
  <si>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</si>
  <si>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46.194,01</t>
  </si>
  <si>
    <t>CAMINHONETE COM MOTOR A DIESEL, POTENCIA 180 CV, CABINE DUPLA, 4X4</t>
  </si>
  <si>
    <t>151.472,44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</si>
  <si>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</si>
  <si>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</si>
  <si>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</si>
  <si>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</si>
  <si>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</si>
  <si>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</si>
  <si>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</si>
  <si>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</si>
  <si>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</si>
  <si>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</si>
  <si>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</si>
  <si>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</si>
  <si>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</si>
  <si>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</si>
  <si>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</si>
  <si>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</si>
  <si>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</si>
  <si>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</si>
  <si>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</si>
  <si>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</si>
  <si>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</si>
  <si>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</si>
  <si>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</si>
  <si>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</si>
  <si>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</si>
  <si>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</si>
  <si>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</si>
  <si>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3,86</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</si>
  <si>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</si>
  <si>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</si>
  <si>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</si>
  <si>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</si>
  <si>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</si>
  <si>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</si>
  <si>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</si>
  <si>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</si>
  <si>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</si>
  <si>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</si>
  <si>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</si>
  <si>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</si>
  <si>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</si>
  <si>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</si>
  <si>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</si>
  <si>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</si>
  <si>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</si>
  <si>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</si>
  <si>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</si>
  <si>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</si>
  <si>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</si>
  <si>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</si>
  <si>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</si>
  <si>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</si>
  <si>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</si>
  <si>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</si>
  <si>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</si>
  <si>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</si>
  <si>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</si>
  <si>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</si>
  <si>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</si>
  <si>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</si>
  <si>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49,34</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</si>
  <si>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</si>
  <si>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</si>
  <si>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</si>
  <si>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</si>
  <si>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</si>
  <si>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</si>
  <si>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</si>
  <si>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</si>
  <si>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</si>
  <si>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</si>
  <si>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</si>
  <si>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</si>
  <si>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</si>
  <si>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</si>
  <si>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</si>
  <si>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</si>
  <si>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115,77</t>
  </si>
  <si>
    <t>CAPACITOR TRIFASICO, POTENCIA 5 KVAR, TENSAO 220 V, FORNECIDO COM CAPA PROTETORA, RESISTOR INTERNO A UNIDADE CAPACITIVA</t>
  </si>
  <si>
    <t>196,69</t>
  </si>
  <si>
    <t>CAPIM BRAQUIARIA DECUMBENS/ BRAQUIARINHA, VC *70*% MINIMO</t>
  </si>
  <si>
    <t>CARENAGEM /TAMPA, EM PLASTICO, COR BRANCA, UTILIZADO EM KIT CHASSI METALICO PARA INSTALACAO HIDRAULICA DE CUBA SIMPLES SEM MAQUINA DE LAVAR ROUPA, LARGURA *355* MM X ALTURA *670* MM (COM FUROS E DEMAIS ENCAIXES)</t>
  </si>
  <si>
    <t>23,58</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</si>
  <si>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</si>
  <si>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</si>
  <si>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67,42</t>
  </si>
  <si>
    <t>CARPETE DE NYLON EM MANTA PARA TRAFEGO COMERCIAL PESADO, E = 9 A 10 MM (INSTALADO)</t>
  </si>
  <si>
    <t>82,83</t>
  </si>
  <si>
    <t>CARPETE DE NYLON EM PLACAS 50 X 50 CM PARA TRAFEGO COMERCIAL PESADO, E = 6,5 MM (INSTALADO)</t>
  </si>
  <si>
    <t>84,58</t>
  </si>
  <si>
    <t>CARPETE DE POLIESTER EM MANTA PARA TRAFEGO COMERCIAL PESADO, E = 4 A 5 MM (INSTALADO)</t>
  </si>
  <si>
    <t>CARPETE DE POLIPROPILENO EM MANTA PARA TRAFEGO COMERCIAL MEDIO, E = 5 A 6 MM (INSTALADO)</t>
  </si>
  <si>
    <t>CARPINTEIRO AUXILIAR (MENSALISTA)</t>
  </si>
  <si>
    <t>1.762,55</t>
  </si>
  <si>
    <t>CARPINTEIRO DE ESQUADRIAS</t>
  </si>
  <si>
    <t>CARPINTEIRO DE ESQUADRIAS (MENSALISTA)</t>
  </si>
  <si>
    <t>2.824,22</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</si>
  <si>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</si>
  <si>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</si>
  <si>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</si>
  <si>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</si>
  <si>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2.499,31</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</si>
  <si>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</si>
  <si>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</si>
  <si>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</si>
  <si>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</si>
  <si>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</si>
  <si>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</si>
  <si>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</si>
  <si>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</si>
  <si>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1.537,24</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</si>
  <si>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</si>
  <si>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</si>
  <si>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</si>
  <si>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</si>
  <si>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</si>
  <si>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6.345,70</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</si>
  <si>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</si>
  <si>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</si>
  <si>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</si>
  <si>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</si>
  <si>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</si>
  <si>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</si>
  <si>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</si>
  <si>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1.934,21</t>
  </si>
  <si>
    <t>2.236,43</t>
  </si>
  <si>
    <t>CENTRALIZADOR DE BARRA DE ACO (CHUMBADOR TIPO CARAMBOLA), PARA ACO ATE 20 MM</t>
  </si>
  <si>
    <t>CERA  LIQUIDA</t>
  </si>
  <si>
    <t>CHAPA ACO INOX AISI 304 NUMERO 4 (E = 6 MM), ACABAMENTO NUMERO 1 (LAMINADO A QUENTE, FOSCO)</t>
  </si>
  <si>
    <t>996,63</t>
  </si>
  <si>
    <t>CHAPA ACO INOX AISI 304 NUMERO 9 (E = 4 MM), ACABAMENTO NUMERO 1 (LAMINADO A QUENTE, FOSCO)</t>
  </si>
  <si>
    <t>664,41</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</si>
  <si>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</si>
  <si>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</si>
  <si>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</si>
  <si>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</si>
  <si>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</si>
  <si>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</si>
  <si>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</si>
  <si>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</si>
  <si>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</si>
  <si>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</si>
  <si>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</si>
  <si>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</si>
  <si>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</si>
  <si>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</si>
  <si>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</si>
  <si>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</si>
  <si>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</si>
  <si>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</si>
  <si>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</si>
  <si>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1.373,63</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</si>
  <si>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</si>
  <si>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</si>
  <si>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</si>
  <si>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</si>
  <si>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</si>
  <si>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</si>
  <si>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</si>
  <si>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</si>
  <si>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</si>
  <si>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</si>
  <si>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</si>
  <si>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</si>
  <si>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</si>
  <si>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</si>
  <si>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</si>
  <si>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</si>
  <si>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</si>
  <si>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</si>
  <si>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</si>
  <si>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</si>
  <si>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</si>
  <si>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21,32</t>
  </si>
  <si>
    <t>CHAPA DE MADEIRA COMPENSADA DE PINUS, VIROLA OU EQUIVALENTE, DE *2,2 X 1,6* M, E = 12 MM</t>
  </si>
  <si>
    <t>CHAPA DE MADEIRA COMPENSADA DE PINUS, VIROLA OU EQUIVALENTE, DE *2,2 X 1,6* M, E = 15 MM</t>
  </si>
  <si>
    <t>CHAPA DE MADEIRA COMPENSADA DE PINUS, VIROLA OU EQUIVALENTE, DE *2,2 X 1,6* M, E = 20 MM</t>
  </si>
  <si>
    <t>37,98</t>
  </si>
  <si>
    <t>CHAPA DE MADEIRA COMPENSADA DE PINUS, VIROLA OU EQUIVALENTE, DE *2,2 X 1,6* M, E = 25 MM</t>
  </si>
  <si>
    <t>44,90</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</si>
  <si>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</si>
  <si>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</si>
  <si>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</si>
  <si>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</si>
  <si>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</si>
  <si>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32,28</t>
  </si>
  <si>
    <t>CHAPA DE MADEIRA COMPENSADA NAVAL (COM COLA FENOLICA), E = 18 MM, DE *1,60 X 2,20* M</t>
  </si>
  <si>
    <t>CHAPA DE MADEIRA COMPENSADA NAVAL (COM COLA FENOLICA), E = 20 MM, DE *1,60 X 2,20* M</t>
  </si>
  <si>
    <t>CHAPA DE MADEIRA COMPENSADA NAVAL (COM COLA FENOLICA), E = 25 MM, DE *1,60 X 2,20* M</t>
  </si>
  <si>
    <t>52,22</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</si>
  <si>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</si>
  <si>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</si>
  <si>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</si>
  <si>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</si>
  <si>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</si>
  <si>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</si>
  <si>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</si>
  <si>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</si>
  <si>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</si>
  <si>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</si>
  <si>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</si>
  <si>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</si>
  <si>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</si>
  <si>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</si>
  <si>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</si>
  <si>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</si>
  <si>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</si>
  <si>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27,52</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</si>
  <si>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</si>
  <si>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</si>
  <si>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</si>
  <si>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</si>
  <si>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</si>
  <si>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</si>
  <si>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</si>
  <si>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</si>
  <si>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</si>
  <si>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18,89</t>
  </si>
  <si>
    <t>CHAPA DE MDF CRU, E = 12 MM, DE *2,75 X 1,85* M</t>
  </si>
  <si>
    <t>15,76</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</si>
  <si>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</si>
  <si>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</si>
  <si>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</si>
  <si>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</si>
  <si>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</si>
  <si>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</si>
  <si>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</si>
  <si>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</si>
  <si>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</si>
  <si>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</si>
  <si>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</si>
  <si>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</si>
  <si>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</si>
  <si>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</si>
  <si>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</si>
  <si>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</si>
  <si>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</si>
  <si>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</si>
  <si>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</si>
  <si>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</si>
  <si>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</si>
  <si>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</si>
  <si>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</si>
  <si>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11,95</t>
  </si>
  <si>
    <t>CHUMBADOR DE ACO, DIAMETRO 1/2", COMPRIMENTO 75 MM</t>
  </si>
  <si>
    <t>CHUMBADOR DE ACO, DIAMETRO 5/8", COMPRIMENTO 6", COM PORCA</t>
  </si>
  <si>
    <t>CHUMBADOR DE ACO, 1" X 600 MM, PARA POSTES DE ACO COM BASE, INCLUSO PORCA E ARRUELA</t>
  </si>
  <si>
    <t>151,05</t>
  </si>
  <si>
    <t>CHUMBADOR, DIAMETRO 1/4" COM PARAFUSO 1/4" X 40 MM</t>
  </si>
  <si>
    <t>CHUVEIRO COMUM EM PLASTICO BRANCO, COM CANO, 3 TEMPERATURAS, 5500 W (110/220 V)</t>
  </si>
  <si>
    <t>CHUVEIRO COMUM EM PLASTICO CROMADO, COM CANO, 4 TEMPERATURAS (110/220 V)</t>
  </si>
  <si>
    <t>149,70</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</si>
  <si>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</si>
  <si>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</si>
  <si>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</si>
  <si>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1.964,62</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</si>
  <si>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</si>
  <si>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</si>
  <si>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</si>
  <si>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</si>
  <si>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</si>
  <si>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</si>
  <si>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</si>
  <si>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</si>
  <si>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</si>
  <si>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</si>
  <si>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</si>
  <si>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</si>
  <si>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</si>
  <si>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</si>
  <si>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</si>
  <si>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</si>
  <si>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</si>
  <si>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</si>
  <si>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</si>
  <si>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</si>
  <si>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</si>
  <si>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</si>
  <si>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</si>
  <si>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</si>
  <si>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</si>
  <si>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</si>
  <si>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</si>
  <si>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</si>
  <si>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</si>
  <si>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</si>
  <si>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</si>
  <si>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</si>
  <si>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</si>
  <si>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</si>
  <si>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</si>
  <si>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</si>
  <si>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</si>
  <si>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</si>
  <si>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</si>
  <si>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</si>
  <si>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</si>
  <si>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</si>
  <si>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</si>
  <si>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</si>
  <si>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</si>
  <si>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</si>
  <si>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</si>
  <si>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</si>
  <si>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</si>
  <si>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</si>
  <si>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228,87</t>
  </si>
  <si>
    <t>CONCRETO BETUMINOSO USINADO A QUENTE (CBUQ) PARA PAVIMENTACAO ASFALTICA, PADRAO DNIT, FAIXA C, COM CAP 50/70 - AQUISICAO POSTO USINA</t>
  </si>
  <si>
    <t>247,00</t>
  </si>
  <si>
    <t>CONCRETO BETUMINOSO USINADO A QUENTE (CBUQ) PARA PAVIMENTACAO ASFALTICA, PADRAO DNIT, PARA BINDER, COM CAP 50/70 - AQUISICAO POSTO USINA</t>
  </si>
  <si>
    <t>239,29</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</si>
  <si>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</si>
  <si>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</si>
  <si>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</si>
  <si>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</si>
  <si>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</si>
  <si>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</si>
  <si>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</si>
  <si>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</si>
  <si>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</si>
  <si>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</si>
  <si>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</si>
  <si>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</si>
  <si>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</si>
  <si>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</si>
  <si>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</si>
  <si>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</si>
  <si>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</si>
  <si>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</si>
  <si>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</si>
  <si>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</si>
  <si>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</si>
  <si>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</si>
  <si>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</si>
  <si>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</si>
  <si>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</si>
  <si>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</si>
  <si>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</si>
  <si>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</si>
  <si>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</si>
  <si>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</si>
  <si>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</si>
  <si>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</si>
  <si>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</si>
  <si>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</si>
  <si>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</si>
  <si>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</si>
  <si>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</si>
  <si>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</si>
  <si>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</si>
  <si>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</si>
  <si>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</si>
  <si>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</si>
  <si>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</si>
  <si>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</si>
  <si>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</si>
  <si>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</si>
  <si>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</si>
  <si>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</si>
  <si>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</si>
  <si>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</si>
  <si>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</si>
  <si>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</si>
  <si>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</si>
  <si>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</si>
  <si>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</si>
  <si>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</si>
  <si>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</si>
  <si>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</si>
  <si>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</si>
  <si>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</si>
  <si>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</si>
  <si>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</si>
  <si>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</si>
  <si>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</si>
  <si>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</si>
  <si>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</si>
  <si>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</si>
  <si>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</si>
  <si>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</si>
  <si>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</si>
  <si>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</si>
  <si>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</si>
  <si>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</si>
  <si>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</si>
  <si>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</si>
  <si>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</si>
  <si>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</si>
  <si>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</si>
  <si>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</si>
  <si>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</si>
  <si>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</si>
  <si>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</si>
  <si>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</si>
  <si>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</si>
  <si>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</si>
  <si>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</si>
  <si>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</si>
  <si>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</si>
  <si>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</si>
  <si>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</si>
  <si>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</si>
  <si>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</si>
  <si>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</si>
  <si>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</si>
  <si>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</si>
  <si>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</si>
  <si>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</si>
  <si>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</si>
  <si>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</si>
  <si>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</si>
  <si>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</si>
  <si>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</si>
  <si>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</si>
  <si>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</si>
  <si>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</si>
  <si>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</si>
  <si>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</si>
  <si>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</si>
  <si>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</si>
  <si>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</si>
  <si>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</si>
  <si>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</si>
  <si>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</si>
  <si>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</si>
  <si>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</si>
  <si>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</si>
  <si>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</si>
  <si>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</si>
  <si>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</si>
  <si>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</si>
  <si>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</si>
  <si>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</si>
  <si>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</si>
  <si>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</si>
  <si>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</si>
  <si>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</si>
  <si>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</si>
  <si>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</si>
  <si>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</si>
  <si>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</si>
  <si>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</si>
  <si>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</si>
  <si>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</si>
  <si>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</si>
  <si>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</si>
  <si>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</si>
  <si>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</si>
  <si>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</si>
  <si>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</si>
  <si>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</si>
  <si>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</si>
  <si>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</si>
  <si>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</si>
  <si>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</si>
  <si>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</si>
  <si>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</si>
  <si>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</si>
  <si>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</si>
  <si>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</si>
  <si>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</si>
  <si>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</si>
  <si>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</si>
  <si>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24,93</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</si>
  <si>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</si>
  <si>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</si>
  <si>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</si>
  <si>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</si>
  <si>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</si>
  <si>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</si>
  <si>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</si>
  <si>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</si>
  <si>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</si>
  <si>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</si>
  <si>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8,02</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</si>
  <si>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</si>
  <si>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</si>
  <si>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</si>
  <si>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</si>
  <si>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</si>
  <si>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</si>
  <si>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</si>
  <si>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</si>
  <si>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</si>
  <si>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</si>
  <si>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</si>
  <si>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</si>
  <si>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</si>
  <si>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</si>
  <si>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</si>
  <si>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</si>
  <si>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</si>
  <si>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</si>
  <si>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3.952,80</t>
  </si>
  <si>
    <t>CONJUNTO PARA QUADRA DE  VOLEI COM POSTES EM TUBO DE ACO GALVANIZADO 3", H = *255* CM, PINTURA EM TINTA ESMALTE SINTETICO, REDE DE NYLON COM 2 MM, MALHA 10 X 10 CM E ANTENAS OFICIAIS EM FIBRA DE VIDRO</t>
  </si>
  <si>
    <t>2.399,70</t>
  </si>
  <si>
    <t>CONTAINER ALMOXARIFADO, DE *2,40* X *6,00* M, PADRAO SIMPLES, SEM REVESTIMENTO E SEM DIVISORIAS INTERNOS E SEM SANITARIO, PARA USO EM CANTEIRO DE OBRAS</t>
  </si>
  <si>
    <t>CONTATOR TRIPOLAR, CORRENTE DE *110* A, TENSAO NOMINAL DE *500* V, CATEGORIA AC-2 E AC-3</t>
  </si>
  <si>
    <t>1.161,92</t>
  </si>
  <si>
    <t>CONTATOR TRIPOLAR, CORRENTE DE *185* A, TENSAO NOMINAL DE *500* V, CATEGORIA AC-2 E AC-3</t>
  </si>
  <si>
    <t>1.737,79</t>
  </si>
  <si>
    <t>CONTATOR TRIPOLAR, CORRENTE DE *22* A, TENSAO NOMINAL DE *500* V, CATEGORIA AC-2 E AC-3</t>
  </si>
  <si>
    <t>121,38</t>
  </si>
  <si>
    <t>CONTATOR TRIPOLAR, CORRENTE DE *265* A, TENSAO NOMINAL DE *500* V, CATEGORIA AC-2 E AC-3</t>
  </si>
  <si>
    <t>3.921,48</t>
  </si>
  <si>
    <t>CONTATOR TRIPOLAR, CORRENTE DE *38* A, TENSAO NOMINAL DE *500* V, CATEGORIA AC-2 E AC-3</t>
  </si>
  <si>
    <t>255,68</t>
  </si>
  <si>
    <t>CONTATOR TRIPOLAR, CORRENTE DE *500* A, TENSAO NOMINAL DE *500* V, CATEGORIA AC-2 E AC-3</t>
  </si>
  <si>
    <t>9.543,95</t>
  </si>
  <si>
    <t>CONTATOR TRIPOLAR, CORRENTE DE *65* A, TENSAO NOMINAL DE *500* V, CATEGORIA AC-2 E AC-3</t>
  </si>
  <si>
    <t>488,73</t>
  </si>
  <si>
    <t>CONTATOR TRIPOLAR, CORRENTE DE 12 A, TENSAO NOMINAL DE *500* V, CATEGORIA AC-2 E AC-3</t>
  </si>
  <si>
    <t>CONTATOR TRIPOLAR, CORRENTE DE 25 A, TENSAO NOMINAL DE *500* V, CATEGORIA AC-2 E AC-3</t>
  </si>
  <si>
    <t>136,16</t>
  </si>
  <si>
    <t>CONTATOR TRIPOLAR, CORRENTE DE 250 A, TENSAO NOMINAL DE *500* V, PARA ACIONAMENTO DE CAPACITORES</t>
  </si>
  <si>
    <t>2.998,05</t>
  </si>
  <si>
    <t>CONTATOR TRIPOLAR, CORRENTE DE 300 A, TENSAO NOMINAL DE *500* V, CATEGORIA AC-2 E AC-3</t>
  </si>
  <si>
    <t>4.611,06</t>
  </si>
  <si>
    <t>CONTATOR TRIPOLAR, CORRENTE DE 32 A, TENSAO NOMINAL DE *500* V, CATEGORIA AC-2 E AC-3</t>
  </si>
  <si>
    <t>210,74</t>
  </si>
  <si>
    <t>CONTATOR TRIPOLAR, CORRENTE DE 400 A, TENSAO NOMINAL DE *500* V, CATEGORIA AC-2 E AC-3</t>
  </si>
  <si>
    <t>5.504,60</t>
  </si>
  <si>
    <t>CONTATOR TRIPOLAR, CORRENTE DE 45 A, TENSAO NOMINAL DE *500* V, CATEGORIA AC-2 E AC-3</t>
  </si>
  <si>
    <t>376,90</t>
  </si>
  <si>
    <t>CONTATOR TRIPOLAR, CORRENTE DE 630 A, TENSAO NOMINAL DE *500* V, CATEGORIA AC-2 E AC-3</t>
  </si>
  <si>
    <t>13.530,58</t>
  </si>
  <si>
    <t>CONTATOR TRIPOLAR, CORRENTE DE 75 A, TENSAO NOMINAL DE *500* V, CATEGORIA AC-2 E AC-3</t>
  </si>
  <si>
    <t>707,77</t>
  </si>
  <si>
    <t>CONTATOR TRIPOLAR, CORRENTE DE 9 A, TENSAO NOMINAL DE *500* V, CATEGORIA AC-2 E AC-3</t>
  </si>
  <si>
    <t>CONTATOR TRIPOLAR, CORRENTE DE 95 A, TENSAO NOMINAL DE *500* V, CATEGORIA AC-2 E AC-3</t>
  </si>
  <si>
    <t>972,58</t>
  </si>
  <si>
    <t>CONTRA-PORCA SEXTAVADA, DIAMETRO NOMINAL 1 3/8", ALTURA 35 MM</t>
  </si>
  <si>
    <t>COORDENADOR / GERENTE DE OBRA (MENSALISTA)</t>
  </si>
  <si>
    <t>30.508,80</t>
  </si>
  <si>
    <t>COORDENADOR/GERENTE DE OBRA</t>
  </si>
  <si>
    <t>173,91</t>
  </si>
  <si>
    <t>CORANTE LIQUIDO PARA TINTA PVA, BISNAGA 50 ML</t>
  </si>
  <si>
    <t>CORDA DE POLIAMIDA 12 MM TIPO BOMBEIRO, PARA TRABALHO EM ALTURA</t>
  </si>
  <si>
    <t>475,06</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</si>
  <si>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</si>
  <si>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</si>
  <si>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</si>
  <si>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</si>
  <si>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</si>
  <si>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</si>
  <si>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</si>
  <si>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</si>
  <si>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</si>
  <si>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22,12</t>
  </si>
  <si>
    <t>CORTADEIRA DE PISO DE CONCRETO E ASFALTO, PARA DISCO PADRAO DE DIAMETRO 350 MM (14") OU 450 MM (18") , MOTOR A GASOLINA, POTENCIA 13 HP, SEM DISCO</t>
  </si>
  <si>
    <t>6.997,58</t>
  </si>
  <si>
    <t>CORTADEIRA HIDRAULICA DE VERGALHAO, PARA ACO DE DIAMETRO ATE 50 MM, MOTOR ELETRICO TRIFASICO, POTENCIA DE 5,5 HP A 7,5 HP</t>
  </si>
  <si>
    <t>57.685,66</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</si>
  <si>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</si>
  <si>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</si>
  <si>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</si>
  <si>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</si>
  <si>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308,74</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</si>
  <si>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</si>
  <si>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</si>
  <si>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</si>
  <si>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</si>
  <si>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</si>
  <si>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</si>
  <si>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</si>
  <si>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130,29</t>
  </si>
  <si>
    <t>COTOVELO DE COBRE 90 GRAUS (REF 607) SEM ANEL DE SOLDA, BOLSA X BOLSA, 79 MM</t>
  </si>
  <si>
    <t>124,94</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</si>
  <si>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</si>
  <si>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</si>
  <si>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</si>
  <si>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</si>
  <si>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</si>
  <si>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</si>
  <si>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</si>
  <si>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</si>
  <si>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</si>
  <si>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</si>
  <si>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</si>
  <si>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</si>
  <si>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</si>
  <si>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</si>
  <si>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</si>
  <si>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</si>
  <si>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</si>
  <si>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</si>
  <si>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136,21</t>
  </si>
  <si>
    <t>COTOVELO 45 GRAUS, PEAD PE 100, DE 200 MM, PARA ELETROFUSAO</t>
  </si>
  <si>
    <t>890,55</t>
  </si>
  <si>
    <t>COTOVELO 45 GRAUS, PEAD PE 100, DE 32 MM, PARA ELETROFUSAO</t>
  </si>
  <si>
    <t>16,00</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</si>
  <si>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</si>
  <si>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</si>
  <si>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</si>
  <si>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</si>
  <si>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</si>
  <si>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</si>
  <si>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</si>
  <si>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</si>
  <si>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</si>
  <si>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</si>
  <si>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</si>
  <si>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</si>
  <si>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</si>
  <si>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</si>
  <si>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</si>
  <si>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</si>
  <si>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</si>
  <si>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</si>
  <si>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</si>
  <si>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</si>
  <si>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</si>
  <si>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</si>
  <si>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</si>
  <si>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</si>
  <si>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1.270,05</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</si>
  <si>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</si>
  <si>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</si>
  <si>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</si>
  <si>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</si>
  <si>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</si>
  <si>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</si>
  <si>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</si>
  <si>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</si>
  <si>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</si>
  <si>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</si>
  <si>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</si>
  <si>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</si>
  <si>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</si>
  <si>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</si>
  <si>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</si>
  <si>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</si>
  <si>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</si>
  <si>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</si>
  <si>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</si>
  <si>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</si>
  <si>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</si>
  <si>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</si>
  <si>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</si>
  <si>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</si>
  <si>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</si>
  <si>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</si>
  <si>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94,69</t>
  </si>
  <si>
    <t>CUBA ACO INOX (AISI 304) DE EMBUTIR COM VALVULA 3 1/2 ", DE *46 X 30 X 12* CM</t>
  </si>
  <si>
    <t>124,35</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</si>
  <si>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</si>
  <si>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</si>
  <si>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</si>
  <si>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</si>
  <si>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</si>
  <si>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</si>
  <si>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</si>
  <si>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</si>
  <si>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</si>
  <si>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</si>
  <si>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</si>
  <si>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</si>
  <si>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</si>
  <si>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</si>
  <si>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</si>
  <si>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</si>
  <si>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</si>
  <si>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</si>
  <si>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</si>
  <si>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</si>
  <si>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</si>
  <si>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</si>
  <si>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</si>
  <si>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</si>
  <si>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</si>
  <si>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</si>
  <si>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</si>
  <si>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</si>
  <si>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</si>
  <si>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</si>
  <si>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</si>
  <si>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</si>
  <si>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</si>
  <si>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</si>
  <si>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35,50</t>
  </si>
  <si>
    <t>CURVA DE PVC 90 GRAUS, SOLDAVEL, 85 MM, PARA AGUA FRIA PREDIAL (NBR 5648)</t>
  </si>
  <si>
    <t>42,62</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</si>
  <si>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</si>
  <si>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</si>
  <si>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</si>
  <si>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</si>
  <si>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</si>
  <si>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</si>
  <si>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</si>
  <si>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</si>
  <si>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</si>
  <si>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</si>
  <si>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</si>
  <si>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</si>
  <si>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</si>
  <si>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</si>
  <si>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</si>
  <si>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</si>
  <si>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</si>
  <si>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87,50</t>
  </si>
  <si>
    <t>CURVA LONGA PVC, PB, JE, 45 GRAUS, DN 250 MM, PARA REDE COLETORA ESGOTO (NBR 10569)</t>
  </si>
  <si>
    <t>317,06</t>
  </si>
  <si>
    <t>CURVA LONGA PVC, PB, JE, 45 GRAUS, DN 300 MM, PARA REDE COLETORA ESGOTO (NBR 10569)</t>
  </si>
  <si>
    <t>624,39</t>
  </si>
  <si>
    <t>CURVA LONGA PVC, PB, JE, 45 GRAUS, DN 400 MM, PARA REDE COLETORA ESGOTO (NBR 10569)</t>
  </si>
  <si>
    <t>1.003,18</t>
  </si>
  <si>
    <t>CURVA LONGA PVC, PB, JE, 90 GRAUS, DN 100 MM, PARA REDE COLETORA ESGOTO (NBR 10569)</t>
  </si>
  <si>
    <t>CURVA LONGA PVC, PB, JE, 90 GRAUS, DN 150 MM, PARA REDE COLETORA ESGOTO (NBR 10569)</t>
  </si>
  <si>
    <t>CURVA LONGA PVC, PB, JE, 90 GRAUS, DN 200 MM, PARA REDE COLETORA ESGOTO (NBR 10569)</t>
  </si>
  <si>
    <t>241,06</t>
  </si>
  <si>
    <t>CURVA LONGA PVC, PB, JE, 90 GRAUS, DN 250 MM, PARA REDE COLETORA ESGOTO (NBR 10569)</t>
  </si>
  <si>
    <t>356,37</t>
  </si>
  <si>
    <t>CURVA LONGA PVC, PB, JE, 90 GRAUS, DN 300 MM, PARA REDE COLETORA ESGOTO (NBR 10569)</t>
  </si>
  <si>
    <t>788,94</t>
  </si>
  <si>
    <t>CURVA LONGA PVC, PB, JE, 90 GRAUS, DN 350 MM, PARA REDE COLETORA ESGOTO (NBR 10569)</t>
  </si>
  <si>
    <t>1.138,46</t>
  </si>
  <si>
    <t>CURVA LONGA PVC, PB, JE, 90 GRAUS, DN 400 MM, PARA REDE COLETORA ESGOTO (NBR 10569)</t>
  </si>
  <si>
    <t>1.490,00</t>
  </si>
  <si>
    <t>CURVA LONGA, PVC, PB, JE, 45 GRAUS, DN 200 MM, PARA REDE COLETORA ESGOTO (NBR 10569)</t>
  </si>
  <si>
    <t>192,75</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</si>
  <si>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</si>
  <si>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</si>
  <si>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</si>
  <si>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</si>
  <si>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</si>
  <si>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</si>
  <si>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</si>
  <si>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92,50</t>
  </si>
  <si>
    <t>CURVA PVC LEVE, 90 GRAUS, COM PONTA E BOLSA LISA, DN 250 MM</t>
  </si>
  <si>
    <t>351,55</t>
  </si>
  <si>
    <t>CURVA PVC LEVE, 90 GRAUS, COM PONTA E BOLSA LISA, DN 300 MM</t>
  </si>
  <si>
    <t>547,59</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</si>
  <si>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</si>
  <si>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</si>
  <si>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</si>
  <si>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</si>
  <si>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</si>
  <si>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</si>
  <si>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</si>
  <si>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</si>
  <si>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50,13</t>
  </si>
  <si>
    <t>CURVA PVC PBA, JE, PB, 22 GRAUS, DN 50 / DE 60 MM, PARA REDE AGUA (NBR 10351)</t>
  </si>
  <si>
    <t>CURVA PVC PBA, JE, PB, 22 GRAUS, DN 75 / DE 85 MM, PARA REDE AGUA (NBR 10351)</t>
  </si>
  <si>
    <t>28,67</t>
  </si>
  <si>
    <t>CURVA PVC PBA, JE, PB, 45 GRAUS, DN 100 / DE 110 MM, PARA REDE AGUA (NBR 10351)</t>
  </si>
  <si>
    <t>CURVA PVC PBA, JE, PB, 45 GRAUS, DN 50 / DE 60 MM, PARA REDE AGUA (NBR 10351)</t>
  </si>
  <si>
    <t>CURVA PVC PBA, JE, PB, 45 GRAUS, DN 75 / DE 85 MM, PARA REDE AGUA (NBR 10351)</t>
  </si>
  <si>
    <t>28,62</t>
  </si>
  <si>
    <t>CURVA PVC PBA, JE, PB, 90 GRAUS, DN 100 / DE 110 MM, PARA REDE AGUA (NBR 10351)</t>
  </si>
  <si>
    <t>58,44</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</si>
  <si>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</si>
  <si>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</si>
  <si>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</si>
  <si>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</si>
  <si>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</si>
  <si>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</si>
  <si>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</si>
  <si>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</si>
  <si>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</si>
  <si>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</si>
  <si>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206,32</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</si>
  <si>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</si>
  <si>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</si>
  <si>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</si>
  <si>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</si>
  <si>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</si>
  <si>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234,19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</si>
  <si>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</si>
  <si>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</si>
  <si>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</si>
  <si>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</si>
  <si>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22,47</t>
  </si>
  <si>
    <t>CURVA 135 GRAUS, PARA ELETRODUTO, EM ACO GALVANIZADO ELETROLITICO, DIAMETRO DE 40 MM (1 1/2")</t>
  </si>
  <si>
    <t>CURVA 135 GRAUS, PARA ELETRODUTO, EM ACO GALVANIZADO ELETROLITICO, DIAMETRO DE 50 MM (2")</t>
  </si>
  <si>
    <t>50,08</t>
  </si>
  <si>
    <t>CURVA 135 GRAUS, PARA ELETRODUTO, EM ACO GALVANIZADO ELETROLITICO, DIAMETRO DE 65 MM (2 1/2")</t>
  </si>
  <si>
    <t>88,21</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</si>
  <si>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</si>
  <si>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</si>
  <si>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</si>
  <si>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</si>
  <si>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</si>
  <si>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</si>
  <si>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</si>
  <si>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</si>
  <si>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</si>
  <si>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</si>
  <si>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</si>
  <si>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</si>
  <si>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</si>
  <si>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44,48</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</si>
  <si>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</si>
  <si>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</si>
  <si>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</si>
  <si>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</si>
  <si>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</si>
  <si>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</si>
  <si>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</si>
  <si>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</si>
  <si>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</si>
  <si>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</si>
  <si>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</si>
  <si>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</si>
  <si>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</si>
  <si>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</si>
  <si>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</si>
  <si>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</si>
  <si>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</si>
  <si>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</si>
  <si>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</si>
  <si>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</si>
  <si>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</si>
  <si>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31,48</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</si>
  <si>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</si>
  <si>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</si>
  <si>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</si>
  <si>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</si>
  <si>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199,65</t>
  </si>
  <si>
    <t>CURVA 45 GRAUS EM ACO PRETO, SOLDAVEL, PRESSAO 3.000 LBS, DN 80 MM (3")</t>
  </si>
  <si>
    <t>518,20</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</si>
  <si>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</si>
  <si>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</si>
  <si>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</si>
  <si>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</si>
  <si>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</si>
  <si>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</si>
  <si>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</si>
  <si>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</si>
  <si>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</si>
  <si>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</si>
  <si>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67,90</t>
  </si>
  <si>
    <t>CURVA 45 GRAUS, PARA ELETRODUTO, EM ACO GALVANIZADO ELETROLITICO, DIAMETRO DE 80 MM (3")</t>
  </si>
  <si>
    <t>94,42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</si>
  <si>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</si>
  <si>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</si>
  <si>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</si>
  <si>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</si>
  <si>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</si>
  <si>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</si>
  <si>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</si>
  <si>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</si>
  <si>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</si>
  <si>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</si>
  <si>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</si>
  <si>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</si>
  <si>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</si>
  <si>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</si>
  <si>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</si>
  <si>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</si>
  <si>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</si>
  <si>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</si>
  <si>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</si>
  <si>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</si>
  <si>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</si>
  <si>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</si>
  <si>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</si>
  <si>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</si>
  <si>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</si>
  <si>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</si>
  <si>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</si>
  <si>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</si>
  <si>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</si>
  <si>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</si>
  <si>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</si>
  <si>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</si>
  <si>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</si>
  <si>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</si>
  <si>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</si>
  <si>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</si>
  <si>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214,47</t>
  </si>
  <si>
    <t>CURVA 90 GRAUS EM ACO PRETO, RAIO CURTO, SOLDAVEL, PRESSAO 3.000 LBS, DN 80 MM (3")</t>
  </si>
  <si>
    <t>451,70</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</si>
  <si>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</si>
  <si>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</si>
  <si>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</si>
  <si>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</si>
  <si>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</si>
  <si>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</si>
  <si>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</si>
  <si>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</si>
  <si>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</si>
  <si>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</si>
  <si>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</si>
  <si>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</si>
  <si>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</si>
  <si>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</si>
  <si>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</si>
  <si>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</si>
  <si>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165,46</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</si>
  <si>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</si>
  <si>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</si>
  <si>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</si>
  <si>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</si>
  <si>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</si>
  <si>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19,99</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</si>
  <si>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</si>
  <si>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</si>
  <si>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</si>
  <si>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</si>
  <si>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</si>
  <si>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</si>
  <si>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</si>
  <si>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</si>
  <si>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</si>
  <si>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3.086,34</t>
  </si>
  <si>
    <t>DESENHISTA DETALHISTA</t>
  </si>
  <si>
    <t>DESENHISTA DETALHISTA (MENSALISTA)</t>
  </si>
  <si>
    <t>3.753,71</t>
  </si>
  <si>
    <t>DESENHISTA PROJETISTA</t>
  </si>
  <si>
    <t>DESENHISTA PROJETISTA (MENSALISTA)</t>
  </si>
  <si>
    <t>5.611,04</t>
  </si>
  <si>
    <t>DESENHISTA TECNICO AUXILIAR (MENSALISTA)</t>
  </si>
  <si>
    <t>3.048,13</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</si>
  <si>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</si>
  <si>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</si>
  <si>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</si>
  <si>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</si>
  <si>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</si>
  <si>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</si>
  <si>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</si>
  <si>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</si>
  <si>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</si>
  <si>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</si>
  <si>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</si>
  <si>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</si>
  <si>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1.320,14</t>
  </si>
  <si>
    <t>DISJUNTOR TERMICO E MAGNETICO AJUSTAVEIS, TRIPOLAR DE 100 ATE 250A, CAPACIDADE DE INTERRUPCAO DE 35KA</t>
  </si>
  <si>
    <t>1.038,50</t>
  </si>
  <si>
    <t>DISJUNTOR TERMICO E MAGNETICO AJUSTAVEIS, TRIPOLAR DE 300 ATE 400A, CAPACIDADE DE INTERRUPCAO DE 35KA</t>
  </si>
  <si>
    <t>1.607,93</t>
  </si>
  <si>
    <t>DISJUNTOR TERMICO E MAGNETICO AJUSTAVEIS, TRIPOLAR DE 450 ATE 600A, CAPACIDADE DE INTERRUPCAO DE 35KA</t>
  </si>
  <si>
    <t>3.756,62</t>
  </si>
  <si>
    <t>DISJUNTOR TERMOMAGNETICO TRIPOLAR 125A</t>
  </si>
  <si>
    <t>305,53</t>
  </si>
  <si>
    <t>DISJUNTOR TERMOMAGNETICO TRIPOLAR 150 A / 600 V, TIPO FXD / ICC - 35 KA</t>
  </si>
  <si>
    <t>346,62</t>
  </si>
  <si>
    <t>DISJUNTOR TERMOMAGNETICO TRIPOLAR 200 A / 600 V, TIPO FXD / ICC - 35 KA</t>
  </si>
  <si>
    <t>486,45</t>
  </si>
  <si>
    <t>DISJUNTOR TERMOMAGNETICO TRIPOLAR 250 A / 600 V, TIPO FXD</t>
  </si>
  <si>
    <t>814,62</t>
  </si>
  <si>
    <t>DISJUNTOR TERMOMAGNETICO TRIPOLAR 3  X 250 A/ICC - 25 KA</t>
  </si>
  <si>
    <t>712,50</t>
  </si>
  <si>
    <t>DISJUNTOR TERMOMAGNETICO TRIPOLAR 3 X 350 A/ICC - 25 KA</t>
  </si>
  <si>
    <t>1.320,28</t>
  </si>
  <si>
    <t>DISJUNTOR TERMOMAGNETICO TRIPOLAR 300 A / 600 V, TIPO JXD / ICC - 40 KA</t>
  </si>
  <si>
    <t>1.118,99</t>
  </si>
  <si>
    <t>DISJUNTOR TERMOMAGNETICO TRIPOLAR 400 A / 600 V, TIPO JXD / ICC - 40 KA</t>
  </si>
  <si>
    <t>DISJUNTOR TERMOMAGNETICO TRIPOLAR 600 A / 600 V, TIPO LXD / ICC - 40 KA</t>
  </si>
  <si>
    <t>1.842,97</t>
  </si>
  <si>
    <t>DISJUNTOR TERMOMAGNETICO TRIPOLAR 800 A / 600 V, TIPO LMXD</t>
  </si>
  <si>
    <t>3.939,94</t>
  </si>
  <si>
    <t>DISJUNTOR TIPO DIN / IEC, MONOPOLAR DE 40  ATE 50A</t>
  </si>
  <si>
    <t>DISJUNTOR TIPO DIN/IEC, BIPOLAR DE 6 ATE 32A</t>
  </si>
  <si>
    <t>DISJUNTOR TIPO DIN/IEC, BIPOLAR 40 ATE 50A</t>
  </si>
  <si>
    <t>DISJUNTOR TIPO DIN/IEC, BIPOLAR 63 A</t>
  </si>
  <si>
    <t>64,48</t>
  </si>
  <si>
    <t>DISJUNTOR TIPO DIN/IEC, MONOPOLAR DE 6  ATE  32A</t>
  </si>
  <si>
    <t>DISJUNTOR TIPO DIN/IEC, MONOPOLAR DE 63 A</t>
  </si>
  <si>
    <t>DISJUNTOR TIPO DIN/IEC, TRIPOLAR DE 10 ATE 50A</t>
  </si>
  <si>
    <t>DISJUNTOR TIPO DIN/IEC, TRIPOLAR 63 A</t>
  </si>
  <si>
    <t>66,90</t>
  </si>
  <si>
    <t>DISJUNTOR TIPO NEMA, BIPOLAR 10  ATE  50 A, TENSAO MAXIMA 415 V</t>
  </si>
  <si>
    <t>DISJUNTOR TIPO NEMA, BIPOLAR 60 ATE 100A, TENSAO MAXIMA 415 V</t>
  </si>
  <si>
    <t>85,28</t>
  </si>
  <si>
    <t>DISJUNTOR TIPO NEMA, MONOPOLAR DE 60 ATE 70A, TENSAO MAXIMA DE 240 V</t>
  </si>
  <si>
    <t>27,15</t>
  </si>
  <si>
    <t>DISJUNTOR TIPO NEMA, MONOPOLAR 10 ATE 30A, TENSAO MAXIMA DE 240 V</t>
  </si>
  <si>
    <t>DISJUNTOR TIPO NEMA, MONOPOLAR 35  ATE  50 A, TENSAO MAXIMA DE 240 V</t>
  </si>
  <si>
    <t>DISJUNTOR TIPO NEMA, TRIPOLAR 10  ATE  50A, TENSAO MAXIMA DE 415 V</t>
  </si>
  <si>
    <t>69,34</t>
  </si>
  <si>
    <t>DISJUNTOR TIPO NEMA, TRIPOLAR 60 ATE 100 A, TENSAO MAXIMA DE 415 V</t>
  </si>
  <si>
    <t>DISPOSITIVO DPS CLASSE II, 1 POLO, TENSAO MAXIMA DE 175 V, CORRENTE MAXIMA DE *20* KA (TIPO AC)</t>
  </si>
  <si>
    <t>59,68</t>
  </si>
  <si>
    <t>DISPOSITIVO DPS CLASSE II, 1 POLO, TENSAO MAXIMA DE 175 V, CORRENTE MAXIMA DE *30* KA (TIPO AC)</t>
  </si>
  <si>
    <t>DISPOSITIVO DPS CLASSE II, 1 POLO, TENSAO MAXIMA DE 175 V, CORRENTE MAXIMA DE *45* KA (TIPO AC)</t>
  </si>
  <si>
    <t>85,88</t>
  </si>
  <si>
    <t>DISPOSITIVO DPS CLASSE II, 1 POLO, TENSAO MAXIMA DE 175 V, CORRENTE MAXIMA DE *90* KA (TIPO AC)</t>
  </si>
  <si>
    <t>152,66</t>
  </si>
  <si>
    <t>DISPOSITIVO DPS CLASSE II, 1 POLO, TENSAO MAXIMA DE 275 V, CORRENTE MAXIMA DE *20* KA (TIPO AC)</t>
  </si>
  <si>
    <t>62,18</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</si>
  <si>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</si>
  <si>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</si>
  <si>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</si>
  <si>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159,54</t>
  </si>
  <si>
    <t>DISPOSITIVO DPS CLASSE II, 1 POLO, TENSAO MAXIMA DE 385 V, CORRENTE MAXIMA DE *20* KA (TIPO AC)</t>
  </si>
  <si>
    <t>103,06</t>
  </si>
  <si>
    <t>DISPOSITIVO DPS CLASSE II, 1 POLO, TENSAO MAXIMA DE 385 V, CORRENTE MAXIMA DE *30* KA (TIPO AC)</t>
  </si>
  <si>
    <t>109,87</t>
  </si>
  <si>
    <t>DISPOSITIVO DPS CLASSE II, 1 POLO, TENSAO MAXIMA DE 385 V, CORRENTE MAXIMA DE *45* KA (TIPO AC)</t>
  </si>
  <si>
    <t>124,66</t>
  </si>
  <si>
    <t>DISPOSITIVO DPS CLASSE II, 1 POLO, TENSAO MAXIMA DE 385 V, CORRENTE MAXIMA DE *90* KA (TIPO AC)</t>
  </si>
  <si>
    <t>234,66</t>
  </si>
  <si>
    <t>DISPOSITIVO DPS CLASSE II, 1 POLO, TENSAO MAXIMA DE 460 V, CORRENTE MAXIMA DE *20* KA (TIPO AC)</t>
  </si>
  <si>
    <t>114,97</t>
  </si>
  <si>
    <t>DISPOSITIVO DPS CLASSE II, 1 POLO, TENSAO MAXIMA DE 460 V, CORRENTE MAXIMA DE *30* KA (TIPO AC)</t>
  </si>
  <si>
    <t>DISPOSITIVO DPS CLASSE II, 1 POLO, TENSAO MAXIMA DE 460 V, CORRENTE MAXIMA DE *45* KA (TIPO AC)</t>
  </si>
  <si>
    <t>139,66</t>
  </si>
  <si>
    <t>DISPOSITIVO DPS CLASSE II, 1 POLO, TENSAO MAXIMA DE 460 V, CORRENTE MAXIMA DE *90* KA (TIPO AC)</t>
  </si>
  <si>
    <t>288,18</t>
  </si>
  <si>
    <t>DISPOSITIVO DR, 2 POLOS, SENSIBILIDADE DE 30 MA, CORRENTE DE 100 A, TIPO AC</t>
  </si>
  <si>
    <t>244,59</t>
  </si>
  <si>
    <t>DISPOSITIVO DR, 2 POLOS, SENSIBILIDADE DE 30 MA, CORRENTE DE 25 A, TIPO AC</t>
  </si>
  <si>
    <t>122,81</t>
  </si>
  <si>
    <t>DISPOSITIVO DR, 2 POLOS, SENSIBILIDADE DE 30 MA, CORRENTE DE 40 A, TIPO AC</t>
  </si>
  <si>
    <t>DISPOSITIVO DR, 2 POLOS, SENSIBILIDADE DE 30 MA, CORRENTE DE 63 A, TIPO AC</t>
  </si>
  <si>
    <t>133,67</t>
  </si>
  <si>
    <t>DISPOSITIVO DR, 2 POLOS, SENSIBILIDADE DE 30 MA, CORRENTE DE 80 A, TIPO AC</t>
  </si>
  <si>
    <t>227,93</t>
  </si>
  <si>
    <t>DISPOSITIVO DR, 2 POLOS, SENSIBILIDADE DE 300 MA, CORRENTE DE 25 A, TIPO AC</t>
  </si>
  <si>
    <t>139,06</t>
  </si>
  <si>
    <t>DISPOSITIVO DR, 2 POLOS, SENSIBILIDADE DE 300 MA, CORRENTE DE 40 A, TIPO AC</t>
  </si>
  <si>
    <t>151,67</t>
  </si>
  <si>
    <t>DISPOSITIVO DR, 2 POLOS, SENSIBILIDADE DE 300 MA, CORRENTE DE 63 A, TIPO AC</t>
  </si>
  <si>
    <t>152,58</t>
  </si>
  <si>
    <t>DISPOSITIVO DR, 2 POLOS, SENSIBILIDADE DE 300 MA, CORRENTE DE 80 A, TIPO  AC</t>
  </si>
  <si>
    <t>255,34</t>
  </si>
  <si>
    <t>DISPOSITIVO DR, 4 POLOS, SENSIBILIDADE DE 30 MA, CORRENTE DE 100 A, TIPO AC</t>
  </si>
  <si>
    <t>282,77</t>
  </si>
  <si>
    <t>DISPOSITIVO DR, 4 POLOS, SENSIBILIDADE DE 30 MA, CORRENTE DE 25 A, TIPO AC</t>
  </si>
  <si>
    <t>139,92</t>
  </si>
  <si>
    <t>DISPOSITIVO DR, 4 POLOS, SENSIBILIDADE DE 30 MA, CORRENTE DE 40 A, TIPO AC</t>
  </si>
  <si>
    <t>DISPOSITIVO DR, 4 POLOS, SENSIBILIDADE DE 30 MA, CORRENTE DE 63 A, TIPO AC</t>
  </si>
  <si>
    <t>152,65</t>
  </si>
  <si>
    <t>DISPOSITIVO DR, 4 POLOS, SENSIBILIDADE DE 30 MA, CORRENTE DE 80 A, TIPO AC</t>
  </si>
  <si>
    <t>284,86</t>
  </si>
  <si>
    <t>DISPOSITIVO DR, 4 POLOS, SENSIBILIDADE DE 300 MA, CORRENTE DE 100 A, TIPO AC</t>
  </si>
  <si>
    <t>458,07</t>
  </si>
  <si>
    <t>DISPOSITIVO DR, 4 POLOS, SENSIBILIDADE DE 300 MA, CORRENTE DE 25 A, TIPO AC</t>
  </si>
  <si>
    <t>173,73</t>
  </si>
  <si>
    <t>DISPOSITIVO DR, 4 POLOS, SENSIBILIDADE DE 300 MA, CORRENTE DE 40 A, TIPO AC</t>
  </si>
  <si>
    <t>203,58</t>
  </si>
  <si>
    <t>DISPOSITIVO DR, 4 POLOS, SENSIBILIDADE DE 300 MA, CORRENTE DE 63 A, TIPO AC</t>
  </si>
  <si>
    <t>196,20</t>
  </si>
  <si>
    <t>DISPOSITIVO DR, 4 POLOS, SENSIBILIDADE DE 300 MA, CORRENTE DE 80 A, TIPO AC</t>
  </si>
  <si>
    <t>454,52</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</si>
  <si>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</si>
  <si>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</si>
  <si>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</si>
  <si>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</si>
  <si>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</si>
  <si>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</si>
  <si>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</si>
  <si>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</si>
  <si>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132,94</t>
  </si>
  <si>
    <t>DISTRIBUIDOR, PLASTICO, 2 SAIDAS, DN 32 X 25 MM, PARA CONEXAO COM CRIMPAGEM EM TUBO PEX</t>
  </si>
  <si>
    <t>DISTRIBUIDOR, PLASTICO, 3 SAIDAS, DN 32 X 16 MM, PARA CONEXAO COM CRIMPAGEM EM TUBO PEX</t>
  </si>
  <si>
    <t>131,92</t>
  </si>
  <si>
    <t>DISTRIBUIDOR, PLASTICO, 3 SAIDAS, DN 32 X 20 MM, PARA CONEXAO COM CRIMPAGEM EM TUBO PEX</t>
  </si>
  <si>
    <t>154,90</t>
  </si>
  <si>
    <t>DISTRIBUIDOR, PLASTICO, 3 SAIDAS, DN 32 X 25 MM, PARA CONEXAO COM CRIMPAGEM EM TUBO PEX</t>
  </si>
  <si>
    <t>165,31</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</si>
  <si>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</si>
  <si>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</si>
  <si>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</si>
  <si>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</si>
  <si>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</si>
  <si>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</si>
  <si>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</si>
  <si>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</si>
  <si>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</si>
  <si>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</si>
  <si>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</si>
  <si>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</si>
  <si>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</si>
  <si>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</si>
  <si>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</si>
  <si>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</si>
  <si>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</si>
  <si>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</si>
  <si>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</si>
  <si>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495,39</t>
  </si>
  <si>
    <t>DIVISORIA, PLACA  PRE-MOLDADA EM GRANILITE, MARMORITE OU GRANITINA,  E = *3 CM</t>
  </si>
  <si>
    <t>DOBRADEIRA ELETROMECANICA DE VERGALHAO, PARA ACO DE DIAMETRO ATE 1 1/2 "Â, MOTOR ELETRICO TRIFASICO, POTENCIA DE 3 HP ATE 5 HP</t>
  </si>
  <si>
    <t>61.137,52</t>
  </si>
  <si>
    <t>DOBRADICA EM ACO/FERRO, 3 1/2" X  3", E= 1,9  A 2 MM, COM ANEL,  CROMADO OU ZINCADO, TAMPA BOLA, COM PARAFUSOS</t>
  </si>
  <si>
    <t>DOBRADICA EM ACO/FERRO, 3" X 2 1/2", E= 1,2 A 1,8 MM, SEM ANEL,  CROMADO OU ZINCADO, TAMPA BOLA, COM PARAFUSOS</t>
  </si>
  <si>
    <t>17,10</t>
  </si>
  <si>
    <t>DOBRADICA EM ACO/FERRO, 3" X 2 1/2", E= 1,2 A 1,8 MM, SEM ANEL,  CROMADO OU ZINCADO, TAMPA CHATA, COM PARAFUSOS</t>
  </si>
  <si>
    <t>DOBRADICA EM ACO/FERRO, 3" X 2 1/2", E= 1,9 A 2 MM, SEM ANEL,  CROMADO OU ZINCADO, TAMPA BOLA, COM PARAFUSOS</t>
  </si>
  <si>
    <t>21,45</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</si>
  <si>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</si>
  <si>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</si>
  <si>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</si>
  <si>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107,27</t>
  </si>
  <si>
    <t>DOBRADICA TIPO PIANO EM ACO/FERRO, 1'' X 3 M, GALVANIZADO, COM PARAFUSOS</t>
  </si>
  <si>
    <t>115,56</t>
  </si>
  <si>
    <t>DOBRADICA TIPO VAI-E-VEM EM ACO/FERRO, TAMANHO 3'', GALVANIZADO, COM PARAFUSOS</t>
  </si>
  <si>
    <t>113,63</t>
  </si>
  <si>
    <t>DOMOS INDIVIDUAL EM ACRILICO BRANCO *95 X 95* CM, SEM INSTALACAO</t>
  </si>
  <si>
    <t>537,43</t>
  </si>
  <si>
    <t>DOSADOR DE AREIA, CAPACIDADE DE *26* LITROS</t>
  </si>
  <si>
    <t>924,35</t>
  </si>
  <si>
    <t>DUCHA HIGIENICA PLASTICA COM REGISTRO METALICO 1/2 "</t>
  </si>
  <si>
    <t>63,02</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</si>
  <si>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</si>
  <si>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</si>
  <si>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</si>
  <si>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</si>
  <si>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</si>
  <si>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</si>
  <si>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</si>
  <si>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</si>
  <si>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</si>
  <si>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</si>
  <si>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</si>
  <si>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</si>
  <si>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</si>
  <si>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</si>
  <si>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</si>
  <si>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</si>
  <si>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</si>
  <si>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</si>
  <si>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</si>
  <si>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3.008,34</t>
  </si>
  <si>
    <t>ELETRICISTA DE MANUTENCAO INDUSTRIAL (MENSALISTA)</t>
  </si>
  <si>
    <t>3.875,80</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</si>
  <si>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</si>
  <si>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</si>
  <si>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</si>
  <si>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</si>
  <si>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</si>
  <si>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</si>
  <si>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</si>
  <si>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</si>
  <si>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</si>
  <si>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</si>
  <si>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</si>
  <si>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13,91</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</si>
  <si>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</si>
  <si>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</si>
  <si>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</si>
  <si>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</si>
  <si>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</si>
  <si>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</si>
  <si>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</si>
  <si>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</si>
  <si>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</si>
  <si>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</si>
  <si>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</si>
  <si>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</si>
  <si>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</si>
  <si>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</si>
  <si>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</si>
  <si>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26,95</t>
  </si>
  <si>
    <t>ELETRODUTO EM ACO GALVANIZADO ELETROLITICO, SEMI-PESADO, DIAMETRO 2 1/2", PAREDE DE 1,52 MM</t>
  </si>
  <si>
    <t>ELETRODUTO EM ACO GALVANIZADO ELETROLITICO, SEMI-PESADO, DIAMETRO 2", PAREDE DE 1,20 MM</t>
  </si>
  <si>
    <t>39,35</t>
  </si>
  <si>
    <t>ELETRODUTO EM ACO GALVANIZADO ELETROLITICO, SEMI-PESADO, DIAMETRO 3", PAREDE DE 1,52 MM</t>
  </si>
  <si>
    <t>78,66</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</si>
  <si>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</si>
  <si>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</si>
  <si>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</si>
  <si>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</si>
  <si>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</si>
  <si>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</si>
  <si>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</si>
  <si>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</si>
  <si>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</si>
  <si>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</si>
  <si>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</si>
  <si>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</si>
  <si>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</si>
  <si>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</si>
  <si>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56,70</t>
  </si>
  <si>
    <t>ELETRODUTO FLEXIVEL, EM ACO, TIPO CONDUITE, DIAMETRO DE 2"</t>
  </si>
  <si>
    <t>34,62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</si>
  <si>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</si>
  <si>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</si>
  <si>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</si>
  <si>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</si>
  <si>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</si>
  <si>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</si>
  <si>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</si>
  <si>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</si>
  <si>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</si>
  <si>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</si>
  <si>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</si>
  <si>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</si>
  <si>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</si>
  <si>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</si>
  <si>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</si>
  <si>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</si>
  <si>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</si>
  <si>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</si>
  <si>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</si>
  <si>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4.615,10</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</si>
  <si>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</si>
  <si>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</si>
  <si>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</si>
  <si>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</si>
  <si>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</si>
  <si>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</si>
  <si>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</si>
  <si>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</si>
  <si>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</si>
  <si>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</si>
  <si>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1.543,45</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</si>
  <si>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</si>
  <si>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</si>
  <si>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</si>
  <si>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</si>
  <si>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</si>
  <si>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</si>
  <si>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</si>
  <si>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</si>
  <si>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</si>
  <si>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</si>
  <si>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</si>
  <si>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2.392,47</t>
  </si>
  <si>
    <t>2.766,29</t>
  </si>
  <si>
    <t>ENCARREGADO GERAL DE OBRAS</t>
  </si>
  <si>
    <t>ENCARREGADO GERAL DE OBRAS (MENSALISTA)</t>
  </si>
  <si>
    <t>4.987,64</t>
  </si>
  <si>
    <t>5.766,96</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</si>
  <si>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</si>
  <si>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</si>
  <si>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</si>
  <si>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</si>
  <si>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</si>
  <si>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</si>
  <si>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</si>
  <si>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</si>
  <si>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14.161,90</t>
  </si>
  <si>
    <t>ENGENHEIRO CIVIL DE OBRA PLENO</t>
  </si>
  <si>
    <t>101,67</t>
  </si>
  <si>
    <t>ENGENHEIRO CIVIL DE OBRA PLENO (MENSALISTA)</t>
  </si>
  <si>
    <t>17.836,24</t>
  </si>
  <si>
    <t>ENGENHEIRO CIVIL DE OBRA SENIOR</t>
  </si>
  <si>
    <t>ENGENHEIRO CIVIL DE OBRA SENIOR (MENSALISTA)</t>
  </si>
  <si>
    <t>23.430,24</t>
  </si>
  <si>
    <t>ENGENHEIRO CIVIL JUNIOR</t>
  </si>
  <si>
    <t>ENGENHEIRO CIVIL JUNIOR (MENSALISTA)</t>
  </si>
  <si>
    <t>ENGENHEIRO CIVIL PLENO</t>
  </si>
  <si>
    <t>102,00</t>
  </si>
  <si>
    <t>ENGENHEIRO CIVIL PLENO (MENSALISTA)</t>
  </si>
  <si>
    <t>17.896,00</t>
  </si>
  <si>
    <t>ENGENHEIRO CIVIL SENIOR</t>
  </si>
  <si>
    <t>ENGENHEIRO CIVIL SENIOR (MENSALISTA)</t>
  </si>
  <si>
    <t>ENGENHEIRO ELETRICISTA</t>
  </si>
  <si>
    <t>ENGENHEIRO ELETRICISTA (MENSALISTA)</t>
  </si>
  <si>
    <t>16.354,07</t>
  </si>
  <si>
    <t>ENGENHEIRO SANITARISTA</t>
  </si>
  <si>
    <t>80,71</t>
  </si>
  <si>
    <t>ENGENHEIRO SANITARISTA (MENSALISTA)</t>
  </si>
  <si>
    <t>14.159,51</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</si>
  <si>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</si>
  <si>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</si>
  <si>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</si>
  <si>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</si>
  <si>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</si>
  <si>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</si>
  <si>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</si>
  <si>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486.599,95</t>
  </si>
  <si>
    <t>ESCAVADEIRA HIDRAULICA SOBRE ESTEIRAS CACAMBA 0,40 A 1,20 M3, PESO OPERACIONAL 21,19 T, POTENCIA LIQUIDA 173 HP</t>
  </si>
  <si>
    <t>440.937,50</t>
  </si>
  <si>
    <t>ESCAVADEIRA HIDRAULICA SOBRE ESTEIRAS COM CACAMBA DE 1,20 M3, PESO OPERACIONAL 21 T, POTENCIA BRUTA 155 HP</t>
  </si>
  <si>
    <t>461.687,50</t>
  </si>
  <si>
    <t>ESCAVADEIRA HIDRAULICA SOBRE ESTEIRAS, CACAMBA  0,80 M3, PESO OPERACIONAL 17,8 T, POTENCIA LIQUIDA 110 HP</t>
  </si>
  <si>
    <t>395.961,33</t>
  </si>
  <si>
    <t>ESCAVADEIRA HIDRAULICA SOBRE ESTEIRAS, CACAMBA 0,4 A 1,70 M3, PESO OPERACIONAL 23,2 T, POTENCIA BRUTA 183 HP</t>
  </si>
  <si>
    <t>473.100,00</t>
  </si>
  <si>
    <t>ESCAVADEIRA HIDRAULICA SOBRE ESTEIRAS, CACAMBA 0,62M3, PESO OPERACIONAL 12,61T, POTENCIA LIQUIDA 95HP</t>
  </si>
  <si>
    <t>363.125,00</t>
  </si>
  <si>
    <t>ESCAVADEIRA HIDRAULICA SOBRE ESTEIRAS, CACAMBA 0,80 A 1,30 M3, PESO OPERACIONAL 22,18 T, POTENCIA LIQUIDA 170 HP</t>
  </si>
  <si>
    <t>433.156,25</t>
  </si>
  <si>
    <t>ESCAVADEIRA HIDRAULICA SOBRE ESTEIRAS, CACAMBA 0,80M3, PESO OPERACIONAL 17T, POTENCIA BRUTA 111HP</t>
  </si>
  <si>
    <t>415.000,00</t>
  </si>
  <si>
    <t>ESCAVADEIRA HIDRAULICA SOBRE ESTEIRAS, CAPACIDADE DA CACAMBA ENTRE 1,20 E 1,50 M3, PESO OPERACIONAL ENTRE 20,00 E 22,00 TON, POTENCIA LIQUIDA ENTRE 150 E 155 HP, EQUIPADA COM CLAMSHELL</t>
  </si>
  <si>
    <t>468.443,70</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</si>
  <si>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</si>
  <si>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</si>
  <si>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</si>
  <si>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</si>
  <si>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105,69</t>
  </si>
  <si>
    <t>ESGUICHO JATO REGULAVEL, TIPO ELKHART, ENGATE RAPIDO 2 1/2", PARA COMBATE A INCENDIO</t>
  </si>
  <si>
    <t>128,57</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</si>
  <si>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</si>
  <si>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</si>
  <si>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</si>
  <si>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</si>
  <si>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</si>
  <si>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</si>
  <si>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</si>
  <si>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506,50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</si>
  <si>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</si>
  <si>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</si>
  <si>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</si>
  <si>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</si>
  <si>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</si>
  <si>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</si>
  <si>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</si>
  <si>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</si>
  <si>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</si>
  <si>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</si>
  <si>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</si>
  <si>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</si>
  <si>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</si>
  <si>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</si>
  <si>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</si>
  <si>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</si>
  <si>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</si>
  <si>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</si>
  <si>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</si>
  <si>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340,55</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</si>
  <si>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</si>
  <si>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</si>
  <si>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</si>
  <si>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</si>
  <si>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</si>
  <si>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</si>
  <si>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</si>
  <si>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</si>
  <si>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</si>
  <si>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</si>
  <si>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</si>
  <si>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</si>
  <si>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</si>
  <si>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</si>
  <si>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</si>
  <si>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</si>
  <si>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</si>
  <si>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2.528,54</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</si>
  <si>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</si>
  <si>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</si>
  <si>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</si>
  <si>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</si>
  <si>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</si>
  <si>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</si>
  <si>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</si>
  <si>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</si>
  <si>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</si>
  <si>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</si>
  <si>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</si>
  <si>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</si>
  <si>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</si>
  <si>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112,86</t>
  </si>
  <si>
    <t>EXTREMIDADE PVC PBA, BF, JE, DN 50 / DE 60 MM (NBR 10351)</t>
  </si>
  <si>
    <t>EXTREMIDADE PVC PBA, BF, JE, DN 75/ DE 85 MM (NBR 10351)</t>
  </si>
  <si>
    <t>89,83</t>
  </si>
  <si>
    <t>EXTREMIDADE PVC PBA, PF, JE, DN 100 / DE 110 MM (NBR 10351)</t>
  </si>
  <si>
    <t>EXTREMIDADE PVC PBA, PF, JE, DN 50/ DE 60 MM (NBR 10351)</t>
  </si>
  <si>
    <t>EXTREMIDADE PVC PBA, PF, JE, DN 75 / DE 85 MM (NBR 10351)</t>
  </si>
  <si>
    <t>80,97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</si>
  <si>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</si>
  <si>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</si>
  <si>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</si>
  <si>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</si>
  <si>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3,08</t>
  </si>
  <si>
    <t>EXTREMIDADE/TUBETE PARA HIDROMETRO PVC, COM ROSCA, LONGA, SEM BUCHA LATAO, 1/2"</t>
  </si>
  <si>
    <t>EXTREMIDADE/TUBETE PARA HIDROMETRO PVC, COM ROSCA, LONGA, SEM BUCHA LATAO, 3/4"</t>
  </si>
  <si>
    <t>FAIXA / FILETE / LISTELO EM CERAMICA, DECORADA, *8 X 30* CM (L X C)</t>
  </si>
  <si>
    <t>140,28</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</si>
  <si>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</si>
  <si>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</si>
  <si>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</si>
  <si>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</si>
  <si>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</si>
  <si>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</si>
  <si>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</si>
  <si>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</si>
  <si>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</si>
  <si>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</si>
  <si>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</si>
  <si>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</si>
  <si>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</si>
  <si>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</si>
  <si>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</si>
  <si>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</si>
  <si>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</si>
  <si>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</si>
  <si>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</si>
  <si>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</si>
  <si>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</si>
  <si>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</si>
  <si>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</si>
  <si>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</si>
  <si>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</si>
  <si>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</si>
  <si>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</si>
  <si>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</si>
  <si>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</si>
  <si>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46,62</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</si>
  <si>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</si>
  <si>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</si>
  <si>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</si>
  <si>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</si>
  <si>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</si>
  <si>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</si>
  <si>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</si>
  <si>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</si>
  <si>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</si>
  <si>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</si>
  <si>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</si>
  <si>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</si>
  <si>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</si>
  <si>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</si>
  <si>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</si>
  <si>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</si>
  <si>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</si>
  <si>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</si>
  <si>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</si>
  <si>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</si>
  <si>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</si>
  <si>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</si>
  <si>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803,82</t>
  </si>
  <si>
    <t>FILTRO ANAEROBIO, EM POLIETILENO DE ALTA DENSIDADE (PEAD), CAPACIDADE *2800* LITROS (NBR 13969)</t>
  </si>
  <si>
    <t>2.058,13</t>
  </si>
  <si>
    <t>FILTRO ANAEROBIO, EM POLIETILENO DE ALTA DENSIDADE (PEAD), CAPACIDADE *5000* LITROS (NBR 13969)</t>
  </si>
  <si>
    <t>2.813,09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</si>
  <si>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</si>
  <si>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</si>
  <si>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</si>
  <si>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</si>
  <si>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</si>
  <si>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</si>
  <si>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</si>
  <si>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</si>
  <si>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</si>
  <si>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</si>
  <si>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</si>
  <si>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</si>
  <si>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</si>
  <si>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</si>
  <si>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</si>
  <si>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</si>
  <si>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66,55</t>
  </si>
  <si>
    <t>FITA CREPE ROLO DE 25 MM X 50 M</t>
  </si>
  <si>
    <t>FITA DE ALUMINIO PARA PROTECAO DO CONDUTOR LARGURA 10 MM</t>
  </si>
  <si>
    <t>27,84</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</si>
  <si>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</si>
  <si>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</si>
  <si>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</si>
  <si>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</si>
  <si>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</si>
  <si>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</si>
  <si>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</si>
  <si>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</si>
  <si>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</si>
  <si>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</si>
  <si>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</si>
  <si>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</si>
  <si>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</si>
  <si>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</si>
  <si>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</si>
  <si>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</si>
  <si>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</si>
  <si>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</si>
  <si>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</si>
  <si>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</si>
  <si>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</si>
  <si>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</si>
  <si>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</si>
  <si>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</si>
  <si>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</si>
  <si>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</si>
  <si>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</si>
  <si>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</si>
  <si>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</si>
  <si>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</si>
  <si>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</si>
  <si>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</si>
  <si>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</si>
  <si>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</si>
  <si>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</si>
  <si>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</si>
  <si>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</si>
  <si>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73,24</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</si>
  <si>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</si>
  <si>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</si>
  <si>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</si>
  <si>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</si>
  <si>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</si>
  <si>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</si>
  <si>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</si>
  <si>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</si>
  <si>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20,40</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</si>
  <si>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</si>
  <si>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</si>
  <si>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</si>
  <si>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</si>
  <si>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</si>
  <si>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</si>
  <si>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</si>
  <si>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</si>
  <si>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</si>
  <si>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</si>
  <si>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</si>
  <si>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3.274,30</t>
  </si>
  <si>
    <t>FOSSA SEPTICA, SEM FILTRO, PARA 4 A 7 CONTRIBUINTES, CILINDRICA,  COM TAMPA, EM POLIETILENO DE ALTA DENSIDADE (PEAD), CAPACIDADE APROXIMADA DE 1100 LITROS (NBR 7229)</t>
  </si>
  <si>
    <t>841,96</t>
  </si>
  <si>
    <t>FOSSA SEPTICA, SEM FILTRO, PARA 8 A 14 CONTRIBUINTES, CILINDRICA, COM TAMPA, EM POLIETILENO DE ALTA DENSIDADE (PEAD), CAPACIDADE APROXIMADA DE 3000 LITROS (NBR 7229)</t>
  </si>
  <si>
    <t>2.590,93</t>
  </si>
  <si>
    <t>FOSSA SEPTICA,SEM FILTRO, PARA 40 A 52 CONTRIBUINTES, CILINDRICA, COM TAMPA, EM POLIETILENO DE ALTA DENSIDADE (PEAD), CAPACIDADE APROXIMADA DE 10000 LITROS (NBR 7229)</t>
  </si>
  <si>
    <t>7.484,12</t>
  </si>
  <si>
    <t>FRESADORA DE ASFALTO A FRIO SOBRE ESTEIRAS, LARG. FRESAGEM 2,00 M, POT. 410 KW/550 HP</t>
  </si>
  <si>
    <t>3.043.277,94</t>
  </si>
  <si>
    <t>FRESADORA DE ASFALTO A FRIO SOBRE RODAS, LARG. FRESAGEM 1,00 M, POT. 155 KW/208 HP</t>
  </si>
  <si>
    <t>1.302.781,89</t>
  </si>
  <si>
    <t>FUNDO ANTICORROSIVO PARA METAIS FERROSOS (ZARCAO)</t>
  </si>
  <si>
    <t>FUNDO PREPARADOR ACRILICO BASE AGUA</t>
  </si>
  <si>
    <t>FUNDO SINTETICO NIVELADOR BRANCO FOSCO PARA MADEIRA</t>
  </si>
  <si>
    <t>83,52</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</si>
  <si>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</si>
  <si>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</si>
  <si>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</si>
  <si>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</si>
  <si>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</si>
  <si>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</si>
  <si>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</si>
  <si>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</si>
  <si>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</si>
  <si>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</si>
  <si>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</si>
  <si>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</si>
  <si>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</si>
  <si>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</si>
  <si>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</si>
  <si>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</si>
  <si>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</si>
  <si>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</si>
  <si>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</si>
  <si>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</si>
  <si>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</si>
  <si>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</si>
  <si>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</si>
  <si>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</si>
  <si>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</si>
  <si>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</si>
  <si>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</si>
  <si>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</si>
  <si>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</si>
  <si>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</si>
  <si>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</si>
  <si>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</si>
  <si>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</si>
  <si>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</si>
  <si>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</si>
  <si>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</si>
  <si>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</si>
  <si>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</si>
  <si>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</si>
  <si>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</si>
  <si>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</si>
  <si>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</si>
  <si>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</si>
  <si>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</si>
  <si>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</si>
  <si>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</si>
  <si>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</si>
  <si>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15,78</t>
  </si>
  <si>
    <t>GERADOR PORTATIL MONOFASICO, POTENCIA 5500 VA, MOTOR A GASOLINA, POTENCIA DO MOTOR 13 CV</t>
  </si>
  <si>
    <t>3.762,31</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</si>
  <si>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</si>
  <si>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</si>
  <si>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</si>
  <si>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</si>
  <si>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</si>
  <si>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</si>
  <si>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</si>
  <si>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29.044,13</t>
  </si>
  <si>
    <t>GRADE DE DISCOS MECANICA 20X24" COM 20 DISCOS 24" X 6MM  COM PNEUS PARA TRANSPORTE</t>
  </si>
  <si>
    <t>22.770,60</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</si>
  <si>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</si>
  <si>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</si>
  <si>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</si>
  <si>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</si>
  <si>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</si>
  <si>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</si>
  <si>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</si>
  <si>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</si>
  <si>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</si>
  <si>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</si>
  <si>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</si>
  <si>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</si>
  <si>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</si>
  <si>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</si>
  <si>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</si>
  <si>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</si>
  <si>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</si>
  <si>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</si>
  <si>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85,21</t>
  </si>
  <si>
    <t>GRANALHA DE ACO, ANGULAR (GRIT), PARA JATEAMENTO, PENEIRA 1,41 A 1,19 MM (SAE G16)</t>
  </si>
  <si>
    <t>74,04</t>
  </si>
  <si>
    <t>GRANALHA DE ACO, ESFERICA (SHOT), PARA JATEAMENTO, PENEIRA 0,40 A 1,00 MM (SAE S-170 A S-280)</t>
  </si>
  <si>
    <t>88,38</t>
  </si>
  <si>
    <t>GRANALHA DE ACO, ESFERICA (SHOT), PARA JATEAMENTO, PENEIRA 1,19 A 1,00 MM (SAE S390)</t>
  </si>
  <si>
    <t>99,55</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</si>
  <si>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</si>
  <si>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</si>
  <si>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</si>
  <si>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</si>
  <si>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</si>
  <si>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</si>
  <si>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158,22</t>
  </si>
  <si>
    <t>GRELHA FOFO SIMPLES COM REQUADRO, CARGA MAXIMA  12,5 T, *300 X 1000* MM, E= *15* MM, AREA ESTACIONAMENTO CARRO PASSEIO</t>
  </si>
  <si>
    <t>218,84</t>
  </si>
  <si>
    <t>GRELHA FOFO SIMPLES COM REQUADRO, CARGA MAXIMA 1,5 T, 150 X 1000 MM, E= *15* MM</t>
  </si>
  <si>
    <t>120,74</t>
  </si>
  <si>
    <t>GRELHA FOFO SIMPLES COM REQUADRO, CARGA MAXIMA 1,5 T, 200 X 1000 MM, E= *15* MM</t>
  </si>
  <si>
    <t>153,44</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</si>
  <si>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</si>
  <si>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</si>
  <si>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</si>
  <si>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</si>
  <si>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</si>
  <si>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</si>
  <si>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104.186,98</t>
  </si>
  <si>
    <t>GRUPO DE SOLDAGEM COM GERADOR A DIESEL 30 CV, PARA SOLDA ELETRICA, SOBRE DUAS RODAS</t>
  </si>
  <si>
    <t>93.131,58</t>
  </si>
  <si>
    <t>GRUPO GERADOR A GASOLINA, POTENCIA NOMINAL 2,2 KW, TENSAO DE SAIDA 110/220 V, MOTOR POTENCIA 6,5 HP</t>
  </si>
  <si>
    <t>2.031,64</t>
  </si>
  <si>
    <t>GRUPO GERADOR DIESEL, COM CARENAGEM, POTENCIA STANDART ENTRE 100 E 110 KVA, VELOCIDADE DE 1800 RPM, FREQUENCIA DE 60 HZ</t>
  </si>
  <si>
    <t>67.273,53</t>
  </si>
  <si>
    <t>GRUPO GERADOR DIESEL, COM CARENAGEM, POTENCIA STANDART ENTRE 140 E 150 KVA, VELOCIDADE DE 1800 RPM, FREQUENCIA DE 60 HZ</t>
  </si>
  <si>
    <t>78.907,29</t>
  </si>
  <si>
    <t>GRUPO GERADOR DIESEL, COM CARENAGEM, POTENCIA STANDART ENTRE 210 E 220 KVA, VELOCIDADE DE 1800 RPM, FREQUENCIA DE 60 HZ</t>
  </si>
  <si>
    <t>96.105,04</t>
  </si>
  <si>
    <t>GRUPO GERADOR DIESEL, COM CARENAGEM, POTENCIA STANDART ENTRE 250 E 260 KVA, VELOCIDADE DE 1800 RPM, FREQUENCIA DE 60 HZ</t>
  </si>
  <si>
    <t>111.279,52</t>
  </si>
  <si>
    <t>GRUPO GERADOR DIESEL, COM CARENAGEM, POTENCIA STANDART ENTRE 50 E 55 KVA, VELOCIDADE DE 1800 RPM, FREQUENCIA DE 60 HZ</t>
  </si>
  <si>
    <t>59.908,85</t>
  </si>
  <si>
    <t>GRUPO GERADOR DIESEL, SEM CARENAGEM, POTENCIA STANDART ENTRE 100 E 110 KVA, VELOCIDADE DE 1800 RPM, FREQUENCIA DE 60 HZ</t>
  </si>
  <si>
    <t>58.472,33</t>
  </si>
  <si>
    <t>GRUPO GERADOR DIESEL, SEM CARENAGEM, POTENCIA STANDART ENTRE 210 E 220 KVA, VELOCIDADE DE 1800 RPM, FREQUENCIA DE 60 HZ</t>
  </si>
  <si>
    <t>84.026,15</t>
  </si>
  <si>
    <t>GRUPO GERADOR DIESEL, SEM CARENAGEM, POTENCIA STANDART ENTRE 250 E 260 KVA, VELOCIDADE DE 1800 RPM, FREQUENCIA DE 60 HZ</t>
  </si>
  <si>
    <t>GRUPO GERADOR DIESEL, SEM CARENAGEM, POTENCIA STANDART ENTRE 80 E 90 KVA, VELOCIDADE DE 1800 RPM, FREQUENCIA DE 60 HZ</t>
  </si>
  <si>
    <t>54.628,13</t>
  </si>
  <si>
    <t>GRUPO GERADOR ESTACIONARIO SILENCIADO, POTENCIA 50 KVA, MOTOR DIESEL</t>
  </si>
  <si>
    <t>45.618,84</t>
  </si>
  <si>
    <t>GRUPO GERADOR ESTACIONARIO, MOTOR DIESEL POTENCIA 170 KVA</t>
  </si>
  <si>
    <t>78.195,80</t>
  </si>
  <si>
    <t>GRUPO GERADOR ESTACIONARIO, POTENCIA 150 KVA, MOTOR DIESEL</t>
  </si>
  <si>
    <t>69.621,21</t>
  </si>
  <si>
    <t>GRUPO GERADOR ESTACIONARIO, SILENCIADO, POTENCIA 180 KVA, MOTOR DIESEL</t>
  </si>
  <si>
    <t>83.698,03</t>
  </si>
  <si>
    <t>GRUPO GERADOR REBOCAVEL, POTENCIA *66* KVA, MOTOR A DIESEL</t>
  </si>
  <si>
    <t>49.199,41</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</si>
  <si>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</si>
  <si>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</si>
  <si>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</si>
  <si>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95,13</t>
  </si>
  <si>
    <t>GUARNICAO/ALIZAR/VISTA, E = *1,3* CM, L = *7,0* CM, EM POLIESTIRENO, BRANCO</t>
  </si>
  <si>
    <t>GUARNICAO/ALIZAR/VISTA, E = *1,5* CM, L = *5,0* CM, EM POLIESTIRENO, BRANCO</t>
  </si>
  <si>
    <t>108,26</t>
  </si>
  <si>
    <t>GUARNICAO/MOLDURA DE ACABAMENTO PARA ESQUADRIA DE ALUMINIO ANODIZADO NATURAL, PARA 1 FACE</t>
  </si>
  <si>
    <t>GUINCHO DE ALAVANCA MANUAL, CAPACIDADE DE 1,6 T, COM 20 M DE CABO DE ACO (AQUISICAO)</t>
  </si>
  <si>
    <t>1.631,32</t>
  </si>
  <si>
    <t>GUINCHO DE ALAVANCA MANUAL, CAPACIDADE 3,2 T COM 20 M DE CABO DE ACO DIAMETRO 16,3 MM</t>
  </si>
  <si>
    <t>1.862,33</t>
  </si>
  <si>
    <t>GUINCHO ELETRICO DE COLUNA, CAPACIDADE 400 KG, COM MOTO FREIO, MOTOR TRIFASICO DE 1,25 CV</t>
  </si>
  <si>
    <t>3.242,61</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</si>
  <si>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</si>
  <si>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</si>
  <si>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</si>
  <si>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</si>
  <si>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</si>
  <si>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</si>
  <si>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</si>
  <si>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</si>
  <si>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</si>
  <si>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</si>
  <si>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40,30</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</si>
  <si>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</si>
  <si>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</si>
  <si>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</si>
  <si>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</si>
  <si>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</si>
  <si>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</si>
  <si>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</si>
  <si>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</si>
  <si>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</si>
  <si>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</si>
  <si>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</si>
  <si>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</si>
  <si>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</si>
  <si>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</si>
  <si>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</si>
  <si>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</si>
  <si>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</si>
  <si>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</si>
  <si>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</si>
  <si>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</si>
  <si>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</si>
  <si>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</si>
  <si>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</si>
  <si>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</si>
  <si>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</si>
  <si>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397,28</t>
  </si>
  <si>
    <t>HIDROMETRO MULTIJATO, VAZAO MAXIMA DE 20,0 M3/H, DE 1 1/2"</t>
  </si>
  <si>
    <t>660,27</t>
  </si>
  <si>
    <t>HIDROMETRO MULTIJATO, VAZAO MAXIMA DE 30,0 M3/H, DE 2"</t>
  </si>
  <si>
    <t>928,86</t>
  </si>
  <si>
    <t>HIDROMETRO MULTIJATO, VAZAO MAXIMA DE 7,0 M3/H, DE 1"</t>
  </si>
  <si>
    <t>290,97</t>
  </si>
  <si>
    <t>HIDROMETRO UNIJATO, VAZAO MAXIMA DE 1,5 M3/H, DE 1/2"</t>
  </si>
  <si>
    <t>HIDROMETRO UNIJATO, VAZAO MAXIMA DE 3,0 M3/H, DE 1/2"</t>
  </si>
  <si>
    <t>81,69</t>
  </si>
  <si>
    <t>HIDROMETRO UNIJATO, VAZAO MAXIMA DE 5,0 M3/H, DE 3/4"</t>
  </si>
  <si>
    <t>100,72</t>
  </si>
  <si>
    <t>HIDROMETRO WOLTMANN, VAZAO MAXIMA DE 50,0 M3/H, DE 2"</t>
  </si>
  <si>
    <t>1.499,61</t>
  </si>
  <si>
    <t>HIDROMETRO WOLTMANN, VAZAO MAXIMA DE 80,0 M3/H, DE 3"</t>
  </si>
  <si>
    <t>1.958,45</t>
  </si>
  <si>
    <t>IGNITOR PARA LAMPADA DE VAPOR DE SODIO / VAPOR METALICO ATE 2000 W, TENSAO DE PULSO ENTRE 600 A 750 V</t>
  </si>
  <si>
    <t>67,08</t>
  </si>
  <si>
    <t>IGNITOR PARA LAMPADA DE VAPOR DE SODIO / VAPOR METALICO ATE 400 W, TENSAO DE PULSO ENTRE 3000 A 4500 V</t>
  </si>
  <si>
    <t>34,80</t>
  </si>
  <si>
    <t>IGNITOR PARA LAMPADA DE VAPOR DE SODIO / VAPOR METALICO ATE 400 W, TENSAO DE PULSO ENTRE 580 A 750 V</t>
  </si>
  <si>
    <t>39,16</t>
  </si>
  <si>
    <t>IMPERMEABILIZADOR</t>
  </si>
  <si>
    <t>IMPERMEABILIZADOR (MENSALISTA)</t>
  </si>
  <si>
    <t>3.014,18</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</si>
  <si>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</si>
  <si>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</si>
  <si>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</si>
  <si>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</si>
  <si>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</si>
  <si>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</si>
  <si>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</si>
  <si>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</si>
  <si>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</si>
  <si>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</si>
  <si>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</si>
  <si>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</si>
  <si>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</si>
  <si>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</si>
  <si>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</si>
  <si>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</si>
  <si>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</si>
  <si>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</si>
  <si>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</si>
  <si>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</si>
  <si>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</si>
  <si>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</si>
  <si>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</si>
  <si>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</si>
  <si>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</si>
  <si>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</si>
  <si>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</si>
  <si>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</si>
  <si>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</si>
  <si>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972,99</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</si>
  <si>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</si>
  <si>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</si>
  <si>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</si>
  <si>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</si>
  <si>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</si>
  <si>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</si>
  <si>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</si>
  <si>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</si>
  <si>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</si>
  <si>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</si>
  <si>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</si>
  <si>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126,79</t>
  </si>
  <si>
    <t>JANELA BASCULANTE EM MADEIRA PINUS/ EUCALIPTO/ TAUARI/ VIROLA OU EQUIVALENTE DA REGIAO, CAIXA DO BATENTE/ MARCO *10* CM, *2* FOLHAS BASCULANTES PARA VIDRO, COM FERRAGENS (SEM VIDRO, SEM GUARNICAO/ALIZAR E SEM ACABAMENTO)</t>
  </si>
  <si>
    <t>352,20</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</si>
  <si>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</si>
  <si>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</si>
  <si>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</si>
  <si>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</si>
  <si>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</si>
  <si>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522,44</t>
  </si>
  <si>
    <t>JANELA DE ABRIR EM MADEIRA PINUS/EUCALIPTO/ TAUARI/ VIROLA OU EQUIVALENTE DA REGIAO, CAIXA DO BATENTE/MARCO *10* CM, 2 FOLHAS DE ABRIR TIPO VENEZIANA E 2 FOLHAS GUILHOTINA PARA VIDRO, COM FERRAGENS (SEM VIDRO,SEM GUARNICAO/ALIZAR E SEM ACABAMENTO)</t>
  </si>
  <si>
    <t>298,49</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</si>
  <si>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</si>
  <si>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</si>
  <si>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</si>
  <si>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</si>
  <si>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</si>
  <si>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</si>
  <si>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</si>
  <si>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</si>
  <si>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</si>
  <si>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</si>
  <si>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</si>
  <si>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</si>
  <si>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</si>
  <si>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</si>
  <si>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</si>
  <si>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</si>
  <si>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</si>
  <si>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</si>
  <si>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</si>
  <si>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</si>
  <si>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</si>
  <si>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</si>
  <si>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</si>
  <si>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</si>
  <si>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</si>
  <si>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</si>
  <si>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498,32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</si>
  <si>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</si>
  <si>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631,56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</si>
  <si>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</si>
  <si>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388,30</t>
  </si>
  <si>
    <t>JANELA EM MADEIRA CEDRINHO/ ANGELIM COMERCIAL/ CURUPIXA/ CUMARU OU EQUIVALENTE DA REGIAO, CAIXA DO BATENTE/MARCO *10* CM, 2 FOLHAS DE ABRIR TIPO VENEZIANA E 2 FOLHAS GUILHOTINA PARA VIDRO, COM GUARNICAO/ALIZAR, COM FERRAGENS (SEM VIDRO E SEM ACABAMENTO)</t>
  </si>
  <si>
    <t>391,27</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</si>
  <si>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</si>
  <si>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</si>
  <si>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</si>
  <si>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</si>
  <si>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551,79</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</si>
  <si>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</si>
  <si>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</si>
  <si>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</si>
  <si>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</si>
  <si>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</si>
  <si>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2.172,32</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</si>
  <si>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</si>
  <si>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</si>
  <si>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</si>
  <si>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</si>
  <si>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</si>
  <si>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</si>
  <si>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</si>
  <si>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</si>
  <si>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</si>
  <si>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</si>
  <si>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</si>
  <si>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</si>
  <si>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</si>
  <si>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</si>
  <si>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</si>
  <si>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</si>
  <si>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</si>
  <si>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</si>
  <si>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</si>
  <si>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</si>
  <si>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</si>
  <si>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</si>
  <si>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</si>
  <si>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</si>
  <si>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</si>
  <si>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</si>
  <si>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</si>
  <si>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</si>
  <si>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</si>
  <si>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</si>
  <si>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</si>
  <si>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</si>
  <si>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</si>
  <si>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</si>
  <si>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</si>
  <si>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</si>
  <si>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</si>
  <si>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</si>
  <si>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</si>
  <si>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</si>
  <si>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</si>
  <si>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</si>
  <si>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</si>
  <si>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</si>
  <si>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</si>
  <si>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</si>
  <si>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</si>
  <si>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</si>
  <si>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</si>
  <si>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</si>
  <si>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</si>
  <si>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</si>
  <si>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</si>
  <si>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</si>
  <si>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</si>
  <si>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</si>
  <si>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</si>
  <si>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</si>
  <si>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</si>
  <si>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</si>
  <si>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</si>
  <si>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</si>
  <si>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</si>
  <si>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</si>
  <si>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</si>
  <si>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33,42</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</si>
  <si>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</si>
  <si>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</si>
  <si>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</si>
  <si>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</si>
  <si>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144,00</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</si>
  <si>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</si>
  <si>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</si>
  <si>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</si>
  <si>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</si>
  <si>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</si>
  <si>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</si>
  <si>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</si>
  <si>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</si>
  <si>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</si>
  <si>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</si>
  <si>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</si>
  <si>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</si>
  <si>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</si>
  <si>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</si>
  <si>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</si>
  <si>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</si>
  <si>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</si>
  <si>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</si>
  <si>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</si>
  <si>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</si>
  <si>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</si>
  <si>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</si>
  <si>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</si>
  <si>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</si>
  <si>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</si>
  <si>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</si>
  <si>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</si>
  <si>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</si>
  <si>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31,29</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</si>
  <si>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</si>
  <si>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</si>
  <si>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</si>
  <si>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</si>
  <si>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</si>
  <si>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</si>
  <si>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</si>
  <si>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</si>
  <si>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</si>
  <si>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13,14</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</si>
  <si>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</si>
  <si>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</si>
  <si>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</si>
  <si>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</si>
  <si>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</si>
  <si>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</si>
  <si>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</si>
  <si>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42,10</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</si>
  <si>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</si>
  <si>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</si>
  <si>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</si>
  <si>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</si>
  <si>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</si>
  <si>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</si>
  <si>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</si>
  <si>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</si>
  <si>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</si>
  <si>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</si>
  <si>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46,08</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</si>
  <si>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</si>
  <si>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</si>
  <si>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</si>
  <si>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</si>
  <si>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</si>
  <si>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59,28</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</si>
  <si>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</si>
  <si>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</si>
  <si>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</si>
  <si>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</si>
  <si>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</si>
  <si>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</si>
  <si>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</si>
  <si>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</si>
  <si>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</si>
  <si>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</si>
  <si>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</si>
  <si>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</si>
  <si>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</si>
  <si>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54,90</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</si>
  <si>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</si>
  <si>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</si>
  <si>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</si>
  <si>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</si>
  <si>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</si>
  <si>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</si>
  <si>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</si>
  <si>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</si>
  <si>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</si>
  <si>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</si>
  <si>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</si>
  <si>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</si>
  <si>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</si>
  <si>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</si>
  <si>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41,19</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</si>
  <si>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</si>
  <si>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</si>
  <si>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</si>
  <si>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</si>
  <si>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</si>
  <si>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</si>
  <si>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</si>
  <si>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</si>
  <si>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</si>
  <si>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</si>
  <si>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</si>
  <si>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92,36</t>
  </si>
  <si>
    <t>JUNCAO SIMPLES, PVC SERIE R, DN 100 X 100 MM, PARA ESGOTO PREDIAL</t>
  </si>
  <si>
    <t>JUNCAO SIMPLES, PVC SERIE R, DN 100 X 75 MM, PARA ESGOTO PREDIAL</t>
  </si>
  <si>
    <t>JUNCAO SIMPLES, PVC SERIE R, DN 150 X 100 MM, PARA ESGOTO PREDIAL</t>
  </si>
  <si>
    <t>76,56</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</si>
  <si>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</si>
  <si>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</si>
  <si>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</si>
  <si>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</si>
  <si>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</si>
  <si>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</si>
  <si>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</si>
  <si>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</si>
  <si>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</si>
  <si>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</si>
  <si>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</si>
  <si>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</si>
  <si>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</si>
  <si>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</si>
  <si>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</si>
  <si>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</si>
  <si>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</si>
  <si>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</si>
  <si>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</si>
  <si>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</si>
  <si>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</si>
  <si>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253,43</t>
  </si>
  <si>
    <t>JUNTA DE EXPANSAO BRONZE/LATAO (REF 900), PONTA X PONTA, 42 MM</t>
  </si>
  <si>
    <t>317,29</t>
  </si>
  <si>
    <t>JUNTA DE EXPANSAO BRONZE/LATAO (REF 900), PONTA X PONTA, 54 MM</t>
  </si>
  <si>
    <t>440,07</t>
  </si>
  <si>
    <t>JUNTA DE EXPANSAO BRONZE/LATAO (REF 900), PONTA X PONTA, 66 MM</t>
  </si>
  <si>
    <t>581,26</t>
  </si>
  <si>
    <t>JUNTA DE EXPANSAO DE COBRE (REF 900), PONTA X PONTA, 15 MM</t>
  </si>
  <si>
    <t>173,79</t>
  </si>
  <si>
    <t>JUNTA DE EXPANSAO DE COBRE (REF 900), PONTA X PONTA, 22 MM</t>
  </si>
  <si>
    <t>201,59</t>
  </si>
  <si>
    <t>JUNTA DE EXPANSAO DE COBRE (REF 900), PONTA X PONTA, 28 MM</t>
  </si>
  <si>
    <t>221,42</t>
  </si>
  <si>
    <t>JUNTA DILATACAO ELASTICA PARA CONCRETO (FUGENBAND) O-12, ATE 5 MCA</t>
  </si>
  <si>
    <t>JUNTA DILATACAO ELASTICA PARA CONCRETO (FUGENBAND) O-22, ATE 30 MCA</t>
  </si>
  <si>
    <t>JUNTA DILATACAO ELASTICA PARA CONCRETO (FUGENBAND) O-35/10, ATE 100 MCA</t>
  </si>
  <si>
    <t>326,87</t>
  </si>
  <si>
    <t>JUNTA DILATACAO ELASTICA PARA CONCRETO (FUGENBAND) O-35/6, ATE 100 MCA</t>
  </si>
  <si>
    <t>270,42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</si>
  <si>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</si>
  <si>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</si>
  <si>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</si>
  <si>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</si>
  <si>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200,22</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</si>
  <si>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</si>
  <si>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</si>
  <si>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</si>
  <si>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92,14</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</si>
  <si>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</si>
  <si>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</si>
  <si>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172,38</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</si>
  <si>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</si>
  <si>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</si>
  <si>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203,42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</si>
  <si>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</si>
  <si>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202,73</t>
  </si>
  <si>
    <t>KIT DE ACESSORIOS PARA BANHEIRO EM METAL CROMADO, 5 PECAS</t>
  </si>
  <si>
    <t>114,68</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</si>
  <si>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</si>
  <si>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</si>
  <si>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</si>
  <si>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286,11</t>
  </si>
  <si>
    <t>KIT PORTA PRONTA DE MADEIRA, FOLHA LEVE (NBR 15930) DE 60 X 210 CM, E = 35 MM, NUCLEO COLMEIA, ESTRUTURA USINADA PARA FECHADURA, CAPA LISA EM HDF, ACABAMENTO EM PRIMER PARA PINTURA (INCLUI MARCO, ALIZARES E DOBRADICAS)</t>
  </si>
  <si>
    <t>252,07</t>
  </si>
  <si>
    <t>KIT PORTA PRONTA DE MADEIRA, FOLHA LEVE (NBR 15930) DE 70 X 210 CM, E = *35* MM, COM MARCO EM ACO, NUCLEO COLMEIA, CAPA LISA EM HDF, ACABAMENTO MELAMINICO BRANCO (INCLUI MARCO, ALIZARES, DOBRADICAS E FECHADURA)</t>
  </si>
  <si>
    <t>272,88</t>
  </si>
  <si>
    <t>KIT PORTA PRONTA DE MADEIRA, FOLHA LEVE (NBR 15930) DE 70 X 210 CM, E = 35 MM, NUCLEO COLMEIA, ESTRUTURA USINADA PARA FECHADURA, CAPA LISA EM HDF, ACABAMENTO EM PRIMER PARA PINTURA (INCLUI MARCO, ALIZARES E DOBRADICAS)</t>
  </si>
  <si>
    <t>254,67</t>
  </si>
  <si>
    <t>KIT PORTA PRONTA DE MADEIRA, FOLHA LEVE (NBR 15930) DE 80 X 210 CM, E = *35* MM, COM MARCO EM ACO, NUCLEO COLMEIA, CAPA LISA EM HDF, ACABAMENTO MELAMINICO BRANCO (INCLUI MARCO, ALIZARES, DOBRADICAS E FECHADURA)</t>
  </si>
  <si>
    <t>275,48</t>
  </si>
  <si>
    <t>KIT PORTA PRONTA DE MADEIRA, FOLHA LEVE (NBR 15930) DE 80 X 210 CM, E = 35 MM, NUCLEO COLMEIA, ESTRUTURA USINADA PARA FECHADURA, CAPA LISA EM HDF, ACABAMENTO EM PRIMER PARA PINTURA (INCLUI MARCO, ALIZARES E DOBRADICAS)</t>
  </si>
  <si>
    <t>257,27</t>
  </si>
  <si>
    <t>KIT PORTA PRONTA DE MADEIRA, FOLHA LEVE (NBR 15930) DE 90 X 210 CM, E = *35* MM, COM MARCO EM ACO, NUCLEO COLMEIA, CAPA LISA EM HDF, ACABAMENTO MELAMINICO BRANCO (INCLUI MARCO, ALIZARES, DOBRADICAS E FECHADURA)</t>
  </si>
  <si>
    <t>288,50</t>
  </si>
  <si>
    <t>KIT PORTA PRONTA DE MADEIRA, FOLHA LEVE (NBR 15930) DE 90 X 210 CM, E = 35 MM, NUCLEO COLMEIA, ESTRUTURA USINADA PARA FECHADURA, CAPA LISA EM HDF, ACABAMENTO EM PRIMER PARA PINTURA (INCLUI MARCO, ALIZARES E DOBRADICAS)</t>
  </si>
  <si>
    <t>270,29</t>
  </si>
  <si>
    <t>KIT PORTA PRONTA DE MADEIRA, FOLHA MEDIA (NBR 15930) DE 60 X 210 CM, E = 35 MM, NUCLEO SARRAFEADO, ESTRUTURA USINADA PARA FECHADURA, CAPA LISA EM HDF, ACABAMENTO EM PRIMER PARA PINTURA (INCLUI MARCO, ALIZARES E DOBRADICAS)</t>
  </si>
  <si>
    <t>275,70</t>
  </si>
  <si>
    <t>KIT PORTA PRONTA DE MADEIRA, FOLHA MEDIA (NBR 15930) DE 60 X 210 CM, E = 35 MM, NUCLEO SARRAFEADO, ESTRUTURA USINADA PARA FECHADURA, CAPA LISA EM HDF, ACABAMENTO MELAMINICO BRANCO (INCLUI MARCO, ALIZARES E DOBRADICAS)</t>
  </si>
  <si>
    <t>312,53</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</si>
  <si>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</si>
  <si>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</si>
  <si>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322,52</t>
  </si>
  <si>
    <t>KIT PORTA PRONTA DE MADEIRA, FOLHA MEDIA (NBR 15930) DE 80 X 210 CM, E = 35 MM, NUCLEO SARRAFEADO, ESTRUTURA USINADA PARA FECHADURA, CAPA LISA EM HDF, ACABAMENTO EM PRIMER PARA PINTURA (INCLUI MARCO, ALIZARES E DOBRADICAS)</t>
  </si>
  <si>
    <t>296,41</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</si>
  <si>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</si>
  <si>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</si>
  <si>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306,81</t>
  </si>
  <si>
    <t>KIT PORTA PRONTA DE MADEIRA, FOLHA MEDIA (NBR 15930) DE 90 X 210 CM, E = 35 MM, NUCLEO SARRAFEADO, ESTRUTURA USINADA PARA FECHADURA, CAPA LISA EM HDF, ACABAMENTO MELAMINICO BRANCO (INCLUI MARCO, ALIZARES E DOBRADICAS)</t>
  </si>
  <si>
    <t>343,33</t>
  </si>
  <si>
    <t>KIT PORTA PRONTA DE MADEIRA, FOLHA PESADA (NBR 15930) DE 80 X 210 CM, E = 35 MM, NUCLEO SOLIDO, CAPA LISA EM HDF, ACABAMENTO MELAMINICO BRANCO (INCLUI MARCO, ALIZARES, DOBRADICAS E FECHADURA EXTERNA)</t>
  </si>
  <si>
    <t>344,45</t>
  </si>
  <si>
    <t>KIT PORTA PRONTA DE MADEIRA, FOLHA PESADA (NBR 15930) DE 80 X 210 CM, E = 35 MM, NUCLEO SOLIDO, ESTRUTURA USINADA PARA FECHADURA, CAPA LISA EM HDF, ACABAMENTO EM LAMINADO NATURAL COM VERNIZ (INCLUI MARCO, ALIZARES E DOBRADICAS)</t>
  </si>
  <si>
    <t>383,02</t>
  </si>
  <si>
    <t>KIT PORTA PRONTA DE MADEIRA, FOLHA PESADA (NBR 15930) DE 90 X 210 CM, E = 35 MM, NUCLEO SOLIDO, CAPA LISA EM HDF, ACABAMENTO MELAMINICO BRANCO (INCLUI MARCO, ALIZARES, DOBRADICAS E FECHADURA EXTERNA)</t>
  </si>
  <si>
    <t>353,42</t>
  </si>
  <si>
    <t>KIT PORTA PRONTA DE MADEIRA, FOLHA PESADA (NBR 15930) DE 90 X 210 CM, E = 35 MM, NUCLEO SOLIDO, ESTRUTURA USINADA PARA FECHADURA, CAPA LISA EM HDF, ACABAMENTO EM LAMINADO NATURAL COM VERNIZ (INCLUI MARCO, ALIZARES E DOBRADICAS)</t>
  </si>
  <si>
    <t>415,51</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</si>
  <si>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</si>
  <si>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</si>
  <si>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</si>
  <si>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</si>
  <si>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</si>
  <si>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</si>
  <si>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</si>
  <si>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</si>
  <si>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</si>
  <si>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</si>
  <si>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</si>
  <si>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</si>
  <si>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</si>
  <si>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</si>
  <si>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</si>
  <si>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176,50</t>
  </si>
  <si>
    <t>LAJE PRE-MOLDADA DE TRANSICAO EXCENTRICA EM CONCRETO ARMADO, DN 1500 MM, FURO CIRCULAR DN 530 MM, ESPESSURA 15 CM</t>
  </si>
  <si>
    <t>300,84</t>
  </si>
  <si>
    <t>LAJE PRE-MOLDADA TRELICADA (LAJOTAS + VIGOTAS) PARA FORRO, UNIDIRECIONAL, SOBRECARGA DE 100 KG/M2, VAO ATE 6,00 M (SEM COLOCACAO)</t>
  </si>
  <si>
    <t>LAJE PRE-MOLDADA TRELICADA (LAJOTAS + VIGOTAS) PARA PISO, UNIDIRECIONAL, SOBRECARGA DE 200 KG/M2, VAO ATE 6,00 M (SEM COLOCACAO)</t>
  </si>
  <si>
    <t>37,46</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</si>
  <si>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</si>
  <si>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</si>
  <si>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</si>
  <si>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</si>
  <si>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</si>
  <si>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</si>
  <si>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</si>
  <si>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</si>
  <si>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</si>
  <si>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</si>
  <si>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</si>
  <si>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</si>
  <si>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</si>
  <si>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</si>
  <si>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</si>
  <si>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</si>
  <si>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</si>
  <si>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</si>
  <si>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</si>
  <si>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</si>
  <si>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</si>
  <si>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</si>
  <si>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</si>
  <si>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</si>
  <si>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</si>
  <si>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</si>
  <si>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</si>
  <si>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</si>
  <si>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</si>
  <si>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</si>
  <si>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1.630,00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</si>
  <si>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</si>
  <si>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</si>
  <si>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</si>
  <si>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</si>
  <si>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</si>
  <si>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</si>
  <si>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</si>
  <si>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</si>
  <si>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</si>
  <si>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</si>
  <si>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</si>
  <si>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</si>
  <si>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3.431,23</t>
  </si>
  <si>
    <t>3.967,36</t>
  </si>
  <si>
    <t>LETRA ACO INOX (AISI 304), CHAPA NUM. 22, RECORTADO, H= 20 CM (SEM RELEVO)</t>
  </si>
  <si>
    <t>69,81</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</si>
  <si>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</si>
  <si>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</si>
  <si>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</si>
  <si>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</si>
  <si>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</si>
  <si>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</si>
  <si>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</si>
  <si>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</si>
  <si>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</si>
  <si>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</si>
  <si>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</si>
  <si>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3.157,45</t>
  </si>
  <si>
    <t>LIXADEIRA ELETRICA ANGULAR, PARA DISCO DE 7 " (180 MM), POTENCIA DE 2.200 W, *5.000* RPM, 220 V</t>
  </si>
  <si>
    <t>522,19</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</si>
  <si>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</si>
  <si>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</si>
  <si>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</si>
  <si>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450,00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</si>
  <si>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</si>
  <si>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</si>
  <si>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</si>
  <si>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</si>
  <si>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</si>
  <si>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</si>
  <si>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</si>
  <si>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</si>
  <si>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</si>
  <si>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</si>
  <si>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</si>
  <si>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</si>
  <si>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</si>
  <si>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</si>
  <si>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</si>
  <si>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</si>
  <si>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</si>
  <si>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</si>
  <si>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</si>
  <si>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</si>
  <si>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</si>
  <si>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</si>
  <si>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</si>
  <si>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</si>
  <si>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</si>
  <si>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</si>
  <si>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</si>
  <si>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</si>
  <si>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</si>
  <si>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</si>
  <si>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</si>
  <si>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</si>
  <si>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</si>
  <si>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</si>
  <si>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</si>
  <si>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</si>
  <si>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</si>
  <si>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</si>
  <si>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29,16</t>
  </si>
  <si>
    <t>LUMINARIA DE EMBUTIR EM CHAPA DE ACO PARA 2 LAMPADAS FLUORESCENTES DE 14 W COM REFLETOR E ALETAS EM ALUMINIO, COMPLETA (INCLUI REATOR E LAMPADAS)</t>
  </si>
  <si>
    <t>118,03</t>
  </si>
  <si>
    <t>LUMINARIA DE EMBUTIR EM CHAPA DE ACO PARA 4 LAMPADAS FLUORESCENTES DE 14 W *60 X 60 CM* ALETADA (NAO INCLUI REATOR E LAMPADAS)</t>
  </si>
  <si>
    <t>125,26</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</si>
  <si>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</si>
  <si>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</si>
  <si>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</si>
  <si>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29,90</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</si>
  <si>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</si>
  <si>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</si>
  <si>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</si>
  <si>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45,98</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</si>
  <si>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</si>
  <si>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</si>
  <si>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</si>
  <si>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</si>
  <si>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</si>
  <si>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</si>
  <si>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</si>
  <si>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163,54</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</si>
  <si>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</si>
  <si>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</si>
  <si>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</si>
  <si>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</si>
  <si>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72,14</t>
  </si>
  <si>
    <t>LUMINARIA LED REFLETOR RETANGULAR BIVOLT, LUZ BRANCA, 10 W</t>
  </si>
  <si>
    <t>LUMINARIA LED REFLETOR RETANGULAR BIVOLT, LUZ BRANCA, 30 W</t>
  </si>
  <si>
    <t>115,90</t>
  </si>
  <si>
    <t>LUMINARIA LED REFLETOR RETANGULAR BIVOLT, LUZ BRANCA, 50 W</t>
  </si>
  <si>
    <t>214,49</t>
  </si>
  <si>
    <t>LUMINARIA PLAFON REDONDO COM VIDRO FOSCO DIAMETRO *25* CM, PARA 1 LAMPADA, BASE E27, POTENCIA MAXIMA 40/60 W (NAO INCLUI LAMPADA)</t>
  </si>
  <si>
    <t>LUMINARIA PLAFON REDONDO COM VIDRO FOSCO DIAMETRO *30* CM, PARA 2 LAMPADAS, BASE E27, POTENCIA MAXIMA 40/60 W (NAO INCLUI LAMPADAS)</t>
  </si>
  <si>
    <t>32,02</t>
  </si>
  <si>
    <t>LUMINARIA PROVA DE TEMPO PETERCO Y.31/1</t>
  </si>
  <si>
    <t>93,83</t>
  </si>
  <si>
    <t>LUMINARIA SPOT DE SOBREPOR EM ALUMINIO COM ALETA PLASTICA PARA 1 LAMPADA, BASE E27, POTENCIA MAXIMA 40/60 W (NAO INCLUI LAMPADA)</t>
  </si>
  <si>
    <t>48,02</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</si>
  <si>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</si>
  <si>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</si>
  <si>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</si>
  <si>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</si>
  <si>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</si>
  <si>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</si>
  <si>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</si>
  <si>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</si>
  <si>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</si>
  <si>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</si>
  <si>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</si>
  <si>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</si>
  <si>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144,63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</si>
  <si>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</si>
  <si>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</si>
  <si>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</si>
  <si>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</si>
  <si>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</si>
  <si>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</si>
  <si>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19,76</t>
  </si>
  <si>
    <t>LUVA DE COBRE (REF 600) SEM ANEL DE SOLDA, BOLSA X BOLSA, 66 MM</t>
  </si>
  <si>
    <t>LUVA DE COBRE (REF 600) SEM ANEL DE SOLDA, BOLSA X BOLSA, 79 MM</t>
  </si>
  <si>
    <t>99,18</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</si>
  <si>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</si>
  <si>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</si>
  <si>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</si>
  <si>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</si>
  <si>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</si>
  <si>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</si>
  <si>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</si>
  <si>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</si>
  <si>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</si>
  <si>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</si>
  <si>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</si>
  <si>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</si>
  <si>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</si>
  <si>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</si>
  <si>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</si>
  <si>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</si>
  <si>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</si>
  <si>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</si>
  <si>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</si>
  <si>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</si>
  <si>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</si>
  <si>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</si>
  <si>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</si>
  <si>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</si>
  <si>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</si>
  <si>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</si>
  <si>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</si>
  <si>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</si>
  <si>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</si>
  <si>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</si>
  <si>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</si>
  <si>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</si>
  <si>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</si>
  <si>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</si>
  <si>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</si>
  <si>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</si>
  <si>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</si>
  <si>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</si>
  <si>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</si>
  <si>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</si>
  <si>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</si>
  <si>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</si>
  <si>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</si>
  <si>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</si>
  <si>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</si>
  <si>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</si>
  <si>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</si>
  <si>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</si>
  <si>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</si>
  <si>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</si>
  <si>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</si>
  <si>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</si>
  <si>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</si>
  <si>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</si>
  <si>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</si>
  <si>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</si>
  <si>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</si>
  <si>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</si>
  <si>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</si>
  <si>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</si>
  <si>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</si>
  <si>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</si>
  <si>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</si>
  <si>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</si>
  <si>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</si>
  <si>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</si>
  <si>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</si>
  <si>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</si>
  <si>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</si>
  <si>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</si>
  <si>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</si>
  <si>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</si>
  <si>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</si>
  <si>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</si>
  <si>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</si>
  <si>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</si>
  <si>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</si>
  <si>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36,50</t>
  </si>
  <si>
    <t>LUVA DE REDUCAO EM ACO CARBONO, COM ENCAIXE PARA SOLDA (SW), PRESSAO 3.000 LBS, DN 40  X 32 MM (1 1/2" X 1 1/4")</t>
  </si>
  <si>
    <t>LUVA DE REDUCAO EM ACO CARBONO, COM ENCAIXE PARA SOLDA (SW), PRESSAO 3.000 LBS, DN 50 X 40 MM (2" X 1 1/2")</t>
  </si>
  <si>
    <t>73,62</t>
  </si>
  <si>
    <t>LUVA DE REDUCAO EM ACO CARBONO, COM ENCAIXE PARA SOLDA (SW), PRESSAO 3.000 LBS, DN 60 X 50 MM (2 1/2" X 2")</t>
  </si>
  <si>
    <t>LUVA DE REDUCAO EM ACO CARBONO, COM ENCAIXE PARA SOLDA (SW), PRESSAO 3.000 LBS, DN 80 X 65 MM (3" X 2 1/2")</t>
  </si>
  <si>
    <t>200,31</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</si>
  <si>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</si>
  <si>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</si>
  <si>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</si>
  <si>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</si>
  <si>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</si>
  <si>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</si>
  <si>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</si>
  <si>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</si>
  <si>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</si>
  <si>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</si>
  <si>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</si>
  <si>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</si>
  <si>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</si>
  <si>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</si>
  <si>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</si>
  <si>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</si>
  <si>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</si>
  <si>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</si>
  <si>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</si>
  <si>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</si>
  <si>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</si>
  <si>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</si>
  <si>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</si>
  <si>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</si>
  <si>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</si>
  <si>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</si>
  <si>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</si>
  <si>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</si>
  <si>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115,31</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</si>
  <si>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</si>
  <si>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</si>
  <si>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</si>
  <si>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</si>
  <si>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</si>
  <si>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</si>
  <si>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</si>
  <si>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</si>
  <si>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</si>
  <si>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</si>
  <si>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</si>
  <si>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29,13</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</si>
  <si>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</si>
  <si>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</si>
  <si>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</si>
  <si>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</si>
  <si>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</si>
  <si>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</si>
  <si>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</si>
  <si>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</si>
  <si>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18,46</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</si>
  <si>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</si>
  <si>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</si>
  <si>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</si>
  <si>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</si>
  <si>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</si>
  <si>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</si>
  <si>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</si>
  <si>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</si>
  <si>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</si>
  <si>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</si>
  <si>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</si>
  <si>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</si>
  <si>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</si>
  <si>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</si>
  <si>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</si>
  <si>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</si>
  <si>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</si>
  <si>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</si>
  <si>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</si>
  <si>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</si>
  <si>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</si>
  <si>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</si>
  <si>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</si>
  <si>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</si>
  <si>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</si>
  <si>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54,57</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</si>
  <si>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</si>
  <si>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</si>
  <si>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</si>
  <si>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</si>
  <si>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</si>
  <si>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</si>
  <si>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</si>
  <si>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</si>
  <si>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</si>
  <si>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</si>
  <si>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</si>
  <si>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</si>
  <si>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</si>
  <si>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</si>
  <si>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</si>
  <si>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</si>
  <si>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</si>
  <si>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</si>
  <si>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</si>
  <si>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</si>
  <si>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</si>
  <si>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</si>
  <si>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</si>
  <si>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</si>
  <si>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</si>
  <si>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</si>
  <si>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</si>
  <si>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</si>
  <si>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</si>
  <si>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</si>
  <si>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</si>
  <si>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</si>
  <si>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</si>
  <si>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</si>
  <si>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</si>
  <si>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</si>
  <si>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</si>
  <si>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</si>
  <si>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</si>
  <si>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</si>
  <si>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</si>
  <si>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1.563,69</t>
  </si>
  <si>
    <t>LUVA, PEAD PE 100,  DE 63 MM, PARA ELETROFUSAO</t>
  </si>
  <si>
    <t>LUVA, PEAD PE 100, DE 125 MM, PARA ELETROFUSAO</t>
  </si>
  <si>
    <t>LUVA, PEAD PE 100, DE 20 MM, PARA ELETROFUSAO</t>
  </si>
  <si>
    <t>LUVA, PEAD PE 100, DE 200 MM, PARA ELETROFUSAO</t>
  </si>
  <si>
    <t>123,65</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</si>
  <si>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</si>
  <si>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</si>
  <si>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</si>
  <si>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</si>
  <si>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</si>
  <si>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114,06</t>
  </si>
  <si>
    <t>MACARIQUEIRO</t>
  </si>
  <si>
    <t>MACARIQUEIRO (MENSALISTA)</t>
  </si>
  <si>
    <t>3.409,27</t>
  </si>
  <si>
    <t>3.941,97</t>
  </si>
  <si>
    <t>MADEIRA PINHO SERRADA 3A QUALIDADE NAO APARELHADA</t>
  </si>
  <si>
    <t>429,24</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</si>
  <si>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</si>
  <si>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</si>
  <si>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</si>
  <si>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</si>
  <si>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</si>
  <si>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</si>
  <si>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</si>
  <si>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</si>
  <si>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</si>
  <si>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</si>
  <si>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</si>
  <si>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</si>
  <si>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</si>
  <si>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</si>
  <si>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</si>
  <si>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</si>
  <si>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</si>
  <si>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</si>
  <si>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</si>
  <si>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</si>
  <si>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</si>
  <si>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</si>
  <si>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</si>
  <si>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</si>
  <si>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</si>
  <si>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</si>
  <si>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</si>
  <si>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</si>
  <si>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</si>
  <si>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</si>
  <si>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</si>
  <si>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</si>
  <si>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</si>
  <si>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</si>
  <si>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</si>
  <si>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</si>
  <si>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</si>
  <si>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</si>
  <si>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</si>
  <si>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</si>
  <si>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</si>
  <si>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</si>
  <si>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</si>
  <si>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</si>
  <si>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</si>
  <si>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</si>
  <si>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</si>
  <si>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</si>
  <si>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</si>
  <si>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</si>
  <si>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</si>
  <si>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37,12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</si>
  <si>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</si>
  <si>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</si>
  <si>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</si>
  <si>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</si>
  <si>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</si>
  <si>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</si>
  <si>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</si>
  <si>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</si>
  <si>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</si>
  <si>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</si>
  <si>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</si>
  <si>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</si>
  <si>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12,64</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</si>
  <si>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</si>
  <si>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</si>
  <si>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</si>
  <si>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</si>
  <si>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39,41</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</si>
  <si>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</si>
  <si>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</si>
  <si>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</si>
  <si>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</si>
  <si>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</si>
  <si>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25,58</t>
  </si>
  <si>
    <t>MANTA TERMOPLASTICA, PEAD, GEOMEMBRANA TEXTURIZADA EM AMBAS AS FACES, E = 2,00 MM (NBR 15352)</t>
  </si>
  <si>
    <t>MANTA TERMOPLASTICA, PEAD, GEOMEMBRANA TEXTURIZADA EM AMBAS AS FACES, E = 2,50 MM (NBR 15352)</t>
  </si>
  <si>
    <t>43,12</t>
  </si>
  <si>
    <t>MAQUINA DEMARCADORA DE FAIXA DE TRAFEGO A FRIO, AUTOPROPELIDA, MOTOR DIESEL 38 HP</t>
  </si>
  <si>
    <t>MAQUINA EXTRUSORA DE CONCRETO PARA GUIAS E SARJETAS, COM MOTOR A DIESEL DE 14 CV</t>
  </si>
  <si>
    <t>56.017,21</t>
  </si>
  <si>
    <t>MAQUINA MANUAL TIPO PRENSA PARA PRODUCAO DE BLOCOS E PAVIMENTOS DE CONCRETO, COM MOTOR ELETRICO TRIFASICO PARA VIBRACAO, POTENCIA TOTAL INSTALADA DE 1,5 KW</t>
  </si>
  <si>
    <t>23.450,28</t>
  </si>
  <si>
    <t>MAQUINA PARA CORTE COM DISCO ABRASIVO DE DIAMETRO DE 18'' (450 MM), COM MOTOR ELETRICO TRIFASICO DE 10 CV</t>
  </si>
  <si>
    <t>8.925,26</t>
  </si>
  <si>
    <t>MAQUINA TIPO PRENSA HIDRAULICA, PARA FABRICACAO DE TUBOS DE CONCRETO PARA AGUAS PLUVIAIS, DN 200 A DN 600 MM X 1000 MM DE COMPRIMENTO, COM MOTOR PRINCIPAL DE 20 CV</t>
  </si>
  <si>
    <t>232.746,32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</si>
  <si>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</si>
  <si>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</si>
  <si>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</si>
  <si>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2.575,32</t>
  </si>
  <si>
    <t>MARMORISTA / GRANITEIRO</t>
  </si>
  <si>
    <t>MARMORISTA / GRANITEIRO (MENSALISTA)</t>
  </si>
  <si>
    <t>2.699,77</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</si>
  <si>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</si>
  <si>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</si>
  <si>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</si>
  <si>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</si>
  <si>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</si>
  <si>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</si>
  <si>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</si>
  <si>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</si>
  <si>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</si>
  <si>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</si>
  <si>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</si>
  <si>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</si>
  <si>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</si>
  <si>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</si>
  <si>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</si>
  <si>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</si>
  <si>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</si>
  <si>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52,94</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</si>
  <si>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</si>
  <si>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</si>
  <si>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</si>
  <si>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</si>
  <si>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</si>
  <si>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</si>
  <si>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86,55</t>
  </si>
  <si>
    <t>MASTRO SIMPLES GALVANIZADO DIAMETRO NOMINAL 2", COMPRIMENTO 3 M</t>
  </si>
  <si>
    <t>MATERIAL FILTRANTE (PEDREGULHO) 0,6 A 25,46 MM (POSTO PEDREIRA/FORNECEDOR, SEM FRETE)</t>
  </si>
  <si>
    <t>717,37</t>
  </si>
  <si>
    <t>MATERIAL FILTRANTE (PEDREGULHO) 38 A 25,4 MM (POSTO PEDREIRA/FORNECEDOR, SEM FRETE)</t>
  </si>
  <si>
    <t>731,89</t>
  </si>
  <si>
    <t>MECANICO DE EQUIPAMENTOS PESADOS</t>
  </si>
  <si>
    <t>MECANICO DE EQUIPAMENTOS PESADOS (MENSALISTA)</t>
  </si>
  <si>
    <t>MECANICO DE REFRIGERACAO</t>
  </si>
  <si>
    <t>MECANICO DE REFRIGERACAO (MENSALISTA)</t>
  </si>
  <si>
    <t>2.908,24</t>
  </si>
  <si>
    <t>MEDIDOR DE NIVEL ESTATICO E DINAMICO PARA POCO, COMPRIMENTO DE 200 M</t>
  </si>
  <si>
    <t>2.286,36</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</si>
  <si>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</si>
  <si>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</si>
  <si>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</si>
  <si>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</si>
  <si>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</si>
  <si>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</si>
  <si>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</si>
  <si>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</si>
  <si>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</si>
  <si>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</si>
  <si>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</si>
  <si>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</si>
  <si>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</si>
  <si>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</si>
  <si>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</si>
  <si>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</si>
  <si>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</si>
  <si>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</si>
  <si>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</si>
  <si>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</si>
  <si>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</si>
  <si>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</si>
  <si>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</si>
  <si>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8.013,50</t>
  </si>
  <si>
    <t>MESTRE DE OBRAS</t>
  </si>
  <si>
    <t>54,78</t>
  </si>
  <si>
    <t>MESTRE DE OBRAS (MENSALISTA)</t>
  </si>
  <si>
    <t>8.312,72</t>
  </si>
  <si>
    <t>9.611,59</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</si>
  <si>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</si>
  <si>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</si>
  <si>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</si>
  <si>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</si>
  <si>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</si>
  <si>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477,64</t>
  </si>
  <si>
    <t>MICTORIO COLETIVO ACO INOX (AISI 304), E = 0,8 MM, DE *100 X 50 X 35* CM (C X A X P)</t>
  </si>
  <si>
    <t>569,80</t>
  </si>
  <si>
    <t>MICTORIO INDIVIDUAL ACO INOX (AISI 304), E = 0,8 MM, DE *50  X 45  X 35* (C X A X P)</t>
  </si>
  <si>
    <t>629,76</t>
  </si>
  <si>
    <t>MICTORIO SIFONADO LOUCA BRANCA SEM COMPLEMENTOS</t>
  </si>
  <si>
    <t>MICTORIO SIFONADO LOUCA COR SEM COMPLEMENTOS</t>
  </si>
  <si>
    <t>MINICARREGADEIRA SOBRE RODAS, POTENCIA LIQUIDA DE *47* HP, CAPACIDADE NOMINAL DE OPERACAO DE *646* KG</t>
  </si>
  <si>
    <t>129.008,82</t>
  </si>
  <si>
    <t>MINICARREGADEIRA SOBRE RODAS, POTENCIA LIQUIDA DE *72* HP, CAPACIDADE NOMINAL DE OPERACAO DE *1200* KG</t>
  </si>
  <si>
    <t>199.098,46</t>
  </si>
  <si>
    <t>MINIESCAVADEIRA SOBRE ESTEIRAS, POTENCIA LIQUIDA DE *30* HP, PESO OPERACIONAL DE *3.500* KG</t>
  </si>
  <si>
    <t>195.834,55</t>
  </si>
  <si>
    <t>MINIESCAVADEIRA SOBRE ESTEIRAS, POTENCIA LIQUIDA DE *42* HP, PESO OPERACIONAL DE *4.500* KG</t>
  </si>
  <si>
    <t>238.918,15</t>
  </si>
  <si>
    <t>MINIESCAVADEIRA SOBRE ESTEIRAS, POTENCIA LIQUIDA DE *42* HP, PESO OPERACIONAL DE *5.300* KG</t>
  </si>
  <si>
    <t>246.106,19</t>
  </si>
  <si>
    <t>MINUTERIA ELETRONICA COLETIVA COM POTENCIA MAXIMA RESISTIVA PARA LAMPADAS FLUORESCENTES DE *300* W ( 110 V ) / *600* W ( 110 V )</t>
  </si>
  <si>
    <t>90,45</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</si>
  <si>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</si>
  <si>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</si>
  <si>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</si>
  <si>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</si>
  <si>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6.991,65</t>
  </si>
  <si>
    <t>MISTURADOR DE ARGAMASSA, EIXO HORIZONTAL, CAPACIDADE DE MISTURA 300 KG, MOTOR ELETRICO TRIFASICO 220/380 V, POTENCIA 5 CV</t>
  </si>
  <si>
    <t>7.394,85</t>
  </si>
  <si>
    <t>MISTURADOR DE ARGAMASSA, EIXO HORIZONTAL, CAPACIDADE DE MISTURA 600 KG, MOTOR ELETRICO TRIFASICO 220/380 V, POTENCIA 7,5 CV</t>
  </si>
  <si>
    <t>8.798,88</t>
  </si>
  <si>
    <t>MISTURADOR DE PAREDE CROMADO PARA COZINHA BICA MOVEL COM AREJADOR (REF 1258)</t>
  </si>
  <si>
    <t>MISTURADOR DUPLO HORIZONTAL DE ALTA TURBULENCIA, CAPACIDADE / VOLUME 2 X 500 LITROS, MOTORES ELETRICOS MINIMO 5 CV CADA,  PARA NATA CIMENTO, ARGAMASSA E OUTROS</t>
  </si>
  <si>
    <t>34.997,11</t>
  </si>
  <si>
    <t>MISTURADOR MANUAL DE TINTAS PARA FURADEIRA, HASTE METALICA *60* CM, COM HELICE  (MEXEDOR DE TINTA)</t>
  </si>
  <si>
    <t>29,86</t>
  </si>
  <si>
    <t>MISTURADOR MONOCOMANDO PARA CHUVEIRO, BASE BRUTA E ACABAMENTO CROMADO</t>
  </si>
  <si>
    <t>MOLA AEREA FECHA PORTA, PARA PORTAS COM LARGURA ACIMA DE 110 CM</t>
  </si>
  <si>
    <t>MOLA AEREA FECHA PORTA, PARA PORTAS COM LARGURA ATE 110 CM</t>
  </si>
  <si>
    <t>122,27</t>
  </si>
  <si>
    <t>MOLA AEREA FECHA PORTA, PARA PORTAS COM LARGURA ATE 95 CM</t>
  </si>
  <si>
    <t>104,07</t>
  </si>
  <si>
    <t>MOLA HIDRAULICA DE PISO P/ VIDRO TEMPERADO 10MM</t>
  </si>
  <si>
    <t>MONTADOR DE ELETROELETRONICOS (MENSALISTA)</t>
  </si>
  <si>
    <t>2.620,99</t>
  </si>
  <si>
    <t>MONTADOR DE ESTRUTURA METALICA</t>
  </si>
  <si>
    <t>MONTADOR DE ESTRUTURAS METALICAS (MENSALISTA)</t>
  </si>
  <si>
    <t>1.826,78</t>
  </si>
  <si>
    <t>2.112,21</t>
  </si>
  <si>
    <t>MONTADOR DE MAQUINAS (MENSALISTA)</t>
  </si>
  <si>
    <t>4.104,21</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</si>
  <si>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</si>
  <si>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</si>
  <si>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</si>
  <si>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</si>
  <si>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1.848,05</t>
  </si>
  <si>
    <t>MOTOBOMBA AUTOESCORVANTE MOTOR ELETRICO TRIFASICO 7,4HP BOCA DIAMETRO DE SUCCAO X RECLAQUE: 2"X2", HM/ Q = 10 M / 73,5 M3/H A 28 M / 8,2 M3 /H</t>
  </si>
  <si>
    <t>4.937,64</t>
  </si>
  <si>
    <t>MOTOBOMBA AUTOESCORVANTE POTENCIA 5,42 HP, BOCAIS SUCCAO X RECALQUE 2" X 2", A GASOLINA, DIAMETRO DO ROTOR 122 MM HM/Q = 6 MCA / 33,0 M3/H A 28 MCA / 8,0 M3/H</t>
  </si>
  <si>
    <t>2.454,18</t>
  </si>
  <si>
    <t>MOTOBOMBA CENTRIFUGA, MOTOR A GASOLINA, POTENCIA 5,42 HP, BOCAIS 1 1/2" X 1", DIAMETRO ROTOR 143 MM HM/Q = 6 MCA / 16,8 M3/H A 38 MCA / 6,6 M3/H</t>
  </si>
  <si>
    <t>2.306,64</t>
  </si>
  <si>
    <t>MOTOBOMBA TRASH (PARA AGUA SUJA) AUTO ESCORVANTE, MOTOR GASOLINA DE 6,41 HP, DIAMETROS DE SUCCAO X RECALQUE: 3" X 3", HM/Q: 10/60 A 23/0</t>
  </si>
  <si>
    <t>2.844,36</t>
  </si>
  <si>
    <t>MOTONIVELADORA POTENCIA BASICA LIQUIDA (PRIMEIRA MARCHA) 125 HP , PESO BRUTO 13843 KG, LARGURA DA LAMINA DE 3,7 M</t>
  </si>
  <si>
    <t>575.000,00</t>
  </si>
  <si>
    <t>MOTONIVELADORA POTENCIA BASICA LIQUIDA (PRIMEIRA MARCHA) 171 HP, PESO BRUTO 14768 KG, LARGURA DA LAMINA DE 3,7 M</t>
  </si>
  <si>
    <t>714.509,20</t>
  </si>
  <si>
    <t>MOTONIVELADORA POTENCIA BASICA LIQUIDA (PRIMEIRA MARCHA) 186 HP, PESO BRUTO 15785 KG, LARGURA DA LAMINA DE 4,3 M</t>
  </si>
  <si>
    <t>752.113,11</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</si>
  <si>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</si>
  <si>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</si>
  <si>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</si>
  <si>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</si>
  <si>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</si>
  <si>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</si>
  <si>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3.080,17</t>
  </si>
  <si>
    <t>MOTORISTA DE CAMINHAO BASCULANTE</t>
  </si>
  <si>
    <t>MOTORISTA DE CAMINHAO E CARRETA</t>
  </si>
  <si>
    <t>MOTORISTA DE CAMINHAO-BASCULANTE (MENSALISTA)</t>
  </si>
  <si>
    <t>3.078,09</t>
  </si>
  <si>
    <t>MOTORISTA DE CAMINHAO-CARRETA (MENSALISTA)</t>
  </si>
  <si>
    <t>3.079,88</t>
  </si>
  <si>
    <t>MOTORISTA DE CARRO DE PASSEIO (MENSALISTA)</t>
  </si>
  <si>
    <t>2.844,27</t>
  </si>
  <si>
    <t>MOTORISTA DE ONIBUS / MICRO-ONIBUS (MENSALISTA)</t>
  </si>
  <si>
    <t>MOTORISTA DE VEICULO LEVE</t>
  </si>
  <si>
    <t>MOTORISTA DE VEICULO PESADO</t>
  </si>
  <si>
    <t>MOTORISTA OPERADOR DE CAMINHAO COM MUNCK (MENSALISTA)</t>
  </si>
  <si>
    <t>3.371,49</t>
  </si>
  <si>
    <t>MOTORISTA OPERADOR DE CAMINHAO MUNCK</t>
  </si>
  <si>
    <t>MOTOSSERRA PORTATIL COM MOTOR A GASOLINA DE *60* CC</t>
  </si>
  <si>
    <t>1.852,42</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</si>
  <si>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</si>
  <si>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</si>
  <si>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</si>
  <si>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</si>
  <si>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</si>
  <si>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</si>
  <si>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</si>
  <si>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</si>
  <si>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</si>
  <si>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</si>
  <si>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</si>
  <si>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</si>
  <si>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</si>
  <si>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</si>
  <si>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</si>
  <si>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</si>
  <si>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204,99</t>
  </si>
  <si>
    <t>MUFLA TERMINAL PRIMARIA UNIPOLAR USO INTERNO PARA CABO 35/120MM2 ISOLACAO 15/25KV EM EPR - BORRACHA DE SILICONE</t>
  </si>
  <si>
    <t>216,49</t>
  </si>
  <si>
    <t>MUFLA TERMINAL PRIMARIA UNIPOLAR USO INTERNO PARA CABO 35/70MM2 ISOLACAO 8,7/15KV EM EPR - BORRACHA DE SILICONE</t>
  </si>
  <si>
    <t>208,37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</si>
  <si>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</si>
  <si>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</si>
  <si>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</si>
  <si>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</si>
  <si>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</si>
  <si>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</si>
  <si>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</si>
  <si>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</si>
  <si>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</si>
  <si>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</si>
  <si>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</si>
  <si>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</si>
  <si>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</si>
  <si>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</si>
  <si>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</si>
  <si>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</si>
  <si>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</si>
  <si>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</si>
  <si>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</si>
  <si>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</si>
  <si>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</si>
  <si>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</si>
  <si>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</si>
  <si>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</si>
  <si>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</si>
  <si>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</si>
  <si>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</si>
  <si>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</si>
  <si>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</si>
  <si>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</si>
  <si>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</si>
  <si>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</si>
  <si>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</si>
  <si>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</si>
  <si>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</si>
  <si>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</si>
  <si>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19,93</t>
  </si>
  <si>
    <t>NIPLE SEXTAVADO EM ACO PRETO, COM ROSCA BSP, PRESSAO 3.000 LBS, DN 32 MM (1 1/4")</t>
  </si>
  <si>
    <t>NIPLE SEXTAVADO EM ACO PRETO, COM ROSCA BSP, PRESSAO 3.000 LBS, DN 40 MM (1 1/2")</t>
  </si>
  <si>
    <t>44,61</t>
  </si>
  <si>
    <t>NIPLE SEXTAVADO EM ACO PRETO, COM ROSCA BSP, PRESSAO 3.000 LBS, DN 50 MM (2")</t>
  </si>
  <si>
    <t>NIPLE SEXTAVADO EM ACO PRETO, COM ROSCA BSP, PRESSAO 3.000 LBS, DN 65 MM (2 1/2")</t>
  </si>
  <si>
    <t>116,60</t>
  </si>
  <si>
    <t>NIVELADOR</t>
  </si>
  <si>
    <t>NIVELADOR (MENSALISTA)</t>
  </si>
  <si>
    <t>2.808,08</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</si>
  <si>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</si>
  <si>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</si>
  <si>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</si>
  <si>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</si>
  <si>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</si>
  <si>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</si>
  <si>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</si>
  <si>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</si>
  <si>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</si>
  <si>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</si>
  <si>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2.174,67</t>
  </si>
  <si>
    <t>2.514,46</t>
  </si>
  <si>
    <t>OPERADOR DE BETONEIRA (CAMINHAO)</t>
  </si>
  <si>
    <t>OPERADOR DE BETONEIRA (CAMINHAO) (MENSALISTA)</t>
  </si>
  <si>
    <t>3.255,42</t>
  </si>
  <si>
    <t>OPERADOR DE BETONEIRA ESTACIONARIA/MISTURADOR (COLETADO CAIXA)</t>
  </si>
  <si>
    <t>OPERADOR DE COMPRESSOR DE AR OU COMPRESSORISTA</t>
  </si>
  <si>
    <t>OPERADOR DE COMPRESSOR DE AR OU COMPRESSORISTA (MENSALISTA)</t>
  </si>
  <si>
    <t>1.856,47</t>
  </si>
  <si>
    <t>2.146,55</t>
  </si>
  <si>
    <t>OPERADOR DE DEMARCADORA DE FAIXAS DE TRAFEGO</t>
  </si>
  <si>
    <t>OPERADOR DE DEMARCADORA DE FAIXAS DE TRAFEGO (MENSALISTA)</t>
  </si>
  <si>
    <t>3.375,33</t>
  </si>
  <si>
    <t>OPERADOR DE ESCAVADEIRA</t>
  </si>
  <si>
    <t>OPERADOR DE ESCAVADEIRA (MENSALISTA)</t>
  </si>
  <si>
    <t>3.634,60</t>
  </si>
  <si>
    <t>OPERADOR DE GUINCHO</t>
  </si>
  <si>
    <t>OPERADOR DE GUINCHO OU GUINCHEIRO (MENSALISTA)</t>
  </si>
  <si>
    <t>1.714,56</t>
  </si>
  <si>
    <t>1.982,46</t>
  </si>
  <si>
    <t>OPERADOR DE GUINDASTE</t>
  </si>
  <si>
    <t>OPERADOR DE GUINDASTE (MENSALISTA)</t>
  </si>
  <si>
    <t>4.211,61</t>
  </si>
  <si>
    <t>OPERADOR DE JATO ABRASIVO OU JATISTA</t>
  </si>
  <si>
    <t>OPERADOR DE JATO ABRASIVO OU JATISTA (MENSALISTA)</t>
  </si>
  <si>
    <t>1.839,99</t>
  </si>
  <si>
    <t>2.127,49</t>
  </si>
  <si>
    <t>OPERADOR DE MAQUINAS E EQUIPAMENTOS</t>
  </si>
  <si>
    <t>OPERADOR DE MAQUINAS E TRATORES DIVERSOS (TERRAPLANAGEM) (MENSALISTA)</t>
  </si>
  <si>
    <t>3.047,72</t>
  </si>
  <si>
    <t>OPERADOR DE MARTELETE OU MARTELETEIRO</t>
  </si>
  <si>
    <t>OPERADOR DE MARTELETE OU MARTELETEIRO (MENSALISTA)</t>
  </si>
  <si>
    <t>1.723,84</t>
  </si>
  <si>
    <t>1.993,20</t>
  </si>
  <si>
    <t>OPERADOR DE MESA VIBROACABADORA (MENSALISTA)</t>
  </si>
  <si>
    <t>OPERADOR DE MOTO SCRAPER (MENSALISTA)</t>
  </si>
  <si>
    <t>4.772,19</t>
  </si>
  <si>
    <t>OPERADOR DE MOTO-ESCREIPER</t>
  </si>
  <si>
    <t>OPERADOR DE MOTONIVELADORA</t>
  </si>
  <si>
    <t>OPERADOR DE MOTONIVELADORA (MENSALISTA)</t>
  </si>
  <si>
    <t>OPERADOR DE PA CARREGADEIRA</t>
  </si>
  <si>
    <t>OPERADOR DE PA CARREGADEIRA (MENSALISTA)</t>
  </si>
  <si>
    <t>3.415,17</t>
  </si>
  <si>
    <t>OPERADOR DE PAVIMENTADORA</t>
  </si>
  <si>
    <t>OPERADOR DE PAVIMENTADORA (MENSALISTA)</t>
  </si>
  <si>
    <t>OPERADOR DE ROLO COMPACTADOR</t>
  </si>
  <si>
    <t>OPERADOR DE ROLO COMPACTADOR (MENSALISTA)</t>
  </si>
  <si>
    <t>2.942,31</t>
  </si>
  <si>
    <t>OPERADOR DE TRATOR</t>
  </si>
  <si>
    <t>OPERADOR DE TRATOR - EXCLUSIVE AGROPECUARIA (MENSALISTA)</t>
  </si>
  <si>
    <t>3.215,87</t>
  </si>
  <si>
    <t>OPERADOR DE USINA DE ASFALTO, DE SOLOS OU DE CONCRETO</t>
  </si>
  <si>
    <t>OPERADOR DE USINA DE ASFALTO, DE SOLOS OU DE CONCRETO (MENSALISTA)</t>
  </si>
  <si>
    <t>3.078,11</t>
  </si>
  <si>
    <t>OPERADOR PARA BATE ESTACAS</t>
  </si>
  <si>
    <t>OXIGENIO, RECARGA PARA CILINDRO DE CONJUNTO OXICORTE GRANDE</t>
  </si>
  <si>
    <t>PA CARREGADEIRA SOBRE RODAS, POTENCIA BRUTA *127* CV, CAPACIDADE DA CACAMBA DE 2,0 A 2,4 M3, PESO OPERACIONAL DE 10330 KG</t>
  </si>
  <si>
    <t>301.920,00</t>
  </si>
  <si>
    <t>PA CARREGADEIRA SOBRE RODAS, POTENCIA LIQUIDA 128 HP, CAPACIDADE DA CACAMBA DE 1,7 A 2,8 M3, PESO OPERACIONAL DE 11632 KG</t>
  </si>
  <si>
    <t>340.000,00</t>
  </si>
  <si>
    <t>PA CARREGADEIRA SOBRE RODAS, POTENCIA LIQUIDA 197 HP, CAPACIDADE DA CACAMBA DE 2,5 A 3,5 M3, PESO OPERACIONAL DE 18338 KG</t>
  </si>
  <si>
    <t>471.466,64</t>
  </si>
  <si>
    <t>PA CARREGADEIRA SOBRE RODAS, POTENCIA LIQUIDA 213 HP, CAPACIDADE DA CACAMBA DE 1,9 A 3,5 M3, PESO OPERACIONAL DE 19234 KG</t>
  </si>
  <si>
    <t>536.746,64</t>
  </si>
  <si>
    <t>PA CARREGADEIRA SOBRE RODAS, POTENCIA 152 HP, CAPACIDADE DA CACAMBA DE 1,53 A 2,30 M3, PESO OPERACIONAL DE 10216 KG</t>
  </si>
  <si>
    <t>313.253,32</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</si>
  <si>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</si>
  <si>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</si>
  <si>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</si>
  <si>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</si>
  <si>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</si>
  <si>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26,39</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</si>
  <si>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</si>
  <si>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</si>
  <si>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</si>
  <si>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</si>
  <si>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138,05</t>
  </si>
  <si>
    <t>PAINEL ISOLANTE REVESTIDO EM ACO GALVALUME *0,5* MM COM PRE-PINTURA NAS DUAS FACES, NUCLEO EM POLIURETANO (PUR), E = 70/80 MM, PARA FECHAMENTOS VERTICAIS (INCLUI PARAFUSOS DE FIXACAO)</t>
  </si>
  <si>
    <t>163,28</t>
  </si>
  <si>
    <t>PAPEL KRAFT BETUMADO</t>
  </si>
  <si>
    <t>PAPELEIRA DE PAREDE EM METAL CROMADO SEM TAMPA</t>
  </si>
  <si>
    <t>PAPELEIRA PLASTICA TIPO DISPENSER PARA PAPEL HIGIENICO ROLAO</t>
  </si>
  <si>
    <t>PAR DE TABELAS DE BASQUETE EM COMPENSADO NAVAL DE *1,80 X 1,20* M, COM ARO DE METAL E REDE (SEM SUPORTE DE FIXACAO)</t>
  </si>
  <si>
    <t>986,78</t>
  </si>
  <si>
    <t>PARA-RAIOS DE BAIXA TENSAO, TENSAO DE OPERACAO *280* V , CORRENTE MAXIMA *20* KA</t>
  </si>
  <si>
    <t>PARA-RAIOS DE DISTRIBUICAO, TENSAO NOMINAL 15 KV, CORRENTE NOMINAL DE DESCARGA 5 KA</t>
  </si>
  <si>
    <t>146,67</t>
  </si>
  <si>
    <t>PARA-RAIOS DE DISTRIBUICAO, TENSAO NOMINAL 30 KV, CORRENTE NOMINAL DE DESCARGA 10 KA</t>
  </si>
  <si>
    <t>243,65</t>
  </si>
  <si>
    <t>PARA-RAIOS TIPO FRANKLIN 350 MM, EM LATAO CROMADO, DUAS DESCIDAS, PARA PROTECAO DE EDIFICACOES CONTRA DESCARGAS ATMOSFERICAS</t>
  </si>
  <si>
    <t>56,50</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</si>
  <si>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</si>
  <si>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</si>
  <si>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</si>
  <si>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</si>
  <si>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</si>
  <si>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</si>
  <si>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</si>
  <si>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</si>
  <si>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</si>
  <si>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</si>
  <si>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</si>
  <si>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</si>
  <si>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</si>
  <si>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</si>
  <si>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</si>
  <si>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</si>
  <si>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</si>
  <si>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</si>
  <si>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</si>
  <si>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</si>
  <si>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</si>
  <si>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</si>
  <si>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</si>
  <si>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</si>
  <si>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</si>
  <si>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</si>
  <si>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</si>
  <si>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</si>
  <si>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</si>
  <si>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</si>
  <si>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</si>
  <si>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</si>
  <si>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</si>
  <si>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</si>
  <si>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</si>
  <si>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</si>
  <si>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</si>
  <si>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</si>
  <si>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</si>
  <si>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</si>
  <si>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</si>
  <si>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</si>
  <si>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</si>
  <si>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</si>
  <si>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</si>
  <si>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</si>
  <si>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</si>
  <si>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</si>
  <si>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</si>
  <si>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</si>
  <si>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</si>
  <si>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</si>
  <si>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</si>
  <si>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</si>
  <si>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</si>
  <si>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</si>
  <si>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</si>
  <si>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</si>
  <si>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</si>
  <si>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</si>
  <si>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</si>
  <si>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</si>
  <si>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</si>
  <si>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</si>
  <si>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</si>
  <si>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</si>
  <si>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</si>
  <si>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</si>
  <si>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65,38</t>
  </si>
  <si>
    <t>PARAFUSO, AUTO ATARRACHANTE, CABECA CHATA, FENDA SIMPLES, 1/4 (6,35 MM) X 25 MM</t>
  </si>
  <si>
    <t>PARAFUSO, COMUM, ASTM A307, SEXTAVADO, DIAMETRO 1/2" (12,7 MM), COMPRIMENTO 1" (25,4 MM)</t>
  </si>
  <si>
    <t>107,09</t>
  </si>
  <si>
    <t>PARALELEPIPEDO GRANITICO OU BASALTICO, PARA PAVIMENTACAO, SEM FRETE,  *30 A 35* PECAS POR M2</t>
  </si>
  <si>
    <t>1.225,71</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</si>
  <si>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</si>
  <si>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</si>
  <si>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</si>
  <si>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</si>
  <si>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</si>
  <si>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</si>
  <si>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83,99</t>
  </si>
  <si>
    <t>PASTILHA CERAMICA/PORCELANA, REVEST INT/EXT E  PISCINA, CORES FRIAS *5 X 5* CM</t>
  </si>
  <si>
    <t>75,05</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</si>
  <si>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</si>
  <si>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</si>
  <si>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</si>
  <si>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252,19</t>
  </si>
  <si>
    <t>PASTILHA DE VIDRO PIGMENTADA *2,0 X 2,0* CM, NACIONAL, PARA REVESTIMENTO INTERNO/EXTERNO E PISCINA, BRANCA OU CORES FRIAS, ESPESSURA MAIOR OU IGUAL A 5 MM</t>
  </si>
  <si>
    <t>159,73</t>
  </si>
  <si>
    <t>PASTILHA DE VIDRO PIGMENTADA, NACIONAL, REVEST INT/EXT E PISCINA, CORES QUENTES, ESPESSURA MAIOR OU IGUAL A 5 MM  *2,0 X 2,0* CM</t>
  </si>
  <si>
    <t>281,28</t>
  </si>
  <si>
    <t>PASTILHEIRO</t>
  </si>
  <si>
    <t>PASTILHEIRO (MENSALISTA)</t>
  </si>
  <si>
    <t>3.459,91</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</si>
  <si>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</si>
  <si>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</si>
  <si>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</si>
  <si>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</si>
  <si>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</si>
  <si>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</si>
  <si>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286,71</t>
  </si>
  <si>
    <t>PATCH PANEL, 48 PORTAS, CATEGORIA 5E, COM RACKS DE 19" E 2 U DE ALTURA</t>
  </si>
  <si>
    <t>240,67</t>
  </si>
  <si>
    <t>PATCH PANEL, 48 PORTAS, CATEGORIA 6, COM RACKS DE 19" E 2 U DE ALTURA</t>
  </si>
  <si>
    <t>386,65</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</si>
  <si>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</si>
  <si>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</si>
  <si>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</si>
  <si>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</si>
  <si>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</si>
  <si>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</si>
  <si>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</si>
  <si>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</si>
  <si>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</si>
  <si>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</si>
  <si>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</si>
  <si>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</si>
  <si>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</si>
  <si>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</si>
  <si>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24,57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</si>
  <si>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</si>
  <si>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</si>
  <si>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</si>
  <si>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</si>
  <si>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</si>
  <si>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</si>
  <si>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62,73</t>
  </si>
  <si>
    <t>PEDRA BRITADA N. 5 (76 A 100 MM) POSTO PEDREIRA/FORNECEDOR, SEM FRETE</t>
  </si>
  <si>
    <t>PEDRA BRITADA OU BICA CORRIDA, NAO CLASSIFICADA (POSTO PEDREIRA/FORNECEDOR, SEM FRETE)</t>
  </si>
  <si>
    <t>62,21</t>
  </si>
  <si>
    <t>PEDRA DE MAO OU PEDRA RACHAO PARA ARRIMO/FUNDACAO (POSTO PEDREIRA/FORNECEDOR, SEM FRETE)</t>
  </si>
  <si>
    <t>60,11</t>
  </si>
  <si>
    <t>PEDRA GRANITICA OU BASALTICA IRREGULAR, FAIXA GRANULOMETRICA 100 A 150 MM PARA PAVIMENTACAO OU CALCAMENTO POLIEDRICO, POSTO PEDREIRA / FORNECEDOR (SEM FRETE)</t>
  </si>
  <si>
    <t>72,90</t>
  </si>
  <si>
    <t>PEDRA GRANITICA OU BASALTO, CACO, RETALHO, CAVACO, TIPO MIRACEMA, MADEIRA, PADUANA, RACHINHA, SANTA ISABEL OU OUTRAS SIMILARES, E=  *1,0 A *2,0 CM</t>
  </si>
  <si>
    <t>79,85</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</si>
  <si>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</si>
  <si>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</si>
  <si>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</si>
  <si>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</si>
  <si>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144,45</t>
  </si>
  <si>
    <t>PEDREGULHO OU PICARRA DE JAZIDA, AO NATURAL, PARA BASE DE PAVIMENTACAO (RETIRADO NA JAZIDA, SEM TRANSPORTE)</t>
  </si>
  <si>
    <t>PEDREIRO</t>
  </si>
  <si>
    <t>PEDREIRO (MENSALISTA)</t>
  </si>
  <si>
    <t>PEITORIL EM MARMORE, POLIDO, BRANCO COMUM, L= *15* CM, E=  *2,0* CM, COM PINGADEIRA</t>
  </si>
  <si>
    <t>76,75</t>
  </si>
  <si>
    <t>PEITORIL EM MARMORE, POLIDO, BRANCO COMUM, L= *15* CM, E=  *3* CM, CORTE RETO</t>
  </si>
  <si>
    <t>82,52</t>
  </si>
  <si>
    <t>PEITORIL PRE-MOLDADO EM GRANILITE, MARMORITE OU GRANITINA, L = *15* CM</t>
  </si>
  <si>
    <t>PEITORIL/ SOLEIRA EM MARMORE, POLIDO, BRANCO COMUM, L= *25* CM, E=  *3* CM, CORTE RETO</t>
  </si>
  <si>
    <t>114,23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</si>
  <si>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</si>
  <si>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</si>
  <si>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</si>
  <si>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</si>
  <si>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8.187,13</t>
  </si>
  <si>
    <t>PERFIL "I" DE ACO LAMINADO, "I" 102 X 12,7</t>
  </si>
  <si>
    <t>55,77</t>
  </si>
  <si>
    <t>PERFIL "I" DE ACO LAMINADO, "I" 152 X 22</t>
  </si>
  <si>
    <t>96,10</t>
  </si>
  <si>
    <t>PERFIL "I" DE ACO LAMINADO, "I" 203  X  34,3</t>
  </si>
  <si>
    <t>152,30</t>
  </si>
  <si>
    <t>PERFIL "I" DE ACO LAMINADO, "W" 150 X 22,5</t>
  </si>
  <si>
    <t>PERFIL "I" DE ACO LAMINADO, "W" 250 X 32,7</t>
  </si>
  <si>
    <t>PERFIL "I" DE ACO LAMINADO, "W" 250 X 44,8</t>
  </si>
  <si>
    <t>PERFIL "I" DE ACO LAMINADO, "W" 310 X 52,0</t>
  </si>
  <si>
    <t>PERFIL "I" DE ACO LAMINADO, "W" 410 X 67</t>
  </si>
  <si>
    <t>298,06</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</si>
  <si>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</si>
  <si>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</si>
  <si>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</si>
  <si>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</si>
  <si>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</si>
  <si>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</si>
  <si>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</si>
  <si>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</si>
  <si>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</si>
  <si>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</si>
  <si>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</si>
  <si>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</si>
  <si>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</si>
  <si>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</si>
  <si>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133,16</t>
  </si>
  <si>
    <t>PERFIL ELASTOMERICO PRE-FORMADO EM EPMD, PARA JUNTA DE DILATACAO DE USO GERAL EM MEDIAS SOLICITACOES, 8 MM DE LARGURA, MOVIMENTACAO DE *5 A 11* MM</t>
  </si>
  <si>
    <t>60,18</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</si>
  <si>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</si>
  <si>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</si>
  <si>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</si>
  <si>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</si>
  <si>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</si>
  <si>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</si>
  <si>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</si>
  <si>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</si>
  <si>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</si>
  <si>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</si>
  <si>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</si>
  <si>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</si>
  <si>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</si>
  <si>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</si>
  <si>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</si>
  <si>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</si>
  <si>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</si>
  <si>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</si>
  <si>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</si>
  <si>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2.036.776,30</t>
  </si>
  <si>
    <t>PERFURATRIZ COM TORRE METALICA PARA EXECUCAO DE ESTACA HELICE CONTINUA, PROFUNDIDADE MAXIMA DE 32 M, DIAMETRO MAXIMO DE 1000 MM, POTENCIA INSTALADA DE 350 HP, MESA ROTATIVA COM TORQUE MAXIMO DE 263 KNM</t>
  </si>
  <si>
    <t>3.167.105,24</t>
  </si>
  <si>
    <t>PERFURATRIZ HIDRAULICA COM TRADO CURTO ACOPLADO, PROFUNDIDADE MAXIMA DE 20 M, DIAMETRO MAXIMO DE 1500 MM, POTENCIA INSTALADA DE 137 HP, MESA ROTATIVA COM TORQUE MAXIMO DE 30 KNM (INCLUI MONTAGEM, NAO INCLUI CAMINHAO)</t>
  </si>
  <si>
    <t>775.394,75</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</si>
  <si>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</si>
  <si>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</si>
  <si>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</si>
  <si>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</si>
  <si>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</si>
  <si>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664.106,48</t>
  </si>
  <si>
    <t>PERFURATRIZ SOBRE ESTEIRA, TORQUE MAXIMO DE 600 KGF, POTENCIA ENTRE 50 E 60 HP, DIAMETRO MAXIMO DE 10"</t>
  </si>
  <si>
    <t>425.375,00</t>
  </si>
  <si>
    <t>PERFURATRIZ SOBRE ESTEIRA, TORQUE MAXIMO 600 KGF, PESO MEDIO 1000 KG, POTENCIA 20 HP, DIAMETRO MAXIMO 10"</t>
  </si>
  <si>
    <t>443.820,00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</si>
  <si>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</si>
  <si>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</si>
  <si>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</si>
  <si>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</si>
  <si>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</si>
  <si>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</si>
  <si>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</si>
  <si>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</si>
  <si>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</si>
  <si>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</si>
  <si>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</si>
  <si>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</si>
  <si>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</si>
  <si>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</si>
  <si>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</si>
  <si>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</si>
  <si>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</si>
  <si>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</si>
  <si>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3.029,54</t>
  </si>
  <si>
    <t>PINTOR PARA TINTA EPOXI</t>
  </si>
  <si>
    <t>PINTOR PARA TINTA EPOXI (MENSALISTA)</t>
  </si>
  <si>
    <t>3.413,16</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</si>
  <si>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</si>
  <si>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</si>
  <si>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</si>
  <si>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</si>
  <si>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</si>
  <si>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</si>
  <si>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235,44</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</si>
  <si>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</si>
  <si>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</si>
  <si>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</si>
  <si>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</si>
  <si>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</si>
  <si>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</si>
  <si>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</si>
  <si>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</si>
  <si>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</si>
  <si>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</si>
  <si>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</si>
  <si>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</si>
  <si>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</si>
  <si>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</si>
  <si>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</si>
  <si>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</si>
  <si>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</si>
  <si>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</si>
  <si>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</si>
  <si>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</si>
  <si>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</si>
  <si>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</si>
  <si>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</si>
  <si>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</si>
  <si>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</si>
  <si>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</si>
  <si>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316,19</t>
  </si>
  <si>
    <t>PISO/ REVESTIMENTO EM MARMORE, POLIDO, BRANCO COMUM, FORMATO MENOR OU IGUAL A 3025 CM2, E = *2* CM</t>
  </si>
  <si>
    <t>325,00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</si>
  <si>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</si>
  <si>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</si>
  <si>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</si>
  <si>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</si>
  <si>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</si>
  <si>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</si>
  <si>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</si>
  <si>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</si>
  <si>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</si>
  <si>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</si>
  <si>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</si>
  <si>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</si>
  <si>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</si>
  <si>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</si>
  <si>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</si>
  <si>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</si>
  <si>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</si>
  <si>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</si>
  <si>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</si>
  <si>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</si>
  <si>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</si>
  <si>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</si>
  <si>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</si>
  <si>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</si>
  <si>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</si>
  <si>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</si>
  <si>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</si>
  <si>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</si>
  <si>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</si>
  <si>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</si>
  <si>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</si>
  <si>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</si>
  <si>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</si>
  <si>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</si>
  <si>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</si>
  <si>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</si>
  <si>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</si>
  <si>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</si>
  <si>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</si>
  <si>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</si>
  <si>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</si>
  <si>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</si>
  <si>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</si>
  <si>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</si>
  <si>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</si>
  <si>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</si>
  <si>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</si>
  <si>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</si>
  <si>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</si>
  <si>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</si>
  <si>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</si>
  <si>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</si>
  <si>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</si>
  <si>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</si>
  <si>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</si>
  <si>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54,89</t>
  </si>
  <si>
    <t>POCEIRO / ESCAVADOR DE VALAS E TUBULOES</t>
  </si>
  <si>
    <t>POCEIRO / ESCAVADOR DE VALAS E TUBULOES (MENSALISTA)</t>
  </si>
  <si>
    <t>2.591,16</t>
  </si>
  <si>
    <t>POLIDORA DE PISO (POLITRIZ) ELETRICA, MOTOR MONOFASICO DE 4 HP, PESO DE 100 KG, DIAMETRO DO TRABALHO DE 450 MM</t>
  </si>
  <si>
    <t>5.934,78</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</si>
  <si>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</si>
  <si>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</si>
  <si>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</si>
  <si>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</si>
  <si>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</si>
  <si>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</si>
  <si>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</si>
  <si>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</si>
  <si>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</si>
  <si>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</si>
  <si>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</si>
  <si>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</si>
  <si>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</si>
  <si>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</si>
  <si>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</si>
  <si>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</si>
  <si>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</si>
  <si>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</si>
  <si>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</si>
  <si>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</si>
  <si>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898,67</t>
  </si>
  <si>
    <t>PORTA DE ABRIR EM ACO COM DIVISAO HORIZONTAL  PARA VIDROS, COM FUNDO ANTICORROSIVO/PRIMER DE PROTECAO, SEM GUARNICAO/ALIZAR/VISTA, VIDROS NAO INCLUSOS, 87 X 210 CM</t>
  </si>
  <si>
    <t>404,22</t>
  </si>
  <si>
    <t>PORTA DE ABRIR EM ACO TIPO VENEZIANA, COM FUNDO ANTICORROSIVO / PRIMER DE PROTECAO, SEM GUARNICAO/ALIZAR/VISTA, 87 X 210 CM</t>
  </si>
  <si>
    <t>499,90</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</si>
  <si>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</si>
  <si>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</si>
  <si>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</si>
  <si>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</si>
  <si>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</si>
  <si>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434,42</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</si>
  <si>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</si>
  <si>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</si>
  <si>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117,72</t>
  </si>
  <si>
    <t>PORTA DE ENROLAR MANUAL COMPLETA, PERFIL MEIA CANA CEGA, EM ACO GALVANIZADO COM PINTURA ELETROSTATICA, CHAPA NUMERO 24 " (SEM INSTALACAO)</t>
  </si>
  <si>
    <t>150,28</t>
  </si>
  <si>
    <t>PORTA DE ENROLAR MANUAL COMPLETA, PERFIL MEIA CANA CEGA, EM ACO GALVANIZADO NATURAL, CHAPA NUMERO 24 (SEM INSTALACAO)</t>
  </si>
  <si>
    <t>PORTA DE ENROLAR MANUAL COMPLETA, PERFIL MEIA CANA VAZADA TIJOLINHO, EM ACO GALVANIZADO NATURAL, CHAPA NUMERO 24 (SEM INSTALACAO)</t>
  </si>
  <si>
    <t>186,84</t>
  </si>
  <si>
    <t>PORTA DE MADEIRA QUADRICULADA PARA VIDRO, DE CORRER (EUCALIPTO OU EQUIVALENTE REGIONAL), E = *3,5* CM</t>
  </si>
  <si>
    <t>218,76</t>
  </si>
  <si>
    <t>PORTA DE MADEIRA TIPO VENEZIANA (EUCALIPTO OU EQUIVALENTE REGIONAL), E = *3,5* CM</t>
  </si>
  <si>
    <t>147,67</t>
  </si>
  <si>
    <t>PORTA DE MADEIRA-DE-LEI QUADRICULADA PARA VIDRO, DE CORRER (ANGELIM OU EQUIVALENTE REGIONAL), E = *3,5* CM</t>
  </si>
  <si>
    <t>361,32</t>
  </si>
  <si>
    <t>PORTA DE MADEIRA-DE-LEI TIPO MEXICANA SEM EMENDA (ANGELIM OU EQUIVALENTE REGIONAL), E = *3,5* CM</t>
  </si>
  <si>
    <t>300,09</t>
  </si>
  <si>
    <t>PORTA DE MADEIRA-DE-LEI TIPO VENEZIANA (ANGELIM OU EQUIVALENTE REGIONAL), E = *3,5* CM</t>
  </si>
  <si>
    <t>208,85</t>
  </si>
  <si>
    <t>PORTA DE MADEIRA, FOLHA LEVE (NBR 15930) DE 60 X 210 CM, E = *35* MM, NUCLEO COLMEIA, CAPA LISA EM HDF, ACABAMENTO EM PRIMER PARA PINTURA</t>
  </si>
  <si>
    <t>77,59</t>
  </si>
  <si>
    <t>PORTA DE MADEIRA, FOLHA LEVE (NBR 15930) DE 70 X 210 CM, E = *35* MM, NUCLEO COLMEIA, CAPA LISA EM HDF, ACABAMENTO EM PRIMER PARA PINTURA</t>
  </si>
  <si>
    <t>83,56</t>
  </si>
  <si>
    <t>PORTA DE MADEIRA, FOLHA LEVE (NBR 15930) DE 80 X 210 CM, E = *35* MM, NUCLEO COLMEIA, CAPA LISA EM HDF, ACABAMENTO EM PRIMER PARA PINTURA</t>
  </si>
  <si>
    <t>88,43</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</si>
  <si>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</si>
  <si>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</si>
  <si>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</si>
  <si>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153,45</t>
  </si>
  <si>
    <t>PORTA DE MADEIRA, FOLHA MEDIA (NBR 15930) DE 60 X 210 CM, E = 35 MM, NUCLEO SARRAFEADO, CAPA FRISADA EM HDF, ACABAMENTO MELAMINICO EM PADRAO MADEIRA</t>
  </si>
  <si>
    <t>135,25</t>
  </si>
  <si>
    <t>PORTA DE MADEIRA, FOLHA MEDIA (NBR 15930) DE 60 X 210 CM, E = 35 MM, NUCLEO SARRAFEADO, CAPA LISA EM HDF, ACABAMENTO EM PRIMER PARA PINTURA</t>
  </si>
  <si>
    <t>144,20</t>
  </si>
  <si>
    <t>PORTA DE MADEIRA, FOLHA MEDIA (NBR 15930) DE 60 X 210 CM, E = 35 MM, NUCLEO SARRAFEADO, CAPA LISA EM HDF, ACABAMENTO LAMINADO NATURAL PARA VERNIZ</t>
  </si>
  <si>
    <t>149,50</t>
  </si>
  <si>
    <t>PORTA DE MADEIRA, FOLHA MEDIA (NBR 15930) DE 70 X 210 CM, E = 35 MM, NUCLEO SARRAFEADO, CAPA FRISADA EM HDF, ACABAMENTO MELAMINICO EM PADRAO MADEIRA</t>
  </si>
  <si>
    <t>145,65</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</si>
  <si>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</si>
  <si>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</si>
  <si>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161,15</t>
  </si>
  <si>
    <t>PORTA DE MADEIRA, FOLHA MEDIA (NBR 15930) DE 80 X 210 CM, E = 35 MM, NUCLEO SARRAFEADO, CAPA FRISADA EM HDF, ACABAMENTO MELAMINICO EM PADRAO MADEIRA</t>
  </si>
  <si>
    <t>176,86</t>
  </si>
  <si>
    <t>PORTA DE MADEIRA, FOLHA MEDIA (NBR 15930) DE 80 X 210 CM, E = 35 MM, NUCLEO SARRAFEADO, CAPA LISA EM HDF, ACABAMENTO EM LAMINADO NATURAL PARA VERNIZ</t>
  </si>
  <si>
    <t>175,41</t>
  </si>
  <si>
    <t>PORTA DE MADEIRA, FOLHA MEDIA (NBR 15930) DE 80 X 210 CM, E = 35 MM, NUCLEO SARRAFEADO, CAPA LISA EM HDF, ACABAMENTO EM PRIMER PARA PINTURA</t>
  </si>
  <si>
    <t>155,54</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</si>
  <si>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</si>
  <si>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</si>
  <si>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165,24</t>
  </si>
  <si>
    <t>PORTA DE MADEIRA, FOLHA MEDIA (NBR 15930), E = 35 MM, NUCLEO SARRAFEADO, CAPA FRISADA EM HDF, ACABAMENTO MELAMINICO EM PADRAO MADEIRA</t>
  </si>
  <si>
    <t>94,44</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</si>
  <si>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</si>
  <si>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</si>
  <si>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</si>
  <si>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</si>
  <si>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</si>
  <si>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261,80</t>
  </si>
  <si>
    <t>PORTA GRADE DE ENROLAR MANUAL COMPLETA, PERFIL TUBULAR TIJOLINHO 3/4 ", EM ACO GALVANIZADO NATURAL (SEM INSTALACAO)</t>
  </si>
  <si>
    <t>229,14</t>
  </si>
  <si>
    <t>PORTA TOALHA BANHO EM METAL CROMADO, TIPO BARRA</t>
  </si>
  <si>
    <t>PORTA TOALHA ROSTO EM METAL CROMADO, TIPO ARGOLA</t>
  </si>
  <si>
    <t>PORTA VIDRO TEMPERADO INCOLOR, 2 FOLHAS DE CORRER, E = 10 MM (SEM FERRAGENS E SEM COLOCACAO)</t>
  </si>
  <si>
    <t>260,17</t>
  </si>
  <si>
    <t>PORTAO BASCULANTE MANUAL EM ACO GALVANIZADO NATURAL, TIPO LAMBRIL COM REQUADRO/BATENTE, CHAPA NUMERO 26, INCLUI FECHADURA (SEM INSTALACAO)</t>
  </si>
  <si>
    <t>558,26</t>
  </si>
  <si>
    <t>PORTAO BASCULANTE, MANUAL, EM CHAPA TIPO LAMBRIL QUADRADO, COM REQUADRO, ACABAMENTO NATURAL</t>
  </si>
  <si>
    <t>428,65</t>
  </si>
  <si>
    <t>PORTAO DE ABRIR EM GRADIL DE METALON REDONDO DE 3/4"  VERTICAL, COM REQUADRO, ACABAMENTO NATURAL - COMPLETO</t>
  </si>
  <si>
    <t>389,02</t>
  </si>
  <si>
    <t>PORTAO DE CORRER EM CHAPA TIPO PAINEL LAMBRIL QUADRADO, COM PORTA SOCIAL COMPLETA INCLUIDA, COM REQUADRO, ACABAMENTO NATURAL, COM TRILHOS E ROLDANAS</t>
  </si>
  <si>
    <t>800,19</t>
  </si>
  <si>
    <t>PORTAO DE CORRER EM GRADIL FIXO DE BARRA DE FERRO CHATA DE 3 X 1/4" NA VERTICAL, SEM REQUADRO, ACABAMENTO NATURAL, COM TRILHOS E ROLDANAS</t>
  </si>
  <si>
    <t>513,24</t>
  </si>
  <si>
    <t>PORTINHOLA DE ABRIR EM ALUMINIO DE 60 X 80 CM, VENEZIANA VENTILADA 1 FOLHA, ACABAMENTO ANODIZADO NATURAL</t>
  </si>
  <si>
    <t>POSTE CONICO CONTINUO EM ACO GALVANIZADO, CURVO, BRACO DUPLO, ENGASTADO,  H = 9 M, DIAMETRO INFERIOR = *135* MM</t>
  </si>
  <si>
    <t>1.784,23</t>
  </si>
  <si>
    <t>POSTE CONICO CONTINUO EM ACO GALVANIZADO, CURVO, BRACO DUPLO, FLANGEADO,  H = 9 M, DIAMETRO INFERIOR = *135* MM</t>
  </si>
  <si>
    <t>2.027,90</t>
  </si>
  <si>
    <t>POSTE CONICO CONTINUO EM ACO GALVANIZADO, CURVO, BRACO SIMPLES, ENGASTADO,  H = 9 M, DIAMETRO INFERIOR = *135* MM</t>
  </si>
  <si>
    <t>1.724,70</t>
  </si>
  <si>
    <t>POSTE CONICO CONTINUO EM ACO GALVANIZADO, CURVO, BRACO SIMPLES, FLANGEADO,  H = 9 M, DIAMETRO INFERIOR = *135* MM</t>
  </si>
  <si>
    <t>1.722,19</t>
  </si>
  <si>
    <t>POSTE CONICO CONTINUO EM ACO GALVANIZADO, CURVO, BRACO SIMPLES, FLANGEADO, H = 7 M, DIAMETRO INFERIOR = *125* MM</t>
  </si>
  <si>
    <t>1.285,00</t>
  </si>
  <si>
    <t>POSTE CONICO CONTINUO EM ACO GALVANIZADO, RETO, ENGASTADO,  H = 7 M, DIAMETRO INFERIOR = *125* MM</t>
  </si>
  <si>
    <t>1.301,31</t>
  </si>
  <si>
    <t>POSTE CONICO CONTINUO EM ACO GALVANIZADO, RETO, ENGASTADO,  H = 9 M, DIAMETRO INFERIOR = *145* MM</t>
  </si>
  <si>
    <t>1.802,79</t>
  </si>
  <si>
    <t>POSTE CONICO CONTINUO EM ACO GALVANIZADO, RETO, FLANGEADO,  H = 3 M, DIAMETRO INFERIOR = *95* MM</t>
  </si>
  <si>
    <t>443,71</t>
  </si>
  <si>
    <t>POSTE CONICO CONTINUO EM ACO GALVANIZADO, RETO, FLANGEADO, H = 6 M, DIAMETRO INFERIOR = *90* CM</t>
  </si>
  <si>
    <t>1.054,67</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</si>
  <si>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</si>
  <si>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</si>
  <si>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</si>
  <si>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</si>
  <si>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</si>
  <si>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</si>
  <si>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</si>
  <si>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</si>
  <si>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</si>
  <si>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</si>
  <si>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</si>
  <si>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</si>
  <si>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</si>
  <si>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</si>
  <si>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</si>
  <si>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</si>
  <si>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</si>
  <si>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</si>
  <si>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</si>
  <si>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</si>
  <si>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</si>
  <si>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</si>
  <si>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</si>
  <si>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</si>
  <si>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</si>
  <si>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</si>
  <si>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</si>
  <si>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</si>
  <si>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</si>
  <si>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</si>
  <si>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</si>
  <si>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262,64</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</si>
  <si>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</si>
  <si>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</si>
  <si>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</si>
  <si>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</si>
  <si>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</si>
  <si>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</si>
  <si>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</si>
  <si>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</si>
  <si>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</si>
  <si>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</si>
  <si>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</si>
  <si>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</si>
  <si>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</si>
  <si>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</si>
  <si>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</si>
  <si>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</si>
  <si>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</si>
  <si>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</si>
  <si>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</si>
  <si>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</si>
  <si>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</si>
  <si>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</si>
  <si>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</si>
  <si>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</si>
  <si>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</si>
  <si>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</si>
  <si>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</si>
  <si>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</si>
  <si>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</si>
  <si>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</si>
  <si>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</si>
  <si>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</si>
  <si>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</si>
  <si>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136,66</t>
  </si>
  <si>
    <t>PRIMER PARA MANTA ASFALTICA A BASE DE ASFALTO MODIFICADO DILUIDO EM SOLVENTE, APLICACAO A FRIO</t>
  </si>
  <si>
    <t>PRIMER UNIVERSAL, FUNDO ANTICORROSIVO TIPO ZARCAO</t>
  </si>
  <si>
    <t>388,01</t>
  </si>
  <si>
    <t>PROJETOR DE ARGAMASSA, CAPACIDADE DE PROJECAO 1,5 M3/H, ALCANCE DA PROJECAO 30 ATE 60 M, MOTOR ELETRICO TRIFASICO</t>
  </si>
  <si>
    <t>45.491,89</t>
  </si>
  <si>
    <t>PROJETOR DE ARGAMASSA, CAPACIDADE DE PROJECAO 2,0 M3/H, ALCANCE DA PROJECAO ATE 50 M, MOTOR ELETRICO TRIFASICO</t>
  </si>
  <si>
    <t>60.299,28</t>
  </si>
  <si>
    <t>PROJETOR PNEUMATICO DE ARGAMASSA PARA CHAPISCO E REBOCO COM RECIPIENTE ACOPLADO, TIPO CANEQUNHA, COM VOLUME DE 1,50 L, SEM COMPRESSOR</t>
  </si>
  <si>
    <t>361,73</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</si>
  <si>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</si>
  <si>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</si>
  <si>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</si>
  <si>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</si>
  <si>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</si>
  <si>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</si>
  <si>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</si>
  <si>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</si>
  <si>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22,81</t>
  </si>
  <si>
    <t>PROTETOR AUDITIVO TIPO PLUG DE INSERCAO COM CORDAO, ATENUACAO SUPERIOR A 15 DB</t>
  </si>
  <si>
    <t>PROTETOR SOLAR FPS 30, EMBALAGEM 2 LITROS</t>
  </si>
  <si>
    <t>189,21</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</si>
  <si>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</si>
  <si>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</si>
  <si>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</si>
  <si>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</si>
  <si>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</si>
  <si>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</si>
  <si>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</si>
  <si>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</si>
  <si>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8.715,40</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</si>
  <si>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</si>
  <si>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</si>
  <si>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</si>
  <si>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</si>
  <si>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</si>
  <si>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110,59</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</si>
  <si>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</si>
  <si>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</si>
  <si>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</si>
  <si>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</si>
  <si>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</si>
  <si>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</si>
  <si>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</si>
  <si>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</si>
  <si>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</si>
  <si>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</si>
  <si>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</si>
  <si>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</si>
  <si>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</si>
  <si>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</si>
  <si>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</si>
  <si>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</si>
  <si>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</si>
  <si>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</si>
  <si>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</si>
  <si>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</si>
  <si>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</si>
  <si>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</si>
  <si>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74,03</t>
  </si>
  <si>
    <t>QUADRO DE DISTRIBUICAO, COM BARRAMENTO TERRA / NEUTRO, DE EMBUTIR, PARA 24 DISJUNTORES DIN</t>
  </si>
  <si>
    <t>139,80</t>
  </si>
  <si>
    <t>QUADRO DE DISTRIBUICAO, COM BARRAMENTO TERRA / NEUTRO, DE EMBUTIR, PARA 36 DISJUNTORES DIN</t>
  </si>
  <si>
    <t>197,08</t>
  </si>
  <si>
    <t>QUADRO DE DISTRIBUICAO, COM BARRAMENTO TERRA / NEUTRO, DE EMBUTIR, PARA 8 DISJUNTORES DIN</t>
  </si>
  <si>
    <t>QUADRO DE DISTRIBUICAO, SEM BARRAMENTO, EM PVC, DE EMBUTIR, PARA 16 DISJUNTORES DIN</t>
  </si>
  <si>
    <t>QUADRO DE DISTRIBUICAO, SEM BARRAMENTO, EM PVC, DE EMBUTIR, PARA 24 DISJUNTORES DIN</t>
  </si>
  <si>
    <t>56,25</t>
  </si>
  <si>
    <t>QUADRO DE DISTRIBUICAO, SEM BARRAMENTO, EM PVC, DE EMBUTIR, PARA 36 DISJUNTORES DIN</t>
  </si>
  <si>
    <t>93,77</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</si>
  <si>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</si>
  <si>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</si>
  <si>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</si>
  <si>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</si>
  <si>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</si>
  <si>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109,90</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</si>
  <si>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</si>
  <si>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</si>
  <si>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</si>
  <si>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</si>
  <si>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</si>
  <si>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52,32</t>
  </si>
  <si>
    <t>RALO FOFO COM REQUADRO, QUADRADO 250 X 250 MM</t>
  </si>
  <si>
    <t>RALO FOFO COM REQUADRO, QUADRADO 300 X 300 MM</t>
  </si>
  <si>
    <t>80,49</t>
  </si>
  <si>
    <t>RALO FOFO COM REQUADRO, QUADRADO 400 X 400 MM</t>
  </si>
  <si>
    <t>126,78</t>
  </si>
  <si>
    <t>RALO FOFO SEMIESFERICO, 100 MM, PARA LAJES/ CALHAS</t>
  </si>
  <si>
    <t>RALO FOFO SEMIESFERICO, 150 MM, PARA LAJES/ CALHAS</t>
  </si>
  <si>
    <t>RALO FOFO SEMIESFERICO, 200 MM, PARA LAJES/ CALHAS</t>
  </si>
  <si>
    <t>74,71</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</si>
  <si>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</si>
  <si>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</si>
  <si>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</si>
  <si>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</si>
  <si>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</si>
  <si>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</si>
  <si>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</si>
  <si>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</si>
  <si>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</si>
  <si>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1.233,90</t>
  </si>
  <si>
    <t>1.426,70</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</si>
  <si>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</si>
  <si>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</si>
  <si>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</si>
  <si>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</si>
  <si>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</si>
  <si>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</si>
  <si>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</si>
  <si>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</si>
  <si>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</si>
  <si>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59,78</t>
  </si>
  <si>
    <t>REATOR P/ 1 LAMPADA VAPOR DE MERCURIO 400W USO EXT</t>
  </si>
  <si>
    <t>68,87</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</si>
  <si>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</si>
  <si>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</si>
  <si>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</si>
  <si>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</si>
  <si>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2.644.414,20</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</si>
  <si>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</si>
  <si>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</si>
  <si>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</si>
  <si>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</si>
  <si>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</si>
  <si>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</si>
  <si>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</si>
  <si>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</si>
  <si>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</si>
  <si>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</si>
  <si>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</si>
  <si>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</si>
  <si>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</si>
  <si>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</si>
  <si>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</si>
  <si>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</si>
  <si>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64,28</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</si>
  <si>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</si>
  <si>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</si>
  <si>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</si>
  <si>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</si>
  <si>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</si>
  <si>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</si>
  <si>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</si>
  <si>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</si>
  <si>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</si>
  <si>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</si>
  <si>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</si>
  <si>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</si>
  <si>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</si>
  <si>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</si>
  <si>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</si>
  <si>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</si>
  <si>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</si>
  <si>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</si>
  <si>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</si>
  <si>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</si>
  <si>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</si>
  <si>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</si>
  <si>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</si>
  <si>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</si>
  <si>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</si>
  <si>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</si>
  <si>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</si>
  <si>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</si>
  <si>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</si>
  <si>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</si>
  <si>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</si>
  <si>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</si>
  <si>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</si>
  <si>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</si>
  <si>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</si>
  <si>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</si>
  <si>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</si>
  <si>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</si>
  <si>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</si>
  <si>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</si>
  <si>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</si>
  <si>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</si>
  <si>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</si>
  <si>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90,00</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</si>
  <si>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</si>
  <si>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</si>
  <si>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</si>
  <si>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</si>
  <si>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</si>
  <si>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</si>
  <si>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5.412,52</t>
  </si>
  <si>
    <t>REGUA VIBRATORIA DE CONCRETO TRELICADA, EQUIPADA COM MOTOR A GASOLINA DE 9 HP</t>
  </si>
  <si>
    <t>11.722,39</t>
  </si>
  <si>
    <t>REJEITO DE MINERIO DE FERRO PARA PAVIMENTACAO (POSTO PEDREIRA/FORNECEDOR, SEM FRETE)</t>
  </si>
  <si>
    <t>REJUNTE BRANCO, CIMENTICIO</t>
  </si>
  <si>
    <t>REJUNTE COLORIDO, CIMENTICIO</t>
  </si>
  <si>
    <t>REJUNTE EPOXI BRANCO</t>
  </si>
  <si>
    <t>46,07</t>
  </si>
  <si>
    <t>REJUNTE EPOXI COR</t>
  </si>
  <si>
    <t>RELE FOTOELETRICO INTERNO E EXTERNO BIVOLT 1000 W, DE CONECTOR, SEM BASE</t>
  </si>
  <si>
    <t>RELE TERMICO BIMETAL PARA USO EM MOTORES TRIFASICOS, TENSAO 380 V, POTENCIA ATE 15 CV, CORRENTE NOMINAL MAXIMA 22 A</t>
  </si>
  <si>
    <t>100,76</t>
  </si>
  <si>
    <t>REMOVEDOR DE TINTA OLEO/ESMALTE VERNIZ</t>
  </si>
  <si>
    <t>RESINA ACRILICA BASE AGUA - COR BRANCA</t>
  </si>
  <si>
    <t>19,19</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</si>
  <si>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</si>
  <si>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</si>
  <si>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</si>
  <si>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202.829,26</t>
  </si>
  <si>
    <t>RETROESCAVADEIRA SOBRE RODAS COM CARREGADEIRA, TRACAO 4 X 4, POTENCIA LIQUIDA 72 HP, PESO OPERACIONAL MINIMO DE 7140 KG, CAPACIDADE MINIMA DA CARREGADEIRA DE 0,79 M3 E DA RETROESCAVADEIRA MINIMA DE 0,18 M3, PROFUNDIDADE DE ESCAVACAO MAXIMA DE 4,50 M</t>
  </si>
  <si>
    <t>220.000,00</t>
  </si>
  <si>
    <t>RETROESCAVADEIRA SOBRE RODAS COM CARREGADEIRA, TRACAO 4 X 4, POTENCIA LIQUIDA 88 HP, PESO OPERACIONAL MINIMO DE 6674 KG, CAPACIDADE DA CARREGADEIRA DE 1,00 M3 E DA  RETROESCAVADEIRA MINIMA DE 0,26 M3, PROFUNDIDADE DE ESCAVACAO MAXIMA DE 4,37 M</t>
  </si>
  <si>
    <t>228.048,76</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</si>
  <si>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</si>
  <si>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</si>
  <si>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</si>
  <si>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</si>
  <si>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</si>
  <si>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</si>
  <si>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</si>
  <si>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</si>
  <si>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</si>
  <si>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</si>
  <si>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</si>
  <si>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1.890,50</t>
  </si>
  <si>
    <t>ROCADEIRA DESLOCAVEL, LARGURA DE TRABALHO DE 1,3 M</t>
  </si>
  <si>
    <t>5.137,97</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</si>
  <si>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</si>
  <si>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</si>
  <si>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</si>
  <si>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</si>
  <si>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</si>
  <si>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</si>
  <si>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</si>
  <si>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</si>
  <si>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</si>
  <si>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</si>
  <si>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</si>
  <si>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</si>
  <si>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23,59</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</si>
  <si>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</si>
  <si>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</si>
  <si>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</si>
  <si>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401.040,89</t>
  </si>
  <si>
    <t>ROLO COMPACTADOR DE PNEUS, ESTATICO, PRESSAO VARIAVEL, POTENCIA 111 HP, PESO SEM/COM LASTRO 9,5/26,0 T, LARGURA DE ROLAGEM 1,90 M</t>
  </si>
  <si>
    <t>377.800,00</t>
  </si>
  <si>
    <t>ROLO COMPACTADOR PE DE CARNEIRO VIBRATORIO, POTENCIA 125 HP, PESO OPERACIONAL SEM/COM LASTRO 11,95/13,30 T, IMPACTO DINAMICO 38,5/22,5 T, LARGURA DE TRABALHO 2,15 M</t>
  </si>
  <si>
    <t>335.101,57</t>
  </si>
  <si>
    <t>ROLO COMPACTADOR PE DE CARNEIRO VIBRATORIO, POTENCIA 80 HP, PESO OPERACIONAL SEM/COM LASTRO 7,4/8,8 T, LARGURA DE TRABALHO 1,68 M</t>
  </si>
  <si>
    <t>251.334,13</t>
  </si>
  <si>
    <t>ROLO COMPACTADOR VIBRATORIO DE UM CILINDRO LISO DE ACO, POTENCIA 125 HP, PESO SEM/COM LASTRO 10,75/12,92 T, IMPACTO DINAMICO 31,5/18,5 T, LARGURA TRABALHO 2,15 M</t>
  </si>
  <si>
    <t>324.291,80</t>
  </si>
  <si>
    <t>ROLO COMPACTADOR VIBRATORIO DE UM CILINDRO, ACO LISO, POTENCIA 80 HP, PESO OPERACIONAL MAXIMO 8,1 T, IMPACTO DINAMICO 16,15/9,5 T, LARGURA TRABALHO 1,68 M</t>
  </si>
  <si>
    <t>241.737,93</t>
  </si>
  <si>
    <t>ROLO COMPACTADOR VIBRATORIO PE DE CARNEIRO, COM CONTROLE REMOTO POR RADIO, POTENCIA  12,5 KW, PESO OPERACIONAL DE 1,675 T, LARGURA DE TRABALHO 0,85 M</t>
  </si>
  <si>
    <t>330.305,13</t>
  </si>
  <si>
    <t>ROLO COMPACTADOR VIBRATORIO REBOCAVEL, CILINDRO DE ACO LISO, POTENCIA DE TRACAO DE 65 CV, PESO DE 4,7 T, IMPACTO DINAMICO TOTAL DE 18,3 T, LARGURA DO ROLO 1,67 M</t>
  </si>
  <si>
    <t>72.969,38</t>
  </si>
  <si>
    <t>ROLO COMPACTADOR VIBRATORIO TANDEM, ACO LISO, POTENCIA 125 HP, PESO SEM/COM LASTRO 10,20/11,65 T, LARGURA DE TRABALHO 1,73 M</t>
  </si>
  <si>
    <t>361.608,58</t>
  </si>
  <si>
    <t>ROLO COMPACTADOR VIBRATORIO TANDEM, ACO LISO, POTENCIA 58 CV, PESO SEM/COM LASTRO 6,5/9,4 T, LARGURA DE TRABALHO 1,20 M</t>
  </si>
  <si>
    <t>296.842,86</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</si>
  <si>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</si>
  <si>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</si>
  <si>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</si>
  <si>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</si>
  <si>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</si>
  <si>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</si>
  <si>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</si>
  <si>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</si>
  <si>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</si>
  <si>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</si>
  <si>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</si>
  <si>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</si>
  <si>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</si>
  <si>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</si>
  <si>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</si>
  <si>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43,50</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</si>
  <si>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</si>
  <si>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</si>
  <si>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</si>
  <si>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</si>
  <si>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</si>
  <si>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</si>
  <si>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</si>
  <si>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</si>
  <si>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</si>
  <si>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</si>
  <si>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</si>
  <si>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</si>
  <si>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</si>
  <si>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</si>
  <si>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73,57</t>
  </si>
  <si>
    <t>SELADOR ACRILICO PAREDES INTERNAS/EXTERNAS</t>
  </si>
  <si>
    <t>SELADOR HORIZONTAL PARA FITA DE ACO 1 "</t>
  </si>
  <si>
    <t>467,85</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</si>
  <si>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</si>
  <si>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</si>
  <si>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</si>
  <si>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</si>
  <si>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</si>
  <si>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</si>
  <si>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</si>
  <si>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</si>
  <si>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</si>
  <si>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</si>
  <si>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</si>
  <si>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</si>
  <si>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</si>
  <si>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</si>
  <si>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</si>
  <si>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</si>
  <si>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</si>
  <si>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</si>
  <si>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</si>
  <si>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</si>
  <si>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24,36</t>
  </si>
  <si>
    <t>SENSOR DE PRESENCA BIVOLT DE TETO SEM FOTOCELULA PARA QUALQUER TIPO DE LAMPADA POTENCIA MAXIMA *900* W, USO INTERNO</t>
  </si>
  <si>
    <t>SERRA CIRCULAR DE BANCADA COM MOTOR ELETRICO, POTENCIA DE *1600* W, PARA DISCO DE DIAMETRO DE 10" (250 MM)</t>
  </si>
  <si>
    <t>762,14</t>
  </si>
  <si>
    <t>SERRA CIRCULAR DE BANCADA, MODELO PICA-PAU, DIAMETRO DE 350 MM. CARACTERISTICAS DO MOTOR: TRIFASICO, POTENCIA DE 5 HP, FREQUENCIA DE 60 HZ</t>
  </si>
  <si>
    <t>3.070,62</t>
  </si>
  <si>
    <t>SERRALHEIRO</t>
  </si>
  <si>
    <t>SERRALHEIRO (MENSALISTA)</t>
  </si>
  <si>
    <t>2.708,26</t>
  </si>
  <si>
    <t>SERVENTE</t>
  </si>
  <si>
    <t>SERVENTE DE OBRAS (MENSALISTA)</t>
  </si>
  <si>
    <t>1.786,56</t>
  </si>
  <si>
    <t>SERVICO DE BOMBEAMENTO DE CONCRETO COM CONSUMO MINIMO DE 40 M3</t>
  </si>
  <si>
    <t>SIFAO EM METAL CROMADO PARA PIA AMERICANA, 1.1/2 X 1.1/2 "</t>
  </si>
  <si>
    <t>122,16</t>
  </si>
  <si>
    <t>SIFAO EM METAL CROMADO PARA PIA AMERICANA, 1.1/2 X 2 "</t>
  </si>
  <si>
    <t>SIFAO EM METAL CROMADO PARA PIA OU LAVATORIO, 1 X 1.1/2 "</t>
  </si>
  <si>
    <t>97,20</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</si>
  <si>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</si>
  <si>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</si>
  <si>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</si>
  <si>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</si>
  <si>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</si>
  <si>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</si>
  <si>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</si>
  <si>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</si>
  <si>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</si>
  <si>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</si>
  <si>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</si>
  <si>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</si>
  <si>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</si>
  <si>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</si>
  <si>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</si>
  <si>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98,32</t>
  </si>
  <si>
    <t>SOLDA ESTANHO/COBRE PARA CONEXOES DE COBRE, FIO 2,5 MM, CARRETEL 500 GR (SEM CHUMBO)</t>
  </si>
  <si>
    <t>113,45</t>
  </si>
  <si>
    <t>SOLDADOR</t>
  </si>
  <si>
    <t>SOLDADOR (MENSALISTA)</t>
  </si>
  <si>
    <t>2.432,03</t>
  </si>
  <si>
    <t>SOLDADOR A (PARA SOLDA A SER TESTADA COM RAIOS "X")</t>
  </si>
  <si>
    <t>SOLDADOR ELETRICO (PARA SOLDA A SER TESTADA COM RAIOS "X") (MENSALISTA)</t>
  </si>
  <si>
    <t>2.656,11</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</si>
  <si>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</si>
  <si>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</si>
  <si>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</si>
  <si>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</si>
  <si>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</si>
  <si>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</si>
  <si>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</si>
  <si>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</si>
  <si>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</si>
  <si>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</si>
  <si>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</si>
  <si>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</si>
  <si>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</si>
  <si>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</si>
  <si>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</si>
  <si>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</si>
  <si>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</si>
  <si>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</si>
  <si>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</si>
  <si>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</si>
  <si>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</si>
  <si>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</si>
  <si>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</si>
  <si>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</si>
  <si>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</si>
  <si>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</si>
  <si>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</si>
  <si>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</si>
  <si>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</si>
  <si>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</si>
  <si>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</si>
  <si>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</si>
  <si>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</si>
  <si>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100,65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</si>
  <si>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</si>
  <si>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</si>
  <si>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</si>
  <si>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</si>
  <si>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</si>
  <si>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33,41</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</si>
  <si>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</si>
  <si>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</si>
  <si>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</si>
  <si>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</si>
  <si>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</si>
  <si>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</si>
  <si>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</si>
  <si>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</si>
  <si>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</si>
  <si>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</si>
  <si>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</si>
  <si>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</si>
  <si>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</si>
  <si>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</si>
  <si>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</si>
  <si>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</si>
  <si>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148,86</t>
  </si>
  <si>
    <t>TALHA ELETRICA 3 T, VELOCIDADE  2,1 M / MIN, POTENCIA 1,3 KW</t>
  </si>
  <si>
    <t>7.230,24</t>
  </si>
  <si>
    <t>TALHA MANUAL DE CORRENTE, CAPACIDADE DE 1 T COM ELEVACAO DE 3 M</t>
  </si>
  <si>
    <t>523,13</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</si>
  <si>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</si>
  <si>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</si>
  <si>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</si>
  <si>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</si>
  <si>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</si>
  <si>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</si>
  <si>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</si>
  <si>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</si>
  <si>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</si>
  <si>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</si>
  <si>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</si>
  <si>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</si>
  <si>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</si>
  <si>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</si>
  <si>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</si>
  <si>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</si>
  <si>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</si>
  <si>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</si>
  <si>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35,14</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</si>
  <si>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</si>
  <si>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</si>
  <si>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</si>
  <si>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</si>
  <si>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</si>
  <si>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</si>
  <si>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56,34</t>
  </si>
  <si>
    <t>TAMPAO FOFO ARTICULADO P/ REGISTRO, CLASSE A15 CARGA MAXIMA 1,5 T, *400 X 400* MM</t>
  </si>
  <si>
    <t>140,86</t>
  </si>
  <si>
    <t>TAMPAO FOFO ARTICULADO, CLASSE B125 CARGA MAX 12,5 T, REDONDO TAMPA 600 MM, REDE PLUVIAL/ESGOTO</t>
  </si>
  <si>
    <t>357,20</t>
  </si>
  <si>
    <t>TAMPAO FOFO ARTICULADO, CLASSE D400 CARGA MAX 40 T, REDONDO TAMPA *600 MM, REDE PLUVIAL/ESGOTO</t>
  </si>
  <si>
    <t>437,69</t>
  </si>
  <si>
    <t>TAMPAO FOFO SIMPLES COM BASE, CLASSE A15 CARGA MAX 1,5 T, *400 X 600* MM, REDE TELEFONE</t>
  </si>
  <si>
    <t>182,62</t>
  </si>
  <si>
    <t>TAMPAO FOFO SIMPLES COM BASE, CLASSE A15 CARGA MAX 1,5 T, 300 X 300 MM, REDE PLUVIAL/ESGOTO</t>
  </si>
  <si>
    <t>85,52</t>
  </si>
  <si>
    <t>TAMPAO FOFO SIMPLES COM BASE, CLASSE A15 CARGA MAX 1,5 T, 300 X 400 MM</t>
  </si>
  <si>
    <t>200,23</t>
  </si>
  <si>
    <t>TAMPAO FOFO SIMPLES COM BASE, CLASSE A15 CARGA MAX 1,5 T, 400 X 400 MM, REDE PLUVIAL/ESGOTO/ELETRICA</t>
  </si>
  <si>
    <t>TAMPAO FOFO SIMPLES COM BASE, CLASSE A15 CARGA MAX 1,5 T, 400 X 500 MM, COM INSCRICAO INCENDIO</t>
  </si>
  <si>
    <t>221,36</t>
  </si>
  <si>
    <t>TAMPAO FOFO SIMPLES COM BASE, CLASSE B125 CARGA MAX 12,5 T, REDONDO TAMPA 500 MM, REDE PLUVIAL/ESGOTO</t>
  </si>
  <si>
    <t>281,73</t>
  </si>
  <si>
    <t>TAMPAO FOFO SIMPLES COM BASE, CLASSE B125 CARGA MAX 12,5 T, REDONDO TAMPA 600 MM, REDE PLUVIAL/ESGOTO</t>
  </si>
  <si>
    <t>TAMPAO FOFO SIMPLES COM BASE, CLASSE D400 CARGA MAX 40 T, REDONDO TAMPA 500 MM, REDE PLUVIAL/ESGOTO</t>
  </si>
  <si>
    <t>386,88</t>
  </si>
  <si>
    <t>TAMPAO FOFO SIMPLES COM BASE, CLASSE D400 CARGA MAX 40 T, REDONDO TAMPA 600 MM, REDE PLUVIAL/ESGOTO</t>
  </si>
  <si>
    <t>429,64</t>
  </si>
  <si>
    <t>TAMPAO FOFO SIMPLES COM BASE, CLASSE D400 CARGA MAX 40 T, REDONDO TAMPA 900 MM, REDE PLUVIAL/ESGOTO</t>
  </si>
  <si>
    <t>1.368,93</t>
  </si>
  <si>
    <t>TAMPAO FOFO SIMPLES, CLASSE A15 CARGA MAX 1,5 T, *550 X 1100* MM, REDE TELEFONE</t>
  </si>
  <si>
    <t>463,35</t>
  </si>
  <si>
    <t>TAMPAO PARA TELHA ESTRUTURAL DE FIBROCIMENTO 1 ABA, DE 370 X 155 X 76 MM (SEM AMIANTO)</t>
  </si>
  <si>
    <t>TAMPAO PARA TELHA ESTRUTURAL DE FIBROCIMENTO 2 ABAS, DE 787 X 215 X 60 MM (SEM AMIANTO)</t>
  </si>
  <si>
    <t>TANQUE ACO INOXIDAVEL (ACO 304) COM ESFREGADOR E VALVULA, DE *50 X 40 X 22* CM</t>
  </si>
  <si>
    <t>341,99</t>
  </si>
  <si>
    <t>TANQUE DE ACO CARBONO NAO REVESTIDO, PARA TRANSPORTE DE AGUA COM CAPACIDADE DE 10 M3, COM BOMBA CENTRIFUGA POR TOMADA DE FORCA, VAZAO MAXIMA *75* M3/H (INCLUI MONTAGEM, NAO INCLUI CAMINHAO)</t>
  </si>
  <si>
    <t>38.500,00</t>
  </si>
  <si>
    <t>TANQUE DE ACO PARA TRANSPORTE DE AGUA COM CAPACIDADE DE 14 M3 (INCLUI MONTAGEM, NAO INCLUI CAMINHAO)</t>
  </si>
  <si>
    <t>47.384,61</t>
  </si>
  <si>
    <t>TANQUE DE ACO PARA TRANSPORTE DE AGUA COM CAPACIDADE DE 4 M3 (INCLUI MONTAGEM, NAO INCLUI CAMINHAO)</t>
  </si>
  <si>
    <t>27.040,13</t>
  </si>
  <si>
    <t>TANQUE DE ACO PARA TRANSPORTE DE AGUA COM CAPACIDADE DE 6 M3 (INCLUI MONTAGEM, NAO INCLUI CAMINHAO)</t>
  </si>
  <si>
    <t>32.126,25</t>
  </si>
  <si>
    <t>TANQUE DE ACO PARA TRANSPORTE DE AGUA COM CAPACIDADE DE 8 M3 (INCLUI MONTAGEM, NAO INCLUI CAMINHAO)</t>
  </si>
  <si>
    <t>25.559,36</t>
  </si>
  <si>
    <t>TANQUE DE ASFALTO ESTACIONARIO COM MACARICO, CAPACIDADE 20.000 L</t>
  </si>
  <si>
    <t>53.533,02</t>
  </si>
  <si>
    <t>TANQUE DE ASFALTO ESTACIONARIO COM SERPENTINA, CAPACIDADE 20.000 L</t>
  </si>
  <si>
    <t>56.108,27</t>
  </si>
  <si>
    <t>TANQUE DE ASFALTO ESTACIONARIO COM SERPENTINA, CAPACIDADE 30.000 L</t>
  </si>
  <si>
    <t>65.862,03</t>
  </si>
  <si>
    <t>TANQUE DE LAVAR ROUPAS EM CONCRETO PRE-MOLDADO, 1 BOCA, COM APOIO/PES, DE *60 X 65 X 80* CM (L X P X A)</t>
  </si>
  <si>
    <t>TANQUE DUPLO EM MARMORE SINTETICO COM CUBA LISA E ESFREGADOR, *110 X 60* CM</t>
  </si>
  <si>
    <t>138,35</t>
  </si>
  <si>
    <t>TANQUE LOUCA BRANCA COM COLUNA *30* L</t>
  </si>
  <si>
    <t>TANQUE LOUCA BRANCA SUSPENSO *20* L</t>
  </si>
  <si>
    <t>TANQUE SIMPLES EM MARMORE SINTETICO COM COLUNA, CAPACIDADE *22* L, *60 X 46* CM</t>
  </si>
  <si>
    <t>169,51</t>
  </si>
  <si>
    <t>TANQUE SIMPLES EM MARMORE SINTETICO DE FIXAR NA PAREDE, CAPACIDADE *22* L, *60 X 46* CM</t>
  </si>
  <si>
    <t>90,05</t>
  </si>
  <si>
    <t>TANQUE SIMPLES EM MARMORE SINTETICO SUSPENSO, CAPACIDADE *38* L, *60 X 60* CM</t>
  </si>
  <si>
    <t>113,96</t>
  </si>
  <si>
    <t>TAQUEADOR OU TAQUEIRO</t>
  </si>
  <si>
    <t>TAQUEADOR OU TAQUEIRO (MENSALISTA)</t>
  </si>
  <si>
    <t>2.353,08</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</si>
  <si>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</si>
  <si>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</si>
  <si>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</si>
  <si>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</si>
  <si>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</si>
  <si>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</si>
  <si>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</si>
  <si>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</si>
  <si>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</si>
  <si>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</si>
  <si>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</si>
  <si>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544,78</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</si>
  <si>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</si>
  <si>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</si>
  <si>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</si>
  <si>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</si>
  <si>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</si>
  <si>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28,30</t>
  </si>
  <si>
    <t>TE DE COBRE (REF 611) SEM ANEL DE SOLDA, BOLSA X BOLSA X BOLSA, 54 MM</t>
  </si>
  <si>
    <t>TE DE COBRE (REF 611) SEM ANEL DE SOLDA, BOLSA X BOLSA X BOLSA, 66 MM</t>
  </si>
  <si>
    <t>159,25</t>
  </si>
  <si>
    <t>TE DE COBRE (REF 611) SEM ANEL DE SOLDA, BOLSA X BOLSA X BOLSA, 79 MM</t>
  </si>
  <si>
    <t>249,16</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</si>
  <si>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</si>
  <si>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</si>
  <si>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</si>
  <si>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</si>
  <si>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</si>
  <si>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</si>
  <si>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</si>
  <si>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</si>
  <si>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</si>
  <si>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</si>
  <si>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</si>
  <si>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</si>
  <si>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</si>
  <si>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27,01</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</si>
  <si>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</si>
  <si>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</si>
  <si>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</si>
  <si>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</si>
  <si>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</si>
  <si>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</si>
  <si>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</si>
  <si>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</si>
  <si>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</si>
  <si>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</si>
  <si>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</si>
  <si>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</si>
  <si>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</si>
  <si>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</si>
  <si>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</si>
  <si>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</si>
  <si>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</si>
  <si>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</si>
  <si>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</si>
  <si>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</si>
  <si>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</si>
  <si>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</si>
  <si>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</si>
  <si>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</si>
  <si>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</si>
  <si>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</si>
  <si>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</si>
  <si>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14,09</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</si>
  <si>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</si>
  <si>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</si>
  <si>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</si>
  <si>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</si>
  <si>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</si>
  <si>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</si>
  <si>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</si>
  <si>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</si>
  <si>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</si>
  <si>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40,69</t>
  </si>
  <si>
    <t>TE DE REDUCAO METALICO, PARA CONEXAO COM ANEL DESLIZANTE EM TUBO PEX, DN 32 X 20 X 32 MM</t>
  </si>
  <si>
    <t>TE DE REDUCAO METALICO, PARA CONEXAO COM ANEL DESLIZANTE EM TUBO PEX, DN 32 X 25 X 25 MM</t>
  </si>
  <si>
    <t>41,56</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</si>
  <si>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</si>
  <si>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</si>
  <si>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</si>
  <si>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</si>
  <si>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</si>
  <si>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</si>
  <si>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52,96</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</si>
  <si>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</si>
  <si>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</si>
  <si>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</si>
  <si>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</si>
  <si>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</si>
  <si>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</si>
  <si>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</si>
  <si>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</si>
  <si>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</si>
  <si>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</si>
  <si>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</si>
  <si>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</si>
  <si>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</si>
  <si>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</si>
  <si>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</si>
  <si>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</si>
  <si>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29,96</t>
  </si>
  <si>
    <t>TE DE SERVICO INTEGRADO, EM POLIPROPILENO (PP), PARA TUBOS EM PEAD/PVC, 60 X 32 MM - LIGACAO PREDIAL DE AGUA</t>
  </si>
  <si>
    <t>40,95</t>
  </si>
  <si>
    <t>TE DE SERVICO INTEGRADO, EM POLIPROPILENO (PP), PARA TUBOS EM PEAD, 63 X 20 MM - LIGACAO PREDIAL DE AGUA</t>
  </si>
  <si>
    <t>TE DE SERVICO, PEAD PE 100, DE 125 X 20 MM, PARA ELETROFUSAO</t>
  </si>
  <si>
    <t>112,27</t>
  </si>
  <si>
    <t>TE DE SERVICO, PEAD PE 100, DE 125 X 32 MM, PARA ELETROFUSAO</t>
  </si>
  <si>
    <t>114,17</t>
  </si>
  <si>
    <t>TE DE SERVICO, PEAD PE 100, DE 125 X 63 MM, PARA ELETROFUSAO</t>
  </si>
  <si>
    <t>173,05</t>
  </si>
  <si>
    <t>TE DE SERVICO, PEAD PE 100, DE 200 X 20 MM, PARA ELETROFUSAO</t>
  </si>
  <si>
    <t>188,65</t>
  </si>
  <si>
    <t>TE DE SERVICO, PEAD PE 100, DE 200 X 32 MM, PARA ELETROFUSAO</t>
  </si>
  <si>
    <t>191,61</t>
  </si>
  <si>
    <t>TE DE SERVICO, PEAD PE 100, DE 200 X 63 MM, PARA ELETROFUSAO</t>
  </si>
  <si>
    <t>262,82</t>
  </si>
  <si>
    <t>TE DE SERVICO, PEAD PE 100, DE 63 X 20 MM, PARA ELETROFUSAO</t>
  </si>
  <si>
    <t>89,11</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</si>
  <si>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</si>
  <si>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</si>
  <si>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</si>
  <si>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</si>
  <si>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</si>
  <si>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</si>
  <si>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</si>
  <si>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</si>
  <si>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</si>
  <si>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</si>
  <si>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</si>
  <si>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</si>
  <si>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</si>
  <si>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</si>
  <si>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</si>
  <si>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</si>
  <si>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</si>
  <si>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</si>
  <si>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</si>
  <si>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</si>
  <si>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</si>
  <si>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</si>
  <si>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</si>
  <si>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</si>
  <si>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</si>
  <si>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</si>
  <si>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</si>
  <si>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</si>
  <si>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</si>
  <si>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</si>
  <si>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</si>
  <si>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</si>
  <si>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</si>
  <si>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</si>
  <si>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</si>
  <si>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</si>
  <si>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</si>
  <si>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</si>
  <si>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</si>
  <si>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</si>
  <si>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</si>
  <si>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</si>
  <si>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</si>
  <si>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</si>
  <si>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36,75</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</si>
  <si>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</si>
  <si>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</si>
  <si>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</si>
  <si>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</si>
  <si>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</si>
  <si>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</si>
  <si>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</si>
  <si>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</si>
  <si>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</si>
  <si>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</si>
  <si>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</si>
  <si>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</si>
  <si>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</si>
  <si>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</si>
  <si>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</si>
  <si>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</si>
  <si>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</si>
  <si>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</si>
  <si>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</si>
  <si>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</si>
  <si>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</si>
  <si>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105,62</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</si>
  <si>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</si>
  <si>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</si>
  <si>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</si>
  <si>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</si>
  <si>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</si>
  <si>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</si>
  <si>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</si>
  <si>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56,46</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</si>
  <si>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</si>
  <si>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</si>
  <si>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</si>
  <si>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</si>
  <si>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</si>
  <si>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</si>
  <si>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</si>
  <si>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</si>
  <si>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</si>
  <si>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</si>
  <si>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</si>
  <si>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</si>
  <si>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</si>
  <si>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51,77</t>
  </si>
  <si>
    <t>TE 90 GRAUS EM ACO PRETO, SOLDAVEL, PRESSAO 3.000 LBS, DN 32 MM (1 1/4")</t>
  </si>
  <si>
    <t>79,52</t>
  </si>
  <si>
    <t>TE 90 GRAUS EM ACO PRETO, SOLDAVEL, PRESSAO 3.000 LBS, DN 40 MM (1 1/2")</t>
  </si>
  <si>
    <t>103,62</t>
  </si>
  <si>
    <t>TE 90 GRAUS EM ACO PRETO, SOLDAVEL, PRESSAO 3.000 LBS, DN 50 MM (2")</t>
  </si>
  <si>
    <t>TE 90 GRAUS EM ACO PRETO, SOLDAVEL, PRESSAO 3.000 LBS, DN 65 MM (2 1/2")</t>
  </si>
  <si>
    <t>332,43</t>
  </si>
  <si>
    <t>TE 90 GRAUS EM ACO PRETO, SOLDAVEL, PRESSAO 3.000 LBS, DN 80 MM (3")</t>
  </si>
  <si>
    <t>543,86</t>
  </si>
  <si>
    <t>TE, PLASTICO, DN 16 MM, PARA CONEXAO COM CRIMPAGEM EM TUBO PEX</t>
  </si>
  <si>
    <t>TE, PLASTICO, DN 20 MM, PARA CONEXAO COM CRIMPAGEM EM TUBO PEX</t>
  </si>
  <si>
    <t>TE, PLASTICO, DN 25 MM, PARA CONEXAO COM CRIMPAGEM EM TUBO PEX</t>
  </si>
  <si>
    <t>35,32</t>
  </si>
  <si>
    <t>TE, PLASTICO, DN 32 MM, PARA CONEXAO COM CRIMPAGEM EM TUBO PEX</t>
  </si>
  <si>
    <t>52,89</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</si>
  <si>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</si>
  <si>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</si>
  <si>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</si>
  <si>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</si>
  <si>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</si>
  <si>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</si>
  <si>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</si>
  <si>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48,63</t>
  </si>
  <si>
    <t>TE, PVC, SERIE R, 150 X 150 MM, PARA ESGOTO PREDIAL</t>
  </si>
  <si>
    <t>71,67</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</si>
  <si>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</si>
  <si>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</si>
  <si>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</si>
  <si>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</si>
  <si>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</si>
  <si>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</si>
  <si>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</si>
  <si>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</si>
  <si>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</si>
  <si>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22,78</t>
  </si>
  <si>
    <t>TECNICO EM LABORATORIO E CAMPO DE CONSTRUCAO CIVIL (MENSALISTA)</t>
  </si>
  <si>
    <t>3.996,42</t>
  </si>
  <si>
    <t>TECNICO EM SONDAGEM</t>
  </si>
  <si>
    <t>TECNICO EM SONDAGEM (MENSALISTA)</t>
  </si>
  <si>
    <t>4.800,74</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</si>
  <si>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</si>
  <si>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</si>
  <si>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</si>
  <si>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</si>
  <si>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</si>
  <si>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</si>
  <si>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</si>
  <si>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</si>
  <si>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</si>
  <si>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</si>
  <si>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</si>
  <si>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</si>
  <si>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</si>
  <si>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</si>
  <si>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</si>
  <si>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</si>
  <si>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</si>
  <si>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</si>
  <si>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</si>
  <si>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</si>
  <si>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</si>
  <si>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</si>
  <si>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</si>
  <si>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</si>
  <si>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</si>
  <si>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</si>
  <si>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</si>
  <si>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</si>
  <si>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</si>
  <si>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67,01</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</si>
  <si>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</si>
  <si>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</si>
  <si>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</si>
  <si>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</si>
  <si>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</si>
  <si>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</si>
  <si>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</si>
  <si>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</si>
  <si>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</si>
  <si>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</si>
  <si>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</si>
  <si>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</si>
  <si>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</si>
  <si>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</si>
  <si>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925,00</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</si>
  <si>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</si>
  <si>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</si>
  <si>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</si>
  <si>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</si>
  <si>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</si>
  <si>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</si>
  <si>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</si>
  <si>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72,86</t>
  </si>
  <si>
    <t>TELHA DE ACO ZINCADO TRAPEZOIDAL AUTOPORTANTE, A = 120 MM, E = 0,95 MM, SEM PINTURA</t>
  </si>
  <si>
    <t>TELHA DE ACO ZINCADO TRAPEZOIDAL AUTOPORTANTE, A = 259 MM, E = 0,95 MM, COM PINTURA ELETROSTATICA BRANCA EM 1 FACE</t>
  </si>
  <si>
    <t>84,88</t>
  </si>
  <si>
    <t>TELHA DE ACO ZINCADO TRAPEZOIDAL AUTOPORTANTE, A = 259 MM, E = 0,95 MM, SEM PINTURA</t>
  </si>
  <si>
    <t>TELHA DE ACO ZINCADO TRAPEZOIDAL, A = *40* MM, E = 0,5 MM, SEM PINTURA</t>
  </si>
  <si>
    <t>TELHA DE ALUMINIO TRAPEZOIDAL, ALTURA = 38 MM, E = 0,5 MM (LARGURA = 1056 MM E COMPRIMENTO = 5000 MM)</t>
  </si>
  <si>
    <t>131,57</t>
  </si>
  <si>
    <t>TELHA DE ALUMINIO TRAPEZOIDAL, ALTURA = 38 MM, E = 0,7 MM (LARGURA = 1056 MM E COMPRIMENTO = 5000 MM)</t>
  </si>
  <si>
    <t>185,83</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</si>
  <si>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</si>
  <si>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</si>
  <si>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</si>
  <si>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</si>
  <si>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</si>
  <si>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</si>
  <si>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</si>
  <si>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</si>
  <si>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</si>
  <si>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</si>
  <si>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</si>
  <si>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</si>
  <si>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</si>
  <si>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</si>
  <si>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</si>
  <si>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</si>
  <si>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</si>
  <si>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</si>
  <si>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</si>
  <si>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</si>
  <si>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</si>
  <si>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</si>
  <si>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</si>
  <si>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</si>
  <si>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</si>
  <si>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</si>
  <si>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</si>
  <si>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</si>
  <si>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</si>
  <si>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</si>
  <si>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</si>
  <si>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</si>
  <si>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</si>
  <si>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</si>
  <si>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</si>
  <si>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</si>
  <si>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</si>
  <si>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</si>
  <si>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</si>
  <si>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</si>
  <si>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116,52</t>
  </si>
  <si>
    <t>TELHA ISOLANTE COM NUCLEO EM POLIESTIRENO (EPS), E = 50 MM, REVESTIDA EM TELHA TRAPEZOIDAL DE ACO ZINCADO *0,5* MM COM PRE-PINTURA NAS DUAS FACES (NAO INCLUI ACESSORIOS DE FIXACAO)</t>
  </si>
  <si>
    <t>93,16</t>
  </si>
  <si>
    <t>TELHA VIDRO TIPO CANAL OU COLONIAL, C = 46 A 50 CM</t>
  </si>
  <si>
    <t>TELHADISTA</t>
  </si>
  <si>
    <t>14,12</t>
  </si>
  <si>
    <t>TELHADOR ( MENSALISTA )</t>
  </si>
  <si>
    <t>2.478,17</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</si>
  <si>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</si>
  <si>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</si>
  <si>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</si>
  <si>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</si>
  <si>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</si>
  <si>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</si>
  <si>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</si>
  <si>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</si>
  <si>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</si>
  <si>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</si>
  <si>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</si>
  <si>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</si>
  <si>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</si>
  <si>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</si>
  <si>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</si>
  <si>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</si>
  <si>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</si>
  <si>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</si>
  <si>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</si>
  <si>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</si>
  <si>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</si>
  <si>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</si>
  <si>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</si>
  <si>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</si>
  <si>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</si>
  <si>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</si>
  <si>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</si>
  <si>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</si>
  <si>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</si>
  <si>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</si>
  <si>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</si>
  <si>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</si>
  <si>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</si>
  <si>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</si>
  <si>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565,16</t>
  </si>
  <si>
    <t>TERMOFUSORA PARA TUBOS E CONEXOES EM PPR COM DIAMETROS DE 75 A 110 MM, POTENCIA DE *1100* W, TENSAO 220 V</t>
  </si>
  <si>
    <t>793,21</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</si>
  <si>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</si>
  <si>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</si>
  <si>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</si>
  <si>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</si>
  <si>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</si>
  <si>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</si>
  <si>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</si>
  <si>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</si>
  <si>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</si>
  <si>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</si>
  <si>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290,90</t>
  </si>
  <si>
    <t>TIL DE PASSAGEM, EM PVC, JE, BBB, DN 150 X 150 MM, PARA REDE COLETORA DE ESGOTO NBR 10569</t>
  </si>
  <si>
    <t>547,58</t>
  </si>
  <si>
    <t>TIL DE PASSAGEM, EM PVC, JE, BBB, DN 200 X 150 MM, PARA REDE COLETORA DE ESGOTO NBR 10569</t>
  </si>
  <si>
    <t>592,87</t>
  </si>
  <si>
    <t>TIL DE PASSAGEM, EM PVC, JE, BBB, DN 250 X 150 MM, PARA REDE COLETORA DE ESGOTO NBR 10569</t>
  </si>
  <si>
    <t>765,42</t>
  </si>
  <si>
    <t>TIL DE PASSAGEM, EM PVC, JE, BBB, DN 300 X 150 MM, PARA REDE COLETORA DE ESGOTO NBR 10569</t>
  </si>
  <si>
    <t>981,08</t>
  </si>
  <si>
    <t>TIL PARA LIGACAO PREDIAL, EM PVC, JE, BBB, DN 100 X 100 MM, PARA REDE COLETORA ESGOTO (NBR 10569)</t>
  </si>
  <si>
    <t>TIL RADIAL, PVC, JE, BBB, DN 150 X 200 MM, PARA REDE COLETORA DE ESGOTO (NBR 10569)</t>
  </si>
  <si>
    <t>536,52</t>
  </si>
  <si>
    <t>TIL RADIAL, PVC, JE, BBB, DN 300 X 200 MM, PARA REDE COLETORA DE ESGOTO (NBR 10569)</t>
  </si>
  <si>
    <t>1.652,47</t>
  </si>
  <si>
    <t>TIL TUBO QUEDA, EM PVC, JE, BBB, DN 100 X 100 MM, PARA REDE COLETORA DE ESGOTO (NBR 10569)</t>
  </si>
  <si>
    <t>199,68</t>
  </si>
  <si>
    <t>TIL TUBO QUEDA, EM PVC, JE, BBB, DN 150 X 150 MM, PARA REDE COLETORA DE ESGOTO (NBR 10569)</t>
  </si>
  <si>
    <t>882,95</t>
  </si>
  <si>
    <t>TIL TUBO QUEDA, EM PVC, JE, BBB, DN 200 X 150 MM, PARA REDE COLETORA DE ESGOTO (NBR 10569)</t>
  </si>
  <si>
    <t>889,97</t>
  </si>
  <si>
    <t>TIL TUBO QUEDA, EM PVC, JE, BBB, DN 250 X 150 MM, PARA REDE COLETORA DE ESGOTO (NBR 10569)</t>
  </si>
  <si>
    <t>1.015,61</t>
  </si>
  <si>
    <t>TIL TUBO QUEDA, EM PVC, JE, BBB, DN 300 X 150 MM, PARA REDE COLETORA DE ESGOTO (NBR 10569)</t>
  </si>
  <si>
    <t>1.093,71</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</si>
  <si>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</si>
  <si>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</si>
  <si>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</si>
  <si>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</si>
  <si>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</si>
  <si>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</si>
  <si>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59,63</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</si>
  <si>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</si>
  <si>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</si>
  <si>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</si>
  <si>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</si>
  <si>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83,43</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</si>
  <si>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</si>
  <si>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</si>
  <si>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</si>
  <si>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</si>
  <si>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</si>
  <si>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</si>
  <si>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</si>
  <si>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</si>
  <si>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</si>
  <si>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</si>
  <si>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51,55</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</si>
  <si>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</si>
  <si>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</si>
  <si>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</si>
  <si>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</si>
  <si>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</si>
  <si>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</si>
  <si>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</si>
  <si>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</si>
  <si>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</si>
  <si>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</si>
  <si>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</si>
  <si>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</si>
  <si>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</si>
  <si>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</si>
  <si>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</si>
  <si>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</si>
  <si>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</si>
  <si>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</si>
  <si>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</si>
  <si>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</si>
  <si>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</si>
  <si>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</si>
  <si>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</si>
  <si>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</si>
  <si>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</si>
  <si>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3.457,87</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</si>
  <si>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</si>
  <si>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</si>
  <si>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</si>
  <si>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</si>
  <si>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</si>
  <si>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</si>
  <si>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</si>
  <si>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</si>
  <si>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</si>
  <si>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</si>
  <si>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</si>
  <si>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</si>
  <si>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</si>
  <si>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</si>
  <si>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</si>
  <si>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</si>
  <si>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100,35</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</si>
  <si>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</si>
  <si>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</si>
  <si>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</si>
  <si>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46,11</t>
  </si>
  <si>
    <t>TORNEIRA METALICA DE BOIA CONVENCIONAL PARA CAIXA D'AGUA, 1.1/4", COM HASTE METALICA E BALAO PLASTICO</t>
  </si>
  <si>
    <t>TORNEIRA METALICA DE BOIA CONVENCIONAL PARA CAIXA D'AGUA, 1/2 ", COM HASTE METALICA E BALAO METALICO</t>
  </si>
  <si>
    <t>19,64</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</si>
  <si>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</si>
  <si>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</si>
  <si>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</si>
  <si>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81,76</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</si>
  <si>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</si>
  <si>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</si>
  <si>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</si>
  <si>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</si>
  <si>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</si>
  <si>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</si>
  <si>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</si>
  <si>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</si>
  <si>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</si>
  <si>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</si>
  <si>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</si>
  <si>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48.848,41</t>
  </si>
  <si>
    <t>TRANSFORMADOR TRIFASICO DE DISTRIBUICAO, POTENCIA DE 112,5 KVA, TENSAO NOMINAL DE 15 KV, TENSAO SECUNDARIA DE 220/127V, EM OLEO ISOLANTE TIPO MINERAL</t>
  </si>
  <si>
    <t>7.550,91</t>
  </si>
  <si>
    <t>TRANSFORMADOR TRIFASICO DE DISTRIBUICAO, POTENCIA DE 15 KVA, TENSAO NOMINAL DE 15 KV, TENSAO SECUNDARIA DE 220/127V, EM OLEO ISOLANTE TIPO MINERAL</t>
  </si>
  <si>
    <t>3.463,72</t>
  </si>
  <si>
    <t>TRANSFORMADOR TRIFASICO DE DISTRIBUICAO, POTENCIA DE 150 KVA, TENSAO NOMINAL DE 15 KV, TENSAO SECUNDARIA DE 220/127V, EM OLEO ISOLANTE TIPO MINERAL</t>
  </si>
  <si>
    <t>9.523,51</t>
  </si>
  <si>
    <t>TRANSFORMADOR TRIFASICO DE DISTRIBUICAO, POTENCIA DE 1500 KVA, TENSAO NOMINAL DE 15 KV, TENSAO SECUNDARIA DE 220/127V, EM OLEO ISOLANTE TIPO MINERAL</t>
  </si>
  <si>
    <t>61.767,11</t>
  </si>
  <si>
    <t>TRANSFORMADOR TRIFASICO DE DISTRIBUICAO, POTENCIA DE 225 KVA, TENSAO NOMINAL DE 15 KV, TENSAO SECUNDARIA DE 220/127V, EM OLEO ISOLANTE TIPO MINERAL</t>
  </si>
  <si>
    <t>13.360,08</t>
  </si>
  <si>
    <t>TRANSFORMADOR TRIFASICO DE DISTRIBUICAO, POTENCIA DE 30 KVA, TENSAO NOMINAL DE 15 KV, TENSAO SECUNDARIA DE 220/127V, EM OLEO ISOLANTE TIPO MINERAL</t>
  </si>
  <si>
    <t>4.230,69</t>
  </si>
  <si>
    <t>TRANSFORMADOR TRIFASICO DE DISTRIBUICAO, POTENCIA DE 300 KVA, TENSAO NOMINAL DE 15 KV, TENSAO SECUNDARIA DE 220/127V, EM OLEO ISOLANTE TIPO MINERAL</t>
  </si>
  <si>
    <t>15.586,76</t>
  </si>
  <si>
    <t>TRANSFORMADOR TRIFASICO DE DISTRIBUICAO, POTENCIA DE 45 KVA, TENSAO NOMINAL DE 15 KV, TENSAO SECUNDARIA DE 220/127V, EM OLEO ISOLANTE TIPO MINERAL</t>
  </si>
  <si>
    <t>4.725,50</t>
  </si>
  <si>
    <t>TRANSFORMADOR TRIFASICO DE DISTRIBUICAO, POTENCIA DE 500 KVA, TENSAO NOMINAL DE 15 KV, TENSAO SECUNDARIA DE 220/127V, EM OLEO ISOLANTE TIPO MINERAL</t>
  </si>
  <si>
    <t>25.435,11</t>
  </si>
  <si>
    <t>TRANSFORMADOR TRIFASICO DE DISTRIBUICAO, POTENCIA DE 75 KVA, TENSAO NOMINAL DE 15 KV, TENSAO SECUNDARIA DE 220/127V, EM OLEO ISOLANTE TIPO MINERAL</t>
  </si>
  <si>
    <t>6.111,00</t>
  </si>
  <si>
    <t>TRANSFORMADOR TRIFASICO DE DISTRIBUICAO, POTENCIA DE 750 KVA, TENSAO NOMINAL DE 15 KV, TENSAO SECUNDARIA DE 220/127V, EM OLEO ISOLANTE TIPO MINERAL</t>
  </si>
  <si>
    <t>34.888,61</t>
  </si>
  <si>
    <t>TRANSPORTE - HORISTA (ENCARGOS COMPLEMENTARES) (COLETADO CAIXA)</t>
  </si>
  <si>
    <t>TRANSPORTE - MENSALISTA (ENCARGOS COMPLEMENTARES) (COLETADO CAIXA)</t>
  </si>
  <si>
    <t>TRATOR DE ESTEIRAS, POTENCIA BRUTA DE 133 HP, PESO OPERACIONAL DE 14 T, COM LAMINA COM CAPACIDADE DE 3,00 M3</t>
  </si>
  <si>
    <t>536.697,22</t>
  </si>
  <si>
    <t>TRATOR DE ESTEIRAS, POTENCIA BRUTA DE 347 HP, PESO OPERACIONAL DE 38,5 T, COM ESCARIFICADOR E LAMINA COM CAPACIDADE DE 4,70M3</t>
  </si>
  <si>
    <t>2.211.003,74</t>
  </si>
  <si>
    <t>TRATOR DE ESTEIRAS, POTENCIA DE 100 HP, PESO OPERACIONAL DE 9,4 T, COM LAMINA COM CAPACIDADE DE 2,19 M3</t>
  </si>
  <si>
    <t>520.674,75</t>
  </si>
  <si>
    <t>TRATOR DE ESTEIRAS, POTENCIA DE 150 HP, PESO OPERACIONAL DE 16,7 T, COM RODA MOTRIZ ELEVADA E LAMINA COM CONTATO DE 3,18M3</t>
  </si>
  <si>
    <t>675.000,00</t>
  </si>
  <si>
    <t>TRATOR DE ESTEIRAS, POTENCIA DE 170 HP, PESO OPERACIONAL DE 19 T, COM LAMINA COM CAPACIDADE DE 5,2 M3</t>
  </si>
  <si>
    <t>670.871,49</t>
  </si>
  <si>
    <t>TRATOR DE ESTEIRAS, POTENCIA DE 347 HP, PESO OPERACIONAL DE 38,5 T, COM LAMINA COM CAPACIDADE DE 8,70M3</t>
  </si>
  <si>
    <t>TRATOR DE ESTEIRAS, POTENCIA NO VOLANTE DE 200 HP, PESO OPERACIONAL DE 20,1 T, COM RODA MOTRIZ ELEVADA E LAMINA COM CAPACIDADE DE 3,89 M3</t>
  </si>
  <si>
    <t>994.376,11</t>
  </si>
  <si>
    <t>TRATOR DE ESTEIRAS, POTENCIA 125 HP, PESO OPERACIONAL DE 12,9 T, COM LAMINA COM CAPACIDADE DE 2,7 M3</t>
  </si>
  <si>
    <t>544.954,09</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</si>
  <si>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</si>
  <si>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</si>
  <si>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</si>
  <si>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</si>
  <si>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</si>
  <si>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</si>
  <si>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</si>
  <si>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</si>
  <si>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130,77</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</si>
  <si>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</si>
  <si>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</si>
  <si>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</si>
  <si>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</si>
  <si>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422,40</t>
  </si>
  <si>
    <t>TUBO / MANGUEIRA PRETA EM POLIETILENO, LINHA PESADA OU REFORCADA, TIPO ESPAGUETE, PARA INJECAO DE CALDA DE CIMENTO, D = 1/2", ESPESSURA 1,5 MM</t>
  </si>
  <si>
    <t>TUBO ACO GALVANIZADO COM COSTURA, CLASSE LEVE, DN 100 MM ( 4"),  E = 3,75 MM,  *10,55* KG/M (NBR 5580)</t>
  </si>
  <si>
    <t>85,49</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</si>
  <si>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</si>
  <si>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</si>
  <si>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</si>
  <si>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</si>
  <si>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</si>
  <si>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</si>
  <si>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</si>
  <si>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</si>
  <si>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</si>
  <si>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28,15</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</si>
  <si>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</si>
  <si>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</si>
  <si>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</si>
  <si>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</si>
  <si>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</si>
  <si>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</si>
  <si>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</si>
  <si>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67,79</t>
  </si>
  <si>
    <t>TUBO ACO GALVANIZADO COM COSTURA, CLASSE MEDIA, DN 4", E = 4,50* MM, PESO 12,10* KG/M (NBR 5580)</t>
  </si>
  <si>
    <t>93,36</t>
  </si>
  <si>
    <t>TUBO ACO GALVANIZADO COM COSTURA, CLASSE MEDIA, DN 5", E = *5,40* MM, PESO *17,80* KG/M (NBR 5580)</t>
  </si>
  <si>
    <t>139,77</t>
  </si>
  <si>
    <t>TUBO ACO GALVANIZADO COM COSTURA, CLASSE MEDIA, DN 6", E = 4,85* MM, PESO 19,68* KG/M (NBR 5580)</t>
  </si>
  <si>
    <t>151,59</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</si>
  <si>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</si>
  <si>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</si>
  <si>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</si>
  <si>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</si>
  <si>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</si>
  <si>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37,90</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</si>
  <si>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</si>
  <si>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</si>
  <si>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</si>
  <si>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</si>
  <si>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</si>
  <si>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</si>
  <si>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</si>
  <si>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788,15</t>
  </si>
  <si>
    <t>TUBO ACO PRETO SEM COSTURA 2 1/2", E = 5,16 MM, SCHEDULE 40 (8,62 KG/M)</t>
  </si>
  <si>
    <t>73,89</t>
  </si>
  <si>
    <t>TUBO ACO PRETO SEM COSTURA 2", E= *3,91* MM, SCHEDULE 40, *5,43* KG/M</t>
  </si>
  <si>
    <t>45,61</t>
  </si>
  <si>
    <t>TUBO ACO PRETO SEM COSTURA 20", E= *12,70 MM, SCHEDULE 30, *154,97 KG/M</t>
  </si>
  <si>
    <t>1.512,31</t>
  </si>
  <si>
    <t>TUBO ACO PRETO SEM COSTURA 20", E= *6,35 MM,  SCHEDULE 10, *78,46 KG/M</t>
  </si>
  <si>
    <t>838,04</t>
  </si>
  <si>
    <t>TUBO ACO PRETO SEM COSTURA 3/4", E= *2,87 MM, SCHEDULE 40, *1,69 KG/M</t>
  </si>
  <si>
    <t>TUBO ACO PRETO SEM COSTURA 3/4", E= *3,91 MM, SCHEDULE 80, *2,19 KG/M.</t>
  </si>
  <si>
    <t>28,49</t>
  </si>
  <si>
    <t>TUBO ACO PRETO SEM COSTURA 4", E= *6,02 MM, SCHEDULE 40, *16,06 KG/M</t>
  </si>
  <si>
    <t>135,37</t>
  </si>
  <si>
    <t>TUBO ACO PRETO SEM COSTURA 4", E= *8,56 MM, SCHEDULE 80, *22,31 KG/M</t>
  </si>
  <si>
    <t>193,52</t>
  </si>
  <si>
    <t>TUBO ACO PRETO SEM COSTURA 6", E= *10,97 MM, SCHEDULE 80, *42,56 KG/M</t>
  </si>
  <si>
    <t>364,87</t>
  </si>
  <si>
    <t>TUBO ACO PRETO SEM COSTURA 6", E= 7,11 MM,  SCHEDULE 40, *28,26 KG/M</t>
  </si>
  <si>
    <t>239,03</t>
  </si>
  <si>
    <t>TUBO ACO PRETO SEM COSTURA 8", E= *12,70 MM, SCHEDULE 80, *64,64 KG/M</t>
  </si>
  <si>
    <t>479,51</t>
  </si>
  <si>
    <t>TUBO ACO PRETO SEM COSTURA 8", E= *6,35 MM,  SCHEDULE 20, *33,27 KG/M</t>
  </si>
  <si>
    <t>277,33</t>
  </si>
  <si>
    <t>TUBO ACO PRETO SEM COSTURA 8", E= *7,04 MM, SCHEDULE 30, *36,75 KG/M</t>
  </si>
  <si>
    <t>302,54</t>
  </si>
  <si>
    <t>TUBO ACO PRETO SEM COSTURA 8", E= *8,18 MM, SCHEDULE 40, *42,55 KG/M</t>
  </si>
  <si>
    <t>359,90</t>
  </si>
  <si>
    <t>TUBO COLETOR DE ESGOTO PVC, JEI, DN 100 MM (NBR  7362)</t>
  </si>
  <si>
    <t>TUBO COLETOR DE ESGOTO PVC, JEI, DN 200 MM (NBR 7362)</t>
  </si>
  <si>
    <t>55,35</t>
  </si>
  <si>
    <t>TUBO COLETOR DE ESGOTO PVC, JEI, DN 250 MM (NBR 7362)</t>
  </si>
  <si>
    <t>93,82</t>
  </si>
  <si>
    <t>TUBO COLETOR DE ESGOTO PVC, JEI, DN 300 MM (NBR 7362)</t>
  </si>
  <si>
    <t>152,04</t>
  </si>
  <si>
    <t>TUBO COLETOR DE ESGOTO PVC, JEI, DN 350 MM (NBR 7362)</t>
  </si>
  <si>
    <t>188,53</t>
  </si>
  <si>
    <t>TUBO COLETOR DE ESGOTO PVC, JEI, DN 400 MM (NBR 7362)</t>
  </si>
  <si>
    <t>245,37</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</si>
  <si>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</si>
  <si>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</si>
  <si>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</si>
  <si>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</si>
  <si>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</si>
  <si>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</si>
  <si>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</si>
  <si>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</si>
  <si>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</si>
  <si>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</si>
  <si>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</si>
  <si>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</si>
  <si>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</si>
  <si>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</si>
  <si>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</si>
  <si>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</si>
  <si>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</si>
  <si>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</si>
  <si>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</si>
  <si>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</si>
  <si>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</si>
  <si>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</si>
  <si>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</si>
  <si>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</si>
  <si>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</si>
  <si>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</si>
  <si>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</si>
  <si>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</si>
  <si>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</si>
  <si>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</si>
  <si>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</si>
  <si>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</si>
  <si>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</si>
  <si>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</si>
  <si>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</si>
  <si>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</si>
  <si>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</si>
  <si>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</si>
  <si>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</si>
  <si>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</si>
  <si>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</si>
  <si>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</si>
  <si>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</si>
  <si>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</si>
  <si>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</si>
  <si>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</si>
  <si>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</si>
  <si>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</si>
  <si>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</si>
  <si>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</si>
  <si>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</si>
  <si>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913,30</t>
  </si>
  <si>
    <t>TUBO CORRUGADO PEAD, PAREDE DUPLA, INTERNA LISA, JEI, DN/DI *400* MM, PARA SANEAMENTO</t>
  </si>
  <si>
    <t>207,89</t>
  </si>
  <si>
    <t>TUBO CORRUGADO PEAD, PAREDE DUPLA, INTERNA LISA, JEI, DN/DI *800* MM, PARA SANEAMENTO</t>
  </si>
  <si>
    <t>602,70</t>
  </si>
  <si>
    <t>TUBO CORRUGADO PEAD, PAREDE DUPLA, INTERNA LISA, JEI, DN/DI 1200 MM, PARA SANEAMENTO</t>
  </si>
  <si>
    <t>1.307,90</t>
  </si>
  <si>
    <t>TUBO CORRUGADO PEAD, PAREDE DUPLA, INTERNA LISA, JEI, DN/DI 250 MM, PARA SANEAMENTO</t>
  </si>
  <si>
    <t>TUBO CORRUGADO PEAD, PAREDE DUPLA, INTERNA LISA, JEI, DN/DI 300 MM, PARA SANEAMENTO</t>
  </si>
  <si>
    <t>104,41</t>
  </si>
  <si>
    <t>TUBO CORRUGADO PEAD, PAREDE DUPLA, INTERNA LISA, JEI, DN/DI 600 MM, PARA SANEAMENTO</t>
  </si>
  <si>
    <t>406,38</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</si>
  <si>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</si>
  <si>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</si>
  <si>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</si>
  <si>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</si>
  <si>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</si>
  <si>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</si>
  <si>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</si>
  <si>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</si>
  <si>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</si>
  <si>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</si>
  <si>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69,49</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</si>
  <si>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</si>
  <si>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</si>
  <si>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</si>
  <si>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127,91</t>
  </si>
  <si>
    <t>TUBO DE COBRE CLASSE "A", DN = 3 " (79 MM), PARA INSTALACOES DE MEDIA PRESSAO PARA GASES COMBUSTIVEIS E MEDICINAIS</t>
  </si>
  <si>
    <t>188,45</t>
  </si>
  <si>
    <t>TUBO DE COBRE CLASSE "A", DN = 3/4 " (22 MM), PARA INSTALACOES DE MEDIA PRESSAO PARA GASES COMBUSTIVEIS E MEDICINAIS</t>
  </si>
  <si>
    <t>TUBO DE COBRE CLASSE "A", DN = 4 " (104 MM), PARA INSTALACOES DE MEDIA PRESSAO PARA GASES COMBUSTIVEIS E MEDICINAIS</t>
  </si>
  <si>
    <t>285,74</t>
  </si>
  <si>
    <t>TUBO DE COBRE CLASSE "E", DN = 104 MM, PARA INSTALACAO HIDRAULICA PREDIAL</t>
  </si>
  <si>
    <t>226,26</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</si>
  <si>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</si>
  <si>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</si>
  <si>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</si>
  <si>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</si>
  <si>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</si>
  <si>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51,37</t>
  </si>
  <si>
    <t>TUBO DE COBRE CLASSE "E", DN = 54 MM, PARA INSTALACAO HIDRAULICA PREDIAL</t>
  </si>
  <si>
    <t>74,50</t>
  </si>
  <si>
    <t>TUBO DE COBRE CLASSE "E", DN = 66 MM, PARA INSTALACAO HIDRAULICA PREDIAL</t>
  </si>
  <si>
    <t>104,96</t>
  </si>
  <si>
    <t>TUBO DE COBRE CLASSE "E", DN = 79 MM, PARA INSTALACAO HIDRAULICA PREDIAL</t>
  </si>
  <si>
    <t>TUBO DE COBRE CLASSE "I", DN = 1 " (28 MM), PARA INSTALACOES INDUSTRIAIS DE ALTA PRESSAO E VAPOR</t>
  </si>
  <si>
    <t>50,40</t>
  </si>
  <si>
    <t>TUBO DE COBRE CLASSE "I", DN = 1 1/2 " (42 MM), PARA INSTALACOES INDUSTRIAIS DE ALTA PRESSAO E VAPOR</t>
  </si>
  <si>
    <t>88,57</t>
  </si>
  <si>
    <t>TUBO DE COBRE CLASSE "I", DN = 1 1/4 " (35 MM), PARA INSTALACOES INDUSTRIAIS DE ALTA PRESSAO E VAPOR</t>
  </si>
  <si>
    <t>72,89</t>
  </si>
  <si>
    <t>TUBO DE COBRE CLASSE "I", DN = 1/2 " (15 MM), PARA INSTALACOES INDUSTRIAIS DE ALTA PRESSAO E VAPOR</t>
  </si>
  <si>
    <t>TUBO DE COBRE CLASSE "I", DN = 2 " (54 MM), PARA INSTALACOES INDUSTRIAIS DE ALTA PRESSAO E VAPOR</t>
  </si>
  <si>
    <t>122,66</t>
  </si>
  <si>
    <t>TUBO DE COBRE CLASSE "I", DN = 2 1/2 " (66 MM), PARA INSTALACOES INDUSTRIAIS DE ALTA PRESSAO E VAPOR</t>
  </si>
  <si>
    <t>TUBO DE COBRE CLASSE "I", DN = 3 " (79 MM), PARA INSTALACOES INDUSTRIAIS DE ALTA PRESSAO E VAPOR</t>
  </si>
  <si>
    <t>235,71</t>
  </si>
  <si>
    <t>TUBO DE COBRE CLASSE "I", DN = 3/4 " (22 MM), PARA INSTALACOES INDUSTRIAIS DE ALTA PRESSAO E VAPOR</t>
  </si>
  <si>
    <t>TUBO DE COBRE CLASSE "I", DN = 4" (104 MM), PARA INSTALACOES INDUSTRIAIS DE ALTA PRESSAO E VAPOR</t>
  </si>
  <si>
    <t>346,96</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</si>
  <si>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</si>
  <si>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</si>
  <si>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</si>
  <si>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</si>
  <si>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23,78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</si>
  <si>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</si>
  <si>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</si>
  <si>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</si>
  <si>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</si>
  <si>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98,88</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</si>
  <si>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</si>
  <si>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</si>
  <si>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</si>
  <si>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</si>
  <si>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</si>
  <si>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</si>
  <si>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</si>
  <si>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</si>
  <si>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</si>
  <si>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</si>
  <si>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</si>
  <si>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</si>
  <si>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</si>
  <si>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</si>
  <si>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</si>
  <si>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</si>
  <si>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</si>
  <si>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</si>
  <si>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</si>
  <si>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</si>
  <si>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</si>
  <si>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</si>
  <si>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</si>
  <si>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</si>
  <si>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</si>
  <si>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2.997,13</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</si>
  <si>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</si>
  <si>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</si>
  <si>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5.256,51</t>
  </si>
  <si>
    <t>TUBO DE POLIETILENO DE ALTA DENSIDADE, PEAD, PE-80, DE = 1400 MM X 42,9 MM PAREDE, (SDR 32,25 - PN 04 ) PARA REDE DE AGUA OU ESGOTO (NBR 15561)</t>
  </si>
  <si>
    <t>7.172,71</t>
  </si>
  <si>
    <t>TUBO DE POLIETILENO DE ALTA DENSIDADE, PEAD, PE-80, DE = 160 MM X 14,6 MM PAREDE, (SDR 11 - PN 12,5 ) PARA REDE DE AGUA OU ESGOTO (NBR 15561)</t>
  </si>
  <si>
    <t>157,67</t>
  </si>
  <si>
    <t>TUBO DE POLIETILENO DE ALTA DENSIDADE, PEAD, PE-80, DE = 1600 MM X 49,0 MM PAREDE, ( SDR 32,25 - PN 04 ) PARA REDE DE AGUA OU ESGOTO (NBR 15561)</t>
  </si>
  <si>
    <t>6.804,17</t>
  </si>
  <si>
    <t>TUBO DE POLIETILENO DE ALTA DENSIDADE, PEAD, PE-80, DE = 900 MM X 34,7 MM PAREDE, ( SDR 26 - PN 05 ) PARA REDE DE AGUA OU ESGOTO (NBR 15561)</t>
  </si>
  <si>
    <t>2.718,38</t>
  </si>
  <si>
    <t>TUBO DE POLIETILENO DE ALTA DENSIDADE, PEAD, PE-80, DE= 200 MM X 18,2 MM PAREDE, ( SDR 11 - PN 12,5 ) PARA REDE DE AGUA OU ESGOTO (NBR 15561)</t>
  </si>
  <si>
    <t>245,79</t>
  </si>
  <si>
    <t>TUBO DE POLIETILENO DE ALTA DENSIDADE, PEAD, PE-80, DE= 315 MM X 28,7 MM PAREDE, ( SDR 11 - PN 12,5 ) PARA REDE DE AGUA OU ESGOTO (NBR 15561)</t>
  </si>
  <si>
    <t>602,25</t>
  </si>
  <si>
    <t>TUBO DE POLIETILENO DE ALTA DENSIDADE, PEAD, PE-80, DE= 400 MM X 36,4 MM PAREDE, ( SDR 11 - PN 12,5 ) PARA REDE DE AGUA OU ESGOTO (NBR 15561)</t>
  </si>
  <si>
    <t>970,01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</si>
  <si>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</si>
  <si>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</si>
  <si>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1.702,99</t>
  </si>
  <si>
    <t>TUBO DE POLIETILENO DE ALTA DENSIDADE, PEAD, PE-80, DE= 630 MM X 57,3 MM PAREDE (SDR 11 - PN 12,5 ) PARA REDE DE AGUA OU ESGOTO (NBR 15561)</t>
  </si>
  <si>
    <t>2.532,82</t>
  </si>
  <si>
    <t>TUBO DE POLIETILENO DE ALTA DENSIDADE, PEAD, PE-80, DE= 730 MM X 34,1 MM PAREDE, ( SDR 21 - PN 06 ) PARA REDE DE AGUA OU ESGOTO (NBR 15561)</t>
  </si>
  <si>
    <t>1.270,15</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</si>
  <si>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</si>
  <si>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</si>
  <si>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1.657,11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</si>
  <si>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</si>
  <si>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</si>
  <si>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</si>
  <si>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</si>
  <si>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</si>
  <si>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693,27</t>
  </si>
  <si>
    <t>TUBO DE REVESTIMENTO, EM ACO, CORPO SCHEDULE 40, PONTEIRA SCHEDULE 80, ROSQUEAVEL E SEGMENTADO PARA PERFURACAO, DIAMETRO 10'' (310 MM)  (COLETADO CAIXA)</t>
  </si>
  <si>
    <t>1.151,84</t>
  </si>
  <si>
    <t>TUBO DE REVESTIMENTO, EM ACO, CORPO SCHEDULE 40, PONTEIRA SCHEDULE 80, ROSQUEAVEL E SEGMENTADO PARA PERFURACAO, DIAMETRO 14'' (400 MM)  (COLETADO CAIXA)</t>
  </si>
  <si>
    <t>1.655,63</t>
  </si>
  <si>
    <t>TUBO DE REVESTIMENTO, EM ACO, CORPO SCHEDULE 40, PONTEIRA SCHEDULE 80, ROSQUEAVEL E SEGMENTADO PARA PERFURACAO, DIAMETRO 16'' (450 MM)  (COLETADO CAIXA)</t>
  </si>
  <si>
    <t>1.943,32</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</si>
  <si>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</si>
  <si>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</si>
  <si>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</si>
  <si>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</si>
  <si>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</si>
  <si>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</si>
  <si>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</si>
  <si>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</si>
  <si>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</si>
  <si>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</si>
  <si>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</si>
  <si>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</si>
  <si>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</si>
  <si>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</si>
  <si>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</si>
  <si>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</si>
  <si>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</si>
  <si>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</si>
  <si>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</si>
  <si>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</si>
  <si>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</si>
  <si>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</si>
  <si>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</si>
  <si>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</si>
  <si>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</si>
  <si>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</si>
  <si>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</si>
  <si>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</si>
  <si>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</si>
  <si>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</si>
  <si>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</si>
  <si>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</si>
  <si>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</si>
  <si>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</si>
  <si>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32,18</t>
  </si>
  <si>
    <t>TUBO PVC CORRUGADO, PAREDE DUPLA, JE, DN 200 MM, REDE COLETORA ESGOTO</t>
  </si>
  <si>
    <t>TUBO PVC CORRUGADO, PAREDE DUPLA, JE, DN 250 MM, REDE COLETORA ESGOTO</t>
  </si>
  <si>
    <t>TUBO PVC CORRUGADO, PAREDE DUPLA, JE, DN 300 MM, REDE COLETORA ESGOTO</t>
  </si>
  <si>
    <t>136,97</t>
  </si>
  <si>
    <t>TUBO PVC CORRUGADO, PAREDE DUPLA, JE, DN 350 MM, REDE COLETORA ESGOTO</t>
  </si>
  <si>
    <t>202,62</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</si>
  <si>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</si>
  <si>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</si>
  <si>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</si>
  <si>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</si>
  <si>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</si>
  <si>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</si>
  <si>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</si>
  <si>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</si>
  <si>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</si>
  <si>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</si>
  <si>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</si>
  <si>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</si>
  <si>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</si>
  <si>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</si>
  <si>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</si>
  <si>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</si>
  <si>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</si>
  <si>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</si>
  <si>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58,39</t>
  </si>
  <si>
    <t>TUBO PVC PBA JEI, CLASSE 20, DN 50 MM, PARA REDE DE AGUA (NBR 5647)</t>
  </si>
  <si>
    <t>TUBO PVC PBA JEI, CLASSE 20, DN 75 MM, PARA REDE DE AGUA (NBR 5647)</t>
  </si>
  <si>
    <t>35,35</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</si>
  <si>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</si>
  <si>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</si>
  <si>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</si>
  <si>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</si>
  <si>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</si>
  <si>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</si>
  <si>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</si>
  <si>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</si>
  <si>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</si>
  <si>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</si>
  <si>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</si>
  <si>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</si>
  <si>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</si>
  <si>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</si>
  <si>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</si>
  <si>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</si>
  <si>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</si>
  <si>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</si>
  <si>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</si>
  <si>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</si>
  <si>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19,05</t>
  </si>
  <si>
    <t>TUBO PVC, ROSCAVEL, 1/2", AGUA FRIA PREDIAL</t>
  </si>
  <si>
    <t>TUBO PVC, ROSCAVEL, 1", AGUA FRIA PREDIAL</t>
  </si>
  <si>
    <t>TUBO PVC, ROSCAVEL, 3", AGUA FRIA PREDIAL</t>
  </si>
  <si>
    <t>73,05</t>
  </si>
  <si>
    <t>TUBO PVC, ROSCAVEL, 4",  AGUA FRIA PREDIAL</t>
  </si>
  <si>
    <t>86,27</t>
  </si>
  <si>
    <t>TUBO PVC, ROSCAVEL, 5",  AGUA FRIA PREDIAL</t>
  </si>
  <si>
    <t>122,91</t>
  </si>
  <si>
    <t>TUBO PVC, ROSCAVEL, 6",  AGUA FRIA PREDIAL</t>
  </si>
  <si>
    <t>142,11</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</si>
  <si>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</si>
  <si>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</si>
  <si>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</si>
  <si>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</si>
  <si>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</si>
  <si>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</si>
  <si>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</si>
  <si>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</si>
  <si>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</si>
  <si>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</si>
  <si>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1.346,28</t>
  </si>
  <si>
    <t>TUBO 30" EM CHAPA PRETA, E= 1/4", 175 KG/6 M</t>
  </si>
  <si>
    <t>1.716,19</t>
  </si>
  <si>
    <t>TUBO 30" EM CHAPA PRETA, E= 3/8", 177 KG/6 M</t>
  </si>
  <si>
    <t>1.735,81</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</si>
  <si>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</si>
  <si>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</si>
  <si>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</si>
  <si>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</si>
  <si>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</si>
  <si>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</si>
  <si>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</si>
  <si>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</si>
  <si>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</si>
  <si>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</si>
  <si>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</si>
  <si>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</si>
  <si>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</si>
  <si>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</si>
  <si>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</si>
  <si>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</si>
  <si>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</si>
  <si>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</si>
  <si>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</si>
  <si>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</si>
  <si>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</si>
  <si>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</si>
  <si>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</si>
  <si>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</si>
  <si>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</si>
  <si>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</si>
  <si>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</si>
  <si>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</si>
  <si>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</si>
  <si>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</si>
  <si>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</si>
  <si>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</si>
  <si>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</si>
  <si>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</si>
  <si>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</si>
  <si>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</si>
  <si>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</si>
  <si>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</si>
  <si>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</si>
  <si>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</si>
  <si>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</si>
  <si>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</si>
  <si>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</si>
  <si>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</si>
  <si>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</si>
  <si>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112,17</t>
  </si>
  <si>
    <t>UNIAO PVC, ROSCAVEL, 3/4",  AGUA FRIA PREDIAL</t>
  </si>
  <si>
    <t>UNIAO PVC, ROSCAVEL, 3",  AGUA FRIA PREDIAL</t>
  </si>
  <si>
    <t>UNIAO PVC, SOLDAVEL, 110 MM,  PARA AGUA FRIA PREDIAL</t>
  </si>
  <si>
    <t>359,92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</si>
  <si>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</si>
  <si>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</si>
  <si>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</si>
  <si>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</si>
  <si>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</si>
  <si>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</si>
  <si>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</si>
  <si>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106,61</t>
  </si>
  <si>
    <t>UNIAO PVC, SOLDAVEL, 85 MM,  PARA AGUA FRIA PREDIAL</t>
  </si>
  <si>
    <t>158,26</t>
  </si>
  <si>
    <t>UNIAO TIPO STORZ, COM EMPATACAO INTERNA TIPO ANEL DE EXPANSAO, ENGATE RAPIDO 1 1/2", PARA MANGUEIRA DE COMBATE A INCENDIO PREDIAL</t>
  </si>
  <si>
    <t>55,11</t>
  </si>
  <si>
    <t>UNIAO TIPO STORZ, COM EMPATACAO INTERNA TIPO ANEL DE EXPANSAO, ENGATE RAPIDO 2 1/2", PARA MANGUEIRA DE COMBATE A INCENDIO PREDIAL</t>
  </si>
  <si>
    <t>78,85</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</si>
  <si>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</si>
  <si>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</si>
  <si>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</si>
  <si>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</si>
  <si>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</si>
  <si>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</si>
  <si>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</si>
  <si>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</si>
  <si>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</si>
  <si>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</si>
  <si>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</si>
  <si>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</si>
  <si>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</si>
  <si>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</si>
  <si>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</si>
  <si>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</si>
  <si>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</si>
  <si>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</si>
  <si>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</si>
  <si>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</si>
  <si>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</si>
  <si>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</si>
  <si>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</si>
  <si>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</si>
  <si>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</si>
  <si>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</si>
  <si>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</si>
  <si>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</si>
  <si>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</si>
  <si>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</si>
  <si>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</si>
  <si>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</si>
  <si>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</si>
  <si>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</si>
  <si>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</si>
  <si>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</si>
  <si>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</si>
  <si>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</si>
  <si>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</si>
  <si>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</si>
  <si>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</si>
  <si>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</si>
  <si>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</si>
  <si>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</si>
  <si>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</si>
  <si>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</si>
  <si>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</si>
  <si>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</si>
  <si>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</si>
  <si>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</si>
  <si>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</si>
  <si>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</si>
  <si>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</si>
  <si>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</si>
  <si>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</si>
  <si>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</si>
  <si>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</si>
  <si>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</si>
  <si>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</si>
  <si>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</si>
  <si>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</si>
  <si>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</si>
  <si>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</si>
  <si>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</si>
  <si>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</si>
  <si>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</si>
  <si>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</si>
  <si>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</si>
  <si>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</si>
  <si>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</si>
  <si>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</si>
  <si>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</si>
  <si>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</si>
  <si>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</si>
  <si>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</si>
  <si>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</si>
  <si>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30.786,78</t>
  </si>
  <si>
    <t>VASSOURA 40 CM COM CABO</t>
  </si>
  <si>
    <t>VEDACAO DE CALHA, EM BORRACHA COR PRETA, MEDIDA ENTRE 119 E 170 MM, PARA DRENAGEM PLUVIAL PREDIAL</t>
  </si>
  <si>
    <t>VEDACAO PVC, 100 MM, PARA SAIDA VASO SANITARIO</t>
  </si>
  <si>
    <t>VEICULO DE PASSEIO COM MOTOR 1.0 FLEX, POTENCIA 72/85 CV, 5 PORTAS, COR SOLIDA, BASICO</t>
  </si>
  <si>
    <t>42.990,00</t>
  </si>
  <si>
    <t>VEICULO DE PASSEIO COM MOTOR 1.6 FLEX, POTENCIA 101/104 CV, 4 PORTAS</t>
  </si>
  <si>
    <t>46.543,91</t>
  </si>
  <si>
    <t>VEICULO TIPO  MINI FURGAO COM MOTOR ENTRE *1.4 A 1.6* FLEX, 2 PORTAS</t>
  </si>
  <si>
    <t>50.619,25</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</si>
  <si>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</si>
  <si>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</si>
  <si>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</si>
  <si>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</si>
  <si>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</si>
  <si>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</si>
  <si>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</si>
  <si>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</si>
  <si>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</si>
  <si>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</si>
  <si>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</si>
  <si>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</si>
  <si>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</si>
  <si>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</si>
  <si>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2.122.524,44</t>
  </si>
  <si>
    <t>VIBROACABADORA DE ASFALTO SOBRE ESTEIRAS, LARG. PAVIM. 2,13 M A 4,55 M, POT. 74 KW/ 100 HP, CAP. 400 T/ H</t>
  </si>
  <si>
    <t>893.558,15</t>
  </si>
  <si>
    <t>VIBROACABADORA DE ASFALTO SOBRE ESTEIRAS, LARG. PAVIM. 2,60 M A 5,75 M, POT. 110 HP, CAP. 450 T/ H</t>
  </si>
  <si>
    <t>900.033,27</t>
  </si>
  <si>
    <t>VIBROACABADORA DE ASFALTO SOBRE ESTEIRAS, LARG. PAVIMENT. 1,90 A 5,3 M, POT. 78 KW/105 HP, CAP. 450 T/H</t>
  </si>
  <si>
    <t>1.090.400,00</t>
  </si>
  <si>
    <t>VIBROACABADORA DE ASFALTO SOBRE RODAS, LARGURA DE PAVIMENTACAO DE 1,70 A 4,20 M, POTENCIA 78 KW/105 HP, CAPACIDADE 300 T/H</t>
  </si>
  <si>
    <t>966.078,80</t>
  </si>
  <si>
    <t>VIDRACEIRO</t>
  </si>
  <si>
    <t>14,08</t>
  </si>
  <si>
    <t>VIDRACEIRO (MENSALISTA)</t>
  </si>
  <si>
    <t>2.557,72</t>
  </si>
  <si>
    <t>VIDRO COMUM LAMINADO LISO INCOLOR DUPLO, ESPESSURA TOTAL 8 MM (CADA CAMADA DE 4 MM) - COLOCADO</t>
  </si>
  <si>
    <t>568,64</t>
  </si>
  <si>
    <t>VIDRO COMUM LAMINADO, LISO, INCOLOR, DUPLO, ESPESSURA TOTAL 6 MM (CADA CAMADA E= 3 MM) - COLOCADO</t>
  </si>
  <si>
    <t>495,00</t>
  </si>
  <si>
    <t>VIDRO COMUM LAMINADO, LISO, INCOLOR, TRIPLO, ESPESSURA TOTAL 12 MM (CADA CAMADA E=  4 MM) - COLOCADO</t>
  </si>
  <si>
    <t>1.286,99</t>
  </si>
  <si>
    <t>VIDRO COMUM LAMINADO, LISO, INCOLOR, TRIPLO, ESPESSURA TOTAL 15 MM (CADA CAMADA E = 5 MM) - COLOCADO</t>
  </si>
  <si>
    <t>1.504,80</t>
  </si>
  <si>
    <t>VIDRO CRISTAL COLORIDO, 10 MM, PINTADO NA COR BRANCA</t>
  </si>
  <si>
    <t>443,52</t>
  </si>
  <si>
    <t>VIDRO CRISTAL COLORIDO, 4 MM, PINTADO NA COR BRANCA</t>
  </si>
  <si>
    <t>138,60</t>
  </si>
  <si>
    <t>VIDRO CRISTAL COLORIDO, 6 MM, PINTADO NA COR BRANCA</t>
  </si>
  <si>
    <t>196,98</t>
  </si>
  <si>
    <t>VIDRO CRISTAL COLORIDO, 8 MM, PINTADO NA COR BRANCA</t>
  </si>
  <si>
    <t>319,77</t>
  </si>
  <si>
    <t>VIDRO LISO FUME E = 4MM - SEM COLOCACAO</t>
  </si>
  <si>
    <t>158,40</t>
  </si>
  <si>
    <t>VIDRO LISO FUME E = 6MM - SEM COLOCACAO</t>
  </si>
  <si>
    <t>237,60</t>
  </si>
  <si>
    <t>VIDRO LISO FUME, E = 5 MM - SEM COLOCACAO</t>
  </si>
  <si>
    <t>170,98</t>
  </si>
  <si>
    <t>VIDRO LISO INCOLOR 10 MM - SEM COLOCACAO</t>
  </si>
  <si>
    <t>296,99</t>
  </si>
  <si>
    <t>VIDRO LISO INCOLOR 2 A 3 MM - SEM COLOCACAO</t>
  </si>
  <si>
    <t>89,10</t>
  </si>
  <si>
    <t>VIDRO LISO INCOLOR 4MM - SEM COLOCACAO</t>
  </si>
  <si>
    <t>118,79</t>
  </si>
  <si>
    <t>VIDRO LISO INCOLOR 5MM - SEM COLOCACAO</t>
  </si>
  <si>
    <t>VIDRO LISO INCOLOR 6 MM - SEM COLOCACAO</t>
  </si>
  <si>
    <t>168,30</t>
  </si>
  <si>
    <t>VIDRO LISO INCOLOR 8MM  -  SEM COLOCACAO</t>
  </si>
  <si>
    <t>245,52</t>
  </si>
  <si>
    <t>VIDRO MARTELADO OU CANELADO, 4 MM - SEM COLOCACAO</t>
  </si>
  <si>
    <t>VIDRO PLANO ARAMADO E = 6 MM - SEM COLOCACAO</t>
  </si>
  <si>
    <t>VIDRO PLANO ARMADO E = 7MM - SEM COLOCACAO</t>
  </si>
  <si>
    <t>VIDRO TEMPERADO INCOLOR E = 10 MM, SEM COLOCACAO</t>
  </si>
  <si>
    <t>253,74</t>
  </si>
  <si>
    <t>VIDRO TEMPERADO INCOLOR E = 6 MM, SEM COLOCACAO</t>
  </si>
  <si>
    <t>149,72</t>
  </si>
  <si>
    <t>VIDRO TEMPERADO INCOLOR E = 8 MM, SEM COLOCACAO</t>
  </si>
  <si>
    <t>VIDRO TEMPERADO INCOLOR PARA PORTA DE ABRIR, E = 10 MM (SEM FERRAGENS E SEM COLOCACAO)</t>
  </si>
  <si>
    <t>274,45</t>
  </si>
  <si>
    <t>VIDRO TEMPERADO VERDE E = 10 MM, SEM COLOCACAO</t>
  </si>
  <si>
    <t>319,80</t>
  </si>
  <si>
    <t>VIDRO TEMPERADO VERDE E = 6 MM, SEM COLOCACAO</t>
  </si>
  <si>
    <t>180,67</t>
  </si>
  <si>
    <t>VIDRO TEMPERADO VERDE E = 8 MM, SEM COLOCACAO</t>
  </si>
  <si>
    <t>244,09</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</si>
  <si>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</si>
  <si>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</si>
  <si>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</si>
  <si>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</si>
  <si>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</si>
  <si>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</si>
  <si>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</si>
  <si>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</si>
  <si>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</si>
  <si>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2.248,15</t>
  </si>
  <si>
    <t>VIGIA NOTURNO, HORA EFETIVAMENTE TRABALHADA DE 22 H AS 5 H (COM ADICIONAL NOTURNO)</t>
  </si>
  <si>
    <t>VIGOTA DE MADEIRA NAO APARELHADA *5 X 10* CM, MACARANDUBA, ANGELIM OU EQUIVALENTE DA REGIAO</t>
  </si>
  <si>
    <t>WASH PRIMER PARA TINTA AUTOMOTIVA</t>
  </si>
  <si>
    <t>110,68</t>
  </si>
  <si>
    <r>
      <t xml:space="preserve">TABELA REFERENCIAL - </t>
    </r>
    <r>
      <rPr>
        <b/>
        <sz val="15"/>
        <color rgb="FFC00000"/>
        <rFont val="Arial"/>
        <family val="2"/>
      </rPr>
      <t>IOPES</t>
    </r>
  </si>
  <si>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</si>
  <si>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</si>
  <si>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</si>
  <si>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Muro de arrimo em Conc. ciclópico 15MPa c/ 30% de pedra de mão, c/ forn., preparo e aplicação de concreto, forma de tábua pinho-reap.5 vezes, exclusive escav. e reaterro, seções tipicas nas dimensões:b=0.40m; B=1.05m e H=2.00m</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</si>
  <si>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</si>
  <si>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</si>
  <si>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</si>
  <si>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</si>
  <si>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</si>
  <si>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</si>
  <si>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</si>
  <si>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</si>
  <si>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</si>
  <si>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</si>
  <si>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</si>
  <si>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</si>
  <si>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</si>
  <si>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Cuba louça de embutir redonda, 30cm, L-41, completa, marcas de referência Deca, Celite ou Ideal Standard, incl. válvula e sifão, exclusive torneira</t>
  </si>
  <si>
    <t>Tomada padrão brasileiro linha branca, NBR 14136 2 polos + terra 10A/250V, com placa 4x2"</t>
  </si>
  <si>
    <t>Tomada padrão brasileiro linha branca, NBR 14136 2 polos + terra 20A/250V, com placa 4x2"</t>
  </si>
  <si>
    <t>Escada tipo marinheiro de tubo de ferro 1" e 3/4", com h=4.20m, para acesso a caixa d'água, inclusive pintura em esmalte sintético, conforme detalhe em projeto</t>
  </si>
  <si>
    <t>SINAPI</t>
  </si>
  <si>
    <t>Barreira dinâmica H=4,00m, espaçamento entre postes 6,00m, tela fio 3mm, chumbadores 32mm, tirante 32mm, conforme projeto, tudo incluído (Maccferri RB 750 ou similar).</t>
  </si>
  <si>
    <t>Aço CA-50 grossa, diâmetro de 12.5 a 25 mm, fornecimento, dobragem e colocação nas formas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</si>
  <si>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</si>
  <si>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</si>
  <si>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</si>
  <si>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</si>
  <si>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TRANS-01</t>
  </si>
  <si>
    <t>Transporte de materiais encosta abaixo com carrinho-de-mão, serviço manual, inclusive carga e descarga</t>
  </si>
  <si>
    <t>Txkm</t>
  </si>
  <si>
    <t>Tela de aço de alta resistência, malha losangular, diâm.3,0mm, com placas de ancoragem, fornecimento e colocação, tudo incluído</t>
  </si>
  <si>
    <t xml:space="preserve">OBRA: OAE/PONTE </t>
  </si>
  <si>
    <t>ORÇAMENTISTA: ROBSON LUIZ GAIOFATTO - CREA: 84-1-06347-9-D/RJ</t>
  </si>
  <si>
    <t>Total para Administração Local</t>
  </si>
  <si>
    <t>Serviços Técnicos e Consultoria</t>
  </si>
  <si>
    <t>Mão de Obra Auxiliar</t>
  </si>
  <si>
    <t>Mão de Obra Indireta</t>
  </si>
  <si>
    <t>Resumo para Administração Local</t>
  </si>
  <si>
    <t>Total</t>
  </si>
  <si>
    <t>Blocos (absorção)</t>
  </si>
  <si>
    <t>Blocos (resistência)</t>
  </si>
  <si>
    <t>Telhas (impermeabilização)</t>
  </si>
  <si>
    <t>Telhas (flexão)</t>
  </si>
  <si>
    <t>Concreto (cura, faceamento, ruptura, emissão de certificados)</t>
  </si>
  <si>
    <t>Concreto (dosagem experimental)</t>
  </si>
  <si>
    <t>Aço (tração, dobramento e desbitolagem)</t>
  </si>
  <si>
    <t>UNIT.</t>
  </si>
  <si>
    <t>CUSTO</t>
  </si>
  <si>
    <t>DISCRIMINAÇÃO</t>
  </si>
  <si>
    <t>Serviços Técnicos e Consultorias</t>
  </si>
  <si>
    <t>MENSAL</t>
  </si>
  <si>
    <t>ENCARGOS SOCIAIS</t>
  </si>
  <si>
    <t>SALÁRIO</t>
  </si>
  <si>
    <t>PRAZO</t>
  </si>
  <si>
    <t>Faxineiro</t>
  </si>
  <si>
    <t>Auxiliar de Pessoal</t>
  </si>
  <si>
    <t>Chefe de Escritório</t>
  </si>
  <si>
    <t>Encarregado de Obra</t>
  </si>
  <si>
    <t>Engenheiro de Obra</t>
  </si>
  <si>
    <t>Engenheiro Coordenador</t>
  </si>
  <si>
    <t>meses</t>
  </si>
  <si>
    <t>Prazo de execução:</t>
  </si>
  <si>
    <t>Local:</t>
  </si>
  <si>
    <t>Data:</t>
  </si>
  <si>
    <t>Nº de U.H.:</t>
  </si>
  <si>
    <t>Obra:</t>
  </si>
  <si>
    <t>B.D.I. - Administração Local</t>
  </si>
  <si>
    <r>
      <rPr>
        <sz val="7"/>
        <rFont val="Arial"/>
        <family val="2"/>
      </rPr>
      <t>*O valor correspondente ao transporte será calculado por ocasião do orçamento, quando serão informadas as distâncias.</t>
    </r>
  </si>
  <si>
    <r>
      <rPr>
        <sz val="7"/>
        <rFont val="Arial"/>
        <family val="2"/>
      </rPr>
      <t>M2</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</si>
  <si>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</si>
  <si>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M3</t>
    </r>
  </si>
  <si>
    <r>
      <rPr>
        <sz val="7"/>
        <rFont val="Arial"/>
        <family val="2"/>
      </rPr>
      <t>Remoção de solos moles, incluindo carregamento mecânico com escavadeira hidráulica</t>
    </r>
  </si>
  <si>
    <r>
      <rPr>
        <sz val="7"/>
        <rFont val="Arial"/>
        <family val="2"/>
      </rPr>
      <t>Pré-fissuramento de taludes de rocha</t>
    </r>
  </si>
  <si>
    <r>
      <rPr>
        <sz val="7"/>
        <rFont val="Arial"/>
        <family val="2"/>
      </rPr>
      <t xml:space="preserve">Limpeza e desmatamento em área alagada (pântano) com ferramentas manuais, inclusive
</t>
    </r>
    <r>
      <rPr>
        <sz val="7"/>
        <rFont val="Arial"/>
        <family val="2"/>
      </rPr>
      <t>moto serra</t>
    </r>
  </si>
  <si>
    <r>
      <rPr>
        <sz val="7"/>
        <rFont val="Arial"/>
        <family val="2"/>
      </rPr>
      <t>Limpeza, desmatamento e destocamento de jazida com remoçao 15 cm solo orgânico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</si>
  <si>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</si>
  <si>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 acostamento</t>
    </r>
  </si>
  <si>
    <r>
      <rPr>
        <sz val="7"/>
        <rFont val="Arial"/>
        <family val="2"/>
      </rPr>
      <t>Fragmentação de rocha (fogacheamento)</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</si>
  <si>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</si>
  <si>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Espalhamento de material de 1ª categoria com trator de esteiras</t>
    </r>
  </si>
  <si>
    <r>
      <rPr>
        <sz val="7"/>
        <rFont val="Arial"/>
        <family val="2"/>
      </rPr>
      <t>Espalhamento de material de 1ª categoria com motoniveladora</t>
    </r>
  </si>
  <si>
    <r>
      <rPr>
        <sz val="7"/>
        <rFont val="Arial"/>
        <family val="2"/>
      </rPr>
      <t>Espalhamento / regularização / compactação de material em bota-fora</t>
    </r>
  </si>
  <si>
    <r>
      <rPr>
        <sz val="7"/>
        <rFont val="Arial"/>
        <family val="2"/>
      </rPr>
      <t>Escavação e carga de material de 3ª categoria (H bancada &gt;1,0 m)</t>
    </r>
  </si>
  <si>
    <r>
      <rPr>
        <sz val="7"/>
        <rFont val="Arial"/>
        <family val="2"/>
      </rPr>
      <t>Escavação e carga de material de 3ª categoria (fogo controlado)</t>
    </r>
  </si>
  <si>
    <r>
      <rPr>
        <sz val="7"/>
        <rFont val="Arial"/>
        <family val="2"/>
      </rPr>
      <t>Escavação e carga de material de 2ª categoria, com trator de esteira e pá carregadeira</t>
    </r>
  </si>
  <si>
    <r>
      <rPr>
        <sz val="7"/>
        <rFont val="Arial"/>
        <family val="2"/>
      </rPr>
      <t>Escavação e carga de material de 2ª categoria com escavadeira</t>
    </r>
  </si>
  <si>
    <r>
      <rPr>
        <sz val="7"/>
        <rFont val="Arial"/>
        <family val="2"/>
      </rPr>
      <t>Escavação e carga de material de 1ª categoria, com trator de esteira e pá carregadeira</t>
    </r>
  </si>
  <si>
    <r>
      <rPr>
        <sz val="7"/>
        <rFont val="Arial"/>
        <family val="2"/>
      </rPr>
      <t>Escavação e carga de material de 1ª categoria com escavadeira</t>
    </r>
  </si>
  <si>
    <r>
      <rPr>
        <sz val="7"/>
        <rFont val="Arial"/>
        <family val="2"/>
      </rPr>
      <t>Escavação e carga de material de barreira (remoção)</t>
    </r>
  </si>
  <si>
    <r>
      <rPr>
        <sz val="7"/>
        <rFont val="Arial"/>
        <family val="2"/>
      </rPr>
      <t xml:space="preserve">Escavação, carga e transporte de material de 2ª cat. 800 a 1000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</si>
  <si>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</si>
  <si>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</si>
  <si>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</si>
  <si>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1000 a 1200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</si>
  <si>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</si>
  <si>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</si>
  <si>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</si>
  <si>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</si>
  <si>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</si>
  <si>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1000 a 1200 m com moto-escavo-
</t>
    </r>
    <r>
      <rPr>
        <sz val="7"/>
        <rFont val="Arial"/>
        <family val="2"/>
      </rPr>
      <t>transportador</t>
    </r>
  </si>
  <si>
    <r>
      <rPr>
        <sz val="7"/>
        <rFont val="Arial"/>
        <family val="2"/>
      </rPr>
      <t xml:space="preserve">Escavação, carga e transporte de material de 1ª cat. até 200 m com moto-escavo-
</t>
    </r>
    <r>
      <rPr>
        <sz val="7"/>
        <rFont val="Arial"/>
        <family val="2"/>
      </rPr>
      <t>transportador</t>
    </r>
  </si>
  <si>
    <r>
      <rPr>
        <sz val="7"/>
        <rFont val="Arial"/>
        <family val="2"/>
      </rPr>
      <t>Escalonamento de taludes, com trator de esteiras</t>
    </r>
  </si>
  <si>
    <r>
      <rPr>
        <sz val="7"/>
        <rFont val="Arial"/>
        <family val="2"/>
      </rPr>
      <t>Escalonamento de taludes com escavadeira</t>
    </r>
  </si>
  <si>
    <r>
      <rPr>
        <sz val="7"/>
        <rFont val="Arial"/>
        <family val="2"/>
      </rPr>
      <t>Ud</t>
    </r>
  </si>
  <si>
    <r>
      <rPr>
        <sz val="7"/>
        <rFont val="Arial"/>
        <family val="2"/>
      </rPr>
      <t>Destocamento de árvores com diâmetro de 15 a 30 cm, com trator de esteira</t>
    </r>
  </si>
  <si>
    <r>
      <rPr>
        <sz val="7"/>
        <rFont val="Arial"/>
        <family val="2"/>
      </rPr>
      <t>Destocamento de árvores com diâmetro  &gt; 30 cm, com trator de esteira</t>
    </r>
  </si>
  <si>
    <r>
      <rPr>
        <sz val="7"/>
        <rFont val="Arial"/>
        <family val="2"/>
      </rPr>
      <t>Desmonte de rocha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</si>
  <si>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</si>
  <si>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</si>
  <si>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Demolição de material de 3ª categoria com fio diamantado</t>
    </r>
  </si>
  <si>
    <r>
      <rPr>
        <sz val="7"/>
        <rFont val="Arial"/>
        <family val="2"/>
      </rPr>
      <t>Decapagem de pedreira, 1ª categoria, com trator de esteiras</t>
    </r>
  </si>
  <si>
    <r>
      <rPr>
        <sz val="7"/>
        <rFont val="Arial"/>
        <family val="2"/>
      </rPr>
      <t>Decapagem de pedreira, 1ª categoria, com escavadeira</t>
    </r>
  </si>
  <si>
    <r>
      <rPr>
        <sz val="7"/>
        <rFont val="Arial"/>
        <family val="2"/>
      </rPr>
      <t>Compactação de aterros 100% PN</t>
    </r>
  </si>
  <si>
    <r>
      <rPr>
        <sz val="7"/>
        <rFont val="Arial"/>
        <family val="2"/>
      </rPr>
      <t>Compactação de aterros 100% P.I.</t>
    </r>
  </si>
  <si>
    <r>
      <rPr>
        <sz val="7"/>
        <rFont val="Arial"/>
        <family val="2"/>
      </rPr>
      <t>Compactação de aterros em rocha</t>
    </r>
  </si>
  <si>
    <r>
      <rPr>
        <sz val="7"/>
        <rFont val="Arial"/>
        <family val="2"/>
      </rPr>
      <t>Carga de material de 3ª categoria (rocha)</t>
    </r>
  </si>
  <si>
    <r>
      <rPr>
        <sz val="7"/>
        <rFont val="Arial"/>
        <family val="2"/>
      </rPr>
      <t>Carga de material de 2ª categoria (solo, areia, brita, excl. rocha escavada)</t>
    </r>
  </si>
  <si>
    <r>
      <rPr>
        <sz val="7"/>
        <rFont val="Arial"/>
        <family val="2"/>
      </rPr>
      <t>Carga de material de 1ª categoria</t>
    </r>
  </si>
  <si>
    <r>
      <rPr>
        <sz val="7"/>
        <rFont val="Arial"/>
        <family val="2"/>
      </rPr>
      <t>Carga de escoria de aciaria de vagão ferroviário supervisionado</t>
    </r>
  </si>
  <si>
    <r>
      <rPr>
        <sz val="7"/>
        <rFont val="Arial"/>
        <family val="2"/>
      </rPr>
      <t>Capina manual inclusive limpeza</t>
    </r>
  </si>
  <si>
    <r>
      <rPr>
        <b/>
        <sz val="7"/>
        <rFont val="Arial"/>
        <family val="2"/>
      </rPr>
      <t>Transporte</t>
    </r>
  </si>
  <si>
    <r>
      <rPr>
        <b/>
        <sz val="7"/>
        <rFont val="Arial"/>
        <family val="2"/>
      </rPr>
      <t>Preço unitário</t>
    </r>
  </si>
  <si>
    <r>
      <rPr>
        <b/>
        <sz val="7"/>
        <rFont val="Arial"/>
        <family val="2"/>
      </rPr>
      <t>Unidade</t>
    </r>
  </si>
  <si>
    <r>
      <rPr>
        <b/>
        <sz val="7"/>
        <rFont val="Arial"/>
        <family val="2"/>
      </rPr>
      <t>Descrição do serviço</t>
    </r>
  </si>
  <si>
    <r>
      <rPr>
        <b/>
        <sz val="7"/>
        <rFont val="Arial"/>
        <family val="2"/>
      </rPr>
      <t>Cód. Padrão</t>
    </r>
  </si>
  <si>
    <r>
      <rPr>
        <sz val="7"/>
        <rFont val="Arial"/>
        <family val="2"/>
      </rPr>
      <t>Grupo de serviço: TERRAPLENAGEM</t>
    </r>
  </si>
  <si>
    <r>
      <rPr>
        <sz val="7.5"/>
        <rFont val="Arial"/>
        <family val="2"/>
      </rPr>
      <t>Tabela de preços   : 216 - Referencial de Preços Janeiro 2018 com desoneração                                                                                  Data base: Janeiro/2018 BDI                         : 29,63%</t>
    </r>
  </si>
  <si>
    <r>
      <rPr>
        <sz val="7"/>
        <rFont val="Arial"/>
        <family val="2"/>
      </rPr>
      <t>Estabilização granulométrica de solo s/ mistura 100% P.M.</t>
    </r>
  </si>
  <si>
    <r>
      <rPr>
        <sz val="7"/>
        <rFont val="Arial"/>
        <family val="2"/>
      </rPr>
      <t>Estabilização granulométrica de solo s/ mistura 100% P.I.</t>
    </r>
  </si>
  <si>
    <r>
      <rPr>
        <sz val="7"/>
        <rFont val="Arial"/>
        <family val="2"/>
      </rPr>
      <t>Escarificação e compactação de base (100% P.I.) H=0,20m</t>
    </r>
  </si>
  <si>
    <r>
      <rPr>
        <sz val="7"/>
        <rFont val="Arial"/>
        <family val="2"/>
      </rPr>
      <t>Escarificação de base H = 0,10m e capa asfáltica</t>
    </r>
  </si>
  <si>
    <r>
      <rPr>
        <sz val="7"/>
        <rFont val="Arial"/>
        <family val="2"/>
      </rPr>
      <t>t</t>
    </r>
  </si>
  <si>
    <r>
      <rPr>
        <sz val="7"/>
        <rFont val="Arial"/>
        <family val="2"/>
      </rPr>
      <t>Emulsão Asfáltica para Imprimação (EAI), fornecimento</t>
    </r>
  </si>
  <si>
    <r>
      <rPr>
        <sz val="7"/>
        <rFont val="Arial"/>
        <family val="2"/>
      </rPr>
      <t>Demolição e remoção de pavimento asfáltico</t>
    </r>
  </si>
  <si>
    <r>
      <rPr>
        <sz val="7"/>
        <rFont val="Arial"/>
        <family val="2"/>
      </rPr>
      <t>A incluir</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</si>
  <si>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</si>
  <si>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CBUQ (massa fina - faixa"D") exclusive fornecimento do CAP e transp.de todos os materiais</t>
    </r>
  </si>
  <si>
    <r>
      <rPr>
        <sz val="7"/>
        <rFont val="Arial"/>
        <family val="2"/>
      </rPr>
      <t xml:space="preserve">CBUQ (massa asfáltica-faixa"C") exclusive fornecimento CAP e transporte de todos os
</t>
    </r>
    <r>
      <rPr>
        <sz val="7"/>
        <rFont val="Arial"/>
        <family val="2"/>
      </rPr>
      <t>materiais</t>
    </r>
  </si>
  <si>
    <r>
      <rPr>
        <sz val="7"/>
        <rFont val="Arial"/>
        <family val="2"/>
      </rPr>
      <t>CBUQ (massa asfáltica) inclusive fornecimento e transporte comercial do CAP (Usinagem)</t>
    </r>
  </si>
  <si>
    <r>
      <rPr>
        <sz val="7"/>
        <rFont val="Arial"/>
        <family val="2"/>
      </rPr>
      <t>CBUQ (massa asfáltica) exclusive fornecimento e transporte comercial do CAP, (Usinagem)</t>
    </r>
  </si>
  <si>
    <r>
      <rPr>
        <sz val="7"/>
        <rFont val="Arial"/>
        <family val="2"/>
      </rPr>
      <t xml:space="preserve">CBUQ (camada pronta-faixa"C") exclusive fornecimento do CAP e transporte de todos os
</t>
    </r>
    <r>
      <rPr>
        <sz val="7"/>
        <rFont val="Arial"/>
        <family val="2"/>
      </rPr>
      <t>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</si>
  <si>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</si>
  <si>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</si>
  <si>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</si>
  <si>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</si>
  <si>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</si>
  <si>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</si>
  <si>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Capa selante (emulsão e areia) inclusive fornecimento e transporte comercial da emulsão</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</si>
  <si>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</si>
  <si>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Base solo brita, 80% em peso, inclusive fornecimento, exclusive transporte da brita</t>
    </r>
  </si>
  <si>
    <r>
      <rPr>
        <sz val="7"/>
        <rFont val="Arial"/>
        <family val="2"/>
      </rPr>
      <t>Base solo brita, 70% em peso, inclusive fornecimento e transporte da brita</t>
    </r>
  </si>
  <si>
    <r>
      <rPr>
        <sz val="7"/>
        <rFont val="Arial"/>
        <family val="2"/>
      </rPr>
      <t>Base solo brita, 50% em peso, inclusive fornecimento e transporte da brita</t>
    </r>
  </si>
  <si>
    <r>
      <rPr>
        <sz val="7"/>
        <rFont val="Arial"/>
        <family val="2"/>
      </rPr>
      <t>Base solo brita, 30% em peso, inclusive fornecimento e  transporte da brita</t>
    </r>
  </si>
  <si>
    <r>
      <rPr>
        <sz val="7"/>
        <rFont val="Arial"/>
        <family val="2"/>
      </rPr>
      <t>Base solo brita, 20%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</si>
  <si>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</si>
  <si>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de solo brita, 80% em peso, inclusive fornecimento e transporte da brita</t>
    </r>
  </si>
  <si>
    <r>
      <rPr>
        <sz val="7"/>
        <rFont val="Arial"/>
        <family val="2"/>
      </rPr>
      <t>Base de solo brita, 70% em peso, inclusive fornecimento, exclusive transporte da brita</t>
    </r>
  </si>
  <si>
    <r>
      <rPr>
        <sz val="7"/>
        <rFont val="Arial"/>
        <family val="2"/>
      </rPr>
      <t>Base de solo brita, 50% em peso, inclusive fornecimento, exclusive transporte da brita</t>
    </r>
  </si>
  <si>
    <r>
      <rPr>
        <sz val="7"/>
        <rFont val="Arial"/>
        <family val="2"/>
      </rPr>
      <t>Base de solo brita, 40% em peso, inclusive fornecimento, exclusive transporte da brita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</si>
  <si>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</si>
  <si>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</si>
  <si>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</si>
  <si>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Base de escória de aciaria, inclusive fornecimento e transporte da escória</t>
    </r>
  </si>
  <si>
    <r>
      <rPr>
        <sz val="7"/>
        <rFont val="Arial"/>
        <family val="2"/>
      </rPr>
      <t>Base de brita 1, inclusive fornecimento, exclusive transporte da brita</t>
    </r>
  </si>
  <si>
    <r>
      <rPr>
        <sz val="7"/>
        <rFont val="Arial"/>
        <family val="2"/>
      </rPr>
      <t>Base de brita graduada, inclusive fornecimento, exclusive transporte da brita</t>
    </r>
  </si>
  <si>
    <r>
      <rPr>
        <sz val="7"/>
        <rFont val="Arial"/>
        <family val="2"/>
      </rPr>
      <t>Base de brita graduada, inclusive fornecimento e transporte da brita</t>
    </r>
  </si>
  <si>
    <r>
      <rPr>
        <sz val="7"/>
        <rFont val="Arial"/>
        <family val="2"/>
      </rPr>
      <t>Base com mistura de solo 80% e areia 20%, inclusive transporte da areia</t>
    </r>
  </si>
  <si>
    <r>
      <rPr>
        <sz val="7"/>
        <rFont val="Arial"/>
        <family val="2"/>
      </rPr>
      <t>Base com mistura de Saibro, Argila e Brita, 45%, 15% e 40%, exclusive transporte</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</si>
  <si>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</si>
  <si>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</si>
  <si>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</si>
  <si>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</si>
  <si>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Grupo de serviço: PAVIMENTAÇÃO</t>
    </r>
  </si>
  <si>
    <r>
      <rPr>
        <sz val="7"/>
        <rFont val="Arial"/>
        <family val="2"/>
      </rPr>
      <t>Transporte horizontal com trator de lâmina de material de 1ª cat. DMTaté 50m</t>
    </r>
  </si>
  <si>
    <r>
      <rPr>
        <sz val="7"/>
        <rFont val="Arial"/>
        <family val="2"/>
      </rPr>
      <t>Roçada mecânica</t>
    </r>
  </si>
  <si>
    <r>
      <rPr>
        <sz val="7"/>
        <rFont val="Arial"/>
        <family val="2"/>
      </rPr>
      <t>Roçada manual com roçadeira costal, ferramentas manuais, inclusive limpeza manual</t>
    </r>
  </si>
  <si>
    <r>
      <rPr>
        <sz val="7"/>
        <rFont val="Arial"/>
        <family val="2"/>
      </rPr>
      <t>Produção de brita no canteiro, inclusive o desmonte  e fragmentação de rocha</t>
    </r>
  </si>
  <si>
    <r>
      <rPr>
        <sz val="7"/>
        <rFont val="Arial"/>
        <family val="2"/>
      </rPr>
      <t>Produção de brita no canteiro, exclusive o desmonte e fragmentação de rocha</t>
    </r>
  </si>
  <si>
    <r>
      <rPr>
        <sz val="7"/>
        <rFont val="Arial"/>
        <family val="2"/>
      </rPr>
      <t>Pó de pedra inclusive fornecimento, espalhamento e transporte</t>
    </r>
  </si>
  <si>
    <r>
      <rPr>
        <sz val="7"/>
        <rFont val="Arial"/>
        <family val="2"/>
      </rPr>
      <t>Pó de pedra, fornecimento</t>
    </r>
  </si>
  <si>
    <r>
      <rPr>
        <sz val="7"/>
        <rFont val="Arial"/>
        <family val="2"/>
      </rPr>
      <t>PMF (massa asfáltica) inclusive fornecimento e transporte comercial da emulsão</t>
    </r>
  </si>
  <si>
    <r>
      <rPr>
        <sz val="7"/>
        <rFont val="Arial"/>
        <family val="2"/>
      </rPr>
      <t>PMF (massa asfáltica) exclusive fornecimento e transporte comercial da emulsão</t>
    </r>
  </si>
  <si>
    <r>
      <rPr>
        <sz val="7"/>
        <rFont val="Arial"/>
        <family val="2"/>
      </rPr>
      <t>PMF camada pronta exclusive fornecimento  e transporte comercial da emulsão</t>
    </r>
  </si>
  <si>
    <r>
      <rPr>
        <sz val="7"/>
        <rFont val="Arial"/>
        <family val="2"/>
      </rPr>
      <t>Pintura de ligação inclusive fornecimento e transporte comercial do material betuminoso</t>
    </r>
  </si>
  <si>
    <r>
      <rPr>
        <sz val="7"/>
        <rFont val="Arial"/>
        <family val="2"/>
      </rPr>
      <t>Pintura de ligação exclusive fornecimento e transporte comercial do material betuminoso</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</si>
  <si>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</si>
  <si>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</si>
  <si>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</si>
  <si>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</si>
  <si>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</si>
  <si>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</si>
  <si>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</si>
  <si>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</si>
  <si>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</si>
  <si>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</si>
  <si>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Obturação de buracos c/ PMF inclusive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</si>
  <si>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</si>
  <si>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</si>
  <si>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exclusive fornecimento e transporte comercial da emulsão</t>
    </r>
  </si>
  <si>
    <r>
      <rPr>
        <sz val="7"/>
        <rFont val="Arial"/>
        <family val="2"/>
      </rPr>
      <t xml:space="preserve">Obturação de buracos c/ CBUQ-faixa "C", exclusive forn.do CAP e transporte de todos os
</t>
    </r>
    <r>
      <rPr>
        <sz val="7"/>
        <rFont val="Arial"/>
        <family val="2"/>
      </rPr>
      <t>materiais</t>
    </r>
  </si>
  <si>
    <r>
      <rPr>
        <sz val="7"/>
        <rFont val="Arial"/>
        <family val="2"/>
      </rPr>
      <t>Obturação de buracos c/ CBUQ inclusive fornecimento e transporte dos materiais 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</si>
  <si>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</si>
  <si>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</si>
  <si>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</si>
  <si>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</si>
  <si>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</si>
  <si>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</si>
  <si>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M</t>
    </r>
  </si>
  <si>
    <r>
      <rPr>
        <sz val="7"/>
        <rFont val="Arial"/>
        <family val="2"/>
      </rPr>
      <t>Meio fio (remoção e reassentamento),  inclusive caiação</t>
    </r>
  </si>
  <si>
    <r>
      <rPr>
        <sz val="7"/>
        <rFont val="Arial"/>
        <family val="2"/>
      </rPr>
      <t>Meio fio (assentamento), inclusive caiação</t>
    </r>
  </si>
  <si>
    <r>
      <rPr>
        <sz val="7"/>
        <rFont val="Arial"/>
        <family val="2"/>
      </rPr>
      <t>Lama asfáltica (faixa IV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</si>
  <si>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</si>
  <si>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</si>
  <si>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</si>
  <si>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</si>
  <si>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</si>
  <si>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</si>
  <si>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 - ISSA) exclusive fornecimento e transporte comercial da emulsão</t>
    </r>
  </si>
  <si>
    <r>
      <rPr>
        <sz val="7"/>
        <rFont val="Arial"/>
        <family val="2"/>
      </rPr>
      <t>Imprimação inclusive fornecimento e transporte comercial do material betuminoso</t>
    </r>
  </si>
  <si>
    <r>
      <rPr>
        <sz val="7"/>
        <rFont val="Arial"/>
        <family val="2"/>
      </rPr>
      <t>Imprimação exclusive fornecimento e transporte comercial do material betuminoso</t>
    </r>
  </si>
  <si>
    <r>
      <rPr>
        <sz val="7"/>
        <rFont val="Arial"/>
        <family val="2"/>
      </rPr>
      <t>Fresagem de pavimento asfáltico a frio, esp.=5cm inclusive transporte do material</t>
    </r>
  </si>
  <si>
    <r>
      <rPr>
        <sz val="7"/>
        <rFont val="Arial"/>
        <family val="2"/>
      </rPr>
      <t>Fresagem de pavimento asfáltico a frio, esp=5cm, exclusive transporte de materiais</t>
    </r>
  </si>
  <si>
    <r>
      <rPr>
        <sz val="7"/>
        <rFont val="Arial"/>
        <family val="2"/>
      </rPr>
      <t>Fresagem de pavimento asfáltico a frio, esp. até 15cm, exclusive transporte de materiais</t>
    </r>
  </si>
  <si>
    <r>
      <rPr>
        <sz val="7"/>
        <rFont val="Arial"/>
        <family val="2"/>
      </rPr>
      <t>Estabilização granulométrica de solos c/ mistura na pista 100%  P.M.</t>
    </r>
  </si>
  <si>
    <r>
      <rPr>
        <sz val="7"/>
        <rFont val="Arial"/>
        <family val="2"/>
      </rPr>
      <t>Estabilização granulométrica de solos c/ mistura na pista 100 % P.I.</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</si>
  <si>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</si>
  <si>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</si>
  <si>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</si>
  <si>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com capa selante inclusive fornecimento e transporte comercial dos materiais e
</t>
    </r>
    <r>
      <rPr>
        <sz val="7"/>
        <rFont val="Arial"/>
        <family val="2"/>
      </rPr>
      <t>lavagem da brita</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</si>
  <si>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</si>
  <si>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</si>
  <si>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</si>
  <si>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</si>
  <si>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Sub-base solo brita, 70% em peso, inclusive fornecimento e transporte da brita</t>
    </r>
  </si>
  <si>
    <r>
      <rPr>
        <sz val="7"/>
        <rFont val="Arial"/>
        <family val="2"/>
      </rPr>
      <t>Sub-base solo brita, 50% em peso, inclusive fornecimento e transporte da brita</t>
    </r>
  </si>
  <si>
    <r>
      <rPr>
        <sz val="7"/>
        <rFont val="Arial"/>
        <family val="2"/>
      </rPr>
      <t>Sub-base solo brita, 30% em peso, inclusive fornecimento e transporte da brita</t>
    </r>
  </si>
  <si>
    <r>
      <rPr>
        <sz val="7"/>
        <rFont val="Arial"/>
        <family val="2"/>
      </rPr>
      <t>Sub-base solo brita, 20% em peso, inclusive fornecimento e transporte da brita.</t>
    </r>
  </si>
  <si>
    <r>
      <rPr>
        <sz val="7"/>
        <rFont val="Arial"/>
        <family val="2"/>
      </rPr>
      <t>Sub-base de solo brita, 50% em peso, inclusive fornecimento, exclusive transporte da brita</t>
    </r>
  </si>
  <si>
    <r>
      <rPr>
        <sz val="7"/>
        <rFont val="Arial"/>
        <family val="2"/>
      </rPr>
      <t>Sub-base de escória de aciaria, inclusive fornecimento e transporte da escória</t>
    </r>
  </si>
  <si>
    <r>
      <rPr>
        <sz val="7"/>
        <rFont val="Arial"/>
        <family val="2"/>
      </rPr>
      <t>Sub-base de brita 1, inclusive fornecimento, exclusive transporte da brita</t>
    </r>
  </si>
  <si>
    <r>
      <rPr>
        <sz val="7"/>
        <rFont val="Arial"/>
        <family val="2"/>
      </rPr>
      <t>Sub-base de brita graduada, inclusive fornecimento, exclusive transporte da brita</t>
    </r>
  </si>
  <si>
    <r>
      <rPr>
        <sz val="7"/>
        <rFont val="Arial"/>
        <family val="2"/>
      </rPr>
      <t>Sub-base de brita graduada, inclusive fornecimento e transporte da brita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</si>
  <si>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</si>
  <si>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</si>
  <si>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Sub-base c/ mistura de solo 80% e areia 20%, inclusive transporte da areia</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</si>
  <si>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</si>
  <si>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Revestimento primário, espalhamento e compactação (espessura até 0,15m)</t>
    </r>
  </si>
  <si>
    <r>
      <rPr>
        <sz val="7"/>
        <rFont val="Arial"/>
        <family val="2"/>
      </rPr>
      <t>Revestimento em estradas vicinais (saibro)</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</si>
  <si>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</si>
  <si>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Remoção e reassentamento de blocos de concreto, inclusive perdas</t>
    </r>
  </si>
  <si>
    <r>
      <rPr>
        <sz val="7"/>
        <rFont val="Arial"/>
        <family val="2"/>
      </rPr>
      <t>Remoção de pavimentação poliédrica</t>
    </r>
  </si>
  <si>
    <r>
      <rPr>
        <sz val="7"/>
        <rFont val="Arial"/>
        <family val="2"/>
      </rPr>
      <t>Remoção de meio fio</t>
    </r>
  </si>
  <si>
    <r>
      <rPr>
        <sz val="7"/>
        <rFont val="Arial"/>
        <family val="2"/>
      </rPr>
      <t>Remoção de capa asfáltica em TSS, TSD, ou TST exclusive transporte</t>
    </r>
  </si>
  <si>
    <r>
      <rPr>
        <sz val="7"/>
        <rFont val="Arial"/>
        <family val="2"/>
      </rPr>
      <t>Regularização e compactação do sub-leito (100% P.I.) H = 0,20 m</t>
    </r>
  </si>
  <si>
    <r>
      <rPr>
        <sz val="7"/>
        <rFont val="Arial"/>
        <family val="2"/>
      </rPr>
      <t>Reforço do sub leito 100% P.I.</t>
    </r>
  </si>
  <si>
    <r>
      <rPr>
        <sz val="7"/>
        <rFont val="Arial"/>
        <family val="2"/>
      </rPr>
      <t xml:space="preserve">Reestabilização de base com adição de 50% de brita, inclusive fornecimento e transporte da
</t>
    </r>
    <r>
      <rPr>
        <sz val="7"/>
        <rFont val="Arial"/>
        <family val="2"/>
      </rPr>
      <t>brita</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</si>
  <si>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</si>
  <si>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Recuperação de base de acostamentos, inclusive fornecimento e transporte da brita</t>
    </r>
  </si>
  <si>
    <r>
      <rPr>
        <sz val="7"/>
        <rFont val="Arial"/>
        <family val="2"/>
      </rPr>
      <t>Recuperação de base de acostamento exclusive transporte do material (solo)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</si>
  <si>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</si>
  <si>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</si>
  <si>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</si>
  <si>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Reciclagem de pavimento (Base existente + T.S.D.) sem adição de materiais</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</si>
  <si>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</si>
  <si>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</si>
  <si>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</si>
  <si>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</si>
  <si>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</si>
  <si>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Reciclagem de pavimento (Base existente + CBUQ) sem adição de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</si>
  <si>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</si>
  <si>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</si>
  <si>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Boca de BDCC 2,00 x 3,00 m projeto DNIT</t>
    </r>
  </si>
  <si>
    <r>
      <rPr>
        <sz val="7"/>
        <rFont val="Arial"/>
        <family val="2"/>
      </rPr>
      <t>Boca de BDCC 2,00 x 2,00 m projeto DNIT</t>
    </r>
  </si>
  <si>
    <r>
      <rPr>
        <sz val="7"/>
        <rFont val="Arial"/>
        <family val="2"/>
      </rPr>
      <t>Boca de BDCC 2,00 x 1,20 m conforme projeto</t>
    </r>
  </si>
  <si>
    <r>
      <rPr>
        <sz val="7"/>
        <rFont val="Arial"/>
        <family val="2"/>
      </rPr>
      <t>Boca de BDCC 1,50 x 1,50 m projeto DNIT</t>
    </r>
  </si>
  <si>
    <r>
      <rPr>
        <sz val="7"/>
        <rFont val="Arial"/>
        <family val="2"/>
      </rPr>
      <t>Berço em concreto ciclópico para BSTC diâm. = 0,30m</t>
    </r>
  </si>
  <si>
    <r>
      <rPr>
        <sz val="7"/>
        <rFont val="Arial"/>
        <family val="2"/>
      </rPr>
      <t>Berço em brita para BSTC diâm.=1,20 m</t>
    </r>
  </si>
  <si>
    <r>
      <rPr>
        <sz val="7"/>
        <rFont val="Arial"/>
        <family val="2"/>
      </rPr>
      <t>Berço em brita para BSTC diâm. = 1,00 m</t>
    </r>
  </si>
  <si>
    <r>
      <rPr>
        <sz val="7"/>
        <rFont val="Arial"/>
        <family val="2"/>
      </rPr>
      <t>Berço de concreto ciclópico para BTTC diâmetro 1,50 m</t>
    </r>
  </si>
  <si>
    <r>
      <rPr>
        <sz val="7"/>
        <rFont val="Arial"/>
        <family val="2"/>
      </rPr>
      <t>Berço de concreto ciclópico para BTTC diâmetro 1,20 m</t>
    </r>
  </si>
  <si>
    <r>
      <rPr>
        <sz val="7"/>
        <rFont val="Arial"/>
        <family val="2"/>
      </rPr>
      <t>Berço de concreto ciclópico para BTTC diâmetro 1,00 m</t>
    </r>
  </si>
  <si>
    <r>
      <rPr>
        <sz val="7"/>
        <rFont val="Arial"/>
        <family val="2"/>
      </rPr>
      <t>Berço de concreto ciclópico para BTTC diâmetro 0,80 m</t>
    </r>
  </si>
  <si>
    <r>
      <rPr>
        <sz val="7"/>
        <rFont val="Arial"/>
        <family val="2"/>
      </rPr>
      <t>Berço de concreto ciclópico para BTTC diâmetro 0,60 m</t>
    </r>
  </si>
  <si>
    <r>
      <rPr>
        <sz val="7"/>
        <rFont val="Arial"/>
        <family val="2"/>
      </rPr>
      <t>Berço de concreto ciclópico para BSTC diâmetro 1,50 m</t>
    </r>
  </si>
  <si>
    <r>
      <rPr>
        <sz val="7"/>
        <rFont val="Arial"/>
        <family val="2"/>
      </rPr>
      <t>Berço de concreto ciclópico para BSTC diâmetro 1,20 m</t>
    </r>
  </si>
  <si>
    <r>
      <rPr>
        <sz val="7"/>
        <rFont val="Arial"/>
        <family val="2"/>
      </rPr>
      <t>Berço de concreto ciclópico para BSTC diâmetro 1,00 m</t>
    </r>
  </si>
  <si>
    <r>
      <rPr>
        <sz val="7"/>
        <rFont val="Arial"/>
        <family val="2"/>
      </rPr>
      <t>Berço de concreto ciclópico para BSTC diâmetro 0,80 m</t>
    </r>
  </si>
  <si>
    <r>
      <rPr>
        <sz val="7"/>
        <rFont val="Arial"/>
        <family val="2"/>
      </rPr>
      <t>Berço de concreto ciclópico para BSTC diâmetro 0,60 m</t>
    </r>
  </si>
  <si>
    <r>
      <rPr>
        <sz val="7"/>
        <rFont val="Arial"/>
        <family val="2"/>
      </rPr>
      <t>Berço de concreto ciclópico para BSTC diâmetro 0,40 m</t>
    </r>
  </si>
  <si>
    <r>
      <rPr>
        <sz val="7"/>
        <rFont val="Arial"/>
        <family val="2"/>
      </rPr>
      <t>Berço de concreto ciclópico para BDTC diâmetro 1,50 m</t>
    </r>
  </si>
  <si>
    <r>
      <rPr>
        <sz val="7"/>
        <rFont val="Arial"/>
        <family val="2"/>
      </rPr>
      <t>Berço de concreto ciclópico para BDTC diâmetro 1,20 m</t>
    </r>
  </si>
  <si>
    <r>
      <rPr>
        <sz val="7"/>
        <rFont val="Arial"/>
        <family val="2"/>
      </rPr>
      <t>Berço de concreto ciclópico para BDTC diâmetro 1,00 m</t>
    </r>
  </si>
  <si>
    <r>
      <rPr>
        <sz val="7"/>
        <rFont val="Arial"/>
        <family val="2"/>
      </rPr>
      <t>Berço de concreto ciclópico para BDTC diâmetro 0,80 m</t>
    </r>
  </si>
  <si>
    <r>
      <rPr>
        <sz val="7"/>
        <rFont val="Arial"/>
        <family val="2"/>
      </rPr>
      <t>Berço de concreto ciclópico para BDTC diâmetro 0,60 m</t>
    </r>
  </si>
  <si>
    <r>
      <rPr>
        <sz val="7"/>
        <rFont val="Arial"/>
        <family val="2"/>
      </rPr>
      <t>Aterro com areia, exceto fornecimento da areia</t>
    </r>
  </si>
  <si>
    <r>
      <rPr>
        <sz val="7"/>
        <rFont val="Arial"/>
        <family val="2"/>
      </rPr>
      <t>Argamassa de cimento e areia, traço 1:4, consumo de cimento 400 kg/m³</t>
    </r>
  </si>
  <si>
    <r>
      <rPr>
        <sz val="7"/>
        <rFont val="Arial"/>
        <family val="2"/>
      </rPr>
      <t>Argamassa cimento (nata), inclusive transporte de cimento</t>
    </r>
  </si>
  <si>
    <r>
      <rPr>
        <sz val="7"/>
        <rFont val="Arial"/>
        <family val="2"/>
      </rPr>
      <t>Argamassa cimento e areia traço 1:4, tudo incluído</t>
    </r>
  </si>
  <si>
    <r>
      <rPr>
        <sz val="7"/>
        <rFont val="Arial"/>
        <family val="2"/>
      </rPr>
      <t>Apiloamento manual</t>
    </r>
  </si>
  <si>
    <r>
      <rPr>
        <sz val="7"/>
        <rFont val="Arial"/>
        <family val="2"/>
      </rPr>
      <t>Apicoamento manual de superfície de concreto</t>
    </r>
  </si>
  <si>
    <r>
      <rPr>
        <sz val="7"/>
        <rFont val="Arial"/>
        <family val="2"/>
      </rPr>
      <t>Andaime suspenso em madeira, inclusive montagem e desmontagem</t>
    </r>
  </si>
  <si>
    <r>
      <rPr>
        <sz val="7"/>
        <rFont val="Arial"/>
        <family val="2"/>
      </rPr>
      <t>Andaime de madeira para altura até 7 m, compreendendo montagem e desmontagem</t>
    </r>
  </si>
  <si>
    <r>
      <rPr>
        <sz val="7"/>
        <rFont val="Arial"/>
        <family val="2"/>
      </rPr>
      <t>Alvenaria de pedra de mão (junta seca), inclusive transporte da pedra</t>
    </r>
  </si>
  <si>
    <r>
      <rPr>
        <sz val="7"/>
        <rFont val="Arial"/>
        <family val="2"/>
      </rPr>
      <t xml:space="preserve">Alvenaria de pedra de mão argamassada (argamassa cimento areia 1:4), inclusive transporte
</t>
    </r>
    <r>
      <rPr>
        <sz val="7"/>
        <rFont val="Arial"/>
        <family val="2"/>
      </rPr>
      <t>da pedra</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</si>
  <si>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</si>
  <si>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</si>
  <si>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bloco (39 x 19 x 09) cm espessura 09 cm, inclusive transporte da areia, cimento e
</t>
    </r>
    <r>
      <rPr>
        <sz val="7"/>
        <rFont val="Arial"/>
        <family val="2"/>
      </rPr>
      <t>bloco</t>
    </r>
  </si>
  <si>
    <r>
      <rPr>
        <sz val="7"/>
        <rFont val="Arial"/>
        <family val="2"/>
      </rPr>
      <t>Aluguel mensal de escoramento tubular com tubos metálicos com até 10 metros de altura</t>
    </r>
  </si>
  <si>
    <r>
      <rPr>
        <sz val="7"/>
        <rFont val="Arial"/>
        <family val="2"/>
      </rPr>
      <t>kg</t>
    </r>
  </si>
  <si>
    <r>
      <rPr>
        <sz val="7"/>
        <rFont val="Arial"/>
        <family val="2"/>
      </rPr>
      <t>Aço CA-60 fina, diâmetro de 4.2 a 5.0 mm, fornecimento, dobragem e colocação nas formas</t>
    </r>
  </si>
  <si>
    <r>
      <rPr>
        <sz val="7"/>
        <rFont val="Arial"/>
        <family val="2"/>
      </rPr>
      <t>Aço CA-50 média, diâmetro de 6.3 a 10 mm, fornecimento, dobragem e colocação nas formas</t>
    </r>
  </si>
  <si>
    <r>
      <rPr>
        <sz val="7"/>
        <rFont val="Arial"/>
        <family val="2"/>
      </rPr>
      <t xml:space="preserve">Aço CA-50 grossa, diâmetro de 12.5 a 25 mm, fornecimento, dobragem e colocação nas
</t>
    </r>
    <r>
      <rPr>
        <sz val="7"/>
        <rFont val="Arial"/>
        <family val="2"/>
      </rPr>
      <t>formas</t>
    </r>
  </si>
  <si>
    <r>
      <rPr>
        <sz val="7"/>
        <rFont val="Arial"/>
        <family val="2"/>
      </rPr>
      <t>Aço CA-50, fornecimento, dobragem e colocação nas formas (preço médio das bitolas)</t>
    </r>
  </si>
  <si>
    <r>
      <rPr>
        <sz val="7"/>
        <rFont val="Arial"/>
        <family val="2"/>
      </rPr>
      <t>Aço CA-25, fornecimento, dobragem e colocação nas formas</t>
    </r>
  </si>
  <si>
    <r>
      <rPr>
        <sz val="7"/>
        <rFont val="Arial"/>
        <family val="2"/>
      </rPr>
      <t>Grupo de serviço: OBRAS DE ARTE CORRENTES E DRENAGEM</t>
    </r>
  </si>
  <si>
    <r>
      <rPr>
        <sz val="7"/>
        <rFont val="Arial"/>
        <family val="2"/>
      </rPr>
      <t>Usinagem de mistura de solo brita</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</si>
  <si>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</si>
  <si>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T.S.B.S. inclusive fornecimento e transporte comercial dos materiais e 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</si>
  <si>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</si>
  <si>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</si>
  <si>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</si>
  <si>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</si>
  <si>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</si>
  <si>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</si>
  <si>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Canaleta de concreto (0,130m³/m) forma trapezoidal inclusive caiação</t>
    </r>
  </si>
  <si>
    <r>
      <rPr>
        <sz val="7"/>
        <rFont val="Arial"/>
        <family val="2"/>
      </rPr>
      <t>Canaleta de concreto retangular (0,130m³/m) inclusive caiação</t>
    </r>
  </si>
  <si>
    <r>
      <rPr>
        <sz val="7"/>
        <rFont val="Arial"/>
        <family val="2"/>
      </rPr>
      <t>Canaleta de concreto, com forma retangular inclusive caiação - parede 12 cm</t>
    </r>
  </si>
  <si>
    <r>
      <rPr>
        <sz val="7"/>
        <rFont val="Arial"/>
        <family val="2"/>
      </rPr>
      <t>Canaleta com grelha DP-1, inclusive transporte da grelha</t>
    </r>
  </si>
  <si>
    <r>
      <rPr>
        <sz val="7"/>
        <rFont val="Arial"/>
        <family val="2"/>
      </rPr>
      <t>Caixa ralo de elementos pré-moldados em concreto (tudo incluído)</t>
    </r>
  </si>
  <si>
    <r>
      <rPr>
        <sz val="7"/>
        <rFont val="Arial"/>
        <family val="2"/>
      </rPr>
      <t>Caixa para rede de dutos, dimensões 60 x 60 x 60 cm</t>
    </r>
  </si>
  <si>
    <r>
      <rPr>
        <sz val="7"/>
        <rFont val="Arial"/>
        <family val="2"/>
      </rPr>
      <t>Caixa para rede de dutos, dimensões 100 x 100 x 100 cm</t>
    </r>
  </si>
  <si>
    <r>
      <rPr>
        <sz val="7"/>
        <rFont val="Arial"/>
        <family val="2"/>
      </rPr>
      <t>Caixa de passagem (2,50 x 2,50m)</t>
    </r>
  </si>
  <si>
    <r>
      <rPr>
        <sz val="7"/>
        <rFont val="Arial"/>
        <family val="2"/>
      </rPr>
      <t>Caixa de passagem para tubos de D=1,00 m H=1,80 m</t>
    </r>
  </si>
  <si>
    <r>
      <rPr>
        <sz val="7"/>
        <rFont val="Arial"/>
        <family val="2"/>
      </rPr>
      <t>Caixa de passagem para tubos de D=0,80 m H=1,50 m</t>
    </r>
  </si>
  <si>
    <r>
      <rPr>
        <sz val="7"/>
        <rFont val="Arial"/>
        <family val="2"/>
      </rPr>
      <t>Caixa de passagem para tubos de D=0,60 m H=1,30 m</t>
    </r>
  </si>
  <si>
    <r>
      <rPr>
        <sz val="7"/>
        <rFont val="Arial"/>
        <family val="2"/>
      </rPr>
      <t>Caixa de passagem para tubos de D=0,40 m H=1,10 m</t>
    </r>
  </si>
  <si>
    <r>
      <rPr>
        <sz val="7"/>
        <rFont val="Arial"/>
        <family val="2"/>
      </rPr>
      <t>Caixa de concreto para BSTC diâmetro 1,00 m H=3,00 m</t>
    </r>
  </si>
  <si>
    <r>
      <rPr>
        <sz val="7"/>
        <rFont val="Arial"/>
        <family val="2"/>
      </rPr>
      <t>Caixa de concreto para BSTC diâmetro 0,80 m H=2,50 m</t>
    </r>
  </si>
  <si>
    <r>
      <rPr>
        <sz val="7"/>
        <rFont val="Arial"/>
        <family val="2"/>
      </rPr>
      <t>Caixa de concreto para BSTC diâmetro 0,60 m H=2,00 m</t>
    </r>
  </si>
  <si>
    <r>
      <rPr>
        <sz val="7"/>
        <rFont val="Arial"/>
        <family val="2"/>
      </rPr>
      <t>Caixa de concreto para BSTC diâmetro 0,40 m H=1,60 m</t>
    </r>
  </si>
  <si>
    <r>
      <rPr>
        <sz val="7"/>
        <rFont val="Arial"/>
        <family val="2"/>
      </rPr>
      <t>Caixa coletora em bloco pré-moldado para d=0,60m (1,00 x 1,00m)</t>
    </r>
  </si>
  <si>
    <r>
      <rPr>
        <sz val="7"/>
        <rFont val="Arial"/>
        <family val="2"/>
      </rPr>
      <t>Caixa coletora concreto armado H= 2,50 m, inclusive escavação</t>
    </r>
  </si>
  <si>
    <r>
      <rPr>
        <sz val="7"/>
        <rFont val="Arial"/>
        <family val="2"/>
      </rPr>
      <t>Caixa coletora concreto armado H= 2,00 m, inclusive escavação</t>
    </r>
  </si>
  <si>
    <r>
      <rPr>
        <sz val="7"/>
        <rFont val="Arial"/>
        <family val="2"/>
      </rPr>
      <t>Caixa Boca de Lobo em bloco pré-moldado 1,20 x 1,20m</t>
    </r>
  </si>
  <si>
    <r>
      <rPr>
        <sz val="7"/>
        <rFont val="Arial"/>
        <family val="2"/>
      </rPr>
      <t>Caiação de meio fios, sarjetas, etc</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</si>
  <si>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</si>
  <si>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</si>
  <si>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BSCC (pré-moldado) 3,00 x 3,00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</si>
  <si>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</si>
  <si>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</si>
  <si>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1,50 x 1,50 x 1,00m CL 45t, inclusive transporte do Anel de Bueiro
</t>
    </r>
    <r>
      <rPr>
        <sz val="7"/>
        <rFont val="Arial"/>
        <family val="2"/>
      </rPr>
      <t>Celular Pré-moldado</t>
    </r>
  </si>
  <si>
    <r>
      <rPr>
        <sz val="7"/>
        <rFont val="Arial"/>
        <family val="2"/>
      </rPr>
      <t>Boca de saída de dreno profundo BSD-01</t>
    </r>
  </si>
  <si>
    <r>
      <rPr>
        <sz val="7"/>
        <rFont val="Arial"/>
        <family val="2"/>
      </rPr>
      <t>Boca de lobo simples</t>
    </r>
  </si>
  <si>
    <r>
      <rPr>
        <sz val="7"/>
        <rFont val="Arial"/>
        <family val="2"/>
      </rPr>
      <t>Boca de concreto ciclópico para BTTC diâmetro 1,50 m</t>
    </r>
  </si>
  <si>
    <r>
      <rPr>
        <sz val="7"/>
        <rFont val="Arial"/>
        <family val="2"/>
      </rPr>
      <t>Boca de concreto ciclópico para BTTC diâmetro 1,20 m</t>
    </r>
  </si>
  <si>
    <r>
      <rPr>
        <sz val="7"/>
        <rFont val="Arial"/>
        <family val="2"/>
      </rPr>
      <t>Boca de concreto ciclópico para BTTC diâmetro 1,00 m</t>
    </r>
  </si>
  <si>
    <r>
      <rPr>
        <sz val="7"/>
        <rFont val="Arial"/>
        <family val="2"/>
      </rPr>
      <t>Boca de concreto ciclópico para BTTC diâmetro 0,80 m</t>
    </r>
  </si>
  <si>
    <r>
      <rPr>
        <sz val="7"/>
        <rFont val="Arial"/>
        <family val="2"/>
      </rPr>
      <t>Boca de concreto ciclópico para BTTC diâmetro 0,60 m</t>
    </r>
  </si>
  <si>
    <r>
      <rPr>
        <sz val="7"/>
        <rFont val="Arial"/>
        <family val="2"/>
      </rPr>
      <t>Boca de concreto ciclópico para BSTC diâmetro 1,50 m</t>
    </r>
  </si>
  <si>
    <r>
      <rPr>
        <sz val="7"/>
        <rFont val="Arial"/>
        <family val="2"/>
      </rPr>
      <t>Boca de concreto ciclópico para BSTC diâmetro 1,20 m</t>
    </r>
  </si>
  <si>
    <r>
      <rPr>
        <sz val="7"/>
        <rFont val="Arial"/>
        <family val="2"/>
      </rPr>
      <t>Boca de concreto ciclópico para BSTC diâmetro 1,00 m</t>
    </r>
  </si>
  <si>
    <r>
      <rPr>
        <sz val="7"/>
        <rFont val="Arial"/>
        <family val="2"/>
      </rPr>
      <t>Boca de concreto ciclópico para BSTC diâmetro 0,80 m</t>
    </r>
  </si>
  <si>
    <r>
      <rPr>
        <sz val="7"/>
        <rFont val="Arial"/>
        <family val="2"/>
      </rPr>
      <t>Boca de concreto ciclópico para BSTC diâmetro 0,60 m</t>
    </r>
  </si>
  <si>
    <r>
      <rPr>
        <sz val="7"/>
        <rFont val="Arial"/>
        <family val="2"/>
      </rPr>
      <t>Boca de concreto ciclópico para BSTC diâmetro 0,40 m</t>
    </r>
  </si>
  <si>
    <r>
      <rPr>
        <sz val="7"/>
        <rFont val="Arial"/>
        <family val="2"/>
      </rPr>
      <t>Boca de concreto ciclópico para BDTC diâmetro 1,50 m</t>
    </r>
  </si>
  <si>
    <r>
      <rPr>
        <sz val="7"/>
        <rFont val="Arial"/>
        <family val="2"/>
      </rPr>
      <t>Boca de concreto ciclópico para BDTC diâmetro 1,20 m</t>
    </r>
  </si>
  <si>
    <r>
      <rPr>
        <sz val="7"/>
        <rFont val="Arial"/>
        <family val="2"/>
      </rPr>
      <t>Boca de concreto ciclópico para BDTC diâmetro 1,00 m</t>
    </r>
  </si>
  <si>
    <r>
      <rPr>
        <sz val="7"/>
        <rFont val="Arial"/>
        <family val="2"/>
      </rPr>
      <t>Boca de concreto ciclópico para BDTC diâmetro 0,80 m</t>
    </r>
  </si>
  <si>
    <r>
      <rPr>
        <sz val="7"/>
        <rFont val="Arial"/>
        <family val="2"/>
      </rPr>
      <t>Boca de concreto ciclópico para BDTC diâmetro 0,60 m</t>
    </r>
  </si>
  <si>
    <r>
      <rPr>
        <sz val="7"/>
        <rFont val="Arial"/>
        <family val="2"/>
      </rPr>
      <t>Boca de BTCC 3,00 x 3,00 m projeto DNIT</t>
    </r>
  </si>
  <si>
    <r>
      <rPr>
        <sz val="7"/>
        <rFont val="Arial"/>
        <family val="2"/>
      </rPr>
      <t>Boca de BTCC 2,50 x 3,00 m projeto DNIT</t>
    </r>
  </si>
  <si>
    <r>
      <rPr>
        <sz val="7"/>
        <rFont val="Arial"/>
        <family val="2"/>
      </rPr>
      <t>Boca de BTCC 2,50 x 2,50 m projeto DNIT</t>
    </r>
  </si>
  <si>
    <r>
      <rPr>
        <sz val="7"/>
        <rFont val="Arial"/>
        <family val="2"/>
      </rPr>
      <t>Boca de BTCC 2,00 x 3,00 m projeto DNIT</t>
    </r>
  </si>
  <si>
    <r>
      <rPr>
        <sz val="7"/>
        <rFont val="Arial"/>
        <family val="2"/>
      </rPr>
      <t>Boca de BTCC 2,00 x 2,00 m projeto DNIT</t>
    </r>
  </si>
  <si>
    <r>
      <rPr>
        <sz val="7"/>
        <rFont val="Arial"/>
        <family val="2"/>
      </rPr>
      <t>Boca de BTCC 1,50 x 1,50 m projeto DNIT</t>
    </r>
  </si>
  <si>
    <r>
      <rPr>
        <sz val="7"/>
        <rFont val="Arial"/>
        <family val="2"/>
      </rPr>
      <t>Boca de BSCC 3,00 x 3,00 m projeto DNIT</t>
    </r>
  </si>
  <si>
    <r>
      <rPr>
        <sz val="7"/>
        <rFont val="Arial"/>
        <family val="2"/>
      </rPr>
      <t>Boca de BSCC 2,50 x 3,00 m projeto DNIT</t>
    </r>
  </si>
  <si>
    <r>
      <rPr>
        <sz val="7"/>
        <rFont val="Arial"/>
        <family val="2"/>
      </rPr>
      <t>Boca de BSCC 2,50 x 2,50 m projeto DNIT</t>
    </r>
  </si>
  <si>
    <r>
      <rPr>
        <sz val="7"/>
        <rFont val="Arial"/>
        <family val="2"/>
      </rPr>
      <t>Boca de BSCC 2,00 x 3,00 m projeto DNIT</t>
    </r>
  </si>
  <si>
    <r>
      <rPr>
        <sz val="7"/>
        <rFont val="Arial"/>
        <family val="2"/>
      </rPr>
      <t>Boca de BSCC 2,00 x 2,00 m projeto DNIT</t>
    </r>
  </si>
  <si>
    <r>
      <rPr>
        <sz val="7"/>
        <rFont val="Arial"/>
        <family val="2"/>
      </rPr>
      <t>Boca de BSCC 1,50 x 1,50 m projeto DNIT</t>
    </r>
  </si>
  <si>
    <r>
      <rPr>
        <sz val="7"/>
        <rFont val="Arial"/>
        <family val="2"/>
      </rPr>
      <t>Boca de BDCC 3,00 x 3,00 m projeto DNIT</t>
    </r>
  </si>
  <si>
    <r>
      <rPr>
        <sz val="7"/>
        <rFont val="Arial"/>
        <family val="2"/>
      </rPr>
      <t>Boca de BDCC 2,50 x 3,00 m projeto DNIT</t>
    </r>
  </si>
  <si>
    <r>
      <rPr>
        <sz val="7"/>
        <rFont val="Arial"/>
        <family val="2"/>
      </rPr>
      <t>Boca de BDCC 2,50 x 2,50 m projeto DNIT</t>
    </r>
  </si>
  <si>
    <r>
      <rPr>
        <sz val="7"/>
        <rFont val="Arial"/>
        <family val="2"/>
      </rPr>
      <t>Boca de BDCC 2,50 x 2,00 m conforme projeto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</si>
  <si>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</si>
  <si>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</si>
  <si>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</si>
  <si>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</si>
  <si>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</si>
  <si>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</si>
  <si>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</si>
  <si>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</si>
  <si>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</si>
  <si>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</si>
  <si>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</si>
  <si>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</si>
  <si>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</si>
  <si>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</si>
  <si>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</si>
  <si>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</si>
  <si>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</si>
  <si>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Concreto submerso fck = 20,0 MPa, tudo incluído</t>
    </r>
  </si>
  <si>
    <r>
      <rPr>
        <sz val="7"/>
        <rFont val="Arial"/>
        <family val="2"/>
      </rPr>
      <t>Concreto estrutural fck = 35,0 MPa com micro-silica e Sikacrete BR ou equivalente</t>
    </r>
  </si>
  <si>
    <r>
      <rPr>
        <sz val="7"/>
        <rFont val="Arial"/>
        <family val="2"/>
      </rPr>
      <t>Concreto estrutural fck = 30,0 MPa, tudo incluído</t>
    </r>
  </si>
  <si>
    <r>
      <rPr>
        <sz val="7"/>
        <rFont val="Arial"/>
        <family val="2"/>
      </rPr>
      <t>Concreto estrutural fck = 30,0 MPa com plastificante</t>
    </r>
  </si>
  <si>
    <r>
      <rPr>
        <sz val="7"/>
        <rFont val="Arial"/>
        <family val="2"/>
      </rPr>
      <t>Concreto estrutural fck = 30,0 MPa com micro-silica e Sikacrete BR ou equivalente</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</si>
  <si>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</si>
  <si>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25,0 MPa com plastificante, tudo incluído</t>
    </r>
  </si>
  <si>
    <r>
      <rPr>
        <sz val="7"/>
        <rFont val="Arial"/>
        <family val="2"/>
      </rPr>
      <t>Concreto estrutural fck = 20,0 MPa, tudo incluído</t>
    </r>
  </si>
  <si>
    <r>
      <rPr>
        <sz val="7"/>
        <rFont val="Arial"/>
        <family val="2"/>
      </rPr>
      <t>Concreto estrutural fck = 20,0 MPa com plastificante, tudo incluído</t>
    </r>
  </si>
  <si>
    <r>
      <rPr>
        <sz val="7"/>
        <rFont val="Arial"/>
        <family val="2"/>
      </rPr>
      <t>Concreto estrutural fck = 15,0 MPa, tudo incluído</t>
    </r>
  </si>
  <si>
    <r>
      <rPr>
        <sz val="7"/>
        <rFont val="Arial"/>
        <family val="2"/>
      </rPr>
      <t>Concreto de regularização, tudo incluído</t>
    </r>
  </si>
  <si>
    <r>
      <rPr>
        <sz val="7"/>
        <rFont val="Arial"/>
        <family val="2"/>
      </rPr>
      <t>Concreto ciclópico com 70% concreto 20,0 MPa e 30% de pedra de mão, tudo incluído</t>
    </r>
  </si>
  <si>
    <r>
      <rPr>
        <sz val="7"/>
        <rFont val="Arial"/>
        <family val="2"/>
      </rPr>
      <t>Concreto ciclópico com 70% concreto 15,0 MPa e 30% de pedra de mão, tudo incluído</t>
    </r>
  </si>
  <si>
    <r>
      <rPr>
        <sz val="7"/>
        <rFont val="Arial"/>
        <family val="2"/>
      </rPr>
      <t>Concreto ciclópico com 70% concreto 10,0 MPa e 30% de pedra de mão, tudo incluído</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</si>
  <si>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</si>
  <si>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Coleta drenante (1,00x1,00) m c/ geotêxtil não tecido RT 16kn/m,  inclusive transporte 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</si>
  <si>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</si>
  <si>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</si>
  <si>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</si>
  <si>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areia para fundação de aterros, inclusive fornecimento e transporte da
</t>
    </r>
    <r>
      <rPr>
        <sz val="7"/>
        <rFont val="Arial"/>
        <family val="2"/>
      </rPr>
      <t>areia</t>
    </r>
  </si>
  <si>
    <r>
      <rPr>
        <sz val="7"/>
        <rFont val="Arial"/>
        <family val="2"/>
      </rPr>
      <t>Colchão drenante de areia para fundação de aterros, exclusive o fornecimento de areia</t>
    </r>
  </si>
  <si>
    <r>
      <rPr>
        <sz val="7"/>
        <rFont val="Arial"/>
        <family val="2"/>
      </rPr>
      <t>Chapisco com argamassa de cimento e pedrisco no traço 1:4</t>
    </r>
  </si>
  <si>
    <r>
      <rPr>
        <sz val="7"/>
        <rFont val="Arial"/>
        <family val="2"/>
      </rPr>
      <t>Chapisco com argamassa de cimento e areia no traço 1:3</t>
    </r>
  </si>
  <si>
    <r>
      <rPr>
        <sz val="7"/>
        <rFont val="Arial"/>
        <family val="2"/>
      </rPr>
      <t xml:space="preserve">Cerca em tela revestida em PVC com mourões de concreto, 10 x 10 x 2,40 m,  fornecimento e
</t>
    </r>
    <r>
      <rPr>
        <sz val="7"/>
        <rFont val="Arial"/>
        <family val="2"/>
      </rPr>
      <t>execução</t>
    </r>
  </si>
  <si>
    <r>
      <rPr>
        <sz val="7"/>
        <rFont val="Arial"/>
        <family val="2"/>
      </rPr>
      <t>Cerca de tela galvanizada fio 12 malha 3"x3", com altura de 1,80 m</t>
    </r>
  </si>
  <si>
    <r>
      <rPr>
        <sz val="7"/>
        <rFont val="Arial"/>
        <family val="2"/>
      </rPr>
      <t>Cerca de tela de arame galvanizado h = 1,20 m</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</si>
  <si>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</si>
  <si>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</si>
  <si>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</si>
  <si>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</si>
  <si>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</si>
  <si>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</si>
  <si>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</si>
  <si>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</si>
  <si>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</si>
  <si>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</si>
  <si>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1,00 m CA-2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</si>
  <si>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</si>
  <si>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</si>
  <si>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</si>
  <si>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</si>
  <si>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</si>
  <si>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CA-1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</si>
  <si>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</si>
  <si>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</si>
  <si>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</si>
  <si>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</si>
  <si>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</si>
  <si>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0,40 m CA-1 MF inclusive escavação, reaterro e transporte do
</t>
    </r>
    <r>
      <rPr>
        <sz val="7"/>
        <rFont val="Arial"/>
        <family val="2"/>
      </rPr>
      <t>tubo</t>
    </r>
  </si>
  <si>
    <r>
      <rPr>
        <sz val="7"/>
        <rFont val="Arial"/>
        <family val="2"/>
      </rPr>
      <t xml:space="preserve">Corpo BSTC (greide) diâmetro 0,30 m CA-1 MF inclusive escavação, reaterro e transporte do
</t>
    </r>
    <r>
      <rPr>
        <sz val="7"/>
        <rFont val="Arial"/>
        <family val="2"/>
      </rPr>
      <t>tubo</t>
    </r>
  </si>
  <si>
    <r>
      <rPr>
        <sz val="7"/>
        <rFont val="Arial"/>
        <family val="2"/>
      </rPr>
      <t>Corpo BSTC diâmetro 0,60 m C.S. PB inclusive escavação, reaterro e transporte do tubo</t>
    </r>
  </si>
  <si>
    <r>
      <rPr>
        <sz val="7"/>
        <rFont val="Arial"/>
        <family val="2"/>
      </rPr>
      <t>Corpo BSTC diâmetro 0,60 m C.S. MF inclusive escavação, reaterro e transporte do tubo</t>
    </r>
  </si>
  <si>
    <r>
      <rPr>
        <sz val="7"/>
        <rFont val="Arial"/>
        <family val="2"/>
      </rPr>
      <t>Corpo BSTC diâmetro 0,40 m C.S. PB inclusive escavação, reaterro e transporte do tubo</t>
    </r>
  </si>
  <si>
    <r>
      <rPr>
        <sz val="7"/>
        <rFont val="Arial"/>
        <family val="2"/>
      </rPr>
      <t>Corpo BSTC diâmetro 0,40 m C.S. MF inclusive escavação, reaterro e transporte do tubo</t>
    </r>
  </si>
  <si>
    <r>
      <rPr>
        <sz val="7"/>
        <rFont val="Arial"/>
        <family val="2"/>
      </rPr>
      <t>Corpo BSTC diâmetro 0,30 m C.S. PB inclusive escavação, reaterro e transporte do tubo</t>
    </r>
  </si>
  <si>
    <r>
      <rPr>
        <sz val="7"/>
        <rFont val="Arial"/>
        <family val="2"/>
      </rPr>
      <t>Corpo BSTC diâmetro 0,30 m C.S. MF inclusive escavação, reaterro e transporte do tubo</t>
    </r>
  </si>
  <si>
    <r>
      <rPr>
        <sz val="7"/>
        <rFont val="Arial"/>
        <family val="2"/>
      </rPr>
      <t>Corpo BSTC diâmetro 0,20 m C.S. PB inclusive escavação, reaterro e transporte do tubo</t>
    </r>
  </si>
  <si>
    <r>
      <rPr>
        <sz val="7"/>
        <rFont val="Arial"/>
        <family val="2"/>
      </rPr>
      <t>Corpo BSTC diâmetro 0,20 m C.S. MF inclusive escavação, reaterro e 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</si>
  <si>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</si>
  <si>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</si>
  <si>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</si>
  <si>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</si>
  <si>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</si>
  <si>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</si>
  <si>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</si>
  <si>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</si>
  <si>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</si>
  <si>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</si>
  <si>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</si>
  <si>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</si>
  <si>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</si>
  <si>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</si>
  <si>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</si>
  <si>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</si>
  <si>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</si>
  <si>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</si>
  <si>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</si>
  <si>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</si>
  <si>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</si>
  <si>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</si>
  <si>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</si>
  <si>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</si>
  <si>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</si>
  <si>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</si>
  <si>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</si>
  <si>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</si>
  <si>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</si>
  <si>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</si>
  <si>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</si>
  <si>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</si>
  <si>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</si>
  <si>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</si>
  <si>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</si>
  <si>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</si>
  <si>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</si>
  <si>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</si>
  <si>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</si>
  <si>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</si>
  <si>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Descida d'água concreto armado (degraus) c/ caiação (DSA-03A) dispersor</t>
    </r>
  </si>
  <si>
    <r>
      <rPr>
        <sz val="7"/>
        <rFont val="Arial"/>
        <family val="2"/>
      </rPr>
      <t>Descida d'água concreto armado (degraus) c/ caiação (DSA-03A) degrau</t>
    </r>
  </si>
  <si>
    <r>
      <rPr>
        <sz val="7"/>
        <rFont val="Arial"/>
        <family val="2"/>
      </rPr>
      <t>Descida d'água concreto armado (degraus) c/ caiação (DSA-03A) apoio</t>
    </r>
  </si>
  <si>
    <r>
      <rPr>
        <sz val="7"/>
        <rFont val="Arial"/>
        <family val="2"/>
      </rPr>
      <t>Descida d'água concreto armado (calha) c/ caiação (DSA-01A) dispersor</t>
    </r>
  </si>
  <si>
    <r>
      <rPr>
        <sz val="7"/>
        <rFont val="Arial"/>
        <family val="2"/>
      </rPr>
      <t>Descida d'água concreto armado (calha) c/ caiação (DSA-01A) canal</t>
    </r>
  </si>
  <si>
    <r>
      <rPr>
        <sz val="7"/>
        <rFont val="Arial"/>
        <family val="2"/>
      </rPr>
      <t>Demolição mecânica de concreto</t>
    </r>
  </si>
  <si>
    <r>
      <rPr>
        <sz val="7"/>
        <rFont val="Arial"/>
        <family val="2"/>
      </rPr>
      <t>Demolição manual de concreto simples ou ciclópico</t>
    </r>
  </si>
  <si>
    <r>
      <rPr>
        <sz val="7"/>
        <rFont val="Arial"/>
        <family val="2"/>
      </rPr>
      <t>Demolição manual de concreto armado</t>
    </r>
  </si>
  <si>
    <r>
      <rPr>
        <sz val="7"/>
        <rFont val="Arial"/>
        <family val="2"/>
      </rPr>
      <t>Demolição manual alvenaria tijolo furado assentado com argamassa</t>
    </r>
  </si>
  <si>
    <r>
      <rPr>
        <sz val="7"/>
        <rFont val="Arial"/>
        <family val="2"/>
      </rPr>
      <t>Curva 90° de PVC, junta elástica PBA, D=75mm, fornecimento e assentamento</t>
    </r>
  </si>
  <si>
    <r>
      <rPr>
        <sz val="7"/>
        <rFont val="Arial"/>
        <family val="2"/>
      </rPr>
      <t>Corte e esmerilhamento de pontas de tubo de ferro fundido DN 500 a 200mm</t>
    </r>
  </si>
  <si>
    <r>
      <rPr>
        <sz val="7"/>
        <rFont val="Arial"/>
        <family val="2"/>
      </rPr>
      <t>Corta-rio (escavação mecânica em material de 3º cat.) H = 0,00 a 1,50 m</t>
    </r>
  </si>
  <si>
    <r>
      <rPr>
        <sz val="7"/>
        <rFont val="Arial"/>
        <family val="2"/>
      </rPr>
      <t>Corta-rio (escavação mecânica em material de 2ª cat.) H = 1,50 a 3,00 m</t>
    </r>
  </si>
  <si>
    <r>
      <rPr>
        <sz val="7"/>
        <rFont val="Arial"/>
        <family val="2"/>
      </rPr>
      <t>Corta-rio (escavação mecânica em material de 1ª cat.) H = 1,50 a 3,00 m</t>
    </r>
  </si>
  <si>
    <r>
      <rPr>
        <sz val="7"/>
        <rFont val="Arial"/>
        <family val="2"/>
      </rPr>
      <t>Corpo de BTCC 3,00 x 3,00 m projeto DNIT para 2,50 &lt; H &lt; 5,00 m</t>
    </r>
  </si>
  <si>
    <r>
      <rPr>
        <sz val="7"/>
        <rFont val="Arial"/>
        <family val="2"/>
      </rPr>
      <t>Corpo de BTCC 3,00 x 3,00 m projeto DNIT para H &lt; = 2,50 m</t>
    </r>
  </si>
  <si>
    <r>
      <rPr>
        <sz val="7"/>
        <rFont val="Arial"/>
        <family val="2"/>
      </rPr>
      <t>Corpo de BTCC 2,50 x 3,00 m projeto DNIT para 2,50 &lt; H &lt; 5,00 m</t>
    </r>
  </si>
  <si>
    <r>
      <rPr>
        <sz val="7"/>
        <rFont val="Arial"/>
        <family val="2"/>
      </rPr>
      <t>Corpo de BTCC 2,50 x 3,00 m projeto DNIT para H &lt; = 2,50 m</t>
    </r>
  </si>
  <si>
    <r>
      <rPr>
        <sz val="7"/>
        <rFont val="Arial"/>
        <family val="2"/>
      </rPr>
      <t>Corpo de BTCC 2,50 x 2,50 m projeto DNIT para 2,50 &lt; H &lt; 5,00 m</t>
    </r>
  </si>
  <si>
    <r>
      <rPr>
        <sz val="7"/>
        <rFont val="Arial"/>
        <family val="2"/>
      </rPr>
      <t>Corpo de BTCC 2,50 x 2,50 m projeto DNIT para H &lt; = 2,50 m</t>
    </r>
  </si>
  <si>
    <r>
      <rPr>
        <sz val="7"/>
        <rFont val="Arial"/>
        <family val="2"/>
      </rPr>
      <t>Corpo de BTCC 2,00 x 3,00 m projeto DNIT para 2,50 &lt; H &lt; 5,00 m</t>
    </r>
  </si>
  <si>
    <r>
      <rPr>
        <sz val="7"/>
        <rFont val="Arial"/>
        <family val="2"/>
      </rPr>
      <t>Corpo de BTCC 2,00 x 3,00 m projeto DNIT para H &lt; = 2,50 m</t>
    </r>
  </si>
  <si>
    <r>
      <rPr>
        <sz val="7"/>
        <rFont val="Arial"/>
        <family val="2"/>
      </rPr>
      <t>Corpo de BTCC 2,00 x 2,00 m projeto DNIT para 2,50 &lt; H &lt; 5,00 m</t>
    </r>
  </si>
  <si>
    <r>
      <rPr>
        <sz val="7"/>
        <rFont val="Arial"/>
        <family val="2"/>
      </rPr>
      <t>Corpo de BTCC 2,00 x 2,00 m projeto DNIT para H &lt; = 2,50 m</t>
    </r>
  </si>
  <si>
    <r>
      <rPr>
        <sz val="7"/>
        <rFont val="Arial"/>
        <family val="2"/>
      </rPr>
      <t>Corpo de BTCC 1,50 x 1,50 m projeto DNIT para 2,50 &lt; H &lt; 5,00 m</t>
    </r>
  </si>
  <si>
    <r>
      <rPr>
        <sz val="7"/>
        <rFont val="Arial"/>
        <family val="2"/>
      </rPr>
      <t>Corpo de BTCC 1,50 x 1,50 m projeto DNIT para H &lt; = 2,50 m</t>
    </r>
  </si>
  <si>
    <r>
      <rPr>
        <sz val="7"/>
        <rFont val="Arial"/>
        <family val="2"/>
      </rPr>
      <t>Corpo de BSCC 3,00 x 3,00 m projeto DNIT para 2,50 &lt; H &lt; 5,00 m</t>
    </r>
  </si>
  <si>
    <r>
      <rPr>
        <sz val="7"/>
        <rFont val="Arial"/>
        <family val="2"/>
      </rPr>
      <t>Corpo de BSCC 3,00 x 3,00 m projeto DNIT para H &lt; = 2,50 m</t>
    </r>
  </si>
  <si>
    <r>
      <rPr>
        <sz val="7"/>
        <rFont val="Arial"/>
        <family val="2"/>
      </rPr>
      <t>Corpo de BSCC 2,50 x 3,00 m projeto DNIT para 2,50 &lt; H &lt; 5,00 m</t>
    </r>
  </si>
  <si>
    <r>
      <rPr>
        <sz val="7"/>
        <rFont val="Arial"/>
        <family val="2"/>
      </rPr>
      <t>Corpo de BSCC 2,50 x 3,00 m projeto DNIT para H &lt; = 2,50 m</t>
    </r>
  </si>
  <si>
    <r>
      <rPr>
        <sz val="7"/>
        <rFont val="Arial"/>
        <family val="2"/>
      </rPr>
      <t>Corpo de BSCC 2,50 x 2,50 m projeto DNIT para 2,50 &lt; H &lt; 5,00 m</t>
    </r>
  </si>
  <si>
    <r>
      <rPr>
        <sz val="7"/>
        <rFont val="Arial"/>
        <family val="2"/>
      </rPr>
      <t>Corpo de BSCC 2,50 x 2,50 m projeto DNIT para H &lt; = 2,50 m</t>
    </r>
  </si>
  <si>
    <r>
      <rPr>
        <sz val="7"/>
        <rFont val="Arial"/>
        <family val="2"/>
      </rPr>
      <t>Corpo de BSCC 2,00 x 3,00 m projeto DNIT para 2,50 &lt; H &lt; 5,00 m</t>
    </r>
  </si>
  <si>
    <r>
      <rPr>
        <sz val="7"/>
        <rFont val="Arial"/>
        <family val="2"/>
      </rPr>
      <t>Corpo de BSCC 2,00 x 3,00 m projeto DNIT para H &lt; = 2,50 m</t>
    </r>
  </si>
  <si>
    <r>
      <rPr>
        <sz val="7"/>
        <rFont val="Arial"/>
        <family val="2"/>
      </rPr>
      <t>Corpo de BSCC 2,00 x 2,00 m projeto DNIT para 2,50 &lt; H &lt; 5,00 m</t>
    </r>
  </si>
  <si>
    <r>
      <rPr>
        <sz val="7"/>
        <rFont val="Arial"/>
        <family val="2"/>
      </rPr>
      <t>Corpo de BSCC 2,00 x 2,00 m projeto DNIT para H &lt; = 2,50 m</t>
    </r>
  </si>
  <si>
    <r>
      <rPr>
        <sz val="7"/>
        <rFont val="Arial"/>
        <family val="2"/>
      </rPr>
      <t>Corpo de BSCC 2,00 x 2,00 m projeto DNIT para  5,00 &lt; H &lt; 7,50 m</t>
    </r>
  </si>
  <si>
    <r>
      <rPr>
        <sz val="7"/>
        <rFont val="Arial"/>
        <family val="2"/>
      </rPr>
      <t>Corpo de BSCC 1,50 x 1,50 m projeto DNIT para 2,50 &lt; H &lt; 5,00 m</t>
    </r>
  </si>
  <si>
    <r>
      <rPr>
        <sz val="7"/>
        <rFont val="Arial"/>
        <family val="2"/>
      </rPr>
      <t>Corpo de BSCC 1,50 x 1,50 m projeto DNIT para H &lt; = 2,50 m</t>
    </r>
  </si>
  <si>
    <r>
      <rPr>
        <sz val="7"/>
        <rFont val="Arial"/>
        <family val="2"/>
      </rPr>
      <t>Corpo de BDCC 3,00 x 3,00 m projeto DNIT para 2,50 &lt; H &lt; 5,00 m</t>
    </r>
  </si>
  <si>
    <r>
      <rPr>
        <sz val="7"/>
        <rFont val="Arial"/>
        <family val="2"/>
      </rPr>
      <t>Corpo de BDCC 3,00 x 3,00 m projeto DNIT para H &lt; = 2,50 m</t>
    </r>
  </si>
  <si>
    <r>
      <rPr>
        <sz val="7"/>
        <rFont val="Arial"/>
        <family val="2"/>
      </rPr>
      <t>Corpo de BDCC 2,50 x 3,00 m projeto DNIT para 2,50 &lt; H &lt; 5,00 m</t>
    </r>
  </si>
  <si>
    <r>
      <rPr>
        <sz val="7"/>
        <rFont val="Arial"/>
        <family val="2"/>
      </rPr>
      <t>Corpo de BDCC 2,50 x 3,00 m projeto DNIT para H &lt; = 2,50 m</t>
    </r>
  </si>
  <si>
    <r>
      <rPr>
        <sz val="7"/>
        <rFont val="Arial"/>
        <family val="2"/>
      </rPr>
      <t>Corpo de BDCC 2,50 x 2,50 m projeto DNIT para 2,50 &lt; H &lt; 5,00 m</t>
    </r>
  </si>
  <si>
    <r>
      <rPr>
        <sz val="7"/>
        <rFont val="Arial"/>
        <family val="2"/>
      </rPr>
      <t>Corpo de BDCC 2,50 x 2,50 m projeto DNIT para H &lt; = 2,50 m</t>
    </r>
  </si>
  <si>
    <r>
      <rPr>
        <sz val="7"/>
        <rFont val="Arial"/>
        <family val="2"/>
      </rPr>
      <t>Corpo de BDCC 2,50 x 2,00 m - tudo incluído conforme projeto</t>
    </r>
  </si>
  <si>
    <r>
      <rPr>
        <sz val="7"/>
        <rFont val="Arial"/>
        <family val="2"/>
      </rPr>
      <t>Corpo de BDCC 2,00 x 3,00 m projeto DNIT para 2,50 &lt; H &lt; 5,00 m</t>
    </r>
  </si>
  <si>
    <r>
      <rPr>
        <sz val="7"/>
        <rFont val="Arial"/>
        <family val="2"/>
      </rPr>
      <t>Corpo de BDCC 2,00 x 3,00 m projeto DNIT para H &lt; = 2,50 m</t>
    </r>
  </si>
  <si>
    <r>
      <rPr>
        <sz val="7"/>
        <rFont val="Arial"/>
        <family val="2"/>
      </rPr>
      <t>Corpo de BDCC 2,00 x 2,00 m projeto DNIT para 2,50 &lt; H &lt;5,00 m</t>
    </r>
  </si>
  <si>
    <r>
      <rPr>
        <sz val="7"/>
        <rFont val="Arial"/>
        <family val="2"/>
      </rPr>
      <t>Corpo de BDCC 2,00 x 2,00 m projeto DNIT para H &lt; = 2,50 m</t>
    </r>
  </si>
  <si>
    <r>
      <rPr>
        <sz val="7"/>
        <rFont val="Arial"/>
        <family val="2"/>
      </rPr>
      <t>Corpo de BDCC 2,00 x 1,20 m -  tudo incluido conforme projeto</t>
    </r>
  </si>
  <si>
    <r>
      <rPr>
        <sz val="7"/>
        <rFont val="Arial"/>
        <family val="2"/>
      </rPr>
      <t>Corpo de BDCC 1,50 x 1,50 m projeto DNIT para 2,50 &lt; H &lt; 5,00 m</t>
    </r>
  </si>
  <si>
    <r>
      <rPr>
        <sz val="7"/>
        <rFont val="Arial"/>
        <family val="2"/>
      </rPr>
      <t>Corpo de BDCC 1,50 x 1,50 m projeto DNIT para H &lt; = 2,50 m</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</si>
  <si>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</si>
  <si>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</si>
  <si>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</si>
  <si>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</si>
  <si>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</si>
  <si>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</si>
  <si>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</si>
  <si>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Dreno vertical D = 75 mm em PVC, com geotêxtil não tecido resistência longitudinal 16 kn/m</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</si>
  <si>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</si>
  <si>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</si>
  <si>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</si>
  <si>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</si>
  <si>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</si>
  <si>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</si>
  <si>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</si>
  <si>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</si>
  <si>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</si>
  <si>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</si>
  <si>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</si>
  <si>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</si>
  <si>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</si>
  <si>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</si>
  <si>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</si>
  <si>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</si>
  <si>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Dreno ou Barbacã em tubo PVC, diâmetro de 2"</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</si>
  <si>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</si>
  <si>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</si>
  <si>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</si>
  <si>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Dreno de PVC  D = 50 mm</t>
    </r>
  </si>
  <si>
    <r>
      <rPr>
        <sz val="7"/>
        <rFont val="Arial"/>
        <family val="2"/>
      </rPr>
      <t>Dreno de PVC  D = 100 mm</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</si>
  <si>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</si>
  <si>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Dissipador de energia aplicado a saída de sarjeta/valeta (DES-03)</t>
    </r>
  </si>
  <si>
    <r>
      <rPr>
        <sz val="7"/>
        <rFont val="Arial"/>
        <family val="2"/>
      </rPr>
      <t>Dissipador de energia aplicado a saída de sarjeta/valeta (DES-02)</t>
    </r>
  </si>
  <si>
    <r>
      <rPr>
        <sz val="7"/>
        <rFont val="Arial"/>
        <family val="2"/>
      </rPr>
      <t>Dissipador de energia aplicado a saída de sarjeta/valeta (DES-01)</t>
    </r>
  </si>
  <si>
    <r>
      <rPr>
        <sz val="7"/>
        <rFont val="Arial"/>
        <family val="2"/>
      </rPr>
      <t>Dissipador de energia aplicado a saída de bueiro/descida d'água de aterro (DEB-12)</t>
    </r>
  </si>
  <si>
    <r>
      <rPr>
        <sz val="7"/>
        <rFont val="Arial"/>
        <family val="2"/>
      </rPr>
      <t>Dissipador de energia aplicado a saída de bueiro/descida d'água de aterro (DEB-10)</t>
    </r>
  </si>
  <si>
    <r>
      <rPr>
        <sz val="7"/>
        <rFont val="Arial"/>
        <family val="2"/>
      </rPr>
      <t>Dissipador de energia aplicado a saída de bueiro/descida d'água de aterro (DEB-09)</t>
    </r>
  </si>
  <si>
    <r>
      <rPr>
        <sz val="7"/>
        <rFont val="Arial"/>
        <family val="2"/>
      </rPr>
      <t>Dissipador de energia aplicado a saída de bueiro/descida d'água de aterro (DEB-08)</t>
    </r>
  </si>
  <si>
    <r>
      <rPr>
        <sz val="7"/>
        <rFont val="Arial"/>
        <family val="2"/>
      </rPr>
      <t>Dissipador de energia aplicado a saída de bueiro/descida d'água de aterro (DEB-07)</t>
    </r>
  </si>
  <si>
    <r>
      <rPr>
        <sz val="7"/>
        <rFont val="Arial"/>
        <family val="2"/>
      </rPr>
      <t>Dissipador de energia aplicado a saída de bueiro/descida d'água de aterro (DEB-06)</t>
    </r>
  </si>
  <si>
    <r>
      <rPr>
        <sz val="7"/>
        <rFont val="Arial"/>
        <family val="2"/>
      </rPr>
      <t>Dissipador de energia aplicado a saída de bueiro/descida d'água de aterro (DEB-05)</t>
    </r>
  </si>
  <si>
    <r>
      <rPr>
        <sz val="7"/>
        <rFont val="Arial"/>
        <family val="2"/>
      </rPr>
      <t>Dissipador de energia aplicado a saída de bueiro/descida d'água de aterro (DEB-04)</t>
    </r>
  </si>
  <si>
    <r>
      <rPr>
        <sz val="7"/>
        <rFont val="Arial"/>
        <family val="2"/>
      </rPr>
      <t>Dissipador de energia aplicado a saída de bueiro/descida d'água de aterro (DEB-03)</t>
    </r>
  </si>
  <si>
    <r>
      <rPr>
        <sz val="7"/>
        <rFont val="Arial"/>
        <family val="2"/>
      </rPr>
      <t>Dissipador de energia aplicado a saída de bueiro/descida d'água de aterro (DEB-02)</t>
    </r>
  </si>
  <si>
    <r>
      <rPr>
        <sz val="7"/>
        <rFont val="Arial"/>
        <family val="2"/>
      </rPr>
      <t>Dissipador de energia aplicado a saída de bueiro/descida d'agua de aterro (DEB-01)</t>
    </r>
  </si>
  <si>
    <r>
      <rPr>
        <sz val="7"/>
        <rFont val="Arial"/>
        <family val="2"/>
      </rPr>
      <t>Dissipador de energia aplicado a saída d'água tipo DP-1</t>
    </r>
  </si>
  <si>
    <r>
      <rPr>
        <sz val="7"/>
        <rFont val="Arial"/>
        <family val="2"/>
      </rPr>
      <t>Deslocamento de cerca de tela galvanizada fio 12 malha 3" x 3"</t>
    </r>
  </si>
  <si>
    <r>
      <rPr>
        <sz val="7"/>
        <rFont val="Arial"/>
        <family val="2"/>
      </rPr>
      <t>Descida d'água concreto simples (degraus) c/ caiação (DSA-03) dispersor</t>
    </r>
  </si>
  <si>
    <r>
      <rPr>
        <sz val="7"/>
        <rFont val="Arial"/>
        <family val="2"/>
      </rPr>
      <t>Descida d'água concreto simples (degraus) c/ caiação (DSA-03) degrau</t>
    </r>
  </si>
  <si>
    <r>
      <rPr>
        <sz val="7"/>
        <rFont val="Arial"/>
        <family val="2"/>
      </rPr>
      <t>Descida d'água concreto simples (degraus) c/ caiação (DSA-03) apoio</t>
    </r>
  </si>
  <si>
    <r>
      <rPr>
        <sz val="7"/>
        <rFont val="Arial"/>
        <family val="2"/>
      </rPr>
      <t>Descida d'água concreto simples (calha) c/ caiação (DSA-01) dispersor</t>
    </r>
  </si>
  <si>
    <r>
      <rPr>
        <sz val="7"/>
        <rFont val="Arial"/>
        <family val="2"/>
      </rPr>
      <t>Descida d'água concreto simples (calha) c/ caiação (DSA-01) canal</t>
    </r>
  </si>
  <si>
    <r>
      <rPr>
        <sz val="7"/>
        <rFont val="Arial"/>
        <family val="2"/>
      </rPr>
      <t>Descida d'água concreto armado DP-1 (degraus) c/ caiação</t>
    </r>
  </si>
  <si>
    <r>
      <rPr>
        <sz val="7"/>
        <rFont val="Arial"/>
        <family val="2"/>
      </rPr>
      <t>Descida d'água concreto armado DP-1 (calha) c/ caiação</t>
    </r>
  </si>
  <si>
    <r>
      <rPr>
        <sz val="7"/>
        <rFont val="Arial"/>
        <family val="2"/>
      </rPr>
      <t>Mes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</si>
  <si>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</si>
  <si>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 xml:space="preserve">Escoramento e cimbramento (bueiro celular), inclusive fornecimento e transportes das
</t>
    </r>
    <r>
      <rPr>
        <sz val="7"/>
        <rFont val="Arial"/>
        <family val="2"/>
      </rPr>
      <t>madeiras</t>
    </r>
  </si>
  <si>
    <r>
      <rPr>
        <sz val="7"/>
        <rFont val="Arial"/>
        <family val="2"/>
      </rPr>
      <t>Escoramento de cavas e valas, inclusive fornecimento e transportes das madeiras</t>
    </r>
  </si>
  <si>
    <r>
      <rPr>
        <sz val="7"/>
        <rFont val="Arial"/>
        <family val="2"/>
      </rPr>
      <t>Escavação mecânica em material de 3ª cat. H= 3,00 a 4,50 m com esgotamento</t>
    </r>
  </si>
  <si>
    <r>
      <rPr>
        <sz val="7"/>
        <rFont val="Arial"/>
        <family val="2"/>
      </rPr>
      <t>Escavação mecânica em material de 3ª cat. H= 3,00 a 4,50 m</t>
    </r>
  </si>
  <si>
    <r>
      <rPr>
        <sz val="7"/>
        <rFont val="Arial"/>
        <family val="2"/>
      </rPr>
      <t>Escavação mecânica em material de 3ª cat. H= 1,50 a 3,00 m com esgotamento</t>
    </r>
  </si>
  <si>
    <r>
      <rPr>
        <sz val="7"/>
        <rFont val="Arial"/>
        <family val="2"/>
      </rPr>
      <t>Escavação mecânica em material de 3ª cat. H= 1,50 a 3,00 m</t>
    </r>
  </si>
  <si>
    <r>
      <rPr>
        <sz val="7"/>
        <rFont val="Arial"/>
        <family val="2"/>
      </rPr>
      <t>Escavação mecânica em material de 3ª cat. H= 0,00 a 1,50 m com esgotamento</t>
    </r>
  </si>
  <si>
    <r>
      <rPr>
        <sz val="7"/>
        <rFont val="Arial"/>
        <family val="2"/>
      </rPr>
      <t>Escavação mecânica em material de 3ª cat. H= 0,00 a 1,50 m</t>
    </r>
  </si>
  <si>
    <r>
      <rPr>
        <sz val="7"/>
        <rFont val="Arial"/>
        <family val="2"/>
      </rPr>
      <t>Escavação mecânica em material de 2º cat. H= 3,00 a 4,50 m com esgotamento</t>
    </r>
  </si>
  <si>
    <r>
      <rPr>
        <sz val="7"/>
        <rFont val="Arial"/>
        <family val="2"/>
      </rPr>
      <t>Escavação mecânica em material de 2ª cat. H= 3,00 a 4,50 m</t>
    </r>
  </si>
  <si>
    <r>
      <rPr>
        <sz val="7"/>
        <rFont val="Arial"/>
        <family val="2"/>
      </rPr>
      <t>Escavação mecânica em material de 2ª cat. H= 1,50 a 3,00 m com esgotamento</t>
    </r>
  </si>
  <si>
    <r>
      <rPr>
        <sz val="7"/>
        <rFont val="Arial"/>
        <family val="2"/>
      </rPr>
      <t>Escavação mecânica em material de 2ª cat. H= 1,50 a 3,00 m</t>
    </r>
  </si>
  <si>
    <r>
      <rPr>
        <sz val="7"/>
        <rFont val="Arial"/>
        <family val="2"/>
      </rPr>
      <t>Escavação mecânica em material de 2ª cat. H= 0,00 a 1,50 m com esgotamento</t>
    </r>
  </si>
  <si>
    <r>
      <rPr>
        <sz val="7"/>
        <rFont val="Arial"/>
        <family val="2"/>
      </rPr>
      <t>Escavação mecânica em material de 2ª cat. H= 0,00 a 1,50 m</t>
    </r>
  </si>
  <si>
    <r>
      <rPr>
        <sz val="7"/>
        <rFont val="Arial"/>
        <family val="2"/>
      </rPr>
      <t>Escavação mecânica em material de 1º cat. H= 3,00 a 4,50 m com esgotamento</t>
    </r>
  </si>
  <si>
    <r>
      <rPr>
        <sz val="7"/>
        <rFont val="Arial"/>
        <family val="2"/>
      </rPr>
      <t>Escavação mecânica em material de 1ª cat. H= 3,00 a 4,50 m</t>
    </r>
  </si>
  <si>
    <r>
      <rPr>
        <sz val="7"/>
        <rFont val="Arial"/>
        <family val="2"/>
      </rPr>
      <t>Escavação mecânica em material de 1ª cat. H= 1,50 a 3,00 m com esgotamento</t>
    </r>
  </si>
  <si>
    <r>
      <rPr>
        <sz val="7"/>
        <rFont val="Arial"/>
        <family val="2"/>
      </rPr>
      <t>Escavação mecânica em material de 1ª cat. H= 1,50 a 3,00 m</t>
    </r>
  </si>
  <si>
    <r>
      <rPr>
        <sz val="7"/>
        <rFont val="Arial"/>
        <family val="2"/>
      </rPr>
      <t>Escavação mecânica em material de 1ª cat. H= 0,00 a 1,50 m com esgotamento</t>
    </r>
  </si>
  <si>
    <r>
      <rPr>
        <sz val="7"/>
        <rFont val="Arial"/>
        <family val="2"/>
      </rPr>
      <t>Escavação mecânica em material de 1ª cat. H= 0,00 a 1,50 m</t>
    </r>
  </si>
  <si>
    <r>
      <rPr>
        <sz val="7"/>
        <rFont val="Arial"/>
        <family val="2"/>
      </rPr>
      <t xml:space="preserve">Escavação mecânica de valas em 1ª categoria, profundidade de 4,50 a 6,00m com
</t>
    </r>
    <r>
      <rPr>
        <sz val="7"/>
        <rFont val="Arial"/>
        <family val="2"/>
      </rPr>
      <t>esgotamento, transp. DMT=20km, descarga e espalhamento</t>
    </r>
  </si>
  <si>
    <r>
      <rPr>
        <sz val="7"/>
        <rFont val="Arial"/>
        <family val="2"/>
      </rPr>
      <t xml:space="preserve">Escavação mecânica de valas em material de 1ª categoria, 3,00 a 4,50m, com esgotamento,
</t>
    </r>
    <r>
      <rPr>
        <sz val="7"/>
        <rFont val="Arial"/>
        <family val="2"/>
      </rPr>
      <t>carga do material, transporte do material para bota-fora</t>
    </r>
  </si>
  <si>
    <r>
      <rPr>
        <sz val="7"/>
        <rFont val="Arial"/>
        <family val="2"/>
      </rPr>
      <t>Escavação manual furos, valetas mat. 2ª cat. H= 0,00 a 1,50 m sem detonação (dim. reduz.)</t>
    </r>
  </si>
  <si>
    <r>
      <rPr>
        <sz val="7"/>
        <rFont val="Arial"/>
        <family val="2"/>
      </rPr>
      <t>Escavação manual furos, valetas mat. 1ª cat. H= 0,00 a 1,50 m (dim. reduz.)</t>
    </r>
  </si>
  <si>
    <r>
      <rPr>
        <sz val="7"/>
        <rFont val="Arial"/>
        <family val="2"/>
      </rPr>
      <t>Escavação manual em mat. 3ª cat. H= 0,00 a 1,50 m, a fogo</t>
    </r>
  </si>
  <si>
    <r>
      <rPr>
        <sz val="7"/>
        <rFont val="Arial"/>
        <family val="2"/>
      </rPr>
      <t>Escavação manual em mat. 2ª cat. H= 3,00 a 4,50 m sem detonação</t>
    </r>
  </si>
  <si>
    <r>
      <rPr>
        <sz val="7"/>
        <rFont val="Arial"/>
        <family val="2"/>
      </rPr>
      <t>Escavação manual em mat. 2ª cat. H= 3,00 a 4,50 m com esgotamento</t>
    </r>
  </si>
  <si>
    <r>
      <rPr>
        <sz val="7"/>
        <rFont val="Arial"/>
        <family val="2"/>
      </rPr>
      <t>Escavação manual em mat. 2ª cat. H= 1,50 a 3,00 m sem detonação</t>
    </r>
  </si>
  <si>
    <r>
      <rPr>
        <sz val="7"/>
        <rFont val="Arial"/>
        <family val="2"/>
      </rPr>
      <t>Escavação manual em mat. 2ª cat. H= 1,50 a 3,00 m com esgotamento</t>
    </r>
  </si>
  <si>
    <r>
      <rPr>
        <sz val="7"/>
        <rFont val="Arial"/>
        <family val="2"/>
      </rPr>
      <t>Escavação manual em mat. 2ª cat. H= 0,00 a 1,50 m sem detonação</t>
    </r>
  </si>
  <si>
    <r>
      <rPr>
        <sz val="7"/>
        <rFont val="Arial"/>
        <family val="2"/>
      </rPr>
      <t>Escavação manual em mat. 2ª cat. H= 0,00 a 1,50 m com esgotamento</t>
    </r>
  </si>
  <si>
    <r>
      <rPr>
        <sz val="7"/>
        <rFont val="Arial"/>
        <family val="2"/>
      </rPr>
      <t>Escavação manual em mat. 1ª cat. H= 3,00 a 4,50 m com esgotamento</t>
    </r>
  </si>
  <si>
    <r>
      <rPr>
        <sz val="7"/>
        <rFont val="Arial"/>
        <family val="2"/>
      </rPr>
      <t>Escavação manual em mat. 1ª cat. H= 3,00 a 4,50 m</t>
    </r>
  </si>
  <si>
    <r>
      <rPr>
        <sz val="7"/>
        <rFont val="Arial"/>
        <family val="2"/>
      </rPr>
      <t>Escavação manual em mat. 1ª cat. H= 1,50 a 3,00 m com esgotamento</t>
    </r>
  </si>
  <si>
    <r>
      <rPr>
        <sz val="7"/>
        <rFont val="Arial"/>
        <family val="2"/>
      </rPr>
      <t>Escavação manual em mat. 1ª cat. H= 1,50 a 3,00 m</t>
    </r>
  </si>
  <si>
    <r>
      <rPr>
        <sz val="7"/>
        <rFont val="Arial"/>
        <family val="2"/>
      </rPr>
      <t>Escavação manual em mat. 1ª cat. H= 0,00 a 1,50 m com esgotamento</t>
    </r>
  </si>
  <si>
    <r>
      <rPr>
        <sz val="7"/>
        <rFont val="Arial"/>
        <family val="2"/>
      </rPr>
      <t>Escavação manual em mat. 1ª cat. H= 0,00 a 1,50 m</t>
    </r>
  </si>
  <si>
    <r>
      <rPr>
        <sz val="7"/>
        <rFont val="Arial"/>
        <family val="2"/>
      </rPr>
      <t>Escada de madeira executada sobre terreno inclinado, com 80 cm de largura mínima</t>
    </r>
  </si>
  <si>
    <r>
      <rPr>
        <sz val="7"/>
        <rFont val="Arial"/>
        <family val="2"/>
      </rPr>
      <t>Entrada para descida d'água EDA-02</t>
    </r>
  </si>
  <si>
    <r>
      <rPr>
        <sz val="7"/>
        <rFont val="Arial"/>
        <family val="2"/>
      </rPr>
      <t>Entrada para descida d'água EDA-01</t>
    </r>
  </si>
  <si>
    <r>
      <rPr>
        <sz val="7"/>
        <rFont val="Arial"/>
        <family val="2"/>
      </rPr>
      <t>Entrada para descida d'agua DP-1 (calha/degraus) inclusive caiação</t>
    </r>
  </si>
  <si>
    <r>
      <rPr>
        <sz val="7"/>
        <rFont val="Arial"/>
        <family val="2"/>
      </rPr>
      <t xml:space="preserve">Ensecadeira simples de madeira esp.= 5 cm sem reaproveitamento, inclusive transporte das
</t>
    </r>
    <r>
      <rPr>
        <sz val="7"/>
        <rFont val="Arial"/>
        <family val="2"/>
      </rPr>
      <t>madeiras</t>
    </r>
  </si>
  <si>
    <r>
      <rPr>
        <sz val="7"/>
        <rFont val="Arial"/>
        <family val="2"/>
      </rPr>
      <t xml:space="preserve">Ensecadeira simples de madeira esp.= 5 cm com 1 reaproveitamento, inclusive transporte das
</t>
    </r>
    <r>
      <rPr>
        <sz val="7"/>
        <rFont val="Arial"/>
        <family val="2"/>
      </rPr>
      <t>madeiras</t>
    </r>
  </si>
  <si>
    <r>
      <rPr>
        <sz val="7"/>
        <rFont val="Arial"/>
        <family val="2"/>
      </rPr>
      <t>Ensecadeira dupla de madeira esp.= 5 cm sem reaproveitamento, tudo incluído</t>
    </r>
  </si>
  <si>
    <r>
      <rPr>
        <sz val="7"/>
        <rFont val="Arial"/>
        <family val="2"/>
      </rPr>
      <t>Ensecadeira dupla de madeira esp.= 5 cm com 1 reaproveitamento</t>
    </r>
  </si>
  <si>
    <r>
      <rPr>
        <sz val="7"/>
        <rFont val="Arial"/>
        <family val="2"/>
      </rPr>
      <t>Enrocamento de pedra jogada inclusive fornecimento, exclusive transporte da pedra</t>
    </r>
  </si>
  <si>
    <r>
      <rPr>
        <sz val="7"/>
        <rFont val="Arial"/>
        <family val="2"/>
      </rPr>
      <t>Enrocamento de pedra jogada exclusive o fornecimento e transporte da pedra</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</si>
  <si>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</si>
  <si>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de mão arrumada exclusive transporte</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</si>
  <si>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</si>
  <si>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Eletroduto tipo Kanaflex diâmetro 4", fornecimento e assentamento</t>
    </r>
  </si>
  <si>
    <r>
      <rPr>
        <sz val="7"/>
        <rFont val="Arial"/>
        <family val="2"/>
      </rPr>
      <t>Eletroduto tipo Kanaflex diâmetro 2", fornecimento e assentamento</t>
    </r>
  </si>
  <si>
    <r>
      <rPr>
        <sz val="7"/>
        <rFont val="Arial"/>
        <family val="2"/>
      </rPr>
      <t>Eletroduto tipo Kanaflex diâmetro 1 1/2", fornecimento e assentamento</t>
    </r>
  </si>
  <si>
    <r>
      <rPr>
        <sz val="7"/>
        <rFont val="Arial"/>
        <family val="2"/>
      </rPr>
      <t>Eletroduto tipo Kanaflex  diâmetro 1 1/4", fornecimento e assentamento</t>
    </r>
  </si>
  <si>
    <r>
      <rPr>
        <sz val="7"/>
        <rFont val="Arial"/>
        <family val="2"/>
      </rPr>
      <t>Eletroduto PVC rígido roscável diâm. 50mm, fornecimento e assentamento</t>
    </r>
  </si>
  <si>
    <r>
      <rPr>
        <sz val="7"/>
        <rFont val="Arial"/>
        <family val="2"/>
      </rPr>
      <t>Eletroduto PVC diâmetro 75mm, fornecimento e assentamento</t>
    </r>
  </si>
  <si>
    <r>
      <rPr>
        <sz val="7"/>
        <rFont val="Arial"/>
        <family val="2"/>
      </rPr>
      <t>Eletroduto para rede de lógica, inclusive conexões</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</si>
  <si>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</si>
  <si>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Pintura interna ou externa sobre ferro, com tinta a base de resina de borracha clorada</t>
    </r>
  </si>
  <si>
    <r>
      <rPr>
        <sz val="7"/>
        <rFont val="Arial"/>
        <family val="2"/>
      </rPr>
      <t>Pintura com nata de cimento</t>
    </r>
  </si>
  <si>
    <r>
      <rPr>
        <sz val="7"/>
        <rFont val="Arial"/>
        <family val="2"/>
      </rPr>
      <t xml:space="preserve">Pescoço de poço de visita H=0,30 m, diâm. = 0,60 m, fornecimento, assentamento e
</t>
    </r>
    <r>
      <rPr>
        <sz val="7"/>
        <rFont val="Arial"/>
        <family val="2"/>
      </rPr>
      <t>transporte</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</si>
  <si>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</si>
  <si>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Pedra de mão para (concreto ciclópico ou alvenaria) rocha paga em medição</t>
    </r>
  </si>
  <si>
    <r>
      <rPr>
        <sz val="7"/>
        <rFont val="Arial"/>
        <family val="2"/>
      </rPr>
      <t>Passagem d'água 1,10 x 1,00 - Canteiro</t>
    </r>
  </si>
  <si>
    <r>
      <rPr>
        <sz val="7"/>
        <rFont val="Arial"/>
        <family val="2"/>
      </rPr>
      <t>Muro de testa em concreto para saída de dreno profundo em solo, inclusive transporte do tubo</t>
    </r>
  </si>
  <si>
    <r>
      <rPr>
        <sz val="7"/>
        <rFont val="Arial"/>
        <family val="2"/>
      </rPr>
      <t xml:space="preserve">Muro de testa em concreto para saída de dreno profundo em rocha, inclusive transporte do
</t>
    </r>
    <r>
      <rPr>
        <sz val="7"/>
        <rFont val="Arial"/>
        <family val="2"/>
      </rPr>
      <t>tubo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</si>
  <si>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</si>
  <si>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</si>
  <si>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</si>
  <si>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</si>
  <si>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Muro com Terramesh System ou similar, altura H&lt;= 4,00 metros (4 cx 1x1x4m), tudo incluído</t>
    </r>
  </si>
  <si>
    <r>
      <rPr>
        <sz val="7"/>
        <rFont val="Arial"/>
        <family val="2"/>
      </rPr>
      <t>Mureta de corte em rocha</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</si>
  <si>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</si>
  <si>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Meio fio sarjeta de concreto tipo DP-1 (0,035 m³/m) inclusive caiação</t>
    </r>
  </si>
  <si>
    <r>
      <rPr>
        <sz val="7"/>
        <rFont val="Arial"/>
        <family val="2"/>
      </rPr>
      <t>Meio fio de concreto pré-moldado (12 x 30 x 15) cm, inclusive caiação e transporte do meio fio</t>
    </r>
  </si>
  <si>
    <r>
      <rPr>
        <sz val="7"/>
        <rFont val="Arial"/>
        <family val="2"/>
      </rPr>
      <t>Meio fio de concreto MFC 05, inclusive caiação</t>
    </r>
  </si>
  <si>
    <r>
      <rPr>
        <sz val="7"/>
        <rFont val="Arial"/>
        <family val="2"/>
      </rPr>
      <t>Meio fio de concreto MFC 01, inclusive caiação</t>
    </r>
  </si>
  <si>
    <r>
      <rPr>
        <sz val="7"/>
        <rFont val="Arial"/>
        <family val="2"/>
      </rPr>
      <t>Meio fio de concreto DP-1, inclusive caiação</t>
    </r>
  </si>
  <si>
    <r>
      <rPr>
        <sz val="7"/>
        <rFont val="Arial"/>
        <family val="2"/>
      </rPr>
      <t>Manta Geotêxtil não tecida RT - 16 kn/m, fornecimento e aplicação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</si>
  <si>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</si>
  <si>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Lona plástica preta para isolamento de concretagem sobre solo, fornecimento e colocação</t>
    </r>
  </si>
  <si>
    <r>
      <rPr>
        <sz val="7"/>
        <rFont val="Arial"/>
        <family val="2"/>
      </rPr>
      <t>Limpeza e preparo de superfície de aço</t>
    </r>
  </si>
  <si>
    <r>
      <rPr>
        <sz val="7"/>
        <rFont val="Arial"/>
        <family val="2"/>
      </rPr>
      <t>Limpeza e desobstrução de BTTC e BTCC</t>
    </r>
  </si>
  <si>
    <r>
      <rPr>
        <sz val="7"/>
        <rFont val="Arial"/>
        <family val="2"/>
      </rPr>
      <t>Limpeza e desobstrução de BSTC e BSCC</t>
    </r>
  </si>
  <si>
    <r>
      <rPr>
        <sz val="7"/>
        <rFont val="Arial"/>
        <family val="2"/>
      </rPr>
      <t>Limpeza e desobstrução de BQTC</t>
    </r>
  </si>
  <si>
    <r>
      <rPr>
        <sz val="7"/>
        <rFont val="Arial"/>
        <family val="2"/>
      </rPr>
      <t>Limpeza e desobstrução de BDTC e BDCC</t>
    </r>
  </si>
  <si>
    <r>
      <rPr>
        <sz val="7"/>
        <rFont val="Arial"/>
        <family val="2"/>
      </rPr>
      <t>Limpeza e apicoamento manual de superfície de rocha</t>
    </r>
  </si>
  <si>
    <r>
      <rPr>
        <sz val="7"/>
        <rFont val="Arial"/>
        <family val="2"/>
      </rPr>
      <t>Lastro de brita, inclusive transporte da brita</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</si>
  <si>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</si>
  <si>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Geogrelha monodirecional 200KN, fornecimento e assentamento</t>
    </r>
  </si>
  <si>
    <r>
      <rPr>
        <sz val="7"/>
        <rFont val="Arial"/>
        <family val="2"/>
      </rPr>
      <t xml:space="preserve">Geogrelha com resistência longitudinal a tração 80 a 90 kN, resist. transversal a tração 30 kN,
</t>
    </r>
    <r>
      <rPr>
        <sz val="7"/>
        <rFont val="Arial"/>
        <family val="2"/>
      </rPr>
      <t>fornecimento e aplicação</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</si>
  <si>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</si>
  <si>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londitudinal a tração 55 a 60 kN, resist. transversal a tração 30 kN,
</t>
    </r>
    <r>
      <rPr>
        <sz val="7"/>
        <rFont val="Arial"/>
        <family val="2"/>
      </rPr>
      <t>fornecimento e aplicação</t>
    </r>
  </si>
  <si>
    <r>
      <rPr>
        <sz val="7"/>
        <rFont val="Arial"/>
        <family val="2"/>
      </rPr>
      <t xml:space="preserve">Geogrelha com resistência londitudinal a tração 35 a 40 kN, resist. transversal a tração 30 kN,
</t>
    </r>
    <r>
      <rPr>
        <sz val="7"/>
        <rFont val="Arial"/>
        <family val="2"/>
      </rPr>
      <t>fornecimento e aplicação</t>
    </r>
  </si>
  <si>
    <r>
      <rPr>
        <sz val="7"/>
        <rFont val="Arial"/>
        <family val="2"/>
      </rPr>
      <t>Gabiões com caixas galvanizadas, sem manta</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</si>
  <si>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</si>
  <si>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</si>
  <si>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</si>
  <si>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</si>
  <si>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</si>
  <si>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 xml:space="preserve">Formas planas de madeira com 01 (um) reaproveitamento, inclusive fornecimento e transporte
</t>
    </r>
    <r>
      <rPr>
        <sz val="7"/>
        <rFont val="Arial"/>
        <family val="2"/>
      </rPr>
      <t>das madeiras</t>
    </r>
  </si>
  <si>
    <r>
      <rPr>
        <sz val="7"/>
        <rFont val="Arial"/>
        <family val="2"/>
      </rPr>
      <t>Forma metálica para meio fio</t>
    </r>
  </si>
  <si>
    <r>
      <rPr>
        <sz val="7"/>
        <rFont val="Arial"/>
        <family val="2"/>
      </rPr>
      <t xml:space="preserve">Forma especial de madeira para sarjeta (gabarito), inclusive fornecimento e transporte da
</t>
    </r>
    <r>
      <rPr>
        <sz val="7"/>
        <rFont val="Arial"/>
        <family val="2"/>
      </rPr>
      <t>madeira</t>
    </r>
  </si>
  <si>
    <r>
      <rPr>
        <sz val="7"/>
        <rFont val="Arial"/>
        <family val="2"/>
      </rPr>
      <t>Forma especial de madeira para meio fio, inclusive fornecimento e transporte das madeiras</t>
    </r>
  </si>
  <si>
    <r>
      <rPr>
        <sz val="7"/>
        <rFont val="Arial"/>
        <family val="2"/>
      </rPr>
      <t>Tubos para irrigação Linha fixa PN40, diâmetro 75 mm, fornecimento e assentamento</t>
    </r>
  </si>
  <si>
    <r>
      <rPr>
        <sz val="7"/>
        <rFont val="Arial"/>
        <family val="2"/>
      </rPr>
      <t>Tubos de ferro fundido diâmetro 0,90 m, assentamento</t>
    </r>
  </si>
  <si>
    <r>
      <rPr>
        <sz val="7"/>
        <rFont val="Arial"/>
        <family val="2"/>
      </rPr>
      <t>Tubo para irrigação linha fixa PN40 50 mm, fornecimento e assentamento</t>
    </r>
  </si>
  <si>
    <r>
      <rPr>
        <sz val="7"/>
        <rFont val="Arial"/>
        <family val="2"/>
      </rPr>
      <t>Tubo irrifort agropecuário diâmetro 32 mm, fornecimento e assentamento</t>
    </r>
  </si>
  <si>
    <r>
      <rPr>
        <sz val="7"/>
        <rFont val="Arial"/>
        <family val="2"/>
      </rPr>
      <t>Tubo de PVC rígido série R diâmetro 100 mm, fornecimento e assentamento</t>
    </r>
  </si>
  <si>
    <r>
      <rPr>
        <sz val="7"/>
        <rFont val="Arial"/>
        <family val="2"/>
      </rPr>
      <t>Tubo de PVC NBR 5648 diâmetro 75 mm, fornecimento e assentamento</t>
    </r>
  </si>
  <si>
    <r>
      <rPr>
        <sz val="7"/>
        <rFont val="Arial"/>
        <family val="2"/>
      </rPr>
      <t>Tubo de PVC NBR 5648 diâmetro 50 mm, fornecimento e assentamento</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</si>
  <si>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</si>
  <si>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Transposição de segmento de sarjeta - TSS 01, inclusive transporte do tubo de concreto</t>
    </r>
  </si>
  <si>
    <r>
      <rPr>
        <sz val="7"/>
        <rFont val="Arial"/>
        <family val="2"/>
      </rPr>
      <t>t dam</t>
    </r>
  </si>
  <si>
    <r>
      <rPr>
        <sz val="7"/>
        <rFont val="Arial"/>
        <family val="2"/>
      </rPr>
      <t>Transporte de materiais encosta acima, serviço manual, inclusive carga e descarga</t>
    </r>
  </si>
  <si>
    <r>
      <rPr>
        <sz val="7"/>
        <rFont val="Arial"/>
        <family val="2"/>
      </rPr>
      <t>Transporte de materiais encosta abaixo, serviço manual, inclusive carga e descarga</t>
    </r>
  </si>
  <si>
    <r>
      <rPr>
        <sz val="7"/>
        <rFont val="Arial"/>
        <family val="2"/>
      </rPr>
      <t>Terminal de dreno de alívio de pavimento (DP - TDA - 01)</t>
    </r>
  </si>
  <si>
    <r>
      <rPr>
        <sz val="7"/>
        <rFont val="Arial"/>
        <family val="2"/>
      </rPr>
      <t>Tela de aço soldada Telcon Q-196 ou similar, fornecimento e assentamento.</t>
    </r>
  </si>
  <si>
    <r>
      <rPr>
        <sz val="7"/>
        <rFont val="Arial"/>
        <family val="2"/>
      </rPr>
      <t>Tela de aço soldada Telcon Q-138 ou similar, fornecimento e assentamento.</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</si>
  <si>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</si>
  <si>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Tampão F.F.A.P. com 100 kg, fornecimento, assentamento e transporte</t>
    </r>
  </si>
  <si>
    <r>
      <rPr>
        <sz val="7"/>
        <rFont val="Arial"/>
        <family val="2"/>
      </rPr>
      <t>Tampa de concreto em grelha, fornecimento, assentamento e transporte</t>
    </r>
  </si>
  <si>
    <r>
      <rPr>
        <sz val="7"/>
        <rFont val="Arial"/>
        <family val="2"/>
      </rPr>
      <t>Sarjeta de concreto (STC - 04) calha triangular de bancada em corte, inclusive caiação</t>
    </r>
  </si>
  <si>
    <r>
      <rPr>
        <sz val="7"/>
        <rFont val="Arial"/>
        <family val="2"/>
      </rPr>
      <t>Sarjeta de concreto (STC - 02) calha triangular em corte/aterro, inclusive caiação</t>
    </r>
  </si>
  <si>
    <r>
      <rPr>
        <sz val="7"/>
        <rFont val="Arial"/>
        <family val="2"/>
      </rPr>
      <t>Sarjeta de concreto SCC 40/15</t>
    </r>
  </si>
  <si>
    <r>
      <rPr>
        <sz val="7"/>
        <rFont val="Arial"/>
        <family val="2"/>
      </rPr>
      <t>Sarjeta de concreto (SCA 90/10) calha triangular, inclusive caiação</t>
    </r>
  </si>
  <si>
    <r>
      <rPr>
        <sz val="7"/>
        <rFont val="Arial"/>
        <family val="2"/>
      </rPr>
      <t>Sarjeta de concreto (SCA 70/15) calha triangular, inclusive caiação</t>
    </r>
  </si>
  <si>
    <r>
      <rPr>
        <sz val="7"/>
        <rFont val="Arial"/>
        <family val="2"/>
      </rPr>
      <t>Sarjeta de concreto SCA 40/10</t>
    </r>
  </si>
  <si>
    <r>
      <rPr>
        <sz val="7"/>
        <rFont val="Arial"/>
        <family val="2"/>
      </rPr>
      <t>Sarjeta de concreto DP-2 (0,085 m³/m) calha triangular, inclusive caiação</t>
    </r>
  </si>
  <si>
    <r>
      <rPr>
        <sz val="7"/>
        <rFont val="Arial"/>
        <family val="2"/>
      </rPr>
      <t>Sarjeta de concreto DP-1 (0,081 m³/m) calha triangular, inclusive caiação</t>
    </r>
  </si>
  <si>
    <r>
      <rPr>
        <sz val="7"/>
        <rFont val="Arial"/>
        <family val="2"/>
      </rPr>
      <t>Saída d'água concreto p/ corte c/ caiação (SDC-01)</t>
    </r>
  </si>
  <si>
    <r>
      <rPr>
        <sz val="7"/>
        <rFont val="Arial"/>
        <family val="2"/>
      </rPr>
      <t>Saída d'água concreto p/ aterro c/ caiação (SDA-02)</t>
    </r>
  </si>
  <si>
    <r>
      <rPr>
        <sz val="7"/>
        <rFont val="Arial"/>
        <family val="2"/>
      </rPr>
      <t>Saída d'água concreto p/ aterro c/ caiação (SDA-01)</t>
    </r>
  </si>
  <si>
    <r>
      <rPr>
        <sz val="7"/>
        <rFont val="Arial"/>
        <family val="2"/>
      </rPr>
      <t>Saída d'água concreto armado DP-1 c/ caiação</t>
    </r>
  </si>
  <si>
    <r>
      <rPr>
        <sz val="7"/>
        <rFont val="Arial"/>
        <family val="2"/>
      </rPr>
      <t>Rip-rap de solo e cimento (Traço 1:15)</t>
    </r>
  </si>
  <si>
    <r>
      <rPr>
        <sz val="7"/>
        <rFont val="Arial"/>
        <family val="2"/>
      </rPr>
      <t>Rip-rap de areia inclusive escavação, transporte e fornecimento de materiais</t>
    </r>
  </si>
  <si>
    <r>
      <rPr>
        <sz val="7"/>
        <rFont val="Arial"/>
        <family val="2"/>
      </rPr>
      <t>Rip-rap c/ argamassa cimento areia 1:6, inclusive aquisição e transporte dos materiais</t>
    </r>
  </si>
  <si>
    <r>
      <rPr>
        <sz val="7"/>
        <rFont val="Arial"/>
        <family val="2"/>
      </rPr>
      <t>Remoção de bueiros existentes</t>
    </r>
  </si>
  <si>
    <r>
      <rPr>
        <sz val="7"/>
        <rFont val="Arial"/>
        <family val="2"/>
      </rPr>
      <t>Remanejamento de ligação e religação de redes de esgoto</t>
    </r>
  </si>
  <si>
    <r>
      <rPr>
        <sz val="7"/>
        <rFont val="Arial"/>
        <family val="2"/>
      </rPr>
      <t>Religação de rede de água em PVC PBA CL 15 DN 100mm, inclusive conexões</t>
    </r>
  </si>
  <si>
    <r>
      <rPr>
        <sz val="7"/>
        <rFont val="Arial"/>
        <family val="2"/>
      </rPr>
      <t>Religação de rede de água em PVC DN 75mm, inclusive conexões</t>
    </r>
  </si>
  <si>
    <r>
      <rPr>
        <sz val="7"/>
        <rFont val="Arial"/>
        <family val="2"/>
      </rPr>
      <t>Religação de rede de água em PVC DN 32mm, incluisve conexões</t>
    </r>
  </si>
  <si>
    <r>
      <rPr>
        <sz val="7"/>
        <rFont val="Arial"/>
        <family val="2"/>
      </rPr>
      <t>Religação de rede de água em PVC DN 25mm, incluisve conexões</t>
    </r>
  </si>
  <si>
    <r>
      <rPr>
        <sz val="7"/>
        <rFont val="Arial"/>
        <family val="2"/>
      </rPr>
      <t>Religação de rede de água em PVC DN 20mm, inclusive conexões</t>
    </r>
  </si>
  <si>
    <r>
      <rPr>
        <sz val="7"/>
        <rFont val="Arial"/>
        <family val="2"/>
      </rPr>
      <t>Recuperação de poço de visita inclusive fornecimento tampão F.F.A.P.</t>
    </r>
  </si>
  <si>
    <r>
      <rPr>
        <sz val="7"/>
        <rFont val="Arial"/>
        <family val="2"/>
      </rPr>
      <t>Reaterro de cavas c/ compactação mecânica (compactador manual)</t>
    </r>
  </si>
  <si>
    <r>
      <rPr>
        <sz val="7"/>
        <rFont val="Arial"/>
        <family val="2"/>
      </rPr>
      <t>Reaterro de cavas c/ compactação manual (apiloamento) (dim. reduz.)</t>
    </r>
  </si>
  <si>
    <r>
      <rPr>
        <sz val="7"/>
        <rFont val="Arial"/>
        <family val="2"/>
      </rPr>
      <t>Reaterro de cavas c/ compactação manual (apiloamento)</t>
    </r>
  </si>
  <si>
    <r>
      <rPr>
        <sz val="7"/>
        <rFont val="Arial"/>
        <family val="2"/>
      </rPr>
      <t>Reaterro com areia, tudo incluído</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</si>
  <si>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</si>
  <si>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</si>
  <si>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 xml:space="preserve">Poço de visita (tubo D=1,00 m) H=2,10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</si>
  <si>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</si>
  <si>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</si>
  <si>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D=0,40 m) H=1,50 m com tampão F.F.A.P., inclusive escavação e
</t>
    </r>
    <r>
      <rPr>
        <sz val="7"/>
        <rFont val="Arial"/>
        <family val="2"/>
      </rPr>
      <t>transporte do tampão</t>
    </r>
  </si>
  <si>
    <r>
      <rPr>
        <sz val="7"/>
        <rFont val="Arial"/>
        <family val="2"/>
      </rPr>
      <t>Poço de visita para BTTC diam. 1,20 m - tudo incluído</t>
    </r>
  </si>
  <si>
    <r>
      <rPr>
        <sz val="7"/>
        <rFont val="Arial"/>
        <family val="2"/>
      </rPr>
      <t>Poço de visita para BSTC diâm. 0,80m em blocos de concreto</t>
    </r>
  </si>
  <si>
    <r>
      <rPr>
        <sz val="7"/>
        <rFont val="Arial"/>
        <family val="2"/>
      </rPr>
      <t>Poço de visita para BSTC diâm. 0,60m em blocos de concreto</t>
    </r>
  </si>
  <si>
    <r>
      <rPr>
        <sz val="7"/>
        <rFont val="Arial"/>
        <family val="2"/>
      </rPr>
      <t>Poço de Visita para BSTC diâm. 0,40m em blocos de concreto</t>
    </r>
  </si>
  <si>
    <r>
      <rPr>
        <sz val="7"/>
        <rFont val="Arial"/>
        <family val="2"/>
      </rPr>
      <t>Poço de visita para BDTC diam. 1,00 m - tudo incluido</t>
    </r>
  </si>
  <si>
    <r>
      <rPr>
        <sz val="7"/>
        <rFont val="Arial"/>
        <family val="2"/>
      </rPr>
      <t>Poço de visita em bloco pré-moldado para d=0,60m (1,00x1,00m)</t>
    </r>
  </si>
  <si>
    <r>
      <rPr>
        <sz val="7"/>
        <rFont val="Arial"/>
        <family val="2"/>
      </rPr>
      <t>Poço de visita em bloco pré-moldado para d=0,30 e 0,40m (0,80x0,80m)</t>
    </r>
  </si>
  <si>
    <r>
      <rPr>
        <sz val="7"/>
        <rFont val="Arial"/>
        <family val="2"/>
      </rPr>
      <t>Plataforma ou passarela de pinho de 1ª ou similar, 1" x 12"</t>
    </r>
  </si>
  <si>
    <r>
      <rPr>
        <sz val="7"/>
        <rFont val="Arial"/>
        <family val="2"/>
      </rPr>
      <t>Placas pré-moldadas para passeio</t>
    </r>
  </si>
  <si>
    <r>
      <rPr>
        <sz val="7"/>
        <rFont val="Arial"/>
        <family val="2"/>
      </rPr>
      <t>Deslocamento de cerca de madeira com 4 fios de arame</t>
    </r>
  </si>
  <si>
    <r>
      <rPr>
        <sz val="7"/>
        <rFont val="Arial"/>
        <family val="2"/>
      </rPr>
      <t>Descida d'água em madeira e pedra de mão, tudo incluído</t>
    </r>
  </si>
  <si>
    <r>
      <rPr>
        <sz val="7"/>
        <rFont val="Arial"/>
        <family val="2"/>
      </rPr>
      <t>Demolição de edificações</t>
    </r>
  </si>
  <si>
    <r>
      <rPr>
        <sz val="7"/>
        <rFont val="Arial"/>
        <family val="2"/>
      </rPr>
      <t>Demolição de cerca de madeira com 4 fios</t>
    </r>
  </si>
  <si>
    <r>
      <rPr>
        <sz val="7"/>
        <rFont val="Arial"/>
        <family val="2"/>
      </rPr>
      <t>Corrimão em eucalipto tratado</t>
    </r>
  </si>
  <si>
    <r>
      <rPr>
        <sz val="7"/>
        <rFont val="Arial"/>
        <family val="2"/>
      </rPr>
      <t>Concreto estrutural fck = 10,0 MPa, inclusive transportes areia, cimento e pedra britada</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</si>
  <si>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</si>
  <si>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</si>
  <si>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</si>
  <si>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Cerca de arame farpado 8 fios com postes concreto 10 x 10 x 220 cm, a cada 1,5 m</t>
    </r>
  </si>
  <si>
    <r>
      <rPr>
        <sz val="7"/>
        <rFont val="Arial"/>
        <family val="2"/>
      </rPr>
      <t>Cerca de arame farpado 4 fios com postes cada 2,5 m, esticadores de concreto a cada 25,0 m</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</si>
  <si>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</si>
  <si>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</si>
  <si>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</si>
  <si>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</si>
  <si>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</si>
  <si>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Calçada de concreto</t>
    </r>
  </si>
  <si>
    <r>
      <rPr>
        <sz val="7"/>
        <rFont val="Arial"/>
        <family val="2"/>
      </rPr>
      <t>Caixa de passagem de eletroduto de lógica</t>
    </r>
  </si>
  <si>
    <r>
      <rPr>
        <sz val="7"/>
        <rFont val="Arial"/>
        <family val="2"/>
      </rPr>
      <t>Caixa de passagem de concreto armado de 0,40 x 0,40 x 0,40m</t>
    </r>
  </si>
  <si>
    <r>
      <rPr>
        <sz val="7"/>
        <rFont val="Arial"/>
        <family val="2"/>
      </rPr>
      <t>Cabo flexível 4 x 1,5 mm², fornecimento e instalação</t>
    </r>
  </si>
  <si>
    <r>
      <rPr>
        <sz val="7"/>
        <rFont val="Arial"/>
        <family val="2"/>
      </rPr>
      <t>Cabo flexível 3 x 1,5 mm², fornecimento e instalação</t>
    </r>
  </si>
  <si>
    <r>
      <rPr>
        <sz val="7"/>
        <rFont val="Arial"/>
        <family val="2"/>
      </rPr>
      <t>Cabo flexível 2 x 2,5 mm², fornecimento e instalação</t>
    </r>
  </si>
  <si>
    <r>
      <rPr>
        <sz val="7"/>
        <rFont val="Arial"/>
        <family val="2"/>
      </rPr>
      <t>Cabo flexível 2 x 1,5 mm², fornecimento e instalação</t>
    </r>
  </si>
  <si>
    <r>
      <rPr>
        <sz val="7"/>
        <rFont val="Arial"/>
        <family val="2"/>
      </rPr>
      <t>Cabo de cobre nú, seção 35 mm2, fornecimento e colocação</t>
    </r>
  </si>
  <si>
    <r>
      <rPr>
        <sz val="7"/>
        <rFont val="Arial"/>
        <family val="2"/>
      </rPr>
      <t>Braço galvanizado 101mm - projeção 4,70m, fornecimento e instalação</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</si>
  <si>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</si>
  <si>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Abrigo de Ônibus Urbano - Padrão reduzido - 2,40 x 6,00 m</t>
    </r>
  </si>
  <si>
    <r>
      <rPr>
        <sz val="7"/>
        <rFont val="Arial"/>
        <family val="2"/>
      </rPr>
      <t>Abrigo de Ônibus - Rodovia Rural - 3,40 m x 6,00 m</t>
    </r>
  </si>
  <si>
    <r>
      <rPr>
        <sz val="7"/>
        <rFont val="Arial"/>
        <family val="2"/>
      </rPr>
      <t>Grupo de serviço: OBRAS COMPLEMENTARES</t>
    </r>
  </si>
  <si>
    <r>
      <rPr>
        <sz val="7"/>
        <rFont val="Arial"/>
        <family val="2"/>
      </rPr>
      <t>Emulsão RR-2C-FLEX (Emulflex RR-2C-E), fornecimento</t>
    </r>
  </si>
  <si>
    <r>
      <rPr>
        <sz val="7"/>
        <rFont val="Arial"/>
        <family val="2"/>
      </rPr>
      <t>Emulsão RR-2C, fornecimento</t>
    </r>
  </si>
  <si>
    <r>
      <rPr>
        <sz val="7"/>
        <rFont val="Arial"/>
        <family val="2"/>
      </rPr>
      <t>Emulsão RR-1C, fornecimento</t>
    </r>
  </si>
  <si>
    <r>
      <rPr>
        <sz val="7"/>
        <rFont val="Arial"/>
        <family val="2"/>
      </rPr>
      <t>Emulsão RR-1C FLEX (Emulflex RR-1C-E,) fornecimento</t>
    </r>
  </si>
  <si>
    <r>
      <rPr>
        <sz val="7"/>
        <rFont val="Arial"/>
        <family val="2"/>
      </rPr>
      <t>Emulsão RM-1C, fornecimento</t>
    </r>
  </si>
  <si>
    <r>
      <rPr>
        <sz val="7"/>
        <rFont val="Arial"/>
        <family val="2"/>
      </rPr>
      <t>Emulsão RL-1C- FLEX (Emulflex RL-1C-E), fornecimento</t>
    </r>
  </si>
  <si>
    <r>
      <rPr>
        <sz val="7"/>
        <rFont val="Arial"/>
        <family val="2"/>
      </rPr>
      <t>Dope, fornecimento</t>
    </r>
  </si>
  <si>
    <r>
      <rPr>
        <sz val="7"/>
        <rFont val="Arial"/>
        <family val="2"/>
      </rPr>
      <t>CM-30, fornecimento</t>
    </r>
  </si>
  <si>
    <r>
      <rPr>
        <sz val="7"/>
        <rFont val="Arial"/>
        <family val="2"/>
      </rPr>
      <t>CAP-50/70, fornecimento</t>
    </r>
  </si>
  <si>
    <r>
      <rPr>
        <sz val="7"/>
        <rFont val="Arial"/>
        <family val="2"/>
      </rPr>
      <t>CAP FLEX 60/85, fornecimento</t>
    </r>
  </si>
  <si>
    <r>
      <rPr>
        <sz val="7"/>
        <rFont val="Arial"/>
        <family val="2"/>
      </rPr>
      <t>%</t>
    </r>
  </si>
  <si>
    <r>
      <rPr>
        <sz val="7"/>
        <rFont val="Arial"/>
        <family val="2"/>
      </rPr>
      <t>Bonificação de 15,28% sobre Materiais Betuminosos</t>
    </r>
  </si>
  <si>
    <r>
      <rPr>
        <sz val="7"/>
        <rFont val="Arial"/>
        <family val="2"/>
      </rPr>
      <t>Grupo de serviço: MATERIAL BETUMINOSO</t>
    </r>
  </si>
  <si>
    <r>
      <rPr>
        <sz val="7"/>
        <rFont val="Arial"/>
        <family val="2"/>
      </rPr>
      <t>Valeta de proteção de corte VPC-02 (revestida em grama)</t>
    </r>
  </si>
  <si>
    <r>
      <rPr>
        <sz val="7"/>
        <rFont val="Arial"/>
        <family val="2"/>
      </rPr>
      <t>Valeta de proteção de corte VPC-01 (escavação)</t>
    </r>
  </si>
  <si>
    <r>
      <rPr>
        <sz val="7"/>
        <rFont val="Arial"/>
        <family val="2"/>
      </rPr>
      <t>Valeta de proteção de corte revestida em concreto VPC-03</t>
    </r>
  </si>
  <si>
    <r>
      <rPr>
        <sz val="7"/>
        <rFont val="Arial"/>
        <family val="2"/>
      </rPr>
      <t>Valeta de proteção de corte enleivada (VPC-01 DNIT)</t>
    </r>
  </si>
  <si>
    <r>
      <rPr>
        <sz val="7"/>
        <rFont val="Arial"/>
        <family val="2"/>
      </rPr>
      <t>Valeta de proteção de corte - desobstrução e limpeza</t>
    </r>
  </si>
  <si>
    <r>
      <rPr>
        <sz val="7"/>
        <rFont val="Arial"/>
        <family val="2"/>
      </rPr>
      <t>Valeta de proteção de aterro VPA-01 (escavação)</t>
    </r>
  </si>
  <si>
    <r>
      <rPr>
        <sz val="7"/>
        <rFont val="Arial"/>
        <family val="2"/>
      </rPr>
      <t>Valeta de proteção de aterro VPA 02 (revestida em concreto)</t>
    </r>
  </si>
  <si>
    <r>
      <rPr>
        <sz val="7"/>
        <rFont val="Arial"/>
        <family val="2"/>
      </rPr>
      <t>Valeta de proteção de aterro revestida em concreto (VPA-03 DNIT)</t>
    </r>
  </si>
  <si>
    <r>
      <rPr>
        <sz val="7"/>
        <rFont val="Arial"/>
        <family val="2"/>
      </rPr>
      <t>Valeta de proteção de aterro enleivada (VPA-01 DNIT)</t>
    </r>
  </si>
  <si>
    <r>
      <rPr>
        <sz val="7"/>
        <rFont val="Arial"/>
        <family val="2"/>
      </rPr>
      <t>Valeta de pedra jogada VPJ, inclusive transporte da pedra</t>
    </r>
  </si>
  <si>
    <r>
      <rPr>
        <sz val="7"/>
        <rFont val="Arial"/>
        <family val="2"/>
      </rPr>
      <t>Valeta de pedra argamassada VPAR</t>
    </r>
  </si>
  <si>
    <r>
      <rPr>
        <sz val="7"/>
        <rFont val="Arial"/>
        <family val="2"/>
      </rPr>
      <t>Cones para sinalização, fornecimento e colocação</t>
    </r>
  </si>
  <si>
    <r>
      <rPr>
        <sz val="7"/>
        <rFont val="Arial"/>
        <family val="2"/>
      </rPr>
      <t>Cabos para rede de dados (sincronismo) blindado 2 x 20 awg, fornecimento e instalação</t>
    </r>
  </si>
  <si>
    <r>
      <rPr>
        <sz val="7"/>
        <rFont val="Arial"/>
        <family val="2"/>
      </rPr>
      <t>Botoeira com sinal sonoro, fornecimento e instalação</t>
    </r>
  </si>
  <si>
    <r>
      <rPr>
        <sz val="7"/>
        <rFont val="Arial"/>
        <family val="2"/>
      </rPr>
      <t>Balizador de concreto ( fornecimento e assentamento )</t>
    </r>
  </si>
  <si>
    <r>
      <rPr>
        <sz val="7"/>
        <rFont val="Arial"/>
        <family val="2"/>
      </rPr>
      <t>Anteparo 3 x 300 mm, fornecimento e instalação</t>
    </r>
  </si>
  <si>
    <r>
      <rPr>
        <sz val="7"/>
        <rFont val="Arial"/>
        <family val="2"/>
      </rPr>
      <t>Abraçadeira para fixação de semáforo em braço/coluna de diâmetro 101 ou 114 mm</t>
    </r>
  </si>
  <si>
    <r>
      <rPr>
        <sz val="7"/>
        <rFont val="Arial"/>
        <family val="2"/>
      </rPr>
      <t>Grupo de serviço: SINALIZAÇÃO</t>
    </r>
  </si>
  <si>
    <r>
      <rPr>
        <sz val="7"/>
        <rFont val="Arial"/>
        <family val="2"/>
      </rPr>
      <t>Roçada para manutenção de mudas</t>
    </r>
  </si>
  <si>
    <r>
      <rPr>
        <sz val="7"/>
        <rFont val="Arial"/>
        <family val="2"/>
      </rPr>
      <t>Revestimento vegetal por hidrossemeadura com manta de fibras vegetais</t>
    </r>
  </si>
  <si>
    <r>
      <rPr>
        <sz val="7"/>
        <rFont val="Arial"/>
        <family val="2"/>
      </rPr>
      <t>Revestimento vegetal com grama em placas, inclusive transporte de grama</t>
    </r>
  </si>
  <si>
    <r>
      <rPr>
        <sz val="7"/>
        <rFont val="Arial"/>
        <family val="2"/>
      </rPr>
      <t>Reunião de Comunicação Social inclusive material de consumo</t>
    </r>
  </si>
  <si>
    <r>
      <rPr>
        <sz val="7"/>
        <rFont val="Arial"/>
        <family val="2"/>
      </rPr>
      <t>Reflorestamento com espécies nativas da mata atlântica, mudas em sacolas ou tubetes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</si>
  <si>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</si>
  <si>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Hidrossemeadura simples em terrenos planos</t>
    </r>
  </si>
  <si>
    <r>
      <rPr>
        <sz val="7"/>
        <rFont val="Arial"/>
        <family val="2"/>
      </rPr>
      <t>Hidrossemeadura simples em taludes</t>
    </r>
  </si>
  <si>
    <r>
      <rPr>
        <sz val="7"/>
        <rFont val="Arial"/>
        <family val="2"/>
      </rPr>
      <t>Gramíneas em sementes, fornecimento e plantio a lanço</t>
    </r>
  </si>
  <si>
    <r>
      <rPr>
        <sz val="7"/>
        <rFont val="Arial"/>
        <family val="2"/>
      </rPr>
      <t>Gramínea em leiva, extração, plantio e transporte</t>
    </r>
  </si>
  <si>
    <r>
      <rPr>
        <sz val="7"/>
        <rFont val="Arial"/>
        <family val="2"/>
      </rPr>
      <t>Gramínea em leiva, extração</t>
    </r>
  </si>
  <si>
    <r>
      <rPr>
        <sz val="7"/>
        <rFont val="Arial"/>
        <family val="2"/>
      </rPr>
      <t>Grama em placas, fornecimento e plantio (sem fixação com estacas)</t>
    </r>
  </si>
  <si>
    <r>
      <rPr>
        <sz val="7"/>
        <rFont val="Arial"/>
        <family val="2"/>
      </rPr>
      <t>Grama  em placas em taludes com estacas de madeira, fornecimento e plantio</t>
    </r>
  </si>
  <si>
    <r>
      <rPr>
        <sz val="7"/>
        <rFont val="Arial"/>
        <family val="2"/>
      </rPr>
      <t>Conformação manual de taludes</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</si>
  <si>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</si>
  <si>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Arborização para paisagismo (mudas viveiro de espera) com altura até 150 cm</t>
    </r>
  </si>
  <si>
    <r>
      <rPr>
        <sz val="7"/>
        <rFont val="Arial"/>
        <family val="2"/>
      </rPr>
      <t>Arborização para paisagismo ( mudas viveiro de espera) com altura maior que 150 cm</t>
    </r>
  </si>
  <si>
    <r>
      <rPr>
        <sz val="7"/>
        <rFont val="Arial"/>
        <family val="2"/>
      </rPr>
      <t>Grupo de serviço: SERVIÇOS AMBIENTAIS</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</si>
  <si>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</si>
  <si>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Suporte de concreto armado ( 15x15x280 ) com logomarca pintada em baixo relevo</t>
    </r>
  </si>
  <si>
    <r>
      <rPr>
        <sz val="7"/>
        <rFont val="Arial"/>
        <family val="2"/>
      </rPr>
      <t>Sumidouro cilíndrico pré-moldado diam. 2,00m com 5 anéis inclusive escavação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</si>
  <si>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</si>
  <si>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Retirada e recolocação de alambrado</t>
    </r>
  </si>
  <si>
    <r>
      <rPr>
        <sz val="7"/>
        <rFont val="Arial"/>
        <family val="2"/>
      </rPr>
      <t>Retirada de Defensa Metálica</t>
    </r>
  </si>
  <si>
    <r>
      <rPr>
        <sz val="7"/>
        <rFont val="Arial"/>
        <family val="2"/>
      </rPr>
      <t>Remoção de camada vegetal</t>
    </r>
  </si>
  <si>
    <r>
      <rPr>
        <sz val="7"/>
        <rFont val="Arial"/>
        <family val="2"/>
      </rPr>
      <t>Rampa em pedra de mão (pé de moleque) argamassada e travada</t>
    </r>
  </si>
  <si>
    <r>
      <rPr>
        <sz val="7"/>
        <rFont val="Arial"/>
        <family val="2"/>
      </rPr>
      <t>Rampa de pedestres, com piso em ladrilho hidráulico podotátil</t>
    </r>
  </si>
  <si>
    <r>
      <rPr>
        <sz val="7"/>
        <rFont val="Arial"/>
        <family val="2"/>
      </rPr>
      <t>Poste galvanizado 114mm - 2 bocas, fornecimento e instalação</t>
    </r>
  </si>
  <si>
    <r>
      <rPr>
        <sz val="7"/>
        <rFont val="Arial"/>
        <family val="2"/>
      </rPr>
      <t>Poste galvanizado 114 mm - 1boca, fornecimento e instalação</t>
    </r>
  </si>
  <si>
    <r>
      <rPr>
        <sz val="7"/>
        <rFont val="Arial"/>
        <family val="2"/>
      </rPr>
      <t>Poste galvanizado 101mm simples, fornecimento e instalação</t>
    </r>
  </si>
  <si>
    <r>
      <rPr>
        <sz val="7"/>
        <rFont val="Arial"/>
        <family val="2"/>
      </rPr>
      <t xml:space="preserve">Porteira, confecção e colocação, inclusive fornecimento e transporte da madeira e chapa de
</t>
    </r>
    <r>
      <rPr>
        <sz val="7"/>
        <rFont val="Arial"/>
        <family val="2"/>
      </rPr>
      <t>aço</t>
    </r>
  </si>
  <si>
    <r>
      <rPr>
        <sz val="7"/>
        <rFont val="Arial"/>
        <family val="2"/>
      </rPr>
      <t>Pintura logomarca DER-ES em mourões de concreto ( baixo relevo )</t>
    </r>
  </si>
  <si>
    <r>
      <rPr>
        <sz val="7"/>
        <rFont val="Arial"/>
        <family val="2"/>
      </rPr>
      <t>Pintura em látex acrílica em parede externa, sem massa corrida, três demãos</t>
    </r>
  </si>
  <si>
    <r>
      <rPr>
        <sz val="7"/>
        <rFont val="Arial"/>
        <family val="2"/>
      </rPr>
      <t>Pintura em estrutura metálica com tinta epoxídica  inclusive primer</t>
    </r>
  </si>
  <si>
    <r>
      <rPr>
        <sz val="7"/>
        <rFont val="Arial"/>
        <family val="2"/>
      </rPr>
      <t>Pintura com tinta a óleo em esquadria de ferros duas demãos</t>
    </r>
  </si>
  <si>
    <r>
      <rPr>
        <sz val="7"/>
        <rFont val="Arial"/>
        <family val="2"/>
      </rPr>
      <t>Pavimentação com pedra de mão (pé de moleque) argamassada</t>
    </r>
  </si>
  <si>
    <r>
      <rPr>
        <sz val="7"/>
        <rFont val="Arial"/>
        <family val="2"/>
      </rPr>
      <t xml:space="preserve">Passeio pavimentado em blocos de concreto esp.=6cm, colorido, resistência 35 MPa, colchão
</t>
    </r>
    <r>
      <rPr>
        <sz val="7"/>
        <rFont val="Arial"/>
        <family val="2"/>
      </rPr>
      <t>de areia 5cm, inclusive transporte dos blocos e da areia</t>
    </r>
  </si>
  <si>
    <r>
      <rPr>
        <sz val="7"/>
        <rFont val="Arial"/>
        <family val="2"/>
      </rPr>
      <t>Passeio em concreto, largura 2,00m, acabamento em ladrilho hidráulico podotátil (L=0,40m)</t>
    </r>
  </si>
  <si>
    <r>
      <rPr>
        <sz val="7"/>
        <rFont val="Arial"/>
        <family val="2"/>
      </rPr>
      <t>Passagem de gado (sem guarda corpo)</t>
    </r>
  </si>
  <si>
    <r>
      <rPr>
        <sz val="7"/>
        <rFont val="Arial"/>
        <family val="2"/>
      </rPr>
      <t>Passagem de gado (boca)</t>
    </r>
  </si>
  <si>
    <r>
      <rPr>
        <sz val="7"/>
        <rFont val="Arial"/>
        <family val="2"/>
      </rPr>
      <t>Mata-burro</t>
    </r>
  </si>
  <si>
    <r>
      <rPr>
        <sz val="7"/>
        <rFont val="Arial"/>
        <family val="2"/>
      </rPr>
      <t>Ladrilho hidráulico (argamassa cimento e areia 1:4), fornecimento e assentamento</t>
    </r>
  </si>
  <si>
    <r>
      <rPr>
        <sz val="7"/>
        <rFont val="Arial"/>
        <family val="2"/>
      </rPr>
      <t>Isolador de Porcelana tipo roldana com rack 3 x 16, instalação</t>
    </r>
  </si>
  <si>
    <r>
      <rPr>
        <sz val="7"/>
        <rFont val="Arial"/>
        <family val="2"/>
      </rPr>
      <t>Haste cobreada para aterramento diâmetro 5/8" x 2,4m ( fornecimento e instalação)</t>
    </r>
  </si>
  <si>
    <r>
      <rPr>
        <sz val="7"/>
        <rFont val="Arial"/>
        <family val="2"/>
      </rPr>
      <t>Fita isolante em rolo de 19 mm x 20 m, número 33 Scoth ou equivalente</t>
    </r>
  </si>
  <si>
    <r>
      <rPr>
        <sz val="7"/>
        <rFont val="Arial"/>
        <family val="2"/>
      </rPr>
      <t>Estrutura de madeira para telha cerâmica ancorada em laje ou alvenaria</t>
    </r>
  </si>
  <si>
    <r>
      <rPr>
        <sz val="7"/>
        <rFont val="Arial"/>
        <family val="2"/>
      </rPr>
      <t>Eletroduto de PVC diâmetro de 4", fornecimento e instalação</t>
    </r>
  </si>
  <si>
    <r>
      <rPr>
        <sz val="7"/>
        <rFont val="Arial"/>
        <family val="2"/>
      </rPr>
      <t>Eletroduto de aço galv. 1 1/4" inclusive abertura e fechamento de rasgos em alvenaria, e luvas</t>
    </r>
  </si>
  <si>
    <r>
      <rPr>
        <sz val="7"/>
        <rFont val="Arial"/>
        <family val="2"/>
      </rPr>
      <t>Fresagem de pavimento asfáltico à frio, inclusive transporte do material</t>
    </r>
  </si>
  <si>
    <r>
      <rPr>
        <sz val="7"/>
        <rFont val="Arial"/>
        <family val="2"/>
      </rPr>
      <t>Escavação, carga e transporte de material de 1º categoria</t>
    </r>
  </si>
  <si>
    <r>
      <rPr>
        <sz val="7"/>
        <rFont val="Arial"/>
        <family val="2"/>
      </rPr>
      <t>Dreno profundo D=0,20 m com enchimento brita e areia, tudo incluído</t>
    </r>
  </si>
  <si>
    <r>
      <rPr>
        <sz val="7"/>
        <rFont val="Arial"/>
        <family val="2"/>
      </rPr>
      <t>Desobstrução manual de valetas</t>
    </r>
  </si>
  <si>
    <r>
      <rPr>
        <sz val="7"/>
        <rFont val="Arial"/>
        <family val="2"/>
      </rPr>
      <t>Desmatamento, destocamento e limpeza</t>
    </r>
  </si>
  <si>
    <r>
      <rPr>
        <sz val="7"/>
        <rFont val="Arial"/>
        <family val="2"/>
      </rPr>
      <t>Demolição e remoção de estrutura de pavimento inclusive capa asfáltica</t>
    </r>
  </si>
  <si>
    <r>
      <rPr>
        <sz val="7"/>
        <rFont val="Arial"/>
        <family val="2"/>
      </rPr>
      <t xml:space="preserve">Defensas metálicas (espessura lâminas = 3 mm), inclusive fornecimento de materiais,
</t>
    </r>
    <r>
      <rPr>
        <sz val="7"/>
        <rFont val="Arial"/>
        <family val="2"/>
      </rPr>
      <t>substituição</t>
    </r>
  </si>
  <si>
    <r>
      <rPr>
        <sz val="7"/>
        <rFont val="Arial"/>
        <family val="2"/>
      </rPr>
      <t>Corpo e berço de bueiro tubular, inclusive transporte do tubo</t>
    </r>
  </si>
  <si>
    <r>
      <rPr>
        <sz val="7"/>
        <rFont val="Arial"/>
        <family val="2"/>
      </rPr>
      <t>Conformação de taludes de corte</t>
    </r>
  </si>
  <si>
    <r>
      <rPr>
        <sz val="7"/>
        <rFont val="Arial"/>
        <family val="2"/>
      </rPr>
      <t>Compactação de subleito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</si>
  <si>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</si>
  <si>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Cerca com mourões de madeira, inclusive escavação e transporte de mourão e arame farpado</t>
    </r>
  </si>
  <si>
    <r>
      <rPr>
        <sz val="7"/>
        <rFont val="Arial"/>
        <family val="2"/>
      </rPr>
      <t>CBUQ - Usinagem, aquisição e transporte dos materiais</t>
    </r>
  </si>
  <si>
    <r>
      <rPr>
        <sz val="7"/>
        <rFont val="Arial"/>
        <family val="2"/>
      </rPr>
      <t>Carga manual de material de limpeza de galerias urbanas</t>
    </r>
  </si>
  <si>
    <r>
      <rPr>
        <sz val="7"/>
        <rFont val="Arial"/>
        <family val="2"/>
      </rPr>
      <t>Capina manual inclusive, limpeza</t>
    </r>
  </si>
  <si>
    <r>
      <rPr>
        <sz val="7"/>
        <rFont val="Arial"/>
        <family val="2"/>
      </rPr>
      <t>Caixa coletora em concreto fck=10,0 MPa inclusive escavação, tudo incluído</t>
    </r>
  </si>
  <si>
    <r>
      <rPr>
        <sz val="7"/>
        <rFont val="Arial"/>
        <family val="2"/>
      </rPr>
      <t>Boca de bueiro tubular em concreto ciclópico inclusive escavação, tudo incluído</t>
    </r>
  </si>
  <si>
    <r>
      <rPr>
        <sz val="7"/>
        <rFont val="Arial"/>
        <family val="2"/>
      </rPr>
      <t>Base de solo estabilizada granulométricamente sem  mistura inclusive escavação e carga</t>
    </r>
  </si>
  <si>
    <r>
      <rPr>
        <sz val="7"/>
        <rFont val="Arial"/>
        <family val="2"/>
      </rPr>
      <t>Arborização (mudas de árvores com altura até 1,50 m)</t>
    </r>
  </si>
  <si>
    <r>
      <rPr>
        <sz val="7"/>
        <rFont val="Arial"/>
        <family val="2"/>
      </rPr>
      <t>Aplicação de jato de ar comprimido para limpeza de trincas</t>
    </r>
  </si>
  <si>
    <r>
      <rPr>
        <sz val="7"/>
        <rFont val="Arial"/>
        <family val="2"/>
      </rPr>
      <t>Grupo de serviço: CONSERVAÇÃO CORRETIVA ROTINEIRA</t>
    </r>
  </si>
  <si>
    <r>
      <rPr>
        <sz val="7"/>
        <rFont val="Arial"/>
        <family val="2"/>
      </rPr>
      <t>Aluguel mensal de automóvel utilitário inclusive combustível, exclusive motorista</t>
    </r>
  </si>
  <si>
    <r>
      <rPr>
        <sz val="7"/>
        <rFont val="Arial"/>
        <family val="2"/>
      </rPr>
      <t>Aluguel de automóvel VW/ Gol (flex) 1,6 ou equivalente, exclusive motorista e combustível</t>
    </r>
  </si>
  <si>
    <r>
      <rPr>
        <sz val="7"/>
        <rFont val="Arial"/>
        <family val="2"/>
      </rPr>
      <t>Grupo de serviço: SERVIÇOS DIVERSOS</t>
    </r>
  </si>
  <si>
    <r>
      <rPr>
        <sz val="7"/>
        <rFont val="Arial"/>
        <family val="2"/>
      </rPr>
      <t>Tela de proteção de segurança de PVC cor laranja com suporte  para sinalização de obras</t>
    </r>
  </si>
  <si>
    <r>
      <rPr>
        <sz val="7"/>
        <rFont val="Arial"/>
        <family val="2"/>
      </rPr>
      <t>Tachão refletivo birrefletorizado, fornecimento e aplicação</t>
    </r>
  </si>
  <si>
    <r>
      <rPr>
        <sz val="7"/>
        <rFont val="Arial"/>
        <family val="2"/>
      </rPr>
      <t>Tachão refletivo  monodirecional, fornecimento e aplicação</t>
    </r>
  </si>
  <si>
    <r>
      <rPr>
        <sz val="7"/>
        <rFont val="Arial"/>
        <family val="2"/>
      </rPr>
      <t>Tacha refletiva birrefletorizada, fornecimento e aplicação</t>
    </r>
  </si>
  <si>
    <r>
      <rPr>
        <sz val="7"/>
        <rFont val="Arial"/>
        <family val="2"/>
      </rPr>
      <t>Tacha refletiva  monodirecional, fornecimento e aplicação</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</si>
  <si>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</si>
  <si>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Sonorizador</t>
    </r>
  </si>
  <si>
    <r>
      <rPr>
        <sz val="7"/>
        <rFont val="Arial"/>
        <family val="2"/>
      </rPr>
      <t>Sinalização vertical com chapa revestida em película, inclusive suporte em madeira</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</si>
  <si>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</si>
  <si>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Sinalização vertical com chapa em esmalte sintético</t>
    </r>
  </si>
  <si>
    <r>
      <rPr>
        <sz val="7"/>
        <rFont val="Arial"/>
        <family val="2"/>
      </rPr>
      <t>Sinalização noturna ( fio com lâmpada e balde ), fornecimento e instalação</t>
    </r>
  </si>
  <si>
    <r>
      <rPr>
        <sz val="7"/>
        <rFont val="Arial"/>
        <family val="2"/>
      </rPr>
      <t>Sinalização horizontal TMD=600, vida útil 3 anos, taxa=3,0 kg/m² material termoplástico )</t>
    </r>
  </si>
  <si>
    <r>
      <rPr>
        <sz val="7"/>
        <rFont val="Arial"/>
        <family val="2"/>
      </rPr>
      <t>Sinalização horizontal TMD=600, vida útil 2 a 3 anos, taxa=0,80 L/m²</t>
    </r>
  </si>
  <si>
    <r>
      <rPr>
        <sz val="7"/>
        <rFont val="Arial"/>
        <family val="2"/>
      </rPr>
      <t>Sinalização horizontal TMD=400, vida útil 2 a 3 anos, taxa=0,60 L/m²</t>
    </r>
  </si>
  <si>
    <r>
      <rPr>
        <sz val="7"/>
        <rFont val="Arial"/>
        <family val="2"/>
      </rPr>
      <t>Sinalização horizontal TMD=200, vida útil 2 a 3 anos, taxa=0,40 L/m²</t>
    </r>
  </si>
  <si>
    <r>
      <rPr>
        <sz val="7"/>
        <rFont val="Arial"/>
        <family val="2"/>
      </rPr>
      <t>Sinalização com chapa em alumínio revestida em película</t>
    </r>
  </si>
  <si>
    <r>
      <rPr>
        <sz val="7"/>
        <rFont val="Arial"/>
        <family val="2"/>
      </rPr>
      <t>Pintura de setas e zebrados em material termoplástico - 5 anos ( por extrusão)</t>
    </r>
  </si>
  <si>
    <r>
      <rPr>
        <sz val="7"/>
        <rFont val="Arial"/>
        <family val="2"/>
      </rPr>
      <t>Pintura acrílica sobre capa asfáltica</t>
    </r>
  </si>
  <si>
    <r>
      <rPr>
        <sz val="7"/>
        <rFont val="Arial"/>
        <family val="2"/>
      </rPr>
      <t>Ondulação transversal em concreto</t>
    </r>
  </si>
  <si>
    <r>
      <rPr>
        <sz val="7"/>
        <rFont val="Arial"/>
        <family val="2"/>
      </rPr>
      <t>Ondulação transversal em CBUQ</t>
    </r>
  </si>
  <si>
    <r>
      <rPr>
        <sz val="7"/>
        <rFont val="Arial"/>
        <family val="2"/>
      </rPr>
      <t>Grupo focal repetidor 3x300 mm com lâmpada LED, fornecimento e instalação</t>
    </r>
  </si>
  <si>
    <r>
      <rPr>
        <sz val="7"/>
        <rFont val="Arial"/>
        <family val="2"/>
      </rPr>
      <t>Grupo focal repetidor 3x200 mm com lâmpada LED, fornecimento e instalação</t>
    </r>
  </si>
  <si>
    <r>
      <rPr>
        <sz val="7"/>
        <rFont val="Arial"/>
        <family val="2"/>
      </rPr>
      <t>Grupo focal repetidor 2x200 mm com lâmpada LED, fornecimento e instalação</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</si>
  <si>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</si>
  <si>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Elementos de madeira para sinalização - cavaletes</t>
    </r>
  </si>
  <si>
    <r>
      <rPr>
        <sz val="7"/>
        <rFont val="Arial"/>
        <family val="2"/>
      </rPr>
      <t xml:space="preserve">Defensa metálica (2 lâminas com espessuras = 3mm) inclusive acessórios, fornecimento e
</t>
    </r>
    <r>
      <rPr>
        <sz val="7"/>
        <rFont val="Arial"/>
        <family val="2"/>
      </rPr>
      <t>colocação</t>
    </r>
  </si>
  <si>
    <r>
      <rPr>
        <sz val="7"/>
        <rFont val="Arial"/>
        <family val="2"/>
      </rPr>
      <t>Defensa metálica (1 lâmina com espessura = 3 mm), fornecimento e colocação</t>
    </r>
  </si>
  <si>
    <r>
      <rPr>
        <sz val="7"/>
        <rFont val="Arial"/>
        <family val="2"/>
      </rPr>
      <t>Defensa de concreto tipo New Jersey, fornecimento e colocação</t>
    </r>
  </si>
  <si>
    <r>
      <rPr>
        <sz val="7"/>
        <rFont val="Arial"/>
        <family val="2"/>
      </rPr>
      <t>Controlador Eletrônico Microprocessado 6/6 fases, fornecimento e instalação</t>
    </r>
  </si>
  <si>
    <r>
      <rPr>
        <sz val="7"/>
        <rFont val="Arial"/>
        <family val="2"/>
      </rPr>
      <t>Controlador Eletrônico Microprocessado 4 fases, fornecimento e instalação</t>
    </r>
  </si>
  <si>
    <r>
      <rPr>
        <sz val="7"/>
        <rFont val="Arial"/>
        <family val="2"/>
      </rPr>
      <t xml:space="preserve">Encamisamento metálico de estacas, diâmetro 380mm em chapa de 6.3mm, preenchido c/
</t>
    </r>
    <r>
      <rPr>
        <sz val="7"/>
        <rFont val="Arial"/>
        <family val="2"/>
      </rPr>
      <t>concreto auto adensável (20MPa)</t>
    </r>
  </si>
  <si>
    <r>
      <rPr>
        <sz val="7"/>
        <rFont val="Arial"/>
        <family val="2"/>
      </rPr>
      <t>Arrasamento estaca concreto D = 0,80 m com martelete pneumático</t>
    </r>
  </si>
  <si>
    <r>
      <rPr>
        <sz val="7"/>
        <rFont val="Arial"/>
        <family val="2"/>
      </rPr>
      <t>Grupo de serviço: INFRA E MESO-ESTRUTURA</t>
    </r>
  </si>
  <si>
    <r>
      <rPr>
        <sz val="7"/>
        <rFont val="Arial"/>
        <family val="2"/>
      </rPr>
      <t>Aluguel mensal de barco de alumínio 4,20 m com motor 15 HP (equipamentos)</t>
    </r>
  </si>
  <si>
    <r>
      <rPr>
        <sz val="7"/>
        <rFont val="Arial"/>
        <family val="2"/>
      </rPr>
      <t>Grupo de serviço: ALUGUEL DE EQUIPAMENTOS</t>
    </r>
  </si>
  <si>
    <r>
      <rPr>
        <sz val="7"/>
        <rFont val="Arial"/>
        <family val="2"/>
      </rPr>
      <t>Valeta não revestida</t>
    </r>
  </si>
  <si>
    <r>
      <rPr>
        <sz val="7"/>
        <rFont val="Arial"/>
        <family val="2"/>
      </rPr>
      <t>Valeta em concreto fck=10,0 MPa, tudo incluído</t>
    </r>
  </si>
  <si>
    <r>
      <rPr>
        <sz val="7"/>
        <rFont val="Arial"/>
        <family val="2"/>
      </rPr>
      <t>TSD - Tratamento superficial duplo incl. transporte dos materiais</t>
    </r>
  </si>
  <si>
    <r>
      <rPr>
        <sz val="7"/>
        <rFont val="Arial"/>
        <family val="2"/>
      </rPr>
      <t>Tapa-panela, inclusive transporte de material de 1ª categoria</t>
    </r>
  </si>
  <si>
    <r>
      <rPr>
        <sz val="7"/>
        <rFont val="Arial"/>
        <family val="2"/>
      </rPr>
      <t>Sub-base de solo estabilizada granulométricamente sem mistura inclusive escavação e carga</t>
    </r>
  </si>
  <si>
    <r>
      <rPr>
        <sz val="7"/>
        <rFont val="Arial"/>
        <family val="2"/>
      </rPr>
      <t>Sinalização vertical, inclusive transporte de placa sinalização e madeira</t>
    </r>
  </si>
  <si>
    <r>
      <rPr>
        <sz val="7"/>
        <rFont val="Arial"/>
        <family val="2"/>
      </rPr>
      <t>Sinalização horizontal - taxa 0,6 l/m², tudo incluído</t>
    </r>
  </si>
  <si>
    <r>
      <rPr>
        <sz val="7"/>
        <rFont val="Arial"/>
        <family val="2"/>
      </rPr>
      <t>Selagem de trincas, inclusive transporte de areia e emulsão</t>
    </r>
  </si>
  <si>
    <r>
      <rPr>
        <sz val="7"/>
        <rFont val="Arial"/>
        <family val="2"/>
      </rPr>
      <t>Sarjeta em concreto fck=10,0 MPa inclusive caiação, tudo incluído</t>
    </r>
  </si>
  <si>
    <r>
      <rPr>
        <sz val="7"/>
        <rFont val="Arial"/>
        <family val="2"/>
      </rPr>
      <t>Roçada mecanizada</t>
    </r>
  </si>
  <si>
    <r>
      <rPr>
        <sz val="7"/>
        <rFont val="Arial"/>
        <family val="2"/>
      </rPr>
      <t xml:space="preserve">Roçada manual com roçadeira costal, ferramentas manuais, inclusive limpeza manual (
</t>
    </r>
    <r>
      <rPr>
        <sz val="7"/>
        <rFont val="Arial"/>
        <family val="2"/>
      </rPr>
      <t>conservação)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</si>
  <si>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</si>
  <si>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Retirada de placas de sinalização</t>
    </r>
  </si>
  <si>
    <r>
      <rPr>
        <sz val="7"/>
        <rFont val="Arial"/>
        <family val="2"/>
      </rPr>
      <t>Reparo de sarjeta, inclusive caiação</t>
    </r>
  </si>
  <si>
    <r>
      <rPr>
        <sz val="7"/>
        <rFont val="Arial"/>
        <family val="2"/>
      </rPr>
      <t>Reparo de muros de arrimo</t>
    </r>
  </si>
  <si>
    <r>
      <rPr>
        <sz val="7"/>
        <rFont val="Arial"/>
        <family val="2"/>
      </rPr>
      <t>Reparo de meio-fio, inclusive caiação</t>
    </r>
  </si>
  <si>
    <r>
      <rPr>
        <sz val="7"/>
        <rFont val="Arial"/>
        <family val="2"/>
      </rPr>
      <t>Reparo de guarda-corpo</t>
    </r>
  </si>
  <si>
    <r>
      <rPr>
        <sz val="7"/>
        <rFont val="Arial"/>
        <family val="2"/>
      </rPr>
      <t xml:space="preserve">Reparo de cerca ( substituição de mourões, grampo e arame farpado), inclusive transportes de
</t>
    </r>
    <r>
      <rPr>
        <sz val="7"/>
        <rFont val="Arial"/>
        <family val="2"/>
      </rPr>
      <t>todos os materiais</t>
    </r>
  </si>
  <si>
    <r>
      <rPr>
        <sz val="7"/>
        <rFont val="Arial"/>
        <family val="2"/>
      </rPr>
      <t>Reparo de caixa  coletora</t>
    </r>
  </si>
  <si>
    <r>
      <rPr>
        <sz val="7"/>
        <rFont val="Arial"/>
        <family val="2"/>
      </rPr>
      <t>Reparo de bueiros tubulares</t>
    </r>
  </si>
  <si>
    <r>
      <rPr>
        <sz val="7"/>
        <rFont val="Arial"/>
        <family val="2"/>
      </rPr>
      <t>Reparo de bueiros celulares (inclusive boca)</t>
    </r>
  </si>
  <si>
    <r>
      <rPr>
        <sz val="7"/>
        <rFont val="Arial"/>
        <family val="2"/>
      </rPr>
      <t>Remoção mecânica de barreiras</t>
    </r>
  </si>
  <si>
    <r>
      <rPr>
        <sz val="7"/>
        <rFont val="Arial"/>
        <family val="2"/>
      </rPr>
      <t>Remendo com massa asfáltica quente (tudo incluído)</t>
    </r>
  </si>
  <si>
    <r>
      <rPr>
        <sz val="7"/>
        <rFont val="Arial"/>
        <family val="2"/>
      </rPr>
      <t>Remendo com massa asfáltica fria usinada pelo DER-ES (tudo incluído)</t>
    </r>
  </si>
  <si>
    <r>
      <rPr>
        <sz val="7"/>
        <rFont val="Arial"/>
        <family val="2"/>
      </rPr>
      <t>Remendo com massa asfáltica fria (tudo incluído)</t>
    </r>
  </si>
  <si>
    <r>
      <rPr>
        <sz val="7"/>
        <rFont val="Arial"/>
        <family val="2"/>
      </rPr>
      <t>Reconformação mecânica de plataforma (patrolamento)</t>
    </r>
  </si>
  <si>
    <r>
      <rPr>
        <sz val="7"/>
        <rFont val="Arial"/>
        <family val="2"/>
      </rPr>
      <t>Recomposição mecânica de aterros</t>
    </r>
  </si>
  <si>
    <r>
      <rPr>
        <sz val="7"/>
        <rFont val="Arial"/>
        <family val="2"/>
      </rPr>
      <t>Recomposição de revestimento primário (tudo incluído)</t>
    </r>
  </si>
  <si>
    <r>
      <rPr>
        <sz val="7"/>
        <rFont val="Arial"/>
        <family val="2"/>
      </rPr>
      <t>Recomposição de revestimento c/ PMF - Inclusive fornecimento e transporte dos materiais</t>
    </r>
  </si>
  <si>
    <r>
      <rPr>
        <sz val="7"/>
        <rFont val="Arial"/>
        <family val="2"/>
      </rPr>
      <t>Recomposição de revestimento c/ CBUQ - Inclusive fornecimento e transporte dos materiais</t>
    </r>
  </si>
  <si>
    <r>
      <rPr>
        <sz val="7"/>
        <rFont val="Arial"/>
        <family val="2"/>
      </rPr>
      <t>PMF - Usinagem, aquisição e transportes dos materiais</t>
    </r>
  </si>
  <si>
    <r>
      <rPr>
        <sz val="7"/>
        <rFont val="Arial"/>
        <family val="2"/>
      </rPr>
      <t>Placas de sinalização, inclusive materiais, substituição</t>
    </r>
  </si>
  <si>
    <r>
      <rPr>
        <sz val="7"/>
        <rFont val="Arial"/>
        <family val="2"/>
      </rPr>
      <t>Placas de sinalização, assentamento</t>
    </r>
  </si>
  <si>
    <r>
      <rPr>
        <sz val="7"/>
        <rFont val="Arial"/>
        <family val="2"/>
      </rPr>
      <t>Pintura de pontes a base de cal</t>
    </r>
  </si>
  <si>
    <r>
      <rPr>
        <sz val="7"/>
        <rFont val="Arial"/>
        <family val="2"/>
      </rPr>
      <t>Pintura de ligação, inclusive fornecimento e transporte da emulsão</t>
    </r>
  </si>
  <si>
    <r>
      <rPr>
        <sz val="7"/>
        <rFont val="Arial"/>
        <family val="2"/>
      </rPr>
      <t>Pintura de dispositivos de drenagem</t>
    </r>
  </si>
  <si>
    <r>
      <rPr>
        <sz val="7"/>
        <rFont val="Arial"/>
        <family val="2"/>
      </rPr>
      <t>Obturação de buracos com PMF usinado pelo DER-ES (tudo incluído)</t>
    </r>
  </si>
  <si>
    <r>
      <rPr>
        <sz val="7"/>
        <rFont val="Arial"/>
        <family val="2"/>
      </rPr>
      <t>Obturação de buracos com PMF (tudo incluído)</t>
    </r>
  </si>
  <si>
    <r>
      <rPr>
        <sz val="7"/>
        <rFont val="Arial"/>
        <family val="2"/>
      </rPr>
      <t>Obturação de buracos com CBUQ (tudo incluído)</t>
    </r>
  </si>
  <si>
    <r>
      <rPr>
        <sz val="7"/>
        <rFont val="Arial"/>
        <family val="2"/>
      </rPr>
      <t>Meio-fio pré-moldado em concreto, inclusive caiação e transporte do meio-fio</t>
    </r>
  </si>
  <si>
    <r>
      <rPr>
        <sz val="7"/>
        <rFont val="Arial"/>
        <family val="2"/>
      </rPr>
      <t>Limpeza e pintura de guarda-corpo</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</si>
  <si>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</si>
  <si>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desobstrução de caixa coletora</t>
    </r>
  </si>
  <si>
    <r>
      <rPr>
        <sz val="7"/>
        <rFont val="Arial"/>
        <family val="2"/>
      </rPr>
      <t>Limpeza e desobstrução de bueiros</t>
    </r>
  </si>
  <si>
    <r>
      <rPr>
        <sz val="7"/>
        <rFont val="Arial"/>
        <family val="2"/>
      </rPr>
      <t>Limpeza de sarjeta e meio-fio</t>
    </r>
  </si>
  <si>
    <r>
      <rPr>
        <sz val="7"/>
        <rFont val="Arial"/>
        <family val="2"/>
      </rPr>
      <t>Lama asfáltica (faixa IV - ISSA) (tudo incluído)</t>
    </r>
  </si>
  <si>
    <r>
      <rPr>
        <sz val="7"/>
        <rFont val="Arial"/>
        <family val="2"/>
      </rPr>
      <t>Lama asfáltica (faixa III - ISSA) (tudo incluído)</t>
    </r>
  </si>
  <si>
    <r>
      <rPr>
        <sz val="7"/>
        <rFont val="Arial"/>
        <family val="2"/>
      </rPr>
      <t>Lama asfáltica (faixa II - ISSA) (tudo incluído)</t>
    </r>
  </si>
  <si>
    <r>
      <rPr>
        <sz val="7"/>
        <rFont val="Arial"/>
        <family val="2"/>
      </rPr>
      <t>Lama asfáltica (faixa I - ISSA) (tudo incluído)</t>
    </r>
  </si>
  <si>
    <r>
      <rPr>
        <sz val="7"/>
        <rFont val="Arial"/>
        <family val="2"/>
      </rPr>
      <t>Imprimação inclusive fornecimento e transporte do CM-30</t>
    </r>
  </si>
  <si>
    <r>
      <rPr>
        <sz val="7"/>
        <rFont val="Arial"/>
        <family val="2"/>
      </rPr>
      <t xml:space="preserve">Cantoneiras (2 1/2" x 2 1/2" x 5/16") para extremidade de laje, fornecimento, montagem e
</t>
    </r>
    <r>
      <rPr>
        <sz val="7"/>
        <rFont val="Arial"/>
        <family val="2"/>
      </rPr>
      <t>pintura</t>
    </r>
  </si>
  <si>
    <r>
      <rPr>
        <sz val="7"/>
        <rFont val="Arial"/>
        <family val="2"/>
      </rPr>
      <t>dm3</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</si>
  <si>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</si>
  <si>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Acessório para tirante protendido de aço ST 85/105</t>
    </r>
  </si>
  <si>
    <r>
      <rPr>
        <sz val="7"/>
        <rFont val="Arial"/>
        <family val="2"/>
      </rPr>
      <t>Acessório para tirante protendido de aço Rocsolo ou similar diâmetro 29,3 mm</t>
    </r>
  </si>
  <si>
    <r>
      <rPr>
        <sz val="7"/>
        <rFont val="Arial"/>
        <family val="2"/>
      </rPr>
      <t xml:space="preserve">Acabamento em concreto fresco (15,0 MPA), para pavimento, inclusive endurecedor químico
</t>
    </r>
    <r>
      <rPr>
        <sz val="7"/>
        <rFont val="Arial"/>
        <family val="2"/>
      </rPr>
      <t>de superfície</t>
    </r>
  </si>
  <si>
    <r>
      <rPr>
        <sz val="7"/>
        <rFont val="Arial"/>
        <family val="2"/>
      </rPr>
      <t>Grupo de serviço: OBRAS DE ARTE ESPECIAIS</t>
    </r>
  </si>
  <si>
    <r>
      <rPr>
        <sz val="7"/>
        <rFont val="Arial"/>
        <family val="2"/>
      </rPr>
      <t xml:space="preserve">Tabuleiro em vigas pré-moldadas CL.45, com ou sem laje entre vigas, vão 14,00 m, inclusive
</t>
    </r>
    <r>
      <rPr>
        <sz val="7"/>
        <rFont val="Arial"/>
        <family val="2"/>
      </rPr>
      <t>descarga e assentamento das vigas</t>
    </r>
  </si>
  <si>
    <r>
      <rPr>
        <sz val="7"/>
        <rFont val="Arial"/>
        <family val="2"/>
      </rPr>
      <t xml:space="preserve">Tabuleiro em vigas pré-moldadas CL.45, com ou sem laje entre vigas, vão de 9,00 m, inclusive
</t>
    </r>
    <r>
      <rPr>
        <sz val="7"/>
        <rFont val="Arial"/>
        <family val="2"/>
      </rPr>
      <t>descarga e assentamento das vigas</t>
    </r>
  </si>
  <si>
    <r>
      <rPr>
        <sz val="7"/>
        <rFont val="Arial"/>
        <family val="2"/>
      </rPr>
      <t xml:space="preserve">Tabuleiro em vigas pré-moldadas CL.45, com ou sem laje entre vigas, vão de 8,00 m, inclusive
</t>
    </r>
    <r>
      <rPr>
        <sz val="7"/>
        <rFont val="Arial"/>
        <family val="2"/>
      </rPr>
      <t>descarga e assentamento das vigas</t>
    </r>
  </si>
  <si>
    <r>
      <rPr>
        <sz val="7"/>
        <rFont val="Arial"/>
        <family val="2"/>
      </rPr>
      <t xml:space="preserve">Tabuleiro em vigas pré-moldadas CL.45, com ou sem laje entre vigas, vão de 7,00 m, inclusive
</t>
    </r>
    <r>
      <rPr>
        <sz val="7"/>
        <rFont val="Arial"/>
        <family val="2"/>
      </rPr>
      <t>descarga e assentamento das vigas</t>
    </r>
  </si>
  <si>
    <r>
      <rPr>
        <sz val="7"/>
        <rFont val="Arial"/>
        <family val="2"/>
      </rPr>
      <t xml:space="preserve">Tabuleiro em vigas pré-moldadas CL.45, com ou sem laje entre vigas, vão de 6,00 m, inclusive
</t>
    </r>
    <r>
      <rPr>
        <sz val="7"/>
        <rFont val="Arial"/>
        <family val="2"/>
      </rPr>
      <t>descarga e assentamento das vigas</t>
    </r>
  </si>
  <si>
    <r>
      <rPr>
        <sz val="7"/>
        <rFont val="Arial"/>
        <family val="2"/>
      </rPr>
      <t xml:space="preserve">Tabuleiro em vigas pré-moldadas CL.45, com ou sem laje entre vigas, vão de 5,00 m, inclusive
</t>
    </r>
    <r>
      <rPr>
        <sz val="7"/>
        <rFont val="Arial"/>
        <family val="2"/>
      </rPr>
      <t>descarga e assentamento das vigas</t>
    </r>
  </si>
  <si>
    <r>
      <rPr>
        <sz val="7"/>
        <rFont val="Arial"/>
        <family val="2"/>
      </rPr>
      <t xml:space="preserve">Tabuleiro em vigas pré-moldadas CL.45, com ou sem laje entre vigas, vão de 4,00 m, inclusive
</t>
    </r>
    <r>
      <rPr>
        <sz val="7"/>
        <rFont val="Arial"/>
        <family val="2"/>
      </rPr>
      <t>descarga e assentamento das vigas</t>
    </r>
  </si>
  <si>
    <r>
      <rPr>
        <sz val="7"/>
        <rFont val="Arial"/>
        <family val="2"/>
      </rPr>
      <t xml:space="preserve">Tabuleiro em vigas pré-moldadas CL.45, com ou sem laje entre vigas, vão de 15,00 m,
</t>
    </r>
    <r>
      <rPr>
        <sz val="7"/>
        <rFont val="Arial"/>
        <family val="2"/>
      </rPr>
      <t>inclusive descarga e assentamento das vigas</t>
    </r>
  </si>
  <si>
    <r>
      <rPr>
        <sz val="7"/>
        <rFont val="Arial"/>
        <family val="2"/>
      </rPr>
      <t xml:space="preserve">Tabuleiro em vigas pré-moldadas CL.45, com ou sem laje entre vigas, vão de 13,00 m,
</t>
    </r>
    <r>
      <rPr>
        <sz val="7"/>
        <rFont val="Arial"/>
        <family val="2"/>
      </rPr>
      <t>inclusive descarga e assentamento das vigas</t>
    </r>
  </si>
  <si>
    <r>
      <rPr>
        <sz val="7"/>
        <rFont val="Arial"/>
        <family val="2"/>
      </rPr>
      <t xml:space="preserve">Tabuleiro em vigas pré-moldadas CL.45, com ou sem laje entre vigas, vão de 12,00 m,
</t>
    </r>
    <r>
      <rPr>
        <sz val="7"/>
        <rFont val="Arial"/>
        <family val="2"/>
      </rPr>
      <t>inclusive descarga e assentamento das vigas</t>
    </r>
  </si>
  <si>
    <r>
      <rPr>
        <sz val="7"/>
        <rFont val="Arial"/>
        <family val="2"/>
      </rPr>
      <t xml:space="preserve">Tabuleiro em vigas pré-moldadas CL.45, com ou sem laje entre vigas, vão de 11,00 m,
</t>
    </r>
    <r>
      <rPr>
        <sz val="7"/>
        <rFont val="Arial"/>
        <family val="2"/>
      </rPr>
      <t>inclusive descarga e assentamento das vigas</t>
    </r>
  </si>
  <si>
    <r>
      <rPr>
        <sz val="7"/>
        <rFont val="Arial"/>
        <family val="2"/>
      </rPr>
      <t xml:space="preserve">Tabuleiro em vigas pré-moldadas CL.45, com ou sem laje entre vigas, vão de 10,00 m,
</t>
    </r>
    <r>
      <rPr>
        <sz val="7"/>
        <rFont val="Arial"/>
        <family val="2"/>
      </rPr>
      <t>inclusive descarga e assentamento das vigas</t>
    </r>
  </si>
  <si>
    <r>
      <rPr>
        <sz val="7"/>
        <rFont val="Arial"/>
        <family val="2"/>
      </rPr>
      <t>T</t>
    </r>
  </si>
  <si>
    <r>
      <rPr>
        <sz val="7"/>
        <rFont val="Arial"/>
        <family val="2"/>
      </rPr>
      <t>Remoção de superestrutura de pontes com auxilio de guindaste para 40 toneladas</t>
    </r>
  </si>
  <si>
    <r>
      <rPr>
        <sz val="7"/>
        <rFont val="Arial"/>
        <family val="2"/>
      </rPr>
      <t>Placas pré-moldadas para forma de tabuleiro de ponte</t>
    </r>
  </si>
  <si>
    <r>
      <rPr>
        <sz val="7"/>
        <rFont val="Arial"/>
        <family val="2"/>
      </rPr>
      <t xml:space="preserve">Passarela metálica p/ pontes rodoviárias com 1,0m de largura, piso em chapa xadez esp 1/4",
</t>
    </r>
    <r>
      <rPr>
        <sz val="7"/>
        <rFont val="Arial"/>
        <family val="2"/>
      </rPr>
      <t>em perfis laminados, inclusive pintura</t>
    </r>
  </si>
  <si>
    <r>
      <rPr>
        <sz val="7"/>
        <rFont val="Arial"/>
        <family val="2"/>
      </rPr>
      <t>Grupo de serviço: SUPER-ESTRUTURA</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</si>
  <si>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</si>
  <si>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</si>
  <si>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Perfuração rotativa inclinada, em solo, com coroa de Widia, diâmetro 75mm</t>
    </r>
  </si>
  <si>
    <r>
      <rPr>
        <sz val="7"/>
        <rFont val="Arial"/>
        <family val="2"/>
      </rPr>
      <t>Perfuração rotativa inclinada, em solo, com coroa de Widia, diâmetro 150mm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</si>
  <si>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</si>
  <si>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Estaca tipo Franki D = 520 mm</t>
    </r>
  </si>
  <si>
    <r>
      <rPr>
        <sz val="7"/>
        <rFont val="Arial"/>
        <family val="2"/>
      </rPr>
      <t xml:space="preserve">Estaca raiz perfurada em solo, diâm. 410mm com injeção de arg. incl. fornecimento de todos
</t>
    </r>
    <r>
      <rPr>
        <sz val="7"/>
        <rFont val="Arial"/>
        <family val="2"/>
      </rPr>
      <t>materiais</t>
    </r>
  </si>
  <si>
    <r>
      <rPr>
        <sz val="7"/>
        <rFont val="Arial"/>
        <family val="2"/>
      </rPr>
      <t xml:space="preserve">Estaca raiz perfurada em rocha, diâm. 310mm com injeção de arg. incl. fornecimento de todos
</t>
    </r>
    <r>
      <rPr>
        <sz val="7"/>
        <rFont val="Arial"/>
        <family val="2"/>
      </rPr>
      <t>materiais</t>
    </r>
  </si>
  <si>
    <r>
      <rPr>
        <sz val="7"/>
        <rFont val="Arial"/>
        <family val="2"/>
      </rPr>
      <t>Estaca metálica simples exclusive fornecimento de trilhos</t>
    </r>
  </si>
  <si>
    <r>
      <rPr>
        <sz val="7"/>
        <rFont val="Arial"/>
        <family val="2"/>
      </rPr>
      <t xml:space="preserve">Estaca metálica, fornecimento, transporte, perdas, solda, emenda, corte e cravação de 2 TR-
</t>
    </r>
    <r>
      <rPr>
        <sz val="7"/>
        <rFont val="Arial"/>
        <family val="2"/>
      </rPr>
      <t>68</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</si>
  <si>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</si>
  <si>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trilho
</t>
    </r>
    <r>
      <rPr>
        <sz val="7"/>
        <rFont val="Arial"/>
        <family val="2"/>
      </rPr>
      <t>TR- 57</t>
    </r>
  </si>
  <si>
    <r>
      <rPr>
        <sz val="7"/>
        <rFont val="Arial"/>
        <family val="2"/>
      </rPr>
      <t>Estaca metálica, fornecimento, transporte, perdas, solda, emenda, corte e cravação de TR- 68</t>
    </r>
  </si>
  <si>
    <r>
      <rPr>
        <sz val="7"/>
        <rFont val="Arial"/>
        <family val="2"/>
      </rPr>
      <t>Estaca metálica dupla exclusive fornecimento de trilhos</t>
    </r>
  </si>
  <si>
    <r>
      <rPr>
        <sz val="7"/>
        <rFont val="Arial"/>
        <family val="2"/>
      </rPr>
      <t>Estaca de eucalipto D= 0,20 m, fornecimento, transporte, cravação e perda</t>
    </r>
  </si>
  <si>
    <r>
      <rPr>
        <sz val="7"/>
        <rFont val="Arial"/>
        <family val="2"/>
      </rPr>
      <t>Escoramento para blocos submersos, inclusive transporte da madeira</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</si>
  <si>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</si>
  <si>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</si>
  <si>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</si>
  <si>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Tirante de Aço CA-50, diâmetro de 25mm (1"), para comprimentos até 6m</t>
    </r>
  </si>
  <si>
    <r>
      <rPr>
        <sz val="7"/>
        <rFont val="Arial"/>
        <family val="2"/>
      </rPr>
      <t>Recuperação estrutural com uso de argamassa polimérica (espessura média=3,5cm)</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</si>
  <si>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</si>
  <si>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 xml:space="preserve">Ponte provisoria para movimentação de equipamentos de execução de fundação composta de
</t>
    </r>
    <r>
      <rPr>
        <sz val="7"/>
        <rFont val="Arial"/>
        <family val="2"/>
      </rPr>
      <t>passadiço de madeira sobre estacas de madeira</t>
    </r>
  </si>
  <si>
    <r>
      <rPr>
        <sz val="7"/>
        <rFont val="Arial"/>
        <family val="2"/>
      </rPr>
      <t>Pintura a cal em pontes (2 demãos)</t>
    </r>
  </si>
  <si>
    <r>
      <rPr>
        <sz val="7"/>
        <rFont val="Arial"/>
        <family val="2"/>
      </rPr>
      <t>Perfuração de rocha para fixação de chumbadores</t>
    </r>
  </si>
  <si>
    <r>
      <rPr>
        <sz val="7"/>
        <rFont val="Arial"/>
        <family val="2"/>
      </rPr>
      <t>Perfuração de concreto</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</si>
  <si>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</si>
  <si>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</si>
  <si>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</si>
  <si>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de dilatação elástica pré-moldada p/ concreto, tipo fungenband em perfil O-12 de PVC
</t>
    </r>
    <r>
      <rPr>
        <sz val="7"/>
        <rFont val="Arial"/>
        <family val="2"/>
      </rPr>
      <t>alta densidade, Uniontech ou equival. fornecim./colocação</t>
    </r>
  </si>
  <si>
    <r>
      <rPr>
        <sz val="7"/>
        <rFont val="Arial"/>
        <family val="2"/>
      </rPr>
      <t>Junta de cantoneira L de 4" x 4" x 3/8"</t>
    </r>
  </si>
  <si>
    <r>
      <rPr>
        <sz val="7"/>
        <rFont val="Arial"/>
        <family val="2"/>
      </rPr>
      <t>Injeção de epoxi em fissuras, inclusive preparo e montagem de bicos de injeção</t>
    </r>
  </si>
  <si>
    <r>
      <rPr>
        <sz val="7"/>
        <rFont val="Arial"/>
        <family val="2"/>
      </rPr>
      <t>SC</t>
    </r>
  </si>
  <si>
    <r>
      <rPr>
        <sz val="7"/>
        <rFont val="Arial"/>
        <family val="2"/>
      </rPr>
      <t>Injeção de calda de cimento para chumbamento de tirantes</t>
    </r>
  </si>
  <si>
    <r>
      <rPr>
        <sz val="7"/>
        <rFont val="Arial"/>
        <family val="2"/>
      </rPr>
      <t>Hidrojateamento de superfícies metálicas</t>
    </r>
  </si>
  <si>
    <r>
      <rPr>
        <sz val="7"/>
        <rFont val="Arial"/>
        <family val="2"/>
      </rPr>
      <t>Hidrojateamento de superfícies de concreto</t>
    </r>
  </si>
  <si>
    <r>
      <rPr>
        <sz val="7"/>
        <rFont val="Arial"/>
        <family val="2"/>
      </rPr>
      <t>Guarda corpo padrão (tipo DNIT)</t>
    </r>
  </si>
  <si>
    <r>
      <rPr>
        <sz val="7"/>
        <rFont val="Arial"/>
        <family val="2"/>
      </rPr>
      <t>Guarda corpo metálico</t>
    </r>
  </si>
  <si>
    <r>
      <rPr>
        <sz val="7"/>
        <rFont val="Arial"/>
        <family val="2"/>
      </rPr>
      <t>Guarda corpo em toras de eucalipto conf. projeto</t>
    </r>
  </si>
  <si>
    <r>
      <rPr>
        <sz val="7"/>
        <rFont val="Arial"/>
        <family val="2"/>
      </rPr>
      <t xml:space="preserve">Furação, fornecimento e fixação de grampos 12,5 mm com resina epoxi em vigas pré-
</t>
    </r>
    <r>
      <rPr>
        <sz val="7"/>
        <rFont val="Arial"/>
        <family val="2"/>
      </rPr>
      <t>moldadas</t>
    </r>
  </si>
  <si>
    <r>
      <rPr>
        <sz val="7"/>
        <rFont val="Arial"/>
        <family val="2"/>
      </rPr>
      <t>Furação, fornecimento e fixação de grampos 10 mm com resina epoxi</t>
    </r>
  </si>
  <si>
    <r>
      <rPr>
        <sz val="7"/>
        <rFont val="Arial"/>
        <family val="2"/>
      </rPr>
      <t>Furação, fornecimento e fixação de grampos diam.16 mm com resina epoxi (prof. 50 cm)</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</si>
  <si>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</si>
  <si>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</si>
  <si>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</si>
  <si>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</si>
  <si>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</si>
  <si>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</si>
  <si>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</si>
  <si>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</si>
  <si>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Formas curvas de madeira sem reutilização, inclusive fornecimento e transporte das madeiras</t>
    </r>
  </si>
  <si>
    <r>
      <rPr>
        <sz val="7"/>
        <rFont val="Arial"/>
        <family val="2"/>
      </rPr>
      <t>Estrutura metálica provisória para macaqueamento de laje de ponte</t>
    </r>
  </si>
  <si>
    <r>
      <rPr>
        <sz val="7"/>
        <rFont val="Arial"/>
        <family val="2"/>
      </rPr>
      <t xml:space="preserve">Escoramento e cimbramento (pontes e pontilhões), inclusive fornecimento e transporte das
</t>
    </r>
    <r>
      <rPr>
        <sz val="7"/>
        <rFont val="Arial"/>
        <family val="2"/>
      </rPr>
      <t>madeiras</t>
    </r>
  </si>
  <si>
    <r>
      <rPr>
        <sz val="7"/>
        <rFont val="Arial"/>
        <family val="2"/>
      </rPr>
      <t xml:space="preserve">Escoramento de O.A.E. diretamente sobre o solo, inclusive fornecimento e transporte das
</t>
    </r>
    <r>
      <rPr>
        <sz val="7"/>
        <rFont val="Arial"/>
        <family val="2"/>
      </rPr>
      <t>madeiras</t>
    </r>
  </si>
  <si>
    <r>
      <rPr>
        <sz val="7"/>
        <rFont val="Arial"/>
        <family val="2"/>
      </rPr>
      <t>Escoramento contínuo de cavas em estaca prancha de largura até 4000 mm</t>
    </r>
  </si>
  <si>
    <r>
      <rPr>
        <sz val="7"/>
        <rFont val="Arial"/>
        <family val="2"/>
      </rPr>
      <t>Conectores diâmetro 16mm (h=10cm), fornecimento e soldagem</t>
    </r>
  </si>
  <si>
    <r>
      <rPr>
        <sz val="7"/>
        <rFont val="Arial"/>
        <family val="2"/>
      </rPr>
      <t xml:space="preserve">Cone de ancoragem de cabo de aço com 12 cordoalhas de 1/2", inclusive protensão dos
</t>
    </r>
    <r>
      <rPr>
        <sz val="7"/>
        <rFont val="Arial"/>
        <family val="2"/>
      </rPr>
      <t>cabos</t>
    </r>
  </si>
  <si>
    <r>
      <rPr>
        <sz val="7"/>
        <rFont val="Arial"/>
        <family val="2"/>
      </rPr>
      <t>Concreto projetado com cimento especial, inclusive aditivo de pega Sigunit STM-35 AF</t>
    </r>
  </si>
  <si>
    <r>
      <rPr>
        <sz val="7"/>
        <rFont val="Arial"/>
        <family val="2"/>
      </rPr>
      <t>Concreto projetado com cimento especial</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</si>
  <si>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</si>
  <si>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 xml:space="preserve">Chumbador de aço de 25 mm, inclusive proteção anticorrosiva, exclusive a injeção e a
</t>
    </r>
    <r>
      <rPr>
        <sz val="7"/>
        <rFont val="Arial"/>
        <family val="2"/>
      </rPr>
      <t>perfuração</t>
    </r>
  </si>
  <si>
    <r>
      <rPr>
        <sz val="7"/>
        <rFont val="Arial"/>
        <family val="2"/>
      </rPr>
      <t>Chapas de aço SAC 41 de 1/4" para passarelas, fornecimento, soldagem e montagem</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</si>
  <si>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</si>
  <si>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</si>
  <si>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</si>
  <si>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 xml:space="preserve">Pavimentação com blocos de concreto (35 MPa), esp.=08cm, sobre colchão de areia 5cm,
</t>
    </r>
    <r>
      <rPr>
        <sz val="7"/>
        <rFont val="Arial"/>
        <family val="2"/>
      </rPr>
      <t>inclusive fornecim. e transporte blocos e areia, 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</si>
  <si>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</si>
  <si>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</si>
  <si>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</si>
  <si>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</si>
  <si>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</si>
  <si>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Imprimação exclusive fornecimento e transporte comercial do material betuminoso em Vias
</t>
    </r>
    <r>
      <rPr>
        <sz val="7"/>
        <rFont val="Arial"/>
        <family val="2"/>
      </rPr>
      <t>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</si>
  <si>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</si>
  <si>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</si>
  <si>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Demolição e remoção de pavimento asfáltico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</si>
  <si>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</si>
  <si>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Base de brita 1, inclusive fornecimento, exclusive transporte da brita em Vias Urbanas</t>
    </r>
  </si>
  <si>
    <r>
      <rPr>
        <sz val="7"/>
        <rFont val="Arial"/>
        <family val="2"/>
      </rPr>
      <t>Base de brita graduada, inclusive fornecimento, exclusive transporte da brita em Vias Urbanas</t>
    </r>
  </si>
  <si>
    <r>
      <rPr>
        <sz val="7"/>
        <rFont val="Arial"/>
        <family val="2"/>
      </rPr>
      <t>Grupo de serviço: PAVIMENTAÇÃO - 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</si>
  <si>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</si>
  <si>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</si>
  <si>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Recomposição vegetal de jazidas, empréstimos e bota-fora em Vias Urbanas</t>
    </r>
  </si>
  <si>
    <r>
      <rPr>
        <sz val="7"/>
        <rFont val="Arial"/>
        <family val="2"/>
      </rPr>
      <t>Pré-fissuramento de taludes de rocha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</si>
  <si>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</si>
  <si>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Limpeza de acostamento em Vias Urbanas</t>
    </r>
  </si>
  <si>
    <r>
      <rPr>
        <sz val="7"/>
        <rFont val="Arial"/>
        <family val="2"/>
      </rPr>
      <t>Fragmentação de rocha (fogacheamento) em Vias Urbanas</t>
    </r>
  </si>
  <si>
    <r>
      <rPr>
        <sz val="7"/>
        <rFont val="Arial"/>
        <family val="2"/>
      </rPr>
      <t>Escavação e carga de material de 3ª categoria (H bancada &gt;1,0 m) em Vias Urbanas</t>
    </r>
  </si>
  <si>
    <r>
      <rPr>
        <sz val="7"/>
        <rFont val="Arial"/>
        <family val="2"/>
      </rPr>
      <t>Escavação e carga de material de 2ª categoria com escavadeira em Vias Urbanas</t>
    </r>
  </si>
  <si>
    <r>
      <rPr>
        <sz val="7"/>
        <rFont val="Arial"/>
        <family val="2"/>
      </rPr>
      <t>Escavação e carga de material de 1ª categoria com escavadeira em Vias Urbanas</t>
    </r>
  </si>
  <si>
    <r>
      <rPr>
        <sz val="7"/>
        <rFont val="Arial"/>
        <family val="2"/>
      </rPr>
      <t>Escavação e carga de material de barreira (remoção) em Vias Urbanas</t>
    </r>
  </si>
  <si>
    <r>
      <rPr>
        <sz val="7"/>
        <rFont val="Arial"/>
        <family val="2"/>
      </rPr>
      <t>Escavação, carga de material de 3ª categoria (fogo controlado) em Vias Urbanas</t>
    </r>
  </si>
  <si>
    <r>
      <rPr>
        <sz val="7"/>
        <rFont val="Arial"/>
        <family val="2"/>
      </rPr>
      <t xml:space="preserve">Escavação a fogo em material de 3ª categoria, rocha viva, a céu aberto, perfuração a ar
</t>
    </r>
    <r>
      <rPr>
        <sz val="7"/>
        <rFont val="Arial"/>
        <family val="2"/>
      </rPr>
      <t>comprimido em Vias Urbanas</t>
    </r>
  </si>
  <si>
    <r>
      <rPr>
        <sz val="7"/>
        <rFont val="Arial"/>
        <family val="2"/>
      </rPr>
      <t>Escalonamento de taludes com escavadeira em Vias Urbanas</t>
    </r>
  </si>
  <si>
    <r>
      <rPr>
        <sz val="7"/>
        <rFont val="Arial"/>
        <family val="2"/>
      </rPr>
      <t>Compactação de aterros 100% PN em Vias Urbanas</t>
    </r>
  </si>
  <si>
    <r>
      <rPr>
        <sz val="7"/>
        <rFont val="Arial"/>
        <family val="2"/>
      </rPr>
      <t>Compactação de aterros 100% PI em Vias Urbanas</t>
    </r>
  </si>
  <si>
    <r>
      <rPr>
        <sz val="7"/>
        <rFont val="Arial"/>
        <family val="2"/>
      </rPr>
      <t>Carga de material de 3ª categoria (rocha) em Vias Urbanas</t>
    </r>
  </si>
  <si>
    <r>
      <rPr>
        <sz val="7"/>
        <rFont val="Arial"/>
        <family val="2"/>
      </rPr>
      <t>Carga de material de 2ª categoria (solo, areia, brita, excl. rocha escavada) em Vias Urbanas</t>
    </r>
  </si>
  <si>
    <r>
      <rPr>
        <sz val="7"/>
        <rFont val="Arial"/>
        <family val="2"/>
      </rPr>
      <t>Carga de material de 1ª categoria em Vias Urbanas</t>
    </r>
  </si>
  <si>
    <r>
      <rPr>
        <sz val="7"/>
        <rFont val="Arial"/>
        <family val="2"/>
      </rPr>
      <t>Grupo de serviço: TERRAPLENAGEM - VIAS URBANAS</t>
    </r>
  </si>
  <si>
    <r>
      <rPr>
        <sz val="7"/>
        <rFont val="Arial"/>
        <family val="2"/>
      </rPr>
      <t>Bonificação de 15,28% sobre aquisição de materiais</t>
    </r>
  </si>
  <si>
    <r>
      <rPr>
        <sz val="7"/>
        <rFont val="Arial"/>
        <family val="2"/>
      </rPr>
      <t>Aquisição de solo de jazida comercial (saibreira)</t>
    </r>
  </si>
  <si>
    <r>
      <rPr>
        <sz val="7"/>
        <rFont val="Arial"/>
        <family val="2"/>
      </rPr>
      <t>Grupo de serviço: MATERIAIS</t>
    </r>
  </si>
  <si>
    <r>
      <rPr>
        <sz val="7"/>
        <rFont val="Arial"/>
        <family val="2"/>
      </rPr>
      <t>Tirante protendido em Aço GEWI 50/55 ou similar, diâmetro de 32mm</t>
    </r>
  </si>
  <si>
    <r>
      <rPr>
        <sz val="7"/>
        <rFont val="Arial"/>
        <family val="2"/>
      </rPr>
      <t>Caixa Boca de Lobo em bloco pré-moldado para diâm. = 1,20m(1,50 x 1,50m) (Vias Urbanas)</t>
    </r>
  </si>
  <si>
    <r>
      <rPr>
        <sz val="7"/>
        <rFont val="Arial"/>
        <family val="2"/>
      </rPr>
      <t>Caixa Boca de Lobo em bloco pré-moldado para diâm. = 0,80m (1,20 x 1,20m) (Vias Urbanas)</t>
    </r>
  </si>
  <si>
    <r>
      <rPr>
        <sz val="7"/>
        <rFont val="Arial"/>
        <family val="2"/>
      </rPr>
      <t xml:space="preserve">Caixa Boca de Lobo em bloco pré-moldado para diâm. = 0,60m (1,00 x 1,00m) CBL2 (Vias
</t>
    </r>
    <r>
      <rPr>
        <sz val="7"/>
        <rFont val="Arial"/>
        <family val="2"/>
      </rPr>
      <t>Urbanas)</t>
    </r>
  </si>
  <si>
    <r>
      <rPr>
        <sz val="7"/>
        <rFont val="Arial"/>
        <family val="2"/>
      </rPr>
      <t xml:space="preserve">Caixa Boca de Lobo em bloco pré-moldado de concreto para diâm.=1,00m (1,30 x 1,30m) em
</t>
    </r>
    <r>
      <rPr>
        <sz val="7"/>
        <rFont val="Arial"/>
        <family val="2"/>
      </rPr>
      <t>Vias Urbanas</t>
    </r>
  </si>
  <si>
    <r>
      <rPr>
        <sz val="7"/>
        <rFont val="Arial"/>
        <family val="2"/>
      </rPr>
      <t>Caiação de meio fios, sarjetas, etc.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</si>
  <si>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</si>
  <si>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</si>
  <si>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Boca de lobo simples em blocos pré-moldados CR(0,40 x 0,80 m) em Vias Urbanas</t>
    </r>
  </si>
  <si>
    <r>
      <rPr>
        <sz val="7"/>
        <rFont val="Arial"/>
        <family val="2"/>
      </rPr>
      <t>Boca de BSCC 2,50 x 2,50 m, projeto DNIT em Vias Urbanas</t>
    </r>
  </si>
  <si>
    <r>
      <rPr>
        <sz val="7"/>
        <rFont val="Arial"/>
        <family val="2"/>
      </rPr>
      <t>Boca de BDCC 2,00 x 2,50 m em Vias Urbanas</t>
    </r>
  </si>
  <si>
    <r>
      <rPr>
        <sz val="7"/>
        <rFont val="Arial"/>
        <family val="2"/>
      </rPr>
      <t>Boca de BDCC 2,00 x 1,20m conforme projeto em Vias Urbanas</t>
    </r>
  </si>
  <si>
    <r>
      <rPr>
        <sz val="7"/>
        <rFont val="Arial"/>
        <family val="2"/>
      </rPr>
      <t>Berço em brita para BSTC diam. = 0,80 m em Vias Urbanas</t>
    </r>
  </si>
  <si>
    <r>
      <rPr>
        <sz val="7"/>
        <rFont val="Arial"/>
        <family val="2"/>
      </rPr>
      <t>Berço em brita para BSTC diâm. = 0,60 m em Vias Urbanas</t>
    </r>
  </si>
  <si>
    <r>
      <rPr>
        <sz val="7"/>
        <rFont val="Arial"/>
        <family val="2"/>
      </rPr>
      <t>Berço em brita para BSTC diâm. = 0,40 m em Vias Urbanas</t>
    </r>
  </si>
  <si>
    <r>
      <rPr>
        <sz val="7"/>
        <rFont val="Arial"/>
        <family val="2"/>
      </rPr>
      <t>Berço em brita para BSTC diâm. = 0,30 m em Vias Urbanas</t>
    </r>
  </si>
  <si>
    <r>
      <rPr>
        <sz val="7"/>
        <rFont val="Arial"/>
        <family val="2"/>
      </rPr>
      <t>Berço de concreto ciclópico para BDTC diâmetro 0,60 m em Via Urbanas</t>
    </r>
  </si>
  <si>
    <r>
      <rPr>
        <sz val="7"/>
        <rFont val="Arial"/>
        <family val="2"/>
      </rPr>
      <t>Argamassa de cimento e areia, traço 1:4, consumo de cimento 400 kg/m³ em Vias Urbanas</t>
    </r>
  </si>
  <si>
    <r>
      <rPr>
        <sz val="7"/>
        <rFont val="Arial"/>
        <family val="2"/>
      </rPr>
      <t>Argamassa cimento (nata) em Vias Urbanas</t>
    </r>
  </si>
  <si>
    <r>
      <rPr>
        <sz val="7"/>
        <rFont val="Arial"/>
        <family val="2"/>
      </rPr>
      <t>Argamassa cimento e areia traço 1:4 em Vias Urbanas</t>
    </r>
  </si>
  <si>
    <r>
      <rPr>
        <sz val="7"/>
        <rFont val="Arial"/>
        <family val="2"/>
      </rPr>
      <t>Apiloamento manual em Vias Urbanas</t>
    </r>
  </si>
  <si>
    <r>
      <rPr>
        <sz val="7"/>
        <rFont val="Arial"/>
        <family val="2"/>
      </rPr>
      <t>Apicoamento manual de superfície de concreto em Vias Urbanas</t>
    </r>
  </si>
  <si>
    <r>
      <rPr>
        <sz val="7"/>
        <rFont val="Arial"/>
        <family val="2"/>
      </rPr>
      <t>Andaime suspenso em madeira, inclusive montagem e desmontagem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</si>
  <si>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</si>
  <si>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</si>
  <si>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Alvenaria de pedra  de mão (junta seca), inclusive transporte da pedra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</si>
  <si>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</si>
  <si>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</si>
  <si>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Alvenaria de bloco (39 x 19 x 19) cm espessura 19 cm em Vias Urbanas</t>
    </r>
  </si>
  <si>
    <r>
      <rPr>
        <sz val="7"/>
        <rFont val="Arial"/>
        <family val="2"/>
      </rPr>
      <t xml:space="preserve">Alvenaria de bloco (39 x 19 x 09) cm espessura 09 cm em Vias Urbanas, inclusive transporte,
</t>
    </r>
    <r>
      <rPr>
        <sz val="7"/>
        <rFont val="Arial"/>
        <family val="2"/>
      </rPr>
      <t>areia, cimento e bloco</t>
    </r>
  </si>
  <si>
    <r>
      <rPr>
        <sz val="7"/>
        <rFont val="Arial"/>
        <family val="2"/>
      </rPr>
      <t>Grupo de serviço: OBRAS DE ARTE CORRENTES E DRENAGEM -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</si>
  <si>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</si>
  <si>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 xml:space="preserve">T.S.B.D. sem capa selante,  inclusive fornecimento e transporte comercial do material
</t>
    </r>
    <r>
      <rPr>
        <sz val="7"/>
        <rFont val="Arial"/>
        <family val="2"/>
      </rPr>
      <t>betuminoso e lavagem da brita em Vias Urbanas</t>
    </r>
  </si>
  <si>
    <r>
      <rPr>
        <sz val="7"/>
        <rFont val="Arial"/>
        <family val="2"/>
      </rPr>
      <t xml:space="preserve">T.S.B.D. com capa selante inclusive fornec.areia/brita/emulsão, transp.comercial emulsão e
</t>
    </r>
    <r>
      <rPr>
        <sz val="7"/>
        <rFont val="Arial"/>
        <family val="2"/>
      </rPr>
      <t>lavagem brita, exclus. transp. areia e brita- Vias Urbanas</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</si>
  <si>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</si>
  <si>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</si>
  <si>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 xml:space="preserve">Sub-base solo brita, 50% em peso, inclusive fornecimento e transporte da brita em Vias
</t>
    </r>
    <r>
      <rPr>
        <sz val="7"/>
        <rFont val="Arial"/>
        <family val="2"/>
      </rPr>
      <t>Urbanas</t>
    </r>
  </si>
  <si>
    <r>
      <rPr>
        <sz val="7"/>
        <rFont val="Arial"/>
        <family val="2"/>
      </rPr>
      <t>Sub-base de brita 1, inclusive fornecimento, exclusive transporte da brita em Vias Urbanas</t>
    </r>
  </si>
  <si>
    <r>
      <rPr>
        <sz val="7"/>
        <rFont val="Arial"/>
        <family val="2"/>
      </rPr>
      <t>Sub-base de brita graduada, inclusive fornecimento e transporte da brita em Vias Urbanas</t>
    </r>
  </si>
  <si>
    <r>
      <rPr>
        <sz val="7"/>
        <rFont val="Arial"/>
        <family val="2"/>
      </rPr>
      <t>Remoção e reassentamento de paralelepípedos, inclusive perdas em Vias Urbanas</t>
    </r>
  </si>
  <si>
    <r>
      <rPr>
        <sz val="7"/>
        <rFont val="Arial"/>
        <family val="2"/>
      </rPr>
      <t>Remoção e reassentamento de blocos de concreto, inclusive perdas em Vias Urbanas</t>
    </r>
  </si>
  <si>
    <r>
      <rPr>
        <sz val="7"/>
        <rFont val="Arial"/>
        <family val="2"/>
      </rPr>
      <t>Remoção de pavimentação poliédrica em Vias Urbanas</t>
    </r>
  </si>
  <si>
    <r>
      <rPr>
        <sz val="7"/>
        <rFont val="Arial"/>
        <family val="2"/>
      </rPr>
      <t>Remoção de meio fio em Vias Urbanas</t>
    </r>
  </si>
  <si>
    <r>
      <rPr>
        <sz val="7"/>
        <rFont val="Arial"/>
        <family val="2"/>
      </rPr>
      <t>Remoção de capa asfáltica em TSS, TSD, ou TST exclusive transporte em 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</si>
  <si>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</si>
  <si>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</si>
  <si>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</si>
  <si>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</si>
  <si>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</si>
  <si>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Concreto submerso fck = 20,0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</si>
  <si>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</si>
  <si>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estrutural fck = 30,0 MPa em Vias Urbanas</t>
    </r>
  </si>
  <si>
    <r>
      <rPr>
        <sz val="7"/>
        <rFont val="Arial"/>
        <family val="2"/>
      </rPr>
      <t>Concreto estrutural fck = 30,0 MPa com plastificante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</si>
  <si>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</si>
  <si>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25,0 MPa em Vias Urbanas</t>
    </r>
  </si>
  <si>
    <r>
      <rPr>
        <sz val="7"/>
        <rFont val="Arial"/>
        <family val="2"/>
      </rPr>
      <t>Concreto estrutural fck = 25,0 MPa com plastificante em Vias Urbanas</t>
    </r>
  </si>
  <si>
    <r>
      <rPr>
        <sz val="7"/>
        <rFont val="Arial"/>
        <family val="2"/>
      </rPr>
      <t>Concreto estrutural fck = 20,0 MPa em Vias Urbanas</t>
    </r>
  </si>
  <si>
    <r>
      <rPr>
        <sz val="7"/>
        <rFont val="Arial"/>
        <family val="2"/>
      </rPr>
      <t>Concreto estrutural fck = 20,0 MPa com plastificante em Vias Urbanas</t>
    </r>
  </si>
  <si>
    <r>
      <rPr>
        <sz val="7"/>
        <rFont val="Arial"/>
        <family val="2"/>
      </rPr>
      <t>Concreto de regularização 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</si>
  <si>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</si>
  <si>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</si>
  <si>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</si>
  <si>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</si>
  <si>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</si>
  <si>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</si>
  <si>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</si>
  <si>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Chapisco com argamassa de cimento e pedrisco 1:4 em Vias Urbanas</t>
    </r>
  </si>
  <si>
    <r>
      <rPr>
        <sz val="7"/>
        <rFont val="Arial"/>
        <family val="2"/>
      </rPr>
      <t>Chapisco com argamassa de cimento e areia 1:3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</si>
  <si>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</si>
  <si>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Cerca de tela de arame galvanizado h=1,20m em Vias Urbanas</t>
    </r>
  </si>
  <si>
    <r>
      <rPr>
        <sz val="7"/>
        <rFont val="Arial"/>
        <family val="2"/>
      </rPr>
      <t>Canaleta de concreto (0,130m³/m) forma trapezoidal inclusive caiação em Vias Urbanas</t>
    </r>
  </si>
  <si>
    <r>
      <rPr>
        <sz val="7"/>
        <rFont val="Arial"/>
        <family val="2"/>
      </rPr>
      <t>Canaleta de concreto retangular (0,130m³/m) inclusive caiação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</si>
  <si>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</si>
  <si>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com grelha DP-1, inclusive transporte da grelha em Vias Urbanas</t>
    </r>
  </si>
  <si>
    <r>
      <rPr>
        <sz val="7"/>
        <rFont val="Arial"/>
        <family val="2"/>
      </rPr>
      <t>Caixa ralo em blocos pré-moldados e grelha articulada em FFA em Vias Urbanas</t>
    </r>
  </si>
  <si>
    <r>
      <rPr>
        <sz val="7"/>
        <rFont val="Arial"/>
        <family val="2"/>
      </rPr>
      <t>Caixa ralo de elementos pré-moldados em concreto (tudo incluído) em Vias Urbanas</t>
    </r>
  </si>
  <si>
    <r>
      <rPr>
        <sz val="7"/>
        <rFont val="Arial"/>
        <family val="2"/>
      </rPr>
      <t>Caixa ralo com grelha de concreto em blocos pré-moldados - CRG - Vias Urbanas</t>
    </r>
  </si>
  <si>
    <r>
      <rPr>
        <sz val="7"/>
        <rFont val="Arial"/>
        <family val="2"/>
      </rPr>
      <t>Caixa para rede de dutos dimensões 60 x 60 x 60 cm, em Vias Urbanas</t>
    </r>
  </si>
  <si>
    <r>
      <rPr>
        <sz val="7"/>
        <rFont val="Arial"/>
        <family val="2"/>
      </rPr>
      <t>Caixa para rede de dutos dimensões 100 x100 x100 cm, em Vias Urbanas</t>
    </r>
  </si>
  <si>
    <r>
      <rPr>
        <sz val="7"/>
        <rFont val="Arial"/>
        <family val="2"/>
      </rPr>
      <t>Caixa de passagem (2,50 x 2,50m) em Vias Urbanas</t>
    </r>
  </si>
  <si>
    <r>
      <rPr>
        <sz val="7"/>
        <rFont val="Arial"/>
        <family val="2"/>
      </rPr>
      <t>Caixa de passagem para tubos de D=1,00m H=1,80m em Vias Urbanas</t>
    </r>
  </si>
  <si>
    <r>
      <rPr>
        <sz val="7"/>
        <rFont val="Arial"/>
        <family val="2"/>
      </rPr>
      <t>Caixa de passagem para tubos de D=0,80m H=1,50m em Vias Urbanas</t>
    </r>
  </si>
  <si>
    <r>
      <rPr>
        <sz val="7"/>
        <rFont val="Arial"/>
        <family val="2"/>
      </rPr>
      <t>Caixa de passagem para tubos de D=0,60m H=1,30m em Vias Urbanas</t>
    </r>
  </si>
  <si>
    <r>
      <rPr>
        <sz val="7"/>
        <rFont val="Arial"/>
        <family val="2"/>
      </rPr>
      <t>Caixa de passagem para tubos de D=0,40m H=1,10m em Vias Urbanas</t>
    </r>
  </si>
  <si>
    <r>
      <rPr>
        <sz val="7"/>
        <rFont val="Arial"/>
        <family val="2"/>
      </rPr>
      <t>Caixa de passagem em bloco pré-moldado para d=1,20m (1,50 x 1,50m) em Vias Urbanas</t>
    </r>
  </si>
  <si>
    <r>
      <rPr>
        <sz val="7"/>
        <rFont val="Arial"/>
        <family val="2"/>
      </rPr>
      <t>Caixa de passagem em bloco pré-moldado para d=1,00m (1,30 x 1,30m) em Vias Urbanas</t>
    </r>
  </si>
  <si>
    <r>
      <rPr>
        <sz val="7"/>
        <rFont val="Arial"/>
        <family val="2"/>
      </rPr>
      <t>Caixa de passagem em bloco pré-moldado para d=0,80m (1,20 x 1,20m) em Vias Urbanas</t>
    </r>
  </si>
  <si>
    <r>
      <rPr>
        <sz val="7"/>
        <rFont val="Arial"/>
        <family val="2"/>
      </rPr>
      <t>Caixa de passagem em bloco pré-moldado para d=0,60m (1,00x1,00m)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</si>
  <si>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</si>
  <si>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concreto para BSTC diâmetro 1,00m H=3,00m em Vias Urbanas</t>
    </r>
  </si>
  <si>
    <r>
      <rPr>
        <sz val="7"/>
        <rFont val="Arial"/>
        <family val="2"/>
      </rPr>
      <t>Caixa de concreto para BSTC diâmetro 0,80m H=2,50m em Vias Urbanas</t>
    </r>
  </si>
  <si>
    <r>
      <rPr>
        <sz val="7"/>
        <rFont val="Arial"/>
        <family val="2"/>
      </rPr>
      <t>Caixa de concreto para BSTC diâmetro 0,60m H=2,00m em Vias Urbanas</t>
    </r>
  </si>
  <si>
    <r>
      <rPr>
        <sz val="7"/>
        <rFont val="Arial"/>
        <family val="2"/>
      </rPr>
      <t>Caixa de concreto para BSTC diâmetro 0,40 m H=1,60 m em Vias Urbanas</t>
    </r>
  </si>
  <si>
    <r>
      <rPr>
        <sz val="7"/>
        <rFont val="Arial"/>
        <family val="2"/>
      </rPr>
      <t>Caixa coletora em bloco pré-moldado para d=0,80m (1,20 x 1,20m) em Vias Urbanas</t>
    </r>
  </si>
  <si>
    <r>
      <rPr>
        <sz val="7"/>
        <rFont val="Arial"/>
        <family val="2"/>
      </rPr>
      <t>Caixa coletora em bloco pré-moldado para d=0,60m (1,00 x 1,00m) em Vias Urbanas</t>
    </r>
  </si>
  <si>
    <r>
      <rPr>
        <sz val="7"/>
        <rFont val="Arial"/>
        <family val="2"/>
      </rPr>
      <t>Caixa coletora concreto armado H= 2,50m, inclusive escavação em Vias Urbanas</t>
    </r>
  </si>
  <si>
    <r>
      <rPr>
        <sz val="7"/>
        <rFont val="Arial"/>
        <family val="2"/>
      </rPr>
      <t>Caixa coletora concreto armado H= 2,00m, inclusive escavação em Vias Urbanas</t>
    </r>
  </si>
  <si>
    <r>
      <rPr>
        <sz val="7"/>
        <rFont val="Arial"/>
        <family val="2"/>
      </rPr>
      <t>Caixa Boca de Lobo em bloco pré-moldado 1,20 x 1,20m em Vias Urbanas</t>
    </r>
  </si>
  <si>
    <r>
      <rPr>
        <sz val="7"/>
        <rFont val="Arial"/>
        <family val="2"/>
      </rPr>
      <t xml:space="preserve">Caixa Boca de Lobo em bloco pré-moldado para diâm.= 0,30m e 0,40m (0,80 x 0,80m) (Vias
</t>
    </r>
    <r>
      <rPr>
        <sz val="7"/>
        <rFont val="Arial"/>
        <family val="2"/>
      </rPr>
      <t>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</si>
  <si>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</si>
  <si>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</si>
  <si>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</si>
  <si>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</si>
  <si>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0,40 m CA-1 MF inclusive escavação, reaterro e transporte do
</t>
    </r>
    <r>
      <rPr>
        <sz val="7"/>
        <rFont val="Arial"/>
        <family val="2"/>
      </rPr>
      <t>tubo em 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</si>
  <si>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</si>
  <si>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</si>
  <si>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</si>
  <si>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</si>
  <si>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</si>
  <si>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</si>
  <si>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</si>
  <si>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</si>
  <si>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</si>
  <si>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BDTC (grota) diâmetro 1,50 m CA-3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</si>
  <si>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</si>
  <si>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</si>
  <si>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</si>
  <si>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</si>
  <si>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</si>
  <si>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1,20 m CA-2 PB exclusive escavação e reaterro, inclusive
</t>
    </r>
    <r>
      <rPr>
        <sz val="7"/>
        <rFont val="Arial"/>
        <family val="2"/>
      </rPr>
      <t>transporte do tubo em Vias Urbanas</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</si>
  <si>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</si>
  <si>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</si>
  <si>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</si>
  <si>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</si>
  <si>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</si>
  <si>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</si>
  <si>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</si>
  <si>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</si>
  <si>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</si>
  <si>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</si>
  <si>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</si>
  <si>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</si>
  <si>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0,60 m CA-2 MF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</si>
  <si>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</si>
  <si>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</si>
  <si>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</si>
  <si>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1,20 m CA-3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</si>
  <si>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</si>
  <si>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</si>
  <si>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</si>
  <si>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</si>
  <si>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</si>
  <si>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</si>
  <si>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</si>
  <si>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</si>
  <si>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</si>
  <si>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0,80 m CA-2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</si>
  <si>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</si>
  <si>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</si>
  <si>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</si>
  <si>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</si>
  <si>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</si>
  <si>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CA-1 PB exclusive escavação e reaterro, inclusive
</t>
    </r>
    <r>
      <rPr>
        <sz val="7"/>
        <rFont val="Arial"/>
        <family val="2"/>
      </rPr>
      <t>transporte do tubo em Vias Urbanas</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</si>
  <si>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</si>
  <si>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</si>
  <si>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</si>
  <si>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</si>
  <si>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</si>
  <si>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</si>
  <si>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</si>
  <si>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</si>
  <si>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</si>
  <si>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</si>
  <si>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</si>
  <si>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</si>
  <si>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</si>
  <si>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</si>
  <si>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Corpo de BSCC 1,50 x 1,50 m projeto DNIT p/ H &lt;= 2,50 m em Vias Urbanas</t>
    </r>
  </si>
  <si>
    <r>
      <rPr>
        <sz val="7"/>
        <rFont val="Arial"/>
        <family val="2"/>
      </rPr>
      <t>Corpo de BDCC 3,00 x 3,00 m projeto DNIT para  H &lt;= 2,50 m em Vias Urbanas</t>
    </r>
  </si>
  <si>
    <r>
      <rPr>
        <sz val="7"/>
        <rFont val="Arial"/>
        <family val="2"/>
      </rPr>
      <t>Corpo de BDCC 3,00 x 3,00 m projeto DNIT p/ 2,50 &lt; H &lt; 5,00 m em Vias Urbanas</t>
    </r>
  </si>
  <si>
    <r>
      <rPr>
        <sz val="7"/>
        <rFont val="Arial"/>
        <family val="2"/>
      </rPr>
      <t>Corpo de BDCC 2,50 x 3,00 m projeto DNIT p/ 2,50 &lt; H &lt; 5,00 m em Vias Urbanas</t>
    </r>
  </si>
  <si>
    <r>
      <rPr>
        <sz val="7"/>
        <rFont val="Arial"/>
        <family val="2"/>
      </rPr>
      <t>Corpo de BDCC 2,50 x 3,00 m projeto DNIT p/ H &lt;= 2,50 m em Vias Urbanas</t>
    </r>
  </si>
  <si>
    <r>
      <rPr>
        <sz val="7"/>
        <rFont val="Arial"/>
        <family val="2"/>
      </rPr>
      <t>Corpo de BDCC 2,50 x 2,50 m projeto DNIT para H&lt;=2,50m em Vias Urbanas</t>
    </r>
  </si>
  <si>
    <r>
      <rPr>
        <sz val="7"/>
        <rFont val="Arial"/>
        <family val="2"/>
      </rPr>
      <t>Corpo de BDCC 2,50 x 2,50 m projeto DNIT p/ 2,50&lt; H &lt;5,00 m em Vias Urbanas</t>
    </r>
  </si>
  <si>
    <r>
      <rPr>
        <sz val="7"/>
        <rFont val="Arial"/>
        <family val="2"/>
      </rPr>
      <t>Corpo de BDCC 2,50 x 2,00m - tudo incluído conforme projeto em Vias Urbanas</t>
    </r>
  </si>
  <si>
    <r>
      <rPr>
        <sz val="7"/>
        <rFont val="Arial"/>
        <family val="2"/>
      </rPr>
      <t>Corpo de BDCC 2,00 x 3,00 m projeto DNIT para H &lt; = 2,50 m em Vias Urbanas</t>
    </r>
  </si>
  <si>
    <r>
      <rPr>
        <sz val="7"/>
        <rFont val="Arial"/>
        <family val="2"/>
      </rPr>
      <t>Corpo de BDCC 2,00 x 3,00 m projeto DNIT p/ 2,50 &lt; H &lt; 5,00 m em Vias Urbanas</t>
    </r>
  </si>
  <si>
    <r>
      <rPr>
        <sz val="7"/>
        <rFont val="Arial"/>
        <family val="2"/>
      </rPr>
      <t>Corpo de BDCC 2,00 x 2,50 m em Vias Urbanas</t>
    </r>
  </si>
  <si>
    <r>
      <rPr>
        <sz val="7"/>
        <rFont val="Arial"/>
        <family val="2"/>
      </rPr>
      <t>Corpo de BDCC 2,00 x 2,00 m projeto DNIT para 2,50 &lt; H &lt; 5,00 m em Vias Urbanas</t>
    </r>
  </si>
  <si>
    <r>
      <rPr>
        <sz val="7"/>
        <rFont val="Arial"/>
        <family val="2"/>
      </rPr>
      <t>Corpo de BDCC 2,00 x 2,00 m projeto DNIT para H &lt; = 2,50 m em Vias Urbanas</t>
    </r>
  </si>
  <si>
    <r>
      <rPr>
        <sz val="7"/>
        <rFont val="Arial"/>
        <family val="2"/>
      </rPr>
      <t>Corpo de BDCC 2,00 x 1,20 m -  tudo incluido conforme projeto em Vias Urbanas</t>
    </r>
  </si>
  <si>
    <r>
      <rPr>
        <sz val="7"/>
        <rFont val="Arial"/>
        <family val="2"/>
      </rPr>
      <t>Corpo de BDCC 1,50 x 1,50 m projeto DNIT para 2,50 &lt; H &lt; 5,00 m em Vias Urbanas</t>
    </r>
  </si>
  <si>
    <r>
      <rPr>
        <sz val="7"/>
        <rFont val="Arial"/>
        <family val="2"/>
      </rPr>
      <t>Corpo de BDCC 1,50 x 1,50 m projeto DNIT para H &lt; = 2,50 m em Vias Urbanas</t>
    </r>
  </si>
  <si>
    <r>
      <rPr>
        <sz val="7"/>
        <rFont val="Arial"/>
        <family val="2"/>
      </rPr>
      <t>Corpo de BDCC 1,00 x 1,00 m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</si>
  <si>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</si>
  <si>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</si>
  <si>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</si>
  <si>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CA-1 PB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</si>
  <si>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</si>
  <si>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</si>
  <si>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</si>
  <si>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</si>
  <si>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</si>
  <si>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CA-1 MF exclusive escavação e reaterro, inclusive
</t>
    </r>
    <r>
      <rPr>
        <sz val="7"/>
        <rFont val="Arial"/>
        <family val="2"/>
      </rPr>
      <t>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</si>
  <si>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</si>
  <si>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</si>
  <si>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</si>
  <si>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</si>
  <si>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</si>
  <si>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</si>
  <si>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</si>
  <si>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</si>
  <si>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</si>
  <si>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</si>
  <si>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</si>
  <si>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</si>
  <si>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</si>
  <si>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</si>
  <si>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</si>
  <si>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</si>
  <si>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</si>
  <si>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</si>
  <si>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</si>
  <si>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</si>
  <si>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</si>
  <si>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</si>
  <si>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</si>
  <si>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Dreno ou Barbacã em tubo PVC, diâmetro de 2"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</si>
  <si>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</si>
  <si>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 xml:space="preserve">Dreno Longitudinal tipo Trincheira Drenante, H = 0,90 m com tubo poroso tipo PEAD d=100
</t>
    </r>
    <r>
      <rPr>
        <sz val="7"/>
        <rFont val="Arial"/>
        <family val="2"/>
      </rPr>
      <t>mm, inclusive esc. em mat. 1ª cat. 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</si>
  <si>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</si>
  <si>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Dreno em PEAD perfurado diâm. = 100 mm,  inclusive transporte do tubo, em Vias Urbanas</t>
    </r>
  </si>
  <si>
    <r>
      <rPr>
        <sz val="7"/>
        <rFont val="Arial"/>
        <family val="2"/>
      </rPr>
      <t>Dreno de PVC  D = 50 mm em Vias Urbanas</t>
    </r>
  </si>
  <si>
    <r>
      <rPr>
        <sz val="7"/>
        <rFont val="Arial"/>
        <family val="2"/>
      </rPr>
      <t>Dreno de PVC  D = 100 mm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</si>
  <si>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</si>
  <si>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Deslocamento de cerca de tela galvanizada fio 12 malha 3" x 3", em Vias Urbanas</t>
    </r>
  </si>
  <si>
    <r>
      <rPr>
        <sz val="7"/>
        <rFont val="Arial"/>
        <family val="2"/>
      </rPr>
      <t>Descida d'água concreto simples (degraus) c/ caiação (DSA-03) apoio em Vias Urbanas</t>
    </r>
  </si>
  <si>
    <r>
      <rPr>
        <sz val="7"/>
        <rFont val="Arial"/>
        <family val="2"/>
      </rPr>
      <t>Demolição mecânica de concreto em Vias Urbanas</t>
    </r>
  </si>
  <si>
    <r>
      <rPr>
        <sz val="7"/>
        <rFont val="Arial"/>
        <family val="2"/>
      </rPr>
      <t>Demolição manual de concreto simples ou ciclópico em Vias Urbanas</t>
    </r>
  </si>
  <si>
    <r>
      <rPr>
        <sz val="7"/>
        <rFont val="Arial"/>
        <family val="2"/>
      </rPr>
      <t>Demolição manual de concreto armado em Vias Urbanas</t>
    </r>
  </si>
  <si>
    <r>
      <rPr>
        <sz val="7"/>
        <rFont val="Arial"/>
        <family val="2"/>
      </rPr>
      <t>Demolição manual alvenaria tijolo furado assentado com argamassa em Vias Urbanas</t>
    </r>
  </si>
  <si>
    <r>
      <rPr>
        <sz val="7"/>
        <rFont val="Arial"/>
        <family val="2"/>
      </rPr>
      <t xml:space="preserve">Curva 90° de PVC, junta elástica PBA, D=75mm, fornecimento e assentamento em Vias
</t>
    </r>
    <r>
      <rPr>
        <sz val="7"/>
        <rFont val="Arial"/>
        <family val="2"/>
      </rPr>
      <t>Urbanas</t>
    </r>
  </si>
  <si>
    <r>
      <rPr>
        <sz val="7"/>
        <rFont val="Arial"/>
        <family val="2"/>
      </rPr>
      <t xml:space="preserve">Corte e esmerilhamento de pontas de tubo de ferro fundido DN 500 a 200mm em Vias
</t>
    </r>
    <r>
      <rPr>
        <sz val="7"/>
        <rFont val="Arial"/>
        <family val="2"/>
      </rPr>
      <t>Urbanas</t>
    </r>
  </si>
  <si>
    <r>
      <rPr>
        <sz val="7"/>
        <rFont val="Arial"/>
        <family val="2"/>
      </rPr>
      <t>Corta-rio (escavação mecânica em material de 3º cat.) H=0,00 a 1,50m em Vias Urbanas</t>
    </r>
  </si>
  <si>
    <r>
      <rPr>
        <sz val="7"/>
        <rFont val="Arial"/>
        <family val="2"/>
      </rPr>
      <t>Corta-rio (escavação mecânica em material de 2ª cat.) H=1,50 a 3,00m em Vias Urbanas</t>
    </r>
  </si>
  <si>
    <r>
      <rPr>
        <sz val="7"/>
        <rFont val="Arial"/>
        <family val="2"/>
      </rPr>
      <t>Corta-rio (escavação mecânica em material de 1ª cat.) H=1,50 a 3,00 m em Vias Urbanas</t>
    </r>
  </si>
  <si>
    <r>
      <rPr>
        <sz val="7"/>
        <rFont val="Arial"/>
        <family val="2"/>
      </rPr>
      <t>Corpo de BTCC 3,00 x 3,00 m projeto DNIT para 2,50 &lt; H &lt; 5,00 m em Vias Urbanas</t>
    </r>
  </si>
  <si>
    <r>
      <rPr>
        <sz val="7"/>
        <rFont val="Arial"/>
        <family val="2"/>
      </rPr>
      <t>Corpo de BTCC 3,00 x 3,00 m projeto DNIT para H &lt; = 2,50 m em Vias Urbanas</t>
    </r>
  </si>
  <si>
    <r>
      <rPr>
        <sz val="7"/>
        <rFont val="Arial"/>
        <family val="2"/>
      </rPr>
      <t>Corpo de BTCC 2,50 x 3,00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</si>
  <si>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</si>
  <si>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</si>
  <si>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2,50 m projeto DNIT para 2,50 &lt; H &lt; 5,00 m em Vias Urbanas</t>
    </r>
  </si>
  <si>
    <r>
      <rPr>
        <sz val="7"/>
        <rFont val="Arial"/>
        <family val="2"/>
      </rPr>
      <t>Corpo de BTCC 2,50 x 2,50 m projeto DNIT para H &lt; = 2,50 m em Vias Urbanas</t>
    </r>
  </si>
  <si>
    <r>
      <rPr>
        <sz val="7"/>
        <rFont val="Arial"/>
        <family val="2"/>
      </rPr>
      <t>Corpo de BTCC 2,00 x 3,00 m projeto DNIT para 2,50 &lt; H &lt; 5,00 m em Vias Urbanas</t>
    </r>
  </si>
  <si>
    <r>
      <rPr>
        <sz val="7"/>
        <rFont val="Arial"/>
        <family val="2"/>
      </rPr>
      <t>Corpo de BTCC 2,00 x 3,00 m projeto DNIT para H &lt; = 2,50 m em Vias Urbanas</t>
    </r>
  </si>
  <si>
    <r>
      <rPr>
        <sz val="7"/>
        <rFont val="Arial"/>
        <family val="2"/>
      </rPr>
      <t>Corpo de BTCC 2,00 x 2,00 m projeto DNIT para 2,50 &lt; H &lt; 5,00 m em Vias Urbanas</t>
    </r>
  </si>
  <si>
    <r>
      <rPr>
        <sz val="7"/>
        <rFont val="Arial"/>
        <family val="2"/>
      </rPr>
      <t>Corpo de BTCC 2,00 x 2,00 m projeto DNIT para H &lt;= 2,50 m em Vias Urbanas</t>
    </r>
  </si>
  <si>
    <r>
      <rPr>
        <sz val="7"/>
        <rFont val="Arial"/>
        <family val="2"/>
      </rPr>
      <t>Corpo de BTCC 1,50 x 1,50 m projeto DNIT para 2,50 &lt; H &lt; 5,00 m em Vias Urbanas</t>
    </r>
  </si>
  <si>
    <r>
      <rPr>
        <sz val="7"/>
        <rFont val="Arial"/>
        <family val="2"/>
      </rPr>
      <t>Corpo de BTCC 1,50 x 1,50 m projeto DNIT para H &lt;= 2,50 m em Vias Urbanas</t>
    </r>
  </si>
  <si>
    <r>
      <rPr>
        <sz val="7"/>
        <rFont val="Arial"/>
        <family val="2"/>
      </rPr>
      <t>Corpo de BSCC 3,00x3,00m projeto DNIT para 2,50&lt; H &lt;5,00m em Vias Urbanas</t>
    </r>
  </si>
  <si>
    <r>
      <rPr>
        <sz val="7"/>
        <rFont val="Arial"/>
        <family val="2"/>
      </rPr>
      <t>Corpo de BSCC 3,00x3,00m projeto DNIT para H&lt;=2,50m em Vias Urbanas</t>
    </r>
  </si>
  <si>
    <r>
      <rPr>
        <sz val="7"/>
        <rFont val="Arial"/>
        <family val="2"/>
      </rPr>
      <t>Corpo de BSCC 3,00x1,50 para 2,50m&lt; H &lt; 5,00m , em Vias Urbanas</t>
    </r>
  </si>
  <si>
    <r>
      <rPr>
        <sz val="7"/>
        <rFont val="Arial"/>
        <family val="2"/>
      </rPr>
      <t>Corpo de BSCC 2,50x3,00m projeto DNIT para 2,50&lt; H &lt;5,00m em Vias Urbanas</t>
    </r>
  </si>
  <si>
    <r>
      <rPr>
        <sz val="7"/>
        <rFont val="Arial"/>
        <family val="2"/>
      </rPr>
      <t>Corpo de BSCC 2,50x3,00m projeto DNIT para H&lt;=2,50m em Vias Urbanas</t>
    </r>
  </si>
  <si>
    <r>
      <rPr>
        <sz val="7"/>
        <rFont val="Arial"/>
        <family val="2"/>
      </rPr>
      <t>Corpo de BSCC 2,50x2,50m projeto DNIT para 2,50&lt; H &lt;5,00m em Vias Urbanas</t>
    </r>
  </si>
  <si>
    <r>
      <rPr>
        <sz val="7"/>
        <rFont val="Arial"/>
        <family val="2"/>
      </rPr>
      <t>Corpo de BSCC 2,50 x 2,50 m, para H &lt; = 2,50 m em Vias Urbanas</t>
    </r>
  </si>
  <si>
    <r>
      <rPr>
        <sz val="7"/>
        <rFont val="Arial"/>
        <family val="2"/>
      </rPr>
      <t>Corpo de BSCC 2,00x3,00m projeto DNIT p/ 2,50&lt; H &lt;5,00m em Vias Urbanas</t>
    </r>
  </si>
  <si>
    <r>
      <rPr>
        <sz val="7"/>
        <rFont val="Arial"/>
        <family val="2"/>
      </rPr>
      <t>Corpo de BSCC 2,00x3,00m projeto DNIT p/ H&lt;=2,50m em Vias Urbanas</t>
    </r>
  </si>
  <si>
    <r>
      <rPr>
        <sz val="7"/>
        <rFont val="Arial"/>
        <family val="2"/>
      </rPr>
      <t>Corpo de BSCC 2,00x2,00m projeto DNIT p/ 2,50&lt; H &lt;5,00m em Vias Urbanas</t>
    </r>
  </si>
  <si>
    <r>
      <rPr>
        <sz val="7"/>
        <rFont val="Arial"/>
        <family val="2"/>
      </rPr>
      <t>Corpo de BSCC 2,00x2,00m projeto DNIT p/ H&lt;=2,50m em Vias Urbanas</t>
    </r>
  </si>
  <si>
    <r>
      <rPr>
        <sz val="7"/>
        <rFont val="Arial"/>
        <family val="2"/>
      </rPr>
      <t>Corpo de BSCC 2,00 x 2,00m projeto DNIT para  5,00 &lt; H &lt; 7,50 m em Vias Urbanas</t>
    </r>
  </si>
  <si>
    <r>
      <rPr>
        <sz val="7"/>
        <rFont val="Arial"/>
        <family val="2"/>
      </rPr>
      <t>Corpo de BSCC 1,50x1,50m projeto DNIT p/ 2,50&lt; H &lt;5,00m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</si>
  <si>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</si>
  <si>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</si>
  <si>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</si>
  <si>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</si>
  <si>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</si>
  <si>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</si>
  <si>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</si>
  <si>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</si>
  <si>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</si>
  <si>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</si>
  <si>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</si>
  <si>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</si>
  <si>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</si>
  <si>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</si>
  <si>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Escavação manual furos, valetas mat. 1ª cat. H= 0,00 a 1,50 m (dim. reduz.), em Vias Urbanas</t>
    </r>
  </si>
  <si>
    <r>
      <rPr>
        <sz val="7"/>
        <rFont val="Arial"/>
        <family val="2"/>
      </rPr>
      <t>Escavação manual em mat. 3ª cat. H= 0,00 a 1,50 m, a fogo, em Vias Urbanas</t>
    </r>
  </si>
  <si>
    <r>
      <rPr>
        <sz val="7"/>
        <rFont val="Arial"/>
        <family val="2"/>
      </rPr>
      <t>Escavação manual em mat. 2ª cat. H= 3,00 a 4,50 m s/ detonação, em Vias Urbanas</t>
    </r>
  </si>
  <si>
    <r>
      <rPr>
        <sz val="7"/>
        <rFont val="Arial"/>
        <family val="2"/>
      </rPr>
      <t>Escavação manual em mat. 2ª cat. H= 3,00 a 4,50 m c/ esgotamento, em Vias Urbanas</t>
    </r>
  </si>
  <si>
    <r>
      <rPr>
        <sz val="7"/>
        <rFont val="Arial"/>
        <family val="2"/>
      </rPr>
      <t>Escavação manual em mat. 2ª cat. H= 1,50 a 3,00 m s/ detonação, em Vias Urbanas</t>
    </r>
  </si>
  <si>
    <r>
      <rPr>
        <sz val="7"/>
        <rFont val="Arial"/>
        <family val="2"/>
      </rPr>
      <t>Escavação manual em mat. 2ª cat. H= 1,50 a 3,00 m c/ esgotamento, em Vias Urbanas</t>
    </r>
  </si>
  <si>
    <r>
      <rPr>
        <sz val="7"/>
        <rFont val="Arial"/>
        <family val="2"/>
      </rPr>
      <t>Escavação manual em mat. 2ª cat. H= 0,00 a 1,50 m s/ detonação, em Vias Urbanas</t>
    </r>
  </si>
  <si>
    <r>
      <rPr>
        <sz val="7"/>
        <rFont val="Arial"/>
        <family val="2"/>
      </rPr>
      <t>Escavação manual em mat. 2ª cat. H= 0,00 a 1,50 m c/ esgotamento, em Vias Urbanas</t>
    </r>
  </si>
  <si>
    <r>
      <rPr>
        <sz val="7"/>
        <rFont val="Arial"/>
        <family val="2"/>
      </rPr>
      <t>Escavação manual em mat. 1ª cat. H= 3,00 a 4,50 m, em Vias Urbanas</t>
    </r>
  </si>
  <si>
    <r>
      <rPr>
        <sz val="7"/>
        <rFont val="Arial"/>
        <family val="2"/>
      </rPr>
      <t>Escavação manual em mat. 1ª cat. H= 3,00 a 4,50 m c/ esgotamento, em Vias Urbanas</t>
    </r>
  </si>
  <si>
    <r>
      <rPr>
        <sz val="7"/>
        <rFont val="Arial"/>
        <family val="2"/>
      </rPr>
      <t>Escavação manual em mat. 1ª cat. H= 1,50 a 3,00 m em Vias Urbanas</t>
    </r>
  </si>
  <si>
    <r>
      <rPr>
        <sz val="7"/>
        <rFont val="Arial"/>
        <family val="2"/>
      </rPr>
      <t>Escavação manual em mat. 1ª cat. H= 1,50 a 3,00 m c/ esgotamento em Vias Urbanas</t>
    </r>
  </si>
  <si>
    <r>
      <rPr>
        <sz val="7"/>
        <rFont val="Arial"/>
        <family val="2"/>
      </rPr>
      <t>Escavação manual em mat. 1ª cat. H= 0,00 a 1,50 m em Vias Urbanas</t>
    </r>
  </si>
  <si>
    <r>
      <rPr>
        <sz val="7"/>
        <rFont val="Arial"/>
        <family val="2"/>
      </rPr>
      <t>Escavação manual em mat. 1ª cat. H= 0,00 a 1,50 m c/ esgotamento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</si>
  <si>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</si>
  <si>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Eletroduto tipo Kanaflex diâmetro 4", fornecimento e assentamento em Vias Urbanas</t>
    </r>
  </si>
  <si>
    <r>
      <rPr>
        <sz val="7"/>
        <rFont val="Arial"/>
        <family val="2"/>
      </rPr>
      <t>Eletroduto tipo Kanaflex diâmetro 2", fornecimento e assentamento em Vias Urbanas</t>
    </r>
  </si>
  <si>
    <r>
      <rPr>
        <sz val="7"/>
        <rFont val="Arial"/>
        <family val="2"/>
      </rPr>
      <t>Eletroduto tipo Kanaflex diâmetro 1 1/2", fornecimento e assentamento em Vias Urbanas</t>
    </r>
  </si>
  <si>
    <r>
      <rPr>
        <sz val="7"/>
        <rFont val="Arial"/>
        <family val="2"/>
      </rPr>
      <t>Eletroduto tipo Kanaflex  diâmetro 1 1/4", fornecimento e assentamento em Vias Urbanas</t>
    </r>
  </si>
  <si>
    <r>
      <rPr>
        <sz val="7"/>
        <rFont val="Arial"/>
        <family val="2"/>
      </rPr>
      <t>Eletroduto PVC rígido roscável diâm. 50 mm, fornecimento e assentamento em Vias Urbanas</t>
    </r>
  </si>
  <si>
    <r>
      <rPr>
        <sz val="7"/>
        <rFont val="Arial"/>
        <family val="2"/>
      </rPr>
      <t>Eletroduto PVC diâmetro 75mm, fornecimento e assentamento em Vias Urbanas</t>
    </r>
  </si>
  <si>
    <r>
      <rPr>
        <sz val="7"/>
        <rFont val="Arial"/>
        <family val="2"/>
      </rPr>
      <t>Eletroduto para rede de lógica, inclusive conexões, 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</si>
  <si>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</si>
  <si>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</si>
  <si>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</si>
  <si>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</si>
  <si>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</si>
  <si>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</si>
  <si>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</si>
  <si>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</si>
  <si>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</si>
  <si>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</si>
  <si>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Reaterro com areia, tudo incluído,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</si>
  <si>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</si>
  <si>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</si>
  <si>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</si>
  <si>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</si>
  <si>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</si>
  <si>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</si>
  <si>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Poço de visita para BSTC diâm. 0,80 m em blocos de concreto, em Vias Urbanas</t>
    </r>
  </si>
  <si>
    <r>
      <rPr>
        <sz val="7"/>
        <rFont val="Arial"/>
        <family val="2"/>
      </rPr>
      <t>Poço de visita para BSTC diâm. 0,60 m em blocos de concreto, em Vias Urbanas</t>
    </r>
  </si>
  <si>
    <r>
      <rPr>
        <sz val="7"/>
        <rFont val="Arial"/>
        <family val="2"/>
      </rPr>
      <t>Poço de Visita para BSTC diâm. 0,40 m em blocos de concreto, em Vias Urbanas</t>
    </r>
  </si>
  <si>
    <r>
      <rPr>
        <sz val="7"/>
        <rFont val="Arial"/>
        <family val="2"/>
      </rPr>
      <t>Poço de visita em bloco pré-moldado para d=1,20m (1,50x1,50m), em Vias Urbanas</t>
    </r>
  </si>
  <si>
    <r>
      <rPr>
        <sz val="7"/>
        <rFont val="Arial"/>
        <family val="2"/>
      </rPr>
      <t>Poço de visita em bloco pré-moldado para d=1,00m (1,30x1,30m) (Vias Urbanas)</t>
    </r>
  </si>
  <si>
    <r>
      <rPr>
        <sz val="7"/>
        <rFont val="Arial"/>
        <family val="2"/>
      </rPr>
      <t>Poço de visita em bloco pré-moldado para d=0,80m (1,20x1,20m), em Vias Urbanas</t>
    </r>
  </si>
  <si>
    <r>
      <rPr>
        <sz val="7"/>
        <rFont val="Arial"/>
        <family val="2"/>
      </rPr>
      <t>Poço de visita em bloco pré-moldado para d=0,60 m (1,00 x 1,00 m), em Vias Urbanas</t>
    </r>
  </si>
  <si>
    <r>
      <rPr>
        <sz val="7"/>
        <rFont val="Arial"/>
        <family val="2"/>
      </rPr>
      <t>Poço de visita em bloco pré-moldado para d=0,30 e 0,40 m (0,80 x 0,8 0m), em Vias Urbanas</t>
    </r>
  </si>
  <si>
    <r>
      <rPr>
        <sz val="7"/>
        <rFont val="Arial"/>
        <family val="2"/>
      </rPr>
      <t>Plataforma ou passarela de pinho de 1ª ou similar, 1" x 12",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</si>
  <si>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</si>
  <si>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Pintura com nata de cimento em Vias Urbanas</t>
    </r>
  </si>
  <si>
    <r>
      <rPr>
        <sz val="7"/>
        <rFont val="Arial"/>
        <family val="2"/>
      </rPr>
      <t xml:space="preserve">Pescoço de poço de visita H=0,30m, diâm. = 0,60 m, fornecimento, assentamento e transporte
</t>
    </r>
    <r>
      <rPr>
        <sz val="7"/>
        <rFont val="Arial"/>
        <family val="2"/>
      </rPr>
      <t>em Vias Urbanas</t>
    </r>
  </si>
  <si>
    <r>
      <rPr>
        <sz val="7"/>
        <rFont val="Arial"/>
        <family val="2"/>
      </rPr>
      <t>Pedra de mão p/ (concreto ciclópico ou alvenaria) rocha paga em medição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</si>
  <si>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</si>
  <si>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</si>
  <si>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</si>
  <si>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Limpeza e preparo de superfície de aço em Vias Urbanas</t>
    </r>
  </si>
  <si>
    <r>
      <rPr>
        <sz val="7"/>
        <rFont val="Arial"/>
        <family val="2"/>
      </rPr>
      <t>Limpeza e desobstrução de BTTC e BTCC em Vias Urbanas</t>
    </r>
  </si>
  <si>
    <r>
      <rPr>
        <sz val="7"/>
        <rFont val="Arial"/>
        <family val="2"/>
      </rPr>
      <t>Limpeza e desobstrução de BSTC e BSCC em Vias Urbanas</t>
    </r>
  </si>
  <si>
    <r>
      <rPr>
        <sz val="7"/>
        <rFont val="Arial"/>
        <family val="2"/>
      </rPr>
      <t>Limpeza e desobstrução de BQTC em Vias Urbanas</t>
    </r>
  </si>
  <si>
    <r>
      <rPr>
        <sz val="7"/>
        <rFont val="Arial"/>
        <family val="2"/>
      </rPr>
      <t>Limpeza e desobstrução de BDTC e BDCC em Vias Urbanas</t>
    </r>
  </si>
  <si>
    <r>
      <rPr>
        <sz val="7"/>
        <rFont val="Arial"/>
        <family val="2"/>
      </rPr>
      <t>Limpeza e apicoamento manual de superfície de rocha em Vias Urbanas</t>
    </r>
  </si>
  <si>
    <r>
      <rPr>
        <sz val="7"/>
        <rFont val="Arial"/>
        <family val="2"/>
      </rPr>
      <t>Lastro de brita, inclusive transporte da brita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</si>
  <si>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</si>
  <si>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Geotêxtil não tecido RT-16 kn/m, fornecimento e aplicação em Vias Urbanas</t>
    </r>
  </si>
  <si>
    <r>
      <rPr>
        <sz val="7"/>
        <rFont val="Arial"/>
        <family val="2"/>
      </rPr>
      <t>Gabiões com caixas galvanizadas, sem manta,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</si>
  <si>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</si>
  <si>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</si>
  <si>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</si>
  <si>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</si>
  <si>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</si>
  <si>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Forma metálica para meio fio, 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</si>
  <si>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</si>
  <si>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</si>
  <si>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</si>
  <si>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</si>
  <si>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Escavação mecânica em material de 2ª cat. H= 3,00 a 4,50 m, em Vias Urbanas</t>
    </r>
  </si>
  <si>
    <r>
      <rPr>
        <sz val="7"/>
        <rFont val="Arial"/>
        <family val="2"/>
      </rPr>
      <t xml:space="preserve">Escavação mecânica em material de 2º cat. H= 3,00 a 4,50 m c/ esgotamento em Vias
</t>
    </r>
    <r>
      <rPr>
        <sz val="7"/>
        <rFont val="Arial"/>
        <family val="2"/>
      </rPr>
      <t>Urbanas</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</si>
  <si>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</si>
  <si>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refeitório (2 unidades acopladas), c/ 2 aparelhos de ar condicionado,
</t>
    </r>
    <r>
      <rPr>
        <sz val="7"/>
        <rFont val="Arial"/>
        <family val="2"/>
      </rPr>
      <t>4 lumináriase 4 janelas de vidro</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</si>
  <si>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</si>
  <si>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 xml:space="preserve">Aluguel de container tipo cozinha com isolamento térmico e acústico, 2 luminárias, piso
</t>
    </r>
    <r>
      <rPr>
        <sz val="7"/>
        <rFont val="Arial"/>
        <family val="2"/>
      </rPr>
      <t>especial e janela</t>
    </r>
  </si>
  <si>
    <r>
      <rPr>
        <sz val="7"/>
        <rFont val="Arial"/>
        <family val="2"/>
      </rPr>
      <t>Aluguel de container para almoxarifado</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</si>
  <si>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</si>
  <si>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</si>
  <si>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Grupo de serviço: INSTALAÇÃO DE CANTEIRO, MOBILIZAÇÃO E DESMOBILIZAÇ</t>
    </r>
  </si>
  <si>
    <r>
      <rPr>
        <sz val="7"/>
        <rFont val="Arial"/>
        <family val="2"/>
      </rPr>
      <t>Valeta de proteção de corte - desobstrução e limpeza em Vias Urbanas</t>
    </r>
  </si>
  <si>
    <r>
      <rPr>
        <sz val="7"/>
        <rFont val="Arial"/>
        <family val="2"/>
      </rPr>
      <t>Valeta de pedra jogada VPJ, inclusive transporte da pedra em Vias Urbanas</t>
    </r>
  </si>
  <si>
    <r>
      <rPr>
        <sz val="7"/>
        <rFont val="Arial"/>
        <family val="2"/>
      </rPr>
      <t>Valeta de pedra argamassada VPAR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</si>
  <si>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</si>
  <si>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Tubos de ferro fundido diâmetro 0,90 m, assentamento em Vias Urbanas</t>
    </r>
  </si>
  <si>
    <r>
      <rPr>
        <sz val="7"/>
        <rFont val="Arial"/>
        <family val="2"/>
      </rPr>
      <t>Tubo para irrigação linha fixa PN40 50 mm, fornecimento e assentamento em Vias Urbanas</t>
    </r>
  </si>
  <si>
    <r>
      <rPr>
        <sz val="7"/>
        <rFont val="Arial"/>
        <family val="2"/>
      </rPr>
      <t>Tubo irrifort agropecuário diâmetro 32 mm, fornecimento e assentamento em Vias Urbanas</t>
    </r>
  </si>
  <si>
    <r>
      <rPr>
        <sz val="7"/>
        <rFont val="Arial"/>
        <family val="2"/>
      </rPr>
      <t>Tubo de PVC rígido série R diâmetro 100 mm, fornecimento e assentamento em Vias Urbanas</t>
    </r>
  </si>
  <si>
    <r>
      <rPr>
        <sz val="7"/>
        <rFont val="Arial"/>
        <family val="2"/>
      </rPr>
      <t>Tubo de PVC NBR 5648 diâmetro 75 mm, fornecimento e assentamento em Vias Urbanas</t>
    </r>
  </si>
  <si>
    <r>
      <rPr>
        <sz val="7"/>
        <rFont val="Arial"/>
        <family val="2"/>
      </rPr>
      <t>Tubo de PVC NBR 5648 diâmetro 50 mm, fornecimento e assentamento em Vias Urbanas</t>
    </r>
  </si>
  <si>
    <r>
      <rPr>
        <sz val="7"/>
        <rFont val="Arial"/>
        <family val="2"/>
      </rPr>
      <t>Trincheira drenante em madeira em 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</si>
  <si>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</si>
  <si>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</si>
  <si>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</si>
  <si>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</si>
  <si>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Terminal de dreno de alívio de pavimento (DP - TDA - 01)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</si>
  <si>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</si>
  <si>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Tela de aço soldada Telcon Q-138 ou similar, fornecimento e assentamento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</si>
  <si>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</si>
  <si>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Tampão F.F.A.P. com 100 kg, fornecimento, assentamento e transporte em Vias Urbanas</t>
    </r>
  </si>
  <si>
    <r>
      <rPr>
        <sz val="7"/>
        <rFont val="Arial"/>
        <family val="2"/>
      </rPr>
      <t>Tampa de concreto em grelha, fornecimento, assentamento e transporte, em Vias 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</si>
  <si>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</si>
  <si>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</si>
  <si>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Sarjeta de concreto (SCA 90/10) calha triangular, inclusive caiação, em Vias Urbanas</t>
    </r>
  </si>
  <si>
    <r>
      <rPr>
        <sz val="7"/>
        <rFont val="Arial"/>
        <family val="2"/>
      </rPr>
      <t>Sarjeta de concreto (SCA 70/15) calha triangular, inclusive caiação, em Vias Urbanas</t>
    </r>
  </si>
  <si>
    <r>
      <rPr>
        <sz val="7"/>
        <rFont val="Arial"/>
        <family val="2"/>
      </rPr>
      <t>Sarjeta de concreto SCA 40/10 - em Vias Urbanas</t>
    </r>
  </si>
  <si>
    <r>
      <rPr>
        <sz val="7"/>
        <rFont val="Arial"/>
        <family val="2"/>
      </rPr>
      <t>Sarjeta de concreto DP-2 (0,085 m³/m) calha triangular, inclusive caiação, em Vias Urbanas</t>
    </r>
  </si>
  <si>
    <r>
      <rPr>
        <sz val="7"/>
        <rFont val="Arial"/>
        <family val="2"/>
      </rPr>
      <t>Sarjeta de concreto DP-1 (0,081 m³/m) calha triangular, inclusive caiação,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</si>
  <si>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</si>
  <si>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Remoção de bueiros existentes, em Vias Urbanas</t>
    </r>
  </si>
  <si>
    <r>
      <rPr>
        <sz val="7"/>
        <rFont val="Arial"/>
        <family val="2"/>
      </rPr>
      <t>Remanejamento de ligação e religação de redes de esgoto,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</si>
  <si>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</si>
  <si>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Religação de rede de água em PVC DN 75 mm, inclusive conexões, em Vias Urbanas</t>
    </r>
  </si>
  <si>
    <r>
      <rPr>
        <sz val="7"/>
        <rFont val="Arial"/>
        <family val="2"/>
      </rPr>
      <t>Religação de rede de água em PVC DN 32 mm, inclusive conexões, em Vias Urbanas</t>
    </r>
  </si>
  <si>
    <r>
      <rPr>
        <sz val="7"/>
        <rFont val="Arial"/>
        <family val="2"/>
      </rPr>
      <t>Religação de rede de água em PVC DN 25 mm, inclusive conexões, em Vias Urbanas</t>
    </r>
  </si>
  <si>
    <r>
      <rPr>
        <sz val="7"/>
        <rFont val="Arial"/>
        <family val="2"/>
      </rPr>
      <t>Religação de rede de água em PVC DN 20 mm, inclusive conexões, em Vias Urbanas</t>
    </r>
  </si>
  <si>
    <r>
      <rPr>
        <sz val="7"/>
        <rFont val="Arial"/>
        <family val="2"/>
      </rPr>
      <t>Recuperação de poço de visita inclusive fornecimento tampão F.F.A.P., em Vias Urbanas</t>
    </r>
  </si>
  <si>
    <r>
      <rPr>
        <sz val="7"/>
        <rFont val="Arial"/>
        <family val="2"/>
      </rPr>
      <t>Reaterro de cavas c/ compactação mecânica (compactador manual), em Vias Urbanas</t>
    </r>
  </si>
  <si>
    <r>
      <rPr>
        <sz val="7"/>
        <rFont val="Arial"/>
        <family val="2"/>
      </rPr>
      <t>Reaterro de cavas c/ compactação manual (apiloamento) em Vias Urbanas</t>
    </r>
  </si>
  <si>
    <r>
      <rPr>
        <sz val="7"/>
        <rFont val="Arial"/>
        <family val="2"/>
      </rPr>
      <t>Reaterro de cavas c/ compactação manual (apiloamento) (dim. reduz.), em Vias Urbanas</t>
    </r>
  </si>
  <si>
    <r>
      <rPr>
        <sz val="7"/>
        <rFont val="Arial"/>
        <family val="2"/>
      </rPr>
      <t>vb</t>
    </r>
  </si>
  <si>
    <r>
      <rPr>
        <sz val="7"/>
        <rFont val="Arial"/>
        <family val="2"/>
      </rPr>
      <t>Administração Local  (valor mensal a calcular de acordo com a obra)</t>
    </r>
  </si>
  <si>
    <r>
      <rPr>
        <sz val="7"/>
        <rFont val="Arial"/>
        <family val="2"/>
      </rPr>
      <t>Grupo de serviço: ADMINISTRAÇÃO LOCAL</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</si>
  <si>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</si>
  <si>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 xml:space="preserve">Tapume madeira compensada resinada e= 12mm h=2,20m, estr. c/ mad reflorest., incl
</t>
    </r>
    <r>
      <rPr>
        <sz val="7"/>
        <rFont val="Arial"/>
        <family val="2"/>
      </rPr>
      <t>montagem e pintura esmalte sintético</t>
    </r>
  </si>
  <si>
    <r>
      <rPr>
        <sz val="7"/>
        <rFont val="Arial"/>
        <family val="2"/>
      </rPr>
      <t>Sistema separador de água e óleo</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</si>
  <si>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</si>
  <si>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Reservatório de fibra de vidro de 1000 L, incl. suporte em madeira de 7x12cm, elevado de 4m</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</si>
  <si>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</si>
  <si>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</si>
  <si>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</si>
  <si>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</si>
  <si>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Placa de obra nas dimensões de 3,0 x 6,0 m, padrão DER-ES</t>
    </r>
  </si>
  <si>
    <r>
      <rPr>
        <sz val="7"/>
        <rFont val="Arial"/>
        <family val="2"/>
      </rPr>
      <t>h</t>
    </r>
  </si>
  <si>
    <r>
      <rPr>
        <sz val="7"/>
        <rFont val="Arial"/>
        <family val="2"/>
      </rPr>
      <t>Mobilização e desmobilização de equipamentos com carreta prancha (máximo)</t>
    </r>
  </si>
  <si>
    <r>
      <rPr>
        <sz val="7"/>
        <rFont val="Arial"/>
        <family val="2"/>
      </rPr>
      <t>Mobilização e desmobilização de container de 51 km até 150 km</t>
    </r>
  </si>
  <si>
    <r>
      <rPr>
        <sz val="7"/>
        <rFont val="Arial"/>
        <family val="2"/>
      </rPr>
      <t>Mobilização e desmobilização de container até 50 km</t>
    </r>
  </si>
  <si>
    <r>
      <rPr>
        <sz val="7"/>
        <rFont val="Arial"/>
        <family val="2"/>
      </rPr>
      <t>Mobilização e desmobilização de container acima de 150 km</t>
    </r>
  </si>
  <si>
    <r>
      <rPr>
        <sz val="7"/>
        <rFont val="Arial"/>
        <family val="2"/>
      </rPr>
      <t>Mobilização e desmobilização de caminhão tanque (6.000 L) (máximo)</t>
    </r>
  </si>
  <si>
    <r>
      <rPr>
        <sz val="7"/>
        <rFont val="Arial"/>
        <family val="2"/>
      </rPr>
      <t>Mobilização e desmobilização de caminhão carroceria (máximo)</t>
    </r>
  </si>
  <si>
    <r>
      <rPr>
        <sz val="7"/>
        <rFont val="Arial"/>
        <family val="2"/>
      </rPr>
      <t>Mobilização e desmobilização de caminhão basculante (máximo)</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</si>
  <si>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</si>
  <si>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</si>
  <si>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Cobertura nova de telhas onduladas de fibrocimento 6,0mm, inclusive cumeeiras e acessórios
</t>
    </r>
    <r>
      <rPr>
        <sz val="7"/>
        <rFont val="Arial"/>
        <family val="2"/>
      </rPr>
      <t>de fixação</t>
    </r>
  </si>
  <si>
    <r>
      <rPr>
        <sz val="7"/>
        <rFont val="Arial"/>
        <family val="2"/>
      </rPr>
      <t>Canaleta de concreto retangular com grelha em barra de aço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</si>
  <si>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</si>
  <si>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</si>
  <si>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Aluguel de container tipo vestiário, 2 luminárias, piso especial e janela</t>
    </r>
  </si>
  <si>
    <r>
      <rPr>
        <sz val="7"/>
        <rFont val="Arial"/>
        <family val="2"/>
      </rPr>
      <t xml:space="preserve">Aluguel de container tipo sanitário com 3 vasos sanitários, lavatório, mictório, 5 chuveiros, 2
</t>
    </r>
    <r>
      <rPr>
        <sz val="7"/>
        <rFont val="Arial"/>
        <family val="2"/>
      </rPr>
      <t>venezianas e piso especial</t>
    </r>
  </si>
  <si>
    <t>Departamento de Estradas de Rodagem do Estado do Espírito Santo/CONCREMAT</t>
  </si>
  <si>
    <t>CUSTO UNITÁRIO TOTAL</t>
  </si>
  <si>
    <t>BENEFÍCIOS E DESPESAS INDIRETAS</t>
  </si>
  <si>
    <t>CUSTO DIRETO TOTAL  ( E ) + ( F ) + ( G ) + ( H )</t>
  </si>
  <si>
    <t>( H ) TOTAL</t>
  </si>
  <si>
    <t>(0,663 x 20) + 2,765</t>
  </si>
  <si>
    <t>Transp. de Pedra britada p/ concreto</t>
  </si>
  <si>
    <t>DER/ES</t>
  </si>
  <si>
    <t>0,66 x 10</t>
  </si>
  <si>
    <t xml:space="preserve">Transp. de Cimento </t>
  </si>
  <si>
    <t>(0,663 x 30) + 2,765</t>
  </si>
  <si>
    <t>Transp. de Areia grossa jazida c/ carreg. mecânico</t>
  </si>
  <si>
    <t>CUSTO UNITÁRIO</t>
  </si>
  <si>
    <t>FÓRMULA</t>
  </si>
  <si>
    <t xml:space="preserve">CUSTO TOTAL </t>
  </si>
  <si>
    <t>CONSUMO (t)</t>
  </si>
  <si>
    <t>D.M.T.</t>
  </si>
  <si>
    <t>TRANSPORTE</t>
  </si>
  <si>
    <t>ÓRGÃO</t>
  </si>
  <si>
    <t>CÓD.</t>
  </si>
  <si>
    <t>( G ) TOTAL</t>
  </si>
  <si>
    <t>CONSUMO</t>
  </si>
  <si>
    <t>SERVIÇOS</t>
  </si>
  <si>
    <t>( F ) TOTAL</t>
  </si>
  <si>
    <t xml:space="preserve">Cimento CP III </t>
  </si>
  <si>
    <t>CUSTO UNITÁRIO DA EXECUÇÃO ( A + B + C) / D = ( E )</t>
  </si>
  <si>
    <t xml:space="preserve"> ( D ) PRODUÇÃO DA EQUIPE</t>
  </si>
  <si>
    <t>( C ) ADICIONAL DE FERRAMENTAS MANUAIS (5%)</t>
  </si>
  <si>
    <t>( B ) TOTAL</t>
  </si>
  <si>
    <t xml:space="preserve"> CUSTO HORÁRIO</t>
  </si>
  <si>
    <t>SALÁRIO HORA</t>
  </si>
  <si>
    <t>K ou R</t>
  </si>
  <si>
    <t>MÃO DE OBRA SUPLEMENTAR</t>
  </si>
  <si>
    <t>( A ) TOTAL</t>
  </si>
  <si>
    <t xml:space="preserve">Carrinho de mão </t>
  </si>
  <si>
    <t>Custo Horário</t>
  </si>
  <si>
    <t>Vl Hr. Imp</t>
  </si>
  <si>
    <t>Vl Hr. Prod</t>
  </si>
  <si>
    <t>IMPR</t>
  </si>
  <si>
    <t>PROD</t>
  </si>
  <si>
    <t>QUANT</t>
  </si>
  <si>
    <t>CUSTO OPERACIONAL</t>
  </si>
  <si>
    <t>UTILIZAÇÃO</t>
  </si>
  <si>
    <t>COND. DE TRAB.</t>
  </si>
  <si>
    <t>EQUIPAMENTO</t>
  </si>
  <si>
    <t>UNIDADE: m³</t>
  </si>
  <si>
    <r>
      <t xml:space="preserve">ESPECIFICAÇÃO: </t>
    </r>
    <r>
      <rPr>
        <sz val="8"/>
        <color theme="1"/>
        <rFont val="Arial"/>
        <family val="2"/>
      </rPr>
      <t>-</t>
    </r>
  </si>
  <si>
    <r>
      <t xml:space="preserve">BASE: </t>
    </r>
    <r>
      <rPr>
        <sz val="8"/>
        <color theme="1"/>
        <rFont val="Arial"/>
        <family val="2"/>
      </rPr>
      <t>DER-ES / DATA : JANEIRO/2018</t>
    </r>
  </si>
  <si>
    <t>CÓD: 709</t>
  </si>
  <si>
    <t>COMPOSIÇÃO DE PREÇO UNITÁRIO</t>
  </si>
  <si>
    <t>Graxa comum</t>
  </si>
  <si>
    <t>Bomba triplex MT-100, motor diesel de 12CV,
122 l/min, 250rpm, Maquessonda ou equivalente</t>
  </si>
  <si>
    <t>Perfuratriz Mach 16 montada em esteira auto
propulsora, incl. conj. de haste ou equivalente</t>
  </si>
  <si>
    <t>Eq. Salarial</t>
  </si>
  <si>
    <t>Encargos(%)</t>
  </si>
  <si>
    <t>Sal/Hora</t>
  </si>
  <si>
    <t>Consumo</t>
  </si>
  <si>
    <t>Aço CA-50, fornecimento, dobragem e colocação
nas formas (preço médio das bitolas)</t>
  </si>
  <si>
    <t>Argamassa de cimento e areia, traço 1:4,
consumo de cimento 400 kg/m³</t>
  </si>
  <si>
    <t>Compressor de ar XA 360/763 pcm (ATLAS) ou
equivalente</t>
  </si>
  <si>
    <t>Calandra para chapas de aço até 25mm - 22KW</t>
  </si>
  <si>
    <t>Vibrador de imersao AA67 c/ mangote, marca de
referência ATLAS COPCO ou equivalente</t>
  </si>
  <si>
    <t>Plastiment VZ (10% I.P.I. e 8% frete), marca de
referência Sika</t>
  </si>
  <si>
    <t>Treliça lançadeira com capacidade de carga de 120 a 150 t e vão máximo de 45 m - 110 kW</t>
  </si>
  <si>
    <t>SICROS</t>
  </si>
  <si>
    <t>E9078</t>
  </si>
  <si>
    <t>UNIDADE: und</t>
  </si>
  <si>
    <r>
      <t>SERVIÇO:</t>
    </r>
    <r>
      <rPr>
        <sz val="9"/>
        <color theme="1"/>
        <rFont val="Arial"/>
        <family val="2"/>
      </rPr>
      <t xml:space="preserve"> Lançamento de vigas pré-moldadas de 55tf, inclusive equipamento e mão de obra</t>
    </r>
  </si>
  <si>
    <t>CÓD: 708</t>
  </si>
  <si>
    <r>
      <t>SERVIÇO:</t>
    </r>
    <r>
      <rPr>
        <sz val="9"/>
        <color theme="1"/>
        <rFont val="Arial"/>
        <family val="2"/>
      </rPr>
      <t xml:space="preserve"> Estaca raiz perfurada em rocha, diâm. 400 mm com injeção de arg. incl. fornecimento de todos materiais</t>
    </r>
  </si>
  <si>
    <t>Encamisamento metálico de estacas, diâmetro 450mm em chapa de 6.3mm, preenchido c/ concreto</t>
  </si>
  <si>
    <t>COMPRIMENTO
(m)</t>
  </si>
  <si>
    <t>ALTURA
(m)</t>
  </si>
  <si>
    <t>FATOR</t>
  </si>
  <si>
    <t>SUB-TOTAL</t>
  </si>
  <si>
    <t>00991</t>
  </si>
  <si>
    <t>EMOP</t>
  </si>
  <si>
    <t>CRISTALIZANTE</t>
  </si>
  <si>
    <r>
      <t xml:space="preserve">BASE: </t>
    </r>
    <r>
      <rPr>
        <sz val="8"/>
        <color theme="1"/>
        <rFont val="Arial"/>
        <family val="2"/>
      </rPr>
      <t>DER-ES / DATA : OUTUBRO/2018</t>
    </r>
  </si>
  <si>
    <t xml:space="preserve">SERVIÇO: </t>
  </si>
  <si>
    <t>CONCRETO ESTRUTURAL FCK&gt;=40,0 MPa COM PLASTIFICANTE E CRISTALIZANTE</t>
  </si>
  <si>
    <t xml:space="preserve"> </t>
  </si>
  <si>
    <t>ARGAMASSA PROJETADA COM FIBRA E CRISTALIZANTE</t>
  </si>
  <si>
    <t>Bomba de concreto BSF 1406 D (diesel) 60m3/h</t>
  </si>
  <si>
    <t>49,01</t>
  </si>
  <si>
    <t>Compressor de ar XA 187/400 PCM, ATLAS ou equivalente</t>
  </si>
  <si>
    <t>19,77</t>
  </si>
  <si>
    <t>FIBRA PARA ARGAMASSA</t>
  </si>
  <si>
    <t>Estaca raiz perfurada em solo, diâm. 250 mm com injeção de arg. incl. fornecimento de todos materiais</t>
  </si>
  <si>
    <t>UNIDADE: m</t>
  </si>
  <si>
    <t>fundo das cortinas (aba)</t>
  </si>
  <si>
    <t xml:space="preserve">aço das cortinas </t>
  </si>
  <si>
    <t xml:space="preserve">base das cortinas </t>
  </si>
  <si>
    <t xml:space="preserve">murros existentes </t>
  </si>
  <si>
    <t xml:space="preserve">cortinas novas </t>
  </si>
  <si>
    <t xml:space="preserve">drenos novos e tirantes </t>
  </si>
  <si>
    <t xml:space="preserve">base da cortina nova </t>
  </si>
  <si>
    <t>cortinas novas  1° linha</t>
  </si>
  <si>
    <t>cortinas novas  2° linha</t>
  </si>
  <si>
    <t xml:space="preserve">blocos </t>
  </si>
  <si>
    <t xml:space="preserve">reparos de comcreto exietente </t>
  </si>
  <si>
    <t xml:space="preserve">bloco </t>
  </si>
  <si>
    <t>recuperação (caso haja)</t>
  </si>
  <si>
    <t>ESP.</t>
  </si>
  <si>
    <t>PILARES PONTE VELHA</t>
  </si>
  <si>
    <t>VIGAS LOGITUDINAIS  PONTE VELHA</t>
  </si>
  <si>
    <t>VIGAS TRANVESSAIS  PONTE VELHA</t>
  </si>
  <si>
    <t>FUNDO DA LAJE PONTE VELHA</t>
  </si>
  <si>
    <t>PILARES PONTE NOVA</t>
  </si>
  <si>
    <t>VIGAS LOGITUDINAIS  PONTE NOVA</t>
  </si>
  <si>
    <t>VIGAS TRANVESSAIS  PONTE NOVA</t>
  </si>
  <si>
    <t>FUNDO DA LAJE PONTE NOVA</t>
  </si>
  <si>
    <t>PROF.</t>
  </si>
  <si>
    <t xml:space="preserve">RECUPERAÇÃO ESTRURURAL </t>
  </si>
  <si>
    <t>calçada</t>
  </si>
  <si>
    <t>elemento de ligação  (vigas enttre as duas pontes)</t>
  </si>
  <si>
    <t xml:space="preserve">gurada corpo </t>
  </si>
  <si>
    <t xml:space="preserve">LOCAL: PONTE ES - 416 - ANGELIM- CONCEIÇAO DA BARRA </t>
  </si>
  <si>
    <t>(0,663 x 58 ) + 2,765</t>
  </si>
  <si>
    <t xml:space="preserve">corte dos muros </t>
  </si>
  <si>
    <t>PROJETOS EXECUTIVOS DE OBRA DE CONTENÇÃO ROCHOSA EM PANCAS - ES</t>
  </si>
  <si>
    <t>SERVIÇOS TÉCNICOS PARA ELABORAÇÃO DE PROJETO E PLANILHA ORÇAMENTÁRIA</t>
  </si>
  <si>
    <t xml:space="preserve">PLANILHA </t>
  </si>
  <si>
    <t>REVISÃO : 00</t>
  </si>
  <si>
    <t>RECURSOS HUMANOS (INCLUINDO ENCARGOS SOCIAIS E COMPLEMENTARES, LUCRO E DESPESAS LEGAIS)*</t>
  </si>
  <si>
    <t>Elaboração de orçamento e cronograma físico financeiro</t>
  </si>
  <si>
    <t>DESPESAS GERAIS - K2 (INCLUSO DESPESAS LEGAIS)*</t>
  </si>
  <si>
    <t>Despesas gerais - k2 pagos percentualmente conforme entregas dos projetos (veja cronograma de medição)</t>
  </si>
  <si>
    <t xml:space="preserve">Projeto executivo de drenagem: Estudo hidrológico e Geotécnico </t>
  </si>
  <si>
    <t>Projeto executivo de contenção e estabilização da encosta rochosa</t>
  </si>
  <si>
    <t>2.1.1</t>
  </si>
  <si>
    <t xml:space="preserve">Despesas Gerais </t>
  </si>
  <si>
    <t>OBS.:</t>
  </si>
  <si>
    <t>PREÇOS ADOTADOS :</t>
  </si>
  <si>
    <t>BDI DIFERENCIADO  - - 15,28%:</t>
  </si>
  <si>
    <t xml:space="preserve">Para os valores constantes nas tabelas de referência, a tabela do SINAPI representa o preço máximo praticado. </t>
  </si>
  <si>
    <t xml:space="preserve">PREÇO DE TABELA DO DER ACRESCIDO DO BDI (1). </t>
  </si>
  <si>
    <t>ELABORADO PELA EQUIPE DA SEDUR INCLUINDO O FATOR (K)</t>
  </si>
  <si>
    <t>TABELA REFERENCIAL DO SINAPI ACRESCIDO DO BDI(1)</t>
  </si>
  <si>
    <t>ENCARGOS SOCIAIS:</t>
  </si>
  <si>
    <t>DER</t>
  </si>
  <si>
    <t xml:space="preserve">TOTAL DE H/H </t>
  </si>
  <si>
    <t>Engenheiro consultor (P.J.)</t>
  </si>
  <si>
    <t>Engenheiro Civil Sênior</t>
  </si>
  <si>
    <t xml:space="preserve">Desenhista detalhista </t>
  </si>
  <si>
    <t>DESPESAS LEGAIS - K4 =1+DESPESAS LEGAIS = 1+0.0974=</t>
  </si>
  <si>
    <t>CUSTO DO SERVIÇO (MÃO DE OBRA X K3 X K4)</t>
  </si>
  <si>
    <t xml:space="preserve">TOTAL </t>
  </si>
  <si>
    <t>CUSTO DO SERVIÇO  X K3 X K4</t>
  </si>
  <si>
    <t>COMPOSIÇÃO 03</t>
  </si>
  <si>
    <t>COMPOSIÇÃO 04</t>
  </si>
  <si>
    <t>COMPOSIÇÃO 01+02</t>
  </si>
  <si>
    <t>COMPOSIÇÃO 05</t>
  </si>
  <si>
    <t>Desenhista detalhista  (1 mês, com 2h/dia x 22 = 44 horas)</t>
  </si>
  <si>
    <t xml:space="preserve">Anteprojeto - Levantamento topográfico - Levantamento de campo </t>
  </si>
  <si>
    <t xml:space="preserve">Conforme resolução SETOP 01/2016 para o percentual de BDI diferenciado para aquisição de materiais e equipamentos. </t>
  </si>
  <si>
    <t>Variáveis, conforme apropriação da mão de obra (horista/mensalista), limitados aos percentuais adotados nas respectivas tabelas de referência.</t>
  </si>
  <si>
    <t xml:space="preserve">COMPOSIÇÃO ANALÍTICA DE PREÇO UNITÁRIO - H/H </t>
  </si>
  <si>
    <t>Técnico Nível Médio</t>
  </si>
  <si>
    <t>REMUNERAÇÃO DA EMPRESA - K3=1+REMUNERAÇÃO DA EMPRESA = 1+0.10=</t>
  </si>
  <si>
    <t>Estimativa de prazo de execução deste serviço (1 mês)</t>
  </si>
  <si>
    <t>Eng. Consultor (1 mês, com 6h/dia x 22 = 132 horas)</t>
  </si>
  <si>
    <t>Eng. Civil Sênior (1 mês, com 3h/dia x 22 = 66 horas)</t>
  </si>
  <si>
    <t>COMPOSIÇÃO ANALÍTICA DE PREÇO UNITÁRIO - SERVIÇO</t>
  </si>
  <si>
    <t>LEVANTAMENTO TOPOGRÁFICO</t>
  </si>
  <si>
    <t>Equipe topográfica para serviços simples de locação e nivelamento (incluindo equipamento, transporte e profissionais nível médio)</t>
  </si>
  <si>
    <t>Técnico Nível Médio (1 mês, com 8h/dia x 22 = 176 horas)</t>
  </si>
  <si>
    <t>Eng. Civil Sênior (1 mês, com 8h/dia x 22 = 176 horas)</t>
  </si>
  <si>
    <t>Anteprojeto, conjunto dos estudos preliminares e levantamento de campo para as diretrizes básicas do projeto executivo.</t>
  </si>
  <si>
    <t>Técnico Nível Médio (1 mês, com 6h/dia x 22 = 132 horas)</t>
  </si>
  <si>
    <t>Os preços foram reajustados segundo tabela de consultoria do DNIT para Abril/2021.</t>
  </si>
  <si>
    <t>Eng. Consultor (1 mês, com 4h/dia x 22 = 88 horas)</t>
  </si>
  <si>
    <t>Desenhista detalhista 2 x (1 mês, com 8h/dia x 22 = 352 horas)</t>
  </si>
  <si>
    <t>Estimativa de prazo de execução deste serviço (2 mês)</t>
  </si>
  <si>
    <t>Eng. Consultor (2 mês, com 4h/dia x 22 = 176horas)</t>
  </si>
  <si>
    <t>Eng. Civil Sênior (2 mês, com 6h/dia x 22 = 264 horas)</t>
  </si>
  <si>
    <t>Desenhista detalhista 2 x (2 mês, com 8h/dia x 22 = 704 horas)</t>
  </si>
  <si>
    <t>Técnico Nível Médio (2 mês, com 4h/dia x 22 = 176 horas)</t>
  </si>
  <si>
    <t>Eng. Consultor (1 mês, com 1h/dia x 22 = 22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</si>
</sst>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R$&quot;* #,##0.00_-;\-&quot;R$&quot;* #,##0.00_-;_-&quot;R$&quot;* &quot;-&quot;??_-;_-@_-"/>
    <numFmt numFmtId="43" formatCode="_-* #,##0.00_-;\-* #,##0.00_-;_-* &quot;-&quot;??_-;_-@_-"/>
    <numFmt numFmtId="164" formatCode="_(* #,##0.00_);_(* \(#,##0.00\);_(* &quot;-&quot;??_);_(@_)"/>
    <numFmt numFmtId="165" formatCode="[$-416]mmmm\-yy;@"/>
    <numFmt numFmtId="166" formatCode="_(* #,##0.00_);_(* \(#,##0.00\);_(* \-??_);_(@_)"/>
    <numFmt numFmtId="167" formatCode="_-&quot;€ &quot;* #,##0.00_-;&quot;-€ &quot;* #,##0.00_-;_-&quot;€ &quot;* \-??_-;_-@_-"/>
    <numFmt numFmtId="168" formatCode="_(&quot;R$ &quot;* #,##0.00_);_(&quot;R$ &quot;* \(#,##0.00\);_(&quot;R$ &quot;* &quot;-&quot;??_);_(@_)"/>
    <numFmt numFmtId="169" formatCode="&quot;R$&quot;\ #,##0.00"/>
    <numFmt numFmtId="170" formatCode="#,##0.00_ ;\-#,##0.00\ "/>
    <numFmt numFmtId="171" formatCode="###0;###0"/>
    <numFmt numFmtId="172" formatCode="#,##0.000"/>
    <numFmt numFmtId="173" formatCode="###0.00;###0.00"/>
    <numFmt numFmtId="174" formatCode="#,##0.00;#,##0.00"/>
    <numFmt numFmtId="175" formatCode="&quot;BDI = &quot;00.00&quot;%&quot;"/>
    <numFmt numFmtId="176" formatCode="00"/>
    <numFmt numFmtId="177" formatCode="0.000000"/>
    <numFmt numFmtId="178" formatCode="&quot;Leis Sociais = &quot;00.00&quot;%&quot;"/>
    <numFmt numFmtId="179" formatCode="&quot;x&quot;0"/>
    <numFmt numFmtId="180" formatCode="0.0000%"/>
    <numFmt numFmtId="181" formatCode="&quot;100849&quot;"/>
    <numFmt numFmtId="182" formatCode="mm/yyyy"/>
    <numFmt numFmtId="183" formatCode="###0.000;###0.000"/>
    <numFmt numFmtId="184" formatCode="#,##0.0000"/>
    <numFmt numFmtId="185" formatCode="#,##0.00000"/>
    <numFmt numFmtId="186" formatCode="0.000"/>
    <numFmt numFmtId="187" formatCode="mmm/yyyy"/>
    <numFmt numFmtId="188" formatCode="dd/mm/yy"/>
    <numFmt numFmtId="189" formatCode="0.0000"/>
    <numFmt numFmtId="190" formatCode="0.0000000"/>
    <numFmt numFmtId="191" formatCode="0.0"/>
    <numFmt numFmtId="192" formatCode="_-&quot;R$&quot;* #,##0.0000_-;\-&quot;R$&quot;* #,##0.0000_-;_-&quot;R$&quot;* &quot;-&quot;??_-;_-@_-"/>
    <numFmt numFmtId="193" formatCode="_(* #,##0_);_(* \(#,##0\);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sz val="9"/>
      <name val="Arial"/>
      <family val="2"/>
    </font>
    <font>
      <i/>
      <sz val="10"/>
      <name val="Arial"/>
      <family val="2"/>
    </font>
    <font>
      <sz val="10"/>
      <color rgb="FFFF0000"/>
      <name val="Arial"/>
      <family val="2"/>
    </font>
    <font>
      <b/>
      <i/>
      <sz val="10"/>
      <name val="Arial"/>
      <family val="2"/>
    </font>
    <font>
      <i/>
      <sz val="10"/>
      <color indexed="8"/>
      <name val="Arial"/>
      <family val="2"/>
    </font>
    <font>
      <b/>
      <sz val="10"/>
      <color theme="0"/>
      <name val="Arial"/>
      <family val="2"/>
    </font>
    <font>
      <sz val="10"/>
      <color rgb="FF000000"/>
      <name val="Arial"/>
      <family val="2"/>
    </font>
    <font>
      <b/>
      <sz val="11"/>
      <color rgb="FFC00000"/>
      <name val="Arial"/>
      <family val="2"/>
    </font>
    <font>
      <b/>
      <sz val="10"/>
      <color theme="1"/>
      <name val="Arial"/>
      <family val="2"/>
    </font>
    <font>
      <b/>
      <sz val="11"/>
      <name val="Arial"/>
      <family val="2"/>
    </font>
    <font>
      <b/>
      <sz val="11"/>
      <color rgb="FF305496"/>
      <name val="Arial"/>
      <family val="2"/>
    </font>
    <font>
      <b/>
      <sz val="10.5"/>
      <name val="Arial"/>
      <family val="2"/>
    </font>
    <font>
      <b/>
      <sz val="15"/>
      <name val="Arial"/>
      <family val="2"/>
    </font>
    <font>
      <b/>
      <sz val="20"/>
      <color rgb="FFC00000"/>
      <name val="Arial"/>
      <family val="2"/>
    </font>
    <font>
      <sz val="10"/>
      <name val="Arial"/>
      <family val="2"/>
    </font>
    <font>
      <b/>
      <sz val="15"/>
      <color rgb="FFC00000"/>
      <name val="Arial"/>
      <family val="2"/>
    </font>
    <font>
      <b/>
      <sz val="12"/>
      <name val="Arial"/>
      <family val="2"/>
    </font>
    <font>
      <sz val="10"/>
      <name val="Arial Narrow"/>
      <family val="2"/>
    </font>
    <font>
      <b/>
      <u/>
      <sz val="10"/>
      <name val="Arial"/>
      <family val="2"/>
    </font>
    <font>
      <b/>
      <sz val="8"/>
      <name val="Arial"/>
      <family val="2"/>
    </font>
    <font>
      <sz val="10"/>
      <name val="Arial"/>
    </font>
    <font>
      <sz val="10"/>
      <color theme="0"/>
      <name val="Arial"/>
      <family val="2"/>
    </font>
    <font>
      <sz val="10"/>
      <color rgb="FF000000"/>
      <name val="Times New Roman"/>
      <family val="1"/>
    </font>
    <font>
      <sz val="7"/>
      <name val="Arial"/>
      <family val="2"/>
    </font>
    <font>
      <sz val="7"/>
      <color rgb="FF000000"/>
      <name val="Arial"/>
      <family val="2"/>
    </font>
    <font>
      <b/>
      <sz val="7"/>
      <name val="Arial"/>
      <family val="2"/>
    </font>
    <font>
      <sz val="7.5"/>
      <name val="Arial"/>
      <family val="2"/>
    </font>
    <font>
      <sz val="9"/>
      <color theme="1"/>
      <name val="Arial"/>
      <family val="2"/>
    </font>
    <font>
      <sz val="8"/>
      <color theme="1"/>
      <name val="Arial"/>
      <family val="2"/>
    </font>
    <font>
      <b/>
      <sz val="8"/>
      <color theme="1"/>
      <name val="Arial"/>
      <family val="2"/>
    </font>
    <font>
      <sz val="8"/>
      <name val="Arial"/>
      <family val="2"/>
    </font>
    <font>
      <sz val="8"/>
      <color rgb="FF000000"/>
      <name val="Arial"/>
      <family val="2"/>
    </font>
    <font>
      <sz val="9"/>
      <color rgb="FF000000"/>
      <name val="Calibri"/>
      <family val="2"/>
      <scheme val="minor"/>
    </font>
    <font>
      <b/>
      <sz val="9"/>
      <color theme="1"/>
      <name val="Arial"/>
      <family val="2"/>
    </font>
    <font>
      <b/>
      <sz val="11"/>
      <color theme="1"/>
      <name val="Arial"/>
      <family val="2"/>
    </font>
    <font>
      <b/>
      <i/>
      <sz val="11"/>
      <color theme="1"/>
      <name val="Calibri"/>
      <family val="2"/>
    </font>
    <font>
      <sz val="8"/>
      <name val="Arial"/>
    </font>
    <font>
      <b/>
      <sz val="9"/>
      <color theme="0"/>
      <name val="Arial"/>
      <family val="2"/>
    </font>
    <font>
      <i/>
      <sz val="11"/>
      <color theme="1"/>
      <name val="Calibri"/>
      <family val="2"/>
    </font>
    <font>
      <b/>
      <sz val="11"/>
      <color rgb="FFFF0000"/>
      <name val="Arial"/>
      <family val="2"/>
    </font>
  </fonts>
  <fills count="51">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2F2F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bgColor indexed="64"/>
      </patternFill>
    </fill>
    <fill>
      <patternFill patternType="solid">
        <fgColor rgb="FFCDDFEE"/>
        <bgColor indexed="64"/>
      </patternFill>
    </fill>
    <fill>
      <patternFill patternType="solid">
        <fgColor rgb="FFFFFF00"/>
        <bgColor indexed="64"/>
      </patternFill>
    </fill>
    <fill>
      <patternFill patternType="solid">
        <fgColor rgb="FFFFFFCC"/>
        <bgColor indexed="64"/>
      </patternFill>
    </fill>
    <fill>
      <patternFill patternType="solid">
        <fgColor theme="3" tint="0.39997558519241921"/>
        <bgColor indexed="64"/>
      </patternFill>
    </fill>
    <fill>
      <patternFill patternType="solid">
        <fgColor indexed="22"/>
        <bgColor indexed="64"/>
      </patternFill>
    </fill>
    <fill>
      <patternFill patternType="gray0625"/>
    </fill>
    <fill>
      <patternFill patternType="lightGray">
        <bgColor indexed="9"/>
      </patternFill>
    </fill>
    <fill>
      <patternFill patternType="solid">
        <fgColor theme="3" tint="-0.249977111117893"/>
        <bgColor indexed="64"/>
      </patternFill>
    </fill>
    <fill>
      <patternFill patternType="solid">
        <fgColor rgb="FFE5E5E5"/>
      </patternFill>
    </fill>
    <fill>
      <patternFill patternType="solid">
        <fgColor rgb="FFFFFF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s>
  <borders count="1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style="thin">
        <color rgb="FF000000"/>
      </left>
      <right style="thin">
        <color rgb="FF000000"/>
      </right>
      <top/>
      <bottom style="thin">
        <color rgb="FF000000"/>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right style="thin">
        <color indexed="64"/>
      </right>
      <top style="hair">
        <color indexed="64"/>
      </top>
      <bottom style="medium">
        <color auto="1"/>
      </bottom>
      <diagonal/>
    </border>
    <border>
      <left style="medium">
        <color auto="1"/>
      </left>
      <right style="thin">
        <color indexed="64"/>
      </right>
      <top style="hair">
        <color indexed="64"/>
      </top>
      <bottom style="medium">
        <color auto="1"/>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medium">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auto="1"/>
      </right>
      <top style="medium">
        <color auto="1"/>
      </top>
      <bottom style="medium">
        <color indexed="64"/>
      </bottom>
      <diagonal/>
    </border>
    <border>
      <left/>
      <right/>
      <top style="medium">
        <color auto="1"/>
      </top>
      <bottom style="medium">
        <color indexed="64"/>
      </bottom>
      <diagonal/>
    </border>
    <border>
      <left style="medium">
        <color auto="1"/>
      </left>
      <right/>
      <top style="medium">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hair">
        <color indexed="64"/>
      </bottom>
      <diagonal/>
    </border>
    <border>
      <left style="thin">
        <color indexed="64"/>
      </left>
      <right/>
      <top style="medium">
        <color indexed="64"/>
      </top>
      <bottom style="hair">
        <color indexed="64"/>
      </bottom>
      <diagonal/>
    </border>
    <border>
      <left style="thick">
        <color indexed="64"/>
      </left>
      <right/>
      <top/>
      <bottom/>
      <diagonal/>
    </border>
    <border>
      <left style="thick">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medium">
        <color indexed="64"/>
      </top>
      <bottom/>
      <diagonal/>
    </border>
    <border>
      <left style="thick">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thick">
        <color indexed="64"/>
      </left>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s>
  <cellStyleXfs count="86">
    <xf numFmtId="0" fontId="0" fillId="0" borderId="0"/>
    <xf numFmtId="164" fontId="7" fillId="0" borderId="0" applyFont="0" applyFill="0" applyBorder="0" applyAlignment="0" applyProtection="0"/>
    <xf numFmtId="164" fontId="9" fillId="0" borderId="0" applyFont="0" applyFill="0" applyBorder="0" applyAlignment="0" applyProtection="0"/>
    <xf numFmtId="0" fontId="9" fillId="0" borderId="0"/>
    <xf numFmtId="0" fontId="10" fillId="0" borderId="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0" borderId="0" applyNumberFormat="0" applyBorder="0" applyAlignment="0" applyProtection="0"/>
    <xf numFmtId="0" fontId="13" fillId="0" borderId="1" applyNumberFormat="0" applyFont="0" applyAlignment="0">
      <alignment horizontal="left" vertical="top" indent="1"/>
    </xf>
    <xf numFmtId="0" fontId="14" fillId="4" borderId="0" applyNumberFormat="0" applyBorder="0" applyAlignment="0" applyProtection="0"/>
    <xf numFmtId="0" fontId="15" fillId="21" borderId="15" applyNumberFormat="0" applyAlignment="0" applyProtection="0"/>
    <xf numFmtId="0" fontId="16" fillId="22" borderId="16" applyNumberFormat="0" applyAlignment="0" applyProtection="0"/>
    <xf numFmtId="166" fontId="9" fillId="0" borderId="0" applyFill="0" applyBorder="0" applyAlignment="0" applyProtection="0"/>
    <xf numFmtId="167" fontId="9" fillId="0" borderId="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0" applyNumberFormat="0" applyFill="0" applyBorder="0" applyAlignment="0" applyProtection="0"/>
    <xf numFmtId="0" fontId="22" fillId="8" borderId="15" applyNumberFormat="0" applyAlignment="0" applyProtection="0"/>
    <xf numFmtId="0" fontId="23" fillId="0" borderId="20" applyNumberFormat="0" applyFill="0" applyAlignment="0" applyProtection="0"/>
    <xf numFmtId="168" fontId="11" fillId="0" borderId="0" applyFont="0" applyFill="0" applyBorder="0" applyAlignment="0" applyProtection="0"/>
    <xf numFmtId="0" fontId="24" fillId="23" borderId="0" applyNumberFormat="0" applyBorder="0" applyAlignment="0" applyProtection="0"/>
    <xf numFmtId="0" fontId="11" fillId="0" borderId="0"/>
    <xf numFmtId="0" fontId="9" fillId="24" borderId="21" applyNumberFormat="0" applyFont="0" applyAlignment="0" applyProtection="0"/>
    <xf numFmtId="0" fontId="25" fillId="21" borderId="22" applyNumberFormat="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9" fillId="0" borderId="17" applyNumberFormat="0" applyFill="0" applyAlignment="0" applyProtection="0"/>
    <xf numFmtId="0" fontId="27" fillId="0" borderId="0" applyNumberFormat="0" applyFill="0" applyBorder="0" applyAlignment="0" applyProtection="0"/>
    <xf numFmtId="164" fontId="7" fillId="0" borderId="0" applyFont="0" applyFill="0" applyBorder="0" applyAlignment="0" applyProtection="0"/>
    <xf numFmtId="0" fontId="6" fillId="0" borderId="0"/>
    <xf numFmtId="164" fontId="7" fillId="0" borderId="0" applyFont="0" applyFill="0" applyBorder="0" applyAlignment="0" applyProtection="0"/>
    <xf numFmtId="164" fontId="7" fillId="0" borderId="0" applyFont="0" applyFill="0" applyBorder="0" applyAlignment="0" applyProtection="0"/>
    <xf numFmtId="0" fontId="5"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166" fontId="7" fillId="0" borderId="0" applyFill="0" applyBorder="0" applyAlignment="0" applyProtection="0"/>
    <xf numFmtId="167" fontId="7" fillId="0" borderId="0" applyFill="0" applyBorder="0" applyAlignment="0" applyProtection="0"/>
    <xf numFmtId="0" fontId="7" fillId="24" borderId="21" applyNumberFormat="0" applyFont="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4" fillId="0" borderId="0"/>
    <xf numFmtId="0" fontId="4" fillId="0" borderId="0"/>
    <xf numFmtId="0" fontId="3" fillId="0" borderId="0"/>
    <xf numFmtId="164" fontId="7" fillId="0" borderId="0" applyFont="0" applyFill="0" applyBorder="0" applyAlignment="0" applyProtection="0"/>
    <xf numFmtId="9" fontId="46" fillId="0" borderId="0" applyFont="0" applyFill="0" applyBorder="0" applyAlignment="0" applyProtection="0"/>
    <xf numFmtId="0" fontId="7" fillId="0" borderId="0"/>
    <xf numFmtId="44" fontId="52" fillId="0" borderId="0" applyFont="0" applyFill="0" applyBorder="0" applyAlignment="0" applyProtection="0"/>
    <xf numFmtId="0" fontId="54" fillId="0" borderId="0"/>
    <xf numFmtId="0" fontId="2" fillId="0" borderId="0"/>
    <xf numFmtId="0" fontId="1" fillId="0" borderId="0"/>
  </cellStyleXfs>
  <cellXfs count="1025">
    <xf numFmtId="0" fontId="0" fillId="0" borderId="0" xfId="0"/>
    <xf numFmtId="4" fontId="0" fillId="0" borderId="0" xfId="0" applyNumberFormat="1" applyAlignment="1">
      <alignment horizontal="center" vertical="center"/>
    </xf>
    <xf numFmtId="4" fontId="8" fillId="25" borderId="8" xfId="0" applyNumberFormat="1" applyFont="1" applyFill="1" applyBorder="1" applyAlignment="1">
      <alignment horizontal="left" vertical="center"/>
    </xf>
    <xf numFmtId="4" fontId="28" fillId="0" borderId="0" xfId="0" applyNumberFormat="1" applyFont="1" applyFill="1" applyAlignment="1">
      <alignment horizontal="center" vertical="center"/>
    </xf>
    <xf numFmtId="4" fontId="8" fillId="0" borderId="0" xfId="1" applyNumberFormat="1" applyFont="1" applyFill="1" applyBorder="1" applyAlignment="1">
      <alignment horizontal="center" vertical="center"/>
    </xf>
    <xf numFmtId="4" fontId="0" fillId="0" borderId="0" xfId="0" applyNumberFormat="1" applyFill="1" applyAlignment="1">
      <alignment horizontal="center" vertical="center" wrapText="1"/>
    </xf>
    <xf numFmtId="4" fontId="0" fillId="0" borderId="0" xfId="1" applyNumberFormat="1" applyFont="1" applyFill="1" applyAlignment="1">
      <alignment horizontal="center" vertical="center"/>
    </xf>
    <xf numFmtId="4" fontId="0" fillId="0" borderId="0" xfId="0" applyNumberFormat="1" applyFill="1" applyAlignment="1">
      <alignment horizontal="center" vertical="center"/>
    </xf>
    <xf numFmtId="4" fontId="7" fillId="0" borderId="0" xfId="0" applyNumberFormat="1" applyFont="1" applyFill="1" applyAlignment="1">
      <alignment horizontal="center" vertical="center"/>
    </xf>
    <xf numFmtId="4" fontId="7" fillId="0" borderId="0" xfId="0" applyNumberFormat="1" applyFont="1" applyAlignment="1">
      <alignment horizontal="center" vertical="center"/>
    </xf>
    <xf numFmtId="4" fontId="7" fillId="0" borderId="0" xfId="0" applyNumberFormat="1" applyFont="1" applyBorder="1" applyAlignment="1">
      <alignment horizontal="center" vertical="center"/>
    </xf>
    <xf numFmtId="4" fontId="8" fillId="2" borderId="0" xfId="1" applyNumberFormat="1" applyFont="1" applyFill="1" applyBorder="1" applyAlignment="1">
      <alignment horizontal="center" vertical="center"/>
    </xf>
    <xf numFmtId="4" fontId="7"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4" fontId="7" fillId="2" borderId="5" xfId="0" applyNumberFormat="1" applyFont="1" applyFill="1" applyBorder="1" applyAlignment="1">
      <alignment horizontal="center" vertical="center"/>
    </xf>
    <xf numFmtId="0" fontId="31" fillId="0" borderId="25" xfId="0" applyFont="1" applyBorder="1" applyAlignment="1">
      <alignment horizontal="center" vertical="center"/>
    </xf>
    <xf numFmtId="0" fontId="31" fillId="29" borderId="24" xfId="0" applyFont="1" applyFill="1" applyBorder="1" applyAlignment="1">
      <alignment horizontal="center" vertical="center"/>
    </xf>
    <xf numFmtId="4" fontId="33" fillId="0" borderId="23" xfId="0" applyNumberFormat="1" applyFont="1" applyFill="1" applyBorder="1" applyAlignment="1">
      <alignment horizontal="center" vertical="center"/>
    </xf>
    <xf numFmtId="170" fontId="30" fillId="0" borderId="25" xfId="1" applyNumberFormat="1" applyFont="1" applyBorder="1" applyAlignment="1">
      <alignment horizontal="right" vertical="center"/>
    </xf>
    <xf numFmtId="10" fontId="36" fillId="0" borderId="23" xfId="0" applyNumberFormat="1" applyFont="1" applyFill="1" applyBorder="1" applyAlignment="1">
      <alignment horizontal="right" vertical="center"/>
    </xf>
    <xf numFmtId="170" fontId="36" fillId="0" borderId="23" xfId="1" applyNumberFormat="1" applyFont="1" applyFill="1" applyBorder="1" applyAlignment="1">
      <alignment horizontal="right" vertical="center"/>
    </xf>
    <xf numFmtId="4" fontId="7" fillId="0" borderId="0" xfId="0" applyNumberFormat="1" applyFont="1" applyFill="1" applyAlignment="1">
      <alignment horizontal="center" vertical="center" wrapText="1"/>
    </xf>
    <xf numFmtId="0" fontId="8" fillId="2" borderId="0" xfId="0" applyFont="1" applyFill="1" applyBorder="1" applyAlignment="1">
      <alignment vertical="center"/>
    </xf>
    <xf numFmtId="4" fontId="28" fillId="25" borderId="0" xfId="0" applyNumberFormat="1" applyFont="1" applyFill="1" applyBorder="1" applyAlignment="1">
      <alignment horizontal="center" vertical="center" wrapText="1"/>
    </xf>
    <xf numFmtId="4" fontId="29" fillId="0" borderId="0" xfId="1" applyNumberFormat="1" applyFont="1" applyFill="1" applyBorder="1" applyAlignment="1">
      <alignment horizontal="center" vertical="center"/>
    </xf>
    <xf numFmtId="4" fontId="0" fillId="0" borderId="0" xfId="1" applyNumberFormat="1" applyFont="1" applyFill="1" applyAlignment="1">
      <alignment horizontal="right" vertical="center"/>
    </xf>
    <xf numFmtId="4" fontId="0" fillId="0" borderId="0" xfId="0" applyNumberFormat="1" applyBorder="1" applyAlignment="1">
      <alignment horizontal="center" vertical="center"/>
    </xf>
    <xf numFmtId="4" fontId="9" fillId="0" borderId="0" xfId="0" applyNumberFormat="1" applyFont="1" applyBorder="1" applyAlignment="1">
      <alignment horizontal="center" vertical="center"/>
    </xf>
    <xf numFmtId="4" fontId="7" fillId="0" borderId="0" xfId="1" applyNumberFormat="1" applyFont="1" applyFill="1" applyAlignment="1">
      <alignment horizontal="right" vertical="center"/>
    </xf>
    <xf numFmtId="2" fontId="7" fillId="25" borderId="0" xfId="0" applyNumberFormat="1" applyFont="1" applyFill="1" applyBorder="1" applyAlignment="1">
      <alignment horizontal="center" vertical="center"/>
    </xf>
    <xf numFmtId="0" fontId="7" fillId="0" borderId="0" xfId="74" applyFont="1" applyFill="1" applyBorder="1" applyAlignment="1">
      <alignment horizontal="center" vertical="center"/>
    </xf>
    <xf numFmtId="4" fontId="7" fillId="0" borderId="0" xfId="74" applyNumberFormat="1" applyFont="1" applyFill="1" applyBorder="1" applyAlignment="1">
      <alignment horizontal="center" vertical="center"/>
    </xf>
    <xf numFmtId="0" fontId="7" fillId="0" borderId="0" xfId="74" applyFont="1" applyFill="1" applyBorder="1" applyAlignment="1">
      <alignment horizontal="left" vertical="center"/>
    </xf>
    <xf numFmtId="171" fontId="38" fillId="0" borderId="32" xfId="0" applyNumberFormat="1" applyFont="1" applyFill="1" applyBorder="1" applyAlignment="1">
      <alignment horizontal="left" vertical="center" wrapText="1"/>
    </xf>
    <xf numFmtId="0" fontId="7" fillId="0" borderId="32" xfId="0" applyFont="1" applyFill="1" applyBorder="1" applyAlignment="1">
      <alignment horizontal="left" vertical="center" wrapText="1"/>
    </xf>
    <xf numFmtId="0" fontId="7" fillId="0" borderId="32" xfId="0" applyFont="1" applyFill="1" applyBorder="1" applyAlignment="1">
      <alignment horizontal="center" vertical="center" wrapText="1"/>
    </xf>
    <xf numFmtId="2" fontId="7" fillId="25" borderId="2" xfId="0" applyNumberFormat="1" applyFont="1" applyFill="1" applyBorder="1" applyAlignment="1">
      <alignment horizontal="center" vertical="center"/>
    </xf>
    <xf numFmtId="4" fontId="7" fillId="0" borderId="0" xfId="4" applyNumberFormat="1" applyFont="1" applyFill="1" applyBorder="1" applyAlignment="1">
      <alignment horizontal="center" vertical="center"/>
    </xf>
    <xf numFmtId="164" fontId="28" fillId="25" borderId="30" xfId="1" applyFont="1" applyFill="1" applyBorder="1" applyAlignment="1">
      <alignment horizontal="center" vertical="center" wrapText="1"/>
    </xf>
    <xf numFmtId="4" fontId="8" fillId="2" borderId="30" xfId="0" applyNumberFormat="1" applyFont="1" applyFill="1" applyBorder="1" applyAlignment="1">
      <alignment horizontal="center" vertical="center"/>
    </xf>
    <xf numFmtId="4" fontId="7" fillId="2" borderId="30" xfId="0" applyNumberFormat="1" applyFont="1" applyFill="1" applyBorder="1" applyAlignment="1">
      <alignment horizontal="center" vertical="center"/>
    </xf>
    <xf numFmtId="4" fontId="8" fillId="25" borderId="2" xfId="0" applyNumberFormat="1" applyFont="1" applyFill="1" applyBorder="1" applyAlignment="1">
      <alignment horizontal="left" vertical="center"/>
    </xf>
    <xf numFmtId="4" fontId="8" fillId="25" borderId="0" xfId="0" applyNumberFormat="1" applyFont="1" applyFill="1" applyBorder="1" applyAlignment="1">
      <alignment horizontal="left" vertical="center"/>
    </xf>
    <xf numFmtId="4" fontId="8" fillId="25" borderId="7" xfId="0" applyNumberFormat="1" applyFont="1" applyFill="1" applyBorder="1" applyAlignment="1">
      <alignment horizontal="left" vertical="center"/>
    </xf>
    <xf numFmtId="0" fontId="32" fillId="25" borderId="0" xfId="1" applyNumberFormat="1" applyFont="1" applyFill="1" applyBorder="1" applyAlignment="1">
      <alignment horizontal="right" vertical="center" wrapText="1"/>
    </xf>
    <xf numFmtId="10" fontId="32" fillId="25" borderId="0" xfId="1" applyNumberFormat="1" applyFont="1" applyFill="1" applyBorder="1" applyAlignment="1">
      <alignment horizontal="left" vertical="center" wrapText="1"/>
    </xf>
    <xf numFmtId="164" fontId="32" fillId="25" borderId="7" xfId="1" applyFont="1" applyFill="1" applyBorder="1" applyAlignment="1">
      <alignment horizontal="right" vertical="center" wrapText="1"/>
    </xf>
    <xf numFmtId="10" fontId="32" fillId="25" borderId="7" xfId="1" applyNumberFormat="1" applyFont="1" applyFill="1" applyBorder="1" applyAlignment="1">
      <alignment horizontal="left" vertical="center" wrapText="1"/>
    </xf>
    <xf numFmtId="0" fontId="32" fillId="25" borderId="7" xfId="1" applyNumberFormat="1" applyFont="1" applyFill="1" applyBorder="1" applyAlignment="1">
      <alignment horizontal="right" vertical="center" wrapText="1"/>
    </xf>
    <xf numFmtId="165" fontId="32" fillId="25" borderId="8" xfId="1" applyNumberFormat="1" applyFont="1" applyFill="1" applyBorder="1" applyAlignment="1">
      <alignment horizontal="left" vertical="center" wrapText="1"/>
    </xf>
    <xf numFmtId="4" fontId="38" fillId="0" borderId="32" xfId="0" applyNumberFormat="1" applyFont="1" applyFill="1" applyBorder="1" applyAlignment="1">
      <alignment horizontal="center" vertical="center" wrapText="1"/>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32" fillId="25" borderId="5" xfId="1" applyNumberFormat="1" applyFont="1" applyFill="1" applyBorder="1" applyAlignment="1">
      <alignment horizontal="left" vertical="center"/>
    </xf>
    <xf numFmtId="0" fontId="32" fillId="25" borderId="0" xfId="1" applyNumberFormat="1" applyFont="1" applyFill="1" applyBorder="1" applyAlignment="1">
      <alignment horizontal="right" vertical="center" shrinkToFit="1"/>
    </xf>
    <xf numFmtId="4" fontId="8" fillId="25" borderId="3" xfId="0" applyNumberFormat="1" applyFont="1" applyFill="1" applyBorder="1" applyAlignment="1">
      <alignment horizontal="right" vertical="center" indent="4"/>
    </xf>
    <xf numFmtId="4" fontId="0" fillId="0" borderId="5" xfId="0" applyNumberFormat="1" applyBorder="1" applyAlignment="1">
      <alignment horizontal="center" vertical="center"/>
    </xf>
    <xf numFmtId="4" fontId="8" fillId="25" borderId="5" xfId="0" applyNumberFormat="1" applyFont="1" applyFill="1" applyBorder="1" applyAlignment="1">
      <alignment horizontal="left" vertical="center"/>
    </xf>
    <xf numFmtId="4" fontId="8" fillId="25" borderId="5" xfId="0" applyNumberFormat="1" applyFont="1" applyFill="1" applyBorder="1" applyAlignment="1">
      <alignment horizontal="center" vertical="center"/>
    </xf>
    <xf numFmtId="0" fontId="39" fillId="25" borderId="0" xfId="0" applyFont="1" applyFill="1" applyBorder="1" applyAlignment="1">
      <alignment vertical="center"/>
    </xf>
    <xf numFmtId="4" fontId="8" fillId="25" borderId="4" xfId="0" applyNumberFormat="1" applyFont="1" applyFill="1" applyBorder="1" applyAlignment="1">
      <alignment vertical="center"/>
    </xf>
    <xf numFmtId="0" fontId="8" fillId="25" borderId="0" xfId="0" applyFont="1" applyFill="1" applyBorder="1" applyAlignment="1">
      <alignment vertical="center"/>
    </xf>
    <xf numFmtId="164" fontId="8" fillId="25" borderId="0" xfId="1" applyFont="1" applyFill="1" applyBorder="1" applyAlignment="1">
      <alignment horizontal="center" vertical="center"/>
    </xf>
    <xf numFmtId="164" fontId="8" fillId="25" borderId="5" xfId="1" applyFont="1" applyFill="1" applyBorder="1" applyAlignment="1">
      <alignment horizontal="center" vertical="center"/>
    </xf>
    <xf numFmtId="2" fontId="8" fillId="25" borderId="4" xfId="0" applyNumberFormat="1" applyFont="1" applyFill="1" applyBorder="1" applyAlignment="1">
      <alignment vertical="center"/>
    </xf>
    <xf numFmtId="2" fontId="8" fillId="25" borderId="0" xfId="0" applyNumberFormat="1" applyFont="1" applyFill="1" applyBorder="1" applyAlignment="1">
      <alignment vertical="center"/>
    </xf>
    <xf numFmtId="4" fontId="7" fillId="2" borderId="8" xfId="0" applyNumberFormat="1" applyFont="1" applyFill="1" applyBorder="1" applyAlignment="1">
      <alignment horizontal="center" vertical="center"/>
    </xf>
    <xf numFmtId="0" fontId="39" fillId="2" borderId="1" xfId="0" applyFont="1" applyFill="1" applyBorder="1" applyAlignment="1">
      <alignment vertical="center"/>
    </xf>
    <xf numFmtId="4" fontId="39" fillId="25" borderId="2" xfId="0" applyNumberFormat="1" applyFont="1" applyFill="1" applyBorder="1" applyAlignment="1">
      <alignment vertical="center"/>
    </xf>
    <xf numFmtId="4" fontId="8" fillId="25" borderId="0" xfId="0" applyNumberFormat="1" applyFont="1" applyFill="1" applyBorder="1" applyAlignment="1">
      <alignment vertical="center"/>
    </xf>
    <xf numFmtId="4" fontId="8" fillId="25" borderId="6" xfId="0" applyNumberFormat="1" applyFont="1" applyFill="1" applyBorder="1" applyAlignment="1">
      <alignment vertical="center"/>
    </xf>
    <xf numFmtId="4" fontId="8" fillId="25" borderId="7" xfId="0" applyNumberFormat="1" applyFont="1" applyFill="1" applyBorder="1" applyAlignment="1">
      <alignment vertical="center"/>
    </xf>
    <xf numFmtId="4" fontId="8" fillId="2" borderId="4" xfId="0" applyNumberFormat="1" applyFont="1" applyFill="1" applyBorder="1" applyAlignment="1">
      <alignment vertical="center"/>
    </xf>
    <xf numFmtId="173" fontId="38" fillId="0" borderId="32" xfId="0" applyNumberFormat="1" applyFont="1" applyFill="1" applyBorder="1" applyAlignment="1">
      <alignment horizontal="center" vertical="center" wrapText="1"/>
    </xf>
    <xf numFmtId="174" fontId="38" fillId="0" borderId="32" xfId="0" applyNumberFormat="1" applyFont="1" applyFill="1" applyBorder="1" applyAlignment="1">
      <alignment horizontal="center" vertical="center" wrapText="1"/>
    </xf>
    <xf numFmtId="171" fontId="38" fillId="0" borderId="35" xfId="0" applyNumberFormat="1" applyFont="1" applyFill="1" applyBorder="1" applyAlignment="1">
      <alignment horizontal="left" vertical="center" wrapText="1"/>
    </xf>
    <xf numFmtId="171" fontId="38" fillId="0" borderId="36" xfId="0" applyNumberFormat="1" applyFont="1" applyFill="1" applyBorder="1" applyAlignment="1">
      <alignment horizontal="left" vertical="center" wrapText="1"/>
    </xf>
    <xf numFmtId="171" fontId="38" fillId="0" borderId="38" xfId="0" applyNumberFormat="1" applyFont="1" applyFill="1" applyBorder="1" applyAlignment="1">
      <alignment horizontal="left" vertical="center" wrapText="1"/>
    </xf>
    <xf numFmtId="171" fontId="38" fillId="0" borderId="37" xfId="0" applyNumberFormat="1" applyFont="1" applyFill="1" applyBorder="1" applyAlignment="1">
      <alignment horizontal="left" vertical="center" wrapText="1"/>
    </xf>
    <xf numFmtId="0" fontId="7" fillId="0" borderId="39" xfId="0" applyFont="1" applyFill="1" applyBorder="1" applyAlignment="1">
      <alignment horizontal="left" vertical="center" wrapText="1"/>
    </xf>
    <xf numFmtId="0" fontId="7" fillId="0" borderId="39" xfId="0" applyFont="1" applyFill="1" applyBorder="1" applyAlignment="1">
      <alignment horizontal="center" vertical="center" wrapText="1"/>
    </xf>
    <xf numFmtId="173" fontId="38" fillId="0" borderId="39" xfId="0" applyNumberFormat="1" applyFont="1" applyFill="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vertical="center" wrapText="1"/>
    </xf>
    <xf numFmtId="0" fontId="7" fillId="0" borderId="13"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0" xfId="0" applyNumberFormat="1" applyFont="1" applyAlignment="1">
      <alignment horizontal="center" vertical="center"/>
    </xf>
    <xf numFmtId="0" fontId="0" fillId="0" borderId="0" xfId="0" applyNumberFormat="1" applyFill="1" applyAlignment="1">
      <alignment horizontal="center" vertical="center"/>
    </xf>
    <xf numFmtId="4" fontId="7" fillId="0" borderId="23" xfId="4" applyNumberFormat="1" applyFont="1" applyFill="1" applyBorder="1" applyAlignment="1">
      <alignment horizontal="center" vertical="center"/>
    </xf>
    <xf numFmtId="2" fontId="7" fillId="25" borderId="0" xfId="0" applyNumberFormat="1" applyFont="1" applyFill="1" applyBorder="1" applyAlignment="1">
      <alignment horizontal="center" vertical="center" wrapText="1"/>
    </xf>
    <xf numFmtId="2" fontId="8" fillId="25" borderId="0" xfId="0" applyNumberFormat="1" applyFont="1" applyFill="1" applyBorder="1" applyAlignment="1">
      <alignment horizontal="center" vertical="center"/>
    </xf>
    <xf numFmtId="2" fontId="8" fillId="25" borderId="2" xfId="0" applyNumberFormat="1" applyFont="1" applyFill="1" applyBorder="1" applyAlignment="1">
      <alignment horizontal="center" vertical="center"/>
    </xf>
    <xf numFmtId="4" fontId="7" fillId="2" borderId="7" xfId="0" applyNumberFormat="1" applyFont="1" applyFill="1" applyBorder="1" applyAlignment="1">
      <alignment horizontal="center" vertical="center"/>
    </xf>
    <xf numFmtId="164" fontId="7" fillId="25" borderId="0" xfId="1" applyFont="1" applyFill="1" applyBorder="1" applyAlignment="1">
      <alignment horizontal="center" vertical="center"/>
    </xf>
    <xf numFmtId="171" fontId="7" fillId="0" borderId="32" xfId="0" applyNumberFormat="1" applyFont="1" applyFill="1" applyBorder="1" applyAlignment="1">
      <alignment horizontal="center" vertical="center" wrapText="1"/>
    </xf>
    <xf numFmtId="0" fontId="7" fillId="0" borderId="0" xfId="0" applyFont="1" applyFill="1" applyAlignment="1">
      <alignment horizontal="center" vertical="center"/>
    </xf>
    <xf numFmtId="0" fontId="7" fillId="0" borderId="0" xfId="0" applyFont="1" applyFill="1" applyAlignment="1">
      <alignment vertical="center"/>
    </xf>
    <xf numFmtId="4" fontId="7" fillId="25" borderId="0" xfId="0" applyNumberFormat="1" applyFont="1" applyFill="1" applyAlignment="1">
      <alignment horizontal="center" vertical="center"/>
    </xf>
    <xf numFmtId="4" fontId="35" fillId="31" borderId="23" xfId="4" applyNumberFormat="1" applyFont="1" applyFill="1" applyBorder="1" applyAlignment="1">
      <alignment horizontal="center" vertical="center"/>
    </xf>
    <xf numFmtId="4" fontId="42" fillId="25" borderId="1" xfId="0" applyNumberFormat="1" applyFont="1" applyFill="1" applyBorder="1" applyAlignment="1">
      <alignment vertical="center"/>
    </xf>
    <xf numFmtId="0" fontId="42" fillId="25" borderId="4" xfId="0" applyNumberFormat="1" applyFont="1" applyFill="1" applyBorder="1" applyAlignment="1">
      <alignment vertical="center"/>
    </xf>
    <xf numFmtId="0" fontId="42" fillId="2" borderId="1" xfId="0" applyFont="1" applyFill="1" applyBorder="1" applyAlignment="1">
      <alignment vertical="center"/>
    </xf>
    <xf numFmtId="4" fontId="0" fillId="0" borderId="0" xfId="0" applyNumberFormat="1" applyAlignment="1">
      <alignment horizontal="right" vertical="center"/>
    </xf>
    <xf numFmtId="4" fontId="33" fillId="0" borderId="0" xfId="0" applyNumberFormat="1" applyFont="1" applyAlignment="1">
      <alignment horizontal="right" vertical="center"/>
    </xf>
    <xf numFmtId="4" fontId="7" fillId="0" borderId="0" xfId="0" applyNumberFormat="1" applyFont="1" applyBorder="1" applyAlignment="1">
      <alignment horizontal="left" vertical="center"/>
    </xf>
    <xf numFmtId="4" fontId="0" fillId="0" borderId="0" xfId="0" applyNumberFormat="1" applyBorder="1" applyAlignment="1">
      <alignment horizontal="left" vertical="center"/>
    </xf>
    <xf numFmtId="49" fontId="8" fillId="32" borderId="13" xfId="0" applyNumberFormat="1" applyFont="1" applyFill="1" applyBorder="1" applyAlignment="1">
      <alignment horizontal="center" vertical="center"/>
    </xf>
    <xf numFmtId="0" fontId="8" fillId="32" borderId="13" xfId="0" applyFont="1" applyFill="1" applyBorder="1" applyAlignment="1">
      <alignment vertical="center" wrapText="1"/>
    </xf>
    <xf numFmtId="0" fontId="8" fillId="32" borderId="13" xfId="0" applyFont="1" applyFill="1" applyBorder="1" applyAlignment="1">
      <alignment horizontal="center" vertical="center"/>
    </xf>
    <xf numFmtId="4" fontId="8" fillId="32" borderId="13" xfId="0" applyNumberFormat="1" applyFont="1" applyFill="1" applyBorder="1" applyAlignment="1">
      <alignment horizontal="center" vertical="center"/>
    </xf>
    <xf numFmtId="0" fontId="8" fillId="32" borderId="43" xfId="0" applyFont="1" applyFill="1" applyBorder="1" applyAlignment="1">
      <alignment horizontal="center" vertical="center" wrapText="1"/>
    </xf>
    <xf numFmtId="4" fontId="7" fillId="25" borderId="2" xfId="0" applyNumberFormat="1" applyFont="1" applyFill="1" applyBorder="1" applyAlignment="1">
      <alignment horizontal="center" vertical="center"/>
    </xf>
    <xf numFmtId="4" fontId="7" fillId="25" borderId="0" xfId="0" applyNumberFormat="1" applyFont="1" applyFill="1" applyBorder="1" applyAlignment="1">
      <alignment horizontal="center" vertical="center"/>
    </xf>
    <xf numFmtId="4" fontId="43" fillId="33" borderId="13" xfId="1" applyNumberFormat="1" applyFont="1" applyFill="1" applyBorder="1" applyAlignment="1">
      <alignment horizontal="right" vertical="center"/>
    </xf>
    <xf numFmtId="164" fontId="8" fillId="33" borderId="13" xfId="1" applyFont="1" applyFill="1" applyBorder="1" applyAlignment="1">
      <alignment horizontal="center" vertical="center"/>
    </xf>
    <xf numFmtId="175" fontId="7" fillId="0" borderId="13" xfId="0" applyNumberFormat="1" applyFont="1" applyFill="1" applyBorder="1" applyAlignment="1">
      <alignment horizontal="center" vertical="center"/>
    </xf>
    <xf numFmtId="4" fontId="7" fillId="0" borderId="0" xfId="63" applyNumberFormat="1" applyFont="1" applyAlignment="1">
      <alignment horizontal="center" vertical="center"/>
    </xf>
    <xf numFmtId="4" fontId="35" fillId="0" borderId="0" xfId="63" applyNumberFormat="1" applyFont="1" applyAlignment="1">
      <alignment horizontal="center" vertical="center"/>
    </xf>
    <xf numFmtId="4" fontId="8" fillId="34" borderId="13" xfId="63" applyNumberFormat="1" applyFont="1" applyFill="1" applyBorder="1" applyAlignment="1">
      <alignment horizontal="center" vertical="center"/>
    </xf>
    <xf numFmtId="4" fontId="8" fillId="34" borderId="13" xfId="63" applyNumberFormat="1" applyFont="1" applyFill="1" applyBorder="1" applyAlignment="1">
      <alignment horizontal="center" vertical="center" wrapText="1"/>
    </xf>
    <xf numFmtId="4" fontId="33" fillId="0" borderId="0" xfId="63" applyNumberFormat="1" applyFont="1" applyAlignment="1">
      <alignment horizontal="center" vertical="center"/>
    </xf>
    <xf numFmtId="4" fontId="7" fillId="0" borderId="13" xfId="63" applyNumberFormat="1" applyFont="1" applyBorder="1" applyAlignment="1">
      <alignment horizontal="center" vertical="center"/>
    </xf>
    <xf numFmtId="179" fontId="7" fillId="0" borderId="13" xfId="63" applyNumberFormat="1" applyFont="1" applyBorder="1" applyAlignment="1">
      <alignment horizontal="center" vertical="center"/>
    </xf>
    <xf numFmtId="4" fontId="7" fillId="28" borderId="13" xfId="63" applyNumberFormat="1" applyFont="1" applyFill="1" applyBorder="1" applyAlignment="1">
      <alignment horizontal="center" vertical="center"/>
    </xf>
    <xf numFmtId="4" fontId="8" fillId="0" borderId="0" xfId="63" applyNumberFormat="1" applyFont="1" applyAlignment="1">
      <alignment horizontal="center" vertical="center"/>
    </xf>
    <xf numFmtId="4" fontId="7" fillId="34" borderId="13" xfId="63" applyNumberFormat="1" applyFont="1" applyFill="1" applyBorder="1" applyAlignment="1">
      <alignment horizontal="center" vertical="center"/>
    </xf>
    <xf numFmtId="4" fontId="8" fillId="28" borderId="13" xfId="63" applyNumberFormat="1" applyFont="1" applyFill="1" applyBorder="1" applyAlignment="1">
      <alignment horizontal="center" vertical="center"/>
    </xf>
    <xf numFmtId="0" fontId="8" fillId="28" borderId="34" xfId="0" applyFont="1" applyFill="1" applyBorder="1" applyAlignment="1">
      <alignment vertical="center"/>
    </xf>
    <xf numFmtId="0" fontId="8" fillId="28" borderId="33" xfId="0" applyFont="1" applyFill="1" applyBorder="1" applyAlignment="1">
      <alignment vertical="center" wrapText="1"/>
    </xf>
    <xf numFmtId="0" fontId="8" fillId="28" borderId="35" xfId="0" applyFont="1" applyFill="1" applyBorder="1" applyAlignment="1">
      <alignment vertical="center" wrapText="1"/>
    </xf>
    <xf numFmtId="171" fontId="7" fillId="0" borderId="32" xfId="0" applyNumberFormat="1" applyFont="1" applyFill="1" applyBorder="1" applyAlignment="1">
      <alignment horizontal="left" vertical="center" wrapText="1"/>
    </xf>
    <xf numFmtId="0" fontId="7" fillId="0" borderId="0" xfId="0" applyFont="1" applyAlignment="1">
      <alignment horizontal="left" vertical="center"/>
    </xf>
    <xf numFmtId="173" fontId="7" fillId="0" borderId="32" xfId="0" applyNumberFormat="1" applyFont="1" applyFill="1" applyBorder="1" applyAlignment="1">
      <alignment horizontal="center" vertical="center" wrapText="1"/>
    </xf>
    <xf numFmtId="0" fontId="7" fillId="25" borderId="13" xfId="0" applyNumberFormat="1" applyFont="1" applyFill="1" applyBorder="1" applyAlignment="1">
      <alignment horizontal="center" vertical="center"/>
    </xf>
    <xf numFmtId="1" fontId="7" fillId="25" borderId="13" xfId="0" applyNumberFormat="1" applyFont="1" applyFill="1" applyBorder="1" applyAlignment="1">
      <alignment horizontal="center" vertical="center"/>
    </xf>
    <xf numFmtId="0" fontId="7" fillId="25" borderId="13" xfId="0" applyFont="1" applyFill="1" applyBorder="1" applyAlignment="1">
      <alignment horizontal="center" vertical="center"/>
    </xf>
    <xf numFmtId="0" fontId="7" fillId="25" borderId="13" xfId="0" applyFont="1" applyFill="1" applyBorder="1" applyAlignment="1">
      <alignment horizontal="left" vertical="center" wrapText="1"/>
    </xf>
    <xf numFmtId="4" fontId="7" fillId="25" borderId="13" xfId="0" applyNumberFormat="1" applyFont="1" applyFill="1" applyBorder="1" applyAlignment="1">
      <alignment horizontal="right" vertical="center"/>
    </xf>
    <xf numFmtId="49" fontId="7" fillId="25" borderId="13" xfId="0" applyNumberFormat="1" applyFont="1" applyFill="1" applyBorder="1" applyAlignment="1">
      <alignment horizontal="center" vertical="center"/>
    </xf>
    <xf numFmtId="0" fontId="7" fillId="25" borderId="12" xfId="0" applyFont="1" applyFill="1" applyBorder="1" applyAlignment="1">
      <alignment horizontal="center" vertical="center"/>
    </xf>
    <xf numFmtId="3" fontId="8" fillId="25" borderId="4" xfId="4" applyNumberFormat="1" applyFont="1" applyFill="1" applyBorder="1" applyAlignment="1">
      <alignment horizontal="right" vertical="center"/>
    </xf>
    <xf numFmtId="2" fontId="8" fillId="25" borderId="4" xfId="4" applyNumberFormat="1" applyFont="1" applyFill="1" applyBorder="1" applyAlignment="1">
      <alignment vertical="center"/>
    </xf>
    <xf numFmtId="2" fontId="7" fillId="25" borderId="0" xfId="4" applyNumberFormat="1" applyFont="1" applyFill="1" applyBorder="1" applyAlignment="1">
      <alignment horizontal="center" vertical="center"/>
    </xf>
    <xf numFmtId="4" fontId="37" fillId="25" borderId="5" xfId="4" applyNumberFormat="1" applyFont="1" applyFill="1" applyBorder="1" applyAlignment="1">
      <alignment horizontal="center" vertical="center"/>
    </xf>
    <xf numFmtId="4" fontId="7" fillId="25" borderId="0" xfId="4" applyNumberFormat="1" applyFont="1" applyFill="1" applyBorder="1" applyAlignment="1">
      <alignment horizontal="center" vertical="center"/>
    </xf>
    <xf numFmtId="0" fontId="7" fillId="25" borderId="0" xfId="0" applyFont="1" applyFill="1" applyAlignment="1">
      <alignment vertical="center"/>
    </xf>
    <xf numFmtId="3" fontId="28" fillId="25" borderId="4" xfId="4" applyNumberFormat="1" applyFont="1" applyFill="1" applyBorder="1" applyAlignment="1">
      <alignment horizontal="right" vertical="center"/>
    </xf>
    <xf numFmtId="0" fontId="28" fillId="25" borderId="4" xfId="4" applyFont="1" applyFill="1" applyBorder="1" applyAlignment="1">
      <alignment vertical="center" wrapText="1"/>
    </xf>
    <xf numFmtId="4" fontId="40" fillId="25" borderId="5" xfId="4" applyNumberFormat="1" applyFont="1" applyFill="1" applyBorder="1" applyAlignment="1">
      <alignment horizontal="center" vertical="center"/>
    </xf>
    <xf numFmtId="4" fontId="8" fillId="25" borderId="0" xfId="4" applyNumberFormat="1" applyFont="1" applyFill="1" applyBorder="1" applyAlignment="1">
      <alignment horizontal="center" vertical="center"/>
    </xf>
    <xf numFmtId="164" fontId="8" fillId="25" borderId="10" xfId="56" applyFont="1" applyFill="1" applyBorder="1" applyAlignment="1">
      <alignment horizontal="left" vertical="center" wrapText="1"/>
    </xf>
    <xf numFmtId="4" fontId="8" fillId="25" borderId="14" xfId="4" applyNumberFormat="1" applyFont="1" applyFill="1" applyBorder="1" applyAlignment="1">
      <alignment horizontal="center" vertical="center"/>
    </xf>
    <xf numFmtId="4" fontId="8" fillId="25" borderId="5" xfId="4" applyNumberFormat="1" applyFont="1" applyFill="1" applyBorder="1" applyAlignment="1">
      <alignment horizontal="center" vertical="center"/>
    </xf>
    <xf numFmtId="2" fontId="8" fillId="25" borderId="4" xfId="4" applyNumberFormat="1" applyFont="1" applyFill="1" applyBorder="1" applyAlignment="1">
      <alignment vertical="center" wrapText="1"/>
    </xf>
    <xf numFmtId="0" fontId="8" fillId="25" borderId="30" xfId="0" applyFont="1" applyFill="1" applyBorder="1" applyAlignment="1">
      <alignment horizontal="center" vertical="center" wrapText="1"/>
    </xf>
    <xf numFmtId="0" fontId="8" fillId="25" borderId="0" xfId="0" applyFont="1" applyFill="1" applyBorder="1" applyAlignment="1">
      <alignment horizontal="center" vertical="center" wrapText="1"/>
    </xf>
    <xf numFmtId="171" fontId="7" fillId="25" borderId="13" xfId="0" applyNumberFormat="1" applyFont="1" applyFill="1" applyBorder="1" applyAlignment="1">
      <alignment horizontal="center" vertical="center" wrapText="1"/>
    </xf>
    <xf numFmtId="171" fontId="38" fillId="25" borderId="13" xfId="0" applyNumberFormat="1" applyFont="1" applyFill="1" applyBorder="1" applyAlignment="1">
      <alignment horizontal="center" vertical="center" wrapText="1"/>
    </xf>
    <xf numFmtId="171" fontId="7" fillId="25" borderId="43" xfId="0" applyNumberFormat="1" applyFont="1" applyFill="1" applyBorder="1" applyAlignment="1">
      <alignment horizontal="center" vertical="center" wrapText="1"/>
    </xf>
    <xf numFmtId="49" fontId="7" fillId="25" borderId="43" xfId="0" applyNumberFormat="1" applyFont="1" applyFill="1" applyBorder="1" applyAlignment="1">
      <alignment horizontal="center" vertical="center"/>
    </xf>
    <xf numFmtId="180" fontId="7" fillId="25" borderId="13" xfId="1" applyNumberFormat="1" applyFont="1" applyFill="1" applyBorder="1" applyAlignment="1">
      <alignment horizontal="right" vertical="center"/>
    </xf>
    <xf numFmtId="180" fontId="43" fillId="33" borderId="13" xfId="1" applyNumberFormat="1" applyFont="1" applyFill="1" applyBorder="1" applyAlignment="1">
      <alignment horizontal="right" vertical="center"/>
    </xf>
    <xf numFmtId="0" fontId="7" fillId="0" borderId="23" xfId="74" applyFont="1" applyFill="1" applyBorder="1" applyAlignment="1">
      <alignment horizontal="center" vertical="center"/>
    </xf>
    <xf numFmtId="172" fontId="7" fillId="0" borderId="23" xfId="74" applyNumberFormat="1" applyFont="1" applyFill="1" applyBorder="1" applyAlignment="1">
      <alignment horizontal="center" vertical="center"/>
    </xf>
    <xf numFmtId="178" fontId="38" fillId="0" borderId="13" xfId="0" applyNumberFormat="1" applyFont="1" applyFill="1" applyBorder="1" applyAlignment="1">
      <alignment horizontal="center" vertical="center" wrapText="1"/>
    </xf>
    <xf numFmtId="0" fontId="49" fillId="0" borderId="0" xfId="0" applyFont="1" applyAlignment="1">
      <alignment vertical="center"/>
    </xf>
    <xf numFmtId="4" fontId="49" fillId="0" borderId="0" xfId="81" applyNumberFormat="1" applyFont="1" applyFill="1" applyAlignment="1" applyProtection="1">
      <alignment horizontal="center" vertical="center"/>
    </xf>
    <xf numFmtId="0" fontId="8" fillId="33" borderId="13" xfId="81" applyNumberFormat="1" applyFont="1" applyFill="1" applyBorder="1" applyAlignment="1" applyProtection="1">
      <alignment horizontal="center" vertical="center"/>
    </xf>
    <xf numFmtId="2" fontId="7" fillId="37" borderId="24" xfId="81" applyNumberFormat="1" applyFont="1" applyFill="1" applyBorder="1" applyAlignment="1" applyProtection="1">
      <alignment horizontal="center" vertical="center" wrapText="1"/>
    </xf>
    <xf numFmtId="2" fontId="7" fillId="0" borderId="24" xfId="81" applyNumberFormat="1" applyFont="1" applyFill="1" applyBorder="1" applyAlignment="1" applyProtection="1">
      <alignment horizontal="center" vertical="center" wrapText="1"/>
    </xf>
    <xf numFmtId="4" fontId="7" fillId="25" borderId="24" xfId="81" applyNumberFormat="1" applyFont="1" applyFill="1" applyBorder="1" applyAlignment="1" applyProtection="1">
      <alignment horizontal="center" vertical="center"/>
    </xf>
    <xf numFmtId="4" fontId="8" fillId="27" borderId="24" xfId="81" applyNumberFormat="1" applyFont="1" applyFill="1" applyBorder="1" applyAlignment="1" applyProtection="1">
      <alignment horizontal="center" vertical="center"/>
    </xf>
    <xf numFmtId="2" fontId="7" fillId="25" borderId="25" xfId="81" applyNumberFormat="1" applyFont="1" applyFill="1" applyBorder="1" applyAlignment="1" applyProtection="1">
      <alignment horizontal="center" vertical="center" wrapText="1"/>
    </xf>
    <xf numFmtId="2" fontId="7" fillId="0" borderId="25" xfId="81" applyNumberFormat="1" applyFont="1" applyFill="1" applyBorder="1" applyAlignment="1" applyProtection="1">
      <alignment horizontal="center" vertical="center" wrapText="1"/>
    </xf>
    <xf numFmtId="4" fontId="7" fillId="25" borderId="25" xfId="81" applyNumberFormat="1" applyFont="1" applyFill="1" applyBorder="1" applyAlignment="1" applyProtection="1">
      <alignment horizontal="center" vertical="center"/>
    </xf>
    <xf numFmtId="4" fontId="8" fillId="27" borderId="25" xfId="81" applyNumberFormat="1" applyFont="1" applyFill="1" applyBorder="1" applyAlignment="1" applyProtection="1">
      <alignment horizontal="center" vertical="center"/>
    </xf>
    <xf numFmtId="0" fontId="7" fillId="0" borderId="13" xfId="0" applyFont="1" applyFill="1" applyBorder="1" applyAlignment="1">
      <alignment horizontal="center" vertical="center" wrapText="1"/>
    </xf>
    <xf numFmtId="0" fontId="7" fillId="25" borderId="13" xfId="0" applyFont="1" applyFill="1" applyBorder="1" applyAlignment="1">
      <alignment horizontal="center" vertical="center" wrapText="1"/>
    </xf>
    <xf numFmtId="2" fontId="7" fillId="37" borderId="13" xfId="81" applyNumberFormat="1" applyFont="1" applyFill="1" applyBorder="1" applyAlignment="1" applyProtection="1">
      <alignment horizontal="center" vertical="center" wrapText="1"/>
    </xf>
    <xf numFmtId="2" fontId="7" fillId="0" borderId="13" xfId="81" applyNumberFormat="1" applyFont="1" applyFill="1" applyBorder="1" applyAlignment="1" applyProtection="1">
      <alignment horizontal="center" vertical="center" wrapText="1"/>
    </xf>
    <xf numFmtId="4" fontId="7" fillId="25" borderId="13" xfId="81" applyNumberFormat="1" applyFont="1" applyFill="1" applyBorder="1" applyAlignment="1" applyProtection="1">
      <alignment horizontal="center" vertical="center"/>
    </xf>
    <xf numFmtId="4" fontId="8" fillId="27" borderId="13" xfId="81" applyNumberFormat="1" applyFont="1" applyFill="1" applyBorder="1" applyAlignment="1" applyProtection="1">
      <alignment horizontal="center" vertical="center"/>
    </xf>
    <xf numFmtId="0" fontId="7" fillId="25" borderId="24" xfId="0" applyFont="1" applyFill="1" applyBorder="1" applyAlignment="1">
      <alignment horizontal="center" vertical="center" wrapText="1"/>
    </xf>
    <xf numFmtId="0" fontId="7" fillId="25" borderId="44" xfId="0" applyFont="1" applyFill="1" applyBorder="1" applyAlignment="1">
      <alignment horizontal="center" vertical="center" wrapText="1"/>
    </xf>
    <xf numFmtId="2" fontId="7" fillId="37" borderId="25" xfId="81" applyNumberFormat="1" applyFont="1" applyFill="1" applyBorder="1" applyAlignment="1" applyProtection="1">
      <alignment horizontal="center" vertical="center" wrapText="1"/>
    </xf>
    <xf numFmtId="2" fontId="7" fillId="0" borderId="45" xfId="81" applyNumberFormat="1" applyFont="1" applyFill="1" applyBorder="1" applyAlignment="1" applyProtection="1">
      <alignment horizontal="center" vertical="center" wrapText="1"/>
    </xf>
    <xf numFmtId="4" fontId="49" fillId="0" borderId="0" xfId="81" applyNumberFormat="1" applyFont="1" applyFill="1" applyAlignment="1" applyProtection="1">
      <alignment vertical="center"/>
    </xf>
    <xf numFmtId="0" fontId="7" fillId="25" borderId="46" xfId="0" applyFont="1" applyFill="1" applyBorder="1" applyAlignment="1">
      <alignment horizontal="center" vertical="center" wrapText="1"/>
    </xf>
    <xf numFmtId="2" fontId="7" fillId="37" borderId="46" xfId="81" applyNumberFormat="1" applyFont="1" applyFill="1" applyBorder="1" applyAlignment="1" applyProtection="1">
      <alignment horizontal="center" vertical="center" wrapText="1"/>
    </xf>
    <xf numFmtId="2" fontId="7" fillId="0" borderId="46" xfId="81" applyNumberFormat="1" applyFont="1" applyFill="1" applyBorder="1" applyAlignment="1" applyProtection="1">
      <alignment horizontal="center" vertical="center" wrapText="1"/>
    </xf>
    <xf numFmtId="4" fontId="7" fillId="25" borderId="46" xfId="81" applyNumberFormat="1" applyFont="1" applyFill="1" applyBorder="1" applyAlignment="1" applyProtection="1">
      <alignment horizontal="center" vertical="center"/>
    </xf>
    <xf numFmtId="0" fontId="7" fillId="25" borderId="25" xfId="0" applyFont="1" applyFill="1" applyBorder="1" applyAlignment="1">
      <alignment horizontal="center" vertical="center" wrapText="1"/>
    </xf>
    <xf numFmtId="2" fontId="33" fillId="0" borderId="0" xfId="81" applyNumberFormat="1" applyFont="1" applyFill="1" applyBorder="1" applyAlignment="1" applyProtection="1">
      <alignment horizontal="left" vertical="top"/>
    </xf>
    <xf numFmtId="2" fontId="7" fillId="0" borderId="0" xfId="81" applyNumberFormat="1" applyFont="1" applyFill="1" applyAlignment="1" applyProtection="1">
      <alignment vertical="center"/>
    </xf>
    <xf numFmtId="2" fontId="49" fillId="0" borderId="0" xfId="81" applyNumberFormat="1" applyFont="1" applyFill="1" applyAlignment="1" applyProtection="1">
      <alignment vertical="center"/>
    </xf>
    <xf numFmtId="4" fontId="8" fillId="27" borderId="46" xfId="81" applyNumberFormat="1" applyFont="1" applyFill="1" applyBorder="1" applyAlignment="1" applyProtection="1">
      <alignment horizontal="center" vertical="center"/>
    </xf>
    <xf numFmtId="172" fontId="7" fillId="0" borderId="0" xfId="81" applyNumberFormat="1" applyFont="1" applyFill="1" applyAlignment="1">
      <alignment horizontal="center" vertical="center"/>
    </xf>
    <xf numFmtId="172" fontId="8" fillId="0" borderId="0" xfId="81" applyNumberFormat="1" applyFont="1" applyFill="1" applyAlignment="1">
      <alignment horizontal="center" vertical="center"/>
    </xf>
    <xf numFmtId="182" fontId="8" fillId="0" borderId="0" xfId="81" applyNumberFormat="1" applyFont="1" applyFill="1" applyAlignment="1">
      <alignment horizontal="center" vertical="center"/>
    </xf>
    <xf numFmtId="0" fontId="31" fillId="38" borderId="0" xfId="81" applyFont="1" applyFill="1" applyAlignment="1">
      <alignment horizontal="left" vertical="top" wrapText="1"/>
    </xf>
    <xf numFmtId="183" fontId="31" fillId="38" borderId="0" xfId="81" applyNumberFormat="1" applyFont="1" applyFill="1" applyAlignment="1">
      <alignment horizontal="left" vertical="top" wrapText="1"/>
    </xf>
    <xf numFmtId="172" fontId="7" fillId="27" borderId="0" xfId="81" applyNumberFormat="1" applyFont="1" applyFill="1" applyAlignment="1">
      <alignment horizontal="left" vertical="center"/>
    </xf>
    <xf numFmtId="172" fontId="7" fillId="27" borderId="0" xfId="81" applyNumberFormat="1" applyFont="1" applyFill="1" applyAlignment="1">
      <alignment horizontal="center" vertical="center"/>
    </xf>
    <xf numFmtId="0" fontId="31" fillId="0" borderId="0" xfId="81" applyFont="1" applyAlignment="1">
      <alignment horizontal="left" vertical="top" wrapText="1"/>
    </xf>
    <xf numFmtId="183" fontId="31" fillId="0" borderId="0" xfId="81" applyNumberFormat="1" applyFont="1" applyAlignment="1">
      <alignment horizontal="left" vertical="top" wrapText="1"/>
    </xf>
    <xf numFmtId="0" fontId="48" fillId="39" borderId="0" xfId="0" applyFont="1" applyFill="1" applyAlignment="1">
      <alignment horizontal="center" vertical="center"/>
    </xf>
    <xf numFmtId="0" fontId="7" fillId="28" borderId="13" xfId="0" applyFont="1" applyFill="1" applyBorder="1" applyAlignment="1">
      <alignment horizontal="left" vertical="center"/>
    </xf>
    <xf numFmtId="1" fontId="38" fillId="0" borderId="43" xfId="0" applyNumberFormat="1" applyFont="1" applyFill="1" applyBorder="1" applyAlignment="1">
      <alignment horizontal="center" vertical="center" shrinkToFit="1"/>
    </xf>
    <xf numFmtId="0" fontId="7" fillId="0" borderId="43" xfId="0" applyFont="1" applyFill="1" applyBorder="1" applyAlignment="1">
      <alignment horizontal="left" vertical="center" wrapText="1"/>
    </xf>
    <xf numFmtId="0" fontId="7" fillId="0" borderId="43" xfId="0" applyFont="1" applyFill="1" applyBorder="1" applyAlignment="1">
      <alignment horizontal="center" vertical="center" wrapText="1"/>
    </xf>
    <xf numFmtId="2" fontId="38" fillId="0" borderId="43" xfId="0" applyNumberFormat="1" applyFont="1" applyFill="1" applyBorder="1" applyAlignment="1">
      <alignment horizontal="center" vertical="center" shrinkToFit="1"/>
    </xf>
    <xf numFmtId="1" fontId="38" fillId="0" borderId="32" xfId="0" applyNumberFormat="1" applyFont="1" applyFill="1" applyBorder="1" applyAlignment="1">
      <alignment horizontal="center" vertical="center" shrinkToFit="1"/>
    </xf>
    <xf numFmtId="2" fontId="38" fillId="0" borderId="32" xfId="0" applyNumberFormat="1" applyFont="1" applyFill="1" applyBorder="1" applyAlignment="1">
      <alignment horizontal="center" vertical="center" shrinkToFit="1"/>
    </xf>
    <xf numFmtId="4" fontId="38" fillId="0" borderId="32" xfId="0" applyNumberFormat="1" applyFont="1" applyFill="1" applyBorder="1" applyAlignment="1">
      <alignment horizontal="center" vertical="center" shrinkToFit="1"/>
    </xf>
    <xf numFmtId="171" fontId="38" fillId="0" borderId="32" xfId="0" applyNumberFormat="1" applyFont="1" applyFill="1" applyBorder="1" applyAlignment="1">
      <alignment horizontal="center" vertical="center"/>
    </xf>
    <xf numFmtId="171" fontId="38" fillId="0" borderId="32" xfId="0" applyNumberFormat="1" applyFont="1" applyFill="1" applyBorder="1" applyAlignment="1">
      <alignment horizontal="left" vertical="center"/>
    </xf>
    <xf numFmtId="0" fontId="8" fillId="28" borderId="12" xfId="74" applyFont="1" applyFill="1" applyBorder="1" applyAlignment="1">
      <alignment horizontal="center" vertical="center" wrapText="1"/>
    </xf>
    <xf numFmtId="0" fontId="8" fillId="28" borderId="6" xfId="74" applyFont="1" applyFill="1" applyBorder="1" applyAlignment="1">
      <alignment horizontal="center" vertical="center" wrapText="1"/>
    </xf>
    <xf numFmtId="4" fontId="8" fillId="28" borderId="12" xfId="74" applyNumberFormat="1" applyFont="1" applyFill="1" applyBorder="1" applyAlignment="1">
      <alignment horizontal="center" vertical="center" wrapText="1"/>
    </xf>
    <xf numFmtId="0" fontId="7" fillId="0" borderId="34" xfId="0" applyFont="1" applyFill="1" applyBorder="1" applyAlignment="1">
      <alignment vertical="center" wrapText="1"/>
    </xf>
    <xf numFmtId="181" fontId="7" fillId="0" borderId="13" xfId="0" applyNumberFormat="1" applyFont="1" applyFill="1" applyBorder="1" applyAlignment="1">
      <alignment horizontal="left" vertical="center"/>
    </xf>
    <xf numFmtId="0" fontId="34" fillId="0" borderId="0" xfId="74" applyFont="1" applyFill="1" applyBorder="1" applyAlignment="1">
      <alignment horizontal="center" vertical="center"/>
    </xf>
    <xf numFmtId="4" fontId="34" fillId="0" borderId="0" xfId="74" applyNumberFormat="1" applyFont="1" applyFill="1" applyBorder="1" applyAlignment="1">
      <alignment horizontal="center" vertical="center"/>
    </xf>
    <xf numFmtId="0" fontId="7" fillId="0" borderId="34" xfId="0"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0" fontId="8" fillId="32" borderId="13" xfId="74" applyFont="1" applyFill="1" applyBorder="1" applyAlignment="1">
      <alignment horizontal="center" vertical="center" wrapText="1"/>
    </xf>
    <xf numFmtId="4" fontId="8" fillId="32" borderId="13" xfId="74" applyNumberFormat="1" applyFont="1" applyFill="1" applyBorder="1" applyAlignment="1">
      <alignment horizontal="center" vertical="center" wrapText="1"/>
    </xf>
    <xf numFmtId="0" fontId="7" fillId="28" borderId="10" xfId="0" applyFont="1" applyFill="1" applyBorder="1" applyAlignment="1">
      <alignment horizontal="left" vertical="center"/>
    </xf>
    <xf numFmtId="0" fontId="7" fillId="28" borderId="11" xfId="0" applyFont="1" applyFill="1" applyBorder="1" applyAlignment="1">
      <alignment horizontal="left" vertical="center"/>
    </xf>
    <xf numFmtId="0" fontId="7" fillId="28" borderId="14" xfId="0" applyFont="1" applyFill="1" applyBorder="1" applyAlignment="1">
      <alignment horizontal="left" vertical="center"/>
    </xf>
    <xf numFmtId="0" fontId="7" fillId="0" borderId="0" xfId="0" applyFont="1" applyFill="1" applyBorder="1" applyAlignment="1">
      <alignment horizontal="left" vertical="top"/>
    </xf>
    <xf numFmtId="0" fontId="8" fillId="32" borderId="32" xfId="0" applyFont="1" applyFill="1" applyBorder="1" applyAlignment="1">
      <alignment horizontal="center" vertical="center" wrapText="1"/>
    </xf>
    <xf numFmtId="0" fontId="8" fillId="32" borderId="10" xfId="74" applyFont="1" applyFill="1" applyBorder="1" applyAlignment="1">
      <alignment vertical="center"/>
    </xf>
    <xf numFmtId="0" fontId="8" fillId="32" borderId="11" xfId="74" applyFont="1" applyFill="1" applyBorder="1" applyAlignment="1">
      <alignment vertical="center"/>
    </xf>
    <xf numFmtId="0" fontId="8" fillId="32" borderId="14" xfId="74" applyFont="1" applyFill="1" applyBorder="1" applyAlignment="1">
      <alignment vertical="center"/>
    </xf>
    <xf numFmtId="164" fontId="7" fillId="0" borderId="0" xfId="1" applyFont="1" applyFill="1" applyBorder="1" applyAlignment="1">
      <alignment horizontal="center" vertical="center"/>
    </xf>
    <xf numFmtId="170" fontId="36" fillId="0" borderId="23" xfId="1" applyNumberFormat="1" applyFont="1" applyFill="1" applyBorder="1" applyAlignment="1">
      <alignment horizontal="right" vertical="center"/>
    </xf>
    <xf numFmtId="4" fontId="33" fillId="0" borderId="23" xfId="0" applyNumberFormat="1" applyFont="1" applyFill="1" applyBorder="1" applyAlignment="1">
      <alignment horizontal="center" vertical="center"/>
    </xf>
    <xf numFmtId="164" fontId="7" fillId="0" borderId="32" xfId="1" applyFont="1" applyFill="1" applyBorder="1" applyAlignment="1">
      <alignment horizontal="center" vertical="center" wrapText="1"/>
    </xf>
    <xf numFmtId="2" fontId="7" fillId="25" borderId="0" xfId="0" applyNumberFormat="1" applyFont="1" applyFill="1" applyAlignment="1">
      <alignment horizontal="center" vertical="center"/>
    </xf>
    <xf numFmtId="177" fontId="7" fillId="25" borderId="0" xfId="4" applyNumberFormat="1" applyFont="1" applyFill="1" applyBorder="1" applyAlignment="1">
      <alignment horizontal="center" vertical="center"/>
    </xf>
    <xf numFmtId="184" fontId="7" fillId="25" borderId="0" xfId="4" applyNumberFormat="1" applyFont="1" applyFill="1" applyBorder="1" applyAlignment="1">
      <alignment horizontal="center" vertical="center"/>
    </xf>
    <xf numFmtId="185" fontId="7" fillId="25" borderId="0" xfId="4" applyNumberFormat="1" applyFont="1" applyFill="1" applyBorder="1" applyAlignment="1">
      <alignment horizontal="center" vertical="center"/>
    </xf>
    <xf numFmtId="2" fontId="7" fillId="25" borderId="0" xfId="0" applyNumberFormat="1" applyFont="1" applyFill="1" applyAlignment="1">
      <alignment vertical="center"/>
    </xf>
    <xf numFmtId="172" fontId="8" fillId="26" borderId="0" xfId="81" applyNumberFormat="1" applyFont="1" applyFill="1" applyAlignment="1">
      <alignment horizontal="center" vertical="center"/>
    </xf>
    <xf numFmtId="49" fontId="8" fillId="25" borderId="0" xfId="0" applyNumberFormat="1" applyFont="1" applyFill="1" applyBorder="1" applyAlignment="1">
      <alignment horizontal="left" vertical="center"/>
    </xf>
    <xf numFmtId="0" fontId="7" fillId="25" borderId="0" xfId="0" applyFont="1" applyFill="1" applyBorder="1" applyAlignment="1">
      <alignment vertical="center" wrapText="1"/>
    </xf>
    <xf numFmtId="0" fontId="8" fillId="25" borderId="0" xfId="0" applyFont="1" applyFill="1" applyBorder="1" applyAlignment="1">
      <alignment horizontal="center" vertical="center"/>
    </xf>
    <xf numFmtId="187" fontId="8" fillId="25" borderId="0" xfId="0" applyNumberFormat="1" applyFont="1" applyFill="1" applyBorder="1" applyAlignment="1">
      <alignment horizontal="right" vertical="center"/>
    </xf>
    <xf numFmtId="49" fontId="8" fillId="0" borderId="0" xfId="0" applyNumberFormat="1" applyFont="1" applyFill="1" applyBorder="1" applyAlignment="1">
      <alignment horizontal="left" vertical="center"/>
    </xf>
    <xf numFmtId="0" fontId="7" fillId="0" borderId="0" xfId="0" applyFont="1" applyFill="1" applyBorder="1" applyAlignment="1">
      <alignment vertical="center" wrapText="1"/>
    </xf>
    <xf numFmtId="175" fontId="7" fillId="0" borderId="0" xfId="0" applyNumberFormat="1" applyFont="1" applyFill="1" applyBorder="1" applyAlignment="1">
      <alignment horizontal="left" vertical="center"/>
    </xf>
    <xf numFmtId="0" fontId="8" fillId="25" borderId="0" xfId="0" applyFont="1" applyFill="1" applyBorder="1" applyAlignment="1">
      <alignment horizontal="right" vertical="center"/>
    </xf>
    <xf numFmtId="175" fontId="7" fillId="25" borderId="0" xfId="0" applyNumberFormat="1" applyFont="1" applyFill="1" applyBorder="1" applyAlignment="1">
      <alignment horizontal="left" vertical="center"/>
    </xf>
    <xf numFmtId="0" fontId="7" fillId="25" borderId="0" xfId="0" applyFont="1" applyFill="1" applyBorder="1" applyAlignment="1">
      <alignment horizontal="center" vertical="center"/>
    </xf>
    <xf numFmtId="4" fontId="8" fillId="25" borderId="0" xfId="0" applyNumberFormat="1" applyFont="1" applyFill="1" applyBorder="1" applyAlignment="1">
      <alignment horizontal="right" vertical="center"/>
    </xf>
    <xf numFmtId="4" fontId="41" fillId="26" borderId="13" xfId="0" applyNumberFormat="1" applyFont="1" applyFill="1" applyBorder="1" applyAlignment="1">
      <alignment horizontal="center" vertical="center"/>
    </xf>
    <xf numFmtId="49" fontId="41" fillId="26" borderId="13" xfId="0" applyNumberFormat="1" applyFont="1" applyFill="1" applyBorder="1" applyAlignment="1">
      <alignment horizontal="center" vertical="center"/>
    </xf>
    <xf numFmtId="0" fontId="41" fillId="26" borderId="13" xfId="0" applyFont="1" applyFill="1" applyBorder="1" applyAlignment="1">
      <alignment horizontal="center" vertical="center" wrapText="1"/>
    </xf>
    <xf numFmtId="0" fontId="41" fillId="26" borderId="13" xfId="0" applyFont="1" applyFill="1" applyBorder="1" applyAlignment="1">
      <alignment horizontal="center" vertical="center"/>
    </xf>
    <xf numFmtId="10" fontId="7" fillId="40" borderId="13" xfId="0" applyNumberFormat="1" applyFont="1" applyFill="1" applyBorder="1" applyAlignment="1">
      <alignment horizontal="center" vertical="center"/>
    </xf>
    <xf numFmtId="0" fontId="7" fillId="28" borderId="13" xfId="0" applyNumberFormat="1" applyFont="1" applyFill="1" applyBorder="1" applyAlignment="1">
      <alignment horizontal="center" vertical="center"/>
    </xf>
    <xf numFmtId="0" fontId="7" fillId="28" borderId="13" xfId="0" applyFont="1" applyFill="1" applyBorder="1" applyAlignment="1">
      <alignment vertical="center" wrapText="1"/>
    </xf>
    <xf numFmtId="0" fontId="7" fillId="28" borderId="13" xfId="0" applyFont="1" applyFill="1" applyBorder="1" applyAlignment="1">
      <alignment horizontal="center" vertical="center"/>
    </xf>
    <xf numFmtId="4" fontId="7" fillId="28" borderId="13" xfId="0" applyNumberFormat="1" applyFont="1" applyFill="1" applyBorder="1" applyAlignment="1">
      <alignment horizontal="center" vertical="center"/>
    </xf>
    <xf numFmtId="0" fontId="48" fillId="0" borderId="0" xfId="0" applyFont="1" applyAlignment="1">
      <alignment horizontal="center" vertical="center"/>
    </xf>
    <xf numFmtId="1" fontId="7" fillId="0" borderId="0" xfId="0" applyNumberFormat="1" applyFont="1" applyAlignment="1">
      <alignment horizontal="center" vertical="center"/>
    </xf>
    <xf numFmtId="49" fontId="7" fillId="28" borderId="13" xfId="0" applyNumberFormat="1" applyFont="1" applyFill="1" applyBorder="1" applyAlignment="1">
      <alignment horizontal="center" vertical="center"/>
    </xf>
    <xf numFmtId="1" fontId="7" fillId="28" borderId="13" xfId="0" applyNumberFormat="1" applyFont="1" applyFill="1" applyBorder="1" applyAlignment="1">
      <alignment horizontal="center" vertical="center"/>
    </xf>
    <xf numFmtId="1" fontId="7" fillId="35" borderId="13" xfId="0" applyNumberFormat="1" applyFont="1" applyFill="1" applyBorder="1" applyAlignment="1">
      <alignment horizontal="center" vertical="center"/>
    </xf>
    <xf numFmtId="0" fontId="7" fillId="35" borderId="13" xfId="0" applyFont="1" applyFill="1" applyBorder="1" applyAlignment="1">
      <alignment vertical="center" wrapText="1"/>
    </xf>
    <xf numFmtId="0" fontId="7" fillId="35" borderId="13" xfId="0" applyFont="1" applyFill="1" applyBorder="1" applyAlignment="1">
      <alignment horizontal="center" vertical="center"/>
    </xf>
    <xf numFmtId="4" fontId="7" fillId="35" borderId="13" xfId="0" applyNumberFormat="1" applyFont="1" applyFill="1" applyBorder="1" applyAlignment="1">
      <alignment horizontal="center" vertical="center"/>
    </xf>
    <xf numFmtId="49" fontId="7" fillId="35" borderId="13" xfId="0" applyNumberFormat="1" applyFont="1" applyFill="1" applyBorder="1" applyAlignment="1">
      <alignment horizontal="center" vertical="center"/>
    </xf>
    <xf numFmtId="0" fontId="7" fillId="0" borderId="0" xfId="0" applyNumberFormat="1" applyFont="1" applyAlignment="1">
      <alignment horizontal="center" vertical="center"/>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164" fontId="8" fillId="0" borderId="0" xfId="1" applyFont="1" applyFill="1" applyBorder="1" applyAlignment="1">
      <alignment horizontal="center" vertical="center" wrapText="1"/>
    </xf>
    <xf numFmtId="164" fontId="7" fillId="0" borderId="0" xfId="1" applyFont="1" applyFill="1" applyBorder="1" applyAlignment="1">
      <alignment horizontal="center" vertical="center" wrapText="1"/>
    </xf>
    <xf numFmtId="0" fontId="40" fillId="0" borderId="32" xfId="0" applyFont="1" applyBorder="1" applyAlignment="1">
      <alignment horizontal="left" vertical="center" wrapText="1"/>
    </xf>
    <xf numFmtId="0" fontId="28" fillId="0" borderId="32" xfId="0" applyFont="1" applyBorder="1" applyAlignment="1">
      <alignment horizontal="center" vertical="center" wrapText="1"/>
    </xf>
    <xf numFmtId="0" fontId="28" fillId="0" borderId="43" xfId="0" applyFont="1" applyBorder="1" applyAlignment="1">
      <alignment horizontal="right" vertical="center" wrapText="1"/>
    </xf>
    <xf numFmtId="0" fontId="28" fillId="0" borderId="32" xfId="0" applyFont="1" applyBorder="1" applyAlignment="1">
      <alignment horizontal="right" vertical="center" wrapText="1"/>
    </xf>
    <xf numFmtId="0" fontId="28" fillId="0" borderId="32" xfId="0" applyFont="1" applyBorder="1" applyAlignment="1">
      <alignment horizontal="left" vertical="center" wrapText="1"/>
    </xf>
    <xf numFmtId="4" fontId="28" fillId="0" borderId="32" xfId="0" applyNumberFormat="1" applyFont="1" applyBorder="1" applyAlignment="1">
      <alignment horizontal="right" vertical="center" wrapText="1"/>
    </xf>
    <xf numFmtId="175" fontId="7" fillId="0" borderId="13" xfId="0" applyNumberFormat="1" applyFont="1" applyFill="1" applyBorder="1" applyAlignment="1">
      <alignment horizontal="center" vertical="center"/>
    </xf>
    <xf numFmtId="49" fontId="8" fillId="41" borderId="13" xfId="0" applyNumberFormat="1" applyFont="1" applyFill="1" applyBorder="1" applyAlignment="1">
      <alignment horizontal="center" vertical="center"/>
    </xf>
    <xf numFmtId="0" fontId="8" fillId="41" borderId="13" xfId="0" applyFont="1" applyFill="1" applyBorder="1" applyAlignment="1">
      <alignment horizontal="center" vertical="center"/>
    </xf>
    <xf numFmtId="0" fontId="8" fillId="41" borderId="13" xfId="0" applyFont="1" applyFill="1" applyBorder="1" applyAlignment="1">
      <alignment horizontal="left" vertical="center" wrapText="1"/>
    </xf>
    <xf numFmtId="4" fontId="8" fillId="41" borderId="13" xfId="0" applyNumberFormat="1" applyFont="1" applyFill="1" applyBorder="1" applyAlignment="1">
      <alignment horizontal="right" vertical="center"/>
    </xf>
    <xf numFmtId="4" fontId="7" fillId="41" borderId="13" xfId="1" applyNumberFormat="1" applyFont="1" applyFill="1" applyBorder="1" applyAlignment="1">
      <alignment horizontal="right" vertical="center"/>
    </xf>
    <xf numFmtId="4" fontId="8" fillId="41" borderId="13" xfId="1" applyNumberFormat="1" applyFont="1" applyFill="1" applyBorder="1" applyAlignment="1">
      <alignment horizontal="right" vertical="center"/>
    </xf>
    <xf numFmtId="0" fontId="7" fillId="0" borderId="0" xfId="81"/>
    <xf numFmtId="4" fontId="8" fillId="0" borderId="14" xfId="81" applyNumberFormat="1" applyFont="1" applyBorder="1" applyProtection="1"/>
    <xf numFmtId="4" fontId="7" fillId="0" borderId="45" xfId="81" applyNumberFormat="1" applyFont="1" applyBorder="1" applyProtection="1"/>
    <xf numFmtId="4" fontId="7" fillId="0" borderId="47" xfId="81" applyNumberFormat="1" applyFont="1" applyBorder="1" applyProtection="1"/>
    <xf numFmtId="4" fontId="7" fillId="0" borderId="47" xfId="69" applyNumberFormat="1" applyFont="1" applyBorder="1" applyProtection="1"/>
    <xf numFmtId="4" fontId="7" fillId="0" borderId="47" xfId="81" applyNumberFormat="1" applyFont="1" applyBorder="1" applyAlignment="1" applyProtection="1"/>
    <xf numFmtId="0" fontId="7" fillId="0" borderId="44" xfId="81" applyFont="1" applyBorder="1" applyAlignment="1" applyProtection="1"/>
    <xf numFmtId="4" fontId="7" fillId="0" borderId="48" xfId="81" applyNumberFormat="1" applyFont="1" applyBorder="1" applyProtection="1"/>
    <xf numFmtId="4" fontId="7" fillId="0" borderId="49" xfId="81" applyNumberFormat="1" applyFont="1" applyBorder="1" applyProtection="1"/>
    <xf numFmtId="4" fontId="7" fillId="0" borderId="49" xfId="81" applyNumberFormat="1" applyFont="1" applyBorder="1" applyAlignment="1" applyProtection="1"/>
    <xf numFmtId="0" fontId="7" fillId="0" borderId="50" xfId="81" applyFont="1" applyBorder="1" applyAlignment="1" applyProtection="1"/>
    <xf numFmtId="4" fontId="7" fillId="0" borderId="51" xfId="81" applyNumberFormat="1" applyFont="1" applyBorder="1" applyProtection="1"/>
    <xf numFmtId="4" fontId="7" fillId="0" borderId="52" xfId="81" applyNumberFormat="1" applyFont="1" applyBorder="1" applyProtection="1"/>
    <xf numFmtId="4" fontId="7" fillId="0" borderId="52" xfId="81" applyNumberFormat="1" applyFont="1" applyBorder="1" applyAlignment="1" applyProtection="1"/>
    <xf numFmtId="0" fontId="7" fillId="0" borderId="53" xfId="81" applyFont="1" applyBorder="1" applyAlignment="1" applyProtection="1"/>
    <xf numFmtId="0" fontId="7" fillId="0" borderId="0" xfId="81" applyProtection="1"/>
    <xf numFmtId="4" fontId="8" fillId="2" borderId="45" xfId="81" applyNumberFormat="1" applyFont="1" applyFill="1" applyBorder="1" applyProtection="1"/>
    <xf numFmtId="4" fontId="7" fillId="42" borderId="25" xfId="81" applyNumberFormat="1" applyFill="1" applyBorder="1" applyProtection="1"/>
    <xf numFmtId="4" fontId="7" fillId="2" borderId="48" xfId="81" applyNumberFormat="1" applyFill="1" applyBorder="1" applyProtection="1"/>
    <xf numFmtId="4" fontId="7" fillId="2" borderId="46" xfId="81" applyNumberFormat="1" applyFill="1" applyBorder="1" applyProtection="1"/>
    <xf numFmtId="4" fontId="7" fillId="2" borderId="46" xfId="81" applyNumberFormat="1" applyFill="1" applyBorder="1" applyAlignment="1" applyProtection="1">
      <alignment horizontal="center"/>
    </xf>
    <xf numFmtId="4" fontId="7" fillId="2" borderId="51" xfId="81" applyNumberFormat="1" applyFill="1" applyBorder="1" applyProtection="1"/>
    <xf numFmtId="4" fontId="7" fillId="2" borderId="24" xfId="81" applyNumberFormat="1" applyFill="1" applyBorder="1" applyProtection="1"/>
    <xf numFmtId="4" fontId="7" fillId="2" borderId="24" xfId="81" applyNumberFormat="1" applyFill="1" applyBorder="1" applyAlignment="1" applyProtection="1">
      <alignment horizontal="center"/>
    </xf>
    <xf numFmtId="0" fontId="8" fillId="0" borderId="8" xfId="81" applyFont="1" applyBorder="1" applyAlignment="1" applyProtection="1">
      <alignment horizontal="center"/>
    </xf>
    <xf numFmtId="0" fontId="8" fillId="0" borderId="12" xfId="81" applyFont="1" applyBorder="1" applyAlignment="1" applyProtection="1">
      <alignment horizontal="center"/>
    </xf>
    <xf numFmtId="4" fontId="8" fillId="2" borderId="25" xfId="81" applyNumberFormat="1" applyFont="1" applyFill="1" applyBorder="1" applyProtection="1"/>
    <xf numFmtId="10" fontId="7" fillId="42" borderId="25" xfId="81" applyNumberFormat="1" applyFill="1" applyBorder="1" applyProtection="1"/>
    <xf numFmtId="10" fontId="7" fillId="2" borderId="46" xfId="81" applyNumberFormat="1" applyFill="1" applyBorder="1" applyAlignment="1" applyProtection="1">
      <alignment horizontal="center"/>
    </xf>
    <xf numFmtId="4" fontId="7" fillId="2" borderId="46" xfId="81" applyNumberFormat="1" applyFill="1" applyBorder="1" applyAlignment="1" applyProtection="1">
      <alignment horizontal="center"/>
      <protection locked="0"/>
    </xf>
    <xf numFmtId="10" fontId="7" fillId="2" borderId="24" xfId="81" applyNumberFormat="1" applyFill="1" applyBorder="1" applyAlignment="1" applyProtection="1">
      <alignment horizontal="center"/>
    </xf>
    <xf numFmtId="0" fontId="7" fillId="0" borderId="14" xfId="81" applyBorder="1" applyProtection="1"/>
    <xf numFmtId="3" fontId="8" fillId="0" borderId="11" xfId="81" applyNumberFormat="1" applyFont="1" applyBorder="1" applyAlignment="1" applyProtection="1"/>
    <xf numFmtId="0" fontId="7" fillId="0" borderId="10" xfId="81" applyBorder="1" applyProtection="1"/>
    <xf numFmtId="188" fontId="8" fillId="0" borderId="14" xfId="81" applyNumberFormat="1" applyFont="1" applyBorder="1" applyProtection="1"/>
    <xf numFmtId="0" fontId="7" fillId="0" borderId="11" xfId="81" applyBorder="1" applyAlignment="1" applyProtection="1">
      <alignment horizontal="right"/>
    </xf>
    <xf numFmtId="3" fontId="8" fillId="0" borderId="14" xfId="81" applyNumberFormat="1" applyFont="1" applyBorder="1" applyProtection="1"/>
    <xf numFmtId="0" fontId="7" fillId="0" borderId="0" xfId="81" applyFont="1"/>
    <xf numFmtId="0" fontId="7" fillId="0" borderId="0" xfId="81" applyFont="1" applyProtection="1"/>
    <xf numFmtId="0" fontId="54" fillId="0" borderId="0" xfId="83" applyFill="1" applyBorder="1" applyAlignment="1">
      <alignment horizontal="left" vertical="top"/>
    </xf>
    <xf numFmtId="0" fontId="55" fillId="0" borderId="0" xfId="83" applyFont="1" applyFill="1" applyBorder="1" applyAlignment="1">
      <alignment horizontal="left" vertical="top"/>
    </xf>
    <xf numFmtId="0" fontId="54" fillId="0" borderId="32" xfId="83" applyFill="1" applyBorder="1" applyAlignment="1">
      <alignment horizontal="left" vertical="center" wrapText="1"/>
    </xf>
    <xf numFmtId="2" fontId="56" fillId="0" borderId="32" xfId="83" applyNumberFormat="1" applyFont="1" applyFill="1" applyBorder="1" applyAlignment="1">
      <alignment horizontal="right" vertical="top" shrinkToFit="1"/>
    </xf>
    <xf numFmtId="1" fontId="56" fillId="0" borderId="32" xfId="83" applyNumberFormat="1" applyFont="1" applyFill="1" applyBorder="1" applyAlignment="1">
      <alignment horizontal="right" vertical="top" shrinkToFit="1"/>
    </xf>
    <xf numFmtId="0" fontId="54" fillId="0" borderId="32" xfId="83" applyFill="1" applyBorder="1" applyAlignment="1">
      <alignment horizontal="left" wrapText="1"/>
    </xf>
    <xf numFmtId="0" fontId="57" fillId="46" borderId="32" xfId="83" applyFont="1" applyFill="1" applyBorder="1" applyAlignment="1">
      <alignment horizontal="left" vertical="top" wrapText="1"/>
    </xf>
    <xf numFmtId="0" fontId="57" fillId="46" borderId="32" xfId="83" applyFont="1" applyFill="1" applyBorder="1" applyAlignment="1">
      <alignment horizontal="right" vertical="top" wrapText="1"/>
    </xf>
    <xf numFmtId="0" fontId="58" fillId="0" borderId="0" xfId="83" applyFont="1" applyFill="1" applyBorder="1" applyAlignment="1">
      <alignment horizontal="left" vertical="top"/>
    </xf>
    <xf numFmtId="4" fontId="56" fillId="0" borderId="32" xfId="83" applyNumberFormat="1" applyFont="1" applyFill="1" applyBorder="1" applyAlignment="1">
      <alignment horizontal="right" vertical="top" shrinkToFit="1"/>
    </xf>
    <xf numFmtId="0" fontId="55" fillId="0" borderId="32" xfId="83" applyFont="1" applyFill="1" applyBorder="1" applyAlignment="1">
      <alignment horizontal="left" vertical="top" wrapText="1"/>
    </xf>
    <xf numFmtId="1" fontId="7" fillId="0" borderId="0" xfId="0" applyNumberFormat="1" applyFont="1" applyFill="1" applyBorder="1" applyAlignment="1">
      <alignment horizontal="center" vertical="center"/>
    </xf>
    <xf numFmtId="1" fontId="7" fillId="45" borderId="0" xfId="0" applyNumberFormat="1" applyFont="1" applyFill="1" applyBorder="1" applyAlignment="1">
      <alignment horizontal="center" vertical="center"/>
    </xf>
    <xf numFmtId="0" fontId="7" fillId="45" borderId="0" xfId="0" applyFont="1" applyFill="1" applyBorder="1" applyAlignment="1">
      <alignment horizontal="center" vertical="center"/>
    </xf>
    <xf numFmtId="0" fontId="54" fillId="39" borderId="0" xfId="83" applyFill="1" applyBorder="1" applyAlignment="1">
      <alignment horizontal="left" vertical="top"/>
    </xf>
    <xf numFmtId="0" fontId="59" fillId="0" borderId="0" xfId="84" applyFont="1"/>
    <xf numFmtId="0" fontId="59" fillId="0" borderId="0" xfId="84" applyFont="1" applyAlignment="1">
      <alignment horizontal="center" vertical="center"/>
    </xf>
    <xf numFmtId="0" fontId="60" fillId="0" borderId="0" xfId="84" applyFont="1" applyAlignment="1">
      <alignment horizontal="center" vertical="center"/>
    </xf>
    <xf numFmtId="0" fontId="60" fillId="0" borderId="0" xfId="84" applyFont="1" applyBorder="1" applyAlignment="1">
      <alignment horizontal="center" vertical="center"/>
    </xf>
    <xf numFmtId="169" fontId="61" fillId="25" borderId="54" xfId="84" applyNumberFormat="1" applyFont="1" applyFill="1" applyBorder="1" applyAlignment="1">
      <alignment horizontal="center" vertical="center"/>
    </xf>
    <xf numFmtId="169" fontId="60" fillId="25" borderId="58" xfId="84" applyNumberFormat="1" applyFont="1" applyFill="1" applyBorder="1" applyAlignment="1">
      <alignment horizontal="center" vertical="center"/>
    </xf>
    <xf numFmtId="0" fontId="60" fillId="25" borderId="49" xfId="84" applyFont="1" applyFill="1" applyBorder="1" applyAlignment="1">
      <alignment horizontal="left" vertical="center"/>
    </xf>
    <xf numFmtId="169" fontId="60" fillId="25" borderId="60" xfId="84" applyNumberFormat="1" applyFont="1" applyFill="1" applyBorder="1" applyAlignment="1">
      <alignment horizontal="center" vertical="center"/>
    </xf>
    <xf numFmtId="2" fontId="60" fillId="25" borderId="68" xfId="84" applyNumberFormat="1" applyFont="1" applyFill="1" applyBorder="1" applyAlignment="1">
      <alignment horizontal="center" vertical="center"/>
    </xf>
    <xf numFmtId="2" fontId="60" fillId="25" borderId="72" xfId="84" applyNumberFormat="1" applyFont="1" applyFill="1" applyBorder="1" applyAlignment="1">
      <alignment horizontal="center" vertical="center"/>
    </xf>
    <xf numFmtId="2" fontId="60" fillId="25" borderId="1" xfId="84" applyNumberFormat="1" applyFont="1" applyFill="1" applyBorder="1" applyAlignment="1">
      <alignment horizontal="center" vertical="center"/>
    </xf>
    <xf numFmtId="2" fontId="60" fillId="25" borderId="9" xfId="84" applyNumberFormat="1" applyFont="1" applyFill="1" applyBorder="1" applyAlignment="1">
      <alignment horizontal="center" vertical="center"/>
    </xf>
    <xf numFmtId="0" fontId="60" fillId="25" borderId="9" xfId="84" applyFont="1" applyFill="1" applyBorder="1" applyAlignment="1">
      <alignment horizontal="left" vertical="center"/>
    </xf>
    <xf numFmtId="0" fontId="60" fillId="25" borderId="13" xfId="84" applyFont="1" applyFill="1" applyBorder="1" applyAlignment="1">
      <alignment horizontal="center" vertical="center"/>
    </xf>
    <xf numFmtId="0" fontId="62" fillId="2" borderId="73" xfId="81" applyFont="1" applyFill="1" applyBorder="1" applyAlignment="1">
      <alignment horizontal="center" vertical="center"/>
    </xf>
    <xf numFmtId="2" fontId="60" fillId="25" borderId="53" xfId="84" applyNumberFormat="1" applyFont="1" applyFill="1" applyBorder="1" applyAlignment="1">
      <alignment horizontal="center" vertical="center"/>
    </xf>
    <xf numFmtId="2" fontId="60" fillId="25" borderId="24" xfId="84" applyNumberFormat="1" applyFont="1" applyFill="1" applyBorder="1" applyAlignment="1">
      <alignment horizontal="center" vertical="center"/>
    </xf>
    <xf numFmtId="0" fontId="60" fillId="25" borderId="24" xfId="84" applyFont="1" applyFill="1" applyBorder="1" applyAlignment="1">
      <alignment horizontal="left" vertical="center"/>
    </xf>
    <xf numFmtId="0" fontId="62" fillId="2" borderId="74" xfId="81" applyFont="1" applyFill="1" applyBorder="1" applyAlignment="1">
      <alignment horizontal="center" vertical="center"/>
    </xf>
    <xf numFmtId="0" fontId="61" fillId="25" borderId="13" xfId="84" applyFont="1" applyFill="1" applyBorder="1" applyAlignment="1">
      <alignment horizontal="center" vertical="center"/>
    </xf>
    <xf numFmtId="0" fontId="61" fillId="25" borderId="79" xfId="84" applyFont="1" applyFill="1" applyBorder="1" applyAlignment="1">
      <alignment horizontal="center" vertical="center"/>
    </xf>
    <xf numFmtId="4" fontId="60" fillId="25" borderId="68" xfId="84" applyNumberFormat="1" applyFont="1" applyFill="1" applyBorder="1" applyAlignment="1">
      <alignment horizontal="center" vertical="center"/>
    </xf>
    <xf numFmtId="2" fontId="60" fillId="25" borderId="83" xfId="84" applyNumberFormat="1" applyFont="1" applyFill="1" applyBorder="1" applyAlignment="1">
      <alignment horizontal="center" vertical="center" wrapText="1"/>
    </xf>
    <xf numFmtId="0" fontId="60" fillId="25" borderId="46" xfId="84" applyFont="1" applyFill="1" applyBorder="1" applyAlignment="1">
      <alignment horizontal="center" vertical="center"/>
    </xf>
    <xf numFmtId="0" fontId="60" fillId="25" borderId="46" xfId="84" applyFont="1" applyFill="1" applyBorder="1" applyAlignment="1">
      <alignment horizontal="left" vertical="center" wrapText="1"/>
    </xf>
    <xf numFmtId="0" fontId="60" fillId="25" borderId="48" xfId="84" applyFont="1" applyFill="1" applyBorder="1" applyAlignment="1">
      <alignment horizontal="center" vertical="center"/>
    </xf>
    <xf numFmtId="0" fontId="60" fillId="25" borderId="84" xfId="84" applyFont="1" applyFill="1" applyBorder="1" applyAlignment="1">
      <alignment horizontal="center" vertical="center"/>
    </xf>
    <xf numFmtId="0" fontId="61" fillId="25" borderId="77" xfId="84" applyFont="1" applyFill="1" applyBorder="1" applyAlignment="1">
      <alignment horizontal="center" vertical="center"/>
    </xf>
    <xf numFmtId="0" fontId="61" fillId="25" borderId="80" xfId="84" applyFont="1" applyFill="1" applyBorder="1" applyAlignment="1">
      <alignment horizontal="center" vertical="center"/>
    </xf>
    <xf numFmtId="0" fontId="61" fillId="25" borderId="85" xfId="84" applyFont="1" applyFill="1" applyBorder="1" applyAlignment="1">
      <alignment horizontal="center" vertical="center"/>
    </xf>
    <xf numFmtId="0" fontId="61" fillId="25" borderId="81" xfId="84" applyFont="1" applyFill="1" applyBorder="1" applyAlignment="1">
      <alignment horizontal="center" vertical="center"/>
    </xf>
    <xf numFmtId="0" fontId="60" fillId="25" borderId="86" xfId="84" applyFont="1" applyFill="1" applyBorder="1" applyAlignment="1">
      <alignment horizontal="center" vertical="center"/>
    </xf>
    <xf numFmtId="0" fontId="60" fillId="25" borderId="86" xfId="84" applyFont="1" applyFill="1" applyBorder="1" applyAlignment="1">
      <alignment horizontal="left" vertical="center" wrapText="1"/>
    </xf>
    <xf numFmtId="0" fontId="60" fillId="25" borderId="87" xfId="84" applyFont="1" applyFill="1" applyBorder="1" applyAlignment="1">
      <alignment horizontal="center" vertical="center"/>
    </xf>
    <xf numFmtId="0" fontId="60" fillId="25" borderId="88" xfId="84" applyFont="1" applyFill="1" applyBorder="1" applyAlignment="1">
      <alignment horizontal="center" vertical="center"/>
    </xf>
    <xf numFmtId="0" fontId="60" fillId="25" borderId="13" xfId="84" applyFont="1" applyFill="1" applyBorder="1" applyAlignment="1">
      <alignment horizontal="left" vertical="center" wrapText="1"/>
    </xf>
    <xf numFmtId="0" fontId="62" fillId="25" borderId="89" xfId="81" applyFont="1" applyFill="1" applyBorder="1" applyAlignment="1">
      <alignment horizontal="center" vertical="center" wrapText="1"/>
    </xf>
    <xf numFmtId="0" fontId="63" fillId="0" borderId="13" xfId="84" applyFont="1" applyBorder="1" applyAlignment="1">
      <alignment vertical="center" wrapText="1"/>
    </xf>
    <xf numFmtId="2" fontId="60" fillId="25" borderId="90" xfId="84" applyNumberFormat="1" applyFont="1" applyFill="1" applyBorder="1" applyAlignment="1">
      <alignment horizontal="center" vertical="center"/>
    </xf>
    <xf numFmtId="2" fontId="60" fillId="25" borderId="58" xfId="84" applyNumberFormat="1" applyFont="1" applyFill="1" applyBorder="1" applyAlignment="1">
      <alignment horizontal="center" vertical="center"/>
    </xf>
    <xf numFmtId="2" fontId="60" fillId="25" borderId="58" xfId="84" applyNumberFormat="1" applyFont="1" applyFill="1" applyBorder="1" applyAlignment="1">
      <alignment horizontal="center" vertical="center" wrapText="1"/>
    </xf>
    <xf numFmtId="0" fontId="60" fillId="25" borderId="46" xfId="84" applyFont="1" applyFill="1" applyBorder="1" applyAlignment="1">
      <alignment horizontal="left" vertical="center"/>
    </xf>
    <xf numFmtId="2" fontId="60" fillId="25" borderId="72" xfId="84" applyNumberFormat="1" applyFont="1" applyFill="1" applyBorder="1" applyAlignment="1">
      <alignment horizontal="center" vertical="center" wrapText="1"/>
    </xf>
    <xf numFmtId="0" fontId="60" fillId="25" borderId="24" xfId="84" applyFont="1" applyFill="1" applyBorder="1" applyAlignment="1">
      <alignment horizontal="center" vertical="center"/>
    </xf>
    <xf numFmtId="0" fontId="60" fillId="25" borderId="89" xfId="84" applyFont="1" applyFill="1" applyBorder="1" applyAlignment="1">
      <alignment horizontal="center" vertical="center"/>
    </xf>
    <xf numFmtId="0" fontId="61" fillId="25" borderId="77" xfId="84" applyFont="1" applyFill="1" applyBorder="1" applyAlignment="1">
      <alignment horizontal="center" vertical="center" wrapText="1"/>
    </xf>
    <xf numFmtId="0" fontId="59" fillId="0" borderId="0" xfId="84" applyFont="1" applyAlignment="1">
      <alignment vertical="center"/>
    </xf>
    <xf numFmtId="0" fontId="62" fillId="25" borderId="13" xfId="81" applyFont="1" applyFill="1" applyBorder="1" applyAlignment="1">
      <alignment horizontal="center" vertical="center"/>
    </xf>
    <xf numFmtId="2" fontId="62" fillId="25" borderId="24" xfId="81" applyNumberFormat="1" applyFont="1" applyFill="1" applyBorder="1" applyAlignment="1">
      <alignment horizontal="center" vertical="center"/>
    </xf>
    <xf numFmtId="0" fontId="51" fillId="25" borderId="3" xfId="81" applyFont="1" applyFill="1" applyBorder="1" applyAlignment="1">
      <alignment horizontal="center" vertical="center" wrapText="1"/>
    </xf>
    <xf numFmtId="0" fontId="64" fillId="0" borderId="13" xfId="84" applyFont="1" applyBorder="1" applyAlignment="1">
      <alignment horizontal="left" vertical="center" wrapText="1"/>
    </xf>
    <xf numFmtId="0" fontId="62" fillId="25" borderId="13" xfId="81" applyFont="1" applyFill="1" applyBorder="1" applyAlignment="1">
      <alignment horizontal="center" vertical="center" wrapText="1"/>
    </xf>
    <xf numFmtId="0" fontId="51" fillId="25" borderId="10" xfId="81" applyFont="1" applyFill="1" applyBorder="1" applyAlignment="1">
      <alignment horizontal="center" vertical="center"/>
    </xf>
    <xf numFmtId="0" fontId="51" fillId="25" borderId="13" xfId="81" applyFont="1" applyFill="1" applyBorder="1" applyAlignment="1">
      <alignment horizontal="center" vertical="center"/>
    </xf>
    <xf numFmtId="2" fontId="62" fillId="25" borderId="13" xfId="81" applyNumberFormat="1" applyFont="1" applyFill="1" applyBorder="1" applyAlignment="1">
      <alignment horizontal="center" vertical="center"/>
    </xf>
    <xf numFmtId="0" fontId="60" fillId="25" borderId="48" xfId="84" applyFont="1" applyFill="1" applyBorder="1" applyAlignment="1">
      <alignment horizontal="left" vertical="center"/>
    </xf>
    <xf numFmtId="0" fontId="60" fillId="25" borderId="87" xfId="84" applyFont="1" applyFill="1" applyBorder="1" applyAlignment="1">
      <alignment horizontal="left" vertical="center"/>
    </xf>
    <xf numFmtId="0" fontId="60" fillId="25" borderId="86" xfId="84" applyFont="1" applyFill="1" applyBorder="1" applyAlignment="1">
      <alignment horizontal="left" vertical="center"/>
    </xf>
    <xf numFmtId="0" fontId="61" fillId="25" borderId="100" xfId="84" applyFont="1" applyFill="1" applyBorder="1" applyAlignment="1">
      <alignment vertical="center"/>
    </xf>
    <xf numFmtId="0" fontId="61" fillId="25" borderId="64" xfId="84" applyFont="1" applyFill="1" applyBorder="1" applyAlignment="1">
      <alignment horizontal="center" vertical="center" wrapText="1"/>
    </xf>
    <xf numFmtId="0" fontId="61" fillId="25" borderId="102" xfId="84" applyFont="1" applyFill="1" applyBorder="1" applyAlignment="1">
      <alignment horizontal="center" vertical="center"/>
    </xf>
    <xf numFmtId="0" fontId="61" fillId="25" borderId="101" xfId="84" applyFont="1" applyFill="1" applyBorder="1" applyAlignment="1">
      <alignment horizontal="center" vertical="center"/>
    </xf>
    <xf numFmtId="10" fontId="7" fillId="25" borderId="0" xfId="80" applyNumberFormat="1" applyFont="1" applyFill="1" applyBorder="1" applyAlignment="1">
      <alignment horizontal="center" vertical="center"/>
    </xf>
    <xf numFmtId="0" fontId="62" fillId="25" borderId="88" xfId="81" applyFont="1" applyFill="1" applyBorder="1" applyAlignment="1">
      <alignment horizontal="center" vertical="center" wrapText="1"/>
    </xf>
    <xf numFmtId="0" fontId="59" fillId="0" borderId="25" xfId="84" applyFont="1" applyBorder="1" applyAlignment="1">
      <alignment horizontal="center" vertical="center"/>
    </xf>
    <xf numFmtId="0" fontId="7" fillId="36" borderId="13" xfId="0" applyNumberFormat="1" applyFont="1" applyFill="1" applyBorder="1" applyAlignment="1">
      <alignment horizontal="center" vertical="center"/>
    </xf>
    <xf numFmtId="49" fontId="8" fillId="36" borderId="13" xfId="0" applyNumberFormat="1" applyFont="1" applyFill="1" applyBorder="1" applyAlignment="1">
      <alignment horizontal="center" vertical="center"/>
    </xf>
    <xf numFmtId="0" fontId="8" fillId="36" borderId="13" xfId="0" applyFont="1" applyFill="1" applyBorder="1" applyAlignment="1">
      <alignment horizontal="center" vertical="center"/>
    </xf>
    <xf numFmtId="0" fontId="8" fillId="36" borderId="13" xfId="0" applyFont="1" applyFill="1" applyBorder="1" applyAlignment="1">
      <alignment horizontal="left" vertical="center" wrapText="1"/>
    </xf>
    <xf numFmtId="4" fontId="7" fillId="36" borderId="13" xfId="0" applyNumberFormat="1" applyFont="1" applyFill="1" applyBorder="1" applyAlignment="1">
      <alignment horizontal="right" vertical="center"/>
    </xf>
    <xf numFmtId="4" fontId="7" fillId="36" borderId="13" xfId="1" applyNumberFormat="1" applyFont="1" applyFill="1" applyBorder="1" applyAlignment="1">
      <alignment horizontal="right" vertical="center"/>
    </xf>
    <xf numFmtId="0" fontId="60" fillId="0" borderId="105" xfId="84" applyFont="1" applyBorder="1" applyAlignment="1">
      <alignment horizontal="center" vertical="center"/>
    </xf>
    <xf numFmtId="0" fontId="62" fillId="2" borderId="52" xfId="81" applyFont="1" applyFill="1" applyBorder="1" applyAlignment="1">
      <alignment horizontal="center" vertical="center"/>
    </xf>
    <xf numFmtId="0" fontId="62" fillId="2" borderId="106" xfId="81" applyFont="1" applyFill="1" applyBorder="1" applyAlignment="1">
      <alignment horizontal="center" vertical="center"/>
    </xf>
    <xf numFmtId="0" fontId="51" fillId="25" borderId="13" xfId="81" applyFont="1" applyFill="1" applyBorder="1" applyAlignment="1">
      <alignment vertical="center"/>
    </xf>
    <xf numFmtId="0" fontId="60" fillId="25" borderId="107" xfId="84" applyFont="1" applyFill="1" applyBorder="1" applyAlignment="1">
      <alignment horizontal="center" vertical="center"/>
    </xf>
    <xf numFmtId="0" fontId="51" fillId="25" borderId="78" xfId="81" applyFont="1" applyFill="1" applyBorder="1" applyAlignment="1">
      <alignment horizontal="center" vertical="center"/>
    </xf>
    <xf numFmtId="0" fontId="61" fillId="25" borderId="108" xfId="84" applyFont="1" applyFill="1" applyBorder="1" applyAlignment="1">
      <alignment horizontal="center" vertical="center"/>
    </xf>
    <xf numFmtId="2" fontId="60" fillId="25" borderId="13" xfId="84" applyNumberFormat="1" applyFont="1" applyFill="1" applyBorder="1" applyAlignment="1">
      <alignment horizontal="center" vertical="center" wrapText="1"/>
    </xf>
    <xf numFmtId="0" fontId="60" fillId="25" borderId="109" xfId="84" applyFont="1" applyFill="1" applyBorder="1" applyAlignment="1">
      <alignment horizontal="center" vertical="center"/>
    </xf>
    <xf numFmtId="0" fontId="61" fillId="25" borderId="110" xfId="84" applyFont="1" applyFill="1" applyBorder="1" applyAlignment="1">
      <alignment horizontal="center" vertical="center"/>
    </xf>
    <xf numFmtId="0" fontId="61" fillId="25" borderId="78" xfId="84" applyFont="1" applyFill="1" applyBorder="1" applyAlignment="1">
      <alignment horizontal="center" vertical="center"/>
    </xf>
    <xf numFmtId="0" fontId="61" fillId="25" borderId="111" xfId="84" applyFont="1" applyFill="1" applyBorder="1" applyAlignment="1">
      <alignment horizontal="center" vertical="center"/>
    </xf>
    <xf numFmtId="0" fontId="60" fillId="25" borderId="112" xfId="84" applyFont="1" applyFill="1" applyBorder="1" applyAlignment="1">
      <alignment horizontal="center" vertical="center"/>
    </xf>
    <xf numFmtId="0" fontId="62" fillId="25" borderId="72" xfId="81" applyFont="1" applyFill="1" applyBorder="1" applyAlignment="1">
      <alignment horizontal="center" vertical="center" wrapText="1"/>
    </xf>
    <xf numFmtId="0" fontId="62" fillId="25" borderId="24" xfId="81" applyFont="1" applyFill="1" applyBorder="1" applyAlignment="1">
      <alignment horizontal="center" vertical="center"/>
    </xf>
    <xf numFmtId="0" fontId="60" fillId="47" borderId="13" xfId="84" applyFont="1" applyFill="1" applyBorder="1" applyAlignment="1">
      <alignment horizontal="left" vertical="center" wrapText="1"/>
    </xf>
    <xf numFmtId="0" fontId="62" fillId="25" borderId="109" xfId="81" applyFont="1" applyFill="1" applyBorder="1" applyAlignment="1">
      <alignment horizontal="center" vertical="center" wrapText="1"/>
    </xf>
    <xf numFmtId="0" fontId="51" fillId="25" borderId="75" xfId="81" applyFont="1" applyFill="1" applyBorder="1" applyAlignment="1">
      <alignment horizontal="center" vertical="center" wrapText="1"/>
    </xf>
    <xf numFmtId="4" fontId="53" fillId="25" borderId="0" xfId="1" applyNumberFormat="1" applyFont="1" applyFill="1" applyAlignment="1">
      <alignment horizontal="center" vertical="center"/>
    </xf>
    <xf numFmtId="0" fontId="67" fillId="25" borderId="0" xfId="0" applyFont="1" applyFill="1" applyAlignment="1">
      <alignment vertical="center"/>
    </xf>
    <xf numFmtId="0" fontId="51" fillId="25" borderId="10" xfId="81" applyFont="1" applyFill="1" applyBorder="1" applyAlignment="1">
      <alignment horizontal="center" vertical="center"/>
    </xf>
    <xf numFmtId="0" fontId="51" fillId="25" borderId="13" xfId="81" applyFont="1" applyFill="1" applyBorder="1" applyAlignment="1">
      <alignment horizontal="center" vertical="center"/>
    </xf>
    <xf numFmtId="0" fontId="61" fillId="25" borderId="79" xfId="84" applyFont="1" applyFill="1" applyBorder="1" applyAlignment="1">
      <alignment horizontal="center" vertical="center"/>
    </xf>
    <xf numFmtId="0" fontId="61" fillId="25" borderId="85" xfId="84" applyFont="1" applyFill="1" applyBorder="1" applyAlignment="1">
      <alignment horizontal="center" vertical="center"/>
    </xf>
    <xf numFmtId="0" fontId="60" fillId="25" borderId="87" xfId="84" applyFont="1" applyFill="1" applyBorder="1" applyAlignment="1">
      <alignment horizontal="center" vertical="center"/>
    </xf>
    <xf numFmtId="0" fontId="61" fillId="25" borderId="13" xfId="84" applyFont="1" applyFill="1" applyBorder="1" applyAlignment="1">
      <alignment horizontal="center" vertical="center"/>
    </xf>
    <xf numFmtId="0" fontId="61" fillId="25" borderId="77" xfId="84" applyFont="1" applyFill="1" applyBorder="1" applyAlignment="1">
      <alignment horizontal="center" vertical="center"/>
    </xf>
    <xf numFmtId="0" fontId="61" fillId="25" borderId="80" xfId="84" applyFont="1" applyFill="1" applyBorder="1" applyAlignment="1">
      <alignment horizontal="center" vertical="center"/>
    </xf>
    <xf numFmtId="0" fontId="60" fillId="25" borderId="49" xfId="84" applyFont="1" applyFill="1" applyBorder="1" applyAlignment="1">
      <alignment horizontal="left" vertical="center"/>
    </xf>
    <xf numFmtId="2" fontId="60" fillId="25" borderId="24" xfId="84" applyNumberFormat="1" applyFont="1" applyFill="1" applyBorder="1" applyAlignment="1">
      <alignment horizontal="center" vertical="center"/>
    </xf>
    <xf numFmtId="0" fontId="60" fillId="25" borderId="24" xfId="84" applyFont="1" applyFill="1" applyBorder="1" applyAlignment="1">
      <alignment horizontal="center" vertical="center"/>
    </xf>
    <xf numFmtId="0" fontId="60" fillId="25" borderId="46" xfId="84" applyFont="1" applyFill="1" applyBorder="1" applyAlignment="1">
      <alignment horizontal="center" vertical="center"/>
    </xf>
    <xf numFmtId="0" fontId="60" fillId="25" borderId="48" xfId="84" applyFont="1" applyFill="1" applyBorder="1" applyAlignment="1">
      <alignment horizontal="center" vertical="center"/>
    </xf>
    <xf numFmtId="2" fontId="8" fillId="41" borderId="9" xfId="1" applyNumberFormat="1" applyFont="1" applyFill="1" applyBorder="1" applyAlignment="1">
      <alignment horizontal="center" vertical="center" wrapText="1"/>
    </xf>
    <xf numFmtId="2" fontId="8" fillId="41" borderId="31" xfId="1" applyNumberFormat="1" applyFont="1" applyFill="1" applyBorder="1" applyAlignment="1">
      <alignment horizontal="center" vertical="center" wrapText="1"/>
    </xf>
    <xf numFmtId="2" fontId="8" fillId="41" borderId="12" xfId="1" applyNumberFormat="1" applyFont="1" applyFill="1" applyBorder="1" applyAlignment="1">
      <alignment horizontal="center" vertical="center" wrapText="1"/>
    </xf>
    <xf numFmtId="3" fontId="30" fillId="41" borderId="13" xfId="1" applyNumberFormat="1" applyFont="1" applyFill="1" applyBorder="1" applyAlignment="1">
      <alignment horizontal="center" vertical="center"/>
    </xf>
    <xf numFmtId="10" fontId="30" fillId="41" borderId="13" xfId="0" applyNumberFormat="1" applyFont="1" applyFill="1" applyBorder="1" applyAlignment="1">
      <alignment horizontal="right" vertical="center"/>
    </xf>
    <xf numFmtId="170" fontId="30" fillId="41" borderId="13" xfId="1" applyNumberFormat="1" applyFont="1" applyFill="1" applyBorder="1" applyAlignment="1">
      <alignment horizontal="right" vertical="center"/>
    </xf>
    <xf numFmtId="4" fontId="8" fillId="2" borderId="2" xfId="0" applyNumberFormat="1" applyFont="1" applyFill="1" applyBorder="1" applyAlignment="1">
      <alignment horizontal="center" vertical="center"/>
    </xf>
    <xf numFmtId="10" fontId="30" fillId="48" borderId="24" xfId="0" applyNumberFormat="1" applyFont="1" applyFill="1" applyBorder="1" applyAlignment="1">
      <alignment horizontal="right" vertical="center"/>
    </xf>
    <xf numFmtId="0" fontId="8" fillId="25" borderId="0" xfId="0" applyNumberFormat="1" applyFont="1" applyFill="1" applyBorder="1" applyAlignment="1">
      <alignment vertical="center"/>
    </xf>
    <xf numFmtId="4" fontId="28"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49" fontId="60" fillId="25" borderId="13" xfId="84" applyNumberFormat="1" applyFont="1" applyFill="1" applyBorder="1" applyAlignment="1">
      <alignment horizontal="center" vertical="center"/>
    </xf>
    <xf numFmtId="3" fontId="8" fillId="49" borderId="10" xfId="4" applyNumberFormat="1" applyFont="1" applyFill="1" applyBorder="1" applyAlignment="1">
      <alignment horizontal="right" vertical="center"/>
    </xf>
    <xf numFmtId="2" fontId="8" fillId="49" borderId="10" xfId="4" applyNumberFormat="1" applyFont="1" applyFill="1" applyBorder="1" applyAlignment="1">
      <alignment vertical="center" wrapText="1"/>
    </xf>
    <xf numFmtId="2" fontId="7" fillId="49" borderId="11" xfId="1" applyNumberFormat="1" applyFont="1" applyFill="1" applyBorder="1" applyAlignment="1">
      <alignment horizontal="center" vertical="center"/>
    </xf>
    <xf numFmtId="2" fontId="8" fillId="49" borderId="11" xfId="1" applyNumberFormat="1" applyFont="1" applyFill="1" applyBorder="1" applyAlignment="1">
      <alignment horizontal="center" vertical="center" wrapText="1"/>
    </xf>
    <xf numFmtId="2" fontId="8" fillId="49" borderId="11" xfId="1" applyNumberFormat="1" applyFont="1" applyFill="1" applyBorder="1" applyAlignment="1">
      <alignment horizontal="center" vertical="center"/>
    </xf>
    <xf numFmtId="4" fontId="7" fillId="49" borderId="11" xfId="1" applyNumberFormat="1" applyFont="1" applyFill="1" applyBorder="1" applyAlignment="1">
      <alignment horizontal="center" vertical="center"/>
    </xf>
    <xf numFmtId="164" fontId="8" fillId="49" borderId="14" xfId="1" applyFont="1" applyFill="1" applyBorder="1" applyAlignment="1">
      <alignment horizontal="center" vertical="center"/>
    </xf>
    <xf numFmtId="4" fontId="8" fillId="49" borderId="14" xfId="4" applyNumberFormat="1" applyFont="1" applyFill="1" applyBorder="1" applyAlignment="1">
      <alignment horizontal="center" vertical="center"/>
    </xf>
    <xf numFmtId="164" fontId="37" fillId="50" borderId="13" xfId="1" applyFont="1" applyFill="1" applyBorder="1" applyAlignment="1">
      <alignment horizontal="center" vertical="center"/>
    </xf>
    <xf numFmtId="4" fontId="8" fillId="25" borderId="4" xfId="4" applyNumberFormat="1" applyFont="1" applyFill="1" applyBorder="1" applyAlignment="1">
      <alignment horizontal="right" vertical="center"/>
    </xf>
    <xf numFmtId="2" fontId="7" fillId="25" borderId="13" xfId="1" applyNumberFormat="1" applyFont="1" applyFill="1" applyBorder="1" applyAlignment="1">
      <alignment horizontal="center" vertical="center"/>
    </xf>
    <xf numFmtId="2" fontId="8" fillId="25" borderId="13" xfId="1" applyNumberFormat="1" applyFont="1" applyFill="1" applyBorder="1" applyAlignment="1">
      <alignment horizontal="center" vertical="center" wrapText="1"/>
    </xf>
    <xf numFmtId="2" fontId="8" fillId="25" borderId="13" xfId="1" applyNumberFormat="1" applyFont="1" applyFill="1" applyBorder="1" applyAlignment="1">
      <alignment horizontal="center" vertical="center"/>
    </xf>
    <xf numFmtId="4" fontId="7" fillId="25" borderId="13" xfId="1" applyNumberFormat="1" applyFont="1" applyFill="1" applyBorder="1" applyAlignment="1">
      <alignment horizontal="center" vertical="center"/>
    </xf>
    <xf numFmtId="164" fontId="8" fillId="25" borderId="13" xfId="1" applyFont="1" applyFill="1" applyBorder="1" applyAlignment="1">
      <alignment horizontal="center" vertical="center"/>
    </xf>
    <xf numFmtId="2" fontId="28" fillId="25" borderId="13" xfId="1" applyNumberFormat="1" applyFont="1" applyFill="1" applyBorder="1" applyAlignment="1">
      <alignment horizontal="center" vertical="center"/>
    </xf>
    <xf numFmtId="4" fontId="28" fillId="25" borderId="13" xfId="1" applyNumberFormat="1" applyFont="1" applyFill="1" applyBorder="1" applyAlignment="1">
      <alignment horizontal="center" vertical="center" wrapText="1"/>
    </xf>
    <xf numFmtId="4" fontId="28" fillId="25" borderId="13" xfId="1" applyNumberFormat="1" applyFont="1" applyFill="1" applyBorder="1" applyAlignment="1">
      <alignment horizontal="center" vertical="center"/>
    </xf>
    <xf numFmtId="164" fontId="28" fillId="25" borderId="13" xfId="1" applyFont="1" applyFill="1" applyBorder="1" applyAlignment="1">
      <alignment horizontal="center" vertical="center"/>
    </xf>
    <xf numFmtId="2" fontId="8" fillId="25" borderId="13" xfId="56" applyNumberFormat="1" applyFont="1" applyFill="1" applyBorder="1" applyAlignment="1">
      <alignment horizontal="center" vertical="center"/>
    </xf>
    <xf numFmtId="164" fontId="8" fillId="25" borderId="13" xfId="56" applyFont="1" applyFill="1" applyBorder="1" applyAlignment="1">
      <alignment horizontal="center" vertical="center"/>
    </xf>
    <xf numFmtId="4" fontId="8" fillId="25" borderId="13" xfId="56" applyNumberFormat="1" applyFont="1" applyFill="1" applyBorder="1" applyAlignment="1">
      <alignment horizontal="center" vertical="center"/>
    </xf>
    <xf numFmtId="2" fontId="8" fillId="25" borderId="9" xfId="4" applyNumberFormat="1" applyFont="1" applyFill="1" applyBorder="1" applyAlignment="1">
      <alignment vertical="top" wrapText="1"/>
    </xf>
    <xf numFmtId="2" fontId="8" fillId="25" borderId="31" xfId="4" applyNumberFormat="1" applyFont="1" applyFill="1" applyBorder="1" applyAlignment="1">
      <alignment vertical="top" wrapText="1"/>
    </xf>
    <xf numFmtId="2" fontId="8" fillId="25" borderId="12" xfId="4" applyNumberFormat="1" applyFont="1" applyFill="1" applyBorder="1" applyAlignment="1">
      <alignment vertical="top" wrapText="1"/>
    </xf>
    <xf numFmtId="2" fontId="35" fillId="25" borderId="13" xfId="1" applyNumberFormat="1" applyFont="1" applyFill="1" applyBorder="1" applyAlignment="1">
      <alignment horizontal="center" vertical="center"/>
    </xf>
    <xf numFmtId="164" fontId="7" fillId="25" borderId="13" xfId="1" applyFont="1" applyFill="1" applyBorder="1" applyAlignment="1">
      <alignment vertical="center"/>
    </xf>
    <xf numFmtId="4" fontId="37" fillId="25" borderId="13" xfId="4" applyNumberFormat="1" applyFont="1" applyFill="1" applyBorder="1" applyAlignment="1">
      <alignment horizontal="center" vertical="center"/>
    </xf>
    <xf numFmtId="4" fontId="40" fillId="25" borderId="13" xfId="4" applyNumberFormat="1" applyFont="1" applyFill="1" applyBorder="1" applyAlignment="1">
      <alignment horizontal="center" vertical="center"/>
    </xf>
    <xf numFmtId="4" fontId="8" fillId="25" borderId="13" xfId="4" applyNumberFormat="1" applyFont="1" applyFill="1" applyBorder="1" applyAlignment="1">
      <alignment horizontal="center" vertical="center"/>
    </xf>
    <xf numFmtId="172" fontId="28" fillId="25" borderId="13" xfId="1" applyNumberFormat="1" applyFont="1" applyFill="1" applyBorder="1" applyAlignment="1">
      <alignment horizontal="center" vertical="center" wrapText="1"/>
    </xf>
    <xf numFmtId="0" fontId="51" fillId="25" borderId="10" xfId="81" applyFont="1" applyFill="1" applyBorder="1" applyAlignment="1">
      <alignment horizontal="center" vertical="center"/>
    </xf>
    <xf numFmtId="0" fontId="51" fillId="25" borderId="13" xfId="81" applyFont="1" applyFill="1" applyBorder="1" applyAlignment="1">
      <alignment horizontal="center" vertical="center"/>
    </xf>
    <xf numFmtId="170" fontId="36" fillId="0" borderId="23" xfId="1" applyNumberFormat="1" applyFont="1" applyFill="1" applyBorder="1" applyAlignment="1">
      <alignment horizontal="right" vertical="center"/>
    </xf>
    <xf numFmtId="4" fontId="33" fillId="0" borderId="23" xfId="0" applyNumberFormat="1" applyFont="1" applyFill="1" applyBorder="1" applyAlignment="1">
      <alignment horizontal="center" vertical="center"/>
    </xf>
    <xf numFmtId="0" fontId="0" fillId="25" borderId="13" xfId="0" applyFill="1" applyBorder="1" applyAlignment="1">
      <alignment horizontal="center" vertical="center"/>
    </xf>
    <xf numFmtId="0" fontId="0" fillId="25" borderId="13" xfId="0" applyNumberFormat="1" applyFill="1" applyBorder="1" applyAlignment="1">
      <alignment horizontal="center" vertical="center"/>
    </xf>
    <xf numFmtId="44" fontId="8" fillId="36" borderId="13" xfId="82" applyFont="1" applyFill="1" applyBorder="1" applyAlignment="1">
      <alignment horizontal="right" vertical="center"/>
    </xf>
    <xf numFmtId="44" fontId="7" fillId="25" borderId="13" xfId="82" applyFont="1" applyFill="1" applyBorder="1" applyAlignment="1">
      <alignment horizontal="right" vertical="center"/>
    </xf>
    <xf numFmtId="0" fontId="7" fillId="0" borderId="13" xfId="0" applyFont="1" applyBorder="1" applyAlignment="1">
      <alignment horizontal="left" vertical="center" wrapText="1"/>
    </xf>
    <xf numFmtId="0" fontId="59" fillId="0" borderId="0" xfId="85" applyFont="1"/>
    <xf numFmtId="0" fontId="59" fillId="0" borderId="0" xfId="85" applyFont="1" applyAlignment="1">
      <alignment horizontal="center" vertical="center"/>
    </xf>
    <xf numFmtId="0" fontId="60" fillId="0" borderId="0" xfId="85" applyFont="1" applyAlignment="1">
      <alignment horizontal="center" vertical="center"/>
    </xf>
    <xf numFmtId="169" fontId="61" fillId="25" borderId="54" xfId="85" applyNumberFormat="1" applyFont="1" applyFill="1" applyBorder="1" applyAlignment="1">
      <alignment horizontal="center" vertical="center"/>
    </xf>
    <xf numFmtId="169" fontId="60" fillId="25" borderId="58" xfId="85" applyNumberFormat="1" applyFont="1" applyFill="1" applyBorder="1" applyAlignment="1">
      <alignment horizontal="center" vertical="center"/>
    </xf>
    <xf numFmtId="0" fontId="60" fillId="25" borderId="49" xfId="85" applyFont="1" applyFill="1" applyBorder="1" applyAlignment="1">
      <alignment horizontal="left" vertical="center"/>
    </xf>
    <xf numFmtId="169" fontId="60" fillId="25" borderId="60" xfId="85" applyNumberFormat="1" applyFont="1" applyFill="1" applyBorder="1" applyAlignment="1">
      <alignment horizontal="center" vertical="center"/>
    </xf>
    <xf numFmtId="2" fontId="60" fillId="25" borderId="68" xfId="85" applyNumberFormat="1" applyFont="1" applyFill="1" applyBorder="1" applyAlignment="1">
      <alignment horizontal="center" vertical="center"/>
    </xf>
    <xf numFmtId="2" fontId="60" fillId="25" borderId="72" xfId="85" applyNumberFormat="1" applyFont="1" applyFill="1" applyBorder="1" applyAlignment="1">
      <alignment horizontal="center" vertical="center"/>
    </xf>
    <xf numFmtId="2" fontId="60" fillId="25" borderId="1" xfId="85" applyNumberFormat="1" applyFont="1" applyFill="1" applyBorder="1" applyAlignment="1">
      <alignment horizontal="center" vertical="center"/>
    </xf>
    <xf numFmtId="2" fontId="60" fillId="25" borderId="9" xfId="85" applyNumberFormat="1" applyFont="1" applyFill="1" applyBorder="1" applyAlignment="1">
      <alignment horizontal="center" vertical="center"/>
    </xf>
    <xf numFmtId="0" fontId="60" fillId="25" borderId="9" xfId="85" applyFont="1" applyFill="1" applyBorder="1" applyAlignment="1">
      <alignment horizontal="left" vertical="center"/>
    </xf>
    <xf numFmtId="0" fontId="60" fillId="25" borderId="13" xfId="85" applyFont="1" applyFill="1" applyBorder="1" applyAlignment="1">
      <alignment horizontal="center" vertical="center"/>
    </xf>
    <xf numFmtId="2" fontId="60" fillId="25" borderId="53" xfId="85" applyNumberFormat="1" applyFont="1" applyFill="1" applyBorder="1" applyAlignment="1">
      <alignment horizontal="center" vertical="center"/>
    </xf>
    <xf numFmtId="2" fontId="60" fillId="25" borderId="24" xfId="85" applyNumberFormat="1" applyFont="1" applyFill="1" applyBorder="1" applyAlignment="1">
      <alignment horizontal="center" vertical="center"/>
    </xf>
    <xf numFmtId="0" fontId="60" fillId="25" borderId="24" xfId="85" applyFont="1" applyFill="1" applyBorder="1" applyAlignment="1">
      <alignment horizontal="left" vertical="center"/>
    </xf>
    <xf numFmtId="0" fontId="61" fillId="25" borderId="13" xfId="85" applyFont="1" applyFill="1" applyBorder="1" applyAlignment="1">
      <alignment horizontal="center" vertical="center"/>
    </xf>
    <xf numFmtId="0" fontId="61" fillId="25" borderId="79" xfId="85" applyFont="1" applyFill="1" applyBorder="1" applyAlignment="1">
      <alignment horizontal="center" vertical="center"/>
    </xf>
    <xf numFmtId="4" fontId="60" fillId="25" borderId="68" xfId="85" applyNumberFormat="1" applyFont="1" applyFill="1" applyBorder="1" applyAlignment="1">
      <alignment horizontal="center" vertical="center"/>
    </xf>
    <xf numFmtId="2" fontId="60" fillId="25" borderId="83" xfId="85" applyNumberFormat="1" applyFont="1" applyFill="1" applyBorder="1" applyAlignment="1">
      <alignment horizontal="center" vertical="center" wrapText="1"/>
    </xf>
    <xf numFmtId="0" fontId="60" fillId="25" borderId="46" xfId="85" applyFont="1" applyFill="1" applyBorder="1" applyAlignment="1">
      <alignment horizontal="center" vertical="center"/>
    </xf>
    <xf numFmtId="0" fontId="60" fillId="25" borderId="46" xfId="85" applyFont="1" applyFill="1" applyBorder="1" applyAlignment="1">
      <alignment horizontal="left" vertical="center" wrapText="1"/>
    </xf>
    <xf numFmtId="0" fontId="60" fillId="25" borderId="48" xfId="85" applyFont="1" applyFill="1" applyBorder="1" applyAlignment="1">
      <alignment horizontal="center" vertical="center"/>
    </xf>
    <xf numFmtId="0" fontId="60" fillId="25" borderId="84" xfId="85" applyFont="1" applyFill="1" applyBorder="1" applyAlignment="1">
      <alignment horizontal="center" vertical="center"/>
    </xf>
    <xf numFmtId="0" fontId="61" fillId="25" borderId="77" xfId="85" applyFont="1" applyFill="1" applyBorder="1" applyAlignment="1">
      <alignment horizontal="center" vertical="center"/>
    </xf>
    <xf numFmtId="0" fontId="61" fillId="25" borderId="80" xfId="85" applyFont="1" applyFill="1" applyBorder="1" applyAlignment="1">
      <alignment horizontal="center" vertical="center"/>
    </xf>
    <xf numFmtId="0" fontId="61" fillId="25" borderId="85" xfId="85" applyFont="1" applyFill="1" applyBorder="1" applyAlignment="1">
      <alignment horizontal="center" vertical="center"/>
    </xf>
    <xf numFmtId="0" fontId="61" fillId="25" borderId="81" xfId="85" applyFont="1" applyFill="1" applyBorder="1" applyAlignment="1">
      <alignment horizontal="center" vertical="center"/>
    </xf>
    <xf numFmtId="2" fontId="60" fillId="25" borderId="13" xfId="85" applyNumberFormat="1" applyFont="1" applyFill="1" applyBorder="1" applyAlignment="1">
      <alignment horizontal="center" vertical="center" wrapText="1"/>
    </xf>
    <xf numFmtId="0" fontId="60" fillId="25" borderId="13" xfId="85" applyFont="1" applyFill="1" applyBorder="1" applyAlignment="1">
      <alignment horizontal="left" vertical="center" wrapText="1"/>
    </xf>
    <xf numFmtId="49" fontId="60" fillId="25" borderId="13" xfId="85" applyNumberFormat="1" applyFont="1" applyFill="1" applyBorder="1" applyAlignment="1">
      <alignment horizontal="center" vertical="center"/>
    </xf>
    <xf numFmtId="0" fontId="60" fillId="25" borderId="86" xfId="85" applyFont="1" applyFill="1" applyBorder="1" applyAlignment="1">
      <alignment horizontal="center" vertical="center"/>
    </xf>
    <xf numFmtId="0" fontId="60" fillId="25" borderId="86" xfId="85" applyFont="1" applyFill="1" applyBorder="1" applyAlignment="1">
      <alignment horizontal="left" vertical="center" wrapText="1"/>
    </xf>
    <xf numFmtId="0" fontId="60" fillId="25" borderId="87" xfId="85" applyFont="1" applyFill="1" applyBorder="1" applyAlignment="1">
      <alignment horizontal="center" vertical="center"/>
    </xf>
    <xf numFmtId="0" fontId="60" fillId="25" borderId="88" xfId="85" applyFont="1" applyFill="1" applyBorder="1" applyAlignment="1">
      <alignment horizontal="center" vertical="center"/>
    </xf>
    <xf numFmtId="0" fontId="63" fillId="0" borderId="13" xfId="85" applyFont="1" applyBorder="1" applyAlignment="1">
      <alignment vertical="center" wrapText="1"/>
    </xf>
    <xf numFmtId="2" fontId="60" fillId="25" borderId="90" xfId="85" applyNumberFormat="1" applyFont="1" applyFill="1" applyBorder="1" applyAlignment="1">
      <alignment horizontal="center" vertical="center"/>
    </xf>
    <xf numFmtId="2" fontId="60" fillId="25" borderId="58" xfId="85" applyNumberFormat="1" applyFont="1" applyFill="1" applyBorder="1" applyAlignment="1">
      <alignment horizontal="center" vertical="center"/>
    </xf>
    <xf numFmtId="2" fontId="60" fillId="25" borderId="58" xfId="85" applyNumberFormat="1" applyFont="1" applyFill="1" applyBorder="1" applyAlignment="1">
      <alignment horizontal="center" vertical="center" wrapText="1"/>
    </xf>
    <xf numFmtId="0" fontId="60" fillId="25" borderId="46" xfId="85" applyFont="1" applyFill="1" applyBorder="1" applyAlignment="1">
      <alignment horizontal="left" vertical="center"/>
    </xf>
    <xf numFmtId="2" fontId="60" fillId="25" borderId="72" xfId="85" applyNumberFormat="1" applyFont="1" applyFill="1" applyBorder="1" applyAlignment="1">
      <alignment horizontal="center" vertical="center" wrapText="1"/>
    </xf>
    <xf numFmtId="0" fontId="60" fillId="25" borderId="24" xfId="85" applyFont="1" applyFill="1" applyBorder="1" applyAlignment="1">
      <alignment horizontal="center" vertical="center"/>
    </xf>
    <xf numFmtId="0" fontId="60" fillId="25" borderId="89" xfId="85" applyFont="1" applyFill="1" applyBorder="1" applyAlignment="1">
      <alignment horizontal="center" vertical="center"/>
    </xf>
    <xf numFmtId="0" fontId="61" fillId="25" borderId="77" xfId="85" applyFont="1" applyFill="1" applyBorder="1" applyAlignment="1">
      <alignment horizontal="center" vertical="center" wrapText="1"/>
    </xf>
    <xf numFmtId="0" fontId="59" fillId="0" borderId="0" xfId="85" applyFont="1" applyAlignment="1">
      <alignment vertical="center"/>
    </xf>
    <xf numFmtId="0" fontId="64" fillId="0" borderId="13" xfId="85" applyFont="1" applyBorder="1" applyAlignment="1">
      <alignment horizontal="left" vertical="center" wrapText="1"/>
    </xf>
    <xf numFmtId="0" fontId="62" fillId="0" borderId="87" xfId="85" applyFont="1" applyBorder="1" applyAlignment="1">
      <alignment horizontal="center" vertical="center"/>
    </xf>
    <xf numFmtId="0" fontId="7" fillId="0" borderId="13" xfId="0" applyFont="1" applyBorder="1" applyAlignment="1">
      <alignment horizontal="center" vertical="center"/>
    </xf>
    <xf numFmtId="0" fontId="7" fillId="25" borderId="12" xfId="0" applyNumberFormat="1" applyFont="1" applyFill="1" applyBorder="1" applyAlignment="1">
      <alignment horizontal="center" vertical="center"/>
    </xf>
    <xf numFmtId="0" fontId="7" fillId="25" borderId="10" xfId="0" applyFont="1" applyFill="1" applyBorder="1" applyAlignment="1">
      <alignment horizontal="center" vertical="center"/>
    </xf>
    <xf numFmtId="0" fontId="8" fillId="36" borderId="10" xfId="0" applyFont="1" applyFill="1" applyBorder="1" applyAlignment="1">
      <alignment horizontal="center" vertical="center"/>
    </xf>
    <xf numFmtId="0" fontId="8" fillId="41" borderId="10" xfId="0" applyFont="1" applyFill="1" applyBorder="1" applyAlignment="1">
      <alignment horizontal="center" vertical="center"/>
    </xf>
    <xf numFmtId="4" fontId="0" fillId="25" borderId="13" xfId="0" applyNumberFormat="1" applyFill="1" applyBorder="1" applyAlignment="1">
      <alignment horizontal="center" vertical="center"/>
    </xf>
    <xf numFmtId="3" fontId="8" fillId="39" borderId="4" xfId="4" applyNumberFormat="1" applyFont="1" applyFill="1" applyBorder="1" applyAlignment="1">
      <alignment horizontal="right" vertical="center"/>
    </xf>
    <xf numFmtId="2" fontId="8" fillId="39" borderId="13" xfId="56" applyNumberFormat="1" applyFont="1" applyFill="1" applyBorder="1" applyAlignment="1">
      <alignment horizontal="center" vertical="center"/>
    </xf>
    <xf numFmtId="164" fontId="8" fillId="39" borderId="13" xfId="56" applyFont="1" applyFill="1" applyBorder="1" applyAlignment="1">
      <alignment horizontal="center" vertical="center"/>
    </xf>
    <xf numFmtId="4" fontId="8" fillId="39" borderId="13" xfId="56" applyNumberFormat="1" applyFont="1" applyFill="1" applyBorder="1" applyAlignment="1">
      <alignment horizontal="center" vertical="center"/>
    </xf>
    <xf numFmtId="164" fontId="8" fillId="39" borderId="13" xfId="1" applyFont="1" applyFill="1" applyBorder="1" applyAlignment="1">
      <alignment horizontal="center" vertical="center"/>
    </xf>
    <xf numFmtId="4" fontId="8" fillId="39" borderId="5" xfId="4" applyNumberFormat="1" applyFont="1" applyFill="1" applyBorder="1" applyAlignment="1">
      <alignment horizontal="center" vertical="center"/>
    </xf>
    <xf numFmtId="4" fontId="8" fillId="39" borderId="4" xfId="4" applyNumberFormat="1" applyFont="1" applyFill="1" applyBorder="1" applyAlignment="1">
      <alignment horizontal="right" vertical="center"/>
    </xf>
    <xf numFmtId="2" fontId="7" fillId="39" borderId="13" xfId="1" applyNumberFormat="1" applyFont="1" applyFill="1" applyBorder="1" applyAlignment="1">
      <alignment horizontal="center" vertical="center"/>
    </xf>
    <xf numFmtId="2" fontId="8" fillId="39" borderId="13" xfId="1" applyNumberFormat="1" applyFont="1" applyFill="1" applyBorder="1" applyAlignment="1">
      <alignment horizontal="center" vertical="center" wrapText="1"/>
    </xf>
    <xf numFmtId="2" fontId="8" fillId="39" borderId="13" xfId="1" applyNumberFormat="1" applyFont="1" applyFill="1" applyBorder="1" applyAlignment="1">
      <alignment horizontal="center" vertical="center"/>
    </xf>
    <xf numFmtId="4" fontId="7" fillId="39" borderId="13" xfId="1" applyNumberFormat="1" applyFont="1" applyFill="1" applyBorder="1" applyAlignment="1">
      <alignment horizontal="center" vertical="center"/>
    </xf>
    <xf numFmtId="4" fontId="37" fillId="39" borderId="5" xfId="4" applyNumberFormat="1" applyFont="1" applyFill="1" applyBorder="1" applyAlignment="1">
      <alignment horizontal="center" vertical="center"/>
    </xf>
    <xf numFmtId="3" fontId="28" fillId="39" borderId="4" xfId="4" applyNumberFormat="1" applyFont="1" applyFill="1" applyBorder="1" applyAlignment="1">
      <alignment horizontal="right" vertical="center"/>
    </xf>
    <xf numFmtId="2" fontId="28" fillId="39" borderId="13" xfId="1" applyNumberFormat="1" applyFont="1" applyFill="1" applyBorder="1" applyAlignment="1">
      <alignment horizontal="center" vertical="center"/>
    </xf>
    <xf numFmtId="4" fontId="28" fillId="39" borderId="13" xfId="1" applyNumberFormat="1" applyFont="1" applyFill="1" applyBorder="1" applyAlignment="1">
      <alignment horizontal="center" vertical="center" wrapText="1"/>
    </xf>
    <xf numFmtId="4" fontId="28" fillId="39" borderId="13" xfId="1" applyNumberFormat="1" applyFont="1" applyFill="1" applyBorder="1" applyAlignment="1">
      <alignment horizontal="center" vertical="center"/>
    </xf>
    <xf numFmtId="164" fontId="28" fillId="39" borderId="13" xfId="1" applyFont="1" applyFill="1" applyBorder="1" applyAlignment="1">
      <alignment horizontal="center" vertical="center"/>
    </xf>
    <xf numFmtId="4" fontId="40" fillId="39" borderId="5" xfId="4" applyNumberFormat="1" applyFont="1" applyFill="1" applyBorder="1" applyAlignment="1">
      <alignment horizontal="center" vertical="center"/>
    </xf>
    <xf numFmtId="164" fontId="8" fillId="39" borderId="10" xfId="56" applyFont="1" applyFill="1" applyBorder="1" applyAlignment="1">
      <alignment horizontal="left" vertical="center" wrapText="1"/>
    </xf>
    <xf numFmtId="4" fontId="8" fillId="39" borderId="14" xfId="4" applyNumberFormat="1" applyFont="1" applyFill="1" applyBorder="1" applyAlignment="1">
      <alignment horizontal="center" vertical="center"/>
    </xf>
    <xf numFmtId="164" fontId="8" fillId="39" borderId="4" xfId="56" applyFont="1" applyFill="1" applyBorder="1" applyAlignment="1">
      <alignment horizontal="left" vertical="center"/>
    </xf>
    <xf numFmtId="2" fontId="8" fillId="39" borderId="4" xfId="4" applyNumberFormat="1" applyFont="1" applyFill="1" applyBorder="1" applyAlignment="1">
      <alignment vertical="center"/>
    </xf>
    <xf numFmtId="0" fontId="28" fillId="39" borderId="4" xfId="4" applyFont="1" applyFill="1" applyBorder="1" applyAlignment="1">
      <alignment vertical="center" wrapText="1"/>
    </xf>
    <xf numFmtId="4" fontId="7" fillId="39" borderId="13" xfId="1" applyNumberFormat="1" applyFont="1" applyFill="1" applyBorder="1" applyAlignment="1">
      <alignment horizontal="center" vertical="center" wrapText="1"/>
    </xf>
    <xf numFmtId="164" fontId="7" fillId="39" borderId="13" xfId="1" applyFont="1" applyFill="1" applyBorder="1" applyAlignment="1">
      <alignment horizontal="center" vertical="center"/>
    </xf>
    <xf numFmtId="172" fontId="28" fillId="39" borderId="13" xfId="1" applyNumberFormat="1" applyFont="1" applyFill="1" applyBorder="1" applyAlignment="1">
      <alignment horizontal="center" vertical="center"/>
    </xf>
    <xf numFmtId="0" fontId="7" fillId="39" borderId="0" xfId="0" applyFont="1" applyFill="1" applyAlignment="1">
      <alignment vertical="center"/>
    </xf>
    <xf numFmtId="3" fontId="8" fillId="39" borderId="10" xfId="4" applyNumberFormat="1" applyFont="1" applyFill="1" applyBorder="1" applyAlignment="1">
      <alignment horizontal="right" vertical="center"/>
    </xf>
    <xf numFmtId="2" fontId="8" fillId="39" borderId="10" xfId="4" applyNumberFormat="1" applyFont="1" applyFill="1" applyBorder="1" applyAlignment="1">
      <alignment vertical="center" wrapText="1"/>
    </xf>
    <xf numFmtId="2" fontId="7" fillId="39" borderId="11" xfId="1" applyNumberFormat="1" applyFont="1" applyFill="1" applyBorder="1" applyAlignment="1">
      <alignment horizontal="center" vertical="center"/>
    </xf>
    <xf numFmtId="2" fontId="8" fillId="39" borderId="11" xfId="1" applyNumberFormat="1" applyFont="1" applyFill="1" applyBorder="1" applyAlignment="1">
      <alignment horizontal="center" vertical="center" wrapText="1"/>
    </xf>
    <xf numFmtId="2" fontId="8" fillId="39" borderId="11" xfId="1" applyNumberFormat="1" applyFont="1" applyFill="1" applyBorder="1" applyAlignment="1">
      <alignment horizontal="center" vertical="center"/>
    </xf>
    <xf numFmtId="4" fontId="7" fillId="39" borderId="11" xfId="1" applyNumberFormat="1" applyFont="1" applyFill="1" applyBorder="1" applyAlignment="1">
      <alignment horizontal="center" vertical="center"/>
    </xf>
    <xf numFmtId="164" fontId="8" fillId="39" borderId="14" xfId="1" applyFont="1" applyFill="1" applyBorder="1" applyAlignment="1">
      <alignment horizontal="center" vertical="center"/>
    </xf>
    <xf numFmtId="2" fontId="8" fillId="39" borderId="4" xfId="4" applyNumberFormat="1" applyFont="1" applyFill="1" applyBorder="1" applyAlignment="1">
      <alignment vertical="center" wrapText="1"/>
    </xf>
    <xf numFmtId="2" fontId="35" fillId="39" borderId="13" xfId="1" applyNumberFormat="1" applyFont="1" applyFill="1" applyBorder="1" applyAlignment="1">
      <alignment horizontal="center" vertical="center"/>
    </xf>
    <xf numFmtId="164" fontId="7" fillId="39" borderId="13" xfId="1" applyFont="1" applyFill="1" applyBorder="1" applyAlignment="1">
      <alignment vertical="center"/>
    </xf>
    <xf numFmtId="164" fontId="7" fillId="39" borderId="13" xfId="1" applyNumberFormat="1" applyFont="1" applyFill="1" applyBorder="1" applyAlignment="1">
      <alignment vertical="center"/>
    </xf>
    <xf numFmtId="0" fontId="29" fillId="25" borderId="0" xfId="0" applyNumberFormat="1" applyFont="1" applyFill="1" applyBorder="1" applyAlignment="1">
      <alignment horizontal="center" vertical="center"/>
    </xf>
    <xf numFmtId="4" fontId="28" fillId="0" borderId="115" xfId="0" applyNumberFormat="1" applyFont="1" applyFill="1" applyBorder="1" applyAlignment="1">
      <alignment horizontal="center" vertical="center"/>
    </xf>
    <xf numFmtId="4" fontId="28" fillId="0" borderId="118" xfId="0" applyNumberFormat="1" applyFont="1" applyFill="1" applyBorder="1" applyAlignment="1">
      <alignment horizontal="center" vertical="center"/>
    </xf>
    <xf numFmtId="164" fontId="8" fillId="25" borderId="119" xfId="1" applyFont="1" applyFill="1" applyBorder="1" applyAlignment="1">
      <alignment horizontal="center" vertical="center"/>
    </xf>
    <xf numFmtId="0" fontId="0" fillId="0" borderId="118" xfId="0" applyNumberFormat="1" applyFill="1" applyBorder="1" applyAlignment="1">
      <alignment horizontal="center" vertical="center"/>
    </xf>
    <xf numFmtId="165" fontId="32" fillId="25" borderId="119" xfId="1" applyNumberFormat="1" applyFont="1" applyFill="1" applyBorder="1" applyAlignment="1">
      <alignment horizontal="center" vertical="center" wrapText="1"/>
    </xf>
    <xf numFmtId="0" fontId="8" fillId="25" borderId="120" xfId="0" applyNumberFormat="1" applyFont="1" applyFill="1" applyBorder="1" applyAlignment="1">
      <alignment vertical="center"/>
    </xf>
    <xf numFmtId="0" fontId="8" fillId="25" borderId="121" xfId="0" applyFont="1" applyFill="1" applyBorder="1" applyAlignment="1">
      <alignment vertical="center"/>
    </xf>
    <xf numFmtId="4" fontId="7" fillId="0" borderId="121" xfId="0" applyNumberFormat="1" applyFont="1" applyFill="1" applyBorder="1" applyAlignment="1">
      <alignment horizontal="center" vertical="center"/>
    </xf>
    <xf numFmtId="0" fontId="32" fillId="25" borderId="121" xfId="1" applyNumberFormat="1" applyFont="1" applyFill="1" applyBorder="1" applyAlignment="1">
      <alignment horizontal="right" vertical="center" wrapText="1"/>
    </xf>
    <xf numFmtId="14" fontId="32" fillId="25" borderId="122" xfId="1" applyNumberFormat="1" applyFont="1" applyFill="1" applyBorder="1" applyAlignment="1">
      <alignment horizontal="center" vertical="center" wrapText="1"/>
    </xf>
    <xf numFmtId="0" fontId="42" fillId="25" borderId="0" xfId="0" applyNumberFormat="1" applyFont="1" applyFill="1" applyBorder="1" applyAlignment="1">
      <alignment vertical="center"/>
    </xf>
    <xf numFmtId="164" fontId="28" fillId="25" borderId="0" xfId="1" applyFont="1" applyFill="1" applyBorder="1" applyAlignment="1">
      <alignment horizontal="center" vertical="center" wrapText="1"/>
    </xf>
    <xf numFmtId="4" fontId="7" fillId="25" borderId="13" xfId="0" applyNumberFormat="1" applyFont="1" applyFill="1" applyBorder="1" applyAlignment="1">
      <alignment horizontal="center" vertical="center"/>
    </xf>
    <xf numFmtId="4" fontId="7" fillId="0" borderId="13" xfId="0" applyNumberFormat="1" applyFont="1" applyFill="1" applyBorder="1" applyAlignment="1">
      <alignment horizontal="left" vertical="center"/>
    </xf>
    <xf numFmtId="0" fontId="7" fillId="26" borderId="12" xfId="0" applyNumberFormat="1" applyFont="1" applyFill="1" applyBorder="1" applyAlignment="1">
      <alignment horizontal="center" vertical="center"/>
    </xf>
    <xf numFmtId="0" fontId="67" fillId="25" borderId="0" xfId="0" applyFont="1" applyFill="1" applyAlignment="1">
      <alignment vertical="center" wrapText="1"/>
    </xf>
    <xf numFmtId="192" fontId="7" fillId="26" borderId="13" xfId="82" applyNumberFormat="1" applyFont="1" applyFill="1" applyBorder="1" applyAlignment="1">
      <alignment vertical="center"/>
    </xf>
    <xf numFmtId="44" fontId="7" fillId="33" borderId="13" xfId="82" applyFont="1" applyFill="1" applyBorder="1" applyAlignment="1">
      <alignment vertical="center"/>
    </xf>
    <xf numFmtId="10" fontId="7" fillId="25" borderId="13" xfId="80" applyNumberFormat="1" applyFont="1" applyFill="1" applyBorder="1" applyAlignment="1">
      <alignment horizontal="right" vertical="center"/>
    </xf>
    <xf numFmtId="0" fontId="7" fillId="2" borderId="0" xfId="0" applyFont="1" applyFill="1" applyBorder="1" applyAlignment="1">
      <alignment horizontal="center" vertical="center"/>
    </xf>
    <xf numFmtId="0" fontId="67" fillId="25" borderId="0" xfId="0" applyFont="1" applyFill="1" applyAlignment="1">
      <alignment horizontal="left" vertical="center" wrapText="1"/>
    </xf>
    <xf numFmtId="4" fontId="33" fillId="0" borderId="0" xfId="0" applyNumberFormat="1" applyFont="1" applyFill="1" applyAlignment="1">
      <alignment horizontal="center" vertical="center"/>
    </xf>
    <xf numFmtId="0" fontId="67" fillId="25" borderId="0" xfId="0" applyFont="1" applyFill="1" applyAlignment="1">
      <alignment horizontal="left" vertical="center" wrapText="1"/>
    </xf>
    <xf numFmtId="0" fontId="29" fillId="25" borderId="0" xfId="0" applyNumberFormat="1" applyFont="1" applyFill="1" applyBorder="1" applyAlignment="1">
      <alignment horizontal="center" vertical="center"/>
    </xf>
    <xf numFmtId="0" fontId="39" fillId="25" borderId="116" xfId="0" applyFont="1" applyFill="1" applyBorder="1" applyAlignment="1">
      <alignment vertical="center"/>
    </xf>
    <xf numFmtId="164" fontId="8" fillId="25" borderId="116" xfId="1" applyFont="1" applyFill="1" applyBorder="1" applyAlignment="1">
      <alignment horizontal="center" vertical="center"/>
    </xf>
    <xf numFmtId="164" fontId="28" fillId="25" borderId="116" xfId="1" applyFont="1" applyFill="1" applyBorder="1" applyAlignment="1">
      <alignment horizontal="center" vertical="center" wrapText="1"/>
    </xf>
    <xf numFmtId="164" fontId="37" fillId="50" borderId="75" xfId="1" applyFont="1" applyFill="1" applyBorder="1" applyAlignment="1">
      <alignment horizontal="center" vertical="center"/>
    </xf>
    <xf numFmtId="49" fontId="8" fillId="41" borderId="76" xfId="0" applyNumberFormat="1" applyFont="1" applyFill="1" applyBorder="1" applyAlignment="1">
      <alignment horizontal="center" vertical="center"/>
    </xf>
    <xf numFmtId="4" fontId="8" fillId="41" borderId="75" xfId="1" applyNumberFormat="1" applyFont="1" applyFill="1" applyBorder="1" applyAlignment="1">
      <alignment horizontal="right" vertical="center"/>
    </xf>
    <xf numFmtId="0" fontId="7" fillId="25" borderId="76" xfId="0" applyNumberFormat="1" applyFont="1" applyFill="1" applyBorder="1" applyAlignment="1">
      <alignment horizontal="center" vertical="center"/>
    </xf>
    <xf numFmtId="44" fontId="7" fillId="25" borderId="75" xfId="82" applyFont="1" applyFill="1" applyBorder="1" applyAlignment="1">
      <alignment horizontal="right" vertical="center"/>
    </xf>
    <xf numFmtId="0" fontId="7" fillId="36" borderId="76" xfId="0" applyNumberFormat="1" applyFont="1" applyFill="1" applyBorder="1" applyAlignment="1">
      <alignment horizontal="center" vertical="center"/>
    </xf>
    <xf numFmtId="44" fontId="8" fillId="36" borderId="75" xfId="82" applyFont="1" applyFill="1" applyBorder="1" applyAlignment="1">
      <alignment horizontal="right" vertical="center"/>
    </xf>
    <xf numFmtId="192" fontId="7" fillId="26" borderId="75" xfId="82" applyNumberFormat="1" applyFont="1" applyFill="1" applyBorder="1" applyAlignment="1">
      <alignment vertical="center"/>
    </xf>
    <xf numFmtId="44" fontId="7" fillId="33" borderId="124" xfId="82" applyFont="1" applyFill="1" applyBorder="1" applyAlignment="1">
      <alignment vertical="center"/>
    </xf>
    <xf numFmtId="0" fontId="8" fillId="25" borderId="116" xfId="0" applyFont="1" applyFill="1" applyBorder="1" applyAlignment="1">
      <alignment horizontal="center" vertical="center" wrapText="1"/>
    </xf>
    <xf numFmtId="44" fontId="7" fillId="33" borderId="75" xfId="82" applyFont="1" applyFill="1" applyBorder="1" applyAlignment="1">
      <alignment vertical="center"/>
    </xf>
    <xf numFmtId="4" fontId="28" fillId="25" borderId="116" xfId="0" applyNumberFormat="1" applyFont="1" applyFill="1" applyBorder="1" applyAlignment="1">
      <alignment horizontal="center" vertical="center" wrapText="1"/>
    </xf>
    <xf numFmtId="0" fontId="8" fillId="25" borderId="115" xfId="0" applyFont="1" applyFill="1" applyBorder="1" applyAlignment="1">
      <alignment vertical="center"/>
    </xf>
    <xf numFmtId="0" fontId="8" fillId="25" borderId="118" xfId="0" applyFont="1" applyFill="1" applyBorder="1" applyAlignment="1">
      <alignment vertical="center"/>
    </xf>
    <xf numFmtId="164" fontId="8" fillId="25" borderId="118" xfId="1" applyFont="1" applyFill="1" applyBorder="1" applyAlignment="1">
      <alignment horizontal="center" vertical="center"/>
    </xf>
    <xf numFmtId="193" fontId="35" fillId="25" borderId="118" xfId="1" applyNumberFormat="1" applyFont="1" applyFill="1" applyBorder="1" applyAlignment="1">
      <alignment horizontal="center" vertical="center"/>
    </xf>
    <xf numFmtId="193" fontId="35" fillId="25" borderId="120" xfId="1" applyNumberFormat="1" applyFont="1" applyFill="1" applyBorder="1" applyAlignment="1">
      <alignment horizontal="center" vertical="center"/>
    </xf>
    <xf numFmtId="164" fontId="8" fillId="25" borderId="121" xfId="1" applyFont="1" applyFill="1" applyBorder="1" applyAlignment="1">
      <alignment horizontal="center" vertical="center"/>
    </xf>
    <xf numFmtId="164" fontId="8" fillId="25" borderId="122" xfId="1" applyFont="1" applyFill="1" applyBorder="1" applyAlignment="1">
      <alignment horizontal="center" vertical="center"/>
    </xf>
    <xf numFmtId="14" fontId="0" fillId="0" borderId="0" xfId="1" applyNumberFormat="1" applyFont="1" applyFill="1" applyAlignment="1">
      <alignment horizontal="right" vertical="center"/>
    </xf>
    <xf numFmtId="4" fontId="8" fillId="25" borderId="4" xfId="0" applyNumberFormat="1" applyFont="1" applyFill="1" applyBorder="1" applyAlignment="1">
      <alignment horizontal="left" vertical="center" wrapText="1"/>
    </xf>
    <xf numFmtId="4" fontId="8" fillId="25" borderId="0" xfId="0" applyNumberFormat="1" applyFont="1" applyFill="1" applyBorder="1" applyAlignment="1">
      <alignment horizontal="left" vertical="center" wrapText="1"/>
    </xf>
    <xf numFmtId="4" fontId="30" fillId="33" borderId="13" xfId="0" applyNumberFormat="1" applyFont="1" applyFill="1" applyBorder="1" applyAlignment="1">
      <alignment horizontal="center" vertical="center"/>
    </xf>
    <xf numFmtId="176" fontId="30" fillId="27" borderId="13" xfId="0" applyNumberFormat="1" applyFont="1" applyFill="1" applyBorder="1" applyAlignment="1">
      <alignment horizontal="center" vertical="center"/>
    </xf>
    <xf numFmtId="44" fontId="41" fillId="41" borderId="13" xfId="82" applyFont="1" applyFill="1" applyBorder="1" applyAlignment="1">
      <alignment horizontal="right" vertical="center"/>
    </xf>
    <xf numFmtId="4" fontId="41" fillId="41" borderId="13" xfId="0" applyNumberFormat="1" applyFont="1" applyFill="1" applyBorder="1" applyAlignment="1">
      <alignment horizontal="center" vertical="center"/>
    </xf>
    <xf numFmtId="4" fontId="30" fillId="33" borderId="13" xfId="1" applyNumberFormat="1" applyFont="1" applyFill="1" applyBorder="1" applyAlignment="1">
      <alignment horizontal="center" vertical="center"/>
    </xf>
    <xf numFmtId="10" fontId="30" fillId="27" borderId="13" xfId="0" applyNumberFormat="1" applyFont="1" applyFill="1" applyBorder="1" applyAlignment="1">
      <alignment horizontal="right" vertical="center" wrapText="1"/>
    </xf>
    <xf numFmtId="164" fontId="30" fillId="27" borderId="13" xfId="1" applyFont="1" applyFill="1" applyBorder="1" applyAlignment="1">
      <alignment horizontal="center" vertical="center" wrapText="1"/>
    </xf>
    <xf numFmtId="4" fontId="30" fillId="27" borderId="13" xfId="0" applyNumberFormat="1" applyFont="1" applyFill="1" applyBorder="1" applyAlignment="1">
      <alignment horizontal="left" vertical="center" wrapText="1"/>
    </xf>
    <xf numFmtId="0" fontId="67" fillId="25" borderId="0" xfId="0" applyFont="1" applyFill="1" applyAlignment="1">
      <alignment horizontal="left" vertical="center" wrapText="1"/>
    </xf>
    <xf numFmtId="0" fontId="43" fillId="33" borderId="13" xfId="0" applyFont="1" applyFill="1" applyBorder="1" applyAlignment="1">
      <alignment horizontal="center" vertical="center"/>
    </xf>
    <xf numFmtId="4" fontId="8" fillId="0" borderId="42" xfId="1" applyNumberFormat="1" applyFont="1" applyFill="1" applyBorder="1" applyAlignment="1">
      <alignment horizontal="center" vertical="center" wrapText="1"/>
    </xf>
    <xf numFmtId="164" fontId="32" fillId="25" borderId="0" xfId="1" applyFont="1" applyFill="1" applyBorder="1" applyAlignment="1">
      <alignment horizontal="center" vertical="center"/>
    </xf>
    <xf numFmtId="4" fontId="8" fillId="25" borderId="116" xfId="0" applyNumberFormat="1" applyFont="1" applyFill="1" applyBorder="1" applyAlignment="1">
      <alignment horizontal="right" vertical="center"/>
    </xf>
    <xf numFmtId="0" fontId="8" fillId="25" borderId="117" xfId="0" applyFont="1" applyFill="1" applyBorder="1" applyAlignment="1">
      <alignment horizontal="right" vertical="center"/>
    </xf>
    <xf numFmtId="0" fontId="29" fillId="25" borderId="0" xfId="0" applyNumberFormat="1" applyFont="1" applyFill="1" applyBorder="1" applyAlignment="1">
      <alignment horizontal="center" vertical="center"/>
    </xf>
    <xf numFmtId="0" fontId="37" fillId="50" borderId="12" xfId="0" applyNumberFormat="1" applyFont="1" applyFill="1" applyBorder="1" applyAlignment="1">
      <alignment horizontal="center" vertical="center"/>
    </xf>
    <xf numFmtId="0" fontId="37" fillId="50" borderId="13" xfId="0" applyNumberFormat="1" applyFont="1" applyFill="1" applyBorder="1" applyAlignment="1">
      <alignment horizontal="center" vertical="center"/>
    </xf>
    <xf numFmtId="0" fontId="37" fillId="50" borderId="12" xfId="0" applyFont="1" applyFill="1" applyBorder="1" applyAlignment="1">
      <alignment horizontal="center" vertical="center"/>
    </xf>
    <xf numFmtId="0" fontId="37" fillId="50" borderId="13" xfId="0" applyFont="1" applyFill="1" applyBorder="1" applyAlignment="1">
      <alignment horizontal="center" vertical="center"/>
    </xf>
    <xf numFmtId="0" fontId="37" fillId="50" borderId="12" xfId="0" applyFont="1" applyFill="1" applyBorder="1" applyAlignment="1">
      <alignment horizontal="center" vertical="center" wrapText="1"/>
    </xf>
    <xf numFmtId="0" fontId="37" fillId="50" borderId="13" xfId="0" applyFont="1" applyFill="1" applyBorder="1" applyAlignment="1">
      <alignment horizontal="center" vertical="center" wrapText="1"/>
    </xf>
    <xf numFmtId="0" fontId="69" fillId="50" borderId="12" xfId="0" applyFont="1" applyFill="1" applyBorder="1" applyAlignment="1">
      <alignment horizontal="center" vertical="center"/>
    </xf>
    <xf numFmtId="0" fontId="69" fillId="50" borderId="13" xfId="0" applyFont="1" applyFill="1" applyBorder="1" applyAlignment="1">
      <alignment horizontal="center" vertical="center"/>
    </xf>
    <xf numFmtId="0" fontId="37" fillId="50" borderId="6" xfId="0" applyFont="1" applyFill="1" applyBorder="1" applyAlignment="1">
      <alignment horizontal="center" vertical="center"/>
    </xf>
    <xf numFmtId="0" fontId="37" fillId="50" borderId="8" xfId="0" applyFont="1" applyFill="1" applyBorder="1" applyAlignment="1">
      <alignment horizontal="center" vertical="center"/>
    </xf>
    <xf numFmtId="0" fontId="7" fillId="26" borderId="10" xfId="0" applyNumberFormat="1" applyFont="1" applyFill="1" applyBorder="1" applyAlignment="1">
      <alignment horizontal="center" vertical="center"/>
    </xf>
    <xf numFmtId="0" fontId="0" fillId="26" borderId="14" xfId="0" applyNumberFormat="1" applyFill="1" applyBorder="1" applyAlignment="1">
      <alignment horizontal="center" vertical="center"/>
    </xf>
    <xf numFmtId="0" fontId="7" fillId="25" borderId="10" xfId="0" applyFont="1" applyFill="1" applyBorder="1" applyAlignment="1">
      <alignment horizontal="center" vertical="center" wrapText="1"/>
    </xf>
    <xf numFmtId="0" fontId="7" fillId="25" borderId="14" xfId="0" applyFont="1" applyFill="1" applyBorder="1" applyAlignment="1">
      <alignment horizontal="center" vertical="center" wrapText="1"/>
    </xf>
    <xf numFmtId="0" fontId="7" fillId="26" borderId="10" xfId="0" applyFont="1" applyFill="1" applyBorder="1" applyAlignment="1">
      <alignment horizontal="left" vertical="center" wrapText="1"/>
    </xf>
    <xf numFmtId="0" fontId="7" fillId="26" borderId="11" xfId="0" applyFont="1" applyFill="1" applyBorder="1" applyAlignment="1">
      <alignment horizontal="left" vertical="center" wrapText="1"/>
    </xf>
    <xf numFmtId="0" fontId="7" fillId="26" borderId="14" xfId="0" applyFont="1" applyFill="1" applyBorder="1" applyAlignment="1">
      <alignment horizontal="left" vertical="center" wrapText="1"/>
    </xf>
    <xf numFmtId="0" fontId="70" fillId="25" borderId="0" xfId="0" applyFont="1" applyFill="1" applyAlignment="1">
      <alignment horizontal="left" vertical="center" wrapText="1"/>
    </xf>
    <xf numFmtId="164" fontId="33" fillId="25" borderId="0" xfId="1" applyFont="1" applyFill="1" applyBorder="1" applyAlignment="1">
      <alignment horizontal="left" vertical="center"/>
    </xf>
    <xf numFmtId="0" fontId="0" fillId="0" borderId="0" xfId="0" applyBorder="1" applyAlignment="1">
      <alignment horizontal="left" vertical="center"/>
    </xf>
    <xf numFmtId="164" fontId="33" fillId="25" borderId="121" xfId="1" applyFont="1" applyFill="1" applyBorder="1" applyAlignment="1">
      <alignment horizontal="left" vertical="center"/>
    </xf>
    <xf numFmtId="0" fontId="0" fillId="0" borderId="121" xfId="0" applyBorder="1" applyAlignment="1">
      <alignment horizontal="left" vertical="center"/>
    </xf>
    <xf numFmtId="0" fontId="7" fillId="26" borderId="95" xfId="0" applyFont="1" applyFill="1" applyBorder="1" applyAlignment="1">
      <alignment horizontal="right" vertical="center" wrapText="1"/>
    </xf>
    <xf numFmtId="0" fontId="7" fillId="26" borderId="11" xfId="0" applyFont="1" applyFill="1" applyBorder="1" applyAlignment="1">
      <alignment horizontal="right" vertical="center" wrapText="1"/>
    </xf>
    <xf numFmtId="0" fontId="7" fillId="25" borderId="95" xfId="0" applyFont="1" applyFill="1" applyBorder="1" applyAlignment="1">
      <alignment horizontal="right" vertical="center" wrapText="1"/>
    </xf>
    <xf numFmtId="0" fontId="7" fillId="25" borderId="11" xfId="0" applyFont="1" applyFill="1" applyBorder="1" applyAlignment="1">
      <alignment horizontal="right" vertical="center" wrapText="1"/>
    </xf>
    <xf numFmtId="0" fontId="7" fillId="33" borderId="95" xfId="0" applyFont="1" applyFill="1" applyBorder="1" applyAlignment="1">
      <alignment horizontal="right" vertical="center" wrapText="1"/>
    </xf>
    <xf numFmtId="0" fontId="7" fillId="33" borderId="11" xfId="0" applyFont="1" applyFill="1" applyBorder="1" applyAlignment="1">
      <alignment horizontal="right" vertical="center" wrapText="1"/>
    </xf>
    <xf numFmtId="0" fontId="7" fillId="33" borderId="14" xfId="0" applyFont="1" applyFill="1" applyBorder="1" applyAlignment="1">
      <alignment horizontal="right" vertical="center" wrapText="1"/>
    </xf>
    <xf numFmtId="0" fontId="37" fillId="50" borderId="123" xfId="0" applyFont="1" applyFill="1" applyBorder="1" applyAlignment="1">
      <alignment horizontal="center" vertical="center"/>
    </xf>
    <xf numFmtId="0" fontId="37" fillId="50" borderId="113" xfId="0" applyNumberFormat="1" applyFont="1" applyFill="1" applyBorder="1" applyAlignment="1">
      <alignment horizontal="center" vertical="center"/>
    </xf>
    <xf numFmtId="0" fontId="37" fillId="50" borderId="76" xfId="0" applyNumberFormat="1" applyFont="1" applyFill="1" applyBorder="1" applyAlignment="1">
      <alignment horizontal="center" vertical="center"/>
    </xf>
    <xf numFmtId="0" fontId="8" fillId="0" borderId="13" xfId="0" applyFont="1" applyFill="1" applyBorder="1" applyAlignment="1">
      <alignment horizontal="center" vertical="center"/>
    </xf>
    <xf numFmtId="0" fontId="8" fillId="32" borderId="10" xfId="0" applyFont="1" applyFill="1" applyBorder="1" applyAlignment="1">
      <alignment horizontal="center" vertical="center" wrapText="1"/>
    </xf>
    <xf numFmtId="0" fontId="8" fillId="32" borderId="11" xfId="0" applyFont="1" applyFill="1" applyBorder="1" applyAlignment="1">
      <alignment horizontal="center" vertical="center" wrapText="1"/>
    </xf>
    <xf numFmtId="0" fontId="8" fillId="32" borderId="14" xfId="0" applyFont="1" applyFill="1" applyBorder="1" applyAlignment="1">
      <alignment horizontal="center" vertical="center" wrapText="1"/>
    </xf>
    <xf numFmtId="0" fontId="8" fillId="32" borderId="13" xfId="74" applyFont="1" applyFill="1" applyBorder="1" applyAlignment="1">
      <alignment horizontal="center" vertical="center"/>
    </xf>
    <xf numFmtId="0" fontId="44" fillId="0" borderId="1" xfId="0" applyFont="1" applyFill="1" applyBorder="1" applyAlignment="1">
      <alignment horizontal="center" vertical="center"/>
    </xf>
    <xf numFmtId="0" fontId="44" fillId="0" borderId="30"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54" fillId="0" borderId="34" xfId="83" applyFill="1" applyBorder="1" applyAlignment="1">
      <alignment horizontal="left" vertical="top" wrapText="1"/>
    </xf>
    <xf numFmtId="0" fontId="54" fillId="0" borderId="35" xfId="83" applyFill="1" applyBorder="1" applyAlignment="1">
      <alignment horizontal="left" vertical="top" wrapText="1"/>
    </xf>
    <xf numFmtId="0" fontId="55" fillId="0" borderId="34" xfId="83" applyFont="1" applyFill="1" applyBorder="1" applyAlignment="1">
      <alignment horizontal="center" vertical="top" wrapText="1"/>
    </xf>
    <xf numFmtId="0" fontId="55" fillId="0" borderId="35" xfId="83" applyFont="1" applyFill="1" applyBorder="1" applyAlignment="1">
      <alignment horizontal="center" vertical="top" wrapText="1"/>
    </xf>
    <xf numFmtId="0" fontId="57" fillId="46" borderId="34" xfId="83" applyFont="1" applyFill="1" applyBorder="1" applyAlignment="1">
      <alignment horizontal="left" vertical="top" wrapText="1"/>
    </xf>
    <xf numFmtId="0" fontId="57" fillId="46" borderId="35" xfId="83" applyFont="1" applyFill="1" applyBorder="1" applyAlignment="1">
      <alignment horizontal="left" vertical="top" wrapText="1"/>
    </xf>
    <xf numFmtId="0" fontId="57" fillId="46" borderId="34" xfId="83" applyFont="1" applyFill="1" applyBorder="1" applyAlignment="1">
      <alignment horizontal="center" vertical="top" wrapText="1"/>
    </xf>
    <xf numFmtId="0" fontId="57" fillId="46" borderId="35" xfId="83" applyFont="1" applyFill="1" applyBorder="1" applyAlignment="1">
      <alignment horizontal="center" vertical="top" wrapText="1"/>
    </xf>
    <xf numFmtId="0" fontId="55" fillId="0" borderId="34" xfId="83" applyFont="1" applyFill="1" applyBorder="1" applyAlignment="1">
      <alignment horizontal="left" vertical="top" wrapText="1"/>
    </xf>
    <xf numFmtId="0" fontId="55" fillId="0" borderId="35" xfId="83" applyFont="1" applyFill="1" applyBorder="1" applyAlignment="1">
      <alignment horizontal="left" vertical="top" wrapText="1"/>
    </xf>
    <xf numFmtId="0" fontId="57" fillId="46" borderId="33" xfId="83" applyFont="1" applyFill="1" applyBorder="1" applyAlignment="1">
      <alignment horizontal="left" vertical="top" wrapText="1"/>
    </xf>
    <xf numFmtId="0" fontId="55" fillId="0" borderId="33" xfId="83" applyFont="1" applyFill="1" applyBorder="1" applyAlignment="1">
      <alignment horizontal="left" vertical="top" wrapText="1"/>
    </xf>
    <xf numFmtId="0" fontId="54" fillId="0" borderId="33" xfId="83" applyFill="1" applyBorder="1" applyAlignment="1">
      <alignment horizontal="left" vertical="top" wrapText="1"/>
    </xf>
    <xf numFmtId="0" fontId="7" fillId="26" borderId="10" xfId="0" applyFont="1" applyFill="1" applyBorder="1" applyAlignment="1">
      <alignment horizontal="right" vertical="center" wrapText="1"/>
    </xf>
    <xf numFmtId="0" fontId="7" fillId="25" borderId="10" xfId="0" applyFont="1" applyFill="1" applyBorder="1" applyAlignment="1">
      <alignment horizontal="right" vertical="center" wrapText="1"/>
    </xf>
    <xf numFmtId="0" fontId="7" fillId="33" borderId="10" xfId="0" applyFont="1" applyFill="1" applyBorder="1" applyAlignment="1">
      <alignment horizontal="right" vertical="center" wrapText="1"/>
    </xf>
    <xf numFmtId="0" fontId="7" fillId="33" borderId="73" xfId="0" applyFont="1" applyFill="1" applyBorder="1" applyAlignment="1">
      <alignment horizontal="right" vertical="center" wrapText="1"/>
    </xf>
    <xf numFmtId="0" fontId="7" fillId="33" borderId="2" xfId="0" applyFont="1" applyFill="1" applyBorder="1" applyAlignment="1">
      <alignment horizontal="right" vertical="center" wrapText="1"/>
    </xf>
    <xf numFmtId="0" fontId="7" fillId="33" borderId="3" xfId="0" applyFont="1" applyFill="1" applyBorder="1" applyAlignment="1">
      <alignment horizontal="right" vertical="center" wrapText="1"/>
    </xf>
    <xf numFmtId="2" fontId="8" fillId="41" borderId="13" xfId="4" applyNumberFormat="1" applyFont="1" applyFill="1" applyBorder="1" applyAlignment="1">
      <alignment horizontal="center" vertical="center"/>
    </xf>
    <xf numFmtId="2" fontId="8" fillId="41" borderId="9" xfId="4" applyNumberFormat="1" applyFont="1" applyFill="1" applyBorder="1" applyAlignment="1">
      <alignment horizontal="center" vertical="center" wrapText="1"/>
    </xf>
    <xf numFmtId="2" fontId="8" fillId="41" borderId="31" xfId="4" applyNumberFormat="1" applyFont="1" applyFill="1" applyBorder="1" applyAlignment="1">
      <alignment horizontal="center" vertical="center" wrapText="1"/>
    </xf>
    <xf numFmtId="2" fontId="8" fillId="41" borderId="12" xfId="4" applyNumberFormat="1" applyFont="1" applyFill="1" applyBorder="1" applyAlignment="1">
      <alignment horizontal="center" vertical="center" wrapText="1"/>
    </xf>
    <xf numFmtId="2" fontId="8" fillId="41" borderId="9" xfId="4" applyNumberFormat="1" applyFont="1" applyFill="1" applyBorder="1" applyAlignment="1">
      <alignment horizontal="center" vertical="center"/>
    </xf>
    <xf numFmtId="2" fontId="8" fillId="41" borderId="31" xfId="4" applyNumberFormat="1" applyFont="1" applyFill="1" applyBorder="1" applyAlignment="1">
      <alignment horizontal="center" vertical="center"/>
    </xf>
    <xf numFmtId="2" fontId="8" fillId="41" borderId="12" xfId="4" applyNumberFormat="1" applyFont="1" applyFill="1" applyBorder="1" applyAlignment="1">
      <alignment horizontal="center" vertical="center"/>
    </xf>
    <xf numFmtId="4" fontId="35" fillId="31" borderId="40" xfId="0" applyNumberFormat="1" applyFont="1" applyFill="1" applyBorder="1" applyAlignment="1">
      <alignment horizontal="center" vertical="center"/>
    </xf>
    <xf numFmtId="4" fontId="35" fillId="31" borderId="41" xfId="0" applyNumberFormat="1" applyFont="1" applyFill="1" applyBorder="1" applyAlignment="1">
      <alignment horizontal="center" vertical="center"/>
    </xf>
    <xf numFmtId="2" fontId="8" fillId="41" borderId="9" xfId="1" applyNumberFormat="1" applyFont="1" applyFill="1" applyBorder="1" applyAlignment="1">
      <alignment horizontal="center" vertical="center" wrapText="1"/>
    </xf>
    <xf numFmtId="2" fontId="8" fillId="41" borderId="31" xfId="1" applyNumberFormat="1" applyFont="1" applyFill="1" applyBorder="1" applyAlignment="1">
      <alignment horizontal="center" vertical="center" wrapText="1"/>
    </xf>
    <xf numFmtId="2" fontId="8" fillId="41" borderId="12" xfId="1" applyNumberFormat="1" applyFont="1" applyFill="1" applyBorder="1" applyAlignment="1">
      <alignment horizontal="center" vertical="center" wrapText="1"/>
    </xf>
    <xf numFmtId="4" fontId="8" fillId="2" borderId="2" xfId="0" applyNumberFormat="1" applyFont="1" applyFill="1" applyBorder="1" applyAlignment="1">
      <alignment horizontal="left" vertical="center"/>
    </xf>
    <xf numFmtId="4" fontId="8" fillId="2" borderId="3" xfId="0" applyNumberFormat="1" applyFont="1" applyFill="1" applyBorder="1" applyAlignment="1">
      <alignment horizontal="left" vertical="center"/>
    </xf>
    <xf numFmtId="4" fontId="35" fillId="30" borderId="23" xfId="0" applyNumberFormat="1" applyFont="1" applyFill="1" applyBorder="1" applyAlignment="1">
      <alignment horizontal="center" vertical="center" wrapText="1"/>
    </xf>
    <xf numFmtId="4" fontId="33" fillId="31" borderId="23" xfId="0" applyNumberFormat="1" applyFont="1" applyFill="1" applyBorder="1" applyAlignment="1">
      <alignment horizontal="center" vertical="center"/>
    </xf>
    <xf numFmtId="4" fontId="8" fillId="41" borderId="9" xfId="1" applyNumberFormat="1" applyFont="1" applyFill="1" applyBorder="1" applyAlignment="1">
      <alignment horizontal="center" vertical="center" wrapText="1"/>
    </xf>
    <xf numFmtId="4" fontId="8" fillId="41" borderId="31" xfId="1" applyNumberFormat="1" applyFont="1" applyFill="1" applyBorder="1" applyAlignment="1">
      <alignment horizontal="center" vertical="center" wrapText="1"/>
    </xf>
    <xf numFmtId="4" fontId="8" fillId="41" borderId="12" xfId="1" applyNumberFormat="1" applyFont="1" applyFill="1" applyBorder="1" applyAlignment="1">
      <alignment horizontal="center" vertical="center" wrapText="1"/>
    </xf>
    <xf numFmtId="164" fontId="8" fillId="41" borderId="9" xfId="1" applyFont="1" applyFill="1" applyBorder="1" applyAlignment="1">
      <alignment horizontal="center" vertical="center"/>
    </xf>
    <xf numFmtId="164" fontId="8" fillId="41" borderId="31" xfId="1" applyFont="1" applyFill="1" applyBorder="1" applyAlignment="1">
      <alignment horizontal="center" vertical="center"/>
    </xf>
    <xf numFmtId="164" fontId="8" fillId="41" borderId="12" xfId="1" applyFont="1" applyFill="1" applyBorder="1" applyAlignment="1">
      <alignment horizontal="center" vertical="center"/>
    </xf>
    <xf numFmtId="0" fontId="7" fillId="2" borderId="50" xfId="81" applyFill="1" applyBorder="1" applyAlignment="1" applyProtection="1">
      <alignment horizontal="left"/>
    </xf>
    <xf numFmtId="0" fontId="7" fillId="2" borderId="49" xfId="81" applyFill="1" applyBorder="1" applyAlignment="1" applyProtection="1">
      <alignment horizontal="left"/>
    </xf>
    <xf numFmtId="0" fontId="7" fillId="2" borderId="48" xfId="81" applyFill="1" applyBorder="1" applyAlignment="1" applyProtection="1">
      <alignment horizontal="left"/>
    </xf>
    <xf numFmtId="0" fontId="8" fillId="0" borderId="1" xfId="81" applyFont="1" applyBorder="1" applyAlignment="1" applyProtection="1">
      <alignment horizontal="center" vertical="center"/>
    </xf>
    <xf numFmtId="0" fontId="8" fillId="0" borderId="2" xfId="81" applyFont="1" applyBorder="1" applyAlignment="1" applyProtection="1">
      <alignment horizontal="center" vertical="center"/>
    </xf>
    <xf numFmtId="0" fontId="8" fillId="0" borderId="3" xfId="81" applyFont="1" applyBorder="1" applyAlignment="1" applyProtection="1">
      <alignment horizontal="center" vertical="center"/>
    </xf>
    <xf numFmtId="0" fontId="8" fillId="0" borderId="6" xfId="81" applyFont="1" applyBorder="1" applyAlignment="1" applyProtection="1">
      <alignment horizontal="center" vertical="center"/>
    </xf>
    <xf numFmtId="0" fontId="8" fillId="0" borderId="7" xfId="81" applyFont="1" applyBorder="1" applyAlignment="1" applyProtection="1">
      <alignment horizontal="center" vertical="center"/>
    </xf>
    <xf numFmtId="0" fontId="8" fillId="0" borderId="8" xfId="81" applyFont="1" applyBorder="1" applyAlignment="1" applyProtection="1">
      <alignment horizontal="center" vertical="center"/>
    </xf>
    <xf numFmtId="0" fontId="7" fillId="2" borderId="44" xfId="81" applyFill="1" applyBorder="1" applyAlignment="1" applyProtection="1">
      <alignment horizontal="right"/>
    </xf>
    <xf numFmtId="0" fontId="7" fillId="2" borderId="47" xfId="81" applyFill="1" applyBorder="1" applyAlignment="1" applyProtection="1">
      <alignment horizontal="right"/>
    </xf>
    <xf numFmtId="0" fontId="7" fillId="2" borderId="45" xfId="81" applyFill="1" applyBorder="1" applyAlignment="1" applyProtection="1">
      <alignment horizontal="right"/>
    </xf>
    <xf numFmtId="0" fontId="48" fillId="44" borderId="10" xfId="81" applyFont="1" applyFill="1" applyBorder="1" applyAlignment="1" applyProtection="1">
      <alignment horizontal="center"/>
    </xf>
    <xf numFmtId="0" fontId="48" fillId="44" borderId="11" xfId="81" applyFont="1" applyFill="1" applyBorder="1" applyAlignment="1" applyProtection="1">
      <alignment horizontal="center"/>
    </xf>
    <xf numFmtId="0" fontId="48" fillId="44" borderId="14" xfId="81" applyFont="1" applyFill="1" applyBorder="1" applyAlignment="1" applyProtection="1">
      <alignment horizontal="center"/>
    </xf>
    <xf numFmtId="0" fontId="48" fillId="43" borderId="10" xfId="81" applyFont="1" applyFill="1" applyBorder="1" applyAlignment="1" applyProtection="1">
      <alignment horizontal="center"/>
    </xf>
    <xf numFmtId="0" fontId="48" fillId="43" borderId="11" xfId="81" applyFont="1" applyFill="1" applyBorder="1" applyAlignment="1" applyProtection="1">
      <alignment horizontal="center"/>
    </xf>
    <xf numFmtId="0" fontId="48" fillId="43" borderId="14" xfId="81" applyFont="1" applyFill="1" applyBorder="1" applyAlignment="1" applyProtection="1">
      <alignment horizontal="center"/>
    </xf>
    <xf numFmtId="0" fontId="8" fillId="0" borderId="10" xfId="81" applyFont="1" applyBorder="1" applyAlignment="1" applyProtection="1">
      <alignment horizontal="center"/>
    </xf>
    <xf numFmtId="0" fontId="8" fillId="0" borderId="14" xfId="81" applyFont="1" applyBorder="1" applyAlignment="1" applyProtection="1">
      <alignment horizontal="center"/>
    </xf>
    <xf numFmtId="0" fontId="8" fillId="0" borderId="9" xfId="81" applyFont="1" applyBorder="1" applyAlignment="1" applyProtection="1">
      <alignment horizontal="center" vertical="center"/>
    </xf>
    <xf numFmtId="0" fontId="8" fillId="0" borderId="12" xfId="81" applyFont="1" applyBorder="1" applyAlignment="1" applyProtection="1">
      <alignment horizontal="center" vertical="center"/>
    </xf>
    <xf numFmtId="0" fontId="8" fillId="0" borderId="9" xfId="81" applyFont="1" applyBorder="1" applyAlignment="1" applyProtection="1">
      <alignment horizontal="center" vertical="center" wrapText="1"/>
    </xf>
    <xf numFmtId="0" fontId="8" fillId="0" borderId="12" xfId="81" applyFont="1" applyBorder="1" applyAlignment="1" applyProtection="1">
      <alignment horizontal="center" vertical="center" wrapText="1"/>
    </xf>
    <xf numFmtId="49" fontId="8" fillId="0" borderId="11" xfId="81" applyNumberFormat="1" applyFont="1" applyBorder="1" applyAlignment="1" applyProtection="1">
      <alignment horizontal="left"/>
    </xf>
    <xf numFmtId="0" fontId="8" fillId="0" borderId="11" xfId="81" applyNumberFormat="1" applyFont="1" applyBorder="1" applyAlignment="1" applyProtection="1">
      <alignment horizontal="left"/>
    </xf>
    <xf numFmtId="0" fontId="8" fillId="0" borderId="14" xfId="81" applyNumberFormat="1" applyFont="1" applyBorder="1" applyAlignment="1" applyProtection="1">
      <alignment horizontal="left"/>
    </xf>
    <xf numFmtId="0" fontId="7" fillId="2" borderId="53" xfId="81" applyFill="1" applyBorder="1" applyAlignment="1" applyProtection="1">
      <alignment horizontal="left"/>
    </xf>
    <xf numFmtId="0" fontId="7" fillId="2" borderId="52" xfId="81" applyFill="1" applyBorder="1" applyAlignment="1" applyProtection="1">
      <alignment horizontal="left"/>
    </xf>
    <xf numFmtId="0" fontId="7" fillId="2" borderId="51" xfId="81" applyFill="1" applyBorder="1" applyAlignment="1" applyProtection="1">
      <alignment horizontal="left"/>
    </xf>
    <xf numFmtId="0" fontId="7" fillId="0" borderId="10" xfId="81" applyBorder="1" applyAlignment="1" applyProtection="1">
      <alignment horizontal="left"/>
    </xf>
    <xf numFmtId="0" fontId="7" fillId="0" borderId="11" xfId="81" applyBorder="1" applyAlignment="1" applyProtection="1">
      <alignment horizontal="left"/>
    </xf>
    <xf numFmtId="0" fontId="8" fillId="0" borderId="10" xfId="81" applyFont="1" applyBorder="1" applyAlignment="1" applyProtection="1">
      <alignment horizontal="right"/>
    </xf>
    <xf numFmtId="0" fontId="8" fillId="0" borderId="11" xfId="81" applyFont="1" applyBorder="1" applyAlignment="1" applyProtection="1">
      <alignment horizontal="right"/>
    </xf>
    <xf numFmtId="0" fontId="48" fillId="1" borderId="10" xfId="81" applyFont="1" applyFill="1" applyBorder="1" applyAlignment="1" applyProtection="1">
      <alignment horizontal="center"/>
    </xf>
    <xf numFmtId="0" fontId="48" fillId="1" borderId="11" xfId="81" applyFont="1" applyFill="1" applyBorder="1" applyAlignment="1" applyProtection="1">
      <alignment horizontal="center"/>
    </xf>
    <xf numFmtId="0" fontId="48" fillId="1" borderId="14" xfId="81" applyFont="1" applyFill="1" applyBorder="1" applyAlignment="1" applyProtection="1">
      <alignment horizontal="center"/>
    </xf>
    <xf numFmtId="0" fontId="42" fillId="25" borderId="0" xfId="0" applyNumberFormat="1" applyFont="1" applyFill="1" applyBorder="1" applyAlignment="1">
      <alignment horizontal="center" vertical="center"/>
    </xf>
    <xf numFmtId="0" fontId="71" fillId="2" borderId="0" xfId="0" applyFont="1" applyFill="1" applyBorder="1" applyAlignment="1">
      <alignment horizontal="center" vertical="center"/>
    </xf>
    <xf numFmtId="44" fontId="31" fillId="0" borderId="9" xfId="82" applyFont="1" applyBorder="1" applyAlignment="1">
      <alignment horizontal="center" vertical="center"/>
    </xf>
    <xf numFmtId="44" fontId="31" fillId="0" borderId="12" xfId="82" applyFont="1" applyBorder="1" applyAlignment="1">
      <alignment horizontal="center" vertical="center"/>
    </xf>
    <xf numFmtId="191" fontId="30" fillId="0" borderId="9" xfId="0" applyNumberFormat="1" applyFont="1" applyBorder="1" applyAlignment="1">
      <alignment horizontal="center" vertical="center"/>
    </xf>
    <xf numFmtId="191" fontId="30" fillId="0" borderId="12" xfId="0" applyNumberFormat="1" applyFont="1" applyBorder="1" applyAlignment="1">
      <alignment horizontal="center" vertical="center"/>
    </xf>
    <xf numFmtId="0" fontId="30" fillId="0" borderId="9" xfId="0" applyFont="1" applyBorder="1" applyAlignment="1">
      <alignment horizontal="left" vertical="center" wrapText="1"/>
    </xf>
    <xf numFmtId="0" fontId="30" fillId="0" borderId="12" xfId="0" applyFont="1" applyBorder="1" applyAlignment="1">
      <alignment horizontal="left" vertical="center" wrapText="1"/>
    </xf>
    <xf numFmtId="44" fontId="31" fillId="0" borderId="24" xfId="82" applyFont="1" applyBorder="1" applyAlignment="1">
      <alignment horizontal="right" vertical="center"/>
    </xf>
    <xf numFmtId="44" fontId="31" fillId="0" borderId="25" xfId="82" applyFont="1" applyBorder="1" applyAlignment="1">
      <alignment horizontal="right" vertical="center"/>
    </xf>
    <xf numFmtId="0" fontId="30" fillId="41" borderId="7" xfId="0" applyFont="1" applyFill="1" applyBorder="1" applyAlignment="1">
      <alignment horizontal="center" vertical="center"/>
    </xf>
    <xf numFmtId="0" fontId="30" fillId="41" borderId="11" xfId="0" applyFont="1" applyFill="1" applyBorder="1" applyAlignment="1">
      <alignment horizontal="center" vertical="center"/>
    </xf>
    <xf numFmtId="191" fontId="30" fillId="0" borderId="24" xfId="0" applyNumberFormat="1" applyFont="1" applyBorder="1" applyAlignment="1">
      <alignment horizontal="center" vertical="center"/>
    </xf>
    <xf numFmtId="191" fontId="30" fillId="0" borderId="25" xfId="0" applyNumberFormat="1" applyFont="1" applyBorder="1" applyAlignment="1">
      <alignment horizontal="center" vertical="center"/>
    </xf>
    <xf numFmtId="4" fontId="30" fillId="0" borderId="24" xfId="0" applyNumberFormat="1" applyFont="1" applyBorder="1" applyAlignment="1">
      <alignment horizontal="left" vertical="center" wrapText="1"/>
    </xf>
    <xf numFmtId="0" fontId="30" fillId="0" borderId="25" xfId="0" applyFont="1" applyBorder="1" applyAlignment="1">
      <alignment horizontal="left" vertical="center" wrapText="1"/>
    </xf>
    <xf numFmtId="4" fontId="35" fillId="0" borderId="26" xfId="0" applyNumberFormat="1" applyFont="1" applyBorder="1" applyAlignment="1">
      <alignment horizontal="center" vertical="center"/>
    </xf>
    <xf numFmtId="4" fontId="35" fillId="0" borderId="27" xfId="0" applyNumberFormat="1" applyFont="1" applyBorder="1" applyAlignment="1">
      <alignment horizontal="center" vertical="center"/>
    </xf>
    <xf numFmtId="4" fontId="35" fillId="0" borderId="28" xfId="0" applyNumberFormat="1" applyFont="1" applyBorder="1" applyAlignment="1">
      <alignment horizontal="center" vertical="center"/>
    </xf>
    <xf numFmtId="4" fontId="35" fillId="0" borderId="29" xfId="0" applyNumberFormat="1" applyFont="1" applyBorder="1" applyAlignment="1">
      <alignment horizontal="center" vertical="center"/>
    </xf>
    <xf numFmtId="0" fontId="30" fillId="41" borderId="13" xfId="0" applyFont="1" applyFill="1" applyBorder="1" applyAlignment="1">
      <alignment horizontal="center" vertical="center"/>
    </xf>
    <xf numFmtId="0" fontId="30" fillId="41" borderId="12" xfId="0" applyFont="1" applyFill="1" applyBorder="1" applyAlignment="1">
      <alignment horizontal="center" vertical="center"/>
    </xf>
    <xf numFmtId="164" fontId="30" fillId="41" borderId="12" xfId="1" applyFont="1" applyFill="1" applyBorder="1" applyAlignment="1">
      <alignment horizontal="center" vertical="center"/>
    </xf>
    <xf numFmtId="164" fontId="30" fillId="41" borderId="13" xfId="1" applyFont="1" applyFill="1" applyBorder="1" applyAlignment="1">
      <alignment horizontal="center" vertical="center"/>
    </xf>
    <xf numFmtId="4" fontId="33" fillId="0" borderId="23" xfId="0" applyNumberFormat="1" applyFont="1" applyFill="1" applyBorder="1" applyAlignment="1">
      <alignment horizontal="center" vertical="center"/>
    </xf>
    <xf numFmtId="169" fontId="30" fillId="41" borderId="13" xfId="1" applyNumberFormat="1" applyFont="1" applyFill="1" applyBorder="1" applyAlignment="1">
      <alignment horizontal="right" vertical="center"/>
    </xf>
    <xf numFmtId="170" fontId="36" fillId="0" borderId="23" xfId="1" applyNumberFormat="1" applyFont="1" applyFill="1" applyBorder="1" applyAlignment="1">
      <alignment horizontal="right" vertical="center"/>
    </xf>
    <xf numFmtId="190" fontId="60" fillId="25" borderId="10" xfId="84" applyNumberFormat="1" applyFont="1" applyFill="1" applyBorder="1" applyAlignment="1">
      <alignment horizontal="center" vertical="center"/>
    </xf>
    <xf numFmtId="190" fontId="60" fillId="25" borderId="11" xfId="84" applyNumberFormat="1" applyFont="1" applyFill="1" applyBorder="1" applyAlignment="1">
      <alignment horizontal="center" vertical="center"/>
    </xf>
    <xf numFmtId="190" fontId="60" fillId="25" borderId="14" xfId="84" applyNumberFormat="1" applyFont="1" applyFill="1" applyBorder="1" applyAlignment="1">
      <alignment horizontal="center" vertical="center"/>
    </xf>
    <xf numFmtId="2" fontId="62" fillId="25" borderId="10" xfId="81" applyNumberFormat="1" applyFont="1" applyFill="1" applyBorder="1" applyAlignment="1">
      <alignment horizontal="center" vertical="center"/>
    </xf>
    <xf numFmtId="2" fontId="62" fillId="25" borderId="14" xfId="81" applyNumberFormat="1" applyFont="1" applyFill="1" applyBorder="1" applyAlignment="1">
      <alignment horizontal="center" vertical="center"/>
    </xf>
    <xf numFmtId="44" fontId="60" fillId="25" borderId="1" xfId="82" applyFont="1" applyFill="1" applyBorder="1" applyAlignment="1">
      <alignment horizontal="center" vertical="center"/>
    </xf>
    <xf numFmtId="44" fontId="60" fillId="25" borderId="2" xfId="82" applyFont="1" applyFill="1" applyBorder="1" applyAlignment="1">
      <alignment horizontal="center" vertical="center"/>
    </xf>
    <xf numFmtId="44" fontId="60" fillId="25" borderId="3" xfId="82" applyFont="1" applyFill="1" applyBorder="1" applyAlignment="1">
      <alignment horizontal="center" vertical="center"/>
    </xf>
    <xf numFmtId="44" fontId="60" fillId="25" borderId="10" xfId="82" applyFont="1" applyFill="1" applyBorder="1" applyAlignment="1">
      <alignment horizontal="center" vertical="center"/>
    </xf>
    <xf numFmtId="44" fontId="60" fillId="25" borderId="11" xfId="82" applyFont="1" applyFill="1" applyBorder="1" applyAlignment="1">
      <alignment horizontal="center" vertical="center"/>
    </xf>
    <xf numFmtId="44" fontId="60" fillId="25" borderId="14" xfId="82" applyFont="1" applyFill="1" applyBorder="1" applyAlignment="1">
      <alignment horizontal="center" vertical="center"/>
    </xf>
    <xf numFmtId="0" fontId="60" fillId="25" borderId="103" xfId="84" applyFont="1" applyFill="1" applyBorder="1" applyAlignment="1">
      <alignment horizontal="center" vertical="center"/>
    </xf>
    <xf numFmtId="0" fontId="60" fillId="25" borderId="87" xfId="84" applyFont="1" applyFill="1" applyBorder="1" applyAlignment="1">
      <alignment horizontal="center" vertical="center"/>
    </xf>
    <xf numFmtId="0" fontId="60" fillId="25" borderId="67" xfId="84" applyFont="1" applyFill="1" applyBorder="1" applyAlignment="1">
      <alignment horizontal="center" vertical="center"/>
    </xf>
    <xf numFmtId="0" fontId="60" fillId="25" borderId="66" xfId="84" applyFont="1" applyFill="1" applyBorder="1" applyAlignment="1">
      <alignment horizontal="center" vertical="center"/>
    </xf>
    <xf numFmtId="0" fontId="60" fillId="25" borderId="65" xfId="84" applyFont="1" applyFill="1" applyBorder="1" applyAlignment="1">
      <alignment horizontal="center" vertical="center"/>
    </xf>
    <xf numFmtId="0" fontId="60" fillId="25" borderId="64" xfId="84" applyFont="1" applyFill="1" applyBorder="1" applyAlignment="1">
      <alignment horizontal="center" vertical="center"/>
    </xf>
    <xf numFmtId="0" fontId="60" fillId="25" borderId="63" xfId="84" applyFont="1" applyFill="1" applyBorder="1" applyAlignment="1">
      <alignment horizontal="left" vertical="center"/>
    </xf>
    <xf numFmtId="0" fontId="60" fillId="25" borderId="62" xfId="84" applyFont="1" applyFill="1" applyBorder="1" applyAlignment="1">
      <alignment horizontal="left" vertical="center"/>
    </xf>
    <xf numFmtId="0" fontId="60" fillId="25" borderId="61" xfId="84" applyFont="1" applyFill="1" applyBorder="1" applyAlignment="1">
      <alignment horizontal="left" vertical="center"/>
    </xf>
    <xf numFmtId="0" fontId="60" fillId="25" borderId="59" xfId="84" applyFont="1" applyFill="1" applyBorder="1" applyAlignment="1">
      <alignment horizontal="left" vertical="center"/>
    </xf>
    <xf numFmtId="0" fontId="60" fillId="25" borderId="49" xfId="84" applyFont="1" applyFill="1" applyBorder="1" applyAlignment="1">
      <alignment horizontal="left" vertical="center"/>
    </xf>
    <xf numFmtId="10" fontId="60" fillId="25" borderId="49" xfId="84" applyNumberFormat="1" applyFont="1" applyFill="1" applyBorder="1" applyAlignment="1">
      <alignment horizontal="center" vertical="center"/>
    </xf>
    <xf numFmtId="10" fontId="60" fillId="25" borderId="48" xfId="84" applyNumberFormat="1" applyFont="1" applyFill="1" applyBorder="1" applyAlignment="1">
      <alignment horizontal="center" vertical="center"/>
    </xf>
    <xf numFmtId="0" fontId="61" fillId="25" borderId="57" xfId="84" applyFont="1" applyFill="1" applyBorder="1" applyAlignment="1">
      <alignment horizontal="left" vertical="center"/>
    </xf>
    <xf numFmtId="0" fontId="61" fillId="25" borderId="56" xfId="84" applyFont="1" applyFill="1" applyBorder="1" applyAlignment="1">
      <alignment horizontal="left" vertical="center"/>
    </xf>
    <xf numFmtId="0" fontId="61" fillId="25" borderId="55" xfId="84" applyFont="1" applyFill="1" applyBorder="1" applyAlignment="1">
      <alignment horizontal="left" vertical="center"/>
    </xf>
    <xf numFmtId="0" fontId="61" fillId="25" borderId="76" xfId="84" applyFont="1" applyFill="1" applyBorder="1" applyAlignment="1">
      <alignment horizontal="right" vertical="center"/>
    </xf>
    <xf numFmtId="0" fontId="61" fillId="25" borderId="14" xfId="84" applyFont="1" applyFill="1" applyBorder="1" applyAlignment="1">
      <alignment horizontal="right" vertical="center"/>
    </xf>
    <xf numFmtId="0" fontId="61" fillId="25" borderId="13" xfId="84" applyFont="1" applyFill="1" applyBorder="1" applyAlignment="1">
      <alignment horizontal="right" vertical="center"/>
    </xf>
    <xf numFmtId="0" fontId="61" fillId="25" borderId="71" xfId="84" applyFont="1" applyFill="1" applyBorder="1" applyAlignment="1">
      <alignment horizontal="right" vertical="center"/>
    </xf>
    <xf numFmtId="0" fontId="61" fillId="25" borderId="70" xfId="84" applyFont="1" applyFill="1" applyBorder="1" applyAlignment="1">
      <alignment horizontal="right" vertical="center"/>
    </xf>
    <xf numFmtId="0" fontId="61" fillId="25" borderId="69" xfId="84" applyFont="1" applyFill="1" applyBorder="1" applyAlignment="1">
      <alignment horizontal="right" vertical="center"/>
    </xf>
    <xf numFmtId="0" fontId="61" fillId="25" borderId="79" xfId="84" applyFont="1" applyFill="1" applyBorder="1" applyAlignment="1">
      <alignment horizontal="center" vertical="center"/>
    </xf>
    <xf numFmtId="0" fontId="61" fillId="25" borderId="91" xfId="84" applyFont="1" applyFill="1" applyBorder="1" applyAlignment="1">
      <alignment horizontal="center" vertical="center"/>
    </xf>
    <xf numFmtId="0" fontId="61" fillId="25" borderId="85" xfId="84" applyFont="1" applyFill="1" applyBorder="1" applyAlignment="1">
      <alignment horizontal="center" vertical="center"/>
    </xf>
    <xf numFmtId="0" fontId="61" fillId="25" borderId="77" xfId="84" applyFont="1" applyFill="1" applyBorder="1" applyAlignment="1">
      <alignment horizontal="center" vertical="center"/>
    </xf>
    <xf numFmtId="0" fontId="61" fillId="25" borderId="75" xfId="84" applyFont="1" applyFill="1" applyBorder="1" applyAlignment="1">
      <alignment horizontal="center" vertical="center"/>
    </xf>
    <xf numFmtId="0" fontId="61" fillId="25" borderId="13" xfId="84" applyFont="1" applyFill="1" applyBorder="1" applyAlignment="1">
      <alignment horizontal="center" vertical="center"/>
    </xf>
    <xf numFmtId="0" fontId="61" fillId="25" borderId="80" xfId="84" applyFont="1" applyFill="1" applyBorder="1" applyAlignment="1">
      <alignment horizontal="center" vertical="center"/>
    </xf>
    <xf numFmtId="2" fontId="60" fillId="25" borderId="86" xfId="84" applyNumberFormat="1" applyFont="1" applyFill="1" applyBorder="1" applyAlignment="1">
      <alignment horizontal="center" vertical="center"/>
    </xf>
    <xf numFmtId="4" fontId="60" fillId="25" borderId="86" xfId="84" applyNumberFormat="1" applyFont="1" applyFill="1" applyBorder="1" applyAlignment="1">
      <alignment horizontal="center" vertical="center"/>
    </xf>
    <xf numFmtId="185" fontId="62" fillId="2" borderId="10" xfId="81" applyNumberFormat="1" applyFont="1" applyFill="1" applyBorder="1" applyAlignment="1">
      <alignment horizontal="center" vertical="center"/>
    </xf>
    <xf numFmtId="185" fontId="62" fillId="2" borderId="14" xfId="81" applyNumberFormat="1" applyFont="1" applyFill="1" applyBorder="1" applyAlignment="1">
      <alignment horizontal="center" vertical="center"/>
    </xf>
    <xf numFmtId="186" fontId="60" fillId="25" borderId="10" xfId="84" applyNumberFormat="1" applyFont="1" applyFill="1" applyBorder="1" applyAlignment="1">
      <alignment horizontal="center" vertical="center"/>
    </xf>
    <xf numFmtId="186" fontId="60" fillId="25" borderId="14" xfId="84" applyNumberFormat="1" applyFont="1" applyFill="1" applyBorder="1" applyAlignment="1">
      <alignment horizontal="center" vertical="center"/>
    </xf>
    <xf numFmtId="0" fontId="61" fillId="25" borderId="82" xfId="84" applyFont="1" applyFill="1" applyBorder="1" applyAlignment="1">
      <alignment horizontal="right" vertical="center"/>
    </xf>
    <xf numFmtId="0" fontId="61" fillId="25" borderId="3" xfId="84" applyFont="1" applyFill="1" applyBorder="1" applyAlignment="1">
      <alignment horizontal="right" vertical="center"/>
    </xf>
    <xf numFmtId="0" fontId="61" fillId="25" borderId="9" xfId="84" applyFont="1" applyFill="1" applyBorder="1" applyAlignment="1">
      <alignment horizontal="right" vertical="center"/>
    </xf>
    <xf numFmtId="0" fontId="51" fillId="25" borderId="81" xfId="81" applyFont="1" applyFill="1" applyBorder="1" applyAlignment="1">
      <alignment horizontal="center" vertical="center"/>
    </xf>
    <xf numFmtId="0" fontId="51" fillId="25" borderId="76" xfId="81" applyFont="1" applyFill="1" applyBorder="1" applyAlignment="1">
      <alignment horizontal="center" vertical="center"/>
    </xf>
    <xf numFmtId="0" fontId="51" fillId="25" borderId="78" xfId="81" applyFont="1" applyFill="1" applyBorder="1" applyAlignment="1">
      <alignment horizontal="center" vertical="center"/>
    </xf>
    <xf numFmtId="0" fontId="51" fillId="25" borderId="12" xfId="81" applyFont="1" applyFill="1" applyBorder="1" applyAlignment="1">
      <alignment horizontal="center" vertical="center"/>
    </xf>
    <xf numFmtId="0" fontId="51" fillId="25" borderId="80" xfId="81" applyFont="1" applyFill="1" applyBorder="1" applyAlignment="1">
      <alignment horizontal="center" vertical="center"/>
    </xf>
    <xf numFmtId="0" fontId="51" fillId="25" borderId="13" xfId="81" applyFont="1" applyFill="1" applyBorder="1" applyAlignment="1">
      <alignment horizontal="center" vertical="center"/>
    </xf>
    <xf numFmtId="0" fontId="61" fillId="25" borderId="78" xfId="84" applyFont="1" applyFill="1" applyBorder="1" applyAlignment="1">
      <alignment horizontal="center" vertical="center"/>
    </xf>
    <xf numFmtId="0" fontId="61" fillId="25" borderId="12" xfId="84" applyFont="1" applyFill="1" applyBorder="1" applyAlignment="1">
      <alignment horizontal="center" vertical="center"/>
    </xf>
    <xf numFmtId="0" fontId="60" fillId="25" borderId="104" xfId="84" applyFont="1" applyFill="1" applyBorder="1" applyAlignment="1">
      <alignment horizontal="center" vertical="center"/>
    </xf>
    <xf numFmtId="0" fontId="60" fillId="25" borderId="62" xfId="84" applyFont="1" applyFill="1" applyBorder="1" applyAlignment="1">
      <alignment horizontal="center" vertical="center"/>
    </xf>
    <xf numFmtId="0" fontId="61" fillId="25" borderId="94" xfId="84" applyFont="1" applyFill="1" applyBorder="1" applyAlignment="1">
      <alignment horizontal="right" vertical="center"/>
    </xf>
    <xf numFmtId="0" fontId="61" fillId="25" borderId="93" xfId="84" applyFont="1" applyFill="1" applyBorder="1" applyAlignment="1">
      <alignment horizontal="right" vertical="center"/>
    </xf>
    <xf numFmtId="0" fontId="61" fillId="25" borderId="92" xfId="84" applyFont="1" applyFill="1" applyBorder="1" applyAlignment="1">
      <alignment horizontal="right" vertical="center"/>
    </xf>
    <xf numFmtId="0" fontId="61" fillId="25" borderId="101" xfId="84" applyFont="1" applyFill="1" applyBorder="1" applyAlignment="1">
      <alignment horizontal="center" vertical="center"/>
    </xf>
    <xf numFmtId="0" fontId="61" fillId="25" borderId="99" xfId="84" applyFont="1" applyFill="1" applyBorder="1" applyAlignment="1">
      <alignment horizontal="center" vertical="center"/>
    </xf>
    <xf numFmtId="0" fontId="61" fillId="25" borderId="100" xfId="84" applyFont="1" applyFill="1" applyBorder="1" applyAlignment="1">
      <alignment horizontal="center" vertical="center"/>
    </xf>
    <xf numFmtId="0" fontId="61" fillId="25" borderId="96" xfId="84" applyFont="1" applyFill="1" applyBorder="1" applyAlignment="1">
      <alignment horizontal="center" vertical="center"/>
    </xf>
    <xf numFmtId="0" fontId="51" fillId="25" borderId="10" xfId="81" applyFont="1" applyFill="1" applyBorder="1" applyAlignment="1">
      <alignment horizontal="center" vertical="center"/>
    </xf>
    <xf numFmtId="0" fontId="51" fillId="25" borderId="14" xfId="81" applyFont="1" applyFill="1" applyBorder="1" applyAlignment="1">
      <alignment horizontal="center" vertical="center"/>
    </xf>
    <xf numFmtId="0" fontId="66" fillId="0" borderId="101" xfId="84" applyFont="1" applyBorder="1" applyAlignment="1">
      <alignment horizontal="center" vertical="center"/>
    </xf>
    <xf numFmtId="0" fontId="66" fillId="0" borderId="100" xfId="84" applyFont="1" applyBorder="1" applyAlignment="1">
      <alignment horizontal="center" vertical="center"/>
    </xf>
    <xf numFmtId="0" fontId="66" fillId="0" borderId="99" xfId="84" applyFont="1" applyBorder="1" applyAlignment="1">
      <alignment horizontal="center" vertical="center"/>
    </xf>
    <xf numFmtId="0" fontId="65" fillId="25" borderId="98" xfId="84" applyFont="1" applyFill="1" applyBorder="1" applyAlignment="1">
      <alignment horizontal="center" vertical="center"/>
    </xf>
    <xf numFmtId="0" fontId="65" fillId="25" borderId="85" xfId="84" applyFont="1" applyFill="1" applyBorder="1" applyAlignment="1">
      <alignment horizontal="center" vertical="center"/>
    </xf>
    <xf numFmtId="0" fontId="65" fillId="25" borderId="80" xfId="84" applyFont="1" applyFill="1" applyBorder="1" applyAlignment="1">
      <alignment horizontal="left" vertical="center" wrapText="1"/>
    </xf>
    <xf numFmtId="0" fontId="65" fillId="25" borderId="80" xfId="84" applyFont="1" applyFill="1" applyBorder="1" applyAlignment="1">
      <alignment horizontal="left" vertical="center"/>
    </xf>
    <xf numFmtId="0" fontId="65" fillId="25" borderId="77" xfId="84" applyFont="1" applyFill="1" applyBorder="1" applyAlignment="1">
      <alignment horizontal="left" vertical="center"/>
    </xf>
    <xf numFmtId="0" fontId="61" fillId="25" borderId="71" xfId="84" applyFont="1" applyFill="1" applyBorder="1" applyAlignment="1">
      <alignment horizontal="center" vertical="center"/>
    </xf>
    <xf numFmtId="0" fontId="61" fillId="25" borderId="70" xfId="84" applyFont="1" applyFill="1" applyBorder="1" applyAlignment="1">
      <alignment horizontal="center" vertical="center"/>
    </xf>
    <xf numFmtId="0" fontId="61" fillId="25" borderId="69" xfId="84" applyFont="1" applyFill="1" applyBorder="1" applyAlignment="1">
      <alignment horizontal="center" vertical="center"/>
    </xf>
    <xf numFmtId="0" fontId="61" fillId="25" borderId="68" xfId="84" applyFont="1" applyFill="1" applyBorder="1" applyAlignment="1">
      <alignment horizontal="center" vertical="center"/>
    </xf>
    <xf numFmtId="0" fontId="51" fillId="25" borderId="97" xfId="81" applyFont="1" applyFill="1" applyBorder="1" applyAlignment="1">
      <alignment horizontal="center" vertical="center"/>
    </xf>
    <xf numFmtId="0" fontId="51" fillId="25" borderId="95" xfId="81" applyFont="1" applyFill="1" applyBorder="1" applyAlignment="1">
      <alignment horizontal="center" vertical="center"/>
    </xf>
    <xf numFmtId="0" fontId="51" fillId="25" borderId="9" xfId="81" applyFont="1" applyFill="1" applyBorder="1" applyAlignment="1">
      <alignment horizontal="center" vertical="center"/>
    </xf>
    <xf numFmtId="0" fontId="51" fillId="25" borderId="12" xfId="81" applyFont="1" applyFill="1" applyBorder="1" applyAlignment="1">
      <alignment horizontal="center" vertical="center" wrapText="1"/>
    </xf>
    <xf numFmtId="0" fontId="51" fillId="25" borderId="13" xfId="81" applyFont="1" applyFill="1" applyBorder="1" applyAlignment="1">
      <alignment horizontal="center" vertical="center" wrapText="1"/>
    </xf>
    <xf numFmtId="0" fontId="51" fillId="25" borderId="113" xfId="81" applyFont="1" applyFill="1" applyBorder="1" applyAlignment="1">
      <alignment horizontal="center" vertical="center"/>
    </xf>
    <xf numFmtId="0" fontId="51" fillId="25" borderId="82" xfId="81" applyFont="1" applyFill="1" applyBorder="1" applyAlignment="1">
      <alignment horizontal="center" vertical="center"/>
    </xf>
    <xf numFmtId="0" fontId="51" fillId="25" borderId="31" xfId="81" applyFont="1" applyFill="1" applyBorder="1" applyAlignment="1">
      <alignment horizontal="center" vertical="center"/>
    </xf>
    <xf numFmtId="0" fontId="66" fillId="0" borderId="114" xfId="84" applyFont="1" applyBorder="1" applyAlignment="1">
      <alignment horizontal="center" vertical="center"/>
    </xf>
    <xf numFmtId="2" fontId="60" fillId="25" borderId="24" xfId="84" applyNumberFormat="1" applyFont="1" applyFill="1" applyBorder="1" applyAlignment="1">
      <alignment horizontal="center" vertical="center"/>
    </xf>
    <xf numFmtId="0" fontId="60" fillId="25" borderId="24" xfId="84" applyFont="1" applyFill="1" applyBorder="1" applyAlignment="1">
      <alignment horizontal="center" vertical="center"/>
    </xf>
    <xf numFmtId="2" fontId="60" fillId="25" borderId="46" xfId="84" applyNumberFormat="1" applyFont="1" applyFill="1" applyBorder="1" applyAlignment="1">
      <alignment horizontal="center" vertical="center"/>
    </xf>
    <xf numFmtId="0" fontId="60" fillId="25" borderId="46" xfId="84" applyFont="1" applyFill="1" applyBorder="1" applyAlignment="1">
      <alignment horizontal="center" vertical="center"/>
    </xf>
    <xf numFmtId="190" fontId="60" fillId="25" borderId="13" xfId="84" applyNumberFormat="1" applyFont="1" applyFill="1" applyBorder="1" applyAlignment="1">
      <alignment horizontal="center" vertical="center"/>
    </xf>
    <xf numFmtId="4" fontId="60" fillId="25" borderId="13" xfId="84" applyNumberFormat="1" applyFont="1" applyFill="1" applyBorder="1" applyAlignment="1">
      <alignment horizontal="center" vertical="center"/>
    </xf>
    <xf numFmtId="189" fontId="60" fillId="25" borderId="50" xfId="84" applyNumberFormat="1" applyFont="1" applyFill="1" applyBorder="1" applyAlignment="1">
      <alignment horizontal="center" vertical="center"/>
    </xf>
    <xf numFmtId="189" fontId="60" fillId="25" borderId="49" xfId="84" applyNumberFormat="1" applyFont="1" applyFill="1" applyBorder="1" applyAlignment="1">
      <alignment horizontal="center" vertical="center"/>
    </xf>
    <xf numFmtId="189" fontId="60" fillId="25" borderId="48" xfId="84" applyNumberFormat="1" applyFont="1" applyFill="1" applyBorder="1" applyAlignment="1">
      <alignment horizontal="center" vertical="center"/>
    </xf>
    <xf numFmtId="2" fontId="60" fillId="25" borderId="50" xfId="84" applyNumberFormat="1" applyFont="1" applyFill="1" applyBorder="1" applyAlignment="1">
      <alignment horizontal="center" vertical="center"/>
    </xf>
    <xf numFmtId="2" fontId="60" fillId="25" borderId="48" xfId="84" applyNumberFormat="1" applyFont="1" applyFill="1" applyBorder="1" applyAlignment="1">
      <alignment horizontal="center" vertical="center"/>
    </xf>
    <xf numFmtId="185" fontId="62" fillId="2" borderId="53" xfId="81" applyNumberFormat="1" applyFont="1" applyFill="1" applyBorder="1" applyAlignment="1">
      <alignment horizontal="center" vertical="center"/>
    </xf>
    <xf numFmtId="185" fontId="62" fillId="2" borderId="51" xfId="81" applyNumberFormat="1" applyFont="1" applyFill="1" applyBorder="1" applyAlignment="1">
      <alignment horizontal="center" vertical="center"/>
    </xf>
    <xf numFmtId="186" fontId="60" fillId="25" borderId="24" xfId="84" applyNumberFormat="1" applyFont="1" applyFill="1" applyBorder="1" applyAlignment="1">
      <alignment horizontal="center" vertical="center"/>
    </xf>
    <xf numFmtId="190" fontId="60" fillId="25" borderId="53" xfId="84" applyNumberFormat="1" applyFont="1" applyFill="1" applyBorder="1" applyAlignment="1">
      <alignment horizontal="center" vertical="center"/>
    </xf>
    <xf numFmtId="190" fontId="60" fillId="25" borderId="52" xfId="84" applyNumberFormat="1" applyFont="1" applyFill="1" applyBorder="1" applyAlignment="1">
      <alignment horizontal="center" vertical="center"/>
    </xf>
    <xf numFmtId="190" fontId="60" fillId="25" borderId="51" xfId="84" applyNumberFormat="1" applyFont="1" applyFill="1" applyBorder="1" applyAlignment="1">
      <alignment horizontal="center" vertical="center"/>
    </xf>
    <xf numFmtId="4" fontId="60" fillId="25" borderId="53" xfId="84" applyNumberFormat="1" applyFont="1" applyFill="1" applyBorder="1" applyAlignment="1">
      <alignment horizontal="center" vertical="center"/>
    </xf>
    <xf numFmtId="4" fontId="60" fillId="25" borderId="51" xfId="84" applyNumberFormat="1" applyFont="1" applyFill="1" applyBorder="1" applyAlignment="1">
      <alignment horizontal="center" vertical="center"/>
    </xf>
    <xf numFmtId="190" fontId="60" fillId="25" borderId="86" xfId="84" applyNumberFormat="1" applyFont="1" applyFill="1" applyBorder="1" applyAlignment="1">
      <alignment horizontal="center" vertical="center"/>
    </xf>
    <xf numFmtId="189" fontId="60" fillId="25" borderId="86" xfId="84" applyNumberFormat="1" applyFont="1" applyFill="1" applyBorder="1" applyAlignment="1">
      <alignment horizontal="center" vertical="center"/>
    </xf>
    <xf numFmtId="0" fontId="60" fillId="25" borderId="50" xfId="84" applyFont="1" applyFill="1" applyBorder="1" applyAlignment="1">
      <alignment horizontal="center" vertical="center"/>
    </xf>
    <xf numFmtId="0" fontId="60" fillId="25" borderId="48" xfId="84" applyFont="1" applyFill="1" applyBorder="1" applyAlignment="1">
      <alignment horizontal="center" vertical="center"/>
    </xf>
    <xf numFmtId="0" fontId="60" fillId="25" borderId="44" xfId="84" applyFont="1" applyFill="1" applyBorder="1" applyAlignment="1">
      <alignment horizontal="center" vertical="center"/>
    </xf>
    <xf numFmtId="0" fontId="60" fillId="25" borderId="45" xfId="84" applyFont="1" applyFill="1" applyBorder="1" applyAlignment="1">
      <alignment horizontal="center" vertical="center"/>
    </xf>
    <xf numFmtId="186" fontId="60" fillId="25" borderId="10" xfId="85" applyNumberFormat="1" applyFont="1" applyFill="1" applyBorder="1" applyAlignment="1">
      <alignment horizontal="center" vertical="center"/>
    </xf>
    <xf numFmtId="186" fontId="60" fillId="25" borderId="14" xfId="85" applyNumberFormat="1" applyFont="1" applyFill="1" applyBorder="1" applyAlignment="1">
      <alignment horizontal="center" vertical="center"/>
    </xf>
    <xf numFmtId="0" fontId="61" fillId="25" borderId="57" xfId="85" applyFont="1" applyFill="1" applyBorder="1" applyAlignment="1">
      <alignment horizontal="left" vertical="center"/>
    </xf>
    <xf numFmtId="0" fontId="61" fillId="25" borderId="56" xfId="85" applyFont="1" applyFill="1" applyBorder="1" applyAlignment="1">
      <alignment horizontal="left" vertical="center"/>
    </xf>
    <xf numFmtId="0" fontId="61" fillId="25" borderId="55" xfId="85" applyFont="1" applyFill="1" applyBorder="1" applyAlignment="1">
      <alignment horizontal="left" vertical="center"/>
    </xf>
    <xf numFmtId="0" fontId="61" fillId="25" borderId="71" xfId="85" applyFont="1" applyFill="1" applyBorder="1" applyAlignment="1">
      <alignment horizontal="right" vertical="center"/>
    </xf>
    <xf numFmtId="0" fontId="61" fillId="25" borderId="70" xfId="85" applyFont="1" applyFill="1" applyBorder="1" applyAlignment="1">
      <alignment horizontal="right" vertical="center"/>
    </xf>
    <xf numFmtId="0" fontId="61" fillId="25" borderId="69" xfId="85" applyFont="1" applyFill="1" applyBorder="1" applyAlignment="1">
      <alignment horizontal="right" vertical="center"/>
    </xf>
    <xf numFmtId="0" fontId="60" fillId="25" borderId="67" xfId="85" applyFont="1" applyFill="1" applyBorder="1" applyAlignment="1">
      <alignment horizontal="center" vertical="center"/>
    </xf>
    <xf numFmtId="0" fontId="60" fillId="25" borderId="66" xfId="85" applyFont="1" applyFill="1" applyBorder="1" applyAlignment="1">
      <alignment horizontal="center" vertical="center"/>
    </xf>
    <xf numFmtId="0" fontId="60" fillId="25" borderId="65" xfId="85" applyFont="1" applyFill="1" applyBorder="1" applyAlignment="1">
      <alignment horizontal="center" vertical="center"/>
    </xf>
    <xf numFmtId="0" fontId="60" fillId="25" borderId="64" xfId="85" applyFont="1" applyFill="1" applyBorder="1" applyAlignment="1">
      <alignment horizontal="center" vertical="center"/>
    </xf>
    <xf numFmtId="0" fontId="60" fillId="25" borderId="63" xfId="85" applyFont="1" applyFill="1" applyBorder="1" applyAlignment="1">
      <alignment horizontal="left" vertical="center"/>
    </xf>
    <xf numFmtId="0" fontId="60" fillId="25" borderId="62" xfId="85" applyFont="1" applyFill="1" applyBorder="1" applyAlignment="1">
      <alignment horizontal="left" vertical="center"/>
    </xf>
    <xf numFmtId="0" fontId="60" fillId="25" borderId="61" xfId="85" applyFont="1" applyFill="1" applyBorder="1" applyAlignment="1">
      <alignment horizontal="left" vertical="center"/>
    </xf>
    <xf numFmtId="0" fontId="60" fillId="25" borderId="59" xfId="85" applyFont="1" applyFill="1" applyBorder="1" applyAlignment="1">
      <alignment horizontal="left" vertical="center"/>
    </xf>
    <xf numFmtId="0" fontId="60" fillId="25" borderId="49" xfId="85" applyFont="1" applyFill="1" applyBorder="1" applyAlignment="1">
      <alignment horizontal="left" vertical="center"/>
    </xf>
    <xf numFmtId="10" fontId="60" fillId="25" borderId="49" xfId="85" applyNumberFormat="1" applyFont="1" applyFill="1" applyBorder="1" applyAlignment="1">
      <alignment horizontal="center" vertical="center"/>
    </xf>
    <xf numFmtId="10" fontId="60" fillId="25" borderId="48" xfId="85" applyNumberFormat="1" applyFont="1" applyFill="1" applyBorder="1" applyAlignment="1">
      <alignment horizontal="center" vertical="center"/>
    </xf>
    <xf numFmtId="0" fontId="61" fillId="25" borderId="13" xfId="85" applyFont="1" applyFill="1" applyBorder="1" applyAlignment="1">
      <alignment horizontal="center" vertical="center"/>
    </xf>
    <xf numFmtId="0" fontId="61" fillId="25" borderId="77" xfId="85" applyFont="1" applyFill="1" applyBorder="1" applyAlignment="1">
      <alignment horizontal="center" vertical="center"/>
    </xf>
    <xf numFmtId="0" fontId="61" fillId="25" borderId="75" xfId="85" applyFont="1" applyFill="1" applyBorder="1" applyAlignment="1">
      <alignment horizontal="center" vertical="center"/>
    </xf>
    <xf numFmtId="186" fontId="60" fillId="25" borderId="24" xfId="85" applyNumberFormat="1" applyFont="1" applyFill="1" applyBorder="1" applyAlignment="1">
      <alignment horizontal="center" vertical="center"/>
    </xf>
    <xf numFmtId="0" fontId="61" fillId="25" borderId="78" xfId="85" applyFont="1" applyFill="1" applyBorder="1" applyAlignment="1">
      <alignment horizontal="center" vertical="center"/>
    </xf>
    <xf numFmtId="0" fontId="61" fillId="25" borderId="12" xfId="85" applyFont="1" applyFill="1" applyBorder="1" applyAlignment="1">
      <alignment horizontal="center" vertical="center"/>
    </xf>
    <xf numFmtId="0" fontId="61" fillId="25" borderId="80" xfId="85" applyFont="1" applyFill="1" applyBorder="1" applyAlignment="1">
      <alignment horizontal="center" vertical="center"/>
    </xf>
    <xf numFmtId="189" fontId="60" fillId="25" borderId="50" xfId="85" applyNumberFormat="1" applyFont="1" applyFill="1" applyBorder="1" applyAlignment="1">
      <alignment horizontal="center" vertical="center"/>
    </xf>
    <xf numFmtId="189" fontId="60" fillId="25" borderId="49" xfId="85" applyNumberFormat="1" applyFont="1" applyFill="1" applyBorder="1" applyAlignment="1">
      <alignment horizontal="center" vertical="center"/>
    </xf>
    <xf numFmtId="189" fontId="60" fillId="25" borderId="48" xfId="85" applyNumberFormat="1" applyFont="1" applyFill="1" applyBorder="1" applyAlignment="1">
      <alignment horizontal="center" vertical="center"/>
    </xf>
    <xf numFmtId="2" fontId="60" fillId="25" borderId="50" xfId="85" applyNumberFormat="1" applyFont="1" applyFill="1" applyBorder="1" applyAlignment="1">
      <alignment horizontal="center" vertical="center"/>
    </xf>
    <xf numFmtId="2" fontId="60" fillId="25" borderId="48" xfId="85" applyNumberFormat="1" applyFont="1" applyFill="1" applyBorder="1" applyAlignment="1">
      <alignment horizontal="center" vertical="center"/>
    </xf>
    <xf numFmtId="0" fontId="61" fillId="25" borderId="82" xfId="85" applyFont="1" applyFill="1" applyBorder="1" applyAlignment="1">
      <alignment horizontal="right" vertical="center"/>
    </xf>
    <xf numFmtId="0" fontId="61" fillId="25" borderId="3" xfId="85" applyFont="1" applyFill="1" applyBorder="1" applyAlignment="1">
      <alignment horizontal="right" vertical="center"/>
    </xf>
    <xf numFmtId="0" fontId="61" fillId="25" borderId="9" xfId="85" applyFont="1" applyFill="1" applyBorder="1" applyAlignment="1">
      <alignment horizontal="right" vertical="center"/>
    </xf>
    <xf numFmtId="190" fontId="60" fillId="25" borderId="86" xfId="85" applyNumberFormat="1" applyFont="1" applyFill="1" applyBorder="1" applyAlignment="1">
      <alignment horizontal="center" vertical="center"/>
    </xf>
    <xf numFmtId="4" fontId="60" fillId="25" borderId="86" xfId="85" applyNumberFormat="1" applyFont="1" applyFill="1" applyBorder="1" applyAlignment="1">
      <alignment horizontal="center" vertical="center"/>
    </xf>
    <xf numFmtId="2" fontId="60" fillId="25" borderId="13" xfId="85" applyNumberFormat="1" applyFont="1" applyFill="1" applyBorder="1" applyAlignment="1">
      <alignment horizontal="center" vertical="center"/>
    </xf>
    <xf numFmtId="4" fontId="60" fillId="25" borderId="13" xfId="85" applyNumberFormat="1" applyFont="1" applyFill="1" applyBorder="1" applyAlignment="1">
      <alignment horizontal="center" vertical="center"/>
    </xf>
    <xf numFmtId="190" fontId="60" fillId="25" borderId="53" xfId="85" applyNumberFormat="1" applyFont="1" applyFill="1" applyBorder="1" applyAlignment="1">
      <alignment horizontal="center" vertical="center"/>
    </xf>
    <xf numFmtId="190" fontId="60" fillId="25" borderId="52" xfId="85" applyNumberFormat="1" applyFont="1" applyFill="1" applyBorder="1" applyAlignment="1">
      <alignment horizontal="center" vertical="center"/>
    </xf>
    <xf numFmtId="190" fontId="60" fillId="25" borderId="51" xfId="85" applyNumberFormat="1" applyFont="1" applyFill="1" applyBorder="1" applyAlignment="1">
      <alignment horizontal="center" vertical="center"/>
    </xf>
    <xf numFmtId="4" fontId="60" fillId="25" borderId="53" xfId="85" applyNumberFormat="1" applyFont="1" applyFill="1" applyBorder="1" applyAlignment="1">
      <alignment horizontal="center" vertical="center"/>
    </xf>
    <xf numFmtId="4" fontId="60" fillId="25" borderId="51" xfId="85" applyNumberFormat="1" applyFont="1" applyFill="1" applyBorder="1" applyAlignment="1">
      <alignment horizontal="center" vertical="center"/>
    </xf>
    <xf numFmtId="0" fontId="61" fillId="25" borderId="76" xfId="85" applyFont="1" applyFill="1" applyBorder="1" applyAlignment="1">
      <alignment horizontal="right" vertical="center"/>
    </xf>
    <xf numFmtId="0" fontId="61" fillId="25" borderId="14" xfId="85" applyFont="1" applyFill="1" applyBorder="1" applyAlignment="1">
      <alignment horizontal="right" vertical="center"/>
    </xf>
    <xf numFmtId="0" fontId="61" fillId="25" borderId="13" xfId="85" applyFont="1" applyFill="1" applyBorder="1" applyAlignment="1">
      <alignment horizontal="right" vertical="center"/>
    </xf>
    <xf numFmtId="2" fontId="60" fillId="25" borderId="46" xfId="85" applyNumberFormat="1" applyFont="1" applyFill="1" applyBorder="1" applyAlignment="1">
      <alignment horizontal="center" vertical="center"/>
    </xf>
    <xf numFmtId="0" fontId="60" fillId="25" borderId="46" xfId="85" applyFont="1" applyFill="1" applyBorder="1" applyAlignment="1">
      <alignment horizontal="center" vertical="center"/>
    </xf>
    <xf numFmtId="0" fontId="61" fillId="25" borderId="94" xfId="85" applyFont="1" applyFill="1" applyBorder="1" applyAlignment="1">
      <alignment horizontal="right" vertical="center"/>
    </xf>
    <xf numFmtId="0" fontId="61" fillId="25" borderId="93" xfId="85" applyFont="1" applyFill="1" applyBorder="1" applyAlignment="1">
      <alignment horizontal="right" vertical="center"/>
    </xf>
    <xf numFmtId="0" fontId="61" fillId="25" borderId="92" xfId="85" applyFont="1" applyFill="1" applyBorder="1" applyAlignment="1">
      <alignment horizontal="right" vertical="center"/>
    </xf>
    <xf numFmtId="0" fontId="61" fillId="25" borderId="79" xfId="85" applyFont="1" applyFill="1" applyBorder="1" applyAlignment="1">
      <alignment horizontal="center" vertical="center"/>
    </xf>
    <xf numFmtId="0" fontId="61" fillId="25" borderId="91" xfId="85" applyFont="1" applyFill="1" applyBorder="1" applyAlignment="1">
      <alignment horizontal="center" vertical="center"/>
    </xf>
    <xf numFmtId="0" fontId="61" fillId="25" borderId="85" xfId="85" applyFont="1" applyFill="1" applyBorder="1" applyAlignment="1">
      <alignment horizontal="center" vertical="center"/>
    </xf>
    <xf numFmtId="2" fontId="60" fillId="25" borderId="24" xfId="85" applyNumberFormat="1" applyFont="1" applyFill="1" applyBorder="1" applyAlignment="1">
      <alignment horizontal="center" vertical="center"/>
    </xf>
    <xf numFmtId="0" fontId="60" fillId="25" borderId="24" xfId="85" applyFont="1" applyFill="1" applyBorder="1" applyAlignment="1">
      <alignment horizontal="center" vertical="center"/>
    </xf>
    <xf numFmtId="0" fontId="61" fillId="25" borderId="96" xfId="85" applyFont="1" applyFill="1" applyBorder="1" applyAlignment="1">
      <alignment horizontal="center" vertical="center"/>
    </xf>
    <xf numFmtId="0" fontId="66" fillId="0" borderId="101" xfId="85" applyFont="1" applyBorder="1" applyAlignment="1">
      <alignment horizontal="center" vertical="center"/>
    </xf>
    <xf numFmtId="0" fontId="66" fillId="0" borderId="100" xfId="85" applyFont="1" applyBorder="1" applyAlignment="1">
      <alignment horizontal="center" vertical="center"/>
    </xf>
    <xf numFmtId="0" fontId="66" fillId="0" borderId="99" xfId="85" applyFont="1" applyBorder="1" applyAlignment="1">
      <alignment horizontal="center" vertical="center"/>
    </xf>
    <xf numFmtId="0" fontId="65" fillId="25" borderId="98" xfId="85" applyFont="1" applyFill="1" applyBorder="1" applyAlignment="1">
      <alignment horizontal="center" vertical="center"/>
    </xf>
    <xf numFmtId="0" fontId="65" fillId="25" borderId="85" xfId="85" applyFont="1" applyFill="1" applyBorder="1" applyAlignment="1">
      <alignment horizontal="center" vertical="center"/>
    </xf>
    <xf numFmtId="0" fontId="59" fillId="25" borderId="80" xfId="85" applyFont="1" applyFill="1" applyBorder="1" applyAlignment="1">
      <alignment horizontal="left" vertical="center"/>
    </xf>
    <xf numFmtId="0" fontId="65" fillId="25" borderId="80" xfId="85" applyFont="1" applyFill="1" applyBorder="1" applyAlignment="1">
      <alignment horizontal="left" vertical="center"/>
    </xf>
    <xf numFmtId="0" fontId="65" fillId="25" borderId="77" xfId="85" applyFont="1" applyFill="1" applyBorder="1" applyAlignment="1">
      <alignment horizontal="left" vertical="center"/>
    </xf>
    <xf numFmtId="0" fontId="61" fillId="25" borderId="71" xfId="85" applyFont="1" applyFill="1" applyBorder="1" applyAlignment="1">
      <alignment horizontal="center" vertical="center"/>
    </xf>
    <xf numFmtId="0" fontId="61" fillId="25" borderId="70" xfId="85" applyFont="1" applyFill="1" applyBorder="1" applyAlignment="1">
      <alignment horizontal="center" vertical="center"/>
    </xf>
    <xf numFmtId="0" fontId="61" fillId="25" borderId="69" xfId="85" applyFont="1" applyFill="1" applyBorder="1" applyAlignment="1">
      <alignment horizontal="center" vertical="center"/>
    </xf>
    <xf numFmtId="0" fontId="61" fillId="25" borderId="68" xfId="85" applyFont="1" applyFill="1" applyBorder="1" applyAlignment="1">
      <alignment horizontal="center" vertical="center"/>
    </xf>
    <xf numFmtId="0" fontId="59" fillId="25" borderId="80" xfId="84" applyFont="1" applyFill="1" applyBorder="1" applyAlignment="1">
      <alignment horizontal="left" vertical="center"/>
    </xf>
    <xf numFmtId="2" fontId="60" fillId="25" borderId="13" xfId="84" applyNumberFormat="1" applyFont="1" applyFill="1" applyBorder="1" applyAlignment="1">
      <alignment horizontal="center" vertical="center"/>
    </xf>
    <xf numFmtId="2" fontId="60" fillId="25" borderId="53" xfId="84" applyNumberFormat="1" applyFont="1" applyFill="1" applyBorder="1" applyAlignment="1">
      <alignment horizontal="center" vertical="center"/>
    </xf>
    <xf numFmtId="2" fontId="60" fillId="25" borderId="52" xfId="84" applyNumberFormat="1" applyFont="1" applyFill="1" applyBorder="1" applyAlignment="1">
      <alignment horizontal="center" vertical="center"/>
    </xf>
    <xf numFmtId="2" fontId="60" fillId="25" borderId="51" xfId="84" applyNumberFormat="1" applyFont="1" applyFill="1" applyBorder="1" applyAlignment="1">
      <alignment horizontal="center" vertical="center"/>
    </xf>
    <xf numFmtId="1" fontId="60" fillId="25" borderId="86" xfId="84" applyNumberFormat="1" applyFont="1" applyFill="1" applyBorder="1" applyAlignment="1">
      <alignment horizontal="center" vertical="center"/>
    </xf>
    <xf numFmtId="186" fontId="60" fillId="25" borderId="13" xfId="84" applyNumberFormat="1" applyFont="1" applyFill="1" applyBorder="1" applyAlignment="1">
      <alignment horizontal="center" vertical="center"/>
    </xf>
    <xf numFmtId="4" fontId="8" fillId="25" borderId="2" xfId="0" applyNumberFormat="1" applyFont="1" applyFill="1" applyBorder="1" applyAlignment="1">
      <alignment horizontal="right" vertical="center"/>
    </xf>
    <xf numFmtId="0" fontId="8" fillId="25" borderId="3" xfId="0" applyFont="1" applyFill="1" applyBorder="1" applyAlignment="1">
      <alignment horizontal="right" vertical="center"/>
    </xf>
    <xf numFmtId="0" fontId="8" fillId="33" borderId="10" xfId="0" applyFont="1" applyFill="1" applyBorder="1" applyAlignment="1">
      <alignment horizontal="center" vertical="center"/>
    </xf>
    <xf numFmtId="0" fontId="8" fillId="33" borderId="14" xfId="0" applyFont="1" applyFill="1" applyBorder="1" applyAlignment="1">
      <alignment horizontal="center" vertical="center"/>
    </xf>
    <xf numFmtId="0" fontId="43" fillId="33" borderId="10" xfId="0" applyFont="1" applyFill="1" applyBorder="1" applyAlignment="1">
      <alignment horizontal="center" vertical="center"/>
    </xf>
    <xf numFmtId="0" fontId="43" fillId="33" borderId="11" xfId="0" applyFont="1" applyFill="1" applyBorder="1" applyAlignment="1">
      <alignment horizontal="center" vertical="center"/>
    </xf>
    <xf numFmtId="0" fontId="43" fillId="33" borderId="14" xfId="0" applyFont="1" applyFill="1" applyBorder="1" applyAlignment="1">
      <alignment horizontal="center" vertical="center"/>
    </xf>
    <xf numFmtId="0" fontId="8" fillId="33" borderId="13" xfId="0" applyFont="1" applyFill="1" applyBorder="1" applyAlignment="1">
      <alignment horizontal="center" vertical="center"/>
    </xf>
    <xf numFmtId="0" fontId="8" fillId="33" borderId="13" xfId="0" applyFont="1" applyFill="1" applyBorder="1" applyAlignment="1">
      <alignment horizontal="center" vertical="center" wrapText="1"/>
    </xf>
    <xf numFmtId="0" fontId="32" fillId="33" borderId="13" xfId="0" applyFont="1" applyFill="1" applyBorder="1" applyAlignment="1">
      <alignment horizontal="center" vertical="center"/>
    </xf>
    <xf numFmtId="172" fontId="8" fillId="26" borderId="0" xfId="81" applyNumberFormat="1" applyFont="1" applyFill="1" applyAlignment="1">
      <alignment horizontal="center" vertical="center"/>
    </xf>
    <xf numFmtId="4" fontId="8" fillId="34" borderId="13" xfId="63" applyNumberFormat="1" applyFont="1" applyFill="1" applyBorder="1" applyAlignment="1">
      <alignment horizontal="center" vertical="center"/>
    </xf>
    <xf numFmtId="0" fontId="8" fillId="33" borderId="13" xfId="81" applyNumberFormat="1" applyFont="1" applyFill="1" applyBorder="1" applyAlignment="1" applyProtection="1">
      <alignment horizontal="center" vertical="center"/>
    </xf>
    <xf numFmtId="0" fontId="8" fillId="33" borderId="13" xfId="81" applyNumberFormat="1" applyFont="1" applyFill="1" applyBorder="1" applyAlignment="1" applyProtection="1">
      <alignment horizontal="center" vertical="center" wrapText="1"/>
    </xf>
    <xf numFmtId="0" fontId="7" fillId="0" borderId="2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25" borderId="24" xfId="0" applyFont="1" applyFill="1" applyBorder="1" applyAlignment="1">
      <alignment horizontal="center" vertical="center" wrapText="1"/>
    </xf>
    <xf numFmtId="0" fontId="7" fillId="25" borderId="25" xfId="0" applyFont="1" applyFill="1" applyBorder="1" applyAlignment="1">
      <alignment horizontal="center" vertical="center" wrapText="1"/>
    </xf>
    <xf numFmtId="0" fontId="7" fillId="0" borderId="46" xfId="0" applyFont="1" applyFill="1" applyBorder="1" applyAlignment="1">
      <alignment horizontal="center" vertical="center" wrapText="1"/>
    </xf>
    <xf numFmtId="175" fontId="7" fillId="0" borderId="13" xfId="0" applyNumberFormat="1" applyFont="1" applyFill="1" applyBorder="1" applyAlignment="1">
      <alignment horizontal="center" vertical="center"/>
    </xf>
    <xf numFmtId="0" fontId="44" fillId="0" borderId="13"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4" xfId="0" applyFont="1" applyFill="1" applyBorder="1" applyAlignment="1">
      <alignment horizontal="center" vertical="center"/>
    </xf>
    <xf numFmtId="4" fontId="48" fillId="26" borderId="10" xfId="0" applyNumberFormat="1" applyFont="1" applyFill="1" applyBorder="1" applyAlignment="1">
      <alignment horizontal="center" vertical="center"/>
    </xf>
    <xf numFmtId="4" fontId="48" fillId="26" borderId="14" xfId="0" applyNumberFormat="1" applyFont="1" applyFill="1" applyBorder="1" applyAlignment="1">
      <alignment horizontal="center" vertical="center"/>
    </xf>
    <xf numFmtId="49" fontId="41" fillId="26" borderId="13" xfId="0" applyNumberFormat="1" applyFont="1" applyFill="1" applyBorder="1" applyAlignment="1">
      <alignment horizontal="center" vertical="center"/>
    </xf>
    <xf numFmtId="0" fontId="41" fillId="26" borderId="13" xfId="0" applyFont="1" applyFill="1" applyBorder="1" applyAlignment="1">
      <alignment horizontal="center" vertical="center" wrapText="1"/>
    </xf>
    <xf numFmtId="0" fontId="41" fillId="26" borderId="13" xfId="0" applyFont="1" applyFill="1" applyBorder="1" applyAlignment="1">
      <alignment horizontal="center" vertical="center"/>
    </xf>
    <xf numFmtId="4" fontId="48" fillId="26" borderId="13" xfId="0" applyNumberFormat="1" applyFont="1" applyFill="1" applyBorder="1" applyAlignment="1">
      <alignment horizontal="center" vertical="center"/>
    </xf>
  </cellXfs>
  <cellStyles count="86">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40% - Accent1" xfId="11" xr:uid="{00000000-0005-0000-0000-000006000000}"/>
    <cellStyle name="40% - Accent2" xfId="12" xr:uid="{00000000-0005-0000-0000-000007000000}"/>
    <cellStyle name="40% - Accent3" xfId="13" xr:uid="{00000000-0005-0000-0000-000008000000}"/>
    <cellStyle name="40% - Accent4" xfId="14" xr:uid="{00000000-0005-0000-0000-000009000000}"/>
    <cellStyle name="40% - Accent5" xfId="15" xr:uid="{00000000-0005-0000-0000-00000A000000}"/>
    <cellStyle name="40% - Accent6" xfId="16" xr:uid="{00000000-0005-0000-0000-00000B000000}"/>
    <cellStyle name="60% - Accent1" xfId="17" xr:uid="{00000000-0005-0000-0000-00000C000000}"/>
    <cellStyle name="60% - Accent2" xfId="18" xr:uid="{00000000-0005-0000-0000-00000D000000}"/>
    <cellStyle name="60% - Accent3" xfId="19" xr:uid="{00000000-0005-0000-0000-00000E000000}"/>
    <cellStyle name="60% - Accent4" xfId="20" xr:uid="{00000000-0005-0000-0000-00000F000000}"/>
    <cellStyle name="60% - Accent5" xfId="21" xr:uid="{00000000-0005-0000-0000-000010000000}"/>
    <cellStyle name="60% - Accent6" xfId="22" xr:uid="{00000000-0005-0000-0000-000011000000}"/>
    <cellStyle name="Accent1" xfId="23" xr:uid="{00000000-0005-0000-0000-000012000000}"/>
    <cellStyle name="Accent2" xfId="24" xr:uid="{00000000-0005-0000-0000-000013000000}"/>
    <cellStyle name="Accent3" xfId="25" xr:uid="{00000000-0005-0000-0000-000014000000}"/>
    <cellStyle name="Accent4" xfId="26" xr:uid="{00000000-0005-0000-0000-000015000000}"/>
    <cellStyle name="Accent5" xfId="27" xr:uid="{00000000-0005-0000-0000-000016000000}"/>
    <cellStyle name="Accent6" xfId="28" xr:uid="{00000000-0005-0000-0000-000017000000}"/>
    <cellStyle name="asd" xfId="29" xr:uid="{00000000-0005-0000-0000-000018000000}"/>
    <cellStyle name="Bad" xfId="30" xr:uid="{00000000-0005-0000-0000-000019000000}"/>
    <cellStyle name="Calculation" xfId="31" xr:uid="{00000000-0005-0000-0000-00001A000000}"/>
    <cellStyle name="Check Cell" xfId="32" xr:uid="{00000000-0005-0000-0000-00001B000000}"/>
    <cellStyle name="Comma 2" xfId="33" xr:uid="{00000000-0005-0000-0000-00001C000000}"/>
    <cellStyle name="Comma 2 2" xfId="64" xr:uid="{00000000-0005-0000-0000-00001D000000}"/>
    <cellStyle name="Euro" xfId="34" xr:uid="{00000000-0005-0000-0000-00001E000000}"/>
    <cellStyle name="Euro 2" xfId="65" xr:uid="{00000000-0005-0000-0000-00001F000000}"/>
    <cellStyle name="Explanatory Text" xfId="35" xr:uid="{00000000-0005-0000-0000-000020000000}"/>
    <cellStyle name="Good" xfId="36" xr:uid="{00000000-0005-0000-0000-000021000000}"/>
    <cellStyle name="Heading 1" xfId="37" xr:uid="{00000000-0005-0000-0000-000022000000}"/>
    <cellStyle name="Heading 2" xfId="38" xr:uid="{00000000-0005-0000-0000-000023000000}"/>
    <cellStyle name="Heading 3" xfId="39" xr:uid="{00000000-0005-0000-0000-000024000000}"/>
    <cellStyle name="Heading 4" xfId="40" xr:uid="{00000000-0005-0000-0000-000025000000}"/>
    <cellStyle name="Input" xfId="41" xr:uid="{00000000-0005-0000-0000-000026000000}"/>
    <cellStyle name="Linked Cell" xfId="42" xr:uid="{00000000-0005-0000-0000-000027000000}"/>
    <cellStyle name="Moeda" xfId="82" builtinId="4"/>
    <cellStyle name="Moeda 2" xfId="43" xr:uid="{00000000-0005-0000-0000-000029000000}"/>
    <cellStyle name="Neutral" xfId="44" xr:uid="{00000000-0005-0000-0000-00002A000000}"/>
    <cellStyle name="Normal" xfId="0" builtinId="0"/>
    <cellStyle name="Normal 2" xfId="45" xr:uid="{00000000-0005-0000-0000-00002C000000}"/>
    <cellStyle name="Normal 2 2 2" xfId="81" xr:uid="{00000000-0005-0000-0000-00002D000000}"/>
    <cellStyle name="Normal 3" xfId="3" xr:uid="{00000000-0005-0000-0000-00002E000000}"/>
    <cellStyle name="Normal 3 2" xfId="63" xr:uid="{00000000-0005-0000-0000-00002F000000}"/>
    <cellStyle name="Normal 4" xfId="57" xr:uid="{00000000-0005-0000-0000-000030000000}"/>
    <cellStyle name="Normal 4 2" xfId="60" xr:uid="{00000000-0005-0000-0000-000031000000}"/>
    <cellStyle name="Normal 4 2 2" xfId="75" xr:uid="{00000000-0005-0000-0000-000032000000}"/>
    <cellStyle name="Normal 4 3" xfId="76" xr:uid="{00000000-0005-0000-0000-000033000000}"/>
    <cellStyle name="Normal 4 3 2" xfId="77" xr:uid="{00000000-0005-0000-0000-000034000000}"/>
    <cellStyle name="Normal 4 3 4" xfId="78" xr:uid="{00000000-0005-0000-0000-000035000000}"/>
    <cellStyle name="Normal 5" xfId="74" xr:uid="{00000000-0005-0000-0000-000036000000}"/>
    <cellStyle name="Normal 6" xfId="83" xr:uid="{00000000-0005-0000-0000-000037000000}"/>
    <cellStyle name="Normal 7" xfId="84" xr:uid="{00000000-0005-0000-0000-000038000000}"/>
    <cellStyle name="Normal 7 2" xfId="85" xr:uid="{00000000-0005-0000-0000-000039000000}"/>
    <cellStyle name="Normal_Replanilhamento T-1 - 18-02-08" xfId="4" xr:uid="{00000000-0005-0000-0000-00003A000000}"/>
    <cellStyle name="Note" xfId="46" xr:uid="{00000000-0005-0000-0000-00003B000000}"/>
    <cellStyle name="Note 2" xfId="66" xr:uid="{00000000-0005-0000-0000-00003C000000}"/>
    <cellStyle name="Output" xfId="47" xr:uid="{00000000-0005-0000-0000-00003D000000}"/>
    <cellStyle name="Percent 2" xfId="48" xr:uid="{00000000-0005-0000-0000-00003E000000}"/>
    <cellStyle name="Percent 2 2" xfId="67" xr:uid="{00000000-0005-0000-0000-00003F000000}"/>
    <cellStyle name="Porcentagem" xfId="80" builtinId="5"/>
    <cellStyle name="Porcentagem 2" xfId="49" xr:uid="{00000000-0005-0000-0000-000041000000}"/>
    <cellStyle name="Porcentagem 2 2" xfId="50" xr:uid="{00000000-0005-0000-0000-000042000000}"/>
    <cellStyle name="Porcentagem 2 2 2" xfId="69" xr:uid="{00000000-0005-0000-0000-000043000000}"/>
    <cellStyle name="Porcentagem 2 3" xfId="68" xr:uid="{00000000-0005-0000-0000-000044000000}"/>
    <cellStyle name="Separador de milhares 2" xfId="2" xr:uid="{00000000-0005-0000-0000-000045000000}"/>
    <cellStyle name="Separador de milhares 2 2" xfId="62" xr:uid="{00000000-0005-0000-0000-000046000000}"/>
    <cellStyle name="Separador de milhares 3" xfId="51" xr:uid="{00000000-0005-0000-0000-000047000000}"/>
    <cellStyle name="Separador de milhares 3 2" xfId="70" xr:uid="{00000000-0005-0000-0000-000048000000}"/>
    <cellStyle name="Separador de milhares 6" xfId="58" xr:uid="{00000000-0005-0000-0000-000049000000}"/>
    <cellStyle name="Separador de milhares 6 2" xfId="72" xr:uid="{00000000-0005-0000-0000-00004A000000}"/>
    <cellStyle name="Title" xfId="52" xr:uid="{00000000-0005-0000-0000-00004B000000}"/>
    <cellStyle name="Título 1 1" xfId="53" xr:uid="{00000000-0005-0000-0000-00004C000000}"/>
    <cellStyle name="Título 1 1 1" xfId="54" xr:uid="{00000000-0005-0000-0000-00004D000000}"/>
    <cellStyle name="Vírgula" xfId="1" builtinId="3"/>
    <cellStyle name="Vírgula 2" xfId="56" xr:uid="{00000000-0005-0000-0000-00004F000000}"/>
    <cellStyle name="Vírgula 2 2" xfId="71" xr:uid="{00000000-0005-0000-0000-000050000000}"/>
    <cellStyle name="Vírgula 3" xfId="59" xr:uid="{00000000-0005-0000-0000-000051000000}"/>
    <cellStyle name="Vírgula 3 2" xfId="73" xr:uid="{00000000-0005-0000-0000-000052000000}"/>
    <cellStyle name="Vírgula 4" xfId="61" xr:uid="{00000000-0005-0000-0000-000053000000}"/>
    <cellStyle name="Vírgula 5" xfId="79" xr:uid="{00000000-0005-0000-0000-000054000000}"/>
    <cellStyle name="Warning Text" xfId="55" xr:uid="{00000000-0005-0000-0000-000055000000}"/>
  </cellStyles>
  <dxfs count="2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color rgb="FFFFFF99"/>
      <color rgb="FFFF99FF"/>
      <color rgb="FF81D557"/>
      <color rgb="FFB2DE82"/>
      <color rgb="FFD4EDB9"/>
      <color rgb="FF97FF97"/>
      <color rgb="FF0024DA"/>
      <color rgb="FF305496"/>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211567</xdr:colOff>
      <xdr:row>0</xdr:row>
      <xdr:rowOff>31290</xdr:rowOff>
    </xdr:from>
    <xdr:to>
      <xdr:col>3</xdr:col>
      <xdr:colOff>786205</xdr:colOff>
      <xdr:row>2</xdr:row>
      <xdr:rowOff>150011</xdr:rowOff>
    </xdr:to>
    <xdr:pic>
      <xdr:nvPicPr>
        <xdr:cNvPr id="2" name="Imagem 1">
          <a:extLst>
            <a:ext uri="{FF2B5EF4-FFF2-40B4-BE49-F238E27FC236}">
              <a16:creationId xmlns:a16="http://schemas.microsoft.com/office/drawing/2014/main" id="{88EE7308-83DD-43F9-B8CD-C2588F4F699C}"/>
            </a:ext>
          </a:extLst>
        </xdr:cNvPr>
        <xdr:cNvPicPr>
          <a:picLocks noChangeAspect="1"/>
        </xdr:cNvPicPr>
      </xdr:nvPicPr>
      <xdr:blipFill>
        <a:blip xmlns:r="http://schemas.openxmlformats.org/officeDocument/2006/relationships" r:embed="rId1"/>
        <a:stretch>
          <a:fillRect/>
        </a:stretch>
      </xdr:blipFill>
      <xdr:spPr>
        <a:xfrm>
          <a:off x="5103607" y="31290"/>
          <a:ext cx="1306158" cy="499721"/>
        </a:xfrm>
        <a:prstGeom prst="rect">
          <a:avLst/>
        </a:prstGeom>
      </xdr:spPr>
    </xdr:pic>
    <xdr:clientData/>
  </xdr:twoCellAnchor>
  <xdr:twoCellAnchor>
    <xdr:from>
      <xdr:col>3</xdr:col>
      <xdr:colOff>897366</xdr:colOff>
      <xdr:row>0</xdr:row>
      <xdr:rowOff>83820</xdr:rowOff>
    </xdr:from>
    <xdr:to>
      <xdr:col>3</xdr:col>
      <xdr:colOff>2036157</xdr:colOff>
      <xdr:row>4</xdr:row>
      <xdr:rowOff>68580</xdr:rowOff>
    </xdr:to>
    <xdr:pic>
      <xdr:nvPicPr>
        <xdr:cNvPr id="6" name="Imagem 3" descr="LOGO ESEEL">
          <a:extLst>
            <a:ext uri="{FF2B5EF4-FFF2-40B4-BE49-F238E27FC236}">
              <a16:creationId xmlns:a16="http://schemas.microsoft.com/office/drawing/2014/main" id="{43059738-6BA3-43F2-ABF2-72D62B6EA6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20926" y="83820"/>
          <a:ext cx="1138791"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2</xdr:row>
      <xdr:rowOff>106680</xdr:rowOff>
    </xdr:from>
    <xdr:to>
      <xdr:col>3</xdr:col>
      <xdr:colOff>792480</xdr:colOff>
      <xdr:row>4</xdr:row>
      <xdr:rowOff>121920</xdr:rowOff>
    </xdr:to>
    <xdr:pic>
      <xdr:nvPicPr>
        <xdr:cNvPr id="7" name="Imagem 1">
          <a:extLst>
            <a:ext uri="{FF2B5EF4-FFF2-40B4-BE49-F238E27FC236}">
              <a16:creationId xmlns:a16="http://schemas.microsoft.com/office/drawing/2014/main" id="{490CF0EC-B0D4-4D71-92E2-C711708710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75860" y="487680"/>
          <a:ext cx="14401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7">
          <a:extLst>
            <a:ext uri="{FF2B5EF4-FFF2-40B4-BE49-F238E27FC236}">
              <a16:creationId xmlns:a16="http://schemas.microsoft.com/office/drawing/2014/main" id="{83E0FBF5-9DD3-4511-931F-597A1F06AFF3}"/>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8">
          <a:extLst>
            <a:ext uri="{FF2B5EF4-FFF2-40B4-BE49-F238E27FC236}">
              <a16:creationId xmlns:a16="http://schemas.microsoft.com/office/drawing/2014/main" id="{5D350387-0C65-43B6-BCD4-BB506878F053}"/>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9">
          <a:extLst>
            <a:ext uri="{FF2B5EF4-FFF2-40B4-BE49-F238E27FC236}">
              <a16:creationId xmlns:a16="http://schemas.microsoft.com/office/drawing/2014/main" id="{9700A390-6E96-441F-843F-1568745162DB}"/>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0">
          <a:extLst>
            <a:ext uri="{FF2B5EF4-FFF2-40B4-BE49-F238E27FC236}">
              <a16:creationId xmlns:a16="http://schemas.microsoft.com/office/drawing/2014/main" id="{2DB7F199-8D52-4730-9F78-74F1FA04A2E5}"/>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1">
          <a:extLst>
            <a:ext uri="{FF2B5EF4-FFF2-40B4-BE49-F238E27FC236}">
              <a16:creationId xmlns:a16="http://schemas.microsoft.com/office/drawing/2014/main" id="{80CCA4A1-5D41-46CD-859A-B7103DC58A58}"/>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2">
          <a:extLst>
            <a:ext uri="{FF2B5EF4-FFF2-40B4-BE49-F238E27FC236}">
              <a16:creationId xmlns:a16="http://schemas.microsoft.com/office/drawing/2014/main" id="{A4C6A7BD-FD4A-4471-93F8-39BA8618B12E}"/>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3">
          <a:extLst>
            <a:ext uri="{FF2B5EF4-FFF2-40B4-BE49-F238E27FC236}">
              <a16:creationId xmlns:a16="http://schemas.microsoft.com/office/drawing/2014/main" id="{8F10F3E2-C069-459E-B444-A7A1F98AAE83}"/>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4">
          <a:extLst>
            <a:ext uri="{FF2B5EF4-FFF2-40B4-BE49-F238E27FC236}">
              <a16:creationId xmlns:a16="http://schemas.microsoft.com/office/drawing/2014/main" id="{6652BAE6-DBE3-463B-AE1F-DB6DAE289417}"/>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5">
          <a:extLst>
            <a:ext uri="{FF2B5EF4-FFF2-40B4-BE49-F238E27FC236}">
              <a16:creationId xmlns:a16="http://schemas.microsoft.com/office/drawing/2014/main" id="{7C0549F0-C192-4EFD-B6DC-8CEA18B3D3EF}"/>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6">
          <a:extLst>
            <a:ext uri="{FF2B5EF4-FFF2-40B4-BE49-F238E27FC236}">
              <a16:creationId xmlns:a16="http://schemas.microsoft.com/office/drawing/2014/main" id="{AB6CCED9-7242-4590-9732-76DFAB8C2901}"/>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165846</xdr:colOff>
      <xdr:row>0</xdr:row>
      <xdr:rowOff>72166</xdr:rowOff>
    </xdr:from>
    <xdr:to>
      <xdr:col>2</xdr:col>
      <xdr:colOff>167116</xdr:colOff>
      <xdr:row>5</xdr:row>
      <xdr:rowOff>137571</xdr:rowOff>
    </xdr:to>
    <xdr:pic>
      <xdr:nvPicPr>
        <xdr:cNvPr id="7" name="Imagem 6">
          <a:extLst>
            <a:ext uri="{FF2B5EF4-FFF2-40B4-BE49-F238E27FC236}">
              <a16:creationId xmlns:a16="http://schemas.microsoft.com/office/drawing/2014/main" id="{9F5EF1FC-90F1-4A71-809C-6A3C2416DDD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846" y="72166"/>
          <a:ext cx="976182" cy="9170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7">
          <a:extLst>
            <a:ext uri="{FF2B5EF4-FFF2-40B4-BE49-F238E27FC236}">
              <a16:creationId xmlns:a16="http://schemas.microsoft.com/office/drawing/2014/main" id="{53407275-9A93-46EA-ADC7-3D867992F85F}"/>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8">
          <a:extLst>
            <a:ext uri="{FF2B5EF4-FFF2-40B4-BE49-F238E27FC236}">
              <a16:creationId xmlns:a16="http://schemas.microsoft.com/office/drawing/2014/main" id="{6506A7CC-39F6-471F-83CC-A07C51689125}"/>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19">
          <a:extLst>
            <a:ext uri="{FF2B5EF4-FFF2-40B4-BE49-F238E27FC236}">
              <a16:creationId xmlns:a16="http://schemas.microsoft.com/office/drawing/2014/main" id="{68711CE4-C60E-412E-928C-EB9D6E5D1AB2}"/>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0">
          <a:extLst>
            <a:ext uri="{FF2B5EF4-FFF2-40B4-BE49-F238E27FC236}">
              <a16:creationId xmlns:a16="http://schemas.microsoft.com/office/drawing/2014/main" id="{3547D03E-8CAC-4D4E-B416-4C8DB62B89C6}"/>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1">
          <a:extLst>
            <a:ext uri="{FF2B5EF4-FFF2-40B4-BE49-F238E27FC236}">
              <a16:creationId xmlns:a16="http://schemas.microsoft.com/office/drawing/2014/main" id="{7F35C441-4EB8-4DC9-9442-C58C00EE1567}"/>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2">
          <a:extLst>
            <a:ext uri="{FF2B5EF4-FFF2-40B4-BE49-F238E27FC236}">
              <a16:creationId xmlns:a16="http://schemas.microsoft.com/office/drawing/2014/main" id="{7E5596BE-E26A-4EBF-B823-9A69B5F33B4E}"/>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3">
          <a:extLst>
            <a:ext uri="{FF2B5EF4-FFF2-40B4-BE49-F238E27FC236}">
              <a16:creationId xmlns:a16="http://schemas.microsoft.com/office/drawing/2014/main" id="{2343A37B-0A8E-4EDC-A92A-1926913FD90F}"/>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4">
          <a:extLst>
            <a:ext uri="{FF2B5EF4-FFF2-40B4-BE49-F238E27FC236}">
              <a16:creationId xmlns:a16="http://schemas.microsoft.com/office/drawing/2014/main" id="{E25C2105-4489-45FA-9F38-8D0774487B35}"/>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5">
          <a:extLst>
            <a:ext uri="{FF2B5EF4-FFF2-40B4-BE49-F238E27FC236}">
              <a16:creationId xmlns:a16="http://schemas.microsoft.com/office/drawing/2014/main" id="{A7782A5D-7F88-42BE-A448-FBC20B7B0733}"/>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6">
          <a:extLst>
            <a:ext uri="{FF2B5EF4-FFF2-40B4-BE49-F238E27FC236}">
              <a16:creationId xmlns:a16="http://schemas.microsoft.com/office/drawing/2014/main" id="{C01B0545-8D93-4794-878D-950652333703}"/>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109817</xdr:colOff>
      <xdr:row>0</xdr:row>
      <xdr:rowOff>94577</xdr:rowOff>
    </xdr:from>
    <xdr:to>
      <xdr:col>1</xdr:col>
      <xdr:colOff>582182</xdr:colOff>
      <xdr:row>5</xdr:row>
      <xdr:rowOff>159982</xdr:rowOff>
    </xdr:to>
    <xdr:pic>
      <xdr:nvPicPr>
        <xdr:cNvPr id="2" name="Imagem 1">
          <a:extLst>
            <a:ext uri="{FF2B5EF4-FFF2-40B4-BE49-F238E27FC236}">
              <a16:creationId xmlns:a16="http://schemas.microsoft.com/office/drawing/2014/main" id="{F7FBBE8D-0E63-4DD8-B17D-3174757A2A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17" y="94577"/>
          <a:ext cx="987836" cy="91705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7">
          <a:extLst>
            <a:ext uri="{FF2B5EF4-FFF2-40B4-BE49-F238E27FC236}">
              <a16:creationId xmlns:a16="http://schemas.microsoft.com/office/drawing/2014/main" id="{FECC254D-CABF-4F5C-92E1-32F2C6B05726}"/>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8">
          <a:extLst>
            <a:ext uri="{FF2B5EF4-FFF2-40B4-BE49-F238E27FC236}">
              <a16:creationId xmlns:a16="http://schemas.microsoft.com/office/drawing/2014/main" id="{55D3A394-5B10-4DF4-A45D-992987436244}"/>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9">
          <a:extLst>
            <a:ext uri="{FF2B5EF4-FFF2-40B4-BE49-F238E27FC236}">
              <a16:creationId xmlns:a16="http://schemas.microsoft.com/office/drawing/2014/main" id="{474B5BAB-D99D-4B10-87BE-E7CCA4EDD530}"/>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30">
          <a:extLst>
            <a:ext uri="{FF2B5EF4-FFF2-40B4-BE49-F238E27FC236}">
              <a16:creationId xmlns:a16="http://schemas.microsoft.com/office/drawing/2014/main" id="{EA16CA43-2DFA-4BDF-A9D1-B999D9F7298A}"/>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31">
          <a:extLst>
            <a:ext uri="{FF2B5EF4-FFF2-40B4-BE49-F238E27FC236}">
              <a16:creationId xmlns:a16="http://schemas.microsoft.com/office/drawing/2014/main" id="{59F0A1BB-4F23-4126-A6CF-1BE71CCDC8EB}"/>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32">
          <a:extLst>
            <a:ext uri="{FF2B5EF4-FFF2-40B4-BE49-F238E27FC236}">
              <a16:creationId xmlns:a16="http://schemas.microsoft.com/office/drawing/2014/main" id="{F5D7F7A9-E3AC-4EF4-B403-3A578BAAFEB8}"/>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180975</xdr:colOff>
      <xdr:row>0</xdr:row>
      <xdr:rowOff>70485</xdr:rowOff>
    </xdr:from>
    <xdr:to>
      <xdr:col>1</xdr:col>
      <xdr:colOff>448945</xdr:colOff>
      <xdr:row>5</xdr:row>
      <xdr:rowOff>135890</xdr:rowOff>
    </xdr:to>
    <xdr:pic>
      <xdr:nvPicPr>
        <xdr:cNvPr id="2" name="Imagem 1">
          <a:extLst>
            <a:ext uri="{FF2B5EF4-FFF2-40B4-BE49-F238E27FC236}">
              <a16:creationId xmlns:a16="http://schemas.microsoft.com/office/drawing/2014/main" id="{4428AF87-6D94-4D51-B6F3-83EF894F07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70485"/>
          <a:ext cx="982345" cy="932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76200</xdr:colOff>
      <xdr:row>0</xdr:row>
      <xdr:rowOff>60960</xdr:rowOff>
    </xdr:from>
    <xdr:to>
      <xdr:col>1</xdr:col>
      <xdr:colOff>344170</xdr:colOff>
      <xdr:row>5</xdr:row>
      <xdr:rowOff>126365</xdr:rowOff>
    </xdr:to>
    <xdr:pic>
      <xdr:nvPicPr>
        <xdr:cNvPr id="2" name="Imagem 1">
          <a:extLst>
            <a:ext uri="{FF2B5EF4-FFF2-40B4-BE49-F238E27FC236}">
              <a16:creationId xmlns:a16="http://schemas.microsoft.com/office/drawing/2014/main" id="{6AC9E777-E775-4B5B-8EF8-2CF89ACA5EF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twoCellAnchor editAs="oneCell">
    <xdr:from>
      <xdr:col>0</xdr:col>
      <xdr:colOff>76200</xdr:colOff>
      <xdr:row>0</xdr:row>
      <xdr:rowOff>60960</xdr:rowOff>
    </xdr:from>
    <xdr:to>
      <xdr:col>1</xdr:col>
      <xdr:colOff>344170</xdr:colOff>
      <xdr:row>5</xdr:row>
      <xdr:rowOff>126365</xdr:rowOff>
    </xdr:to>
    <xdr:pic>
      <xdr:nvPicPr>
        <xdr:cNvPr id="3" name="Imagem 2">
          <a:extLst>
            <a:ext uri="{FF2B5EF4-FFF2-40B4-BE49-F238E27FC236}">
              <a16:creationId xmlns:a16="http://schemas.microsoft.com/office/drawing/2014/main" id="{6489A5B9-0472-43A7-854E-4475B220F4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twoCellAnchor editAs="oneCell">
    <xdr:from>
      <xdr:col>0</xdr:col>
      <xdr:colOff>76200</xdr:colOff>
      <xdr:row>0</xdr:row>
      <xdr:rowOff>60960</xdr:rowOff>
    </xdr:from>
    <xdr:to>
      <xdr:col>1</xdr:col>
      <xdr:colOff>344170</xdr:colOff>
      <xdr:row>5</xdr:row>
      <xdr:rowOff>126365</xdr:rowOff>
    </xdr:to>
    <xdr:pic>
      <xdr:nvPicPr>
        <xdr:cNvPr id="4" name="Imagem 3">
          <a:extLst>
            <a:ext uri="{FF2B5EF4-FFF2-40B4-BE49-F238E27FC236}">
              <a16:creationId xmlns:a16="http://schemas.microsoft.com/office/drawing/2014/main" id="{39E06C82-852B-4E8A-B344-D4B692F65F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76200</xdr:colOff>
      <xdr:row>0</xdr:row>
      <xdr:rowOff>60960</xdr:rowOff>
    </xdr:from>
    <xdr:to>
      <xdr:col>1</xdr:col>
      <xdr:colOff>344170</xdr:colOff>
      <xdr:row>5</xdr:row>
      <xdr:rowOff>126365</xdr:rowOff>
    </xdr:to>
    <xdr:pic>
      <xdr:nvPicPr>
        <xdr:cNvPr id="2" name="Imagem 1">
          <a:extLst>
            <a:ext uri="{FF2B5EF4-FFF2-40B4-BE49-F238E27FC236}">
              <a16:creationId xmlns:a16="http://schemas.microsoft.com/office/drawing/2014/main" id="{CA5D4860-17A3-49EE-8FB9-5834633692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twoCellAnchor editAs="oneCell">
    <xdr:from>
      <xdr:col>0</xdr:col>
      <xdr:colOff>76200</xdr:colOff>
      <xdr:row>0</xdr:row>
      <xdr:rowOff>60960</xdr:rowOff>
    </xdr:from>
    <xdr:to>
      <xdr:col>1</xdr:col>
      <xdr:colOff>344170</xdr:colOff>
      <xdr:row>5</xdr:row>
      <xdr:rowOff>126365</xdr:rowOff>
    </xdr:to>
    <xdr:pic>
      <xdr:nvPicPr>
        <xdr:cNvPr id="3" name="Imagem 2">
          <a:extLst>
            <a:ext uri="{FF2B5EF4-FFF2-40B4-BE49-F238E27FC236}">
              <a16:creationId xmlns:a16="http://schemas.microsoft.com/office/drawing/2014/main" id="{7106C3FD-0628-42C1-B72D-BB34136C9E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60960</xdr:rowOff>
    </xdr:from>
    <xdr:to>
      <xdr:col>1</xdr:col>
      <xdr:colOff>344170</xdr:colOff>
      <xdr:row>5</xdr:row>
      <xdr:rowOff>126365</xdr:rowOff>
    </xdr:to>
    <xdr:pic>
      <xdr:nvPicPr>
        <xdr:cNvPr id="3" name="Imagem 2">
          <a:extLst>
            <a:ext uri="{FF2B5EF4-FFF2-40B4-BE49-F238E27FC236}">
              <a16:creationId xmlns:a16="http://schemas.microsoft.com/office/drawing/2014/main" id="{528DB912-835A-40FC-AF5A-9CE9927988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twoCellAnchor editAs="oneCell">
    <xdr:from>
      <xdr:col>0</xdr:col>
      <xdr:colOff>76200</xdr:colOff>
      <xdr:row>0</xdr:row>
      <xdr:rowOff>60960</xdr:rowOff>
    </xdr:from>
    <xdr:to>
      <xdr:col>1</xdr:col>
      <xdr:colOff>344170</xdr:colOff>
      <xdr:row>5</xdr:row>
      <xdr:rowOff>126365</xdr:rowOff>
    </xdr:to>
    <xdr:pic>
      <xdr:nvPicPr>
        <xdr:cNvPr id="4" name="Imagem 3">
          <a:extLst>
            <a:ext uri="{FF2B5EF4-FFF2-40B4-BE49-F238E27FC236}">
              <a16:creationId xmlns:a16="http://schemas.microsoft.com/office/drawing/2014/main" id="{02CAE798-CA0D-4A24-B226-A04FB16A8E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0960"/>
          <a:ext cx="99949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52</xdr:row>
      <xdr:rowOff>0</xdr:rowOff>
    </xdr:from>
    <xdr:ext cx="6642100" cy="0"/>
    <xdr:sp macro="" textlink="">
      <xdr:nvSpPr>
        <xdr:cNvPr id="32" name="Shape 3">
          <a:extLst>
            <a:ext uri="{FF2B5EF4-FFF2-40B4-BE49-F238E27FC236}">
              <a16:creationId xmlns:a16="http://schemas.microsoft.com/office/drawing/2014/main" id="{00000000-0008-0000-0B00-000020000000}"/>
            </a:ext>
          </a:extLst>
        </xdr:cNvPr>
        <xdr:cNvSpPr/>
      </xdr:nvSpPr>
      <xdr:spPr>
        <a:xfrm>
          <a:off x="0" y="169735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98</xdr:row>
      <xdr:rowOff>0</xdr:rowOff>
    </xdr:from>
    <xdr:ext cx="6642100" cy="0"/>
    <xdr:sp macro="" textlink="">
      <xdr:nvSpPr>
        <xdr:cNvPr id="33" name="Shape 4">
          <a:extLst>
            <a:ext uri="{FF2B5EF4-FFF2-40B4-BE49-F238E27FC236}">
              <a16:creationId xmlns:a16="http://schemas.microsoft.com/office/drawing/2014/main" id="{00000000-0008-0000-0B00-000021000000}"/>
            </a:ext>
          </a:extLst>
        </xdr:cNvPr>
        <xdr:cNvSpPr/>
      </xdr:nvSpPr>
      <xdr:spPr>
        <a:xfrm>
          <a:off x="0" y="314325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147</xdr:row>
      <xdr:rowOff>0</xdr:rowOff>
    </xdr:from>
    <xdr:ext cx="6642100" cy="0"/>
    <xdr:sp macro="" textlink="">
      <xdr:nvSpPr>
        <xdr:cNvPr id="34" name="Shape 5">
          <a:extLst>
            <a:ext uri="{FF2B5EF4-FFF2-40B4-BE49-F238E27FC236}">
              <a16:creationId xmlns:a16="http://schemas.microsoft.com/office/drawing/2014/main" id="{00000000-0008-0000-0B00-000022000000}"/>
            </a:ext>
          </a:extLst>
        </xdr:cNvPr>
        <xdr:cNvSpPr/>
      </xdr:nvSpPr>
      <xdr:spPr>
        <a:xfrm>
          <a:off x="0" y="4683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193</xdr:row>
      <xdr:rowOff>0</xdr:rowOff>
    </xdr:from>
    <xdr:ext cx="6642100" cy="0"/>
    <xdr:sp macro="" textlink="">
      <xdr:nvSpPr>
        <xdr:cNvPr id="35" name="Shape 6">
          <a:extLst>
            <a:ext uri="{FF2B5EF4-FFF2-40B4-BE49-F238E27FC236}">
              <a16:creationId xmlns:a16="http://schemas.microsoft.com/office/drawing/2014/main" id="{00000000-0008-0000-0B00-000023000000}"/>
            </a:ext>
          </a:extLst>
        </xdr:cNvPr>
        <xdr:cNvSpPr/>
      </xdr:nvSpPr>
      <xdr:spPr>
        <a:xfrm>
          <a:off x="0" y="612933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243</xdr:row>
      <xdr:rowOff>0</xdr:rowOff>
    </xdr:from>
    <xdr:ext cx="6642100" cy="0"/>
    <xdr:sp macro="" textlink="">
      <xdr:nvSpPr>
        <xdr:cNvPr id="36" name="Shape 7">
          <a:extLst>
            <a:ext uri="{FF2B5EF4-FFF2-40B4-BE49-F238E27FC236}">
              <a16:creationId xmlns:a16="http://schemas.microsoft.com/office/drawing/2014/main" id="{00000000-0008-0000-0B00-000024000000}"/>
            </a:ext>
          </a:extLst>
        </xdr:cNvPr>
        <xdr:cNvSpPr/>
      </xdr:nvSpPr>
      <xdr:spPr>
        <a:xfrm>
          <a:off x="0" y="770096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304</xdr:row>
      <xdr:rowOff>0</xdr:rowOff>
    </xdr:from>
    <xdr:ext cx="6642100" cy="0"/>
    <xdr:sp macro="" textlink="">
      <xdr:nvSpPr>
        <xdr:cNvPr id="37" name="Shape 8">
          <a:extLst>
            <a:ext uri="{FF2B5EF4-FFF2-40B4-BE49-F238E27FC236}">
              <a16:creationId xmlns:a16="http://schemas.microsoft.com/office/drawing/2014/main" id="{00000000-0008-0000-0B00-000025000000}"/>
            </a:ext>
          </a:extLst>
        </xdr:cNvPr>
        <xdr:cNvSpPr/>
      </xdr:nvSpPr>
      <xdr:spPr>
        <a:xfrm>
          <a:off x="0" y="961834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350</xdr:row>
      <xdr:rowOff>0</xdr:rowOff>
    </xdr:from>
    <xdr:ext cx="6642100" cy="0"/>
    <xdr:sp macro="" textlink="">
      <xdr:nvSpPr>
        <xdr:cNvPr id="38" name="Shape 9">
          <a:extLst>
            <a:ext uri="{FF2B5EF4-FFF2-40B4-BE49-F238E27FC236}">
              <a16:creationId xmlns:a16="http://schemas.microsoft.com/office/drawing/2014/main" id="{00000000-0008-0000-0B00-000026000000}"/>
            </a:ext>
          </a:extLst>
        </xdr:cNvPr>
        <xdr:cNvSpPr/>
      </xdr:nvSpPr>
      <xdr:spPr>
        <a:xfrm>
          <a:off x="0" y="1106424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388</xdr:row>
      <xdr:rowOff>0</xdr:rowOff>
    </xdr:from>
    <xdr:ext cx="6642100" cy="0"/>
    <xdr:sp macro="" textlink="">
      <xdr:nvSpPr>
        <xdr:cNvPr id="39" name="Shape 10">
          <a:extLst>
            <a:ext uri="{FF2B5EF4-FFF2-40B4-BE49-F238E27FC236}">
              <a16:creationId xmlns:a16="http://schemas.microsoft.com/office/drawing/2014/main" id="{00000000-0008-0000-0B00-000027000000}"/>
            </a:ext>
          </a:extLst>
        </xdr:cNvPr>
        <xdr:cNvSpPr/>
      </xdr:nvSpPr>
      <xdr:spPr>
        <a:xfrm>
          <a:off x="0" y="122586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422</xdr:row>
      <xdr:rowOff>0</xdr:rowOff>
    </xdr:from>
    <xdr:ext cx="6642100" cy="0"/>
    <xdr:sp macro="" textlink="">
      <xdr:nvSpPr>
        <xdr:cNvPr id="40" name="Shape 11">
          <a:extLst>
            <a:ext uri="{FF2B5EF4-FFF2-40B4-BE49-F238E27FC236}">
              <a16:creationId xmlns:a16="http://schemas.microsoft.com/office/drawing/2014/main" id="{00000000-0008-0000-0B00-000028000000}"/>
            </a:ext>
          </a:extLst>
        </xdr:cNvPr>
        <xdr:cNvSpPr/>
      </xdr:nvSpPr>
      <xdr:spPr>
        <a:xfrm>
          <a:off x="0" y="133273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480</xdr:row>
      <xdr:rowOff>0</xdr:rowOff>
    </xdr:from>
    <xdr:ext cx="6642100" cy="0"/>
    <xdr:sp macro="" textlink="">
      <xdr:nvSpPr>
        <xdr:cNvPr id="41" name="Shape 12">
          <a:extLst>
            <a:ext uri="{FF2B5EF4-FFF2-40B4-BE49-F238E27FC236}">
              <a16:creationId xmlns:a16="http://schemas.microsoft.com/office/drawing/2014/main" id="{00000000-0008-0000-0B00-000029000000}"/>
            </a:ext>
          </a:extLst>
        </xdr:cNvPr>
        <xdr:cNvSpPr/>
      </xdr:nvSpPr>
      <xdr:spPr>
        <a:xfrm>
          <a:off x="0" y="1515046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529</xdr:row>
      <xdr:rowOff>0</xdr:rowOff>
    </xdr:from>
    <xdr:ext cx="6642100" cy="0"/>
    <xdr:sp macro="" textlink="">
      <xdr:nvSpPr>
        <xdr:cNvPr id="42" name="Shape 13">
          <a:extLst>
            <a:ext uri="{FF2B5EF4-FFF2-40B4-BE49-F238E27FC236}">
              <a16:creationId xmlns:a16="http://schemas.microsoft.com/office/drawing/2014/main" id="{00000000-0008-0000-0B00-00002A000000}"/>
            </a:ext>
          </a:extLst>
        </xdr:cNvPr>
        <xdr:cNvSpPr/>
      </xdr:nvSpPr>
      <xdr:spPr>
        <a:xfrm>
          <a:off x="0" y="1669065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588</xdr:row>
      <xdr:rowOff>0</xdr:rowOff>
    </xdr:from>
    <xdr:ext cx="6642100" cy="0"/>
    <xdr:sp macro="" textlink="">
      <xdr:nvSpPr>
        <xdr:cNvPr id="43" name="Shape 14">
          <a:extLst>
            <a:ext uri="{FF2B5EF4-FFF2-40B4-BE49-F238E27FC236}">
              <a16:creationId xmlns:a16="http://schemas.microsoft.com/office/drawing/2014/main" id="{00000000-0008-0000-0B00-00002B000000}"/>
            </a:ext>
          </a:extLst>
        </xdr:cNvPr>
        <xdr:cNvSpPr/>
      </xdr:nvSpPr>
      <xdr:spPr>
        <a:xfrm>
          <a:off x="0" y="1854517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633</xdr:row>
      <xdr:rowOff>0</xdr:rowOff>
    </xdr:from>
    <xdr:ext cx="6642100" cy="0"/>
    <xdr:sp macro="" textlink="">
      <xdr:nvSpPr>
        <xdr:cNvPr id="44" name="Shape 15">
          <a:extLst>
            <a:ext uri="{FF2B5EF4-FFF2-40B4-BE49-F238E27FC236}">
              <a16:creationId xmlns:a16="http://schemas.microsoft.com/office/drawing/2014/main" id="{00000000-0008-0000-0B00-00002C000000}"/>
            </a:ext>
          </a:extLst>
        </xdr:cNvPr>
        <xdr:cNvSpPr/>
      </xdr:nvSpPr>
      <xdr:spPr>
        <a:xfrm>
          <a:off x="0" y="1995963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691</xdr:row>
      <xdr:rowOff>0</xdr:rowOff>
    </xdr:from>
    <xdr:ext cx="6642100" cy="0"/>
    <xdr:sp macro="" textlink="">
      <xdr:nvSpPr>
        <xdr:cNvPr id="45" name="Shape 16">
          <a:extLst>
            <a:ext uri="{FF2B5EF4-FFF2-40B4-BE49-F238E27FC236}">
              <a16:creationId xmlns:a16="http://schemas.microsoft.com/office/drawing/2014/main" id="{00000000-0008-0000-0B00-00002D000000}"/>
            </a:ext>
          </a:extLst>
        </xdr:cNvPr>
        <xdr:cNvSpPr/>
      </xdr:nvSpPr>
      <xdr:spPr>
        <a:xfrm>
          <a:off x="0" y="2178272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745</xdr:row>
      <xdr:rowOff>0</xdr:rowOff>
    </xdr:from>
    <xdr:ext cx="6642100" cy="0"/>
    <xdr:sp macro="" textlink="">
      <xdr:nvSpPr>
        <xdr:cNvPr id="46" name="Shape 17">
          <a:extLst>
            <a:ext uri="{FF2B5EF4-FFF2-40B4-BE49-F238E27FC236}">
              <a16:creationId xmlns:a16="http://schemas.microsoft.com/office/drawing/2014/main" id="{00000000-0008-0000-0B00-00002E000000}"/>
            </a:ext>
          </a:extLst>
        </xdr:cNvPr>
        <xdr:cNvSpPr/>
      </xdr:nvSpPr>
      <xdr:spPr>
        <a:xfrm>
          <a:off x="0" y="2348007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801</xdr:row>
      <xdr:rowOff>0</xdr:rowOff>
    </xdr:from>
    <xdr:ext cx="6642100" cy="0"/>
    <xdr:sp macro="" textlink="">
      <xdr:nvSpPr>
        <xdr:cNvPr id="47" name="Shape 18">
          <a:extLst>
            <a:ext uri="{FF2B5EF4-FFF2-40B4-BE49-F238E27FC236}">
              <a16:creationId xmlns:a16="http://schemas.microsoft.com/office/drawing/2014/main" id="{00000000-0008-0000-0B00-00002F000000}"/>
            </a:ext>
          </a:extLst>
        </xdr:cNvPr>
        <xdr:cNvSpPr/>
      </xdr:nvSpPr>
      <xdr:spPr>
        <a:xfrm>
          <a:off x="0" y="252402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854</xdr:row>
      <xdr:rowOff>0</xdr:rowOff>
    </xdr:from>
    <xdr:ext cx="6642100" cy="0"/>
    <xdr:sp macro="" textlink="">
      <xdr:nvSpPr>
        <xdr:cNvPr id="48" name="Shape 19">
          <a:extLst>
            <a:ext uri="{FF2B5EF4-FFF2-40B4-BE49-F238E27FC236}">
              <a16:creationId xmlns:a16="http://schemas.microsoft.com/office/drawing/2014/main" id="{00000000-0008-0000-0B00-000030000000}"/>
            </a:ext>
          </a:extLst>
        </xdr:cNvPr>
        <xdr:cNvSpPr/>
      </xdr:nvSpPr>
      <xdr:spPr>
        <a:xfrm>
          <a:off x="0" y="2690622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916</xdr:row>
      <xdr:rowOff>0</xdr:rowOff>
    </xdr:from>
    <xdr:ext cx="6642100" cy="0"/>
    <xdr:sp macro="" textlink="">
      <xdr:nvSpPr>
        <xdr:cNvPr id="49" name="Shape 20">
          <a:extLst>
            <a:ext uri="{FF2B5EF4-FFF2-40B4-BE49-F238E27FC236}">
              <a16:creationId xmlns:a16="http://schemas.microsoft.com/office/drawing/2014/main" id="{00000000-0008-0000-0B00-000031000000}"/>
            </a:ext>
          </a:extLst>
        </xdr:cNvPr>
        <xdr:cNvSpPr/>
      </xdr:nvSpPr>
      <xdr:spPr>
        <a:xfrm>
          <a:off x="0" y="2885503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953</xdr:row>
      <xdr:rowOff>0</xdr:rowOff>
    </xdr:from>
    <xdr:ext cx="6642100" cy="0"/>
    <xdr:sp macro="" textlink="">
      <xdr:nvSpPr>
        <xdr:cNvPr id="50" name="Shape 21">
          <a:extLst>
            <a:ext uri="{FF2B5EF4-FFF2-40B4-BE49-F238E27FC236}">
              <a16:creationId xmlns:a16="http://schemas.microsoft.com/office/drawing/2014/main" id="{00000000-0008-0000-0B00-000032000000}"/>
            </a:ext>
          </a:extLst>
        </xdr:cNvPr>
        <xdr:cNvSpPr/>
      </xdr:nvSpPr>
      <xdr:spPr>
        <a:xfrm>
          <a:off x="0" y="3001803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999</xdr:row>
      <xdr:rowOff>0</xdr:rowOff>
    </xdr:from>
    <xdr:ext cx="6642100" cy="0"/>
    <xdr:sp macro="" textlink="">
      <xdr:nvSpPr>
        <xdr:cNvPr id="51" name="Shape 22">
          <a:extLst>
            <a:ext uri="{FF2B5EF4-FFF2-40B4-BE49-F238E27FC236}">
              <a16:creationId xmlns:a16="http://schemas.microsoft.com/office/drawing/2014/main" id="{00000000-0008-0000-0B00-000033000000}"/>
            </a:ext>
          </a:extLst>
        </xdr:cNvPr>
        <xdr:cNvSpPr/>
      </xdr:nvSpPr>
      <xdr:spPr>
        <a:xfrm>
          <a:off x="0" y="3146393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1041</xdr:row>
      <xdr:rowOff>0</xdr:rowOff>
    </xdr:from>
    <xdr:ext cx="6642100" cy="0"/>
    <xdr:sp macro="" textlink="">
      <xdr:nvSpPr>
        <xdr:cNvPr id="52" name="Shape 23">
          <a:extLst>
            <a:ext uri="{FF2B5EF4-FFF2-40B4-BE49-F238E27FC236}">
              <a16:creationId xmlns:a16="http://schemas.microsoft.com/office/drawing/2014/main" id="{00000000-0008-0000-0B00-000034000000}"/>
            </a:ext>
          </a:extLst>
        </xdr:cNvPr>
        <xdr:cNvSpPr/>
      </xdr:nvSpPr>
      <xdr:spPr>
        <a:xfrm>
          <a:off x="0" y="3278409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1086</xdr:row>
      <xdr:rowOff>0</xdr:rowOff>
    </xdr:from>
    <xdr:ext cx="6642100" cy="0"/>
    <xdr:sp macro="" textlink="">
      <xdr:nvSpPr>
        <xdr:cNvPr id="53" name="Shape 24">
          <a:extLst>
            <a:ext uri="{FF2B5EF4-FFF2-40B4-BE49-F238E27FC236}">
              <a16:creationId xmlns:a16="http://schemas.microsoft.com/office/drawing/2014/main" id="{00000000-0008-0000-0B00-000035000000}"/>
            </a:ext>
          </a:extLst>
        </xdr:cNvPr>
        <xdr:cNvSpPr/>
      </xdr:nvSpPr>
      <xdr:spPr>
        <a:xfrm>
          <a:off x="0" y="3419856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1139</xdr:row>
      <xdr:rowOff>0</xdr:rowOff>
    </xdr:from>
    <xdr:ext cx="6642100" cy="0"/>
    <xdr:sp macro="" textlink="">
      <xdr:nvSpPr>
        <xdr:cNvPr id="54" name="Shape 25">
          <a:extLst>
            <a:ext uri="{FF2B5EF4-FFF2-40B4-BE49-F238E27FC236}">
              <a16:creationId xmlns:a16="http://schemas.microsoft.com/office/drawing/2014/main" id="{00000000-0008-0000-0B00-000036000000}"/>
            </a:ext>
          </a:extLst>
        </xdr:cNvPr>
        <xdr:cNvSpPr/>
      </xdr:nvSpPr>
      <xdr:spPr>
        <a:xfrm>
          <a:off x="0" y="3586448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1173</xdr:row>
      <xdr:rowOff>0</xdr:rowOff>
    </xdr:from>
    <xdr:ext cx="6642100" cy="0"/>
    <xdr:sp macro="" textlink="">
      <xdr:nvSpPr>
        <xdr:cNvPr id="55" name="Shape 26">
          <a:extLst>
            <a:ext uri="{FF2B5EF4-FFF2-40B4-BE49-F238E27FC236}">
              <a16:creationId xmlns:a16="http://schemas.microsoft.com/office/drawing/2014/main" id="{00000000-0008-0000-0B00-000037000000}"/>
            </a:ext>
          </a:extLst>
        </xdr:cNvPr>
        <xdr:cNvSpPr/>
      </xdr:nvSpPr>
      <xdr:spPr>
        <a:xfrm>
          <a:off x="0" y="3693318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1207</xdr:row>
      <xdr:rowOff>0</xdr:rowOff>
    </xdr:from>
    <xdr:ext cx="6642100" cy="0"/>
    <xdr:sp macro="" textlink="">
      <xdr:nvSpPr>
        <xdr:cNvPr id="56" name="Shape 27">
          <a:extLst>
            <a:ext uri="{FF2B5EF4-FFF2-40B4-BE49-F238E27FC236}">
              <a16:creationId xmlns:a16="http://schemas.microsoft.com/office/drawing/2014/main" id="{00000000-0008-0000-0B00-000038000000}"/>
            </a:ext>
          </a:extLst>
        </xdr:cNvPr>
        <xdr:cNvSpPr/>
      </xdr:nvSpPr>
      <xdr:spPr>
        <a:xfrm>
          <a:off x="0" y="3800189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1245</xdr:row>
      <xdr:rowOff>0</xdr:rowOff>
    </xdr:from>
    <xdr:ext cx="6642100" cy="0"/>
    <xdr:sp macro="" textlink="">
      <xdr:nvSpPr>
        <xdr:cNvPr id="57" name="Shape 28">
          <a:extLst>
            <a:ext uri="{FF2B5EF4-FFF2-40B4-BE49-F238E27FC236}">
              <a16:creationId xmlns:a16="http://schemas.microsoft.com/office/drawing/2014/main" id="{00000000-0008-0000-0B00-000039000000}"/>
            </a:ext>
          </a:extLst>
        </xdr:cNvPr>
        <xdr:cNvSpPr/>
      </xdr:nvSpPr>
      <xdr:spPr>
        <a:xfrm>
          <a:off x="0" y="39196327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1302</xdr:row>
      <xdr:rowOff>0</xdr:rowOff>
    </xdr:from>
    <xdr:ext cx="6642100" cy="0"/>
    <xdr:sp macro="" textlink="">
      <xdr:nvSpPr>
        <xdr:cNvPr id="58" name="Shape 29">
          <a:extLst>
            <a:ext uri="{FF2B5EF4-FFF2-40B4-BE49-F238E27FC236}">
              <a16:creationId xmlns:a16="http://schemas.microsoft.com/office/drawing/2014/main" id="{00000000-0008-0000-0B00-00003A000000}"/>
            </a:ext>
          </a:extLst>
        </xdr:cNvPr>
        <xdr:cNvSpPr/>
      </xdr:nvSpPr>
      <xdr:spPr>
        <a:xfrm>
          <a:off x="0" y="4098798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1347</xdr:row>
      <xdr:rowOff>0</xdr:rowOff>
    </xdr:from>
    <xdr:ext cx="6642100" cy="0"/>
    <xdr:sp macro="" textlink="">
      <xdr:nvSpPr>
        <xdr:cNvPr id="59" name="Shape 30">
          <a:extLst>
            <a:ext uri="{FF2B5EF4-FFF2-40B4-BE49-F238E27FC236}">
              <a16:creationId xmlns:a16="http://schemas.microsoft.com/office/drawing/2014/main" id="{00000000-0008-0000-0B00-00003B000000}"/>
            </a:ext>
          </a:extLst>
        </xdr:cNvPr>
        <xdr:cNvSpPr/>
      </xdr:nvSpPr>
      <xdr:spPr>
        <a:xfrm>
          <a:off x="0" y="424024425"/>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1392</xdr:row>
      <xdr:rowOff>0</xdr:rowOff>
    </xdr:from>
    <xdr:ext cx="6642100" cy="0"/>
    <xdr:sp macro="" textlink="">
      <xdr:nvSpPr>
        <xdr:cNvPr id="60" name="Shape 31">
          <a:extLst>
            <a:ext uri="{FF2B5EF4-FFF2-40B4-BE49-F238E27FC236}">
              <a16:creationId xmlns:a16="http://schemas.microsoft.com/office/drawing/2014/main" id="{00000000-0008-0000-0B00-00003C000000}"/>
            </a:ext>
          </a:extLst>
        </xdr:cNvPr>
        <xdr:cNvSpPr/>
      </xdr:nvSpPr>
      <xdr:spPr>
        <a:xfrm>
          <a:off x="0" y="43816905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oneCellAnchor>
    <xdr:from>
      <xdr:col>0</xdr:col>
      <xdr:colOff>0</xdr:colOff>
      <xdr:row>1442</xdr:row>
      <xdr:rowOff>0</xdr:rowOff>
    </xdr:from>
    <xdr:ext cx="6642100" cy="0"/>
    <xdr:sp macro="" textlink="">
      <xdr:nvSpPr>
        <xdr:cNvPr id="61" name="Shape 32">
          <a:extLst>
            <a:ext uri="{FF2B5EF4-FFF2-40B4-BE49-F238E27FC236}">
              <a16:creationId xmlns:a16="http://schemas.microsoft.com/office/drawing/2014/main" id="{00000000-0008-0000-0B00-00003D000000}"/>
            </a:ext>
          </a:extLst>
        </xdr:cNvPr>
        <xdr:cNvSpPr/>
      </xdr:nvSpPr>
      <xdr:spPr>
        <a:xfrm>
          <a:off x="0" y="453885300"/>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40.xml><?xml version="1.0" encoding="utf-8"?>
<xdr:wsDr xmlns:xdr="http://schemas.openxmlformats.org/drawingml/2006/spreadsheetDrawing" xmlns:a="http://schemas.openxmlformats.org/drawingml/2006/main">
  <xdr:twoCellAnchor>
    <xdr:from>
      <xdr:col>1</xdr:col>
      <xdr:colOff>4598893</xdr:colOff>
      <xdr:row>0</xdr:row>
      <xdr:rowOff>53788</xdr:rowOff>
    </xdr:from>
    <xdr:to>
      <xdr:col>1</xdr:col>
      <xdr:colOff>5737684</xdr:colOff>
      <xdr:row>4</xdr:row>
      <xdr:rowOff>110266</xdr:rowOff>
    </xdr:to>
    <xdr:pic>
      <xdr:nvPicPr>
        <xdr:cNvPr id="3" name="Imagem 3" descr="LOGO ESEEL">
          <a:extLst>
            <a:ext uri="{FF2B5EF4-FFF2-40B4-BE49-F238E27FC236}">
              <a16:creationId xmlns:a16="http://schemas.microsoft.com/office/drawing/2014/main" id="{44211EE4-F239-4448-BE8A-9FD1490D51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99" y="53788"/>
          <a:ext cx="1138791"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6221505</xdr:colOff>
      <xdr:row>0</xdr:row>
      <xdr:rowOff>98613</xdr:rowOff>
    </xdr:from>
    <xdr:to>
      <xdr:col>4</xdr:col>
      <xdr:colOff>191183</xdr:colOff>
      <xdr:row>4</xdr:row>
      <xdr:rowOff>62753</xdr:rowOff>
    </xdr:to>
    <xdr:pic>
      <xdr:nvPicPr>
        <xdr:cNvPr id="4" name="Imagem 1">
          <a:extLst>
            <a:ext uri="{FF2B5EF4-FFF2-40B4-BE49-F238E27FC236}">
              <a16:creationId xmlns:a16="http://schemas.microsoft.com/office/drawing/2014/main" id="{FDF64AEF-7824-4BAA-98FA-24829F724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6611" y="98613"/>
          <a:ext cx="2378572" cy="654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600636</xdr:colOff>
      <xdr:row>1</xdr:row>
      <xdr:rowOff>26895</xdr:rowOff>
    </xdr:from>
    <xdr:to>
      <xdr:col>6</xdr:col>
      <xdr:colOff>337970</xdr:colOff>
      <xdr:row>4</xdr:row>
      <xdr:rowOff>15628</xdr:rowOff>
    </xdr:to>
    <xdr:pic>
      <xdr:nvPicPr>
        <xdr:cNvPr id="5" name="Imagem 4">
          <a:extLst>
            <a:ext uri="{FF2B5EF4-FFF2-40B4-BE49-F238E27FC236}">
              <a16:creationId xmlns:a16="http://schemas.microsoft.com/office/drawing/2014/main" id="{2649FB4A-F4EC-41FE-9413-977DC54F84D3}"/>
            </a:ext>
          </a:extLst>
        </xdr:cNvPr>
        <xdr:cNvPicPr>
          <a:picLocks noChangeAspect="1"/>
        </xdr:cNvPicPr>
      </xdr:nvPicPr>
      <xdr:blipFill>
        <a:blip xmlns:r="http://schemas.openxmlformats.org/officeDocument/2006/relationships" r:embed="rId3"/>
        <a:stretch>
          <a:fillRect/>
        </a:stretch>
      </xdr:blipFill>
      <xdr:spPr>
        <a:xfrm>
          <a:off x="9798424" y="206189"/>
          <a:ext cx="1306158" cy="49972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44904</xdr:colOff>
      <xdr:row>0</xdr:row>
      <xdr:rowOff>0</xdr:rowOff>
    </xdr:from>
    <xdr:to>
      <xdr:col>1</xdr:col>
      <xdr:colOff>310969</xdr:colOff>
      <xdr:row>4</xdr:row>
      <xdr:rowOff>135074</xdr:rowOff>
    </xdr:to>
    <xdr:pic>
      <xdr:nvPicPr>
        <xdr:cNvPr id="2" name="Imagem 1">
          <a:extLst>
            <a:ext uri="{FF2B5EF4-FFF2-40B4-BE49-F238E27FC236}">
              <a16:creationId xmlns:a16="http://schemas.microsoft.com/office/drawing/2014/main" id="{AF23DB8A-23CF-47C5-8B9A-EB5D773C5D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4" y="0"/>
          <a:ext cx="999490" cy="897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200025</xdr:colOff>
      <xdr:row>0</xdr:row>
      <xdr:rowOff>57150</xdr:rowOff>
    </xdr:from>
    <xdr:ext cx="569593" cy="619125"/>
    <xdr:pic>
      <xdr:nvPicPr>
        <xdr:cNvPr id="2" name="Picture 1">
          <a:extLst>
            <a:ext uri="{FF2B5EF4-FFF2-40B4-BE49-F238E27FC236}">
              <a16:creationId xmlns:a16="http://schemas.microsoft.com/office/drawing/2014/main" id="{E5728CCA-7F9D-4A6C-AA2E-FF1B589B37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00025" y="57150"/>
          <a:ext cx="569593" cy="619125"/>
        </a:xfrm>
        <a:prstGeom prst="rect">
          <a:avLst/>
        </a:prstGeom>
        <a:noFill/>
      </xdr:spPr>
    </xdr:pic>
    <xdr:clientData/>
  </xdr:oneCellAnchor>
  <xdr:oneCellAnchor>
    <xdr:from>
      <xdr:col>8</xdr:col>
      <xdr:colOff>361949</xdr:colOff>
      <xdr:row>0</xdr:row>
      <xdr:rowOff>76199</xdr:rowOff>
    </xdr:from>
    <xdr:ext cx="954405" cy="590551"/>
    <xdr:pic>
      <xdr:nvPicPr>
        <xdr:cNvPr id="3" name="Imagem 2" descr="C:\Users\Luiz\Desktop\Logomarca Encopetro modificada .PNG (1).png">
          <a:extLst>
            <a:ext uri="{FF2B5EF4-FFF2-40B4-BE49-F238E27FC236}">
              <a16:creationId xmlns:a16="http://schemas.microsoft.com/office/drawing/2014/main" id="{782109D1-B4EF-46F3-A361-792C63182C24}"/>
            </a:ext>
          </a:extLst>
        </xdr:cNvPr>
        <xdr:cNvPicPr/>
      </xdr:nvPicPr>
      <xdr:blipFill>
        <a:blip xmlns:r="http://schemas.openxmlformats.org/officeDocument/2006/relationships" r:embed="rId2" cstate="print"/>
        <a:srcRect/>
        <a:stretch>
          <a:fillRect/>
        </a:stretch>
      </xdr:blipFill>
      <xdr:spPr bwMode="auto">
        <a:xfrm>
          <a:off x="5360669" y="76199"/>
          <a:ext cx="954405" cy="590551"/>
        </a:xfrm>
        <a:prstGeom prst="rect">
          <a:avLst/>
        </a:prstGeom>
        <a:noFill/>
        <a:ln w="9525">
          <a:noFill/>
          <a:miter lim="800000"/>
          <a:headEnd/>
          <a:tailEnd/>
        </a:ln>
      </xdr:spPr>
    </xdr:pic>
    <xdr:clientData/>
  </xdr:oneCellAnchor>
</xdr:wsDr>
</file>

<file path=xl/drawings/drawing43.xml><?xml version="1.0" encoding="utf-8"?>
<xdr:wsDr xmlns:xdr="http://schemas.openxmlformats.org/drawingml/2006/spreadsheetDrawing" xmlns:a="http://schemas.openxmlformats.org/drawingml/2006/main">
  <xdr:twoCellAnchor>
    <xdr:from>
      <xdr:col>5</xdr:col>
      <xdr:colOff>515869</xdr:colOff>
      <xdr:row>0</xdr:row>
      <xdr:rowOff>112059</xdr:rowOff>
    </xdr:from>
    <xdr:to>
      <xdr:col>6</xdr:col>
      <xdr:colOff>1033712</xdr:colOff>
      <xdr:row>3</xdr:row>
      <xdr:rowOff>32637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3619" y="112059"/>
          <a:ext cx="1565593" cy="434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16</xdr:col>
      <xdr:colOff>704850</xdr:colOff>
      <xdr:row>0</xdr:row>
      <xdr:rowOff>84182</xdr:rowOff>
    </xdr:from>
    <xdr:to>
      <xdr:col>29</xdr:col>
      <xdr:colOff>360487</xdr:colOff>
      <xdr:row>17</xdr:row>
      <xdr:rowOff>8662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134850" y="84182"/>
          <a:ext cx="8942512" cy="526800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247650</xdr:colOff>
      <xdr:row>16</xdr:row>
      <xdr:rowOff>66675</xdr:rowOff>
    </xdr:from>
    <xdr:to>
      <xdr:col>0</xdr:col>
      <xdr:colOff>427650</xdr:colOff>
      <xdr:row>16</xdr:row>
      <xdr:rowOff>246675</xdr:rowOff>
    </xdr:to>
    <xdr:sp macro="" textlink="">
      <xdr:nvSpPr>
        <xdr:cNvPr id="2" name="Retângulo de cantos arredondados 1">
          <a:extLst>
            <a:ext uri="{FF2B5EF4-FFF2-40B4-BE49-F238E27FC236}">
              <a16:creationId xmlns:a16="http://schemas.microsoft.com/office/drawing/2014/main" id="{00000000-0008-0000-0700-000002000000}"/>
            </a:ext>
          </a:extLst>
        </xdr:cNvPr>
        <xdr:cNvSpPr/>
      </xdr:nvSpPr>
      <xdr:spPr>
        <a:xfrm>
          <a:off x="247650" y="4781550"/>
          <a:ext cx="180000" cy="180000"/>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2">
          <a:extLst>
            <a:ext uri="{FF2B5EF4-FFF2-40B4-BE49-F238E27FC236}">
              <a16:creationId xmlns:a16="http://schemas.microsoft.com/office/drawing/2014/main" id="{89AE86EB-2D0A-448D-8544-4FF652FF5D1E}"/>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3">
          <a:extLst>
            <a:ext uri="{FF2B5EF4-FFF2-40B4-BE49-F238E27FC236}">
              <a16:creationId xmlns:a16="http://schemas.microsoft.com/office/drawing/2014/main" id="{494E7156-9F2E-4E4A-A444-C45FD42FB16B}"/>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4">
          <a:extLst>
            <a:ext uri="{FF2B5EF4-FFF2-40B4-BE49-F238E27FC236}">
              <a16:creationId xmlns:a16="http://schemas.microsoft.com/office/drawing/2014/main" id="{58F4FF98-D641-4AC6-9589-B65FE62BEE99}"/>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5">
          <a:extLst>
            <a:ext uri="{FF2B5EF4-FFF2-40B4-BE49-F238E27FC236}">
              <a16:creationId xmlns:a16="http://schemas.microsoft.com/office/drawing/2014/main" id="{21E65AA5-FB27-4743-A40F-4BE557DCE90E}"/>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1587</xdr:rowOff>
    </xdr:from>
    <xdr:ext cx="6642100" cy="0"/>
    <xdr:sp macro="" textlink="">
      <xdr:nvSpPr>
        <xdr:cNvPr id="2" name="Shape 6">
          <a:extLst>
            <a:ext uri="{FF2B5EF4-FFF2-40B4-BE49-F238E27FC236}">
              <a16:creationId xmlns:a16="http://schemas.microsoft.com/office/drawing/2014/main" id="{C3CB99A1-3B9C-4759-96D4-E840990B7524}"/>
            </a:ext>
          </a:extLst>
        </xdr:cNvPr>
        <xdr:cNvSpPr/>
      </xdr:nvSpPr>
      <xdr:spPr>
        <a:xfrm>
          <a:off x="0" y="169227"/>
          <a:ext cx="6642100" cy="0"/>
        </a:xfrm>
        <a:custGeom>
          <a:avLst/>
          <a:gdLst/>
          <a:ahLst/>
          <a:cxnLst/>
          <a:rect l="0" t="0" r="0" b="0"/>
          <a:pathLst>
            <a:path w="6642100">
              <a:moveTo>
                <a:pt x="6642100" y="0"/>
              </a:moveTo>
              <a:lnTo>
                <a:pt x="0" y="0"/>
              </a:lnTo>
            </a:path>
          </a:pathLst>
        </a:custGeom>
        <a:ln w="3175">
          <a:solidFill>
            <a:srgbClr val="000000"/>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ENCOPETRO\ESPIRITO%20SANTO\PROJ_1940_051_2019_PONTE_SOBRE_O_RIO_%20PANCAS_REFOR&#199;O\Planilha_1940_051_2019_PONTE_RIO_PANCAS_R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rata-06\projetos\2003\P199%20-%20Restauracao%20-%20MT-407%20-%20SEET\MT-358\Impressao%20definitiva\Or&#231;amento%20SICRO%20II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tiago\or&#231;amemto\OR&#199;AMENTOS\ORC%20004404%20-%20BR%20381%20LOTE%2001\ORC%20004404%20LOTE%201%20BR-381\Trabalho\ORC%204404%20CURVA%20ABC%20O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rauj\Downloads\bd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penge\QUALIDADE\REFERENCIAS%20CUSTO%20SERPENGE\TABELA%20EXCEL%20-%20SERPENGE\COMPOSI&#199;&#213;ES\JANEIRO%202018\M&#227;o%20de%20obra%20Janeiro%202018%20sem%20desoner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20VIX/318%20-%20SEDURB%20-%20Risco/02-%20Rio%20Novo%20do%20Sul/02-%20Or&#231;amento/01-%20Planilha%20Or&#231;ament&#225;ria/Composi&#231;&#245;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VIX/345%20-%20PM%20de%20Pancas/05-Centro%20Comunit&#225;rio%20de%20Nossa%20Senhora%20Aparecida/02-%20Or&#231;amento/01-%20Planilha%20Or&#231;ament&#225;ria/Or&#231;amento%20Centro%20Comunit&#225;rio%20QUAD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DER-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Memorial de Cálculo"/>
      <sheetName val="Adm. Local"/>
      <sheetName val="Cronograma"/>
      <sheetName val="ESTACA CAMISA "/>
      <sheetName val="7.1.32 Lançam vigas"/>
      <sheetName val="ESTACA 400 ROCHA"/>
      <sheetName val="COMP-01-Concreto 40 MPa"/>
      <sheetName val="COMP-02-Argamassa projet."/>
      <sheetName val="COMP-03 Estaca 250 SOLO"/>
      <sheetName val="COMP-01-Concreto 40 MPa (3)"/>
      <sheetName val="COMP-04-APLICAÇÃO DE GRAXA"/>
      <sheetName val="Curva ABC"/>
      <sheetName val="REAJUSTE"/>
      <sheetName val="LARGURA DE ESCAVAÇÃO"/>
      <sheetName val="DMT"/>
      <sheetName val="COMPOSIÇÕES"/>
      <sheetName val="SINAPI"/>
      <sheetName val="IOPES"/>
      <sheetName val="CESAN"/>
    </sheetNames>
    <sheetDataSet>
      <sheetData sheetId="0" refreshError="1"/>
      <sheetData sheetId="1">
        <row r="5">
          <cell r="F5">
            <v>0.29630000000000001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00">
          <cell r="N200">
            <v>72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RESUMO GERAL"/>
      <sheetName val="TERRAPLENAGEM"/>
      <sheetName val="Transporte"/>
      <sheetName val="DRENAGEM I"/>
      <sheetName val="DRENAGEM"/>
      <sheetName val="DRENAGEM II"/>
      <sheetName val="DRENAGEM (2)"/>
      <sheetName val="DRENAGEM (3)"/>
      <sheetName val="PAVIMENTAÇÃO"/>
      <sheetName val="PAVIMENTAÇÃO (2)"/>
      <sheetName val="PAVIMENTAÇÃO (3)"/>
      <sheetName val="SINALIZAÇÃO"/>
      <sheetName val="MEIO AMBIENTE"/>
      <sheetName val="Plan2"/>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URVA ABC"/>
      <sheetName val="CURVA ABC (2)"/>
      <sheetName val="Transporte"/>
      <sheetName val="DRENAGEM"/>
      <sheetName val="DRENAGEM (2)"/>
      <sheetName val="DRENAGEM (3)"/>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Resumo"/>
      <sheetName val="Adm. Local"/>
      <sheetName val="Desp. Diversas"/>
      <sheetName val="Inst. da Obra"/>
      <sheetName val="Equipamentos"/>
      <sheetName val="Desp. Financeiras"/>
      <sheetName val="Enc. Soc. Bas.Horistas"/>
      <sheetName val="Enc. Soc. Bas.Mensalistas"/>
      <sheetName val="Cálculo"/>
    </sheetNames>
    <sheetDataSet>
      <sheetData sheetId="0"/>
      <sheetData sheetId="1"/>
      <sheetData sheetId="2"/>
      <sheetData sheetId="3"/>
      <sheetData sheetId="4"/>
      <sheetData sheetId="5"/>
      <sheetData sheetId="6"/>
      <sheetData sheetId="7">
        <row r="46">
          <cell r="I46">
            <v>0</v>
          </cell>
        </row>
      </sheetData>
      <sheetData sheetId="8">
        <row r="43">
          <cell r="I43">
            <v>0</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s>
    <sheetDataSet>
      <sheetData sheetId="0">
        <row r="3">
          <cell r="A3">
            <v>20039</v>
          </cell>
          <cell r="B3" t="str">
            <v>Ajudante de carpinteiro</v>
          </cell>
          <cell r="C3" t="str">
            <v>h</v>
          </cell>
          <cell r="D3" t="str">
            <v>11,33</v>
          </cell>
        </row>
        <row r="4">
          <cell r="A4">
            <v>20050</v>
          </cell>
          <cell r="B4" t="str">
            <v>Ajudante de carpinteiro de O.A.C.</v>
          </cell>
          <cell r="C4" t="str">
            <v>h</v>
          </cell>
          <cell r="D4" t="str">
            <v>11,33</v>
          </cell>
        </row>
        <row r="5">
          <cell r="A5">
            <v>20151</v>
          </cell>
          <cell r="B5" t="str">
            <v>Ajudante de eletricista</v>
          </cell>
          <cell r="C5" t="str">
            <v>h</v>
          </cell>
          <cell r="D5" t="str">
            <v>11,33</v>
          </cell>
        </row>
        <row r="6">
          <cell r="A6">
            <v>20061</v>
          </cell>
          <cell r="B6" t="str">
            <v>Ajudante de máquina</v>
          </cell>
          <cell r="C6" t="str">
            <v>h</v>
          </cell>
          <cell r="D6" t="str">
            <v>11,33</v>
          </cell>
        </row>
        <row r="7">
          <cell r="A7">
            <v>20072</v>
          </cell>
          <cell r="B7" t="str">
            <v>Ajudante de pedreiro O.A.C.</v>
          </cell>
          <cell r="C7" t="str">
            <v>h</v>
          </cell>
          <cell r="D7" t="str">
            <v>11,33</v>
          </cell>
        </row>
        <row r="8">
          <cell r="A8">
            <v>20083</v>
          </cell>
          <cell r="B8" t="str">
            <v>Ajudante de pedreiro O.A.E.</v>
          </cell>
          <cell r="C8" t="str">
            <v>h</v>
          </cell>
          <cell r="D8" t="str">
            <v>11,33</v>
          </cell>
        </row>
        <row r="9">
          <cell r="A9">
            <v>20094</v>
          </cell>
          <cell r="B9" t="str">
            <v>Almoxarife</v>
          </cell>
          <cell r="C9" t="str">
            <v>h</v>
          </cell>
          <cell r="D9" t="str">
            <v>18,52</v>
          </cell>
        </row>
        <row r="10">
          <cell r="A10">
            <v>20012</v>
          </cell>
          <cell r="B10" t="str">
            <v>Apontador</v>
          </cell>
          <cell r="C10" t="str">
            <v>h</v>
          </cell>
          <cell r="D10" t="str">
            <v>18,52</v>
          </cell>
        </row>
        <row r="11">
          <cell r="A11">
            <v>20020</v>
          </cell>
          <cell r="B11" t="str">
            <v>Armador</v>
          </cell>
          <cell r="C11" t="str">
            <v>h</v>
          </cell>
          <cell r="D11" t="str">
            <v>13,91</v>
          </cell>
        </row>
        <row r="12">
          <cell r="A12">
            <v>20022</v>
          </cell>
          <cell r="B12" t="str">
            <v>Auxiliar de almoxarife</v>
          </cell>
          <cell r="C12" t="str">
            <v>h</v>
          </cell>
          <cell r="D12" t="str">
            <v>11,33</v>
          </cell>
        </row>
        <row r="13">
          <cell r="A13">
            <v>20027</v>
          </cell>
          <cell r="B13" t="str">
            <v>Auxiliar de serviços gerais</v>
          </cell>
          <cell r="C13" t="str">
            <v>h</v>
          </cell>
          <cell r="D13" t="str">
            <v>11,33</v>
          </cell>
        </row>
        <row r="14">
          <cell r="A14">
            <v>20033</v>
          </cell>
          <cell r="B14" t="str">
            <v>Blaster</v>
          </cell>
          <cell r="C14" t="str">
            <v>h</v>
          </cell>
          <cell r="D14" t="str">
            <v>22,00</v>
          </cell>
        </row>
        <row r="15">
          <cell r="A15">
            <v>20034</v>
          </cell>
          <cell r="B15" t="str">
            <v>Cabo de fogo</v>
          </cell>
          <cell r="C15" t="str">
            <v>h</v>
          </cell>
          <cell r="D15" t="str">
            <v>22,00</v>
          </cell>
        </row>
        <row r="16">
          <cell r="A16">
            <v>20035</v>
          </cell>
          <cell r="B16" t="str">
            <v>Calceteiro</v>
          </cell>
          <cell r="C16" t="str">
            <v>h</v>
          </cell>
          <cell r="D16" t="str">
            <v>13,91</v>
          </cell>
        </row>
        <row r="17">
          <cell r="A17">
            <v>20037</v>
          </cell>
          <cell r="B17" t="str">
            <v>Capataz de ar comprimido</v>
          </cell>
          <cell r="C17" t="str">
            <v>h</v>
          </cell>
          <cell r="D17" t="str">
            <v>26,37</v>
          </cell>
        </row>
        <row r="18">
          <cell r="A18">
            <v>20038</v>
          </cell>
          <cell r="B18" t="str">
            <v>Carpinteiro de O.A.C.</v>
          </cell>
          <cell r="C18" t="str">
            <v>h</v>
          </cell>
          <cell r="D18" t="str">
            <v>13,91</v>
          </cell>
        </row>
        <row r="19">
          <cell r="A19">
            <v>20040</v>
          </cell>
          <cell r="B19" t="str">
            <v>Carpinteiro de O.A.E.</v>
          </cell>
          <cell r="C19" t="str">
            <v>h</v>
          </cell>
          <cell r="D19" t="str">
            <v>18,52</v>
          </cell>
        </row>
        <row r="20">
          <cell r="A20">
            <v>20041</v>
          </cell>
          <cell r="B20" t="str">
            <v>Cavouqueiro</v>
          </cell>
          <cell r="C20" t="str">
            <v>h</v>
          </cell>
          <cell r="D20" t="str">
            <v>13,91</v>
          </cell>
        </row>
        <row r="21">
          <cell r="A21">
            <v>20042</v>
          </cell>
          <cell r="B21" t="str">
            <v>Compressorista</v>
          </cell>
          <cell r="C21" t="str">
            <v>h</v>
          </cell>
          <cell r="D21" t="str">
            <v>13,91</v>
          </cell>
        </row>
        <row r="22">
          <cell r="A22">
            <v>20056</v>
          </cell>
          <cell r="B22" t="str">
            <v>Eletricista</v>
          </cell>
          <cell r="C22" t="str">
            <v>h</v>
          </cell>
          <cell r="D22" t="str">
            <v>13,91</v>
          </cell>
        </row>
        <row r="23">
          <cell r="A23">
            <v>20057</v>
          </cell>
          <cell r="B23" t="str">
            <v>Encarregado de britador</v>
          </cell>
          <cell r="C23" t="str">
            <v>h</v>
          </cell>
          <cell r="D23" t="str">
            <v>26,37</v>
          </cell>
        </row>
        <row r="24">
          <cell r="A24">
            <v>20058</v>
          </cell>
          <cell r="B24" t="str">
            <v>Encarregado de escritório</v>
          </cell>
          <cell r="C24" t="str">
            <v>h</v>
          </cell>
          <cell r="D24" t="str">
            <v>26,37</v>
          </cell>
        </row>
        <row r="25">
          <cell r="A25">
            <v>20059</v>
          </cell>
          <cell r="B25" t="str">
            <v>Encarregado de fundação</v>
          </cell>
          <cell r="C25" t="str">
            <v>h</v>
          </cell>
          <cell r="D25" t="str">
            <v>25,36</v>
          </cell>
        </row>
        <row r="26">
          <cell r="A26">
            <v>20060</v>
          </cell>
          <cell r="B26" t="str">
            <v>Encarregado de O.A.C.</v>
          </cell>
          <cell r="C26" t="str">
            <v>h</v>
          </cell>
          <cell r="D26" t="str">
            <v>25,36</v>
          </cell>
        </row>
        <row r="27">
          <cell r="A27">
            <v>20065</v>
          </cell>
          <cell r="B27" t="str">
            <v>Encarregado de pavimentação</v>
          </cell>
          <cell r="C27" t="str">
            <v>h</v>
          </cell>
          <cell r="D27" t="str">
            <v>25,36</v>
          </cell>
        </row>
        <row r="28">
          <cell r="A28">
            <v>20064</v>
          </cell>
          <cell r="B28" t="str">
            <v>Encarregado de pesagem</v>
          </cell>
          <cell r="C28" t="str">
            <v>h</v>
          </cell>
          <cell r="D28" t="str">
            <v>25,36</v>
          </cell>
        </row>
        <row r="29">
          <cell r="A29">
            <v>20063</v>
          </cell>
          <cell r="B29" t="str">
            <v>Encarregado de pista</v>
          </cell>
          <cell r="C29" t="str">
            <v>h</v>
          </cell>
          <cell r="D29" t="str">
            <v>25,36</v>
          </cell>
        </row>
        <row r="30">
          <cell r="A30">
            <v>20066</v>
          </cell>
          <cell r="B30" t="str">
            <v>Encarregado de protensao</v>
          </cell>
          <cell r="C30" t="str">
            <v>h</v>
          </cell>
          <cell r="D30" t="str">
            <v>26,37</v>
          </cell>
        </row>
        <row r="31">
          <cell r="A31">
            <v>20067</v>
          </cell>
          <cell r="B31" t="str">
            <v>Encarregado de terraplenagem</v>
          </cell>
          <cell r="C31" t="str">
            <v>h</v>
          </cell>
          <cell r="D31" t="str">
            <v>26,37</v>
          </cell>
        </row>
        <row r="32">
          <cell r="A32">
            <v>20068</v>
          </cell>
          <cell r="B32" t="str">
            <v>Encarregado de usina</v>
          </cell>
          <cell r="C32" t="str">
            <v>h</v>
          </cell>
          <cell r="D32" t="str">
            <v>26,37</v>
          </cell>
        </row>
        <row r="33">
          <cell r="A33">
            <v>99301</v>
          </cell>
          <cell r="B33" t="str">
            <v>Encarregado Geral</v>
          </cell>
          <cell r="C33" t="str">
            <v>h</v>
          </cell>
          <cell r="D33" t="str">
            <v>25,36</v>
          </cell>
        </row>
        <row r="34">
          <cell r="A34">
            <v>20062</v>
          </cell>
          <cell r="B34" t="str">
            <v>Encarregado O.A.E.</v>
          </cell>
          <cell r="C34" t="str">
            <v>h</v>
          </cell>
          <cell r="D34" t="str">
            <v>25,36</v>
          </cell>
        </row>
        <row r="35">
          <cell r="A35">
            <v>20081</v>
          </cell>
          <cell r="B35" t="str">
            <v>Escavadeirista</v>
          </cell>
          <cell r="C35" t="str">
            <v>h</v>
          </cell>
          <cell r="D35" t="str">
            <v>18,52</v>
          </cell>
        </row>
        <row r="36">
          <cell r="A36">
            <v>20087</v>
          </cell>
          <cell r="B36" t="str">
            <v>Feitor</v>
          </cell>
          <cell r="C36" t="str">
            <v>h</v>
          </cell>
          <cell r="D36" t="str">
            <v>25,36</v>
          </cell>
        </row>
        <row r="37">
          <cell r="A37">
            <v>20088</v>
          </cell>
          <cell r="B37" t="str">
            <v>Greidista</v>
          </cell>
          <cell r="C37" t="str">
            <v>h</v>
          </cell>
          <cell r="D37" t="str">
            <v>13,91</v>
          </cell>
        </row>
        <row r="38">
          <cell r="A38">
            <v>20157</v>
          </cell>
          <cell r="B38" t="str">
            <v>Laboratorista de Usina</v>
          </cell>
          <cell r="C38" t="str">
            <v>h</v>
          </cell>
          <cell r="D38" t="str">
            <v>56,12</v>
          </cell>
        </row>
        <row r="39">
          <cell r="A39">
            <v>20092</v>
          </cell>
          <cell r="B39" t="str">
            <v>Marroeiro</v>
          </cell>
          <cell r="C39" t="str">
            <v>h</v>
          </cell>
          <cell r="D39" t="str">
            <v>13,91</v>
          </cell>
        </row>
        <row r="40">
          <cell r="A40">
            <v>20093</v>
          </cell>
          <cell r="B40" t="str">
            <v>Marteleteiro</v>
          </cell>
          <cell r="C40" t="str">
            <v>h</v>
          </cell>
          <cell r="D40" t="str">
            <v>13,91</v>
          </cell>
        </row>
        <row r="41">
          <cell r="A41">
            <v>20095</v>
          </cell>
          <cell r="B41" t="str">
            <v>Meio Oficial</v>
          </cell>
          <cell r="C41" t="str">
            <v>h</v>
          </cell>
          <cell r="D41" t="str">
            <v>13,91</v>
          </cell>
        </row>
        <row r="42">
          <cell r="A42">
            <v>20096</v>
          </cell>
          <cell r="B42" t="str">
            <v>Montador</v>
          </cell>
          <cell r="C42" t="str">
            <v>h</v>
          </cell>
          <cell r="D42" t="str">
            <v>22,00</v>
          </cell>
        </row>
        <row r="43">
          <cell r="A43">
            <v>20097</v>
          </cell>
          <cell r="B43" t="str">
            <v>Motorista</v>
          </cell>
          <cell r="C43" t="str">
            <v>h</v>
          </cell>
          <cell r="D43" t="str">
            <v>22,44</v>
          </cell>
        </row>
        <row r="44">
          <cell r="A44">
            <v>20099</v>
          </cell>
          <cell r="B44" t="str">
            <v>Oficial</v>
          </cell>
          <cell r="C44" t="str">
            <v>h</v>
          </cell>
          <cell r="D44" t="str">
            <v>18,52</v>
          </cell>
        </row>
        <row r="45">
          <cell r="A45">
            <v>20100</v>
          </cell>
          <cell r="B45" t="str">
            <v>Operador de bate-estacas</v>
          </cell>
          <cell r="C45" t="str">
            <v>h</v>
          </cell>
          <cell r="D45" t="str">
            <v>18,52</v>
          </cell>
        </row>
        <row r="46">
          <cell r="A46">
            <v>20101</v>
          </cell>
          <cell r="B46" t="str">
            <v>Operador de betoneira</v>
          </cell>
          <cell r="C46" t="str">
            <v>h</v>
          </cell>
          <cell r="D46" t="str">
            <v>17,39</v>
          </cell>
        </row>
        <row r="47">
          <cell r="A47">
            <v>20102</v>
          </cell>
          <cell r="B47" t="str">
            <v>Operador de campânula p/ tubulaçao</v>
          </cell>
          <cell r="C47" t="str">
            <v>h</v>
          </cell>
          <cell r="D47" t="str">
            <v>22,00</v>
          </cell>
        </row>
        <row r="48">
          <cell r="A48">
            <v>20103</v>
          </cell>
          <cell r="B48" t="str">
            <v>Operador de máquina</v>
          </cell>
          <cell r="C48" t="str">
            <v>h</v>
          </cell>
          <cell r="D48" t="str">
            <v>17,39</v>
          </cell>
        </row>
        <row r="49">
          <cell r="A49">
            <v>20104</v>
          </cell>
          <cell r="B49" t="str">
            <v>Operador de protensão</v>
          </cell>
          <cell r="C49" t="str">
            <v>h</v>
          </cell>
          <cell r="D49" t="str">
            <v>22,00</v>
          </cell>
        </row>
        <row r="50">
          <cell r="A50">
            <v>20173</v>
          </cell>
          <cell r="B50" t="str">
            <v>Operador de roçadeira</v>
          </cell>
          <cell r="C50" t="str">
            <v>h</v>
          </cell>
          <cell r="D50" t="str">
            <v>13,91</v>
          </cell>
        </row>
        <row r="51">
          <cell r="A51">
            <v>20106</v>
          </cell>
          <cell r="B51" t="str">
            <v>Operador de usina</v>
          </cell>
          <cell r="C51" t="str">
            <v>h</v>
          </cell>
          <cell r="D51" t="str">
            <v>22,00</v>
          </cell>
        </row>
        <row r="52">
          <cell r="A52">
            <v>20107</v>
          </cell>
          <cell r="B52" t="str">
            <v>Operário braçal</v>
          </cell>
          <cell r="C52" t="str">
            <v>h</v>
          </cell>
          <cell r="D52" t="str">
            <v>11,44</v>
          </cell>
        </row>
        <row r="53">
          <cell r="A53">
            <v>20108</v>
          </cell>
          <cell r="B53" t="str">
            <v>Patrolista</v>
          </cell>
          <cell r="C53" t="str">
            <v>h</v>
          </cell>
          <cell r="D53" t="str">
            <v>17,39</v>
          </cell>
        </row>
        <row r="54">
          <cell r="A54">
            <v>20109</v>
          </cell>
          <cell r="B54" t="str">
            <v>Pedreiro de O.A.C.</v>
          </cell>
          <cell r="C54" t="str">
            <v>h</v>
          </cell>
          <cell r="D54" t="str">
            <v>13,91</v>
          </cell>
        </row>
        <row r="55">
          <cell r="A55">
            <v>20110</v>
          </cell>
          <cell r="B55" t="str">
            <v>Pedreiro de O.A.E.</v>
          </cell>
          <cell r="C55" t="str">
            <v>h</v>
          </cell>
          <cell r="D55" t="str">
            <v>18,52</v>
          </cell>
        </row>
        <row r="56">
          <cell r="A56">
            <v>20111</v>
          </cell>
          <cell r="B56" t="str">
            <v>Pintor</v>
          </cell>
          <cell r="C56" t="str">
            <v>h</v>
          </cell>
          <cell r="D56" t="str">
            <v>13,91</v>
          </cell>
        </row>
        <row r="57">
          <cell r="A57">
            <v>20112</v>
          </cell>
          <cell r="B57" t="str">
            <v>Poceiro</v>
          </cell>
          <cell r="C57" t="str">
            <v>h</v>
          </cell>
          <cell r="D57" t="str">
            <v>13,91</v>
          </cell>
        </row>
        <row r="58">
          <cell r="A58">
            <v>20156</v>
          </cell>
          <cell r="B58" t="str">
            <v>Rasteleiro</v>
          </cell>
          <cell r="C58" t="str">
            <v>h</v>
          </cell>
          <cell r="D58" t="str">
            <v>13,91</v>
          </cell>
        </row>
        <row r="59">
          <cell r="A59">
            <v>20115</v>
          </cell>
          <cell r="B59" t="str">
            <v>Serralheiro</v>
          </cell>
          <cell r="C59" t="str">
            <v>h</v>
          </cell>
          <cell r="D59" t="str">
            <v>18,52</v>
          </cell>
        </row>
        <row r="60">
          <cell r="A60">
            <v>20002</v>
          </cell>
          <cell r="B60" t="str">
            <v>Servente</v>
          </cell>
          <cell r="C60" t="str">
            <v>h</v>
          </cell>
          <cell r="D60" t="str">
            <v>11,44</v>
          </cell>
        </row>
        <row r="61">
          <cell r="A61">
            <v>20003</v>
          </cell>
          <cell r="B61" t="str">
            <v>Serventede usina</v>
          </cell>
          <cell r="C61" t="str">
            <v>h</v>
          </cell>
          <cell r="D61" t="str">
            <v>11,44</v>
          </cell>
        </row>
        <row r="62">
          <cell r="A62">
            <v>20004</v>
          </cell>
          <cell r="B62" t="str">
            <v>Sinaleiro</v>
          </cell>
          <cell r="C62" t="str">
            <v>h</v>
          </cell>
          <cell r="D62" t="str">
            <v>11,22</v>
          </cell>
        </row>
        <row r="63">
          <cell r="A63">
            <v>20005</v>
          </cell>
          <cell r="B63" t="str">
            <v>Soldador</v>
          </cell>
          <cell r="C63" t="str">
            <v>h</v>
          </cell>
          <cell r="D63" t="str">
            <v>22,00</v>
          </cell>
        </row>
        <row r="64">
          <cell r="A64">
            <v>20006</v>
          </cell>
          <cell r="B64" t="str">
            <v>Sondador</v>
          </cell>
          <cell r="C64" t="str">
            <v>h</v>
          </cell>
          <cell r="D64" t="str">
            <v>22,00</v>
          </cell>
        </row>
        <row r="65">
          <cell r="A65">
            <v>20117</v>
          </cell>
          <cell r="B65" t="str">
            <v>Supervisor Técnico de Montagem</v>
          </cell>
          <cell r="C65" t="str">
            <v>h</v>
          </cell>
          <cell r="D65" t="str">
            <v>57,69</v>
          </cell>
        </row>
        <row r="66">
          <cell r="A66">
            <v>20017</v>
          </cell>
          <cell r="B66" t="str">
            <v>Trabalhador sob ar comprimido</v>
          </cell>
          <cell r="C66" t="str">
            <v>h</v>
          </cell>
          <cell r="D66" t="str">
            <v>18,52</v>
          </cell>
        </row>
        <row r="67">
          <cell r="A67">
            <v>20018</v>
          </cell>
          <cell r="B67" t="str">
            <v>Tratorista</v>
          </cell>
          <cell r="C67" t="str">
            <v>h</v>
          </cell>
          <cell r="D67" t="str">
            <v>18,52</v>
          </cell>
        </row>
        <row r="68">
          <cell r="A68">
            <v>20019</v>
          </cell>
          <cell r="B68" t="str">
            <v>Vigia</v>
          </cell>
          <cell r="C68" t="str">
            <v>h</v>
          </cell>
          <cell r="D68" t="str">
            <v>11,22</v>
          </cell>
        </row>
        <row r="69">
          <cell r="A69">
            <v>20000</v>
          </cell>
          <cell r="B69" t="str">
            <v>Administrador de empresas</v>
          </cell>
          <cell r="C69" t="str">
            <v>Mes</v>
          </cell>
          <cell r="D69" t="str">
            <v>14.923,80</v>
          </cell>
        </row>
        <row r="70">
          <cell r="A70">
            <v>20028</v>
          </cell>
          <cell r="B70" t="str">
            <v>Advogado</v>
          </cell>
          <cell r="C70" t="str">
            <v>Mes</v>
          </cell>
          <cell r="D70" t="str">
            <v>15.697,94</v>
          </cell>
        </row>
        <row r="71">
          <cell r="A71">
            <v>20105</v>
          </cell>
          <cell r="B71" t="str">
            <v>Analista de sistemas (júnior)</v>
          </cell>
          <cell r="C71" t="str">
            <v>Mes</v>
          </cell>
          <cell r="D71" t="str">
            <v>15.697,94</v>
          </cell>
        </row>
        <row r="72">
          <cell r="A72">
            <v>20001</v>
          </cell>
          <cell r="B72" t="str">
            <v>Analista de sistemas (sênior)</v>
          </cell>
          <cell r="C72" t="str">
            <v>Mes</v>
          </cell>
          <cell r="D72" t="str">
            <v>24.389,93</v>
          </cell>
        </row>
        <row r="73">
          <cell r="A73">
            <v>20021</v>
          </cell>
          <cell r="B73" t="str">
            <v>Auxiliar de administraçao</v>
          </cell>
          <cell r="C73" t="str">
            <v>Mes</v>
          </cell>
          <cell r="D73" t="str">
            <v>3.437,31</v>
          </cell>
        </row>
        <row r="74">
          <cell r="A74">
            <v>20023</v>
          </cell>
          <cell r="B74" t="str">
            <v>Auxiliar de desenhista</v>
          </cell>
          <cell r="C74" t="str">
            <v>Mes</v>
          </cell>
          <cell r="D74" t="str">
            <v>3.824,40</v>
          </cell>
        </row>
        <row r="75">
          <cell r="A75">
            <v>20025</v>
          </cell>
          <cell r="B75" t="str">
            <v>Auxiliar de escritório</v>
          </cell>
          <cell r="C75" t="str">
            <v>Mes</v>
          </cell>
          <cell r="D75" t="str">
            <v>3.437,31</v>
          </cell>
        </row>
        <row r="76">
          <cell r="A76">
            <v>20026</v>
          </cell>
          <cell r="B76" t="str">
            <v>Auxiliar de laboratório</v>
          </cell>
          <cell r="C76" t="str">
            <v>Mes</v>
          </cell>
          <cell r="D76" t="str">
            <v>3.824,40</v>
          </cell>
        </row>
        <row r="77">
          <cell r="A77">
            <v>100387</v>
          </cell>
          <cell r="B77" t="str">
            <v>Auxiliar de Serviços Gerais</v>
          </cell>
          <cell r="C77" t="str">
            <v>Mes</v>
          </cell>
          <cell r="D77" t="str">
            <v>2.996,55</v>
          </cell>
        </row>
        <row r="78">
          <cell r="A78">
            <v>20029</v>
          </cell>
          <cell r="B78" t="str">
            <v>Auxiliar de topografia</v>
          </cell>
          <cell r="C78" t="str">
            <v>Mes</v>
          </cell>
          <cell r="D78" t="str">
            <v>3.824,40</v>
          </cell>
        </row>
        <row r="79">
          <cell r="A79">
            <v>20031</v>
          </cell>
          <cell r="B79" t="str">
            <v>Auxiliar técnico</v>
          </cell>
          <cell r="C79" t="str">
            <v>Mes</v>
          </cell>
          <cell r="D79" t="str">
            <v>3.824,40</v>
          </cell>
        </row>
        <row r="80">
          <cell r="A80">
            <v>20032</v>
          </cell>
          <cell r="B80" t="str">
            <v>Auxiliar técnico de estradas</v>
          </cell>
          <cell r="C80" t="str">
            <v>Mes</v>
          </cell>
          <cell r="D80" t="str">
            <v>3.824,40</v>
          </cell>
        </row>
        <row r="81">
          <cell r="A81">
            <v>20024</v>
          </cell>
          <cell r="B81" t="str">
            <v>Auxliar de engenharia</v>
          </cell>
          <cell r="C81" t="str">
            <v>Mes</v>
          </cell>
          <cell r="D81" t="str">
            <v>6.378,05</v>
          </cell>
        </row>
        <row r="82">
          <cell r="A82">
            <v>20044</v>
          </cell>
          <cell r="B82" t="str">
            <v>Contador de nível superior</v>
          </cell>
          <cell r="C82" t="str">
            <v>Mes</v>
          </cell>
          <cell r="D82" t="str">
            <v>14.923,80</v>
          </cell>
        </row>
        <row r="83">
          <cell r="A83">
            <v>20048</v>
          </cell>
          <cell r="B83" t="str">
            <v>Desenhista</v>
          </cell>
          <cell r="C83" t="str">
            <v>Mes</v>
          </cell>
          <cell r="D83" t="str">
            <v>6.378,05</v>
          </cell>
        </row>
        <row r="84">
          <cell r="A84">
            <v>20049</v>
          </cell>
          <cell r="B84" t="str">
            <v>Desenhista chefe</v>
          </cell>
          <cell r="C84" t="str">
            <v>Mes</v>
          </cell>
          <cell r="D84" t="str">
            <v>8.433,78</v>
          </cell>
        </row>
        <row r="85">
          <cell r="A85">
            <v>20051</v>
          </cell>
          <cell r="B85" t="str">
            <v>Desenhista projetista</v>
          </cell>
          <cell r="C85" t="str">
            <v>Mes</v>
          </cell>
          <cell r="D85" t="str">
            <v>11.057,47</v>
          </cell>
        </row>
        <row r="86">
          <cell r="A86">
            <v>20052</v>
          </cell>
          <cell r="B86" t="str">
            <v>Digitador</v>
          </cell>
          <cell r="C86" t="str">
            <v>Mes</v>
          </cell>
          <cell r="D86" t="str">
            <v>3.824,40</v>
          </cell>
        </row>
        <row r="87">
          <cell r="A87">
            <v>20054</v>
          </cell>
          <cell r="B87" t="str">
            <v>Economista</v>
          </cell>
          <cell r="C87" t="str">
            <v>Mes</v>
          </cell>
          <cell r="D87" t="str">
            <v>14.923,80</v>
          </cell>
        </row>
        <row r="88">
          <cell r="A88">
            <v>20077</v>
          </cell>
          <cell r="B88" t="str">
            <v>Engenheiro auxiliar</v>
          </cell>
          <cell r="C88" t="str">
            <v>Mes</v>
          </cell>
          <cell r="D88" t="str">
            <v>14.923,80</v>
          </cell>
        </row>
        <row r="89">
          <cell r="A89">
            <v>20073</v>
          </cell>
          <cell r="B89" t="str">
            <v>Engenheiro coordenador</v>
          </cell>
          <cell r="C89" t="str">
            <v>Mes</v>
          </cell>
          <cell r="D89" t="str">
            <v>30.953,17</v>
          </cell>
        </row>
        <row r="90">
          <cell r="A90">
            <v>20070</v>
          </cell>
          <cell r="B90" t="str">
            <v>Engenheiro junior</v>
          </cell>
          <cell r="C90" t="str">
            <v>Mes</v>
          </cell>
          <cell r="D90" t="str">
            <v>15.697,94</v>
          </cell>
        </row>
        <row r="91">
          <cell r="A91">
            <v>20069</v>
          </cell>
          <cell r="B91" t="str">
            <v>Engenheiro pleno</v>
          </cell>
          <cell r="C91" t="str">
            <v>Mes</v>
          </cell>
          <cell r="D91" t="str">
            <v>19.080,84</v>
          </cell>
        </row>
        <row r="92">
          <cell r="A92">
            <v>20079</v>
          </cell>
          <cell r="B92" t="str">
            <v>Engenheiro sênior</v>
          </cell>
          <cell r="C92" t="str">
            <v>Mes</v>
          </cell>
          <cell r="D92" t="str">
            <v>24.389,93</v>
          </cell>
        </row>
        <row r="93">
          <cell r="A93">
            <v>20153</v>
          </cell>
          <cell r="B93" t="str">
            <v>Especialista Ambiental (Coordenador de Estudos)</v>
          </cell>
          <cell r="C93" t="str">
            <v>Mes</v>
          </cell>
          <cell r="D93" t="str">
            <v>30.953,17</v>
          </cell>
        </row>
        <row r="94">
          <cell r="A94">
            <v>20084</v>
          </cell>
          <cell r="B94" t="str">
            <v>Especialista em meio ambiente</v>
          </cell>
          <cell r="C94" t="str">
            <v>Mes</v>
          </cell>
          <cell r="D94" t="str">
            <v>24.389,93</v>
          </cell>
        </row>
        <row r="95">
          <cell r="A95">
            <v>20089</v>
          </cell>
          <cell r="B95" t="str">
            <v>Laboratorista</v>
          </cell>
          <cell r="C95" t="str">
            <v>Mes</v>
          </cell>
          <cell r="D95" t="str">
            <v>6.378,05</v>
          </cell>
        </row>
        <row r="96">
          <cell r="A96">
            <v>20090</v>
          </cell>
          <cell r="B96" t="str">
            <v>Laboratorista auxiliar</v>
          </cell>
          <cell r="C96" t="str">
            <v>Mes</v>
          </cell>
          <cell r="D96" t="str">
            <v>5.119,25</v>
          </cell>
        </row>
        <row r="97">
          <cell r="A97">
            <v>20091</v>
          </cell>
          <cell r="B97" t="str">
            <v>Laboratorista chefe</v>
          </cell>
          <cell r="C97" t="str">
            <v>Mes</v>
          </cell>
          <cell r="D97" t="str">
            <v>8.433,78</v>
          </cell>
        </row>
        <row r="98">
          <cell r="A98">
            <v>20098</v>
          </cell>
          <cell r="B98" t="str">
            <v>Nivelador</v>
          </cell>
          <cell r="C98" t="str">
            <v>Mes</v>
          </cell>
          <cell r="D98" t="str">
            <v>5.119,25</v>
          </cell>
        </row>
        <row r="99">
          <cell r="A99">
            <v>20114</v>
          </cell>
          <cell r="B99" t="str">
            <v>Secretária</v>
          </cell>
          <cell r="C99" t="str">
            <v>Mes</v>
          </cell>
          <cell r="D99" t="str">
            <v>5.320,20</v>
          </cell>
        </row>
        <row r="100">
          <cell r="A100">
            <v>20174</v>
          </cell>
          <cell r="B100" t="str">
            <v>Serventeconsultoria</v>
          </cell>
          <cell r="C100" t="str">
            <v>Mes</v>
          </cell>
          <cell r="D100" t="str">
            <v>2.996,55</v>
          </cell>
        </row>
        <row r="101">
          <cell r="A101">
            <v>20007</v>
          </cell>
          <cell r="B101" t="str">
            <v>Técnico de campo</v>
          </cell>
          <cell r="C101" t="str">
            <v>Mes</v>
          </cell>
          <cell r="D101" t="str">
            <v>3.824,40</v>
          </cell>
        </row>
        <row r="102">
          <cell r="A102">
            <v>20009</v>
          </cell>
          <cell r="B102" t="str">
            <v>Técnico de estradas I</v>
          </cell>
          <cell r="C102" t="str">
            <v>Mes</v>
          </cell>
          <cell r="D102" t="str">
            <v>5.119,25</v>
          </cell>
        </row>
        <row r="103">
          <cell r="A103">
            <v>99872</v>
          </cell>
          <cell r="B103" t="str">
            <v>Técnico de Estradas II</v>
          </cell>
          <cell r="C103" t="str">
            <v>Mes</v>
          </cell>
          <cell r="D103" t="str">
            <v>6.378,05</v>
          </cell>
        </row>
        <row r="104">
          <cell r="A104">
            <v>99873</v>
          </cell>
          <cell r="B104" t="str">
            <v>Técnico de Estradas III</v>
          </cell>
          <cell r="C104" t="str">
            <v>Mes</v>
          </cell>
          <cell r="D104" t="str">
            <v>8.433,78</v>
          </cell>
        </row>
        <row r="105">
          <cell r="A105">
            <v>20008</v>
          </cell>
          <cell r="B105" t="str">
            <v>Técnico de nível médio</v>
          </cell>
          <cell r="C105" t="str">
            <v>Mes</v>
          </cell>
          <cell r="D105" t="str">
            <v>5.119,25</v>
          </cell>
        </row>
        <row r="106">
          <cell r="A106">
            <v>99302</v>
          </cell>
          <cell r="B106" t="str">
            <v>Técnico de Segurança</v>
          </cell>
          <cell r="C106" t="str">
            <v>Mes</v>
          </cell>
          <cell r="D106" t="str">
            <v>8.433,78</v>
          </cell>
        </row>
        <row r="107">
          <cell r="A107">
            <v>20010</v>
          </cell>
          <cell r="B107" t="str">
            <v>Técnico em meio ambiente</v>
          </cell>
          <cell r="C107" t="str">
            <v>Mes</v>
          </cell>
          <cell r="D107" t="str">
            <v>6.378,05</v>
          </cell>
        </row>
        <row r="108">
          <cell r="A108">
            <v>99874</v>
          </cell>
          <cell r="B108" t="str">
            <v>Técnico Especial</v>
          </cell>
          <cell r="C108" t="str">
            <v>Mes</v>
          </cell>
          <cell r="D108" t="str">
            <v>11.057,47</v>
          </cell>
        </row>
        <row r="109">
          <cell r="A109">
            <v>20014</v>
          </cell>
          <cell r="B109" t="str">
            <v>Topógrafo</v>
          </cell>
          <cell r="C109" t="str">
            <v>Mes</v>
          </cell>
          <cell r="D109" t="str">
            <v>6.378,05</v>
          </cell>
        </row>
        <row r="110">
          <cell r="A110">
            <v>20015</v>
          </cell>
          <cell r="B110" t="str">
            <v>Topógrafo auxiliar (nivelador)</v>
          </cell>
          <cell r="C110" t="str">
            <v>Mes</v>
          </cell>
          <cell r="D110" t="str">
            <v>5.119,25</v>
          </cell>
        </row>
        <row r="111">
          <cell r="A111">
            <v>20016</v>
          </cell>
          <cell r="B111" t="str">
            <v>Topógrafo chefe</v>
          </cell>
          <cell r="C111" t="str">
            <v>Mes</v>
          </cell>
          <cell r="D111" t="str">
            <v>8.433,78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DM-01"/>
      <sheetName val="DRE-01"/>
      <sheetName val="DRE-02"/>
      <sheetName val="DRE-03"/>
      <sheetName val="EDI-05"/>
      <sheetName val="ELE-05"/>
      <sheetName val="ELE-07"/>
      <sheetName val="ELE-08"/>
      <sheetName val="ELE-09"/>
      <sheetName val="ELE-10"/>
      <sheetName val="ELE-11"/>
      <sheetName val="ELE-12"/>
      <sheetName val="ELE-13"/>
      <sheetName val="ELE-103"/>
      <sheetName val="ELE-107"/>
      <sheetName val="ELE-14"/>
      <sheetName val="EQU-03"/>
      <sheetName val="EQU-19"/>
      <sheetName val="EQU-20"/>
      <sheetName val="EQU-21"/>
      <sheetName val="EQU-26"/>
      <sheetName val="EQU-30"/>
      <sheetName val="EQU-31"/>
      <sheetName val="PAI-20"/>
      <sheetName val="PAI-22"/>
      <sheetName val="PAI-35"/>
      <sheetName val="PAV-06"/>
      <sheetName val="PAV-13"/>
      <sheetName val="CONT-01"/>
      <sheetName val="CONT-02"/>
      <sheetName val="CONT-03"/>
      <sheetName val="DRE-07"/>
      <sheetName val="CONT-04"/>
      <sheetName val="TRANS-01"/>
      <sheetName val="SINAPI"/>
      <sheetName val="IOPES"/>
      <sheetName val="DER-ES"/>
    </sheetNames>
    <sheetDataSet>
      <sheetData sheetId="0">
        <row r="4">
          <cell r="A4" t="str">
            <v>ADM-01</v>
          </cell>
          <cell r="B4" t="str">
            <v>Administração Local</v>
          </cell>
          <cell r="C4" t="str">
            <v>und</v>
          </cell>
          <cell r="D4">
            <v>113988.85</v>
          </cell>
        </row>
        <row r="5">
          <cell r="A5" t="str">
            <v>CONT-01</v>
          </cell>
          <cell r="B5" t="str">
            <v>Furação, fornecimento e fixação de grampos diam.32 mm com resina epoxi, tudo incluído</v>
          </cell>
          <cell r="C5" t="str">
            <v>m</v>
          </cell>
          <cell r="D5">
            <v>97.31</v>
          </cell>
        </row>
        <row r="6">
          <cell r="A6" t="str">
            <v>CONT-02</v>
          </cell>
          <cell r="B6" t="str">
            <v>Tela de aço de alta resistência, malha losangular, diâm.3,0mm, com placas de ancoragem, fornecimento e colocação, tudo incluído</v>
          </cell>
          <cell r="C6" t="str">
            <v>m²</v>
          </cell>
          <cell r="D6">
            <v>407.94</v>
          </cell>
        </row>
        <row r="7">
          <cell r="A7" t="str">
            <v>DRE-07</v>
          </cell>
          <cell r="B7" t="str">
            <v>Canaleta de concreto armado (0,130m³/m) forma trapezoidal inclusive caiação, tudo incluído</v>
          </cell>
          <cell r="C7" t="str">
            <v>m</v>
          </cell>
          <cell r="D7">
            <v>228.29</v>
          </cell>
        </row>
        <row r="8">
          <cell r="A8" t="str">
            <v>CONT-03</v>
          </cell>
          <cell r="B8" t="str">
            <v>Furação, fornecimento e fixação de grampos diam.20 mm com resina epoxi, tudo incluído</v>
          </cell>
          <cell r="C8" t="str">
            <v>m</v>
          </cell>
          <cell r="D8">
            <v>88.75</v>
          </cell>
        </row>
        <row r="9">
          <cell r="A9" t="str">
            <v>CONT-04</v>
          </cell>
          <cell r="B9" t="str">
            <v>Barreira dinâmica H=4,00m, espaçamento entre postes 6,00m, tela fio 3mm, chumbadores 32mm, tirante 32mm, conforme projeto, tudo incluído (Maccferri RB 750 ou similar).</v>
          </cell>
          <cell r="C9" t="str">
            <v>m</v>
          </cell>
          <cell r="D9">
            <v>1923.09</v>
          </cell>
        </row>
        <row r="10">
          <cell r="A10" t="str">
            <v>TRANS-01</v>
          </cell>
          <cell r="B10" t="str">
            <v>Transporte de materiais encosta abaixo com carrinho-de-mão, serviço manual, inclusive carga e descarga</v>
          </cell>
          <cell r="C10" t="str">
            <v>Txkm</v>
          </cell>
          <cell r="D10">
            <v>40.06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Memorial de Cálculo"/>
      <sheetName val="Curva ABC"/>
      <sheetName val="Cronograma"/>
      <sheetName val="BDI"/>
      <sheetName val="REAJUSTE(1)"/>
      <sheetName val="REAJUSTE (2)"/>
      <sheetName val="Reajuste p texto"/>
      <sheetName val="LARGURA DE ESCAVAÇÃO"/>
      <sheetName val="DMT NÃO IMPRIMIR"/>
      <sheetName val="COMP NÃO IMPRIMIR"/>
      <sheetName val="SINAPI NÃO IMPRIMIR"/>
      <sheetName val="IOPES NÃO IMPRIMIR"/>
      <sheetName val="DER-ES NÃO IMPRIMIR"/>
      <sheetName val="CESAN NÃO IMPRIMIR"/>
      <sheetName val="CENTRO VIVENCIA"/>
      <sheetName val="ORÇAMENTO ANTERIOR"/>
      <sheetName val="COMP E  IOPES"/>
    </sheetNames>
    <sheetDataSet>
      <sheetData sheetId="0"/>
      <sheetData sheetId="1">
        <row r="5">
          <cell r="E5" t="str">
            <v>DESONERADO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E17"/>
  <sheetViews>
    <sheetView showGridLines="0" view="pageBreakPreview" zoomScaleNormal="100" zoomScaleSheetLayoutView="100" workbookViewId="0">
      <selection activeCell="C14" sqref="C14"/>
    </sheetView>
  </sheetViews>
  <sheetFormatPr defaultColWidth="10.7109375" defaultRowHeight="15" customHeight="1" x14ac:dyDescent="0.2"/>
  <cols>
    <col min="1" max="1" width="10.7109375" style="1" customWidth="1"/>
    <col min="2" max="2" width="60.7109375" style="1" customWidth="1"/>
    <col min="3" max="3" width="10.7109375" style="1" customWidth="1"/>
    <col min="4" max="4" width="30.7109375" style="1" customWidth="1"/>
    <col min="5" max="5" width="20.7109375" style="26" customWidth="1"/>
    <col min="6" max="16384" width="10.7109375" style="26"/>
  </cols>
  <sheetData>
    <row r="1" spans="1:5" ht="15" customHeight="1" x14ac:dyDescent="0.2">
      <c r="A1" s="99" t="s">
        <v>28</v>
      </c>
      <c r="B1" s="68"/>
      <c r="C1" s="41"/>
      <c r="D1" s="55"/>
    </row>
    <row r="2" spans="1:5" ht="15" customHeight="1" x14ac:dyDescent="0.2">
      <c r="A2" s="641" t="s">
        <v>34397</v>
      </c>
      <c r="B2" s="642"/>
      <c r="C2" s="642"/>
      <c r="D2" s="56"/>
    </row>
    <row r="3" spans="1:5" ht="15" customHeight="1" x14ac:dyDescent="0.2">
      <c r="A3" s="60" t="s">
        <v>32882</v>
      </c>
      <c r="B3" s="69"/>
      <c r="C3" s="42"/>
      <c r="D3" s="57"/>
    </row>
    <row r="4" spans="1:5" ht="15" customHeight="1" x14ac:dyDescent="0.2">
      <c r="A4" s="60" t="s">
        <v>34514</v>
      </c>
      <c r="B4" s="69"/>
      <c r="C4" s="42"/>
      <c r="D4" s="58"/>
    </row>
    <row r="5" spans="1:5" s="27" customFormat="1" ht="15" customHeight="1" x14ac:dyDescent="0.2">
      <c r="A5" s="70" t="s">
        <v>32883</v>
      </c>
      <c r="B5" s="71"/>
      <c r="C5" s="43"/>
      <c r="D5" s="2"/>
    </row>
    <row r="6" spans="1:5" ht="15" customHeight="1" x14ac:dyDescent="0.2">
      <c r="A6" s="643" t="s">
        <v>2</v>
      </c>
      <c r="B6" s="643" t="s">
        <v>19</v>
      </c>
      <c r="C6" s="643" t="s">
        <v>40</v>
      </c>
      <c r="D6" s="647" t="s">
        <v>32</v>
      </c>
    </row>
    <row r="7" spans="1:5" ht="15" customHeight="1" x14ac:dyDescent="0.2">
      <c r="A7" s="643"/>
      <c r="B7" s="643"/>
      <c r="C7" s="643"/>
      <c r="D7" s="647"/>
    </row>
    <row r="8" spans="1:5" ht="15" customHeight="1" x14ac:dyDescent="0.2">
      <c r="A8" s="644" t="str">
        <f>'Planilha Orçamentária'!A9</f>
        <v>01</v>
      </c>
      <c r="B8" s="650" t="str">
        <f>'Planilha Orçamentária'!D9</f>
        <v>RECURSOS HUMANOS (INCLUINDO ENCARGOS SOCIAIS E COMPLEMENTARES, LUCRO E DESPESAS LEGAIS)*</v>
      </c>
      <c r="C8" s="648" t="e">
        <f>D8/$C$12</f>
        <v>#REF!</v>
      </c>
      <c r="D8" s="649">
        <f>'Planilha Orçamentária'!H14</f>
        <v>296171.76</v>
      </c>
      <c r="E8" s="104"/>
    </row>
    <row r="9" spans="1:5" ht="15" customHeight="1" x14ac:dyDescent="0.2">
      <c r="A9" s="644"/>
      <c r="B9" s="650"/>
      <c r="C9" s="648"/>
      <c r="D9" s="649"/>
      <c r="E9" s="105"/>
    </row>
    <row r="10" spans="1:5" ht="15" customHeight="1" x14ac:dyDescent="0.2">
      <c r="A10" s="644" t="str">
        <f>'Planilha Orçamentária'!A15</f>
        <v>02</v>
      </c>
      <c r="B10" s="650" t="str">
        <f>'Planilha Orçamentária'!D15</f>
        <v>DESPESAS GERAIS - K2 (INCLUSO DESPESAS LEGAIS)*</v>
      </c>
      <c r="C10" s="648" t="e">
        <f>D10/$C$12</f>
        <v>#REF!</v>
      </c>
      <c r="D10" s="649" t="e">
        <f>'Planilha Orçamentária'!#REF!</f>
        <v>#REF!</v>
      </c>
      <c r="E10" s="104"/>
    </row>
    <row r="11" spans="1:5" ht="15" customHeight="1" x14ac:dyDescent="0.2">
      <c r="A11" s="644"/>
      <c r="B11" s="650"/>
      <c r="C11" s="648"/>
      <c r="D11" s="649"/>
      <c r="E11" s="105"/>
    </row>
    <row r="12" spans="1:5" ht="15" customHeight="1" x14ac:dyDescent="0.2">
      <c r="A12" s="646" t="s">
        <v>762</v>
      </c>
      <c r="B12" s="646"/>
      <c r="C12" s="645" t="e">
        <f>D8+D10</f>
        <v>#REF!</v>
      </c>
      <c r="D12" s="645"/>
      <c r="E12" s="105"/>
    </row>
    <row r="13" spans="1:5" ht="15" customHeight="1" x14ac:dyDescent="0.2">
      <c r="A13" s="646"/>
      <c r="B13" s="646"/>
      <c r="C13" s="645"/>
      <c r="D13" s="645"/>
      <c r="E13" s="105"/>
    </row>
    <row r="15" spans="1:5" ht="15" customHeight="1" x14ac:dyDescent="0.2">
      <c r="D15" s="103">
        <f>'Planilha Orçamentária'!H18</f>
        <v>339306.51129816001</v>
      </c>
    </row>
    <row r="16" spans="1:5" ht="15" customHeight="1" x14ac:dyDescent="0.2">
      <c r="D16" s="103" t="e">
        <f>D15=C12</f>
        <v>#REF!</v>
      </c>
    </row>
    <row r="17" spans="4:4" ht="15" customHeight="1" x14ac:dyDescent="0.2">
      <c r="D17" s="102"/>
    </row>
  </sheetData>
  <mergeCells count="15">
    <mergeCell ref="A2:C2"/>
    <mergeCell ref="A6:A7"/>
    <mergeCell ref="B6:B7"/>
    <mergeCell ref="A10:A11"/>
    <mergeCell ref="C12:D13"/>
    <mergeCell ref="A12:B13"/>
    <mergeCell ref="D6:D7"/>
    <mergeCell ref="C6:C7"/>
    <mergeCell ref="C8:C9"/>
    <mergeCell ref="D8:D9"/>
    <mergeCell ref="D10:D11"/>
    <mergeCell ref="C10:C11"/>
    <mergeCell ref="B10:B11"/>
    <mergeCell ref="A8:A9"/>
    <mergeCell ref="B8:B9"/>
  </mergeCells>
  <printOptions horizontalCentered="1" gridLines="1"/>
  <pageMargins left="0.59055118110236227" right="0.59055118110236227" top="0.78740157480314965" bottom="0.39370078740157483" header="0" footer="0"/>
  <pageSetup paperSize="9" scale="80" orientation="portrait" horizontalDpi="300" verticalDpi="300" r:id="rId1"/>
  <headerFooter alignWithMargins="0"/>
  <ignoredErrors>
    <ignoredError sqref="C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6"/>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9" customHeight="1" x14ac:dyDescent="0.2">
      <c r="A5" s="335">
        <v>40627</v>
      </c>
      <c r="B5" s="709" t="s">
        <v>33235</v>
      </c>
      <c r="C5" s="710"/>
      <c r="D5" s="703" t="s">
        <v>32954</v>
      </c>
      <c r="E5" s="704"/>
      <c r="F5" s="340">
        <v>23800.21</v>
      </c>
      <c r="G5" s="336"/>
    </row>
    <row r="6" spans="1:7" ht="9" customHeight="1" x14ac:dyDescent="0.2">
      <c r="A6" s="335">
        <v>40623</v>
      </c>
      <c r="B6" s="709" t="s">
        <v>33234</v>
      </c>
      <c r="C6" s="710"/>
      <c r="D6" s="703" t="s">
        <v>32954</v>
      </c>
      <c r="E6" s="704"/>
      <c r="F6" s="340">
        <v>28541.59</v>
      </c>
      <c r="G6" s="336"/>
    </row>
    <row r="7" spans="1:7" ht="9" customHeight="1" x14ac:dyDescent="0.2">
      <c r="A7" s="335">
        <v>40624</v>
      </c>
      <c r="B7" s="709" t="s">
        <v>33233</v>
      </c>
      <c r="C7" s="710"/>
      <c r="D7" s="703" t="s">
        <v>32954</v>
      </c>
      <c r="E7" s="704"/>
      <c r="F7" s="340">
        <v>35994.839999999997</v>
      </c>
      <c r="G7" s="336"/>
    </row>
    <row r="8" spans="1:7" ht="9" customHeight="1" x14ac:dyDescent="0.2">
      <c r="A8" s="335">
        <v>40625</v>
      </c>
      <c r="B8" s="709" t="s">
        <v>33232</v>
      </c>
      <c r="C8" s="710"/>
      <c r="D8" s="703" t="s">
        <v>32954</v>
      </c>
      <c r="E8" s="704"/>
      <c r="F8" s="340">
        <v>40431</v>
      </c>
      <c r="G8" s="336"/>
    </row>
    <row r="9" spans="1:7" ht="9" customHeight="1" x14ac:dyDescent="0.2">
      <c r="A9" s="335">
        <v>40613</v>
      </c>
      <c r="B9" s="709" t="s">
        <v>33231</v>
      </c>
      <c r="C9" s="710"/>
      <c r="D9" s="703" t="s">
        <v>32954</v>
      </c>
      <c r="E9" s="704"/>
      <c r="F9" s="340">
        <v>11872.29</v>
      </c>
      <c r="G9" s="336"/>
    </row>
    <row r="10" spans="1:7" ht="9" customHeight="1" x14ac:dyDescent="0.2">
      <c r="A10" s="335">
        <v>40614</v>
      </c>
      <c r="B10" s="709" t="s">
        <v>33230</v>
      </c>
      <c r="C10" s="710"/>
      <c r="D10" s="703" t="s">
        <v>32954</v>
      </c>
      <c r="E10" s="704"/>
      <c r="F10" s="340">
        <v>18128.04</v>
      </c>
      <c r="G10" s="336"/>
    </row>
    <row r="11" spans="1:7" ht="9" customHeight="1" x14ac:dyDescent="0.2">
      <c r="A11" s="335">
        <v>40615</v>
      </c>
      <c r="B11" s="709" t="s">
        <v>33229</v>
      </c>
      <c r="C11" s="710"/>
      <c r="D11" s="703" t="s">
        <v>32954</v>
      </c>
      <c r="E11" s="704"/>
      <c r="F11" s="340">
        <v>27030.05</v>
      </c>
      <c r="G11" s="336"/>
    </row>
    <row r="12" spans="1:7" ht="9" customHeight="1" x14ac:dyDescent="0.2">
      <c r="A12" s="335">
        <v>40616</v>
      </c>
      <c r="B12" s="709" t="s">
        <v>33228</v>
      </c>
      <c r="C12" s="710"/>
      <c r="D12" s="703" t="s">
        <v>32954</v>
      </c>
      <c r="E12" s="704"/>
      <c r="F12" s="340">
        <v>23756.62</v>
      </c>
      <c r="G12" s="336"/>
    </row>
    <row r="13" spans="1:7" ht="9" customHeight="1" x14ac:dyDescent="0.2">
      <c r="A13" s="335">
        <v>40617</v>
      </c>
      <c r="B13" s="709" t="s">
        <v>33227</v>
      </c>
      <c r="C13" s="710"/>
      <c r="D13" s="703" t="s">
        <v>32954</v>
      </c>
      <c r="E13" s="704"/>
      <c r="F13" s="340">
        <v>30183.68</v>
      </c>
      <c r="G13" s="336"/>
    </row>
    <row r="14" spans="1:7" ht="9" customHeight="1" x14ac:dyDescent="0.2">
      <c r="A14" s="335">
        <v>40618</v>
      </c>
      <c r="B14" s="709" t="s">
        <v>33226</v>
      </c>
      <c r="C14" s="710"/>
      <c r="D14" s="703" t="s">
        <v>32954</v>
      </c>
      <c r="E14" s="704"/>
      <c r="F14" s="340">
        <v>33836.76</v>
      </c>
      <c r="G14" s="336"/>
    </row>
    <row r="15" spans="1:7" ht="9" customHeight="1" x14ac:dyDescent="0.2">
      <c r="A15" s="335">
        <v>40629</v>
      </c>
      <c r="B15" s="709" t="s">
        <v>33225</v>
      </c>
      <c r="C15" s="710"/>
      <c r="D15" s="703" t="s">
        <v>32954</v>
      </c>
      <c r="E15" s="704"/>
      <c r="F15" s="340">
        <v>16700.2</v>
      </c>
      <c r="G15" s="336"/>
    </row>
    <row r="16" spans="1:7" ht="9" customHeight="1" x14ac:dyDescent="0.2">
      <c r="A16" s="335">
        <v>40630</v>
      </c>
      <c r="B16" s="709" t="s">
        <v>33224</v>
      </c>
      <c r="C16" s="710"/>
      <c r="D16" s="703" t="s">
        <v>32954</v>
      </c>
      <c r="E16" s="704"/>
      <c r="F16" s="340">
        <v>25115.87</v>
      </c>
      <c r="G16" s="336"/>
    </row>
    <row r="17" spans="1:7" ht="9" customHeight="1" x14ac:dyDescent="0.2">
      <c r="A17" s="335">
        <v>40631</v>
      </c>
      <c r="B17" s="709" t="s">
        <v>33223</v>
      </c>
      <c r="C17" s="710"/>
      <c r="D17" s="703" t="s">
        <v>32954</v>
      </c>
      <c r="E17" s="704"/>
      <c r="F17" s="340">
        <v>37682.39</v>
      </c>
      <c r="G17" s="336"/>
    </row>
    <row r="18" spans="1:7" ht="9" customHeight="1" x14ac:dyDescent="0.2">
      <c r="A18" s="335">
        <v>40632</v>
      </c>
      <c r="B18" s="709" t="s">
        <v>33222</v>
      </c>
      <c r="C18" s="710"/>
      <c r="D18" s="703" t="s">
        <v>32954</v>
      </c>
      <c r="E18" s="704"/>
      <c r="F18" s="340">
        <v>34837.879999999997</v>
      </c>
      <c r="G18" s="336"/>
    </row>
    <row r="19" spans="1:7" ht="9" customHeight="1" x14ac:dyDescent="0.2">
      <c r="A19" s="335">
        <v>40633</v>
      </c>
      <c r="B19" s="709" t="s">
        <v>33221</v>
      </c>
      <c r="C19" s="710"/>
      <c r="D19" s="703" t="s">
        <v>32954</v>
      </c>
      <c r="E19" s="704"/>
      <c r="F19" s="340">
        <v>42846.33</v>
      </c>
      <c r="G19" s="336"/>
    </row>
    <row r="20" spans="1:7" ht="9" customHeight="1" x14ac:dyDescent="0.2">
      <c r="A20" s="335">
        <v>40634</v>
      </c>
      <c r="B20" s="709" t="s">
        <v>33220</v>
      </c>
      <c r="C20" s="710"/>
      <c r="D20" s="703" t="s">
        <v>32954</v>
      </c>
      <c r="E20" s="704"/>
      <c r="F20" s="340">
        <v>48522.59</v>
      </c>
      <c r="G20" s="336"/>
    </row>
    <row r="21" spans="1:7" ht="9" customHeight="1" x14ac:dyDescent="0.2">
      <c r="A21" s="335">
        <v>40535</v>
      </c>
      <c r="B21" s="709" t="s">
        <v>33219</v>
      </c>
      <c r="C21" s="710"/>
      <c r="D21" s="703" t="s">
        <v>32954</v>
      </c>
      <c r="E21" s="704"/>
      <c r="F21" s="340">
        <v>1268.07</v>
      </c>
      <c r="G21" s="341" t="s">
        <v>32985</v>
      </c>
    </row>
    <row r="22" spans="1:7" ht="9" customHeight="1" x14ac:dyDescent="0.2">
      <c r="A22" s="335">
        <v>40536</v>
      </c>
      <c r="B22" s="709" t="s">
        <v>33218</v>
      </c>
      <c r="C22" s="710"/>
      <c r="D22" s="703" t="s">
        <v>32954</v>
      </c>
      <c r="E22" s="704"/>
      <c r="F22" s="340">
        <v>2094.71</v>
      </c>
      <c r="G22" s="341" t="s">
        <v>32985</v>
      </c>
    </row>
    <row r="23" spans="1:7" ht="9" customHeight="1" x14ac:dyDescent="0.2">
      <c r="A23" s="335">
        <v>40537</v>
      </c>
      <c r="B23" s="709" t="s">
        <v>33217</v>
      </c>
      <c r="C23" s="710"/>
      <c r="D23" s="703" t="s">
        <v>32954</v>
      </c>
      <c r="E23" s="704"/>
      <c r="F23" s="340">
        <v>3921.19</v>
      </c>
      <c r="G23" s="341" t="s">
        <v>32985</v>
      </c>
    </row>
    <row r="24" spans="1:7" ht="9" customHeight="1" x14ac:dyDescent="0.2">
      <c r="A24" s="335">
        <v>40538</v>
      </c>
      <c r="B24" s="709" t="s">
        <v>33216</v>
      </c>
      <c r="C24" s="710"/>
      <c r="D24" s="703" t="s">
        <v>32954</v>
      </c>
      <c r="E24" s="704"/>
      <c r="F24" s="340">
        <v>5638.52</v>
      </c>
      <c r="G24" s="341" t="s">
        <v>32985</v>
      </c>
    </row>
    <row r="25" spans="1:7" ht="9" customHeight="1" x14ac:dyDescent="0.2">
      <c r="A25" s="335">
        <v>40539</v>
      </c>
      <c r="B25" s="709" t="s">
        <v>33215</v>
      </c>
      <c r="C25" s="710"/>
      <c r="D25" s="703" t="s">
        <v>32954</v>
      </c>
      <c r="E25" s="704"/>
      <c r="F25" s="340">
        <v>9851.7800000000007</v>
      </c>
      <c r="G25" s="341" t="s">
        <v>32985</v>
      </c>
    </row>
    <row r="26" spans="1:7" ht="9" customHeight="1" x14ac:dyDescent="0.2">
      <c r="A26" s="335">
        <v>40529</v>
      </c>
      <c r="B26" s="709" t="s">
        <v>33214</v>
      </c>
      <c r="C26" s="710"/>
      <c r="D26" s="703" t="s">
        <v>32954</v>
      </c>
      <c r="E26" s="704"/>
      <c r="F26" s="334">
        <v>369.53</v>
      </c>
      <c r="G26" s="341" t="s">
        <v>32985</v>
      </c>
    </row>
    <row r="27" spans="1:7" ht="9" customHeight="1" x14ac:dyDescent="0.2">
      <c r="A27" s="335">
        <v>40530</v>
      </c>
      <c r="B27" s="709" t="s">
        <v>33213</v>
      </c>
      <c r="C27" s="710"/>
      <c r="D27" s="703" t="s">
        <v>32954</v>
      </c>
      <c r="E27" s="704"/>
      <c r="F27" s="340">
        <v>1119.79</v>
      </c>
      <c r="G27" s="341" t="s">
        <v>32985</v>
      </c>
    </row>
    <row r="28" spans="1:7" ht="9" customHeight="1" x14ac:dyDescent="0.2">
      <c r="A28" s="335">
        <v>40531</v>
      </c>
      <c r="B28" s="709" t="s">
        <v>33212</v>
      </c>
      <c r="C28" s="710"/>
      <c r="D28" s="703" t="s">
        <v>32954</v>
      </c>
      <c r="E28" s="704"/>
      <c r="F28" s="340">
        <v>1846.86</v>
      </c>
      <c r="G28" s="341" t="s">
        <v>32985</v>
      </c>
    </row>
    <row r="29" spans="1:7" ht="9" customHeight="1" x14ac:dyDescent="0.2">
      <c r="A29" s="335">
        <v>40532</v>
      </c>
      <c r="B29" s="709" t="s">
        <v>33211</v>
      </c>
      <c r="C29" s="710"/>
      <c r="D29" s="703" t="s">
        <v>32954</v>
      </c>
      <c r="E29" s="704"/>
      <c r="F29" s="340">
        <v>2822.39</v>
      </c>
      <c r="G29" s="341" t="s">
        <v>32985</v>
      </c>
    </row>
    <row r="30" spans="1:7" ht="9" customHeight="1" x14ac:dyDescent="0.2">
      <c r="A30" s="335">
        <v>40533</v>
      </c>
      <c r="B30" s="709" t="s">
        <v>33210</v>
      </c>
      <c r="C30" s="710"/>
      <c r="D30" s="703" t="s">
        <v>32954</v>
      </c>
      <c r="E30" s="704"/>
      <c r="F30" s="340">
        <v>4047.03</v>
      </c>
      <c r="G30" s="341" t="s">
        <v>32985</v>
      </c>
    </row>
    <row r="31" spans="1:7" ht="9" customHeight="1" x14ac:dyDescent="0.2">
      <c r="A31" s="335">
        <v>40534</v>
      </c>
      <c r="B31" s="709" t="s">
        <v>33209</v>
      </c>
      <c r="C31" s="710"/>
      <c r="D31" s="703" t="s">
        <v>32954</v>
      </c>
      <c r="E31" s="704"/>
      <c r="F31" s="340">
        <v>7248.4</v>
      </c>
      <c r="G31" s="341" t="s">
        <v>32985</v>
      </c>
    </row>
    <row r="32" spans="1:7" ht="9" customHeight="1" x14ac:dyDescent="0.2">
      <c r="A32" s="335">
        <v>40540</v>
      </c>
      <c r="B32" s="709" t="s">
        <v>33208</v>
      </c>
      <c r="C32" s="710"/>
      <c r="D32" s="703" t="s">
        <v>32954</v>
      </c>
      <c r="E32" s="704"/>
      <c r="F32" s="340">
        <v>1577.44</v>
      </c>
      <c r="G32" s="341" t="s">
        <v>32985</v>
      </c>
    </row>
    <row r="33" spans="1:7" ht="9" customHeight="1" x14ac:dyDescent="0.2">
      <c r="A33" s="335">
        <v>40541</v>
      </c>
      <c r="B33" s="709" t="s">
        <v>33207</v>
      </c>
      <c r="C33" s="710"/>
      <c r="D33" s="703" t="s">
        <v>32954</v>
      </c>
      <c r="E33" s="704"/>
      <c r="F33" s="340">
        <v>2563.84</v>
      </c>
      <c r="G33" s="341" t="s">
        <v>32985</v>
      </c>
    </row>
    <row r="34" spans="1:7" ht="9" customHeight="1" x14ac:dyDescent="0.2">
      <c r="A34" s="335">
        <v>40542</v>
      </c>
      <c r="B34" s="709" t="s">
        <v>33206</v>
      </c>
      <c r="C34" s="710"/>
      <c r="D34" s="703" t="s">
        <v>32954</v>
      </c>
      <c r="E34" s="704"/>
      <c r="F34" s="340">
        <v>5019.99</v>
      </c>
      <c r="G34" s="341" t="s">
        <v>32985</v>
      </c>
    </row>
    <row r="35" spans="1:7" ht="9" customHeight="1" x14ac:dyDescent="0.2">
      <c r="A35" s="335">
        <v>40543</v>
      </c>
      <c r="B35" s="709" t="s">
        <v>33205</v>
      </c>
      <c r="C35" s="710"/>
      <c r="D35" s="703" t="s">
        <v>32954</v>
      </c>
      <c r="E35" s="704"/>
      <c r="F35" s="340">
        <v>7229.14</v>
      </c>
      <c r="G35" s="341" t="s">
        <v>32985</v>
      </c>
    </row>
    <row r="36" spans="1:7" ht="9" customHeight="1" x14ac:dyDescent="0.2">
      <c r="A36" s="335">
        <v>40544</v>
      </c>
      <c r="B36" s="709" t="s">
        <v>33204</v>
      </c>
      <c r="C36" s="710"/>
      <c r="D36" s="703" t="s">
        <v>32954</v>
      </c>
      <c r="E36" s="704"/>
      <c r="F36" s="340">
        <v>12504.34</v>
      </c>
      <c r="G36" s="341" t="s">
        <v>32985</v>
      </c>
    </row>
    <row r="37" spans="1:7" ht="9" customHeight="1" x14ac:dyDescent="0.2">
      <c r="A37" s="335">
        <v>40565</v>
      </c>
      <c r="B37" s="709" t="s">
        <v>33203</v>
      </c>
      <c r="C37" s="710"/>
      <c r="D37" s="703" t="s">
        <v>32954</v>
      </c>
      <c r="E37" s="704"/>
      <c r="F37" s="340">
        <v>3027.49</v>
      </c>
      <c r="G37" s="336"/>
    </row>
    <row r="38" spans="1:7" ht="9" customHeight="1" x14ac:dyDescent="0.2">
      <c r="A38" s="335">
        <v>40656</v>
      </c>
      <c r="B38" s="709" t="s">
        <v>33202</v>
      </c>
      <c r="C38" s="710"/>
      <c r="D38" s="703" t="s">
        <v>32954</v>
      </c>
      <c r="E38" s="704"/>
      <c r="F38" s="334">
        <v>237.65</v>
      </c>
      <c r="G38" s="341" t="s">
        <v>32985</v>
      </c>
    </row>
    <row r="39" spans="1:7" ht="18.399999999999999" customHeight="1" x14ac:dyDescent="0.2">
      <c r="A39" s="335">
        <v>41102</v>
      </c>
      <c r="B39" s="701" t="s">
        <v>33201</v>
      </c>
      <c r="C39" s="702"/>
      <c r="D39" s="703" t="s">
        <v>33058</v>
      </c>
      <c r="E39" s="704"/>
      <c r="F39" s="340">
        <v>1913.1</v>
      </c>
      <c r="G39" s="341" t="s">
        <v>32985</v>
      </c>
    </row>
    <row r="40" spans="1:7" ht="18.399999999999999" customHeight="1" x14ac:dyDescent="0.2">
      <c r="A40" s="335">
        <v>41103</v>
      </c>
      <c r="B40" s="701" t="s">
        <v>33200</v>
      </c>
      <c r="C40" s="702"/>
      <c r="D40" s="703" t="s">
        <v>33058</v>
      </c>
      <c r="E40" s="704"/>
      <c r="F40" s="340">
        <v>2648.28</v>
      </c>
      <c r="G40" s="341" t="s">
        <v>32985</v>
      </c>
    </row>
    <row r="41" spans="1:7" ht="18.399999999999999" customHeight="1" x14ac:dyDescent="0.2">
      <c r="A41" s="335">
        <v>41104</v>
      </c>
      <c r="B41" s="701" t="s">
        <v>33199</v>
      </c>
      <c r="C41" s="702"/>
      <c r="D41" s="703" t="s">
        <v>33058</v>
      </c>
      <c r="E41" s="704"/>
      <c r="F41" s="340">
        <v>3788.63</v>
      </c>
      <c r="G41" s="341" t="s">
        <v>32985</v>
      </c>
    </row>
    <row r="42" spans="1:7" ht="18.399999999999999" customHeight="1" x14ac:dyDescent="0.2">
      <c r="A42" s="335">
        <v>41155</v>
      </c>
      <c r="B42" s="701" t="s">
        <v>33198</v>
      </c>
      <c r="C42" s="702"/>
      <c r="D42" s="703" t="s">
        <v>33058</v>
      </c>
      <c r="E42" s="704"/>
      <c r="F42" s="340">
        <v>4859.62</v>
      </c>
      <c r="G42" s="341" t="s">
        <v>32985</v>
      </c>
    </row>
    <row r="43" spans="1:7" ht="18.399999999999999" customHeight="1" x14ac:dyDescent="0.2">
      <c r="A43" s="335">
        <v>40635</v>
      </c>
      <c r="B43" s="701" t="s">
        <v>33197</v>
      </c>
      <c r="C43" s="702"/>
      <c r="D43" s="703" t="s">
        <v>33058</v>
      </c>
      <c r="E43" s="704"/>
      <c r="F43" s="340">
        <v>11091.32</v>
      </c>
      <c r="G43" s="341" t="s">
        <v>32985</v>
      </c>
    </row>
    <row r="44" spans="1:7" ht="18.399999999999999" customHeight="1" x14ac:dyDescent="0.2">
      <c r="A44" s="335">
        <v>42230</v>
      </c>
      <c r="B44" s="701" t="s">
        <v>33196</v>
      </c>
      <c r="C44" s="702"/>
      <c r="D44" s="703" t="s">
        <v>33058</v>
      </c>
      <c r="E44" s="704"/>
      <c r="F44" s="340">
        <v>8085.26</v>
      </c>
      <c r="G44" s="341" t="s">
        <v>32985</v>
      </c>
    </row>
    <row r="45" spans="1:7" ht="9" customHeight="1" x14ac:dyDescent="0.2">
      <c r="A45" s="335">
        <v>40658</v>
      </c>
      <c r="B45" s="709" t="s">
        <v>33195</v>
      </c>
      <c r="C45" s="710"/>
      <c r="D45" s="703" t="s">
        <v>32919</v>
      </c>
      <c r="E45" s="704"/>
      <c r="F45" s="334">
        <v>5.19</v>
      </c>
      <c r="G45" s="336"/>
    </row>
    <row r="46" spans="1:7" ht="9" customHeight="1" x14ac:dyDescent="0.2">
      <c r="A46" s="335">
        <v>41161</v>
      </c>
      <c r="B46" s="709" t="s">
        <v>33194</v>
      </c>
      <c r="C46" s="710"/>
      <c r="D46" s="703" t="s">
        <v>32954</v>
      </c>
      <c r="E46" s="704"/>
      <c r="F46" s="340">
        <v>4045.9</v>
      </c>
      <c r="G46" s="336"/>
    </row>
    <row r="47" spans="1:7" ht="9" customHeight="1" x14ac:dyDescent="0.2">
      <c r="A47" s="335">
        <v>40563</v>
      </c>
      <c r="B47" s="709" t="s">
        <v>33193</v>
      </c>
      <c r="C47" s="710"/>
      <c r="D47" s="703" t="s">
        <v>32954</v>
      </c>
      <c r="E47" s="704"/>
      <c r="F47" s="340">
        <v>4368.6400000000003</v>
      </c>
      <c r="G47" s="336"/>
    </row>
    <row r="48" spans="1:7" ht="9" customHeight="1" x14ac:dyDescent="0.2">
      <c r="A48" s="335">
        <v>40564</v>
      </c>
      <c r="B48" s="709" t="s">
        <v>33192</v>
      </c>
      <c r="C48" s="710"/>
      <c r="D48" s="703" t="s">
        <v>32954</v>
      </c>
      <c r="E48" s="704"/>
      <c r="F48" s="340">
        <v>5367.79</v>
      </c>
      <c r="G48" s="336"/>
    </row>
    <row r="49" spans="1:7" ht="9" customHeight="1" x14ac:dyDescent="0.2">
      <c r="A49" s="335">
        <v>41333</v>
      </c>
      <c r="B49" s="709" t="s">
        <v>33191</v>
      </c>
      <c r="C49" s="710"/>
      <c r="D49" s="703" t="s">
        <v>32954</v>
      </c>
      <c r="E49" s="704"/>
      <c r="F49" s="340">
        <v>2047.59</v>
      </c>
      <c r="G49" s="341" t="s">
        <v>32985</v>
      </c>
    </row>
    <row r="50" spans="1:7" ht="9" customHeight="1" x14ac:dyDescent="0.2">
      <c r="A50" s="335">
        <v>40545</v>
      </c>
      <c r="B50" s="709" t="s">
        <v>33190</v>
      </c>
      <c r="C50" s="710"/>
      <c r="D50" s="703" t="s">
        <v>32954</v>
      </c>
      <c r="E50" s="704"/>
      <c r="F50" s="340">
        <v>2032.84</v>
      </c>
      <c r="G50" s="341" t="s">
        <v>32985</v>
      </c>
    </row>
    <row r="51" spans="1:7" ht="9" customHeight="1" x14ac:dyDescent="0.2">
      <c r="A51" s="335">
        <v>40546</v>
      </c>
      <c r="B51" s="709" t="s">
        <v>33189</v>
      </c>
      <c r="C51" s="710"/>
      <c r="D51" s="703" t="s">
        <v>32954</v>
      </c>
      <c r="E51" s="704"/>
      <c r="F51" s="340">
        <v>3156.3</v>
      </c>
      <c r="G51" s="341" t="s">
        <v>32985</v>
      </c>
    </row>
    <row r="52" spans="1:7" ht="9" customHeight="1" x14ac:dyDescent="0.2">
      <c r="A52" s="335">
        <v>40547</v>
      </c>
      <c r="B52" s="709" t="s">
        <v>33188</v>
      </c>
      <c r="C52" s="710"/>
      <c r="D52" s="703" t="s">
        <v>32954</v>
      </c>
      <c r="E52" s="704"/>
      <c r="F52" s="340">
        <v>3920.97</v>
      </c>
      <c r="G52" s="341" t="s">
        <v>32985</v>
      </c>
    </row>
    <row r="53" spans="1:7" ht="9" customHeight="1" x14ac:dyDescent="0.2">
      <c r="A53" s="335">
        <v>40548</v>
      </c>
      <c r="B53" s="709" t="s">
        <v>33187</v>
      </c>
      <c r="C53" s="710"/>
      <c r="D53" s="703" t="s">
        <v>32954</v>
      </c>
      <c r="E53" s="704"/>
      <c r="F53" s="340">
        <v>4658.08</v>
      </c>
      <c r="G53" s="341" t="s">
        <v>32985</v>
      </c>
    </row>
    <row r="54" spans="1:7" ht="9" customHeight="1" x14ac:dyDescent="0.2">
      <c r="A54" s="335">
        <v>40549</v>
      </c>
      <c r="B54" s="709" t="s">
        <v>33186</v>
      </c>
      <c r="C54" s="710"/>
      <c r="D54" s="703" t="s">
        <v>32954</v>
      </c>
      <c r="E54" s="704"/>
      <c r="F54" s="340">
        <v>1341.63</v>
      </c>
      <c r="G54" s="336"/>
    </row>
    <row r="55" spans="1:7" ht="9" customHeight="1" x14ac:dyDescent="0.2">
      <c r="A55" s="335">
        <v>40550</v>
      </c>
      <c r="B55" s="709" t="s">
        <v>33185</v>
      </c>
      <c r="C55" s="710"/>
      <c r="D55" s="703" t="s">
        <v>32954</v>
      </c>
      <c r="E55" s="704"/>
      <c r="F55" s="340">
        <v>1695.94</v>
      </c>
      <c r="G55" s="336"/>
    </row>
    <row r="56" spans="1:7" ht="9" customHeight="1" x14ac:dyDescent="0.2">
      <c r="A56" s="335">
        <v>40551</v>
      </c>
      <c r="B56" s="709" t="s">
        <v>33184</v>
      </c>
      <c r="C56" s="710"/>
      <c r="D56" s="703" t="s">
        <v>32954</v>
      </c>
      <c r="E56" s="704"/>
      <c r="F56" s="340">
        <v>2134.64</v>
      </c>
      <c r="G56" s="336"/>
    </row>
    <row r="57" spans="1:7" ht="9" customHeight="1" x14ac:dyDescent="0.2">
      <c r="A57" s="335">
        <v>40552</v>
      </c>
      <c r="B57" s="709" t="s">
        <v>33183</v>
      </c>
      <c r="C57" s="710"/>
      <c r="D57" s="703" t="s">
        <v>32954</v>
      </c>
      <c r="E57" s="704"/>
      <c r="F57" s="340">
        <v>3403.04</v>
      </c>
      <c r="G57" s="336"/>
    </row>
    <row r="58" spans="1:7" ht="9" customHeight="1" x14ac:dyDescent="0.2">
      <c r="A58" s="335">
        <v>41320</v>
      </c>
      <c r="B58" s="709" t="s">
        <v>33182</v>
      </c>
      <c r="C58" s="710"/>
      <c r="D58" s="703" t="s">
        <v>32954</v>
      </c>
      <c r="E58" s="704"/>
      <c r="F58" s="340">
        <v>7592.18</v>
      </c>
      <c r="G58" s="341" t="s">
        <v>32985</v>
      </c>
    </row>
    <row r="59" spans="1:7" ht="9" customHeight="1" x14ac:dyDescent="0.2">
      <c r="A59" s="335">
        <v>41184</v>
      </c>
      <c r="B59" s="709" t="s">
        <v>33181</v>
      </c>
      <c r="C59" s="710"/>
      <c r="D59" s="703" t="s">
        <v>33058</v>
      </c>
      <c r="E59" s="704"/>
      <c r="F59" s="340">
        <v>1199.58</v>
      </c>
      <c r="G59" s="336"/>
    </row>
    <row r="60" spans="1:7" ht="9" customHeight="1" x14ac:dyDescent="0.2">
      <c r="A60" s="335">
        <v>41338</v>
      </c>
      <c r="B60" s="709" t="s">
        <v>33180</v>
      </c>
      <c r="C60" s="710"/>
      <c r="D60" s="703" t="s">
        <v>32954</v>
      </c>
      <c r="E60" s="704"/>
      <c r="F60" s="334">
        <v>552.87</v>
      </c>
      <c r="G60" s="336"/>
    </row>
    <row r="61" spans="1:7" ht="9" customHeight="1" x14ac:dyDescent="0.2">
      <c r="A61" s="335">
        <v>40561</v>
      </c>
      <c r="B61" s="709" t="s">
        <v>33179</v>
      </c>
      <c r="C61" s="710"/>
      <c r="D61" s="703" t="s">
        <v>32954</v>
      </c>
      <c r="E61" s="704"/>
      <c r="F61" s="334">
        <v>678.49</v>
      </c>
      <c r="G61" s="341" t="s">
        <v>32985</v>
      </c>
    </row>
    <row r="62" spans="1:7" ht="9" customHeight="1" x14ac:dyDescent="0.2">
      <c r="A62" s="335">
        <v>40672</v>
      </c>
      <c r="B62" s="709" t="s">
        <v>33178</v>
      </c>
      <c r="C62" s="710"/>
      <c r="D62" s="703" t="s">
        <v>33058</v>
      </c>
      <c r="E62" s="704"/>
      <c r="F62" s="334">
        <v>653.55999999999995</v>
      </c>
      <c r="G62" s="341" t="s">
        <v>32985</v>
      </c>
    </row>
    <row r="63" spans="1:7" ht="9" customHeight="1" x14ac:dyDescent="0.2">
      <c r="A63" s="335">
        <v>40703</v>
      </c>
      <c r="B63" s="709" t="s">
        <v>33177</v>
      </c>
      <c r="C63" s="710"/>
      <c r="D63" s="703" t="s">
        <v>33058</v>
      </c>
      <c r="E63" s="704"/>
      <c r="F63" s="334">
        <v>196.14</v>
      </c>
      <c r="G63" s="336"/>
    </row>
    <row r="64" spans="1:7" ht="9" customHeight="1" x14ac:dyDescent="0.2">
      <c r="A64" s="335">
        <v>40671</v>
      </c>
      <c r="B64" s="709" t="s">
        <v>33176</v>
      </c>
      <c r="C64" s="710"/>
      <c r="D64" s="703" t="s">
        <v>33058</v>
      </c>
      <c r="E64" s="704"/>
      <c r="F64" s="334">
        <v>249.27</v>
      </c>
      <c r="G64" s="336"/>
    </row>
    <row r="65" spans="1:7" ht="9" customHeight="1" x14ac:dyDescent="0.2">
      <c r="A65" s="335">
        <v>41016</v>
      </c>
      <c r="B65" s="709" t="s">
        <v>33175</v>
      </c>
      <c r="C65" s="710"/>
      <c r="D65" s="703" t="s">
        <v>33058</v>
      </c>
      <c r="E65" s="704"/>
      <c r="F65" s="334">
        <v>183.55</v>
      </c>
      <c r="G65" s="341" t="s">
        <v>32985</v>
      </c>
    </row>
    <row r="66" spans="1:7" ht="10.15" customHeight="1" x14ac:dyDescent="0.2">
      <c r="A66" s="332" t="s">
        <v>32918</v>
      </c>
    </row>
  </sheetData>
  <mergeCells count="124">
    <mergeCell ref="B64:C64"/>
    <mergeCell ref="D64:E64"/>
    <mergeCell ref="B65:C65"/>
    <mergeCell ref="D65:E65"/>
    <mergeCell ref="B59:C59"/>
    <mergeCell ref="D59:E59"/>
    <mergeCell ref="B60:C60"/>
    <mergeCell ref="D60:E60"/>
    <mergeCell ref="B61:C61"/>
    <mergeCell ref="D61:E61"/>
    <mergeCell ref="B62:C62"/>
    <mergeCell ref="D62:E62"/>
    <mergeCell ref="B63:C63"/>
    <mergeCell ref="D63:E63"/>
    <mergeCell ref="B54:C54"/>
    <mergeCell ref="D54:E54"/>
    <mergeCell ref="B55:C55"/>
    <mergeCell ref="D55:E55"/>
    <mergeCell ref="B56:C56"/>
    <mergeCell ref="D56:E56"/>
    <mergeCell ref="B57:C57"/>
    <mergeCell ref="D57:E57"/>
    <mergeCell ref="B58:C58"/>
    <mergeCell ref="D58:E58"/>
    <mergeCell ref="B49:C49"/>
    <mergeCell ref="D49:E49"/>
    <mergeCell ref="B50:C50"/>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B12:C12"/>
    <mergeCell ref="D12:E12"/>
    <mergeCell ref="B13:C13"/>
    <mergeCell ref="D13:E13"/>
    <mergeCell ref="B4:C4"/>
    <mergeCell ref="D4:E4"/>
    <mergeCell ref="B5:C5"/>
    <mergeCell ref="D5:E5"/>
    <mergeCell ref="B6:C6"/>
    <mergeCell ref="D6:E6"/>
    <mergeCell ref="B9:C9"/>
    <mergeCell ref="D9:E9"/>
    <mergeCell ref="B10:C10"/>
    <mergeCell ref="D10:E10"/>
    <mergeCell ref="B11:C11"/>
    <mergeCell ref="D11:E11"/>
    <mergeCell ref="B7:C7"/>
    <mergeCell ref="D7:E7"/>
    <mergeCell ref="B8:C8"/>
    <mergeCell ref="D8:E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8"/>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9" customHeight="1" x14ac:dyDescent="0.2">
      <c r="A5" s="335">
        <v>40952</v>
      </c>
      <c r="B5" s="709" t="s">
        <v>33278</v>
      </c>
      <c r="C5" s="710"/>
      <c r="D5" s="703" t="s">
        <v>32919</v>
      </c>
      <c r="E5" s="704"/>
      <c r="F5" s="334">
        <v>36.6</v>
      </c>
      <c r="G5" s="336"/>
    </row>
    <row r="6" spans="1:7" ht="9" customHeight="1" x14ac:dyDescent="0.2">
      <c r="A6" s="335">
        <v>40953</v>
      </c>
      <c r="B6" s="709" t="s">
        <v>33277</v>
      </c>
      <c r="C6" s="710"/>
      <c r="D6" s="703" t="s">
        <v>33058</v>
      </c>
      <c r="E6" s="704"/>
      <c r="F6" s="334">
        <v>81.73</v>
      </c>
      <c r="G6" s="341" t="s">
        <v>32985</v>
      </c>
    </row>
    <row r="7" spans="1:7" ht="18.399999999999999" customHeight="1" x14ac:dyDescent="0.2">
      <c r="A7" s="335">
        <v>40708</v>
      </c>
      <c r="B7" s="701" t="s">
        <v>33276</v>
      </c>
      <c r="C7" s="702"/>
      <c r="D7" s="703" t="s">
        <v>32919</v>
      </c>
      <c r="E7" s="704"/>
      <c r="F7" s="334">
        <v>84.7</v>
      </c>
      <c r="G7" s="333"/>
    </row>
    <row r="8" spans="1:7" ht="9" customHeight="1" x14ac:dyDescent="0.2">
      <c r="A8" s="335">
        <v>40377</v>
      </c>
      <c r="B8" s="709" t="s">
        <v>33275</v>
      </c>
      <c r="C8" s="710"/>
      <c r="D8" s="703" t="s">
        <v>32919</v>
      </c>
      <c r="E8" s="704"/>
      <c r="F8" s="334">
        <v>5.3</v>
      </c>
      <c r="G8" s="336"/>
    </row>
    <row r="9" spans="1:7" ht="9" customHeight="1" x14ac:dyDescent="0.2">
      <c r="A9" s="335">
        <v>40378</v>
      </c>
      <c r="B9" s="709" t="s">
        <v>33274</v>
      </c>
      <c r="C9" s="710"/>
      <c r="D9" s="703" t="s">
        <v>32919</v>
      </c>
      <c r="E9" s="704"/>
      <c r="F9" s="334">
        <v>8.6300000000000008</v>
      </c>
      <c r="G9" s="336"/>
    </row>
    <row r="10" spans="1:7" ht="9" customHeight="1" x14ac:dyDescent="0.2">
      <c r="A10" s="335">
        <v>41389</v>
      </c>
      <c r="B10" s="709" t="s">
        <v>33273</v>
      </c>
      <c r="C10" s="710"/>
      <c r="D10" s="703" t="s">
        <v>32921</v>
      </c>
      <c r="E10" s="704"/>
      <c r="F10" s="334">
        <v>4.5599999999999996</v>
      </c>
      <c r="G10" s="336"/>
    </row>
    <row r="11" spans="1:7" ht="18.399999999999999" customHeight="1" x14ac:dyDescent="0.2">
      <c r="A11" s="335">
        <v>40715</v>
      </c>
      <c r="B11" s="701" t="s">
        <v>33272</v>
      </c>
      <c r="C11" s="702"/>
      <c r="D11" s="703" t="s">
        <v>32921</v>
      </c>
      <c r="E11" s="704"/>
      <c r="F11" s="334">
        <v>82.97</v>
      </c>
      <c r="G11" s="341" t="s">
        <v>32985</v>
      </c>
    </row>
    <row r="12" spans="1:7" ht="18.399999999999999" customHeight="1" x14ac:dyDescent="0.2">
      <c r="A12" s="335">
        <v>40716</v>
      </c>
      <c r="B12" s="701" t="s">
        <v>33271</v>
      </c>
      <c r="C12" s="702"/>
      <c r="D12" s="703" t="s">
        <v>32921</v>
      </c>
      <c r="E12" s="704"/>
      <c r="F12" s="334">
        <v>89.71</v>
      </c>
      <c r="G12" s="341" t="s">
        <v>32985</v>
      </c>
    </row>
    <row r="13" spans="1:7" ht="18.399999999999999" customHeight="1" x14ac:dyDescent="0.2">
      <c r="A13" s="335">
        <v>40717</v>
      </c>
      <c r="B13" s="701" t="s">
        <v>33270</v>
      </c>
      <c r="C13" s="702"/>
      <c r="D13" s="703" t="s">
        <v>32921</v>
      </c>
      <c r="E13" s="704"/>
      <c r="F13" s="334">
        <v>91.22</v>
      </c>
      <c r="G13" s="341" t="s">
        <v>32985</v>
      </c>
    </row>
    <row r="14" spans="1:7" ht="18.399999999999999" customHeight="1" x14ac:dyDescent="0.2">
      <c r="A14" s="335">
        <v>40718</v>
      </c>
      <c r="B14" s="701" t="s">
        <v>33269</v>
      </c>
      <c r="C14" s="702"/>
      <c r="D14" s="703" t="s">
        <v>32921</v>
      </c>
      <c r="E14" s="704"/>
      <c r="F14" s="334">
        <v>94</v>
      </c>
      <c r="G14" s="341" t="s">
        <v>32985</v>
      </c>
    </row>
    <row r="15" spans="1:7" ht="9" customHeight="1" x14ac:dyDescent="0.2">
      <c r="A15" s="335">
        <v>40652</v>
      </c>
      <c r="B15" s="709" t="s">
        <v>33268</v>
      </c>
      <c r="C15" s="710"/>
      <c r="D15" s="703" t="s">
        <v>33058</v>
      </c>
      <c r="E15" s="704"/>
      <c r="F15" s="334">
        <v>377.19</v>
      </c>
      <c r="G15" s="341" t="s">
        <v>32985</v>
      </c>
    </row>
    <row r="16" spans="1:7" ht="18.399999999999999" customHeight="1" x14ac:dyDescent="0.2">
      <c r="A16" s="335">
        <v>41090</v>
      </c>
      <c r="B16" s="701" t="s">
        <v>33267</v>
      </c>
      <c r="C16" s="702"/>
      <c r="D16" s="703" t="s">
        <v>32921</v>
      </c>
      <c r="E16" s="704"/>
      <c r="F16" s="334">
        <v>877.23</v>
      </c>
      <c r="G16" s="333"/>
    </row>
    <row r="17" spans="1:7" ht="9" customHeight="1" x14ac:dyDescent="0.2">
      <c r="A17" s="335">
        <v>40350</v>
      </c>
      <c r="B17" s="709" t="s">
        <v>33266</v>
      </c>
      <c r="C17" s="710"/>
      <c r="D17" s="703" t="s">
        <v>32921</v>
      </c>
      <c r="E17" s="704"/>
      <c r="F17" s="334">
        <v>381.2</v>
      </c>
      <c r="G17" s="341" t="s">
        <v>32985</v>
      </c>
    </row>
    <row r="18" spans="1:7" ht="9" customHeight="1" x14ac:dyDescent="0.2">
      <c r="A18" s="335">
        <v>40351</v>
      </c>
      <c r="B18" s="709" t="s">
        <v>33265</v>
      </c>
      <c r="C18" s="710"/>
      <c r="D18" s="703" t="s">
        <v>32921</v>
      </c>
      <c r="E18" s="704"/>
      <c r="F18" s="334">
        <v>408.26</v>
      </c>
      <c r="G18" s="341" t="s">
        <v>32985</v>
      </c>
    </row>
    <row r="19" spans="1:7" ht="9" customHeight="1" x14ac:dyDescent="0.2">
      <c r="A19" s="335">
        <v>40353</v>
      </c>
      <c r="B19" s="709" t="s">
        <v>33264</v>
      </c>
      <c r="C19" s="710"/>
      <c r="D19" s="703" t="s">
        <v>32921</v>
      </c>
      <c r="E19" s="704"/>
      <c r="F19" s="334">
        <v>421.76</v>
      </c>
      <c r="G19" s="341" t="s">
        <v>32985</v>
      </c>
    </row>
    <row r="20" spans="1:7" ht="9" customHeight="1" x14ac:dyDescent="0.2">
      <c r="A20" s="335">
        <v>40349</v>
      </c>
      <c r="B20" s="709" t="s">
        <v>33263</v>
      </c>
      <c r="C20" s="710"/>
      <c r="D20" s="703" t="s">
        <v>32921</v>
      </c>
      <c r="E20" s="704"/>
      <c r="F20" s="334">
        <v>423</v>
      </c>
      <c r="G20" s="341" t="s">
        <v>32985</v>
      </c>
    </row>
    <row r="21" spans="1:7" ht="9" customHeight="1" x14ac:dyDescent="0.2">
      <c r="A21" s="335">
        <v>40358</v>
      </c>
      <c r="B21" s="709" t="s">
        <v>33262</v>
      </c>
      <c r="C21" s="710"/>
      <c r="D21" s="703" t="s">
        <v>32921</v>
      </c>
      <c r="E21" s="704"/>
      <c r="F21" s="334">
        <v>540.6</v>
      </c>
      <c r="G21" s="341" t="s">
        <v>32985</v>
      </c>
    </row>
    <row r="22" spans="1:7" ht="9" customHeight="1" x14ac:dyDescent="0.2">
      <c r="A22" s="335">
        <v>40361</v>
      </c>
      <c r="B22" s="709" t="s">
        <v>33261</v>
      </c>
      <c r="C22" s="710"/>
      <c r="D22" s="703" t="s">
        <v>32921</v>
      </c>
      <c r="E22" s="704"/>
      <c r="F22" s="334">
        <v>564.08000000000004</v>
      </c>
      <c r="G22" s="341" t="s">
        <v>32985</v>
      </c>
    </row>
    <row r="23" spans="1:7" ht="9" customHeight="1" x14ac:dyDescent="0.2">
      <c r="A23" s="335">
        <v>40360</v>
      </c>
      <c r="B23" s="709" t="s">
        <v>33260</v>
      </c>
      <c r="C23" s="710"/>
      <c r="D23" s="703" t="s">
        <v>32921</v>
      </c>
      <c r="E23" s="704"/>
      <c r="F23" s="334">
        <v>559.88</v>
      </c>
      <c r="G23" s="341" t="s">
        <v>32985</v>
      </c>
    </row>
    <row r="24" spans="1:7" ht="9" customHeight="1" x14ac:dyDescent="0.2">
      <c r="A24" s="335">
        <v>40363</v>
      </c>
      <c r="B24" s="709" t="s">
        <v>33259</v>
      </c>
      <c r="C24" s="710"/>
      <c r="D24" s="703" t="s">
        <v>32921</v>
      </c>
      <c r="E24" s="704"/>
      <c r="F24" s="334">
        <v>585.04999999999995</v>
      </c>
      <c r="G24" s="341" t="s">
        <v>32985</v>
      </c>
    </row>
    <row r="25" spans="1:7" ht="18.399999999999999" customHeight="1" x14ac:dyDescent="0.2">
      <c r="A25" s="335">
        <v>40362</v>
      </c>
      <c r="B25" s="701" t="s">
        <v>33258</v>
      </c>
      <c r="C25" s="702"/>
      <c r="D25" s="703" t="s">
        <v>32921</v>
      </c>
      <c r="E25" s="704"/>
      <c r="F25" s="334">
        <v>580.35</v>
      </c>
      <c r="G25" s="341" t="s">
        <v>32985</v>
      </c>
    </row>
    <row r="26" spans="1:7" ht="9" customHeight="1" x14ac:dyDescent="0.2">
      <c r="A26" s="335">
        <v>40368</v>
      </c>
      <c r="B26" s="709" t="s">
        <v>33257</v>
      </c>
      <c r="C26" s="710"/>
      <c r="D26" s="703" t="s">
        <v>32921</v>
      </c>
      <c r="E26" s="704"/>
      <c r="F26" s="334">
        <v>783.6</v>
      </c>
      <c r="G26" s="341" t="s">
        <v>32985</v>
      </c>
    </row>
    <row r="27" spans="1:7" ht="9" customHeight="1" x14ac:dyDescent="0.2">
      <c r="A27" s="335">
        <v>40365</v>
      </c>
      <c r="B27" s="709" t="s">
        <v>33256</v>
      </c>
      <c r="C27" s="710"/>
      <c r="D27" s="703" t="s">
        <v>32921</v>
      </c>
      <c r="E27" s="704"/>
      <c r="F27" s="334">
        <v>604.41999999999996</v>
      </c>
      <c r="G27" s="341" t="s">
        <v>32985</v>
      </c>
    </row>
    <row r="28" spans="1:7" ht="9" customHeight="1" x14ac:dyDescent="0.2">
      <c r="A28" s="335">
        <v>40364</v>
      </c>
      <c r="B28" s="709" t="s">
        <v>33255</v>
      </c>
      <c r="C28" s="710"/>
      <c r="D28" s="703" t="s">
        <v>32921</v>
      </c>
      <c r="E28" s="704"/>
      <c r="F28" s="334">
        <v>599.24</v>
      </c>
      <c r="G28" s="341" t="s">
        <v>32985</v>
      </c>
    </row>
    <row r="29" spans="1:7" ht="9" customHeight="1" x14ac:dyDescent="0.2">
      <c r="A29" s="335">
        <v>40369</v>
      </c>
      <c r="B29" s="709" t="s">
        <v>33254</v>
      </c>
      <c r="C29" s="710"/>
      <c r="D29" s="703" t="s">
        <v>32921</v>
      </c>
      <c r="E29" s="704"/>
      <c r="F29" s="334">
        <v>825.14</v>
      </c>
      <c r="G29" s="341" t="s">
        <v>32985</v>
      </c>
    </row>
    <row r="30" spans="1:7" ht="9" customHeight="1" x14ac:dyDescent="0.2">
      <c r="A30" s="335">
        <v>40371</v>
      </c>
      <c r="B30" s="709" t="s">
        <v>33253</v>
      </c>
      <c r="C30" s="710"/>
      <c r="D30" s="703" t="s">
        <v>32921</v>
      </c>
      <c r="E30" s="704"/>
      <c r="F30" s="340">
        <v>1046.1199999999999</v>
      </c>
      <c r="G30" s="341" t="s">
        <v>32985</v>
      </c>
    </row>
    <row r="31" spans="1:7" ht="18.399999999999999" customHeight="1" x14ac:dyDescent="0.2">
      <c r="A31" s="335">
        <v>40467</v>
      </c>
      <c r="B31" s="701" t="s">
        <v>33252</v>
      </c>
      <c r="C31" s="702"/>
      <c r="D31" s="703" t="s">
        <v>33058</v>
      </c>
      <c r="E31" s="704"/>
      <c r="F31" s="334">
        <v>281.55</v>
      </c>
      <c r="G31" s="341" t="s">
        <v>32985</v>
      </c>
    </row>
    <row r="32" spans="1:7" ht="18.399999999999999" customHeight="1" x14ac:dyDescent="0.2">
      <c r="A32" s="335">
        <v>40468</v>
      </c>
      <c r="B32" s="701" t="s">
        <v>33251</v>
      </c>
      <c r="C32" s="702"/>
      <c r="D32" s="703" t="s">
        <v>33058</v>
      </c>
      <c r="E32" s="704"/>
      <c r="F32" s="334">
        <v>304.06</v>
      </c>
      <c r="G32" s="341" t="s">
        <v>32985</v>
      </c>
    </row>
    <row r="33" spans="1:7" ht="18.399999999999999" customHeight="1" x14ac:dyDescent="0.2">
      <c r="A33" s="335">
        <v>40469</v>
      </c>
      <c r="B33" s="701" t="s">
        <v>33250</v>
      </c>
      <c r="C33" s="702"/>
      <c r="D33" s="703" t="s">
        <v>33058</v>
      </c>
      <c r="E33" s="704"/>
      <c r="F33" s="334">
        <v>299.26</v>
      </c>
      <c r="G33" s="341" t="s">
        <v>32985</v>
      </c>
    </row>
    <row r="34" spans="1:7" ht="18.399999999999999" customHeight="1" x14ac:dyDescent="0.2">
      <c r="A34" s="335">
        <v>40470</v>
      </c>
      <c r="B34" s="701" t="s">
        <v>33249</v>
      </c>
      <c r="C34" s="702"/>
      <c r="D34" s="703" t="s">
        <v>33058</v>
      </c>
      <c r="E34" s="704"/>
      <c r="F34" s="334">
        <v>336.23</v>
      </c>
      <c r="G34" s="341" t="s">
        <v>32985</v>
      </c>
    </row>
    <row r="35" spans="1:7" ht="18.399999999999999" customHeight="1" x14ac:dyDescent="0.2">
      <c r="A35" s="335">
        <v>40471</v>
      </c>
      <c r="B35" s="701" t="s">
        <v>33248</v>
      </c>
      <c r="C35" s="702"/>
      <c r="D35" s="703" t="s">
        <v>33058</v>
      </c>
      <c r="E35" s="704"/>
      <c r="F35" s="334">
        <v>613.16</v>
      </c>
      <c r="G35" s="341" t="s">
        <v>32985</v>
      </c>
    </row>
    <row r="36" spans="1:7" ht="18.399999999999999" customHeight="1" x14ac:dyDescent="0.2">
      <c r="A36" s="335">
        <v>40472</v>
      </c>
      <c r="B36" s="701" t="s">
        <v>33247</v>
      </c>
      <c r="C36" s="702"/>
      <c r="D36" s="703" t="s">
        <v>33058</v>
      </c>
      <c r="E36" s="704"/>
      <c r="F36" s="334">
        <v>642.69000000000005</v>
      </c>
      <c r="G36" s="341" t="s">
        <v>32985</v>
      </c>
    </row>
    <row r="37" spans="1:7" ht="18.399999999999999" customHeight="1" x14ac:dyDescent="0.2">
      <c r="A37" s="335">
        <v>40473</v>
      </c>
      <c r="B37" s="701" t="s">
        <v>33246</v>
      </c>
      <c r="C37" s="702"/>
      <c r="D37" s="703" t="s">
        <v>33058</v>
      </c>
      <c r="E37" s="704"/>
      <c r="F37" s="334">
        <v>632.80999999999995</v>
      </c>
      <c r="G37" s="341" t="s">
        <v>32985</v>
      </c>
    </row>
    <row r="38" spans="1:7" ht="18.399999999999999" customHeight="1" x14ac:dyDescent="0.2">
      <c r="A38" s="335">
        <v>40474</v>
      </c>
      <c r="B38" s="701" t="s">
        <v>33245</v>
      </c>
      <c r="C38" s="702"/>
      <c r="D38" s="703" t="s">
        <v>33058</v>
      </c>
      <c r="E38" s="704"/>
      <c r="F38" s="334">
        <v>703.17</v>
      </c>
      <c r="G38" s="341" t="s">
        <v>32985</v>
      </c>
    </row>
    <row r="39" spans="1:7" ht="18.399999999999999" customHeight="1" x14ac:dyDescent="0.2">
      <c r="A39" s="335">
        <v>40475</v>
      </c>
      <c r="B39" s="701" t="s">
        <v>33244</v>
      </c>
      <c r="C39" s="702"/>
      <c r="D39" s="703" t="s">
        <v>33058</v>
      </c>
      <c r="E39" s="704"/>
      <c r="F39" s="334">
        <v>851.95</v>
      </c>
      <c r="G39" s="341" t="s">
        <v>32985</v>
      </c>
    </row>
    <row r="40" spans="1:7" ht="18.399999999999999" customHeight="1" x14ac:dyDescent="0.2">
      <c r="A40" s="335">
        <v>40476</v>
      </c>
      <c r="B40" s="701" t="s">
        <v>33243</v>
      </c>
      <c r="C40" s="702"/>
      <c r="D40" s="703" t="s">
        <v>33058</v>
      </c>
      <c r="E40" s="704"/>
      <c r="F40" s="334">
        <v>869.24</v>
      </c>
      <c r="G40" s="341" t="s">
        <v>32985</v>
      </c>
    </row>
    <row r="41" spans="1:7" ht="18.399999999999999" customHeight="1" x14ac:dyDescent="0.2">
      <c r="A41" s="335">
        <v>40477</v>
      </c>
      <c r="B41" s="701" t="s">
        <v>33242</v>
      </c>
      <c r="C41" s="702"/>
      <c r="D41" s="703" t="s">
        <v>33058</v>
      </c>
      <c r="E41" s="704"/>
      <c r="F41" s="334">
        <v>825.17</v>
      </c>
      <c r="G41" s="341" t="s">
        <v>32985</v>
      </c>
    </row>
    <row r="42" spans="1:7" ht="18.399999999999999" customHeight="1" x14ac:dyDescent="0.2">
      <c r="A42" s="335">
        <v>40478</v>
      </c>
      <c r="B42" s="701" t="s">
        <v>33241</v>
      </c>
      <c r="C42" s="702"/>
      <c r="D42" s="703" t="s">
        <v>33058</v>
      </c>
      <c r="E42" s="704"/>
      <c r="F42" s="334">
        <v>989.8</v>
      </c>
      <c r="G42" s="341" t="s">
        <v>32985</v>
      </c>
    </row>
    <row r="43" spans="1:7" ht="18.399999999999999" customHeight="1" x14ac:dyDescent="0.2">
      <c r="A43" s="335">
        <v>40479</v>
      </c>
      <c r="B43" s="701" t="s">
        <v>33240</v>
      </c>
      <c r="C43" s="702"/>
      <c r="D43" s="703" t="s">
        <v>33058</v>
      </c>
      <c r="E43" s="704"/>
      <c r="F43" s="340">
        <v>1060.5999999999999</v>
      </c>
      <c r="G43" s="341" t="s">
        <v>32985</v>
      </c>
    </row>
    <row r="44" spans="1:7" ht="18.399999999999999" customHeight="1" x14ac:dyDescent="0.2">
      <c r="A44" s="335">
        <v>40480</v>
      </c>
      <c r="B44" s="701" t="s">
        <v>33239</v>
      </c>
      <c r="C44" s="702"/>
      <c r="D44" s="703" t="s">
        <v>33058</v>
      </c>
      <c r="E44" s="704"/>
      <c r="F44" s="340">
        <v>1184.6600000000001</v>
      </c>
      <c r="G44" s="341" t="s">
        <v>32985</v>
      </c>
    </row>
    <row r="45" spans="1:7" ht="18.399999999999999" customHeight="1" x14ac:dyDescent="0.2">
      <c r="A45" s="335">
        <v>40481</v>
      </c>
      <c r="B45" s="701" t="s">
        <v>33238</v>
      </c>
      <c r="C45" s="702"/>
      <c r="D45" s="703" t="s">
        <v>33058</v>
      </c>
      <c r="E45" s="704"/>
      <c r="F45" s="340">
        <v>1163.74</v>
      </c>
      <c r="G45" s="341" t="s">
        <v>32985</v>
      </c>
    </row>
    <row r="46" spans="1:7" ht="18.399999999999999" customHeight="1" x14ac:dyDescent="0.2">
      <c r="A46" s="335">
        <v>40482</v>
      </c>
      <c r="B46" s="701" t="s">
        <v>33237</v>
      </c>
      <c r="C46" s="702"/>
      <c r="D46" s="703" t="s">
        <v>33058</v>
      </c>
      <c r="E46" s="704"/>
      <c r="F46" s="340">
        <v>1154.58</v>
      </c>
      <c r="G46" s="341" t="s">
        <v>32985</v>
      </c>
    </row>
    <row r="47" spans="1:7" ht="18.399999999999999" customHeight="1" x14ac:dyDescent="0.2">
      <c r="A47" s="335">
        <v>40483</v>
      </c>
      <c r="B47" s="701" t="s">
        <v>33236</v>
      </c>
      <c r="C47" s="702"/>
      <c r="D47" s="703" t="s">
        <v>33058</v>
      </c>
      <c r="E47" s="704"/>
      <c r="F47" s="340">
        <v>1304.46</v>
      </c>
      <c r="G47" s="341" t="s">
        <v>32985</v>
      </c>
    </row>
    <row r="48" spans="1:7" ht="10.15" customHeight="1" x14ac:dyDescent="0.2">
      <c r="A48" s="332" t="s">
        <v>32918</v>
      </c>
    </row>
  </sheetData>
  <mergeCells count="88">
    <mergeCell ref="B46:C46"/>
    <mergeCell ref="D46:E46"/>
    <mergeCell ref="B47:C47"/>
    <mergeCell ref="D47:E47"/>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3"/>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40484</v>
      </c>
      <c r="B5" s="701" t="s">
        <v>33316</v>
      </c>
      <c r="C5" s="702"/>
      <c r="D5" s="703" t="s">
        <v>33058</v>
      </c>
      <c r="E5" s="704"/>
      <c r="F5" s="340">
        <v>1446.04</v>
      </c>
      <c r="G5" s="341" t="s">
        <v>32985</v>
      </c>
    </row>
    <row r="6" spans="1:7" ht="18.399999999999999" customHeight="1" x14ac:dyDescent="0.2">
      <c r="A6" s="335">
        <v>40485</v>
      </c>
      <c r="B6" s="701" t="s">
        <v>33315</v>
      </c>
      <c r="C6" s="702"/>
      <c r="D6" s="703" t="s">
        <v>33058</v>
      </c>
      <c r="E6" s="704"/>
      <c r="F6" s="340">
        <v>1606.6</v>
      </c>
      <c r="G6" s="341" t="s">
        <v>32985</v>
      </c>
    </row>
    <row r="7" spans="1:7" ht="18.399999999999999" customHeight="1" x14ac:dyDescent="0.2">
      <c r="A7" s="335">
        <v>40486</v>
      </c>
      <c r="B7" s="701" t="s">
        <v>33314</v>
      </c>
      <c r="C7" s="702"/>
      <c r="D7" s="703" t="s">
        <v>33058</v>
      </c>
      <c r="E7" s="704"/>
      <c r="F7" s="340">
        <v>1637.07</v>
      </c>
      <c r="G7" s="341" t="s">
        <v>32985</v>
      </c>
    </row>
    <row r="8" spans="1:7" ht="18.399999999999999" customHeight="1" x14ac:dyDescent="0.2">
      <c r="A8" s="335">
        <v>40487</v>
      </c>
      <c r="B8" s="701" t="s">
        <v>33313</v>
      </c>
      <c r="C8" s="702"/>
      <c r="D8" s="703" t="s">
        <v>33058</v>
      </c>
      <c r="E8" s="704"/>
      <c r="F8" s="340">
        <v>1594.16</v>
      </c>
      <c r="G8" s="341" t="s">
        <v>32985</v>
      </c>
    </row>
    <row r="9" spans="1:7" ht="18.399999999999999" customHeight="1" x14ac:dyDescent="0.2">
      <c r="A9" s="335">
        <v>40488</v>
      </c>
      <c r="B9" s="701" t="s">
        <v>33312</v>
      </c>
      <c r="C9" s="702"/>
      <c r="D9" s="703" t="s">
        <v>33058</v>
      </c>
      <c r="E9" s="704"/>
      <c r="F9" s="340">
        <v>1864.44</v>
      </c>
      <c r="G9" s="341" t="s">
        <v>32985</v>
      </c>
    </row>
    <row r="10" spans="1:7" ht="18.399999999999999" customHeight="1" x14ac:dyDescent="0.2">
      <c r="A10" s="335">
        <v>40489</v>
      </c>
      <c r="B10" s="701" t="s">
        <v>33311</v>
      </c>
      <c r="C10" s="702"/>
      <c r="D10" s="703" t="s">
        <v>33058</v>
      </c>
      <c r="E10" s="704"/>
      <c r="F10" s="340">
        <v>1967.42</v>
      </c>
      <c r="G10" s="341" t="s">
        <v>32985</v>
      </c>
    </row>
    <row r="11" spans="1:7" ht="9" customHeight="1" x14ac:dyDescent="0.2">
      <c r="A11" s="335">
        <v>40417</v>
      </c>
      <c r="B11" s="709" t="s">
        <v>33310</v>
      </c>
      <c r="C11" s="710"/>
      <c r="D11" s="703" t="s">
        <v>33058</v>
      </c>
      <c r="E11" s="704"/>
      <c r="F11" s="334">
        <v>95.14</v>
      </c>
      <c r="G11" s="341" t="s">
        <v>32985</v>
      </c>
    </row>
    <row r="12" spans="1:7" ht="9" customHeight="1" x14ac:dyDescent="0.2">
      <c r="A12" s="335">
        <v>40418</v>
      </c>
      <c r="B12" s="709" t="s">
        <v>33309</v>
      </c>
      <c r="C12" s="710"/>
      <c r="D12" s="703" t="s">
        <v>33058</v>
      </c>
      <c r="E12" s="704"/>
      <c r="F12" s="334">
        <v>93.64</v>
      </c>
      <c r="G12" s="341" t="s">
        <v>32985</v>
      </c>
    </row>
    <row r="13" spans="1:7" ht="9" customHeight="1" x14ac:dyDescent="0.2">
      <c r="A13" s="335">
        <v>40419</v>
      </c>
      <c r="B13" s="709" t="s">
        <v>33308</v>
      </c>
      <c r="C13" s="710"/>
      <c r="D13" s="703" t="s">
        <v>33058</v>
      </c>
      <c r="E13" s="704"/>
      <c r="F13" s="334">
        <v>117.62</v>
      </c>
      <c r="G13" s="341" t="s">
        <v>32985</v>
      </c>
    </row>
    <row r="14" spans="1:7" ht="9" customHeight="1" x14ac:dyDescent="0.2">
      <c r="A14" s="335">
        <v>40420</v>
      </c>
      <c r="B14" s="709" t="s">
        <v>33307</v>
      </c>
      <c r="C14" s="710"/>
      <c r="D14" s="703" t="s">
        <v>33058</v>
      </c>
      <c r="E14" s="704"/>
      <c r="F14" s="334">
        <v>118.87</v>
      </c>
      <c r="G14" s="341" t="s">
        <v>32985</v>
      </c>
    </row>
    <row r="15" spans="1:7" ht="9" customHeight="1" x14ac:dyDescent="0.2">
      <c r="A15" s="335">
        <v>40422</v>
      </c>
      <c r="B15" s="709" t="s">
        <v>33306</v>
      </c>
      <c r="C15" s="710"/>
      <c r="D15" s="703" t="s">
        <v>33058</v>
      </c>
      <c r="E15" s="704"/>
      <c r="F15" s="334">
        <v>156.69</v>
      </c>
      <c r="G15" s="341" t="s">
        <v>32985</v>
      </c>
    </row>
    <row r="16" spans="1:7" ht="9" customHeight="1" x14ac:dyDescent="0.2">
      <c r="A16" s="335">
        <v>40423</v>
      </c>
      <c r="B16" s="709" t="s">
        <v>33305</v>
      </c>
      <c r="C16" s="710"/>
      <c r="D16" s="703" t="s">
        <v>33058</v>
      </c>
      <c r="E16" s="704"/>
      <c r="F16" s="334">
        <v>161.94</v>
      </c>
      <c r="G16" s="341" t="s">
        <v>32985</v>
      </c>
    </row>
    <row r="17" spans="1:7" ht="9" customHeight="1" x14ac:dyDescent="0.2">
      <c r="A17" s="335">
        <v>40426</v>
      </c>
      <c r="B17" s="709" t="s">
        <v>33304</v>
      </c>
      <c r="C17" s="710"/>
      <c r="D17" s="703" t="s">
        <v>33058</v>
      </c>
      <c r="E17" s="704"/>
      <c r="F17" s="334">
        <v>242.14</v>
      </c>
      <c r="G17" s="341" t="s">
        <v>32985</v>
      </c>
    </row>
    <row r="18" spans="1:7" ht="9" customHeight="1" x14ac:dyDescent="0.2">
      <c r="A18" s="335">
        <v>40427</v>
      </c>
      <c r="B18" s="709" t="s">
        <v>33303</v>
      </c>
      <c r="C18" s="710"/>
      <c r="D18" s="703" t="s">
        <v>33058</v>
      </c>
      <c r="E18" s="704"/>
      <c r="F18" s="334">
        <v>243.67</v>
      </c>
      <c r="G18" s="341" t="s">
        <v>32985</v>
      </c>
    </row>
    <row r="19" spans="1:7" ht="18.399999999999999" customHeight="1" x14ac:dyDescent="0.2">
      <c r="A19" s="335">
        <v>40421</v>
      </c>
      <c r="B19" s="701" t="s">
        <v>33302</v>
      </c>
      <c r="C19" s="702"/>
      <c r="D19" s="703" t="s">
        <v>33058</v>
      </c>
      <c r="E19" s="704"/>
      <c r="F19" s="334">
        <v>130.88</v>
      </c>
      <c r="G19" s="341" t="s">
        <v>32985</v>
      </c>
    </row>
    <row r="20" spans="1:7" ht="18.399999999999999" customHeight="1" x14ac:dyDescent="0.2">
      <c r="A20" s="335">
        <v>40424</v>
      </c>
      <c r="B20" s="701" t="s">
        <v>33301</v>
      </c>
      <c r="C20" s="702"/>
      <c r="D20" s="703" t="s">
        <v>33058</v>
      </c>
      <c r="E20" s="704"/>
      <c r="F20" s="334">
        <v>173.09</v>
      </c>
      <c r="G20" s="341" t="s">
        <v>32985</v>
      </c>
    </row>
    <row r="21" spans="1:7" ht="18.399999999999999" customHeight="1" x14ac:dyDescent="0.2">
      <c r="A21" s="335">
        <v>40425</v>
      </c>
      <c r="B21" s="701" t="s">
        <v>33300</v>
      </c>
      <c r="C21" s="702"/>
      <c r="D21" s="703" t="s">
        <v>33058</v>
      </c>
      <c r="E21" s="704"/>
      <c r="F21" s="334">
        <v>180.82</v>
      </c>
      <c r="G21" s="341" t="s">
        <v>32985</v>
      </c>
    </row>
    <row r="22" spans="1:7" ht="18.399999999999999" customHeight="1" x14ac:dyDescent="0.2">
      <c r="A22" s="335">
        <v>40428</v>
      </c>
      <c r="B22" s="701" t="s">
        <v>33299</v>
      </c>
      <c r="C22" s="702"/>
      <c r="D22" s="703" t="s">
        <v>33058</v>
      </c>
      <c r="E22" s="704"/>
      <c r="F22" s="334">
        <v>243.15</v>
      </c>
      <c r="G22" s="341" t="s">
        <v>32985</v>
      </c>
    </row>
    <row r="23" spans="1:7" ht="18.399999999999999" customHeight="1" x14ac:dyDescent="0.2">
      <c r="A23" s="335">
        <v>40429</v>
      </c>
      <c r="B23" s="701" t="s">
        <v>33298</v>
      </c>
      <c r="C23" s="702"/>
      <c r="D23" s="703" t="s">
        <v>33058</v>
      </c>
      <c r="E23" s="704"/>
      <c r="F23" s="334">
        <v>254.41</v>
      </c>
      <c r="G23" s="341" t="s">
        <v>32985</v>
      </c>
    </row>
    <row r="24" spans="1:7" ht="18.399999999999999" customHeight="1" x14ac:dyDescent="0.2">
      <c r="A24" s="335">
        <v>40430</v>
      </c>
      <c r="B24" s="701" t="s">
        <v>33297</v>
      </c>
      <c r="C24" s="702"/>
      <c r="D24" s="703" t="s">
        <v>33058</v>
      </c>
      <c r="E24" s="704"/>
      <c r="F24" s="334">
        <v>252.01</v>
      </c>
      <c r="G24" s="341" t="s">
        <v>32985</v>
      </c>
    </row>
    <row r="25" spans="1:7" ht="18.399999999999999" customHeight="1" x14ac:dyDescent="0.2">
      <c r="A25" s="335">
        <v>40431</v>
      </c>
      <c r="B25" s="701" t="s">
        <v>33296</v>
      </c>
      <c r="C25" s="702"/>
      <c r="D25" s="703" t="s">
        <v>33058</v>
      </c>
      <c r="E25" s="704"/>
      <c r="F25" s="334">
        <v>270.49</v>
      </c>
      <c r="G25" s="341" t="s">
        <v>32985</v>
      </c>
    </row>
    <row r="26" spans="1:7" ht="18.399999999999999" customHeight="1" x14ac:dyDescent="0.2">
      <c r="A26" s="335">
        <v>40432</v>
      </c>
      <c r="B26" s="701" t="s">
        <v>33295</v>
      </c>
      <c r="C26" s="702"/>
      <c r="D26" s="703" t="s">
        <v>33058</v>
      </c>
      <c r="E26" s="704"/>
      <c r="F26" s="334">
        <v>491.09</v>
      </c>
      <c r="G26" s="341" t="s">
        <v>32985</v>
      </c>
    </row>
    <row r="27" spans="1:7" ht="18.399999999999999" customHeight="1" x14ac:dyDescent="0.2">
      <c r="A27" s="335">
        <v>40433</v>
      </c>
      <c r="B27" s="701" t="s">
        <v>33294</v>
      </c>
      <c r="C27" s="702"/>
      <c r="D27" s="703" t="s">
        <v>33058</v>
      </c>
      <c r="E27" s="704"/>
      <c r="F27" s="334">
        <v>505.85</v>
      </c>
      <c r="G27" s="341" t="s">
        <v>32985</v>
      </c>
    </row>
    <row r="28" spans="1:7" ht="18.399999999999999" customHeight="1" x14ac:dyDescent="0.2">
      <c r="A28" s="335">
        <v>40434</v>
      </c>
      <c r="B28" s="701" t="s">
        <v>33293</v>
      </c>
      <c r="C28" s="702"/>
      <c r="D28" s="703" t="s">
        <v>33058</v>
      </c>
      <c r="E28" s="704"/>
      <c r="F28" s="334">
        <v>500.91</v>
      </c>
      <c r="G28" s="341" t="s">
        <v>32985</v>
      </c>
    </row>
    <row r="29" spans="1:7" ht="18.399999999999999" customHeight="1" x14ac:dyDescent="0.2">
      <c r="A29" s="335">
        <v>40435</v>
      </c>
      <c r="B29" s="701" t="s">
        <v>33292</v>
      </c>
      <c r="C29" s="702"/>
      <c r="D29" s="703" t="s">
        <v>33058</v>
      </c>
      <c r="E29" s="704"/>
      <c r="F29" s="334">
        <v>536.09</v>
      </c>
      <c r="G29" s="341" t="s">
        <v>32985</v>
      </c>
    </row>
    <row r="30" spans="1:7" ht="18.399999999999999" customHeight="1" x14ac:dyDescent="0.2">
      <c r="A30" s="335">
        <v>40436</v>
      </c>
      <c r="B30" s="701" t="s">
        <v>33291</v>
      </c>
      <c r="C30" s="702"/>
      <c r="D30" s="703" t="s">
        <v>33058</v>
      </c>
      <c r="E30" s="704"/>
      <c r="F30" s="334">
        <v>696.67</v>
      </c>
      <c r="G30" s="341" t="s">
        <v>32985</v>
      </c>
    </row>
    <row r="31" spans="1:7" ht="18.399999999999999" customHeight="1" x14ac:dyDescent="0.2">
      <c r="A31" s="335">
        <v>40437</v>
      </c>
      <c r="B31" s="701" t="s">
        <v>33290</v>
      </c>
      <c r="C31" s="702"/>
      <c r="D31" s="703" t="s">
        <v>33058</v>
      </c>
      <c r="E31" s="704"/>
      <c r="F31" s="334">
        <v>705.31</v>
      </c>
      <c r="G31" s="341" t="s">
        <v>32985</v>
      </c>
    </row>
    <row r="32" spans="1:7" ht="18.399999999999999" customHeight="1" x14ac:dyDescent="0.2">
      <c r="A32" s="335">
        <v>40438</v>
      </c>
      <c r="B32" s="701" t="s">
        <v>33289</v>
      </c>
      <c r="C32" s="702"/>
      <c r="D32" s="703" t="s">
        <v>33058</v>
      </c>
      <c r="E32" s="704"/>
      <c r="F32" s="334">
        <v>683.27</v>
      </c>
      <c r="G32" s="341" t="s">
        <v>32985</v>
      </c>
    </row>
    <row r="33" spans="1:7" ht="18.399999999999999" customHeight="1" x14ac:dyDescent="0.2">
      <c r="A33" s="335">
        <v>40439</v>
      </c>
      <c r="B33" s="701" t="s">
        <v>33288</v>
      </c>
      <c r="C33" s="702"/>
      <c r="D33" s="703" t="s">
        <v>33058</v>
      </c>
      <c r="E33" s="704"/>
      <c r="F33" s="334">
        <v>765.59</v>
      </c>
      <c r="G33" s="341" t="s">
        <v>32985</v>
      </c>
    </row>
    <row r="34" spans="1:7" ht="18.399999999999999" customHeight="1" x14ac:dyDescent="0.2">
      <c r="A34" s="335">
        <v>40440</v>
      </c>
      <c r="B34" s="701" t="s">
        <v>33287</v>
      </c>
      <c r="C34" s="702"/>
      <c r="D34" s="703" t="s">
        <v>33058</v>
      </c>
      <c r="E34" s="704"/>
      <c r="F34" s="334">
        <v>947.08</v>
      </c>
      <c r="G34" s="341" t="s">
        <v>32985</v>
      </c>
    </row>
    <row r="35" spans="1:7" ht="18.399999999999999" customHeight="1" x14ac:dyDescent="0.2">
      <c r="A35" s="335">
        <v>40441</v>
      </c>
      <c r="B35" s="701" t="s">
        <v>33286</v>
      </c>
      <c r="C35" s="702"/>
      <c r="D35" s="703" t="s">
        <v>33058</v>
      </c>
      <c r="E35" s="704"/>
      <c r="F35" s="334">
        <v>936.62</v>
      </c>
      <c r="G35" s="341" t="s">
        <v>32985</v>
      </c>
    </row>
    <row r="36" spans="1:7" ht="18.399999999999999" customHeight="1" x14ac:dyDescent="0.2">
      <c r="A36" s="335">
        <v>40442</v>
      </c>
      <c r="B36" s="701" t="s">
        <v>33285</v>
      </c>
      <c r="C36" s="702"/>
      <c r="D36" s="703" t="s">
        <v>33058</v>
      </c>
      <c r="E36" s="704"/>
      <c r="F36" s="334">
        <v>932.05</v>
      </c>
      <c r="G36" s="341" t="s">
        <v>32985</v>
      </c>
    </row>
    <row r="37" spans="1:7" ht="18.399999999999999" customHeight="1" x14ac:dyDescent="0.2">
      <c r="A37" s="335">
        <v>40443</v>
      </c>
      <c r="B37" s="701" t="s">
        <v>33284</v>
      </c>
      <c r="C37" s="702"/>
      <c r="D37" s="703" t="s">
        <v>33058</v>
      </c>
      <c r="E37" s="704"/>
      <c r="F37" s="340">
        <v>1006.99</v>
      </c>
      <c r="G37" s="341" t="s">
        <v>32985</v>
      </c>
    </row>
    <row r="38" spans="1:7" ht="18.399999999999999" customHeight="1" x14ac:dyDescent="0.2">
      <c r="A38" s="335">
        <v>40444</v>
      </c>
      <c r="B38" s="701" t="s">
        <v>33283</v>
      </c>
      <c r="C38" s="702"/>
      <c r="D38" s="703" t="s">
        <v>33058</v>
      </c>
      <c r="E38" s="704"/>
      <c r="F38" s="334">
        <v>142.30000000000001</v>
      </c>
      <c r="G38" s="341" t="s">
        <v>32985</v>
      </c>
    </row>
    <row r="39" spans="1:7" ht="18.399999999999999" customHeight="1" x14ac:dyDescent="0.2">
      <c r="A39" s="335">
        <v>40445</v>
      </c>
      <c r="B39" s="701" t="s">
        <v>33282</v>
      </c>
      <c r="C39" s="702"/>
      <c r="D39" s="703" t="s">
        <v>33058</v>
      </c>
      <c r="E39" s="704"/>
      <c r="F39" s="334">
        <v>153.55000000000001</v>
      </c>
      <c r="G39" s="341" t="s">
        <v>32985</v>
      </c>
    </row>
    <row r="40" spans="1:7" ht="18.399999999999999" customHeight="1" x14ac:dyDescent="0.2">
      <c r="A40" s="335">
        <v>40446</v>
      </c>
      <c r="B40" s="701" t="s">
        <v>33281</v>
      </c>
      <c r="C40" s="702"/>
      <c r="D40" s="703" t="s">
        <v>33058</v>
      </c>
      <c r="E40" s="704"/>
      <c r="F40" s="334">
        <v>151.16</v>
      </c>
      <c r="G40" s="341" t="s">
        <v>32985</v>
      </c>
    </row>
    <row r="41" spans="1:7" ht="18.399999999999999" customHeight="1" x14ac:dyDescent="0.2">
      <c r="A41" s="335">
        <v>40447</v>
      </c>
      <c r="B41" s="701" t="s">
        <v>33280</v>
      </c>
      <c r="C41" s="702"/>
      <c r="D41" s="703" t="s">
        <v>33058</v>
      </c>
      <c r="E41" s="704"/>
      <c r="F41" s="334">
        <v>169.64</v>
      </c>
      <c r="G41" s="341" t="s">
        <v>32985</v>
      </c>
    </row>
    <row r="42" spans="1:7" ht="18.399999999999999" customHeight="1" x14ac:dyDescent="0.2">
      <c r="A42" s="335">
        <v>40448</v>
      </c>
      <c r="B42" s="701" t="s">
        <v>33279</v>
      </c>
      <c r="C42" s="702"/>
      <c r="D42" s="703" t="s">
        <v>33058</v>
      </c>
      <c r="E42" s="704"/>
      <c r="F42" s="334">
        <v>348.79</v>
      </c>
      <c r="G42" s="341" t="s">
        <v>32985</v>
      </c>
    </row>
    <row r="43" spans="1:7" ht="10.15" customHeight="1" x14ac:dyDescent="0.2">
      <c r="A43" s="332" t="s">
        <v>32918</v>
      </c>
    </row>
  </sheetData>
  <mergeCells count="78">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9"/>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40449</v>
      </c>
      <c r="B5" s="701" t="s">
        <v>33350</v>
      </c>
      <c r="C5" s="702"/>
      <c r="D5" s="703" t="s">
        <v>33058</v>
      </c>
      <c r="E5" s="704"/>
      <c r="F5" s="334">
        <v>363.56</v>
      </c>
      <c r="G5" s="341" t="s">
        <v>32985</v>
      </c>
    </row>
    <row r="6" spans="1:7" ht="18.399999999999999" customHeight="1" x14ac:dyDescent="0.2">
      <c r="A6" s="335">
        <v>40450</v>
      </c>
      <c r="B6" s="701" t="s">
        <v>33349</v>
      </c>
      <c r="C6" s="702"/>
      <c r="D6" s="703" t="s">
        <v>33058</v>
      </c>
      <c r="E6" s="704"/>
      <c r="F6" s="334">
        <v>358.62</v>
      </c>
      <c r="G6" s="341" t="s">
        <v>32985</v>
      </c>
    </row>
    <row r="7" spans="1:7" ht="18.399999999999999" customHeight="1" x14ac:dyDescent="0.2">
      <c r="A7" s="335">
        <v>40451</v>
      </c>
      <c r="B7" s="701" t="s">
        <v>33348</v>
      </c>
      <c r="C7" s="702"/>
      <c r="D7" s="703" t="s">
        <v>33058</v>
      </c>
      <c r="E7" s="704"/>
      <c r="F7" s="334">
        <v>393.8</v>
      </c>
      <c r="G7" s="341" t="s">
        <v>32985</v>
      </c>
    </row>
    <row r="8" spans="1:7" ht="18.399999999999999" customHeight="1" x14ac:dyDescent="0.2">
      <c r="A8" s="335">
        <v>40452</v>
      </c>
      <c r="B8" s="701" t="s">
        <v>33347</v>
      </c>
      <c r="C8" s="702"/>
      <c r="D8" s="703" t="s">
        <v>33058</v>
      </c>
      <c r="E8" s="704"/>
      <c r="F8" s="334">
        <v>467.35</v>
      </c>
      <c r="G8" s="341" t="s">
        <v>32985</v>
      </c>
    </row>
    <row r="9" spans="1:7" ht="18.399999999999999" customHeight="1" x14ac:dyDescent="0.2">
      <c r="A9" s="335">
        <v>40453</v>
      </c>
      <c r="B9" s="701" t="s">
        <v>33346</v>
      </c>
      <c r="C9" s="702"/>
      <c r="D9" s="703" t="s">
        <v>33058</v>
      </c>
      <c r="E9" s="704"/>
      <c r="F9" s="334">
        <v>476</v>
      </c>
      <c r="G9" s="341" t="s">
        <v>32985</v>
      </c>
    </row>
    <row r="10" spans="1:7" ht="18.399999999999999" customHeight="1" x14ac:dyDescent="0.2">
      <c r="A10" s="335">
        <v>40454</v>
      </c>
      <c r="B10" s="701" t="s">
        <v>33345</v>
      </c>
      <c r="C10" s="702"/>
      <c r="D10" s="703" t="s">
        <v>33058</v>
      </c>
      <c r="E10" s="704"/>
      <c r="F10" s="334">
        <v>453.96</v>
      </c>
      <c r="G10" s="341" t="s">
        <v>32985</v>
      </c>
    </row>
    <row r="11" spans="1:7" ht="18.399999999999999" customHeight="1" x14ac:dyDescent="0.2">
      <c r="A11" s="335">
        <v>40455</v>
      </c>
      <c r="B11" s="701" t="s">
        <v>33344</v>
      </c>
      <c r="C11" s="702"/>
      <c r="D11" s="703" t="s">
        <v>33058</v>
      </c>
      <c r="E11" s="704"/>
      <c r="F11" s="334">
        <v>536.27</v>
      </c>
      <c r="G11" s="341" t="s">
        <v>32985</v>
      </c>
    </row>
    <row r="12" spans="1:7" ht="18.399999999999999" customHeight="1" x14ac:dyDescent="0.2">
      <c r="A12" s="335">
        <v>40456</v>
      </c>
      <c r="B12" s="701" t="s">
        <v>33343</v>
      </c>
      <c r="C12" s="702"/>
      <c r="D12" s="703" t="s">
        <v>33058</v>
      </c>
      <c r="E12" s="704"/>
      <c r="F12" s="334">
        <v>571.67999999999995</v>
      </c>
      <c r="G12" s="341" t="s">
        <v>32985</v>
      </c>
    </row>
    <row r="13" spans="1:7" ht="18.399999999999999" customHeight="1" x14ac:dyDescent="0.2">
      <c r="A13" s="335">
        <v>40457</v>
      </c>
      <c r="B13" s="701" t="s">
        <v>33342</v>
      </c>
      <c r="C13" s="702"/>
      <c r="D13" s="703" t="s">
        <v>33058</v>
      </c>
      <c r="E13" s="704"/>
      <c r="F13" s="334">
        <v>636.75</v>
      </c>
      <c r="G13" s="341" t="s">
        <v>32985</v>
      </c>
    </row>
    <row r="14" spans="1:7" ht="18.399999999999999" customHeight="1" x14ac:dyDescent="0.2">
      <c r="A14" s="335">
        <v>40458</v>
      </c>
      <c r="B14" s="701" t="s">
        <v>33341</v>
      </c>
      <c r="C14" s="702"/>
      <c r="D14" s="703" t="s">
        <v>33058</v>
      </c>
      <c r="E14" s="704"/>
      <c r="F14" s="334">
        <v>626.29</v>
      </c>
      <c r="G14" s="341" t="s">
        <v>32985</v>
      </c>
    </row>
    <row r="15" spans="1:7" ht="18.399999999999999" customHeight="1" x14ac:dyDescent="0.2">
      <c r="A15" s="335">
        <v>40459</v>
      </c>
      <c r="B15" s="701" t="s">
        <v>33340</v>
      </c>
      <c r="C15" s="702"/>
      <c r="D15" s="703" t="s">
        <v>33058</v>
      </c>
      <c r="E15" s="704"/>
      <c r="F15" s="334">
        <v>621.71</v>
      </c>
      <c r="G15" s="341" t="s">
        <v>32985</v>
      </c>
    </row>
    <row r="16" spans="1:7" ht="18.399999999999999" customHeight="1" x14ac:dyDescent="0.2">
      <c r="A16" s="335">
        <v>40460</v>
      </c>
      <c r="B16" s="701" t="s">
        <v>33339</v>
      </c>
      <c r="C16" s="702"/>
      <c r="D16" s="703" t="s">
        <v>33058</v>
      </c>
      <c r="E16" s="704"/>
      <c r="F16" s="334">
        <v>696.65</v>
      </c>
      <c r="G16" s="341" t="s">
        <v>32985</v>
      </c>
    </row>
    <row r="17" spans="1:7" ht="18.399999999999999" customHeight="1" x14ac:dyDescent="0.2">
      <c r="A17" s="335">
        <v>40461</v>
      </c>
      <c r="B17" s="701" t="s">
        <v>33338</v>
      </c>
      <c r="C17" s="702"/>
      <c r="D17" s="703" t="s">
        <v>33058</v>
      </c>
      <c r="E17" s="704"/>
      <c r="F17" s="334">
        <v>767.44</v>
      </c>
      <c r="G17" s="341" t="s">
        <v>32985</v>
      </c>
    </row>
    <row r="18" spans="1:7" ht="18.399999999999999" customHeight="1" x14ac:dyDescent="0.2">
      <c r="A18" s="335">
        <v>40462</v>
      </c>
      <c r="B18" s="701" t="s">
        <v>33337</v>
      </c>
      <c r="C18" s="702"/>
      <c r="D18" s="703" t="s">
        <v>33058</v>
      </c>
      <c r="E18" s="704"/>
      <c r="F18" s="334">
        <v>844.68</v>
      </c>
      <c r="G18" s="341" t="s">
        <v>32985</v>
      </c>
    </row>
    <row r="19" spans="1:7" ht="18.399999999999999" customHeight="1" x14ac:dyDescent="0.2">
      <c r="A19" s="335">
        <v>40463</v>
      </c>
      <c r="B19" s="701" t="s">
        <v>33336</v>
      </c>
      <c r="C19" s="702"/>
      <c r="D19" s="703" t="s">
        <v>33058</v>
      </c>
      <c r="E19" s="704"/>
      <c r="F19" s="334">
        <v>859.91</v>
      </c>
      <c r="G19" s="341" t="s">
        <v>32985</v>
      </c>
    </row>
    <row r="20" spans="1:7" ht="18.399999999999999" customHeight="1" x14ac:dyDescent="0.2">
      <c r="A20" s="335">
        <v>40464</v>
      </c>
      <c r="B20" s="701" t="s">
        <v>33335</v>
      </c>
      <c r="C20" s="702"/>
      <c r="D20" s="703" t="s">
        <v>33058</v>
      </c>
      <c r="E20" s="704"/>
      <c r="F20" s="334">
        <v>838.45</v>
      </c>
      <c r="G20" s="341" t="s">
        <v>32985</v>
      </c>
    </row>
    <row r="21" spans="1:7" ht="18.399999999999999" customHeight="1" x14ac:dyDescent="0.2">
      <c r="A21" s="335">
        <v>40465</v>
      </c>
      <c r="B21" s="701" t="s">
        <v>33334</v>
      </c>
      <c r="C21" s="702"/>
      <c r="D21" s="703" t="s">
        <v>33058</v>
      </c>
      <c r="E21" s="704"/>
      <c r="F21" s="334">
        <v>973.59</v>
      </c>
      <c r="G21" s="341" t="s">
        <v>32985</v>
      </c>
    </row>
    <row r="22" spans="1:7" ht="18.399999999999999" customHeight="1" x14ac:dyDescent="0.2">
      <c r="A22" s="335">
        <v>40466</v>
      </c>
      <c r="B22" s="701" t="s">
        <v>33333</v>
      </c>
      <c r="C22" s="702"/>
      <c r="D22" s="703" t="s">
        <v>33058</v>
      </c>
      <c r="E22" s="704"/>
      <c r="F22" s="340">
        <v>1025.08</v>
      </c>
      <c r="G22" s="341" t="s">
        <v>32985</v>
      </c>
    </row>
    <row r="23" spans="1:7" ht="18.399999999999999" customHeight="1" x14ac:dyDescent="0.2">
      <c r="A23" s="335">
        <v>40490</v>
      </c>
      <c r="B23" s="701" t="s">
        <v>33332</v>
      </c>
      <c r="C23" s="702"/>
      <c r="D23" s="703" t="s">
        <v>33058</v>
      </c>
      <c r="E23" s="704"/>
      <c r="F23" s="334">
        <v>423.87</v>
      </c>
      <c r="G23" s="341" t="s">
        <v>32985</v>
      </c>
    </row>
    <row r="24" spans="1:7" ht="18.399999999999999" customHeight="1" x14ac:dyDescent="0.2">
      <c r="A24" s="335">
        <v>40491</v>
      </c>
      <c r="B24" s="701" t="s">
        <v>33331</v>
      </c>
      <c r="C24" s="702"/>
      <c r="D24" s="703" t="s">
        <v>33058</v>
      </c>
      <c r="E24" s="704"/>
      <c r="F24" s="334">
        <v>457.63</v>
      </c>
      <c r="G24" s="341" t="s">
        <v>32985</v>
      </c>
    </row>
    <row r="25" spans="1:7" ht="18.399999999999999" customHeight="1" x14ac:dyDescent="0.2">
      <c r="A25" s="335">
        <v>40492</v>
      </c>
      <c r="B25" s="701" t="s">
        <v>33330</v>
      </c>
      <c r="C25" s="702"/>
      <c r="D25" s="703" t="s">
        <v>33058</v>
      </c>
      <c r="E25" s="704"/>
      <c r="F25" s="334">
        <v>450.43</v>
      </c>
      <c r="G25" s="341" t="s">
        <v>32985</v>
      </c>
    </row>
    <row r="26" spans="1:7" ht="18.399999999999999" customHeight="1" x14ac:dyDescent="0.2">
      <c r="A26" s="335">
        <v>40493</v>
      </c>
      <c r="B26" s="701" t="s">
        <v>33329</v>
      </c>
      <c r="C26" s="702"/>
      <c r="D26" s="703" t="s">
        <v>33058</v>
      </c>
      <c r="E26" s="704"/>
      <c r="F26" s="334">
        <v>505.89</v>
      </c>
      <c r="G26" s="341" t="s">
        <v>32985</v>
      </c>
    </row>
    <row r="27" spans="1:7" ht="18.399999999999999" customHeight="1" x14ac:dyDescent="0.2">
      <c r="A27" s="335">
        <v>40494</v>
      </c>
      <c r="B27" s="701" t="s">
        <v>33328</v>
      </c>
      <c r="C27" s="702"/>
      <c r="D27" s="703" t="s">
        <v>33058</v>
      </c>
      <c r="E27" s="704"/>
      <c r="F27" s="334">
        <v>880.87</v>
      </c>
      <c r="G27" s="341" t="s">
        <v>32985</v>
      </c>
    </row>
    <row r="28" spans="1:7" ht="18.399999999999999" customHeight="1" x14ac:dyDescent="0.2">
      <c r="A28" s="335">
        <v>40495</v>
      </c>
      <c r="B28" s="701" t="s">
        <v>33327</v>
      </c>
      <c r="C28" s="702"/>
      <c r="D28" s="703" t="s">
        <v>33058</v>
      </c>
      <c r="E28" s="704"/>
      <c r="F28" s="334">
        <v>925.16</v>
      </c>
      <c r="G28" s="341" t="s">
        <v>32985</v>
      </c>
    </row>
    <row r="29" spans="1:7" ht="18.399999999999999" customHeight="1" x14ac:dyDescent="0.2">
      <c r="A29" s="335">
        <v>40496</v>
      </c>
      <c r="B29" s="701" t="s">
        <v>33326</v>
      </c>
      <c r="C29" s="702"/>
      <c r="D29" s="703" t="s">
        <v>33058</v>
      </c>
      <c r="E29" s="704"/>
      <c r="F29" s="334">
        <v>910.35</v>
      </c>
      <c r="G29" s="341" t="s">
        <v>32985</v>
      </c>
    </row>
    <row r="30" spans="1:7" ht="18.399999999999999" customHeight="1" x14ac:dyDescent="0.2">
      <c r="A30" s="335">
        <v>40497</v>
      </c>
      <c r="B30" s="701" t="s">
        <v>33325</v>
      </c>
      <c r="C30" s="702"/>
      <c r="D30" s="703" t="s">
        <v>33058</v>
      </c>
      <c r="E30" s="704"/>
      <c r="F30" s="340">
        <v>1015.89</v>
      </c>
      <c r="G30" s="341" t="s">
        <v>32985</v>
      </c>
    </row>
    <row r="31" spans="1:7" ht="18.399999999999999" customHeight="1" x14ac:dyDescent="0.2">
      <c r="A31" s="335">
        <v>40498</v>
      </c>
      <c r="B31" s="701" t="s">
        <v>33324</v>
      </c>
      <c r="C31" s="702"/>
      <c r="D31" s="703" t="s">
        <v>33058</v>
      </c>
      <c r="E31" s="704"/>
      <c r="F31" s="340">
        <v>1236.54</v>
      </c>
      <c r="G31" s="341" t="s">
        <v>32985</v>
      </c>
    </row>
    <row r="32" spans="1:7" ht="18.399999999999999" customHeight="1" x14ac:dyDescent="0.2">
      <c r="A32" s="335">
        <v>40499</v>
      </c>
      <c r="B32" s="701" t="s">
        <v>33323</v>
      </c>
      <c r="C32" s="702"/>
      <c r="D32" s="703" t="s">
        <v>33058</v>
      </c>
      <c r="E32" s="704"/>
      <c r="F32" s="340">
        <v>1262.47</v>
      </c>
      <c r="G32" s="341" t="s">
        <v>32985</v>
      </c>
    </row>
    <row r="33" spans="1:7" ht="18.399999999999999" customHeight="1" x14ac:dyDescent="0.2">
      <c r="A33" s="335">
        <v>40500</v>
      </c>
      <c r="B33" s="701" t="s">
        <v>33322</v>
      </c>
      <c r="C33" s="702"/>
      <c r="D33" s="703" t="s">
        <v>33058</v>
      </c>
      <c r="E33" s="704"/>
      <c r="F33" s="340">
        <v>1196.3599999999999</v>
      </c>
      <c r="G33" s="341" t="s">
        <v>32985</v>
      </c>
    </row>
    <row r="34" spans="1:7" ht="18.399999999999999" customHeight="1" x14ac:dyDescent="0.2">
      <c r="A34" s="335">
        <v>40501</v>
      </c>
      <c r="B34" s="701" t="s">
        <v>33321</v>
      </c>
      <c r="C34" s="702"/>
      <c r="D34" s="703" t="s">
        <v>33058</v>
      </c>
      <c r="E34" s="704"/>
      <c r="F34" s="340">
        <v>1443.31</v>
      </c>
      <c r="G34" s="341" t="s">
        <v>32985</v>
      </c>
    </row>
    <row r="35" spans="1:7" ht="18.399999999999999" customHeight="1" x14ac:dyDescent="0.2">
      <c r="A35" s="335">
        <v>40502</v>
      </c>
      <c r="B35" s="701" t="s">
        <v>33320</v>
      </c>
      <c r="C35" s="702"/>
      <c r="D35" s="703" t="s">
        <v>33058</v>
      </c>
      <c r="E35" s="704"/>
      <c r="F35" s="340">
        <v>1549.51</v>
      </c>
      <c r="G35" s="341" t="s">
        <v>32985</v>
      </c>
    </row>
    <row r="36" spans="1:7" ht="18.399999999999999" customHeight="1" x14ac:dyDescent="0.2">
      <c r="A36" s="335">
        <v>40503</v>
      </c>
      <c r="B36" s="701" t="s">
        <v>33319</v>
      </c>
      <c r="C36" s="702"/>
      <c r="D36" s="703" t="s">
        <v>33058</v>
      </c>
      <c r="E36" s="704"/>
      <c r="F36" s="340">
        <v>1744.78</v>
      </c>
      <c r="G36" s="341" t="s">
        <v>32985</v>
      </c>
    </row>
    <row r="37" spans="1:7" ht="18.399999999999999" customHeight="1" x14ac:dyDescent="0.2">
      <c r="A37" s="335">
        <v>40504</v>
      </c>
      <c r="B37" s="701" t="s">
        <v>33318</v>
      </c>
      <c r="C37" s="702"/>
      <c r="D37" s="703" t="s">
        <v>33058</v>
      </c>
      <c r="E37" s="704"/>
      <c r="F37" s="340">
        <v>1713.39</v>
      </c>
      <c r="G37" s="341" t="s">
        <v>32985</v>
      </c>
    </row>
    <row r="38" spans="1:7" ht="18.399999999999999" customHeight="1" x14ac:dyDescent="0.2">
      <c r="A38" s="335">
        <v>40505</v>
      </c>
      <c r="B38" s="701" t="s">
        <v>33317</v>
      </c>
      <c r="C38" s="702"/>
      <c r="D38" s="703" t="s">
        <v>33058</v>
      </c>
      <c r="E38" s="704"/>
      <c r="F38" s="340">
        <v>1699.66</v>
      </c>
      <c r="G38" s="341" t="s">
        <v>32985</v>
      </c>
    </row>
    <row r="39" spans="1:7" ht="10.15" customHeight="1" x14ac:dyDescent="0.2">
      <c r="A39" s="332" t="s">
        <v>32918</v>
      </c>
    </row>
  </sheetData>
  <mergeCells count="70">
    <mergeCell ref="B37:C37"/>
    <mergeCell ref="D37:E37"/>
    <mergeCell ref="B38:C38"/>
    <mergeCell ref="D38:E38"/>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5"/>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40506</v>
      </c>
      <c r="B5" s="701" t="s">
        <v>33410</v>
      </c>
      <c r="C5" s="702"/>
      <c r="D5" s="703" t="s">
        <v>33058</v>
      </c>
      <c r="E5" s="704"/>
      <c r="F5" s="340">
        <v>1924.48</v>
      </c>
      <c r="G5" s="341" t="s">
        <v>32985</v>
      </c>
    </row>
    <row r="6" spans="1:7" ht="18.399999999999999" customHeight="1" x14ac:dyDescent="0.2">
      <c r="A6" s="335">
        <v>40507</v>
      </c>
      <c r="B6" s="701" t="s">
        <v>33409</v>
      </c>
      <c r="C6" s="702"/>
      <c r="D6" s="703" t="s">
        <v>33058</v>
      </c>
      <c r="E6" s="704"/>
      <c r="F6" s="340">
        <v>2136.85</v>
      </c>
      <c r="G6" s="341" t="s">
        <v>32985</v>
      </c>
    </row>
    <row r="7" spans="1:7" ht="18.399999999999999" customHeight="1" x14ac:dyDescent="0.2">
      <c r="A7" s="335">
        <v>40508</v>
      </c>
      <c r="B7" s="701" t="s">
        <v>33408</v>
      </c>
      <c r="C7" s="702"/>
      <c r="D7" s="703" t="s">
        <v>33058</v>
      </c>
      <c r="E7" s="704"/>
      <c r="F7" s="340">
        <v>2368.5300000000002</v>
      </c>
      <c r="G7" s="341" t="s">
        <v>32985</v>
      </c>
    </row>
    <row r="8" spans="1:7" ht="18.399999999999999" customHeight="1" x14ac:dyDescent="0.2">
      <c r="A8" s="335">
        <v>40509</v>
      </c>
      <c r="B8" s="701" t="s">
        <v>33407</v>
      </c>
      <c r="C8" s="702"/>
      <c r="D8" s="703" t="s">
        <v>33058</v>
      </c>
      <c r="E8" s="704"/>
      <c r="F8" s="340">
        <v>2414.2199999999998</v>
      </c>
      <c r="G8" s="341" t="s">
        <v>32985</v>
      </c>
    </row>
    <row r="9" spans="1:7" ht="18.399999999999999" customHeight="1" x14ac:dyDescent="0.2">
      <c r="A9" s="335">
        <v>40510</v>
      </c>
      <c r="B9" s="701" t="s">
        <v>33406</v>
      </c>
      <c r="C9" s="702"/>
      <c r="D9" s="703" t="s">
        <v>33058</v>
      </c>
      <c r="E9" s="704"/>
      <c r="F9" s="340">
        <v>2349.86</v>
      </c>
      <c r="G9" s="341" t="s">
        <v>32985</v>
      </c>
    </row>
    <row r="10" spans="1:7" ht="18.399999999999999" customHeight="1" x14ac:dyDescent="0.2">
      <c r="A10" s="335">
        <v>40511</v>
      </c>
      <c r="B10" s="701" t="s">
        <v>33405</v>
      </c>
      <c r="C10" s="702"/>
      <c r="D10" s="703" t="s">
        <v>33058</v>
      </c>
      <c r="E10" s="704"/>
      <c r="F10" s="340">
        <v>2755.28</v>
      </c>
      <c r="G10" s="341" t="s">
        <v>32985</v>
      </c>
    </row>
    <row r="11" spans="1:7" ht="18.399999999999999" customHeight="1" x14ac:dyDescent="0.2">
      <c r="A11" s="335">
        <v>40512</v>
      </c>
      <c r="B11" s="701" t="s">
        <v>33404</v>
      </c>
      <c r="C11" s="702"/>
      <c r="D11" s="703" t="s">
        <v>33058</v>
      </c>
      <c r="E11" s="704"/>
      <c r="F11" s="340">
        <v>2909.75</v>
      </c>
      <c r="G11" s="341" t="s">
        <v>32985</v>
      </c>
    </row>
    <row r="12" spans="1:7" ht="9" customHeight="1" x14ac:dyDescent="0.2">
      <c r="A12" s="335">
        <v>40586</v>
      </c>
      <c r="B12" s="709" t="s">
        <v>33403</v>
      </c>
      <c r="C12" s="710"/>
      <c r="D12" s="703" t="s">
        <v>33058</v>
      </c>
      <c r="E12" s="704"/>
      <c r="F12" s="340">
        <v>3983.11</v>
      </c>
      <c r="G12" s="336"/>
    </row>
    <row r="13" spans="1:7" ht="9" customHeight="1" x14ac:dyDescent="0.2">
      <c r="A13" s="335">
        <v>40592</v>
      </c>
      <c r="B13" s="709" t="s">
        <v>33402</v>
      </c>
      <c r="C13" s="710"/>
      <c r="D13" s="703" t="s">
        <v>33058</v>
      </c>
      <c r="E13" s="704"/>
      <c r="F13" s="340">
        <v>4157.33</v>
      </c>
      <c r="G13" s="336"/>
    </row>
    <row r="14" spans="1:7" ht="9" customHeight="1" x14ac:dyDescent="0.2">
      <c r="A14" s="335">
        <v>40598</v>
      </c>
      <c r="B14" s="709" t="s">
        <v>33401</v>
      </c>
      <c r="C14" s="710"/>
      <c r="D14" s="703" t="s">
        <v>33058</v>
      </c>
      <c r="E14" s="704"/>
      <c r="F14" s="340">
        <v>5710.81</v>
      </c>
      <c r="G14" s="336"/>
    </row>
    <row r="15" spans="1:7" ht="9" customHeight="1" x14ac:dyDescent="0.2">
      <c r="A15" s="335">
        <v>40587</v>
      </c>
      <c r="B15" s="709" t="s">
        <v>33400</v>
      </c>
      <c r="C15" s="710"/>
      <c r="D15" s="703" t="s">
        <v>33058</v>
      </c>
      <c r="E15" s="704"/>
      <c r="F15" s="340">
        <v>5736.07</v>
      </c>
      <c r="G15" s="336"/>
    </row>
    <row r="16" spans="1:7" ht="9" customHeight="1" x14ac:dyDescent="0.2">
      <c r="A16" s="335">
        <v>40593</v>
      </c>
      <c r="B16" s="709" t="s">
        <v>33399</v>
      </c>
      <c r="C16" s="710"/>
      <c r="D16" s="703" t="s">
        <v>33058</v>
      </c>
      <c r="E16" s="704"/>
      <c r="F16" s="340">
        <v>6361.95</v>
      </c>
      <c r="G16" s="336"/>
    </row>
    <row r="17" spans="1:7" ht="9" customHeight="1" x14ac:dyDescent="0.2">
      <c r="A17" s="335">
        <v>40588</v>
      </c>
      <c r="B17" s="709" t="s">
        <v>33398</v>
      </c>
      <c r="C17" s="710"/>
      <c r="D17" s="703" t="s">
        <v>33058</v>
      </c>
      <c r="E17" s="704"/>
      <c r="F17" s="340">
        <v>8169.67</v>
      </c>
      <c r="G17" s="336"/>
    </row>
    <row r="18" spans="1:7" ht="9" customHeight="1" x14ac:dyDescent="0.2">
      <c r="A18" s="335">
        <v>40594</v>
      </c>
      <c r="B18" s="709" t="s">
        <v>33397</v>
      </c>
      <c r="C18" s="710"/>
      <c r="D18" s="703" t="s">
        <v>33058</v>
      </c>
      <c r="E18" s="704"/>
      <c r="F18" s="340">
        <v>9478.2000000000007</v>
      </c>
      <c r="G18" s="336"/>
    </row>
    <row r="19" spans="1:7" ht="9" customHeight="1" x14ac:dyDescent="0.2">
      <c r="A19" s="335">
        <v>40599</v>
      </c>
      <c r="B19" s="709" t="s">
        <v>33396</v>
      </c>
      <c r="C19" s="710"/>
      <c r="D19" s="703" t="s">
        <v>33058</v>
      </c>
      <c r="E19" s="704"/>
      <c r="F19" s="340">
        <v>8260.58</v>
      </c>
      <c r="G19" s="336"/>
    </row>
    <row r="20" spans="1:7" ht="9" customHeight="1" x14ac:dyDescent="0.2">
      <c r="A20" s="335">
        <v>40589</v>
      </c>
      <c r="B20" s="709" t="s">
        <v>33395</v>
      </c>
      <c r="C20" s="710"/>
      <c r="D20" s="703" t="s">
        <v>33058</v>
      </c>
      <c r="E20" s="704"/>
      <c r="F20" s="340">
        <v>7736.33</v>
      </c>
      <c r="G20" s="336"/>
    </row>
    <row r="21" spans="1:7" ht="9" customHeight="1" x14ac:dyDescent="0.2">
      <c r="A21" s="335">
        <v>40595</v>
      </c>
      <c r="B21" s="709" t="s">
        <v>33394</v>
      </c>
      <c r="C21" s="710"/>
      <c r="D21" s="703" t="s">
        <v>33058</v>
      </c>
      <c r="E21" s="704"/>
      <c r="F21" s="340">
        <v>8596.11</v>
      </c>
      <c r="G21" s="336"/>
    </row>
    <row r="22" spans="1:7" ht="9" customHeight="1" x14ac:dyDescent="0.2">
      <c r="A22" s="335">
        <v>40590</v>
      </c>
      <c r="B22" s="709" t="s">
        <v>33393</v>
      </c>
      <c r="C22" s="710"/>
      <c r="D22" s="703" t="s">
        <v>33058</v>
      </c>
      <c r="E22" s="704"/>
      <c r="F22" s="340">
        <v>9341.0300000000007</v>
      </c>
      <c r="G22" s="336"/>
    </row>
    <row r="23" spans="1:7" ht="9" customHeight="1" x14ac:dyDescent="0.2">
      <c r="A23" s="335">
        <v>40596</v>
      </c>
      <c r="B23" s="709" t="s">
        <v>33392</v>
      </c>
      <c r="C23" s="710"/>
      <c r="D23" s="703" t="s">
        <v>33058</v>
      </c>
      <c r="E23" s="704"/>
      <c r="F23" s="340">
        <v>10292.42</v>
      </c>
      <c r="G23" s="336"/>
    </row>
    <row r="24" spans="1:7" ht="9" customHeight="1" x14ac:dyDescent="0.2">
      <c r="A24" s="335">
        <v>40591</v>
      </c>
      <c r="B24" s="709" t="s">
        <v>33391</v>
      </c>
      <c r="C24" s="710"/>
      <c r="D24" s="703" t="s">
        <v>33058</v>
      </c>
      <c r="E24" s="704"/>
      <c r="F24" s="340">
        <v>10250.049999999999</v>
      </c>
      <c r="G24" s="336"/>
    </row>
    <row r="25" spans="1:7" ht="9" customHeight="1" x14ac:dyDescent="0.2">
      <c r="A25" s="335">
        <v>40597</v>
      </c>
      <c r="B25" s="709" t="s">
        <v>33390</v>
      </c>
      <c r="C25" s="710"/>
      <c r="D25" s="703" t="s">
        <v>33058</v>
      </c>
      <c r="E25" s="704"/>
      <c r="F25" s="340">
        <v>11009.81</v>
      </c>
      <c r="G25" s="336"/>
    </row>
    <row r="26" spans="1:7" ht="9" customHeight="1" x14ac:dyDescent="0.2">
      <c r="A26" s="335">
        <v>40573</v>
      </c>
      <c r="B26" s="709" t="s">
        <v>33389</v>
      </c>
      <c r="C26" s="710"/>
      <c r="D26" s="703" t="s">
        <v>33058</v>
      </c>
      <c r="E26" s="704"/>
      <c r="F26" s="340">
        <v>2420.14</v>
      </c>
      <c r="G26" s="336"/>
    </row>
    <row r="27" spans="1:7" ht="9" customHeight="1" x14ac:dyDescent="0.2">
      <c r="A27" s="335">
        <v>40579</v>
      </c>
      <c r="B27" s="709" t="s">
        <v>33388</v>
      </c>
      <c r="C27" s="710"/>
      <c r="D27" s="703" t="s">
        <v>33058</v>
      </c>
      <c r="E27" s="704"/>
      <c r="F27" s="340">
        <v>2550.8000000000002</v>
      </c>
      <c r="G27" s="336"/>
    </row>
    <row r="28" spans="1:7" ht="9" customHeight="1" x14ac:dyDescent="0.2">
      <c r="A28" s="335">
        <v>41113</v>
      </c>
      <c r="B28" s="709" t="s">
        <v>33387</v>
      </c>
      <c r="C28" s="710"/>
      <c r="D28" s="703" t="s">
        <v>33058</v>
      </c>
      <c r="E28" s="704"/>
      <c r="F28" s="340">
        <v>4150.0200000000004</v>
      </c>
      <c r="G28" s="336"/>
    </row>
    <row r="29" spans="1:7" ht="9" customHeight="1" x14ac:dyDescent="0.2">
      <c r="A29" s="335">
        <v>40574</v>
      </c>
      <c r="B29" s="709" t="s">
        <v>33386</v>
      </c>
      <c r="C29" s="710"/>
      <c r="D29" s="703" t="s">
        <v>33058</v>
      </c>
      <c r="E29" s="704"/>
      <c r="F29" s="340">
        <v>3436.49</v>
      </c>
      <c r="G29" s="336"/>
    </row>
    <row r="30" spans="1:7" ht="9" customHeight="1" x14ac:dyDescent="0.2">
      <c r="A30" s="335">
        <v>40580</v>
      </c>
      <c r="B30" s="709" t="s">
        <v>33385</v>
      </c>
      <c r="C30" s="710"/>
      <c r="D30" s="703" t="s">
        <v>33058</v>
      </c>
      <c r="E30" s="704"/>
      <c r="F30" s="340">
        <v>3845.13</v>
      </c>
      <c r="G30" s="336"/>
    </row>
    <row r="31" spans="1:7" ht="9" customHeight="1" x14ac:dyDescent="0.2">
      <c r="A31" s="335">
        <v>40575</v>
      </c>
      <c r="B31" s="709" t="s">
        <v>33384</v>
      </c>
      <c r="C31" s="710"/>
      <c r="D31" s="703" t="s">
        <v>33058</v>
      </c>
      <c r="E31" s="704"/>
      <c r="F31" s="340">
        <v>4953.62</v>
      </c>
      <c r="G31" s="336"/>
    </row>
    <row r="32" spans="1:7" ht="9" customHeight="1" x14ac:dyDescent="0.2">
      <c r="A32" s="335">
        <v>40581</v>
      </c>
      <c r="B32" s="709" t="s">
        <v>33383</v>
      </c>
      <c r="C32" s="710"/>
      <c r="D32" s="703" t="s">
        <v>33058</v>
      </c>
      <c r="E32" s="704"/>
      <c r="F32" s="340">
        <v>6187.21</v>
      </c>
      <c r="G32" s="336"/>
    </row>
    <row r="33" spans="1:7" ht="9" customHeight="1" x14ac:dyDescent="0.2">
      <c r="A33" s="335">
        <v>40576</v>
      </c>
      <c r="B33" s="709" t="s">
        <v>33382</v>
      </c>
      <c r="C33" s="710"/>
      <c r="D33" s="703" t="s">
        <v>33058</v>
      </c>
      <c r="E33" s="704"/>
      <c r="F33" s="340">
        <v>4858.7299999999996</v>
      </c>
      <c r="G33" s="336"/>
    </row>
    <row r="34" spans="1:7" ht="9" customHeight="1" x14ac:dyDescent="0.2">
      <c r="A34" s="335">
        <v>40582</v>
      </c>
      <c r="B34" s="709" t="s">
        <v>33381</v>
      </c>
      <c r="C34" s="710"/>
      <c r="D34" s="703" t="s">
        <v>33058</v>
      </c>
      <c r="E34" s="704"/>
      <c r="F34" s="340">
        <v>5320.43</v>
      </c>
      <c r="G34" s="336"/>
    </row>
    <row r="35" spans="1:7" ht="9" customHeight="1" x14ac:dyDescent="0.2">
      <c r="A35" s="335">
        <v>40577</v>
      </c>
      <c r="B35" s="709" t="s">
        <v>33380</v>
      </c>
      <c r="C35" s="710"/>
      <c r="D35" s="703" t="s">
        <v>33058</v>
      </c>
      <c r="E35" s="704"/>
      <c r="F35" s="340">
        <v>6105.19</v>
      </c>
      <c r="G35" s="336"/>
    </row>
    <row r="36" spans="1:7" ht="9" customHeight="1" x14ac:dyDescent="0.2">
      <c r="A36" s="335">
        <v>40583</v>
      </c>
      <c r="B36" s="709" t="s">
        <v>33379</v>
      </c>
      <c r="C36" s="710"/>
      <c r="D36" s="703" t="s">
        <v>33058</v>
      </c>
      <c r="E36" s="704"/>
      <c r="F36" s="340">
        <v>7239.42</v>
      </c>
      <c r="G36" s="336"/>
    </row>
    <row r="37" spans="1:7" ht="9" customHeight="1" x14ac:dyDescent="0.2">
      <c r="A37" s="335">
        <v>40578</v>
      </c>
      <c r="B37" s="709" t="s">
        <v>33378</v>
      </c>
      <c r="C37" s="710"/>
      <c r="D37" s="703" t="s">
        <v>33058</v>
      </c>
      <c r="E37" s="704"/>
      <c r="F37" s="340">
        <v>6651.18</v>
      </c>
      <c r="G37" s="336"/>
    </row>
    <row r="38" spans="1:7" ht="9" customHeight="1" x14ac:dyDescent="0.2">
      <c r="A38" s="335">
        <v>40584</v>
      </c>
      <c r="B38" s="709" t="s">
        <v>33377</v>
      </c>
      <c r="C38" s="710"/>
      <c r="D38" s="703" t="s">
        <v>33058</v>
      </c>
      <c r="E38" s="704"/>
      <c r="F38" s="340">
        <v>7567.76</v>
      </c>
      <c r="G38" s="336"/>
    </row>
    <row r="39" spans="1:7" ht="9" customHeight="1" x14ac:dyDescent="0.2">
      <c r="A39" s="335">
        <v>40601</v>
      </c>
      <c r="B39" s="709" t="s">
        <v>33376</v>
      </c>
      <c r="C39" s="710"/>
      <c r="D39" s="703" t="s">
        <v>33058</v>
      </c>
      <c r="E39" s="704"/>
      <c r="F39" s="340">
        <v>5577.61</v>
      </c>
      <c r="G39" s="336"/>
    </row>
    <row r="40" spans="1:7" ht="9" customHeight="1" x14ac:dyDescent="0.2">
      <c r="A40" s="335">
        <v>40607</v>
      </c>
      <c r="B40" s="709" t="s">
        <v>33375</v>
      </c>
      <c r="C40" s="710"/>
      <c r="D40" s="703" t="s">
        <v>33058</v>
      </c>
      <c r="E40" s="704"/>
      <c r="F40" s="340">
        <v>5899.92</v>
      </c>
      <c r="G40" s="336"/>
    </row>
    <row r="41" spans="1:7" ht="9" customHeight="1" x14ac:dyDescent="0.2">
      <c r="A41" s="335">
        <v>40602</v>
      </c>
      <c r="B41" s="709" t="s">
        <v>33374</v>
      </c>
      <c r="C41" s="710"/>
      <c r="D41" s="703" t="s">
        <v>33058</v>
      </c>
      <c r="E41" s="704"/>
      <c r="F41" s="340">
        <v>8162.45</v>
      </c>
      <c r="G41" s="336"/>
    </row>
    <row r="42" spans="1:7" ht="9" customHeight="1" x14ac:dyDescent="0.2">
      <c r="A42" s="335">
        <v>40608</v>
      </c>
      <c r="B42" s="709" t="s">
        <v>33373</v>
      </c>
      <c r="C42" s="710"/>
      <c r="D42" s="703" t="s">
        <v>33058</v>
      </c>
      <c r="E42" s="704"/>
      <c r="F42" s="340">
        <v>8686.44</v>
      </c>
      <c r="G42" s="336"/>
    </row>
    <row r="43" spans="1:7" ht="9" customHeight="1" x14ac:dyDescent="0.2">
      <c r="A43" s="335">
        <v>40603</v>
      </c>
      <c r="B43" s="709" t="s">
        <v>33372</v>
      </c>
      <c r="C43" s="710"/>
      <c r="D43" s="703" t="s">
        <v>33058</v>
      </c>
      <c r="E43" s="704"/>
      <c r="F43" s="340">
        <v>11825.44</v>
      </c>
      <c r="G43" s="336"/>
    </row>
    <row r="44" spans="1:7" ht="9" customHeight="1" x14ac:dyDescent="0.2">
      <c r="A44" s="335">
        <v>40609</v>
      </c>
      <c r="B44" s="709" t="s">
        <v>33371</v>
      </c>
      <c r="C44" s="710"/>
      <c r="D44" s="703" t="s">
        <v>33058</v>
      </c>
      <c r="E44" s="704"/>
      <c r="F44" s="340">
        <v>13324.09</v>
      </c>
      <c r="G44" s="336"/>
    </row>
    <row r="45" spans="1:7" ht="9" customHeight="1" x14ac:dyDescent="0.2">
      <c r="A45" s="335">
        <v>40604</v>
      </c>
      <c r="B45" s="709" t="s">
        <v>33370</v>
      </c>
      <c r="C45" s="710"/>
      <c r="D45" s="703" t="s">
        <v>33058</v>
      </c>
      <c r="E45" s="704"/>
      <c r="F45" s="340">
        <v>10700.5</v>
      </c>
      <c r="G45" s="336"/>
    </row>
    <row r="46" spans="1:7" ht="9" customHeight="1" x14ac:dyDescent="0.2">
      <c r="A46" s="335">
        <v>40610</v>
      </c>
      <c r="B46" s="709" t="s">
        <v>33369</v>
      </c>
      <c r="C46" s="710"/>
      <c r="D46" s="703" t="s">
        <v>33058</v>
      </c>
      <c r="E46" s="704"/>
      <c r="F46" s="340">
        <v>11925.54</v>
      </c>
      <c r="G46" s="336"/>
    </row>
    <row r="47" spans="1:7" ht="9" customHeight="1" x14ac:dyDescent="0.2">
      <c r="A47" s="335">
        <v>40605</v>
      </c>
      <c r="B47" s="709" t="s">
        <v>33368</v>
      </c>
      <c r="C47" s="710"/>
      <c r="D47" s="703" t="s">
        <v>33058</v>
      </c>
      <c r="E47" s="704"/>
      <c r="F47" s="340">
        <v>13238.37</v>
      </c>
      <c r="G47" s="336"/>
    </row>
    <row r="48" spans="1:7" ht="9" customHeight="1" x14ac:dyDescent="0.2">
      <c r="A48" s="335">
        <v>40611</v>
      </c>
      <c r="B48" s="709" t="s">
        <v>33367</v>
      </c>
      <c r="C48" s="710"/>
      <c r="D48" s="703" t="s">
        <v>33058</v>
      </c>
      <c r="E48" s="704"/>
      <c r="F48" s="340">
        <v>14913.69</v>
      </c>
      <c r="G48" s="336"/>
    </row>
    <row r="49" spans="1:7" ht="9" customHeight="1" x14ac:dyDescent="0.2">
      <c r="A49" s="335">
        <v>40606</v>
      </c>
      <c r="B49" s="709" t="s">
        <v>33366</v>
      </c>
      <c r="C49" s="710"/>
      <c r="D49" s="703" t="s">
        <v>33058</v>
      </c>
      <c r="E49" s="704"/>
      <c r="F49" s="340">
        <v>14244.47</v>
      </c>
      <c r="G49" s="336"/>
    </row>
    <row r="50" spans="1:7" ht="9" customHeight="1" x14ac:dyDescent="0.2">
      <c r="A50" s="335">
        <v>40612</v>
      </c>
      <c r="B50" s="709" t="s">
        <v>33365</v>
      </c>
      <c r="C50" s="710"/>
      <c r="D50" s="703" t="s">
        <v>33058</v>
      </c>
      <c r="E50" s="704"/>
      <c r="F50" s="340">
        <v>15870.19</v>
      </c>
      <c r="G50" s="336"/>
    </row>
    <row r="51" spans="1:7" ht="9" customHeight="1" x14ac:dyDescent="0.2">
      <c r="A51" s="335">
        <v>40305</v>
      </c>
      <c r="B51" s="709" t="s">
        <v>33364</v>
      </c>
      <c r="C51" s="710"/>
      <c r="D51" s="703" t="s">
        <v>32921</v>
      </c>
      <c r="E51" s="704"/>
      <c r="F51" s="334">
        <v>12.88</v>
      </c>
      <c r="G51" s="336"/>
    </row>
    <row r="52" spans="1:7" ht="9" customHeight="1" x14ac:dyDescent="0.2">
      <c r="A52" s="335">
        <v>40306</v>
      </c>
      <c r="B52" s="709" t="s">
        <v>33363</v>
      </c>
      <c r="C52" s="710"/>
      <c r="D52" s="703" t="s">
        <v>32921</v>
      </c>
      <c r="E52" s="704"/>
      <c r="F52" s="334">
        <v>25.78</v>
      </c>
      <c r="G52" s="336"/>
    </row>
    <row r="53" spans="1:7" ht="9" customHeight="1" x14ac:dyDescent="0.2">
      <c r="A53" s="335">
        <v>40307</v>
      </c>
      <c r="B53" s="709" t="s">
        <v>33362</v>
      </c>
      <c r="C53" s="710"/>
      <c r="D53" s="703" t="s">
        <v>32921</v>
      </c>
      <c r="E53" s="704"/>
      <c r="F53" s="334">
        <v>125.62</v>
      </c>
      <c r="G53" s="336"/>
    </row>
    <row r="54" spans="1:7" ht="9" customHeight="1" x14ac:dyDescent="0.2">
      <c r="A54" s="335">
        <v>41049</v>
      </c>
      <c r="B54" s="709" t="s">
        <v>33361</v>
      </c>
      <c r="C54" s="710"/>
      <c r="D54" s="703" t="s">
        <v>33058</v>
      </c>
      <c r="E54" s="704"/>
      <c r="F54" s="334">
        <v>18.43</v>
      </c>
      <c r="G54" s="336"/>
    </row>
    <row r="55" spans="1:7" ht="9" customHeight="1" x14ac:dyDescent="0.2">
      <c r="A55" s="335">
        <v>41124</v>
      </c>
      <c r="B55" s="709" t="s">
        <v>33360</v>
      </c>
      <c r="C55" s="710"/>
      <c r="D55" s="703" t="s">
        <v>32954</v>
      </c>
      <c r="E55" s="704"/>
      <c r="F55" s="334">
        <v>42.8</v>
      </c>
      <c r="G55" s="336"/>
    </row>
    <row r="56" spans="1:7" ht="9" customHeight="1" x14ac:dyDescent="0.2">
      <c r="A56" s="335">
        <v>40372</v>
      </c>
      <c r="B56" s="709" t="s">
        <v>33359</v>
      </c>
      <c r="C56" s="710"/>
      <c r="D56" s="703" t="s">
        <v>32921</v>
      </c>
      <c r="E56" s="704"/>
      <c r="F56" s="334">
        <v>183.47</v>
      </c>
      <c r="G56" s="336"/>
    </row>
    <row r="57" spans="1:7" ht="9" customHeight="1" x14ac:dyDescent="0.2">
      <c r="A57" s="335">
        <v>40374</v>
      </c>
      <c r="B57" s="709" t="s">
        <v>33358</v>
      </c>
      <c r="C57" s="710"/>
      <c r="D57" s="703" t="s">
        <v>32921</v>
      </c>
      <c r="E57" s="704"/>
      <c r="F57" s="334">
        <v>270.77999999999997</v>
      </c>
      <c r="G57" s="336"/>
    </row>
    <row r="58" spans="1:7" ht="9" customHeight="1" x14ac:dyDescent="0.2">
      <c r="A58" s="335">
        <v>40373</v>
      </c>
      <c r="B58" s="709" t="s">
        <v>33357</v>
      </c>
      <c r="C58" s="710"/>
      <c r="D58" s="703" t="s">
        <v>32921</v>
      </c>
      <c r="E58" s="704"/>
      <c r="F58" s="334">
        <v>238.92</v>
      </c>
      <c r="G58" s="336"/>
    </row>
    <row r="59" spans="1:7" ht="9" customHeight="1" x14ac:dyDescent="0.2">
      <c r="A59" s="335">
        <v>40375</v>
      </c>
      <c r="B59" s="709" t="s">
        <v>33356</v>
      </c>
      <c r="C59" s="710"/>
      <c r="D59" s="703" t="s">
        <v>32921</v>
      </c>
      <c r="E59" s="704"/>
      <c r="F59" s="334">
        <v>155.81</v>
      </c>
      <c r="G59" s="336"/>
    </row>
    <row r="60" spans="1:7" ht="9" customHeight="1" x14ac:dyDescent="0.2">
      <c r="A60" s="335">
        <v>40678</v>
      </c>
      <c r="B60" s="709" t="s">
        <v>33355</v>
      </c>
      <c r="C60" s="710"/>
      <c r="D60" s="703" t="s">
        <v>33058</v>
      </c>
      <c r="E60" s="704"/>
      <c r="F60" s="334">
        <v>346.57</v>
      </c>
      <c r="G60" s="336"/>
    </row>
    <row r="61" spans="1:7" ht="9" customHeight="1" x14ac:dyDescent="0.2">
      <c r="A61" s="335">
        <v>40679</v>
      </c>
      <c r="B61" s="709" t="s">
        <v>33354</v>
      </c>
      <c r="C61" s="710"/>
      <c r="D61" s="703" t="s">
        <v>32954</v>
      </c>
      <c r="E61" s="704"/>
      <c r="F61" s="334">
        <v>677.99</v>
      </c>
      <c r="G61" s="336"/>
    </row>
    <row r="62" spans="1:7" ht="9" customHeight="1" x14ac:dyDescent="0.2">
      <c r="A62" s="335">
        <v>40684</v>
      </c>
      <c r="B62" s="709" t="s">
        <v>33353</v>
      </c>
      <c r="C62" s="710"/>
      <c r="D62" s="703" t="s">
        <v>32954</v>
      </c>
      <c r="E62" s="704"/>
      <c r="F62" s="334">
        <v>729.64</v>
      </c>
      <c r="G62" s="336"/>
    </row>
    <row r="63" spans="1:7" ht="9" customHeight="1" x14ac:dyDescent="0.2">
      <c r="A63" s="335">
        <v>40683</v>
      </c>
      <c r="B63" s="709" t="s">
        <v>33352</v>
      </c>
      <c r="C63" s="710"/>
      <c r="D63" s="703" t="s">
        <v>33058</v>
      </c>
      <c r="E63" s="704"/>
      <c r="F63" s="334">
        <v>361.87</v>
      </c>
      <c r="G63" s="336"/>
    </row>
    <row r="64" spans="1:7" ht="9" customHeight="1" x14ac:dyDescent="0.2">
      <c r="A64" s="335">
        <v>40685</v>
      </c>
      <c r="B64" s="709" t="s">
        <v>33351</v>
      </c>
      <c r="C64" s="710"/>
      <c r="D64" s="703" t="s">
        <v>32954</v>
      </c>
      <c r="E64" s="704"/>
      <c r="F64" s="334">
        <v>648.04</v>
      </c>
      <c r="G64" s="336"/>
    </row>
    <row r="65" spans="1:1" ht="10.15" customHeight="1" x14ac:dyDescent="0.2">
      <c r="A65" s="332" t="s">
        <v>32918</v>
      </c>
    </row>
  </sheetData>
  <mergeCells count="122">
    <mergeCell ref="B64:C64"/>
    <mergeCell ref="D64:E64"/>
    <mergeCell ref="B59:C59"/>
    <mergeCell ref="D59:E59"/>
    <mergeCell ref="B60:C60"/>
    <mergeCell ref="D60:E60"/>
    <mergeCell ref="B61:C61"/>
    <mergeCell ref="D61:E61"/>
    <mergeCell ref="B62:C62"/>
    <mergeCell ref="D62:E62"/>
    <mergeCell ref="B63:C63"/>
    <mergeCell ref="D63:E63"/>
    <mergeCell ref="B54:C54"/>
    <mergeCell ref="D54:E54"/>
    <mergeCell ref="B55:C55"/>
    <mergeCell ref="D55:E55"/>
    <mergeCell ref="B56:C56"/>
    <mergeCell ref="D56:E56"/>
    <mergeCell ref="B57:C57"/>
    <mergeCell ref="D57:E57"/>
    <mergeCell ref="B58:C58"/>
    <mergeCell ref="D58:E58"/>
    <mergeCell ref="B49:C49"/>
    <mergeCell ref="D49:E49"/>
    <mergeCell ref="B50:C50"/>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B13:C13"/>
    <mergeCell ref="D13:E13"/>
    <mergeCell ref="B4:C4"/>
    <mergeCell ref="D4:E4"/>
    <mergeCell ref="B5:C5"/>
    <mergeCell ref="D5:E5"/>
    <mergeCell ref="B6:C6"/>
    <mergeCell ref="D6:E6"/>
    <mergeCell ref="B7:C7"/>
    <mergeCell ref="D7:E7"/>
    <mergeCell ref="B9:C9"/>
    <mergeCell ref="D9:E9"/>
    <mergeCell ref="B10:C10"/>
    <mergeCell ref="D10:E10"/>
    <mergeCell ref="B11:C11"/>
    <mergeCell ref="D11:E11"/>
    <mergeCell ref="B12:C12"/>
    <mergeCell ref="D12:E12"/>
    <mergeCell ref="B8:C8"/>
    <mergeCell ref="D8:E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2"/>
  <sheetViews>
    <sheetView topLeftCell="A40"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9" customHeight="1" x14ac:dyDescent="0.2">
      <c r="A5" s="335">
        <v>40686</v>
      </c>
      <c r="B5" s="709" t="s">
        <v>33457</v>
      </c>
      <c r="C5" s="710"/>
      <c r="D5" s="703" t="s">
        <v>33058</v>
      </c>
      <c r="E5" s="704"/>
      <c r="F5" s="334">
        <v>478.82</v>
      </c>
      <c r="G5" s="336"/>
    </row>
    <row r="6" spans="1:7" ht="9" customHeight="1" x14ac:dyDescent="0.2">
      <c r="A6" s="335">
        <v>40687</v>
      </c>
      <c r="B6" s="709" t="s">
        <v>33456</v>
      </c>
      <c r="C6" s="710"/>
      <c r="D6" s="703" t="s">
        <v>33058</v>
      </c>
      <c r="E6" s="704"/>
      <c r="F6" s="334">
        <v>450.08</v>
      </c>
      <c r="G6" s="336"/>
    </row>
    <row r="7" spans="1:7" ht="9" customHeight="1" x14ac:dyDescent="0.2">
      <c r="A7" s="335">
        <v>40676</v>
      </c>
      <c r="B7" s="709" t="s">
        <v>33455</v>
      </c>
      <c r="C7" s="710"/>
      <c r="D7" s="703" t="s">
        <v>33058</v>
      </c>
      <c r="E7" s="704"/>
      <c r="F7" s="334">
        <v>285.60000000000002</v>
      </c>
      <c r="G7" s="336"/>
    </row>
    <row r="8" spans="1:7" ht="9" customHeight="1" x14ac:dyDescent="0.2">
      <c r="A8" s="335">
        <v>40677</v>
      </c>
      <c r="B8" s="709" t="s">
        <v>33454</v>
      </c>
      <c r="C8" s="710"/>
      <c r="D8" s="703" t="s">
        <v>32954</v>
      </c>
      <c r="E8" s="704"/>
      <c r="F8" s="334">
        <v>608.29999999999995</v>
      </c>
      <c r="G8" s="336"/>
    </row>
    <row r="9" spans="1:7" ht="9" customHeight="1" x14ac:dyDescent="0.2">
      <c r="A9" s="335">
        <v>40681</v>
      </c>
      <c r="B9" s="709" t="s">
        <v>33453</v>
      </c>
      <c r="C9" s="710"/>
      <c r="D9" s="703" t="s">
        <v>32954</v>
      </c>
      <c r="E9" s="704"/>
      <c r="F9" s="334">
        <v>678.69</v>
      </c>
      <c r="G9" s="336"/>
    </row>
    <row r="10" spans="1:7" ht="9" customHeight="1" x14ac:dyDescent="0.2">
      <c r="A10" s="335">
        <v>40680</v>
      </c>
      <c r="B10" s="709" t="s">
        <v>33452</v>
      </c>
      <c r="C10" s="710"/>
      <c r="D10" s="703" t="s">
        <v>33058</v>
      </c>
      <c r="E10" s="704"/>
      <c r="F10" s="334">
        <v>344.45</v>
      </c>
      <c r="G10" s="336"/>
    </row>
    <row r="11" spans="1:7" ht="9" customHeight="1" x14ac:dyDescent="0.2">
      <c r="A11" s="335">
        <v>40682</v>
      </c>
      <c r="B11" s="709" t="s">
        <v>33451</v>
      </c>
      <c r="C11" s="710"/>
      <c r="D11" s="703" t="s">
        <v>32954</v>
      </c>
      <c r="E11" s="704"/>
      <c r="F11" s="334">
        <v>604.49</v>
      </c>
      <c r="G11" s="336"/>
    </row>
    <row r="12" spans="1:7" ht="9" customHeight="1" x14ac:dyDescent="0.2">
      <c r="A12" s="335">
        <v>41189</v>
      </c>
      <c r="B12" s="709" t="s">
        <v>33450</v>
      </c>
      <c r="C12" s="710"/>
      <c r="D12" s="703" t="s">
        <v>33058</v>
      </c>
      <c r="E12" s="704"/>
      <c r="F12" s="334">
        <v>36.42</v>
      </c>
      <c r="G12" s="341" t="s">
        <v>32985</v>
      </c>
    </row>
    <row r="13" spans="1:7" ht="9" customHeight="1" x14ac:dyDescent="0.2">
      <c r="A13" s="335">
        <v>40728</v>
      </c>
      <c r="B13" s="709" t="s">
        <v>33449</v>
      </c>
      <c r="C13" s="710"/>
      <c r="D13" s="703" t="s">
        <v>32954</v>
      </c>
      <c r="E13" s="704"/>
      <c r="F13" s="334">
        <v>327.47000000000003</v>
      </c>
      <c r="G13" s="341" t="s">
        <v>32985</v>
      </c>
    </row>
    <row r="14" spans="1:7" ht="9" customHeight="1" x14ac:dyDescent="0.2">
      <c r="A14" s="335">
        <v>40732</v>
      </c>
      <c r="B14" s="709" t="s">
        <v>33448</v>
      </c>
      <c r="C14" s="710"/>
      <c r="D14" s="703" t="s">
        <v>32954</v>
      </c>
      <c r="E14" s="704"/>
      <c r="F14" s="334">
        <v>587.29999999999995</v>
      </c>
      <c r="G14" s="341" t="s">
        <v>32985</v>
      </c>
    </row>
    <row r="15" spans="1:7" ht="9" customHeight="1" x14ac:dyDescent="0.2">
      <c r="A15" s="335">
        <v>40733</v>
      </c>
      <c r="B15" s="709" t="s">
        <v>33447</v>
      </c>
      <c r="C15" s="710"/>
      <c r="D15" s="703" t="s">
        <v>32954</v>
      </c>
      <c r="E15" s="704"/>
      <c r="F15" s="340">
        <v>1436.54</v>
      </c>
      <c r="G15" s="341" t="s">
        <v>32985</v>
      </c>
    </row>
    <row r="16" spans="1:7" ht="9" customHeight="1" x14ac:dyDescent="0.2">
      <c r="A16" s="335">
        <v>40734</v>
      </c>
      <c r="B16" s="709" t="s">
        <v>33446</v>
      </c>
      <c r="C16" s="710"/>
      <c r="D16" s="703" t="s">
        <v>32954</v>
      </c>
      <c r="E16" s="704"/>
      <c r="F16" s="340">
        <v>2246.21</v>
      </c>
      <c r="G16" s="341" t="s">
        <v>32985</v>
      </c>
    </row>
    <row r="17" spans="1:7" ht="9" customHeight="1" x14ac:dyDescent="0.2">
      <c r="A17" s="335">
        <v>40735</v>
      </c>
      <c r="B17" s="709" t="s">
        <v>33445</v>
      </c>
      <c r="C17" s="710"/>
      <c r="D17" s="703" t="s">
        <v>32954</v>
      </c>
      <c r="E17" s="704"/>
      <c r="F17" s="340">
        <v>3241.98</v>
      </c>
      <c r="G17" s="341" t="s">
        <v>32985</v>
      </c>
    </row>
    <row r="18" spans="1:7" ht="9" customHeight="1" x14ac:dyDescent="0.2">
      <c r="A18" s="335">
        <v>40736</v>
      </c>
      <c r="B18" s="709" t="s">
        <v>33444</v>
      </c>
      <c r="C18" s="710"/>
      <c r="D18" s="703" t="s">
        <v>32954</v>
      </c>
      <c r="E18" s="704"/>
      <c r="F18" s="340">
        <v>4358.18</v>
      </c>
      <c r="G18" s="341" t="s">
        <v>32985</v>
      </c>
    </row>
    <row r="19" spans="1:7" ht="9" customHeight="1" x14ac:dyDescent="0.2">
      <c r="A19" s="335">
        <v>40737</v>
      </c>
      <c r="B19" s="709" t="s">
        <v>33443</v>
      </c>
      <c r="C19" s="710"/>
      <c r="D19" s="703" t="s">
        <v>32954</v>
      </c>
      <c r="E19" s="704"/>
      <c r="F19" s="340">
        <v>6912.14</v>
      </c>
      <c r="G19" s="341" t="s">
        <v>32985</v>
      </c>
    </row>
    <row r="20" spans="1:7" ht="9" customHeight="1" x14ac:dyDescent="0.2">
      <c r="A20" s="335">
        <v>40738</v>
      </c>
      <c r="B20" s="709" t="s">
        <v>33442</v>
      </c>
      <c r="C20" s="710"/>
      <c r="D20" s="703" t="s">
        <v>32954</v>
      </c>
      <c r="E20" s="704"/>
      <c r="F20" s="340">
        <v>4429.7</v>
      </c>
      <c r="G20" s="341" t="s">
        <v>32985</v>
      </c>
    </row>
    <row r="21" spans="1:7" ht="9" customHeight="1" x14ac:dyDescent="0.2">
      <c r="A21" s="335">
        <v>40739</v>
      </c>
      <c r="B21" s="709" t="s">
        <v>33441</v>
      </c>
      <c r="C21" s="710"/>
      <c r="D21" s="703" t="s">
        <v>32954</v>
      </c>
      <c r="E21" s="704"/>
      <c r="F21" s="340">
        <v>5958.33</v>
      </c>
      <c r="G21" s="341" t="s">
        <v>32985</v>
      </c>
    </row>
    <row r="22" spans="1:7" ht="9" customHeight="1" x14ac:dyDescent="0.2">
      <c r="A22" s="335">
        <v>40740</v>
      </c>
      <c r="B22" s="709" t="s">
        <v>33440</v>
      </c>
      <c r="C22" s="710"/>
      <c r="D22" s="703" t="s">
        <v>32954</v>
      </c>
      <c r="E22" s="704"/>
      <c r="F22" s="340">
        <v>9225.7000000000007</v>
      </c>
      <c r="G22" s="341" t="s">
        <v>32985</v>
      </c>
    </row>
    <row r="23" spans="1:7" ht="9" customHeight="1" x14ac:dyDescent="0.2">
      <c r="A23" s="335">
        <v>40741</v>
      </c>
      <c r="B23" s="709" t="s">
        <v>33439</v>
      </c>
      <c r="C23" s="710"/>
      <c r="D23" s="703" t="s">
        <v>32954</v>
      </c>
      <c r="E23" s="704"/>
      <c r="F23" s="340">
        <v>5624.36</v>
      </c>
      <c r="G23" s="341" t="s">
        <v>32985</v>
      </c>
    </row>
    <row r="24" spans="1:7" ht="9" customHeight="1" x14ac:dyDescent="0.2">
      <c r="A24" s="335">
        <v>40742</v>
      </c>
      <c r="B24" s="709" t="s">
        <v>33438</v>
      </c>
      <c r="C24" s="710"/>
      <c r="D24" s="703" t="s">
        <v>32954</v>
      </c>
      <c r="E24" s="704"/>
      <c r="F24" s="340">
        <v>11537.39</v>
      </c>
      <c r="G24" s="341" t="s">
        <v>32985</v>
      </c>
    </row>
    <row r="25" spans="1:7" ht="9" customHeight="1" x14ac:dyDescent="0.2">
      <c r="A25" s="335">
        <v>40729</v>
      </c>
      <c r="B25" s="709" t="s">
        <v>33437</v>
      </c>
      <c r="C25" s="710"/>
      <c r="D25" s="703" t="s">
        <v>32954</v>
      </c>
      <c r="E25" s="704"/>
      <c r="F25" s="334">
        <v>275.33</v>
      </c>
      <c r="G25" s="341" t="s">
        <v>32985</v>
      </c>
    </row>
    <row r="26" spans="1:7" ht="9" customHeight="1" x14ac:dyDescent="0.2">
      <c r="A26" s="335">
        <v>40730</v>
      </c>
      <c r="B26" s="709" t="s">
        <v>33436</v>
      </c>
      <c r="C26" s="710"/>
      <c r="D26" s="703" t="s">
        <v>32954</v>
      </c>
      <c r="E26" s="704"/>
      <c r="F26" s="334">
        <v>327.47000000000003</v>
      </c>
      <c r="G26" s="341" t="s">
        <v>32985</v>
      </c>
    </row>
    <row r="27" spans="1:7" ht="9" customHeight="1" x14ac:dyDescent="0.2">
      <c r="A27" s="335">
        <v>40731</v>
      </c>
      <c r="B27" s="709" t="s">
        <v>33435</v>
      </c>
      <c r="C27" s="710"/>
      <c r="D27" s="703" t="s">
        <v>32954</v>
      </c>
      <c r="E27" s="704"/>
      <c r="F27" s="334">
        <v>390.48</v>
      </c>
      <c r="G27" s="341" t="s">
        <v>32985</v>
      </c>
    </row>
    <row r="28" spans="1:7" ht="18.399999999999999" customHeight="1" x14ac:dyDescent="0.2">
      <c r="A28" s="335">
        <v>40650</v>
      </c>
      <c r="B28" s="701" t="s">
        <v>33434</v>
      </c>
      <c r="C28" s="702"/>
      <c r="D28" s="703" t="s">
        <v>33058</v>
      </c>
      <c r="E28" s="704"/>
      <c r="F28" s="334">
        <v>52.18</v>
      </c>
      <c r="G28" s="341" t="s">
        <v>32985</v>
      </c>
    </row>
    <row r="29" spans="1:7" ht="9" customHeight="1" x14ac:dyDescent="0.2">
      <c r="A29" s="335">
        <v>40637</v>
      </c>
      <c r="B29" s="709" t="s">
        <v>33433</v>
      </c>
      <c r="C29" s="710"/>
      <c r="D29" s="703" t="s">
        <v>33058</v>
      </c>
      <c r="E29" s="704"/>
      <c r="F29" s="334">
        <v>28.57</v>
      </c>
      <c r="G29" s="336"/>
    </row>
    <row r="30" spans="1:7" ht="9" customHeight="1" x14ac:dyDescent="0.2">
      <c r="A30" s="335">
        <v>40636</v>
      </c>
      <c r="B30" s="709" t="s">
        <v>33432</v>
      </c>
      <c r="C30" s="710"/>
      <c r="D30" s="703" t="s">
        <v>33058</v>
      </c>
      <c r="E30" s="704"/>
      <c r="F30" s="334">
        <v>21.32</v>
      </c>
      <c r="G30" s="336"/>
    </row>
    <row r="31" spans="1:7" ht="18.399999999999999" customHeight="1" x14ac:dyDescent="0.2">
      <c r="A31" s="335">
        <v>40712</v>
      </c>
      <c r="B31" s="701" t="s">
        <v>33431</v>
      </c>
      <c r="C31" s="702"/>
      <c r="D31" s="703" t="s">
        <v>33058</v>
      </c>
      <c r="E31" s="704"/>
      <c r="F31" s="334">
        <v>85.1</v>
      </c>
      <c r="G31" s="341" t="s">
        <v>32985</v>
      </c>
    </row>
    <row r="32" spans="1:7" ht="18.399999999999999" customHeight="1" x14ac:dyDescent="0.2">
      <c r="A32" s="335">
        <v>40713</v>
      </c>
      <c r="B32" s="701" t="s">
        <v>33430</v>
      </c>
      <c r="C32" s="702"/>
      <c r="D32" s="703" t="s">
        <v>33058</v>
      </c>
      <c r="E32" s="704"/>
      <c r="F32" s="334">
        <v>112.37</v>
      </c>
      <c r="G32" s="341" t="s">
        <v>32985</v>
      </c>
    </row>
    <row r="33" spans="1:7" ht="18.399999999999999" customHeight="1" x14ac:dyDescent="0.2">
      <c r="A33" s="335">
        <v>41262</v>
      </c>
      <c r="B33" s="701" t="s">
        <v>33429</v>
      </c>
      <c r="C33" s="702"/>
      <c r="D33" s="703" t="s">
        <v>33058</v>
      </c>
      <c r="E33" s="704"/>
      <c r="F33" s="334">
        <v>85.86</v>
      </c>
      <c r="G33" s="333"/>
    </row>
    <row r="34" spans="1:7" ht="9" customHeight="1" x14ac:dyDescent="0.2">
      <c r="A34" s="335">
        <v>41259</v>
      </c>
      <c r="B34" s="709" t="s">
        <v>33428</v>
      </c>
      <c r="C34" s="710"/>
      <c r="D34" s="703" t="s">
        <v>33058</v>
      </c>
      <c r="E34" s="704"/>
      <c r="F34" s="334">
        <v>19.45</v>
      </c>
      <c r="G34" s="336"/>
    </row>
    <row r="35" spans="1:7" ht="18.399999999999999" customHeight="1" x14ac:dyDescent="0.2">
      <c r="A35" s="335">
        <v>40640</v>
      </c>
      <c r="B35" s="701" t="s">
        <v>33427</v>
      </c>
      <c r="C35" s="702"/>
      <c r="D35" s="703" t="s">
        <v>33058</v>
      </c>
      <c r="E35" s="704"/>
      <c r="F35" s="334">
        <v>97.42</v>
      </c>
      <c r="G35" s="341" t="s">
        <v>32985</v>
      </c>
    </row>
    <row r="36" spans="1:7" ht="18.399999999999999" customHeight="1" x14ac:dyDescent="0.2">
      <c r="A36" s="335">
        <v>40642</v>
      </c>
      <c r="B36" s="701" t="s">
        <v>33426</v>
      </c>
      <c r="C36" s="702"/>
      <c r="D36" s="703" t="s">
        <v>33058</v>
      </c>
      <c r="E36" s="704"/>
      <c r="F36" s="334">
        <v>98.38</v>
      </c>
      <c r="G36" s="341" t="s">
        <v>32985</v>
      </c>
    </row>
    <row r="37" spans="1:7" ht="18.399999999999999" customHeight="1" x14ac:dyDescent="0.2">
      <c r="A37" s="335">
        <v>40643</v>
      </c>
      <c r="B37" s="701" t="s">
        <v>33425</v>
      </c>
      <c r="C37" s="702"/>
      <c r="D37" s="703" t="s">
        <v>33058</v>
      </c>
      <c r="E37" s="704"/>
      <c r="F37" s="334">
        <v>105.71</v>
      </c>
      <c r="G37" s="341" t="s">
        <v>32985</v>
      </c>
    </row>
    <row r="38" spans="1:7" ht="18.399999999999999" customHeight="1" x14ac:dyDescent="0.2">
      <c r="A38" s="335">
        <v>40641</v>
      </c>
      <c r="B38" s="701" t="s">
        <v>33424</v>
      </c>
      <c r="C38" s="702"/>
      <c r="D38" s="703" t="s">
        <v>33058</v>
      </c>
      <c r="E38" s="704"/>
      <c r="F38" s="334">
        <v>92.24</v>
      </c>
      <c r="G38" s="341" t="s">
        <v>32985</v>
      </c>
    </row>
    <row r="39" spans="1:7" ht="18.399999999999999" customHeight="1" x14ac:dyDescent="0.2">
      <c r="A39" s="335">
        <v>40648</v>
      </c>
      <c r="B39" s="701" t="s">
        <v>33423</v>
      </c>
      <c r="C39" s="702"/>
      <c r="D39" s="703" t="s">
        <v>33058</v>
      </c>
      <c r="E39" s="704"/>
      <c r="F39" s="334">
        <v>120.49</v>
      </c>
      <c r="G39" s="341" t="s">
        <v>32985</v>
      </c>
    </row>
    <row r="40" spans="1:7" ht="18.399999999999999" customHeight="1" x14ac:dyDescent="0.2">
      <c r="A40" s="335">
        <v>40649</v>
      </c>
      <c r="B40" s="701" t="s">
        <v>33422</v>
      </c>
      <c r="C40" s="702"/>
      <c r="D40" s="703" t="s">
        <v>33058</v>
      </c>
      <c r="E40" s="704"/>
      <c r="F40" s="334">
        <v>97.49</v>
      </c>
      <c r="G40" s="341" t="s">
        <v>32985</v>
      </c>
    </row>
    <row r="41" spans="1:7" ht="18.399999999999999" customHeight="1" x14ac:dyDescent="0.2">
      <c r="A41" s="335">
        <v>40645</v>
      </c>
      <c r="B41" s="701" t="s">
        <v>33421</v>
      </c>
      <c r="C41" s="702"/>
      <c r="D41" s="703" t="s">
        <v>33058</v>
      </c>
      <c r="E41" s="704"/>
      <c r="F41" s="334">
        <v>216.08</v>
      </c>
      <c r="G41" s="341" t="s">
        <v>32985</v>
      </c>
    </row>
    <row r="42" spans="1:7" ht="18.399999999999999" customHeight="1" x14ac:dyDescent="0.2">
      <c r="A42" s="335">
        <v>40644</v>
      </c>
      <c r="B42" s="701" t="s">
        <v>33420</v>
      </c>
      <c r="C42" s="702"/>
      <c r="D42" s="703" t="s">
        <v>33058</v>
      </c>
      <c r="E42" s="704"/>
      <c r="F42" s="334">
        <v>130.65</v>
      </c>
      <c r="G42" s="341" t="s">
        <v>32985</v>
      </c>
    </row>
    <row r="43" spans="1:7" ht="18.399999999999999" customHeight="1" x14ac:dyDescent="0.2">
      <c r="A43" s="335">
        <v>40646</v>
      </c>
      <c r="B43" s="701" t="s">
        <v>33419</v>
      </c>
      <c r="C43" s="702"/>
      <c r="D43" s="703" t="s">
        <v>33058</v>
      </c>
      <c r="E43" s="704"/>
      <c r="F43" s="334">
        <v>118.19</v>
      </c>
      <c r="G43" s="341" t="s">
        <v>32985</v>
      </c>
    </row>
    <row r="44" spans="1:7" ht="18.399999999999999" customHeight="1" x14ac:dyDescent="0.2">
      <c r="A44" s="335">
        <v>40647</v>
      </c>
      <c r="B44" s="701" t="s">
        <v>33418</v>
      </c>
      <c r="C44" s="702"/>
      <c r="D44" s="703" t="s">
        <v>33058</v>
      </c>
      <c r="E44" s="704"/>
      <c r="F44" s="334">
        <v>113.16</v>
      </c>
      <c r="G44" s="341" t="s">
        <v>32985</v>
      </c>
    </row>
    <row r="45" spans="1:7" ht="18.399999999999999" customHeight="1" x14ac:dyDescent="0.2">
      <c r="A45" s="335">
        <v>40704</v>
      </c>
      <c r="B45" s="701" t="s">
        <v>33417</v>
      </c>
      <c r="C45" s="702"/>
      <c r="D45" s="703" t="s">
        <v>33058</v>
      </c>
      <c r="E45" s="704"/>
      <c r="F45" s="334">
        <v>85.56</v>
      </c>
      <c r="G45" s="341" t="s">
        <v>32985</v>
      </c>
    </row>
    <row r="46" spans="1:7" ht="18.399999999999999" customHeight="1" x14ac:dyDescent="0.2">
      <c r="A46" s="335">
        <v>41107</v>
      </c>
      <c r="B46" s="701" t="s">
        <v>33416</v>
      </c>
      <c r="C46" s="702"/>
      <c r="D46" s="703" t="s">
        <v>33058</v>
      </c>
      <c r="E46" s="704"/>
      <c r="F46" s="334">
        <v>119</v>
      </c>
      <c r="G46" s="341" t="s">
        <v>32985</v>
      </c>
    </row>
    <row r="47" spans="1:7" ht="18.399999999999999" customHeight="1" x14ac:dyDescent="0.2">
      <c r="A47" s="335">
        <v>40638</v>
      </c>
      <c r="B47" s="701" t="s">
        <v>33415</v>
      </c>
      <c r="C47" s="702"/>
      <c r="D47" s="703" t="s">
        <v>33058</v>
      </c>
      <c r="E47" s="704"/>
      <c r="F47" s="334">
        <v>455.67</v>
      </c>
      <c r="G47" s="333"/>
    </row>
    <row r="48" spans="1:7" ht="18.399999999999999" customHeight="1" x14ac:dyDescent="0.2">
      <c r="A48" s="335">
        <v>41188</v>
      </c>
      <c r="B48" s="701" t="s">
        <v>33414</v>
      </c>
      <c r="C48" s="702"/>
      <c r="D48" s="703" t="s">
        <v>33058</v>
      </c>
      <c r="E48" s="704"/>
      <c r="F48" s="334">
        <v>728.67</v>
      </c>
      <c r="G48" s="333"/>
    </row>
    <row r="49" spans="1:7" ht="18.399999999999999" customHeight="1" x14ac:dyDescent="0.2">
      <c r="A49" s="335">
        <v>41187</v>
      </c>
      <c r="B49" s="701" t="s">
        <v>33413</v>
      </c>
      <c r="C49" s="702"/>
      <c r="D49" s="703" t="s">
        <v>33058</v>
      </c>
      <c r="E49" s="704"/>
      <c r="F49" s="334">
        <v>963.38</v>
      </c>
      <c r="G49" s="333"/>
    </row>
    <row r="50" spans="1:7" ht="18.399999999999999" customHeight="1" x14ac:dyDescent="0.2">
      <c r="A50" s="335">
        <v>40705</v>
      </c>
      <c r="B50" s="701" t="s">
        <v>33412</v>
      </c>
      <c r="C50" s="702"/>
      <c r="D50" s="703" t="s">
        <v>33058</v>
      </c>
      <c r="E50" s="704"/>
      <c r="F50" s="334">
        <v>69.36</v>
      </c>
      <c r="G50" s="341" t="s">
        <v>32985</v>
      </c>
    </row>
    <row r="51" spans="1:7" ht="9" customHeight="1" x14ac:dyDescent="0.2">
      <c r="A51" s="335">
        <v>40639</v>
      </c>
      <c r="B51" s="709" t="s">
        <v>33411</v>
      </c>
      <c r="C51" s="710"/>
      <c r="D51" s="703" t="s">
        <v>33058</v>
      </c>
      <c r="E51" s="704"/>
      <c r="F51" s="334">
        <v>460.23</v>
      </c>
      <c r="G51" s="336"/>
    </row>
    <row r="52" spans="1:7" ht="10.15" customHeight="1" x14ac:dyDescent="0.2">
      <c r="A52" s="332" t="s">
        <v>32918</v>
      </c>
    </row>
  </sheetData>
  <mergeCells count="96">
    <mergeCell ref="B49:C49"/>
    <mergeCell ref="D49:E49"/>
    <mergeCell ref="B50:C50"/>
    <mergeCell ref="D50:E50"/>
    <mergeCell ref="B51:C51"/>
    <mergeCell ref="D51:E51"/>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4"/>
  <sheetViews>
    <sheetView topLeftCell="A34"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41227</v>
      </c>
      <c r="B5" s="701" t="s">
        <v>33517</v>
      </c>
      <c r="C5" s="702"/>
      <c r="D5" s="703" t="s">
        <v>33058</v>
      </c>
      <c r="E5" s="704"/>
      <c r="F5" s="334">
        <v>127.1</v>
      </c>
      <c r="G5" s="333"/>
    </row>
    <row r="6" spans="1:7" ht="9" customHeight="1" x14ac:dyDescent="0.2">
      <c r="A6" s="335">
        <v>40951</v>
      </c>
      <c r="B6" s="709" t="s">
        <v>33516</v>
      </c>
      <c r="C6" s="710"/>
      <c r="D6" s="703" t="s">
        <v>33058</v>
      </c>
      <c r="E6" s="704"/>
      <c r="F6" s="334">
        <v>23.11</v>
      </c>
      <c r="G6" s="336"/>
    </row>
    <row r="7" spans="1:7" ht="9" customHeight="1" x14ac:dyDescent="0.2">
      <c r="A7" s="335">
        <v>41121</v>
      </c>
      <c r="B7" s="709" t="s">
        <v>33515</v>
      </c>
      <c r="C7" s="710"/>
      <c r="D7" s="703" t="s">
        <v>33058</v>
      </c>
      <c r="E7" s="704"/>
      <c r="F7" s="334">
        <v>22.98</v>
      </c>
      <c r="G7" s="336"/>
    </row>
    <row r="8" spans="1:7" ht="9" customHeight="1" x14ac:dyDescent="0.2">
      <c r="A8" s="335">
        <v>41120</v>
      </c>
      <c r="B8" s="709" t="s">
        <v>33514</v>
      </c>
      <c r="C8" s="710"/>
      <c r="D8" s="703" t="s">
        <v>33058</v>
      </c>
      <c r="E8" s="704"/>
      <c r="F8" s="334">
        <v>15.41</v>
      </c>
      <c r="G8" s="336"/>
    </row>
    <row r="9" spans="1:7" ht="9" customHeight="1" x14ac:dyDescent="0.2">
      <c r="A9" s="335">
        <v>41128</v>
      </c>
      <c r="B9" s="709" t="s">
        <v>33513</v>
      </c>
      <c r="C9" s="710"/>
      <c r="D9" s="703" t="s">
        <v>33058</v>
      </c>
      <c r="E9" s="704"/>
      <c r="F9" s="334">
        <v>7.1</v>
      </c>
      <c r="G9" s="336"/>
    </row>
    <row r="10" spans="1:7" ht="9" customHeight="1" x14ac:dyDescent="0.2">
      <c r="A10" s="335">
        <v>41129</v>
      </c>
      <c r="B10" s="709" t="s">
        <v>33512</v>
      </c>
      <c r="C10" s="710"/>
      <c r="D10" s="703" t="s">
        <v>33058</v>
      </c>
      <c r="E10" s="704"/>
      <c r="F10" s="334">
        <v>8.07</v>
      </c>
      <c r="G10" s="336"/>
    </row>
    <row r="11" spans="1:7" ht="9" customHeight="1" x14ac:dyDescent="0.2">
      <c r="A11" s="335">
        <v>41131</v>
      </c>
      <c r="B11" s="709" t="s">
        <v>33511</v>
      </c>
      <c r="C11" s="710"/>
      <c r="D11" s="703" t="s">
        <v>33058</v>
      </c>
      <c r="E11" s="704"/>
      <c r="F11" s="334">
        <v>9.57</v>
      </c>
      <c r="G11" s="336"/>
    </row>
    <row r="12" spans="1:7" ht="9" customHeight="1" x14ac:dyDescent="0.2">
      <c r="A12" s="335">
        <v>41130</v>
      </c>
      <c r="B12" s="709" t="s">
        <v>33510</v>
      </c>
      <c r="C12" s="710"/>
      <c r="D12" s="703" t="s">
        <v>33058</v>
      </c>
      <c r="E12" s="704"/>
      <c r="F12" s="334">
        <v>17.46</v>
      </c>
      <c r="G12" s="336"/>
    </row>
    <row r="13" spans="1:7" ht="18.399999999999999" customHeight="1" x14ac:dyDescent="0.2">
      <c r="A13" s="335">
        <v>40997</v>
      </c>
      <c r="B13" s="701" t="s">
        <v>33509</v>
      </c>
      <c r="C13" s="702"/>
      <c r="D13" s="703" t="s">
        <v>32921</v>
      </c>
      <c r="E13" s="704"/>
      <c r="F13" s="334">
        <v>99.49</v>
      </c>
      <c r="G13" s="333"/>
    </row>
    <row r="14" spans="1:7" ht="9" customHeight="1" x14ac:dyDescent="0.2">
      <c r="A14" s="335">
        <v>40724</v>
      </c>
      <c r="B14" s="709" t="s">
        <v>33508</v>
      </c>
      <c r="C14" s="710"/>
      <c r="D14" s="703" t="s">
        <v>32921</v>
      </c>
      <c r="E14" s="704"/>
      <c r="F14" s="334">
        <v>139.85</v>
      </c>
      <c r="G14" s="336"/>
    </row>
    <row r="15" spans="1:7" ht="18.399999999999999" customHeight="1" x14ac:dyDescent="0.2">
      <c r="A15" s="335">
        <v>40722</v>
      </c>
      <c r="B15" s="701" t="s">
        <v>33507</v>
      </c>
      <c r="C15" s="702"/>
      <c r="D15" s="703" t="s">
        <v>32921</v>
      </c>
      <c r="E15" s="704"/>
      <c r="F15" s="334">
        <v>10.81</v>
      </c>
      <c r="G15" s="333"/>
    </row>
    <row r="16" spans="1:7" ht="9" customHeight="1" x14ac:dyDescent="0.2">
      <c r="A16" s="335">
        <v>40998</v>
      </c>
      <c r="B16" s="709" t="s">
        <v>33506</v>
      </c>
      <c r="C16" s="710"/>
      <c r="D16" s="703" t="s">
        <v>32921</v>
      </c>
      <c r="E16" s="704"/>
      <c r="F16" s="334">
        <v>10.26</v>
      </c>
      <c r="G16" s="336"/>
    </row>
    <row r="17" spans="1:7" ht="9" customHeight="1" x14ac:dyDescent="0.2">
      <c r="A17" s="335">
        <v>40723</v>
      </c>
      <c r="B17" s="709" t="s">
        <v>33505</v>
      </c>
      <c r="C17" s="710"/>
      <c r="D17" s="703" t="s">
        <v>32921</v>
      </c>
      <c r="E17" s="704"/>
      <c r="F17" s="334">
        <v>72.03</v>
      </c>
      <c r="G17" s="336"/>
    </row>
    <row r="18" spans="1:7" ht="9" customHeight="1" x14ac:dyDescent="0.2">
      <c r="A18" s="335">
        <v>40335</v>
      </c>
      <c r="B18" s="709" t="s">
        <v>33504</v>
      </c>
      <c r="C18" s="710"/>
      <c r="D18" s="703" t="s">
        <v>32919</v>
      </c>
      <c r="E18" s="704"/>
      <c r="F18" s="334">
        <v>552.61</v>
      </c>
      <c r="G18" s="341" t="s">
        <v>32985</v>
      </c>
    </row>
    <row r="19" spans="1:7" ht="9" customHeight="1" x14ac:dyDescent="0.2">
      <c r="A19" s="335">
        <v>40334</v>
      </c>
      <c r="B19" s="709" t="s">
        <v>33503</v>
      </c>
      <c r="C19" s="710"/>
      <c r="D19" s="703" t="s">
        <v>32919</v>
      </c>
      <c r="E19" s="704"/>
      <c r="F19" s="334">
        <v>776.58</v>
      </c>
      <c r="G19" s="341" t="s">
        <v>32985</v>
      </c>
    </row>
    <row r="20" spans="1:7" ht="18.399999999999999" customHeight="1" x14ac:dyDescent="0.2">
      <c r="A20" s="335">
        <v>40333</v>
      </c>
      <c r="B20" s="701" t="s">
        <v>33502</v>
      </c>
      <c r="C20" s="702"/>
      <c r="D20" s="703" t="s">
        <v>32919</v>
      </c>
      <c r="E20" s="704"/>
      <c r="F20" s="334">
        <v>276.3</v>
      </c>
      <c r="G20" s="341" t="s">
        <v>32985</v>
      </c>
    </row>
    <row r="21" spans="1:7" ht="18.399999999999999" customHeight="1" x14ac:dyDescent="0.2">
      <c r="A21" s="335">
        <v>40332</v>
      </c>
      <c r="B21" s="701" t="s">
        <v>33501</v>
      </c>
      <c r="C21" s="702"/>
      <c r="D21" s="703" t="s">
        <v>32919</v>
      </c>
      <c r="E21" s="704"/>
      <c r="F21" s="334">
        <v>388.29</v>
      </c>
      <c r="G21" s="341" t="s">
        <v>32985</v>
      </c>
    </row>
    <row r="22" spans="1:7" ht="9" customHeight="1" x14ac:dyDescent="0.2">
      <c r="A22" s="335">
        <v>40675</v>
      </c>
      <c r="B22" s="709" t="s">
        <v>33500</v>
      </c>
      <c r="C22" s="710"/>
      <c r="D22" s="703" t="s">
        <v>32954</v>
      </c>
      <c r="E22" s="704"/>
      <c r="F22" s="334">
        <v>198.98</v>
      </c>
      <c r="G22" s="336"/>
    </row>
    <row r="23" spans="1:7" ht="9" customHeight="1" x14ac:dyDescent="0.2">
      <c r="A23" s="335">
        <v>40673</v>
      </c>
      <c r="B23" s="709" t="s">
        <v>33499</v>
      </c>
      <c r="C23" s="710"/>
      <c r="D23" s="703" t="s">
        <v>32954</v>
      </c>
      <c r="E23" s="704"/>
      <c r="F23" s="334">
        <v>69.27</v>
      </c>
      <c r="G23" s="336"/>
    </row>
    <row r="24" spans="1:7" ht="9" customHeight="1" x14ac:dyDescent="0.2">
      <c r="A24" s="335">
        <v>40674</v>
      </c>
      <c r="B24" s="709" t="s">
        <v>33498</v>
      </c>
      <c r="C24" s="710"/>
      <c r="D24" s="703" t="s">
        <v>32954</v>
      </c>
      <c r="E24" s="704"/>
      <c r="F24" s="334">
        <v>74.2</v>
      </c>
      <c r="G24" s="336"/>
    </row>
    <row r="25" spans="1:7" ht="9" customHeight="1" x14ac:dyDescent="0.2">
      <c r="A25" s="335">
        <v>41037</v>
      </c>
      <c r="B25" s="709" t="s">
        <v>33497</v>
      </c>
      <c r="C25" s="710"/>
      <c r="D25" s="703" t="s">
        <v>33058</v>
      </c>
      <c r="E25" s="704"/>
      <c r="F25" s="334">
        <v>64.319999999999993</v>
      </c>
      <c r="G25" s="336"/>
    </row>
    <row r="26" spans="1:7" ht="9" customHeight="1" x14ac:dyDescent="0.2">
      <c r="A26" s="335">
        <v>40258</v>
      </c>
      <c r="B26" s="709" t="s">
        <v>33496</v>
      </c>
      <c r="C26" s="710"/>
      <c r="D26" s="703" t="s">
        <v>32921</v>
      </c>
      <c r="E26" s="704"/>
      <c r="F26" s="334">
        <v>58.37</v>
      </c>
      <c r="G26" s="336"/>
    </row>
    <row r="27" spans="1:7" ht="9" customHeight="1" x14ac:dyDescent="0.2">
      <c r="A27" s="335">
        <v>40261</v>
      </c>
      <c r="B27" s="709" t="s">
        <v>33495</v>
      </c>
      <c r="C27" s="710"/>
      <c r="D27" s="703" t="s">
        <v>32921</v>
      </c>
      <c r="E27" s="704"/>
      <c r="F27" s="334">
        <v>66.61</v>
      </c>
      <c r="G27" s="336"/>
    </row>
    <row r="28" spans="1:7" ht="9" customHeight="1" x14ac:dyDescent="0.2">
      <c r="A28" s="335">
        <v>40259</v>
      </c>
      <c r="B28" s="709" t="s">
        <v>33494</v>
      </c>
      <c r="C28" s="710"/>
      <c r="D28" s="703" t="s">
        <v>32921</v>
      </c>
      <c r="E28" s="704"/>
      <c r="F28" s="334">
        <v>86.03</v>
      </c>
      <c r="G28" s="336"/>
    </row>
    <row r="29" spans="1:7" ht="9" customHeight="1" x14ac:dyDescent="0.2">
      <c r="A29" s="335">
        <v>40262</v>
      </c>
      <c r="B29" s="709" t="s">
        <v>33493</v>
      </c>
      <c r="C29" s="710"/>
      <c r="D29" s="703" t="s">
        <v>32921</v>
      </c>
      <c r="E29" s="704"/>
      <c r="F29" s="334">
        <v>94.27</v>
      </c>
      <c r="G29" s="336"/>
    </row>
    <row r="30" spans="1:7" ht="9" customHeight="1" x14ac:dyDescent="0.2">
      <c r="A30" s="335">
        <v>40260</v>
      </c>
      <c r="B30" s="709" t="s">
        <v>33492</v>
      </c>
      <c r="C30" s="710"/>
      <c r="D30" s="703" t="s">
        <v>32921</v>
      </c>
      <c r="E30" s="704"/>
      <c r="F30" s="334">
        <v>127.51</v>
      </c>
      <c r="G30" s="336"/>
    </row>
    <row r="31" spans="1:7" ht="9" customHeight="1" x14ac:dyDescent="0.2">
      <c r="A31" s="335">
        <v>40263</v>
      </c>
      <c r="B31" s="709" t="s">
        <v>33491</v>
      </c>
      <c r="C31" s="710"/>
      <c r="D31" s="703" t="s">
        <v>32921</v>
      </c>
      <c r="E31" s="704"/>
      <c r="F31" s="334">
        <v>135.76</v>
      </c>
      <c r="G31" s="336"/>
    </row>
    <row r="32" spans="1:7" ht="9" customHeight="1" x14ac:dyDescent="0.2">
      <c r="A32" s="335">
        <v>40267</v>
      </c>
      <c r="B32" s="709" t="s">
        <v>33490</v>
      </c>
      <c r="C32" s="710"/>
      <c r="D32" s="703" t="s">
        <v>32921</v>
      </c>
      <c r="E32" s="704"/>
      <c r="F32" s="334">
        <v>139.81</v>
      </c>
      <c r="G32" s="336"/>
    </row>
    <row r="33" spans="1:7" ht="9" customHeight="1" x14ac:dyDescent="0.2">
      <c r="A33" s="335">
        <v>40264</v>
      </c>
      <c r="B33" s="709" t="s">
        <v>33489</v>
      </c>
      <c r="C33" s="710"/>
      <c r="D33" s="703" t="s">
        <v>32921</v>
      </c>
      <c r="E33" s="704"/>
      <c r="F33" s="334">
        <v>131.57</v>
      </c>
      <c r="G33" s="336"/>
    </row>
    <row r="34" spans="1:7" ht="9" customHeight="1" x14ac:dyDescent="0.2">
      <c r="A34" s="335">
        <v>40268</v>
      </c>
      <c r="B34" s="709" t="s">
        <v>33488</v>
      </c>
      <c r="C34" s="710"/>
      <c r="D34" s="703" t="s">
        <v>32921</v>
      </c>
      <c r="E34" s="704"/>
      <c r="F34" s="334">
        <v>171.98</v>
      </c>
      <c r="G34" s="336"/>
    </row>
    <row r="35" spans="1:7" ht="9" customHeight="1" x14ac:dyDescent="0.2">
      <c r="A35" s="335">
        <v>40265</v>
      </c>
      <c r="B35" s="709" t="s">
        <v>33487</v>
      </c>
      <c r="C35" s="710"/>
      <c r="D35" s="703" t="s">
        <v>32921</v>
      </c>
      <c r="E35" s="704"/>
      <c r="F35" s="334">
        <v>163.72999999999999</v>
      </c>
      <c r="G35" s="336"/>
    </row>
    <row r="36" spans="1:7" ht="9" customHeight="1" x14ac:dyDescent="0.2">
      <c r="A36" s="335">
        <v>40269</v>
      </c>
      <c r="B36" s="709" t="s">
        <v>33486</v>
      </c>
      <c r="C36" s="710"/>
      <c r="D36" s="703" t="s">
        <v>32921</v>
      </c>
      <c r="E36" s="704"/>
      <c r="F36" s="334">
        <v>299.05</v>
      </c>
      <c r="G36" s="336"/>
    </row>
    <row r="37" spans="1:7" ht="9" customHeight="1" x14ac:dyDescent="0.2">
      <c r="A37" s="335">
        <v>40266</v>
      </c>
      <c r="B37" s="709" t="s">
        <v>33485</v>
      </c>
      <c r="C37" s="710"/>
      <c r="D37" s="703" t="s">
        <v>32921</v>
      </c>
      <c r="E37" s="704"/>
      <c r="F37" s="334">
        <v>290.81</v>
      </c>
      <c r="G37" s="336"/>
    </row>
    <row r="38" spans="1:7" ht="9" customHeight="1" x14ac:dyDescent="0.2">
      <c r="A38" s="335">
        <v>40276</v>
      </c>
      <c r="B38" s="709" t="s">
        <v>33484</v>
      </c>
      <c r="C38" s="710"/>
      <c r="D38" s="703" t="s">
        <v>32921</v>
      </c>
      <c r="E38" s="704"/>
      <c r="F38" s="334">
        <v>245.86</v>
      </c>
      <c r="G38" s="336"/>
    </row>
    <row r="39" spans="1:7" ht="9" customHeight="1" x14ac:dyDescent="0.2">
      <c r="A39" s="335">
        <v>40256</v>
      </c>
      <c r="B39" s="709" t="s">
        <v>33483</v>
      </c>
      <c r="C39" s="710"/>
      <c r="D39" s="703" t="s">
        <v>32921</v>
      </c>
      <c r="E39" s="704"/>
      <c r="F39" s="334">
        <v>86.03</v>
      </c>
      <c r="G39" s="336"/>
    </row>
    <row r="40" spans="1:7" ht="9" customHeight="1" x14ac:dyDescent="0.2">
      <c r="A40" s="335">
        <v>40257</v>
      </c>
      <c r="B40" s="709" t="s">
        <v>33482</v>
      </c>
      <c r="C40" s="710"/>
      <c r="D40" s="703" t="s">
        <v>32921</v>
      </c>
      <c r="E40" s="704"/>
      <c r="F40" s="334">
        <v>195.83</v>
      </c>
      <c r="G40" s="336"/>
    </row>
    <row r="41" spans="1:7" ht="18.399999999999999" customHeight="1" x14ac:dyDescent="0.2">
      <c r="A41" s="335">
        <v>41192</v>
      </c>
      <c r="B41" s="701" t="s">
        <v>33481</v>
      </c>
      <c r="C41" s="702"/>
      <c r="D41" s="703" t="s">
        <v>32921</v>
      </c>
      <c r="E41" s="704"/>
      <c r="F41" s="334">
        <v>217.71</v>
      </c>
      <c r="G41" s="341" t="s">
        <v>32985</v>
      </c>
    </row>
    <row r="42" spans="1:7" ht="18.399999999999999" customHeight="1" x14ac:dyDescent="0.2">
      <c r="A42" s="335">
        <v>41198</v>
      </c>
      <c r="B42" s="701" t="s">
        <v>33480</v>
      </c>
      <c r="C42" s="702"/>
      <c r="D42" s="703" t="s">
        <v>32921</v>
      </c>
      <c r="E42" s="704"/>
      <c r="F42" s="334">
        <v>219.78</v>
      </c>
      <c r="G42" s="341" t="s">
        <v>32985</v>
      </c>
    </row>
    <row r="43" spans="1:7" ht="9" customHeight="1" x14ac:dyDescent="0.2">
      <c r="A43" s="335">
        <v>40282</v>
      </c>
      <c r="B43" s="709" t="s">
        <v>33479</v>
      </c>
      <c r="C43" s="710"/>
      <c r="D43" s="703" t="s">
        <v>32921</v>
      </c>
      <c r="E43" s="704"/>
      <c r="F43" s="334">
        <v>11.71</v>
      </c>
      <c r="G43" s="336"/>
    </row>
    <row r="44" spans="1:7" ht="9" customHeight="1" x14ac:dyDescent="0.2">
      <c r="A44" s="335">
        <v>40285</v>
      </c>
      <c r="B44" s="709" t="s">
        <v>33478</v>
      </c>
      <c r="C44" s="710"/>
      <c r="D44" s="703" t="s">
        <v>32921</v>
      </c>
      <c r="E44" s="704"/>
      <c r="F44" s="334">
        <v>19.96</v>
      </c>
      <c r="G44" s="336"/>
    </row>
    <row r="45" spans="1:7" ht="9" customHeight="1" x14ac:dyDescent="0.2">
      <c r="A45" s="335">
        <v>40283</v>
      </c>
      <c r="B45" s="709" t="s">
        <v>33477</v>
      </c>
      <c r="C45" s="710"/>
      <c r="D45" s="703" t="s">
        <v>32921</v>
      </c>
      <c r="E45" s="704"/>
      <c r="F45" s="334">
        <v>12.88</v>
      </c>
      <c r="G45" s="336"/>
    </row>
    <row r="46" spans="1:7" ht="9" customHeight="1" x14ac:dyDescent="0.2">
      <c r="A46" s="335">
        <v>40286</v>
      </c>
      <c r="B46" s="709" t="s">
        <v>33476</v>
      </c>
      <c r="C46" s="710"/>
      <c r="D46" s="703" t="s">
        <v>32921</v>
      </c>
      <c r="E46" s="704"/>
      <c r="F46" s="334">
        <v>21.12</v>
      </c>
      <c r="G46" s="336"/>
    </row>
    <row r="47" spans="1:7" ht="9" customHeight="1" x14ac:dyDescent="0.2">
      <c r="A47" s="335">
        <v>40284</v>
      </c>
      <c r="B47" s="709" t="s">
        <v>33475</v>
      </c>
      <c r="C47" s="710"/>
      <c r="D47" s="703" t="s">
        <v>32921</v>
      </c>
      <c r="E47" s="704"/>
      <c r="F47" s="334">
        <v>15.16</v>
      </c>
      <c r="G47" s="336"/>
    </row>
    <row r="48" spans="1:7" ht="9" customHeight="1" x14ac:dyDescent="0.2">
      <c r="A48" s="335">
        <v>40287</v>
      </c>
      <c r="B48" s="709" t="s">
        <v>33474</v>
      </c>
      <c r="C48" s="710"/>
      <c r="D48" s="703" t="s">
        <v>32921</v>
      </c>
      <c r="E48" s="704"/>
      <c r="F48" s="334">
        <v>23.41</v>
      </c>
      <c r="G48" s="336"/>
    </row>
    <row r="49" spans="1:7" ht="9" customHeight="1" x14ac:dyDescent="0.2">
      <c r="A49" s="335">
        <v>40288</v>
      </c>
      <c r="B49" s="709" t="s">
        <v>33473</v>
      </c>
      <c r="C49" s="710"/>
      <c r="D49" s="703" t="s">
        <v>32921</v>
      </c>
      <c r="E49" s="704"/>
      <c r="F49" s="334">
        <v>21.49</v>
      </c>
      <c r="G49" s="336"/>
    </row>
    <row r="50" spans="1:7" ht="9" customHeight="1" x14ac:dyDescent="0.2">
      <c r="A50" s="335">
        <v>40291</v>
      </c>
      <c r="B50" s="709" t="s">
        <v>33472</v>
      </c>
      <c r="C50" s="710"/>
      <c r="D50" s="703" t="s">
        <v>32921</v>
      </c>
      <c r="E50" s="704"/>
      <c r="F50" s="334">
        <v>29.73</v>
      </c>
      <c r="G50" s="336"/>
    </row>
    <row r="51" spans="1:7" ht="9" customHeight="1" x14ac:dyDescent="0.2">
      <c r="A51" s="335">
        <v>40289</v>
      </c>
      <c r="B51" s="709" t="s">
        <v>33471</v>
      </c>
      <c r="C51" s="710"/>
      <c r="D51" s="703" t="s">
        <v>32921</v>
      </c>
      <c r="E51" s="704"/>
      <c r="F51" s="334">
        <v>25.78</v>
      </c>
      <c r="G51" s="336"/>
    </row>
    <row r="52" spans="1:7" ht="9" customHeight="1" x14ac:dyDescent="0.2">
      <c r="A52" s="335">
        <v>40292</v>
      </c>
      <c r="B52" s="709" t="s">
        <v>33470</v>
      </c>
      <c r="C52" s="710"/>
      <c r="D52" s="703" t="s">
        <v>32921</v>
      </c>
      <c r="E52" s="704"/>
      <c r="F52" s="334">
        <v>34.020000000000003</v>
      </c>
      <c r="G52" s="336"/>
    </row>
    <row r="53" spans="1:7" ht="9" customHeight="1" x14ac:dyDescent="0.2">
      <c r="A53" s="335">
        <v>40290</v>
      </c>
      <c r="B53" s="709" t="s">
        <v>33469</v>
      </c>
      <c r="C53" s="710"/>
      <c r="D53" s="703" t="s">
        <v>32921</v>
      </c>
      <c r="E53" s="704"/>
      <c r="F53" s="334">
        <v>32.229999999999997</v>
      </c>
      <c r="G53" s="336"/>
    </row>
    <row r="54" spans="1:7" ht="9" customHeight="1" x14ac:dyDescent="0.2">
      <c r="A54" s="335">
        <v>40293</v>
      </c>
      <c r="B54" s="709" t="s">
        <v>33468</v>
      </c>
      <c r="C54" s="710"/>
      <c r="D54" s="703" t="s">
        <v>32921</v>
      </c>
      <c r="E54" s="704"/>
      <c r="F54" s="334">
        <v>40.479999999999997</v>
      </c>
      <c r="G54" s="336"/>
    </row>
    <row r="55" spans="1:7" ht="9" customHeight="1" x14ac:dyDescent="0.2">
      <c r="A55" s="335">
        <v>40294</v>
      </c>
      <c r="B55" s="709" t="s">
        <v>33467</v>
      </c>
      <c r="C55" s="710"/>
      <c r="D55" s="703" t="s">
        <v>32921</v>
      </c>
      <c r="E55" s="704"/>
      <c r="F55" s="334">
        <v>125.62</v>
      </c>
      <c r="G55" s="336"/>
    </row>
    <row r="56" spans="1:7" ht="9" customHeight="1" x14ac:dyDescent="0.2">
      <c r="A56" s="335">
        <v>40297</v>
      </c>
      <c r="B56" s="709" t="s">
        <v>33466</v>
      </c>
      <c r="C56" s="710"/>
      <c r="D56" s="703" t="s">
        <v>32921</v>
      </c>
      <c r="E56" s="704"/>
      <c r="F56" s="334">
        <v>133.86000000000001</v>
      </c>
      <c r="G56" s="336"/>
    </row>
    <row r="57" spans="1:7" ht="9" customHeight="1" x14ac:dyDescent="0.2">
      <c r="A57" s="335">
        <v>40295</v>
      </c>
      <c r="B57" s="709" t="s">
        <v>33465</v>
      </c>
      <c r="C57" s="710"/>
      <c r="D57" s="703" t="s">
        <v>32921</v>
      </c>
      <c r="E57" s="704"/>
      <c r="F57" s="334">
        <v>140.19999999999999</v>
      </c>
      <c r="G57" s="336"/>
    </row>
    <row r="58" spans="1:7" ht="9" customHeight="1" x14ac:dyDescent="0.2">
      <c r="A58" s="335">
        <v>40298</v>
      </c>
      <c r="B58" s="709" t="s">
        <v>33464</v>
      </c>
      <c r="C58" s="710"/>
      <c r="D58" s="703" t="s">
        <v>32921</v>
      </c>
      <c r="E58" s="704"/>
      <c r="F58" s="334">
        <v>148.44999999999999</v>
      </c>
      <c r="G58" s="336"/>
    </row>
    <row r="59" spans="1:7" ht="9" customHeight="1" x14ac:dyDescent="0.2">
      <c r="A59" s="335">
        <v>40296</v>
      </c>
      <c r="B59" s="709" t="s">
        <v>33463</v>
      </c>
      <c r="C59" s="710"/>
      <c r="D59" s="703" t="s">
        <v>32921</v>
      </c>
      <c r="E59" s="704"/>
      <c r="F59" s="334">
        <v>166.8</v>
      </c>
      <c r="G59" s="336"/>
    </row>
    <row r="60" spans="1:7" ht="9" customHeight="1" x14ac:dyDescent="0.2">
      <c r="A60" s="335">
        <v>40299</v>
      </c>
      <c r="B60" s="709" t="s">
        <v>33462</v>
      </c>
      <c r="C60" s="710"/>
      <c r="D60" s="703" t="s">
        <v>32921</v>
      </c>
      <c r="E60" s="704"/>
      <c r="F60" s="334">
        <v>175.05</v>
      </c>
      <c r="G60" s="336"/>
    </row>
    <row r="61" spans="1:7" ht="9" customHeight="1" x14ac:dyDescent="0.2">
      <c r="A61" s="335">
        <v>40327</v>
      </c>
      <c r="B61" s="709" t="s">
        <v>33461</v>
      </c>
      <c r="C61" s="710"/>
      <c r="D61" s="703" t="s">
        <v>32919</v>
      </c>
      <c r="E61" s="704"/>
      <c r="F61" s="334">
        <v>188.81</v>
      </c>
      <c r="G61" s="341" t="s">
        <v>32985</v>
      </c>
    </row>
    <row r="62" spans="1:7" ht="18.399999999999999" customHeight="1" x14ac:dyDescent="0.2">
      <c r="A62" s="335">
        <v>40328</v>
      </c>
      <c r="B62" s="701" t="s">
        <v>33460</v>
      </c>
      <c r="C62" s="702"/>
      <c r="D62" s="703" t="s">
        <v>32921</v>
      </c>
      <c r="E62" s="704"/>
      <c r="F62" s="334">
        <v>121.39</v>
      </c>
      <c r="G62" s="341" t="s">
        <v>32985</v>
      </c>
    </row>
    <row r="63" spans="1:7" ht="18.399999999999999" customHeight="1" x14ac:dyDescent="0.2">
      <c r="A63" s="335">
        <v>43332</v>
      </c>
      <c r="B63" s="701" t="s">
        <v>33459</v>
      </c>
      <c r="C63" s="702"/>
      <c r="D63" s="703" t="s">
        <v>33458</v>
      </c>
      <c r="E63" s="704"/>
      <c r="F63" s="340">
        <v>6049.39</v>
      </c>
      <c r="G63" s="333"/>
    </row>
    <row r="64" spans="1:7" ht="10.15" customHeight="1" x14ac:dyDescent="0.2">
      <c r="A64" s="332" t="s">
        <v>32918</v>
      </c>
    </row>
  </sheetData>
  <mergeCells count="120">
    <mergeCell ref="B62:C62"/>
    <mergeCell ref="D62:E62"/>
    <mergeCell ref="B63:C63"/>
    <mergeCell ref="D63:E63"/>
    <mergeCell ref="B54:C54"/>
    <mergeCell ref="D54:E54"/>
    <mergeCell ref="B55:C55"/>
    <mergeCell ref="D55:E55"/>
    <mergeCell ref="B56:C56"/>
    <mergeCell ref="D56:E56"/>
    <mergeCell ref="B59:C59"/>
    <mergeCell ref="D59:E59"/>
    <mergeCell ref="B60:C60"/>
    <mergeCell ref="D60:E60"/>
    <mergeCell ref="B61:C61"/>
    <mergeCell ref="D61:E61"/>
    <mergeCell ref="B57:C57"/>
    <mergeCell ref="D57:E57"/>
    <mergeCell ref="B58:C58"/>
    <mergeCell ref="D58:E58"/>
    <mergeCell ref="B49:C49"/>
    <mergeCell ref="D49:E49"/>
    <mergeCell ref="B50:C50"/>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B12:C12"/>
    <mergeCell ref="D12:E12"/>
    <mergeCell ref="B13:C13"/>
    <mergeCell ref="D13:E13"/>
    <mergeCell ref="B4:C4"/>
    <mergeCell ref="D4:E4"/>
    <mergeCell ref="B5:C5"/>
    <mergeCell ref="D5:E5"/>
    <mergeCell ref="B6:C6"/>
    <mergeCell ref="D6:E6"/>
    <mergeCell ref="B9:C9"/>
    <mergeCell ref="D9:E9"/>
    <mergeCell ref="B10:C10"/>
    <mergeCell ref="D10:E10"/>
    <mergeCell ref="B11:C11"/>
    <mergeCell ref="D11:E11"/>
    <mergeCell ref="B7:C7"/>
    <mergeCell ref="D7:E7"/>
    <mergeCell ref="B8:C8"/>
    <mergeCell ref="D8:E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51"/>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9" customHeight="1" x14ac:dyDescent="0.2">
      <c r="A5" s="335">
        <v>40316</v>
      </c>
      <c r="B5" s="709" t="s">
        <v>33563</v>
      </c>
      <c r="C5" s="710"/>
      <c r="D5" s="703" t="s">
        <v>32919</v>
      </c>
      <c r="E5" s="704"/>
      <c r="F5" s="334">
        <v>72.41</v>
      </c>
      <c r="G5" s="341" t="s">
        <v>32985</v>
      </c>
    </row>
    <row r="6" spans="1:7" ht="18.399999999999999" customHeight="1" x14ac:dyDescent="0.2">
      <c r="A6" s="335">
        <v>40317</v>
      </c>
      <c r="B6" s="701" t="s">
        <v>33562</v>
      </c>
      <c r="C6" s="702"/>
      <c r="D6" s="703" t="s">
        <v>32919</v>
      </c>
      <c r="E6" s="704"/>
      <c r="F6" s="334">
        <v>62.45</v>
      </c>
      <c r="G6" s="341" t="s">
        <v>32985</v>
      </c>
    </row>
    <row r="7" spans="1:7" ht="9" customHeight="1" x14ac:dyDescent="0.2">
      <c r="A7" s="335">
        <v>40318</v>
      </c>
      <c r="B7" s="709" t="s">
        <v>33561</v>
      </c>
      <c r="C7" s="710"/>
      <c r="D7" s="703" t="s">
        <v>32919</v>
      </c>
      <c r="E7" s="704"/>
      <c r="F7" s="334">
        <v>7.33</v>
      </c>
      <c r="G7" s="336"/>
    </row>
    <row r="8" spans="1:7" ht="18.399999999999999" customHeight="1" x14ac:dyDescent="0.2">
      <c r="A8" s="335">
        <v>40311</v>
      </c>
      <c r="B8" s="701" t="s">
        <v>33560</v>
      </c>
      <c r="C8" s="702"/>
      <c r="D8" s="703" t="s">
        <v>32919</v>
      </c>
      <c r="E8" s="704"/>
      <c r="F8" s="334">
        <v>104.35</v>
      </c>
      <c r="G8" s="341" t="s">
        <v>32985</v>
      </c>
    </row>
    <row r="9" spans="1:7" ht="18.399999999999999" customHeight="1" x14ac:dyDescent="0.2">
      <c r="A9" s="335">
        <v>40312</v>
      </c>
      <c r="B9" s="701" t="s">
        <v>33559</v>
      </c>
      <c r="C9" s="702"/>
      <c r="D9" s="703" t="s">
        <v>32919</v>
      </c>
      <c r="E9" s="704"/>
      <c r="F9" s="334">
        <v>87.12</v>
      </c>
      <c r="G9" s="341" t="s">
        <v>32985</v>
      </c>
    </row>
    <row r="10" spans="1:7" ht="18.399999999999999" customHeight="1" x14ac:dyDescent="0.2">
      <c r="A10" s="335">
        <v>40313</v>
      </c>
      <c r="B10" s="701" t="s">
        <v>33558</v>
      </c>
      <c r="C10" s="702"/>
      <c r="D10" s="703" t="s">
        <v>32919</v>
      </c>
      <c r="E10" s="704"/>
      <c r="F10" s="334">
        <v>73.66</v>
      </c>
      <c r="G10" s="341" t="s">
        <v>32985</v>
      </c>
    </row>
    <row r="11" spans="1:7" ht="18.399999999999999" customHeight="1" x14ac:dyDescent="0.2">
      <c r="A11" s="335">
        <v>40310</v>
      </c>
      <c r="B11" s="701" t="s">
        <v>33557</v>
      </c>
      <c r="C11" s="702"/>
      <c r="D11" s="703" t="s">
        <v>32919</v>
      </c>
      <c r="E11" s="704"/>
      <c r="F11" s="334">
        <v>153.85</v>
      </c>
      <c r="G11" s="341" t="s">
        <v>32985</v>
      </c>
    </row>
    <row r="12" spans="1:7" ht="18.399999999999999" customHeight="1" x14ac:dyDescent="0.2">
      <c r="A12" s="335">
        <v>40748</v>
      </c>
      <c r="B12" s="701" t="s">
        <v>33556</v>
      </c>
      <c r="C12" s="702"/>
      <c r="D12" s="703" t="s">
        <v>32919</v>
      </c>
      <c r="E12" s="704"/>
      <c r="F12" s="334">
        <v>254.95</v>
      </c>
      <c r="G12" s="333"/>
    </row>
    <row r="13" spans="1:7" ht="18.399999999999999" customHeight="1" x14ac:dyDescent="0.2">
      <c r="A13" s="335">
        <v>40726</v>
      </c>
      <c r="B13" s="701" t="s">
        <v>33555</v>
      </c>
      <c r="C13" s="702"/>
      <c r="D13" s="703" t="s">
        <v>32921</v>
      </c>
      <c r="E13" s="704"/>
      <c r="F13" s="334">
        <v>571.02</v>
      </c>
      <c r="G13" s="341" t="s">
        <v>32985</v>
      </c>
    </row>
    <row r="14" spans="1:7" ht="9" customHeight="1" x14ac:dyDescent="0.2">
      <c r="A14" s="335">
        <v>40725</v>
      </c>
      <c r="B14" s="709" t="s">
        <v>33554</v>
      </c>
      <c r="C14" s="710"/>
      <c r="D14" s="703" t="s">
        <v>32921</v>
      </c>
      <c r="E14" s="704"/>
      <c r="F14" s="334">
        <v>567.54</v>
      </c>
      <c r="G14" s="341" t="s">
        <v>32985</v>
      </c>
    </row>
    <row r="15" spans="1:7" ht="18.399999999999999" customHeight="1" x14ac:dyDescent="0.2">
      <c r="A15" s="335">
        <v>41394</v>
      </c>
      <c r="B15" s="701" t="s">
        <v>33553</v>
      </c>
      <c r="C15" s="702"/>
      <c r="D15" s="703" t="s">
        <v>32919</v>
      </c>
      <c r="E15" s="704"/>
      <c r="F15" s="334">
        <v>21.81</v>
      </c>
      <c r="G15" s="333"/>
    </row>
    <row r="16" spans="1:7" ht="18.399999999999999" customHeight="1" x14ac:dyDescent="0.2">
      <c r="A16" s="335">
        <v>41393</v>
      </c>
      <c r="B16" s="701" t="s">
        <v>33552</v>
      </c>
      <c r="C16" s="702"/>
      <c r="D16" s="703" t="s">
        <v>32919</v>
      </c>
      <c r="E16" s="704"/>
      <c r="F16" s="334">
        <v>26.89</v>
      </c>
      <c r="G16" s="333"/>
    </row>
    <row r="17" spans="1:7" ht="18.399999999999999" customHeight="1" x14ac:dyDescent="0.2">
      <c r="A17" s="335">
        <v>41391</v>
      </c>
      <c r="B17" s="701" t="s">
        <v>33551</v>
      </c>
      <c r="C17" s="702"/>
      <c r="D17" s="703" t="s">
        <v>32919</v>
      </c>
      <c r="E17" s="704"/>
      <c r="F17" s="334">
        <v>76.14</v>
      </c>
      <c r="G17" s="333"/>
    </row>
    <row r="18" spans="1:7" ht="18.399999999999999" customHeight="1" x14ac:dyDescent="0.2">
      <c r="A18" s="335">
        <v>41392</v>
      </c>
      <c r="B18" s="701" t="s">
        <v>33550</v>
      </c>
      <c r="C18" s="702"/>
      <c r="D18" s="703" t="s">
        <v>32919</v>
      </c>
      <c r="E18" s="704"/>
      <c r="F18" s="334">
        <v>33.799999999999997</v>
      </c>
      <c r="G18" s="333"/>
    </row>
    <row r="19" spans="1:7" ht="9" customHeight="1" x14ac:dyDescent="0.2">
      <c r="A19" s="335">
        <v>41197</v>
      </c>
      <c r="B19" s="709" t="s">
        <v>33549</v>
      </c>
      <c r="C19" s="710"/>
      <c r="D19" s="703" t="s">
        <v>32919</v>
      </c>
      <c r="E19" s="704"/>
      <c r="F19" s="334">
        <v>40.28</v>
      </c>
      <c r="G19" s="336"/>
    </row>
    <row r="20" spans="1:7" ht="18.399999999999999" customHeight="1" x14ac:dyDescent="0.2">
      <c r="A20" s="335">
        <v>40709</v>
      </c>
      <c r="B20" s="701" t="s">
        <v>33548</v>
      </c>
      <c r="C20" s="702"/>
      <c r="D20" s="703" t="s">
        <v>32919</v>
      </c>
      <c r="E20" s="704"/>
      <c r="F20" s="334">
        <v>18.32</v>
      </c>
      <c r="G20" s="333"/>
    </row>
    <row r="21" spans="1:7" ht="9" customHeight="1" x14ac:dyDescent="0.2">
      <c r="A21" s="335">
        <v>40721</v>
      </c>
      <c r="B21" s="709" t="s">
        <v>33547</v>
      </c>
      <c r="C21" s="710"/>
      <c r="D21" s="703" t="s">
        <v>32921</v>
      </c>
      <c r="E21" s="704"/>
      <c r="F21" s="334">
        <v>116</v>
      </c>
      <c r="G21" s="341" t="s">
        <v>32985</v>
      </c>
    </row>
    <row r="22" spans="1:7" ht="9" customHeight="1" x14ac:dyDescent="0.2">
      <c r="A22" s="335">
        <v>40396</v>
      </c>
      <c r="B22" s="709" t="s">
        <v>33546</v>
      </c>
      <c r="C22" s="710"/>
      <c r="D22" s="703" t="s">
        <v>32919</v>
      </c>
      <c r="E22" s="704"/>
      <c r="F22" s="334">
        <v>31.96</v>
      </c>
      <c r="G22" s="336"/>
    </row>
    <row r="23" spans="1:7" ht="9" customHeight="1" x14ac:dyDescent="0.2">
      <c r="A23" s="335">
        <v>40744</v>
      </c>
      <c r="B23" s="709" t="s">
        <v>33545</v>
      </c>
      <c r="C23" s="710"/>
      <c r="D23" s="703" t="s">
        <v>33058</v>
      </c>
      <c r="E23" s="704"/>
      <c r="F23" s="334">
        <v>29.17</v>
      </c>
      <c r="G23" s="336"/>
    </row>
    <row r="24" spans="1:7" ht="9" customHeight="1" x14ac:dyDescent="0.2">
      <c r="A24" s="335">
        <v>40746</v>
      </c>
      <c r="B24" s="709" t="s">
        <v>33544</v>
      </c>
      <c r="C24" s="710"/>
      <c r="D24" s="703" t="s">
        <v>33058</v>
      </c>
      <c r="E24" s="704"/>
      <c r="F24" s="334">
        <v>56.82</v>
      </c>
      <c r="G24" s="336"/>
    </row>
    <row r="25" spans="1:7" ht="9" customHeight="1" x14ac:dyDescent="0.2">
      <c r="A25" s="335">
        <v>40743</v>
      </c>
      <c r="B25" s="709" t="s">
        <v>33543</v>
      </c>
      <c r="C25" s="710"/>
      <c r="D25" s="703" t="s">
        <v>33058</v>
      </c>
      <c r="E25" s="704"/>
      <c r="F25" s="334">
        <v>15.34</v>
      </c>
      <c r="G25" s="336"/>
    </row>
    <row r="26" spans="1:7" ht="9" customHeight="1" x14ac:dyDescent="0.2">
      <c r="A26" s="335">
        <v>40745</v>
      </c>
      <c r="B26" s="709" t="s">
        <v>33542</v>
      </c>
      <c r="C26" s="710"/>
      <c r="D26" s="703" t="s">
        <v>33058</v>
      </c>
      <c r="E26" s="704"/>
      <c r="F26" s="334">
        <v>43.01</v>
      </c>
      <c r="G26" s="336"/>
    </row>
    <row r="27" spans="1:7" ht="9" customHeight="1" x14ac:dyDescent="0.2">
      <c r="A27" s="335">
        <v>40397</v>
      </c>
      <c r="B27" s="709" t="s">
        <v>33541</v>
      </c>
      <c r="C27" s="710"/>
      <c r="D27" s="703" t="s">
        <v>32919</v>
      </c>
      <c r="E27" s="704"/>
      <c r="F27" s="334">
        <v>79.38</v>
      </c>
      <c r="G27" s="336"/>
    </row>
    <row r="28" spans="1:7" ht="9" customHeight="1" x14ac:dyDescent="0.2">
      <c r="A28" s="335">
        <v>41221</v>
      </c>
      <c r="B28" s="709" t="s">
        <v>33540</v>
      </c>
      <c r="C28" s="710"/>
      <c r="D28" s="703" t="s">
        <v>32919</v>
      </c>
      <c r="E28" s="704"/>
      <c r="F28" s="334">
        <v>4.1399999999999997</v>
      </c>
      <c r="G28" s="336"/>
    </row>
    <row r="29" spans="1:7" ht="18.399999999999999" customHeight="1" x14ac:dyDescent="0.2">
      <c r="A29" s="335">
        <v>41401</v>
      </c>
      <c r="B29" s="701" t="s">
        <v>33539</v>
      </c>
      <c r="C29" s="702"/>
      <c r="D29" s="703" t="s">
        <v>32919</v>
      </c>
      <c r="E29" s="704"/>
      <c r="F29" s="334">
        <v>6.79</v>
      </c>
      <c r="G29" s="333"/>
    </row>
    <row r="30" spans="1:7" ht="9" customHeight="1" x14ac:dyDescent="0.2">
      <c r="A30" s="335">
        <v>40714</v>
      </c>
      <c r="B30" s="709" t="s">
        <v>33538</v>
      </c>
      <c r="C30" s="710"/>
      <c r="D30" s="703" t="s">
        <v>32919</v>
      </c>
      <c r="E30" s="704"/>
      <c r="F30" s="334">
        <v>10.08</v>
      </c>
      <c r="G30" s="336"/>
    </row>
    <row r="31" spans="1:7" ht="9" customHeight="1" x14ac:dyDescent="0.2">
      <c r="A31" s="335">
        <v>40660</v>
      </c>
      <c r="B31" s="709" t="s">
        <v>33537</v>
      </c>
      <c r="C31" s="710"/>
      <c r="D31" s="703" t="s">
        <v>33058</v>
      </c>
      <c r="E31" s="704"/>
      <c r="F31" s="334">
        <v>53.51</v>
      </c>
      <c r="G31" s="336"/>
    </row>
    <row r="32" spans="1:7" ht="9" customHeight="1" x14ac:dyDescent="0.2">
      <c r="A32" s="335">
        <v>40661</v>
      </c>
      <c r="B32" s="709" t="s">
        <v>33536</v>
      </c>
      <c r="C32" s="710"/>
      <c r="D32" s="703" t="s">
        <v>33058</v>
      </c>
      <c r="E32" s="704"/>
      <c r="F32" s="334">
        <v>105.54</v>
      </c>
      <c r="G32" s="336"/>
    </row>
    <row r="33" spans="1:7" ht="9" customHeight="1" x14ac:dyDescent="0.2">
      <c r="A33" s="335">
        <v>40662</v>
      </c>
      <c r="B33" s="709" t="s">
        <v>33535</v>
      </c>
      <c r="C33" s="710"/>
      <c r="D33" s="703" t="s">
        <v>33058</v>
      </c>
      <c r="E33" s="704"/>
      <c r="F33" s="334">
        <v>56.93</v>
      </c>
      <c r="G33" s="336"/>
    </row>
    <row r="34" spans="1:7" ht="9" customHeight="1" x14ac:dyDescent="0.2">
      <c r="A34" s="335">
        <v>40663</v>
      </c>
      <c r="B34" s="709" t="s">
        <v>33534</v>
      </c>
      <c r="C34" s="710"/>
      <c r="D34" s="703" t="s">
        <v>33058</v>
      </c>
      <c r="E34" s="704"/>
      <c r="F34" s="334">
        <v>50.56</v>
      </c>
      <c r="G34" s="341" t="s">
        <v>32985</v>
      </c>
    </row>
    <row r="35" spans="1:7" ht="9" customHeight="1" x14ac:dyDescent="0.2">
      <c r="A35" s="335">
        <v>40659</v>
      </c>
      <c r="B35" s="709" t="s">
        <v>33533</v>
      </c>
      <c r="C35" s="710"/>
      <c r="D35" s="703" t="s">
        <v>33058</v>
      </c>
      <c r="E35" s="704"/>
      <c r="F35" s="334">
        <v>48.71</v>
      </c>
      <c r="G35" s="336"/>
    </row>
    <row r="36" spans="1:7" ht="18.399999999999999" customHeight="1" x14ac:dyDescent="0.2">
      <c r="A36" s="335">
        <v>41024</v>
      </c>
      <c r="B36" s="701" t="s">
        <v>33532</v>
      </c>
      <c r="C36" s="702"/>
      <c r="D36" s="703" t="s">
        <v>33058</v>
      </c>
      <c r="E36" s="704"/>
      <c r="F36" s="334">
        <v>19.36</v>
      </c>
      <c r="G36" s="333"/>
    </row>
    <row r="37" spans="1:7" ht="9" customHeight="1" x14ac:dyDescent="0.2">
      <c r="A37" s="335">
        <v>40657</v>
      </c>
      <c r="B37" s="709" t="s">
        <v>33531</v>
      </c>
      <c r="C37" s="710"/>
      <c r="D37" s="703" t="s">
        <v>33058</v>
      </c>
      <c r="E37" s="704"/>
      <c r="F37" s="334">
        <v>183.24</v>
      </c>
      <c r="G37" s="336"/>
    </row>
    <row r="38" spans="1:7" ht="9" customHeight="1" x14ac:dyDescent="0.2">
      <c r="A38" s="335">
        <v>41395</v>
      </c>
      <c r="B38" s="709" t="s">
        <v>33530</v>
      </c>
      <c r="C38" s="710"/>
      <c r="D38" s="703" t="s">
        <v>32919</v>
      </c>
      <c r="E38" s="704"/>
      <c r="F38" s="334">
        <v>681.55</v>
      </c>
      <c r="G38" s="341" t="s">
        <v>32985</v>
      </c>
    </row>
    <row r="39" spans="1:7" ht="18.399999999999999" customHeight="1" x14ac:dyDescent="0.2">
      <c r="A39" s="335">
        <v>41396</v>
      </c>
      <c r="B39" s="701" t="s">
        <v>33529</v>
      </c>
      <c r="C39" s="702"/>
      <c r="D39" s="703" t="s">
        <v>32919</v>
      </c>
      <c r="E39" s="704"/>
      <c r="F39" s="334">
        <v>779.47</v>
      </c>
      <c r="G39" s="341" t="s">
        <v>32985</v>
      </c>
    </row>
    <row r="40" spans="1:7" ht="18.399999999999999" customHeight="1" x14ac:dyDescent="0.2">
      <c r="A40" s="335">
        <v>41397</v>
      </c>
      <c r="B40" s="701" t="s">
        <v>33528</v>
      </c>
      <c r="C40" s="702"/>
      <c r="D40" s="703" t="s">
        <v>32919</v>
      </c>
      <c r="E40" s="704"/>
      <c r="F40" s="334">
        <v>764.89</v>
      </c>
      <c r="G40" s="341" t="s">
        <v>32985</v>
      </c>
    </row>
    <row r="41" spans="1:7" ht="18.399999999999999" customHeight="1" x14ac:dyDescent="0.2">
      <c r="A41" s="335">
        <v>41398</v>
      </c>
      <c r="B41" s="701" t="s">
        <v>33527</v>
      </c>
      <c r="C41" s="702"/>
      <c r="D41" s="703" t="s">
        <v>32919</v>
      </c>
      <c r="E41" s="704"/>
      <c r="F41" s="334">
        <v>869.28</v>
      </c>
      <c r="G41" s="341" t="s">
        <v>32985</v>
      </c>
    </row>
    <row r="42" spans="1:7" ht="18.399999999999999" customHeight="1" x14ac:dyDescent="0.2">
      <c r="A42" s="335">
        <v>41399</v>
      </c>
      <c r="B42" s="701" t="s">
        <v>33526</v>
      </c>
      <c r="C42" s="702"/>
      <c r="D42" s="703" t="s">
        <v>32919</v>
      </c>
      <c r="E42" s="704"/>
      <c r="F42" s="334">
        <v>885.28</v>
      </c>
      <c r="G42" s="341" t="s">
        <v>32985</v>
      </c>
    </row>
    <row r="43" spans="1:7" ht="18.399999999999999" customHeight="1" x14ac:dyDescent="0.2">
      <c r="A43" s="335">
        <v>40654</v>
      </c>
      <c r="B43" s="701" t="s">
        <v>33525</v>
      </c>
      <c r="C43" s="702"/>
      <c r="D43" s="703" t="s">
        <v>32954</v>
      </c>
      <c r="E43" s="704"/>
      <c r="F43" s="334">
        <v>599.07000000000005</v>
      </c>
      <c r="G43" s="341" t="s">
        <v>32985</v>
      </c>
    </row>
    <row r="44" spans="1:7" ht="9" customHeight="1" x14ac:dyDescent="0.2">
      <c r="A44" s="335">
        <v>40653</v>
      </c>
      <c r="B44" s="709" t="s">
        <v>33524</v>
      </c>
      <c r="C44" s="710"/>
      <c r="D44" s="703" t="s">
        <v>32954</v>
      </c>
      <c r="E44" s="704"/>
      <c r="F44" s="334">
        <v>657.72</v>
      </c>
      <c r="G44" s="341" t="s">
        <v>32985</v>
      </c>
    </row>
    <row r="45" spans="1:7" ht="9" customHeight="1" x14ac:dyDescent="0.2">
      <c r="A45" s="335">
        <v>41337</v>
      </c>
      <c r="B45" s="709" t="s">
        <v>33523</v>
      </c>
      <c r="C45" s="710"/>
      <c r="D45" s="703" t="s">
        <v>32954</v>
      </c>
      <c r="E45" s="704"/>
      <c r="F45" s="334">
        <v>277.77999999999997</v>
      </c>
      <c r="G45" s="341" t="s">
        <v>32985</v>
      </c>
    </row>
    <row r="46" spans="1:7" ht="9" customHeight="1" x14ac:dyDescent="0.2">
      <c r="A46" s="335">
        <v>40719</v>
      </c>
      <c r="B46" s="709" t="s">
        <v>33522</v>
      </c>
      <c r="C46" s="710"/>
      <c r="D46" s="703" t="s">
        <v>32921</v>
      </c>
      <c r="E46" s="704"/>
      <c r="F46" s="334">
        <v>54.37</v>
      </c>
      <c r="G46" s="336"/>
    </row>
    <row r="47" spans="1:7" ht="18.399999999999999" customHeight="1" x14ac:dyDescent="0.2">
      <c r="A47" s="335">
        <v>41019</v>
      </c>
      <c r="B47" s="701" t="s">
        <v>33521</v>
      </c>
      <c r="C47" s="702"/>
      <c r="D47" s="703" t="s">
        <v>33058</v>
      </c>
      <c r="E47" s="704"/>
      <c r="F47" s="334">
        <v>710.04</v>
      </c>
      <c r="G47" s="333"/>
    </row>
    <row r="48" spans="1:7" ht="18.399999999999999" customHeight="1" x14ac:dyDescent="0.2">
      <c r="A48" s="335">
        <v>40557</v>
      </c>
      <c r="B48" s="701" t="s">
        <v>33520</v>
      </c>
      <c r="C48" s="702"/>
      <c r="D48" s="703" t="s">
        <v>32954</v>
      </c>
      <c r="E48" s="704"/>
      <c r="F48" s="334">
        <v>108.34</v>
      </c>
      <c r="G48" s="341" t="s">
        <v>32985</v>
      </c>
    </row>
    <row r="49" spans="1:7" ht="9" customHeight="1" x14ac:dyDescent="0.2">
      <c r="A49" s="335">
        <v>40391</v>
      </c>
      <c r="B49" s="709" t="s">
        <v>33519</v>
      </c>
      <c r="C49" s="710"/>
      <c r="D49" s="703" t="s">
        <v>32919</v>
      </c>
      <c r="E49" s="704"/>
      <c r="F49" s="334">
        <v>4.26</v>
      </c>
      <c r="G49" s="336"/>
    </row>
    <row r="50" spans="1:7" ht="9" customHeight="1" x14ac:dyDescent="0.2">
      <c r="A50" s="335">
        <v>40380</v>
      </c>
      <c r="B50" s="709" t="s">
        <v>33518</v>
      </c>
      <c r="C50" s="710"/>
      <c r="D50" s="703" t="s">
        <v>32919</v>
      </c>
      <c r="E50" s="704"/>
      <c r="F50" s="334">
        <v>60.69</v>
      </c>
      <c r="G50" s="336"/>
    </row>
    <row r="51" spans="1:7" ht="10.15" customHeight="1" x14ac:dyDescent="0.2">
      <c r="A51" s="332" t="s">
        <v>32918</v>
      </c>
    </row>
  </sheetData>
  <mergeCells count="94">
    <mergeCell ref="B49:C49"/>
    <mergeCell ref="D49:E49"/>
    <mergeCell ref="B50:C50"/>
    <mergeCell ref="D50:E50"/>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64"/>
  <sheetViews>
    <sheetView workbookViewId="0">
      <selection activeCell="H26" sqref="H26"/>
    </sheetView>
  </sheetViews>
  <sheetFormatPr defaultColWidth="8.85546875" defaultRowHeight="12.75" x14ac:dyDescent="0.2"/>
  <cols>
    <col min="1" max="1" width="10.85546875" style="331" customWidth="1"/>
    <col min="2" max="2" width="37.5703125" style="331" customWidth="1"/>
    <col min="3" max="3" width="31.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33165</v>
      </c>
    </row>
    <row r="4" spans="1:7" ht="9" customHeight="1" x14ac:dyDescent="0.2">
      <c r="A4" s="338" t="s">
        <v>32975</v>
      </c>
      <c r="B4" s="705" t="s">
        <v>32974</v>
      </c>
      <c r="C4" s="706"/>
      <c r="D4" s="707" t="s">
        <v>32973</v>
      </c>
      <c r="E4" s="708"/>
      <c r="F4" s="338" t="s">
        <v>32972</v>
      </c>
      <c r="G4" s="337" t="s">
        <v>32971</v>
      </c>
    </row>
    <row r="5" spans="1:7" ht="9" customHeight="1" x14ac:dyDescent="0.2">
      <c r="A5" s="335">
        <v>40399</v>
      </c>
      <c r="B5" s="709" t="s">
        <v>33623</v>
      </c>
      <c r="C5" s="710"/>
      <c r="D5" s="703" t="s">
        <v>32919</v>
      </c>
      <c r="E5" s="704"/>
      <c r="F5" s="334">
        <v>174.41</v>
      </c>
      <c r="G5" s="336"/>
    </row>
    <row r="6" spans="1:7" ht="9" customHeight="1" x14ac:dyDescent="0.2">
      <c r="A6" s="335">
        <v>41028</v>
      </c>
      <c r="B6" s="709" t="s">
        <v>33622</v>
      </c>
      <c r="C6" s="710"/>
      <c r="D6" s="703" t="s">
        <v>32919</v>
      </c>
      <c r="E6" s="704"/>
      <c r="F6" s="334">
        <v>3.35</v>
      </c>
      <c r="G6" s="336"/>
    </row>
    <row r="7" spans="1:7" ht="9" customHeight="1" x14ac:dyDescent="0.2">
      <c r="A7" s="335">
        <v>41167</v>
      </c>
      <c r="B7" s="709" t="s">
        <v>33621</v>
      </c>
      <c r="C7" s="710"/>
      <c r="D7" s="703" t="s">
        <v>32954</v>
      </c>
      <c r="E7" s="704"/>
      <c r="F7" s="340">
        <v>2455.65</v>
      </c>
      <c r="G7" s="336"/>
    </row>
    <row r="8" spans="1:7" ht="9" customHeight="1" x14ac:dyDescent="0.2">
      <c r="A8" s="335">
        <v>41168</v>
      </c>
      <c r="B8" s="709" t="s">
        <v>33620</v>
      </c>
      <c r="C8" s="710"/>
      <c r="D8" s="703" t="s">
        <v>32954</v>
      </c>
      <c r="E8" s="704"/>
      <c r="F8" s="340">
        <v>2831.24</v>
      </c>
      <c r="G8" s="336"/>
    </row>
    <row r="9" spans="1:7" ht="9" customHeight="1" x14ac:dyDescent="0.2">
      <c r="A9" s="335">
        <v>40570</v>
      </c>
      <c r="B9" s="709" t="s">
        <v>33619</v>
      </c>
      <c r="C9" s="710"/>
      <c r="D9" s="703" t="s">
        <v>32954</v>
      </c>
      <c r="E9" s="704"/>
      <c r="F9" s="340">
        <v>9957.82</v>
      </c>
      <c r="G9" s="341" t="s">
        <v>32985</v>
      </c>
    </row>
    <row r="10" spans="1:7" ht="9" customHeight="1" x14ac:dyDescent="0.2">
      <c r="A10" s="335">
        <v>41115</v>
      </c>
      <c r="B10" s="709" t="s">
        <v>33618</v>
      </c>
      <c r="C10" s="710"/>
      <c r="D10" s="703" t="s">
        <v>32954</v>
      </c>
      <c r="E10" s="704"/>
      <c r="F10" s="340">
        <v>1429.72</v>
      </c>
      <c r="G10" s="336"/>
    </row>
    <row r="11" spans="1:7" ht="9" customHeight="1" x14ac:dyDescent="0.2">
      <c r="A11" s="335">
        <v>41116</v>
      </c>
      <c r="B11" s="709" t="s">
        <v>33617</v>
      </c>
      <c r="C11" s="710"/>
      <c r="D11" s="703" t="s">
        <v>32954</v>
      </c>
      <c r="E11" s="704"/>
      <c r="F11" s="340">
        <v>1812.83</v>
      </c>
      <c r="G11" s="336"/>
    </row>
    <row r="12" spans="1:7" ht="9" customHeight="1" x14ac:dyDescent="0.2">
      <c r="A12" s="335">
        <v>41117</v>
      </c>
      <c r="B12" s="709" t="s">
        <v>33616</v>
      </c>
      <c r="C12" s="710"/>
      <c r="D12" s="703" t="s">
        <v>32954</v>
      </c>
      <c r="E12" s="704"/>
      <c r="F12" s="340">
        <v>2188.85</v>
      </c>
      <c r="G12" s="336"/>
    </row>
    <row r="13" spans="1:7" ht="9" customHeight="1" x14ac:dyDescent="0.2">
      <c r="A13" s="335">
        <v>40572</v>
      </c>
      <c r="B13" s="709" t="s">
        <v>33615</v>
      </c>
      <c r="C13" s="710"/>
      <c r="D13" s="703" t="s">
        <v>32954</v>
      </c>
      <c r="E13" s="704"/>
      <c r="F13" s="340">
        <v>16304.93</v>
      </c>
      <c r="G13" s="341" t="s">
        <v>32985</v>
      </c>
    </row>
    <row r="14" spans="1:7" ht="18.399999999999999" customHeight="1" x14ac:dyDescent="0.2">
      <c r="A14" s="335">
        <v>40553</v>
      </c>
      <c r="B14" s="701" t="s">
        <v>33614</v>
      </c>
      <c r="C14" s="702"/>
      <c r="D14" s="703" t="s">
        <v>32954</v>
      </c>
      <c r="E14" s="704"/>
      <c r="F14" s="340">
        <v>3792.36</v>
      </c>
      <c r="G14" s="341" t="s">
        <v>32985</v>
      </c>
    </row>
    <row r="15" spans="1:7" ht="18.399999999999999" customHeight="1" x14ac:dyDescent="0.2">
      <c r="A15" s="335">
        <v>40554</v>
      </c>
      <c r="B15" s="701" t="s">
        <v>33613</v>
      </c>
      <c r="C15" s="702"/>
      <c r="D15" s="703" t="s">
        <v>32954</v>
      </c>
      <c r="E15" s="704"/>
      <c r="F15" s="340">
        <v>4195.42</v>
      </c>
      <c r="G15" s="341" t="s">
        <v>32985</v>
      </c>
    </row>
    <row r="16" spans="1:7" ht="18.399999999999999" customHeight="1" x14ac:dyDescent="0.2">
      <c r="A16" s="335">
        <v>40555</v>
      </c>
      <c r="B16" s="701" t="s">
        <v>33612</v>
      </c>
      <c r="C16" s="702"/>
      <c r="D16" s="703" t="s">
        <v>32954</v>
      </c>
      <c r="E16" s="704"/>
      <c r="F16" s="340">
        <v>4598.49</v>
      </c>
      <c r="G16" s="341" t="s">
        <v>32985</v>
      </c>
    </row>
    <row r="17" spans="1:7" ht="18.399999999999999" customHeight="1" x14ac:dyDescent="0.2">
      <c r="A17" s="335">
        <v>40556</v>
      </c>
      <c r="B17" s="701" t="s">
        <v>33611</v>
      </c>
      <c r="C17" s="702"/>
      <c r="D17" s="703" t="s">
        <v>32954</v>
      </c>
      <c r="E17" s="704"/>
      <c r="F17" s="340">
        <v>5001.54</v>
      </c>
      <c r="G17" s="341" t="s">
        <v>32985</v>
      </c>
    </row>
    <row r="18" spans="1:7" ht="18.399999999999999" customHeight="1" x14ac:dyDescent="0.2">
      <c r="A18" s="335">
        <v>41086</v>
      </c>
      <c r="B18" s="701" t="s">
        <v>33610</v>
      </c>
      <c r="C18" s="702"/>
      <c r="D18" s="703" t="s">
        <v>32919</v>
      </c>
      <c r="E18" s="704"/>
      <c r="F18" s="334">
        <v>9.81</v>
      </c>
      <c r="G18" s="333"/>
    </row>
    <row r="19" spans="1:7" ht="18.399999999999999" customHeight="1" x14ac:dyDescent="0.2">
      <c r="A19" s="335">
        <v>41021</v>
      </c>
      <c r="B19" s="701" t="s">
        <v>33609</v>
      </c>
      <c r="C19" s="702"/>
      <c r="D19" s="703" t="s">
        <v>32919</v>
      </c>
      <c r="E19" s="704"/>
      <c r="F19" s="334">
        <v>7.89</v>
      </c>
      <c r="G19" s="333"/>
    </row>
    <row r="20" spans="1:7" ht="9" customHeight="1" x14ac:dyDescent="0.2">
      <c r="A20" s="335">
        <v>40304</v>
      </c>
      <c r="B20" s="709" t="s">
        <v>33608</v>
      </c>
      <c r="C20" s="710"/>
      <c r="D20" s="703" t="s">
        <v>32921</v>
      </c>
      <c r="E20" s="704"/>
      <c r="F20" s="334">
        <v>56.59</v>
      </c>
      <c r="G20" s="341" t="s">
        <v>32985</v>
      </c>
    </row>
    <row r="21" spans="1:7" ht="9" customHeight="1" x14ac:dyDescent="0.2">
      <c r="A21" s="335">
        <v>40302</v>
      </c>
      <c r="B21" s="709" t="s">
        <v>33607</v>
      </c>
      <c r="C21" s="710"/>
      <c r="D21" s="703" t="s">
        <v>32921</v>
      </c>
      <c r="E21" s="704"/>
      <c r="F21" s="334">
        <v>61.43</v>
      </c>
      <c r="G21" s="336"/>
    </row>
    <row r="22" spans="1:7" ht="9" customHeight="1" x14ac:dyDescent="0.2">
      <c r="A22" s="335">
        <v>40301</v>
      </c>
      <c r="B22" s="709" t="s">
        <v>33606</v>
      </c>
      <c r="C22" s="710"/>
      <c r="D22" s="703" t="s">
        <v>32921</v>
      </c>
      <c r="E22" s="704"/>
      <c r="F22" s="334">
        <v>89.09</v>
      </c>
      <c r="G22" s="336"/>
    </row>
    <row r="23" spans="1:7" ht="9" customHeight="1" x14ac:dyDescent="0.2">
      <c r="A23" s="335">
        <v>40303</v>
      </c>
      <c r="B23" s="709" t="s">
        <v>33605</v>
      </c>
      <c r="C23" s="710"/>
      <c r="D23" s="703" t="s">
        <v>32921</v>
      </c>
      <c r="E23" s="704"/>
      <c r="F23" s="334">
        <v>39.119999999999997</v>
      </c>
      <c r="G23" s="336"/>
    </row>
    <row r="24" spans="1:7" ht="9" customHeight="1" x14ac:dyDescent="0.2">
      <c r="A24" s="335">
        <v>40559</v>
      </c>
      <c r="B24" s="709" t="s">
        <v>33604</v>
      </c>
      <c r="C24" s="710"/>
      <c r="D24" s="703" t="s">
        <v>32954</v>
      </c>
      <c r="E24" s="704"/>
      <c r="F24" s="334">
        <v>795.59</v>
      </c>
      <c r="G24" s="341" t="s">
        <v>32985</v>
      </c>
    </row>
    <row r="25" spans="1:7" ht="9" customHeight="1" x14ac:dyDescent="0.2">
      <c r="A25" s="335">
        <v>41224</v>
      </c>
      <c r="B25" s="709" t="s">
        <v>33603</v>
      </c>
      <c r="C25" s="710"/>
      <c r="D25" s="703" t="s">
        <v>33058</v>
      </c>
      <c r="E25" s="704"/>
      <c r="F25" s="334">
        <v>16.37</v>
      </c>
      <c r="G25" s="336"/>
    </row>
    <row r="26" spans="1:7" ht="9" customHeight="1" x14ac:dyDescent="0.2">
      <c r="A26" s="335">
        <v>41225</v>
      </c>
      <c r="B26" s="709" t="s">
        <v>33602</v>
      </c>
      <c r="C26" s="710"/>
      <c r="D26" s="703" t="s">
        <v>33058</v>
      </c>
      <c r="E26" s="704"/>
      <c r="F26" s="334">
        <v>18.88</v>
      </c>
      <c r="G26" s="336"/>
    </row>
    <row r="27" spans="1:7" ht="9" customHeight="1" x14ac:dyDescent="0.2">
      <c r="A27" s="335">
        <v>41226</v>
      </c>
      <c r="B27" s="709" t="s">
        <v>33601</v>
      </c>
      <c r="C27" s="710"/>
      <c r="D27" s="703" t="s">
        <v>33058</v>
      </c>
      <c r="E27" s="704"/>
      <c r="F27" s="334">
        <v>24.11</v>
      </c>
      <c r="G27" s="336"/>
    </row>
    <row r="28" spans="1:7" ht="9" customHeight="1" x14ac:dyDescent="0.2">
      <c r="A28" s="335">
        <v>41060</v>
      </c>
      <c r="B28" s="709" t="s">
        <v>33600</v>
      </c>
      <c r="C28" s="710"/>
      <c r="D28" s="703" t="s">
        <v>33058</v>
      </c>
      <c r="E28" s="704"/>
      <c r="F28" s="334">
        <v>66.47</v>
      </c>
      <c r="G28" s="336"/>
    </row>
    <row r="29" spans="1:7" ht="9" customHeight="1" x14ac:dyDescent="0.2">
      <c r="A29" s="335">
        <v>41059</v>
      </c>
      <c r="B29" s="709" t="s">
        <v>33599</v>
      </c>
      <c r="C29" s="710"/>
      <c r="D29" s="703" t="s">
        <v>33058</v>
      </c>
      <c r="E29" s="704"/>
      <c r="F29" s="334">
        <v>91.66</v>
      </c>
      <c r="G29" s="336"/>
    </row>
    <row r="30" spans="1:7" ht="9" customHeight="1" x14ac:dyDescent="0.2">
      <c r="A30" s="335">
        <v>40567</v>
      </c>
      <c r="B30" s="709" t="s">
        <v>33598</v>
      </c>
      <c r="C30" s="710"/>
      <c r="D30" s="703" t="s">
        <v>33058</v>
      </c>
      <c r="E30" s="704"/>
      <c r="F30" s="334">
        <v>70.8</v>
      </c>
      <c r="G30" s="336"/>
    </row>
    <row r="31" spans="1:7" ht="9" customHeight="1" x14ac:dyDescent="0.2">
      <c r="A31" s="335">
        <v>40747</v>
      </c>
      <c r="B31" s="709" t="s">
        <v>33597</v>
      </c>
      <c r="C31" s="710"/>
      <c r="D31" s="703" t="s">
        <v>33058</v>
      </c>
      <c r="E31" s="704"/>
      <c r="F31" s="334">
        <v>120.23</v>
      </c>
      <c r="G31" s="336"/>
    </row>
    <row r="32" spans="1:7" ht="9" customHeight="1" x14ac:dyDescent="0.2">
      <c r="A32" s="335">
        <v>40727</v>
      </c>
      <c r="B32" s="709" t="s">
        <v>33596</v>
      </c>
      <c r="C32" s="710"/>
      <c r="D32" s="703" t="s">
        <v>32921</v>
      </c>
      <c r="E32" s="704"/>
      <c r="F32" s="334">
        <v>312.07</v>
      </c>
      <c r="G32" s="341" t="s">
        <v>32985</v>
      </c>
    </row>
    <row r="33" spans="1:7" ht="9" customHeight="1" x14ac:dyDescent="0.2">
      <c r="A33" s="335">
        <v>41264</v>
      </c>
      <c r="B33" s="709" t="s">
        <v>33595</v>
      </c>
      <c r="C33" s="710"/>
      <c r="D33" s="703" t="s">
        <v>32921</v>
      </c>
      <c r="E33" s="704"/>
      <c r="F33" s="334">
        <v>385.64</v>
      </c>
      <c r="G33" s="341" t="s">
        <v>32985</v>
      </c>
    </row>
    <row r="34" spans="1:7" ht="9" customHeight="1" x14ac:dyDescent="0.2">
      <c r="A34" s="335">
        <v>41239</v>
      </c>
      <c r="B34" s="709" t="s">
        <v>33594</v>
      </c>
      <c r="C34" s="710"/>
      <c r="D34" s="703" t="s">
        <v>32921</v>
      </c>
      <c r="E34" s="704"/>
      <c r="F34" s="334">
        <v>90.24</v>
      </c>
      <c r="G34" s="336"/>
    </row>
    <row r="35" spans="1:7" ht="9" customHeight="1" x14ac:dyDescent="0.2">
      <c r="A35" s="335">
        <v>40688</v>
      </c>
      <c r="B35" s="709" t="s">
        <v>33593</v>
      </c>
      <c r="C35" s="710"/>
      <c r="D35" s="703" t="s">
        <v>32954</v>
      </c>
      <c r="E35" s="704"/>
      <c r="F35" s="334">
        <v>281.49</v>
      </c>
      <c r="G35" s="336"/>
    </row>
    <row r="36" spans="1:7" ht="9" customHeight="1" x14ac:dyDescent="0.2">
      <c r="A36" s="335">
        <v>40690</v>
      </c>
      <c r="B36" s="709" t="s">
        <v>33592</v>
      </c>
      <c r="C36" s="710"/>
      <c r="D36" s="703" t="s">
        <v>32954</v>
      </c>
      <c r="E36" s="704"/>
      <c r="F36" s="340">
        <v>1359.02</v>
      </c>
      <c r="G36" s="336"/>
    </row>
    <row r="37" spans="1:7" ht="9" customHeight="1" x14ac:dyDescent="0.2">
      <c r="A37" s="335">
        <v>40691</v>
      </c>
      <c r="B37" s="709" t="s">
        <v>33591</v>
      </c>
      <c r="C37" s="710"/>
      <c r="D37" s="703" t="s">
        <v>32954</v>
      </c>
      <c r="E37" s="704"/>
      <c r="F37" s="340">
        <v>1622.34</v>
      </c>
      <c r="G37" s="336"/>
    </row>
    <row r="38" spans="1:7" ht="9" customHeight="1" x14ac:dyDescent="0.2">
      <c r="A38" s="335">
        <v>40689</v>
      </c>
      <c r="B38" s="709" t="s">
        <v>33590</v>
      </c>
      <c r="C38" s="710"/>
      <c r="D38" s="703" t="s">
        <v>32954</v>
      </c>
      <c r="E38" s="704"/>
      <c r="F38" s="334">
        <v>712.12</v>
      </c>
      <c r="G38" s="336"/>
    </row>
    <row r="39" spans="1:7" ht="9" customHeight="1" x14ac:dyDescent="0.2">
      <c r="A39" s="335">
        <v>40666</v>
      </c>
      <c r="B39" s="709" t="s">
        <v>33589</v>
      </c>
      <c r="C39" s="710"/>
      <c r="D39" s="703" t="s">
        <v>33058</v>
      </c>
      <c r="E39" s="704"/>
      <c r="F39" s="334">
        <v>82.4</v>
      </c>
      <c r="G39" s="336"/>
    </row>
    <row r="40" spans="1:7" ht="9" customHeight="1" x14ac:dyDescent="0.2">
      <c r="A40" s="335">
        <v>40667</v>
      </c>
      <c r="B40" s="709" t="s">
        <v>33588</v>
      </c>
      <c r="C40" s="710"/>
      <c r="D40" s="703" t="s">
        <v>33058</v>
      </c>
      <c r="E40" s="704"/>
      <c r="F40" s="334">
        <v>86.06</v>
      </c>
      <c r="G40" s="336"/>
    </row>
    <row r="41" spans="1:7" ht="9" customHeight="1" x14ac:dyDescent="0.2">
      <c r="A41" s="335">
        <v>41180</v>
      </c>
      <c r="B41" s="709" t="s">
        <v>33587</v>
      </c>
      <c r="C41" s="710"/>
      <c r="D41" s="703" t="s">
        <v>33058</v>
      </c>
      <c r="E41" s="704"/>
      <c r="F41" s="334">
        <v>72.11</v>
      </c>
      <c r="G41" s="341" t="s">
        <v>32985</v>
      </c>
    </row>
    <row r="42" spans="1:7" ht="9" customHeight="1" x14ac:dyDescent="0.2">
      <c r="A42" s="335">
        <v>40668</v>
      </c>
      <c r="B42" s="709" t="s">
        <v>33586</v>
      </c>
      <c r="C42" s="710"/>
      <c r="D42" s="703" t="s">
        <v>33058</v>
      </c>
      <c r="E42" s="704"/>
      <c r="F42" s="334">
        <v>96.1</v>
      </c>
      <c r="G42" s="336"/>
    </row>
    <row r="43" spans="1:7" ht="9" customHeight="1" x14ac:dyDescent="0.2">
      <c r="A43" s="335">
        <v>40982</v>
      </c>
      <c r="B43" s="709" t="s">
        <v>33585</v>
      </c>
      <c r="C43" s="710"/>
      <c r="D43" s="703" t="s">
        <v>33058</v>
      </c>
      <c r="E43" s="704"/>
      <c r="F43" s="334">
        <v>172.51</v>
      </c>
      <c r="G43" s="336"/>
    </row>
    <row r="44" spans="1:7" ht="9" customHeight="1" x14ac:dyDescent="0.2">
      <c r="A44" s="335">
        <v>41336</v>
      </c>
      <c r="B44" s="709" t="s">
        <v>33584</v>
      </c>
      <c r="C44" s="710"/>
      <c r="D44" s="703" t="s">
        <v>33058</v>
      </c>
      <c r="E44" s="704"/>
      <c r="F44" s="334">
        <v>89.27</v>
      </c>
      <c r="G44" s="341" t="s">
        <v>32985</v>
      </c>
    </row>
    <row r="45" spans="1:7" ht="9" customHeight="1" x14ac:dyDescent="0.2">
      <c r="A45" s="335">
        <v>40669</v>
      </c>
      <c r="B45" s="709" t="s">
        <v>33583</v>
      </c>
      <c r="C45" s="710"/>
      <c r="D45" s="703" t="s">
        <v>33058</v>
      </c>
      <c r="E45" s="704"/>
      <c r="F45" s="334">
        <v>79.48</v>
      </c>
      <c r="G45" s="336"/>
    </row>
    <row r="46" spans="1:7" ht="9" customHeight="1" x14ac:dyDescent="0.2">
      <c r="A46" s="335">
        <v>40670</v>
      </c>
      <c r="B46" s="709" t="s">
        <v>33582</v>
      </c>
      <c r="C46" s="710"/>
      <c r="D46" s="703" t="s">
        <v>33058</v>
      </c>
      <c r="E46" s="704"/>
      <c r="F46" s="334">
        <v>59.11</v>
      </c>
      <c r="G46" s="336"/>
    </row>
    <row r="47" spans="1:7" ht="9" customHeight="1" x14ac:dyDescent="0.2">
      <c r="A47" s="335">
        <v>40560</v>
      </c>
      <c r="B47" s="709" t="s">
        <v>33581</v>
      </c>
      <c r="C47" s="710"/>
      <c r="D47" s="703" t="s">
        <v>32954</v>
      </c>
      <c r="E47" s="704"/>
      <c r="F47" s="334">
        <v>243.12</v>
      </c>
      <c r="G47" s="341" t="s">
        <v>32985</v>
      </c>
    </row>
    <row r="48" spans="1:7" ht="9" customHeight="1" x14ac:dyDescent="0.2">
      <c r="A48" s="335">
        <v>40558</v>
      </c>
      <c r="B48" s="709" t="s">
        <v>33580</v>
      </c>
      <c r="C48" s="710"/>
      <c r="D48" s="703" t="s">
        <v>32954</v>
      </c>
      <c r="E48" s="704"/>
      <c r="F48" s="334">
        <v>546.44000000000005</v>
      </c>
      <c r="G48" s="341" t="s">
        <v>32985</v>
      </c>
    </row>
    <row r="49" spans="1:7" ht="18.399999999999999" customHeight="1" x14ac:dyDescent="0.2">
      <c r="A49" s="335">
        <v>41029</v>
      </c>
      <c r="B49" s="701" t="s">
        <v>33579</v>
      </c>
      <c r="C49" s="702"/>
      <c r="D49" s="703" t="s">
        <v>32919</v>
      </c>
      <c r="E49" s="704"/>
      <c r="F49" s="334">
        <v>37.119999999999997</v>
      </c>
      <c r="G49" s="333"/>
    </row>
    <row r="50" spans="1:7" ht="9" customHeight="1" x14ac:dyDescent="0.2">
      <c r="A50" s="335">
        <v>41040</v>
      </c>
      <c r="B50" s="709" t="s">
        <v>33578</v>
      </c>
      <c r="C50" s="710"/>
      <c r="D50" s="703" t="s">
        <v>32919</v>
      </c>
      <c r="E50" s="704"/>
      <c r="F50" s="334">
        <v>28</v>
      </c>
      <c r="G50" s="336"/>
    </row>
    <row r="51" spans="1:7" ht="9" customHeight="1" x14ac:dyDescent="0.2">
      <c r="A51" s="335">
        <v>42658</v>
      </c>
      <c r="B51" s="709" t="s">
        <v>33577</v>
      </c>
      <c r="C51" s="710"/>
      <c r="D51" s="703" t="s">
        <v>32919</v>
      </c>
      <c r="E51" s="704"/>
      <c r="F51" s="334">
        <v>38.520000000000003</v>
      </c>
      <c r="G51" s="336"/>
    </row>
    <row r="52" spans="1:7" ht="9" customHeight="1" x14ac:dyDescent="0.2">
      <c r="A52" s="335">
        <v>40655</v>
      </c>
      <c r="B52" s="709" t="s">
        <v>33576</v>
      </c>
      <c r="C52" s="710"/>
      <c r="D52" s="703" t="s">
        <v>32954</v>
      </c>
      <c r="E52" s="704"/>
      <c r="F52" s="334">
        <v>334.32</v>
      </c>
      <c r="G52" s="341" t="s">
        <v>32985</v>
      </c>
    </row>
    <row r="53" spans="1:7" ht="9" customHeight="1" x14ac:dyDescent="0.2">
      <c r="A53" s="335">
        <v>41092</v>
      </c>
      <c r="B53" s="709" t="s">
        <v>33575</v>
      </c>
      <c r="C53" s="710"/>
      <c r="D53" s="703" t="s">
        <v>33573</v>
      </c>
      <c r="E53" s="704"/>
      <c r="F53" s="334">
        <v>22.38</v>
      </c>
      <c r="G53" s="336"/>
    </row>
    <row r="54" spans="1:7" ht="9" customHeight="1" x14ac:dyDescent="0.2">
      <c r="A54" s="335">
        <v>41091</v>
      </c>
      <c r="B54" s="709" t="s">
        <v>33574</v>
      </c>
      <c r="C54" s="710"/>
      <c r="D54" s="703" t="s">
        <v>33573</v>
      </c>
      <c r="E54" s="704"/>
      <c r="F54" s="334">
        <v>30.28</v>
      </c>
      <c r="G54" s="336"/>
    </row>
    <row r="55" spans="1:7" ht="9" customHeight="1" x14ac:dyDescent="0.2">
      <c r="A55" s="335">
        <v>40706</v>
      </c>
      <c r="B55" s="709" t="s">
        <v>33572</v>
      </c>
      <c r="C55" s="710"/>
      <c r="D55" s="703" t="s">
        <v>33058</v>
      </c>
      <c r="E55" s="704"/>
      <c r="F55" s="334">
        <v>289.8</v>
      </c>
      <c r="G55" s="341" t="s">
        <v>32985</v>
      </c>
    </row>
    <row r="56" spans="1:7" ht="18.399999999999999" customHeight="1" x14ac:dyDescent="0.2">
      <c r="A56" s="335">
        <v>40651</v>
      </c>
      <c r="B56" s="701" t="s">
        <v>33571</v>
      </c>
      <c r="C56" s="702"/>
      <c r="D56" s="703" t="s">
        <v>33058</v>
      </c>
      <c r="E56" s="704"/>
      <c r="F56" s="334">
        <v>402.37</v>
      </c>
      <c r="G56" s="341" t="s">
        <v>32985</v>
      </c>
    </row>
    <row r="57" spans="1:7" ht="9" customHeight="1" x14ac:dyDescent="0.2">
      <c r="A57" s="335">
        <v>41122</v>
      </c>
      <c r="B57" s="709" t="s">
        <v>33570</v>
      </c>
      <c r="C57" s="710"/>
      <c r="D57" s="703" t="s">
        <v>33058</v>
      </c>
      <c r="E57" s="704"/>
      <c r="F57" s="334">
        <v>19.579999999999998</v>
      </c>
      <c r="G57" s="336"/>
    </row>
    <row r="58" spans="1:7" ht="9" customHeight="1" x14ac:dyDescent="0.2">
      <c r="A58" s="335">
        <v>41123</v>
      </c>
      <c r="B58" s="709" t="s">
        <v>33569</v>
      </c>
      <c r="C58" s="710"/>
      <c r="D58" s="703" t="s">
        <v>33058</v>
      </c>
      <c r="E58" s="704"/>
      <c r="F58" s="334">
        <v>38.6</v>
      </c>
      <c r="G58" s="336"/>
    </row>
    <row r="59" spans="1:7" ht="9" customHeight="1" x14ac:dyDescent="0.2">
      <c r="A59" s="335">
        <v>41125</v>
      </c>
      <c r="B59" s="709" t="s">
        <v>33568</v>
      </c>
      <c r="C59" s="710"/>
      <c r="D59" s="703" t="s">
        <v>33058</v>
      </c>
      <c r="E59" s="704"/>
      <c r="F59" s="334">
        <v>30.21</v>
      </c>
      <c r="G59" s="336"/>
    </row>
    <row r="60" spans="1:7" ht="9" customHeight="1" x14ac:dyDescent="0.2">
      <c r="A60" s="335">
        <v>41119</v>
      </c>
      <c r="B60" s="709" t="s">
        <v>33567</v>
      </c>
      <c r="C60" s="710"/>
      <c r="D60" s="703" t="s">
        <v>33058</v>
      </c>
      <c r="E60" s="704"/>
      <c r="F60" s="334">
        <v>6.48</v>
      </c>
      <c r="G60" s="336"/>
    </row>
    <row r="61" spans="1:7" ht="9" customHeight="1" x14ac:dyDescent="0.2">
      <c r="A61" s="335">
        <v>41114</v>
      </c>
      <c r="B61" s="709" t="s">
        <v>33566</v>
      </c>
      <c r="C61" s="710"/>
      <c r="D61" s="703" t="s">
        <v>33058</v>
      </c>
      <c r="E61" s="704"/>
      <c r="F61" s="334">
        <v>6.84</v>
      </c>
      <c r="G61" s="336"/>
    </row>
    <row r="62" spans="1:7" ht="9" customHeight="1" x14ac:dyDescent="0.2">
      <c r="A62" s="335">
        <v>40707</v>
      </c>
      <c r="B62" s="709" t="s">
        <v>33565</v>
      </c>
      <c r="C62" s="710"/>
      <c r="D62" s="703" t="s">
        <v>33058</v>
      </c>
      <c r="E62" s="704"/>
      <c r="F62" s="334">
        <v>202.97</v>
      </c>
      <c r="G62" s="341" t="s">
        <v>32985</v>
      </c>
    </row>
    <row r="63" spans="1:7" ht="9" customHeight="1" x14ac:dyDescent="0.2">
      <c r="A63" s="335">
        <v>41118</v>
      </c>
      <c r="B63" s="709" t="s">
        <v>33564</v>
      </c>
      <c r="C63" s="710"/>
      <c r="D63" s="703" t="s">
        <v>33058</v>
      </c>
      <c r="E63" s="704"/>
      <c r="F63" s="334">
        <v>9.34</v>
      </c>
      <c r="G63" s="336"/>
    </row>
    <row r="64" spans="1:7" ht="10.15" customHeight="1" x14ac:dyDescent="0.2">
      <c r="A64" s="332" t="s">
        <v>32918</v>
      </c>
    </row>
  </sheetData>
  <mergeCells count="120">
    <mergeCell ref="B62:C62"/>
    <mergeCell ref="D62:E62"/>
    <mergeCell ref="B63:C63"/>
    <mergeCell ref="D63:E63"/>
    <mergeCell ref="B54:C54"/>
    <mergeCell ref="D54:E54"/>
    <mergeCell ref="B55:C55"/>
    <mergeCell ref="D55:E55"/>
    <mergeCell ref="B56:C56"/>
    <mergeCell ref="D56:E56"/>
    <mergeCell ref="B59:C59"/>
    <mergeCell ref="D59:E59"/>
    <mergeCell ref="B60:C60"/>
    <mergeCell ref="D60:E60"/>
    <mergeCell ref="B61:C61"/>
    <mergeCell ref="D61:E61"/>
    <mergeCell ref="B57:C57"/>
    <mergeCell ref="D57:E57"/>
    <mergeCell ref="B58:C58"/>
    <mergeCell ref="D58:E58"/>
    <mergeCell ref="B49:C49"/>
    <mergeCell ref="D49:E49"/>
    <mergeCell ref="B50:C50"/>
    <mergeCell ref="D50:E50"/>
    <mergeCell ref="B51:C51"/>
    <mergeCell ref="D51:E51"/>
    <mergeCell ref="B52:C52"/>
    <mergeCell ref="D52:E52"/>
    <mergeCell ref="B53:C53"/>
    <mergeCell ref="D53:E53"/>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B12:C12"/>
    <mergeCell ref="D12:E12"/>
    <mergeCell ref="B13:C13"/>
    <mergeCell ref="D13:E13"/>
    <mergeCell ref="B4:C4"/>
    <mergeCell ref="D4:E4"/>
    <mergeCell ref="B5:C5"/>
    <mergeCell ref="D5:E5"/>
    <mergeCell ref="B6:C6"/>
    <mergeCell ref="D6:E6"/>
    <mergeCell ref="B9:C9"/>
    <mergeCell ref="D9:E9"/>
    <mergeCell ref="B10:C10"/>
    <mergeCell ref="D10:E10"/>
    <mergeCell ref="B11:C11"/>
    <mergeCell ref="D11:E11"/>
    <mergeCell ref="B7:C7"/>
    <mergeCell ref="D7:E7"/>
    <mergeCell ref="B8:C8"/>
    <mergeCell ref="D8:E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9"/>
  <sheetViews>
    <sheetView workbookViewId="0">
      <selection activeCell="H26" sqref="H26"/>
    </sheetView>
  </sheetViews>
  <sheetFormatPr defaultColWidth="8.85546875" defaultRowHeight="12.75" x14ac:dyDescent="0.2"/>
  <cols>
    <col min="1" max="1" width="10.85546875" style="331" customWidth="1"/>
    <col min="2" max="2" width="21.85546875" style="331" customWidth="1"/>
    <col min="3" max="3" width="2.42578125" style="331" customWidth="1"/>
    <col min="4" max="4" width="12.85546875" style="331" customWidth="1"/>
    <col min="5" max="5" width="31.85546875" style="331" customWidth="1"/>
    <col min="6" max="6" width="7.140625" style="331" customWidth="1"/>
    <col min="7" max="7" width="1.140625" style="331" customWidth="1"/>
    <col min="8" max="8" width="18.140625" style="331" customWidth="1"/>
    <col min="9" max="9" width="14.140625" style="331" customWidth="1"/>
    <col min="10" max="16384" width="8.85546875" style="331"/>
  </cols>
  <sheetData>
    <row r="1" spans="1:9" ht="10.9" customHeight="1" x14ac:dyDescent="0.2">
      <c r="A1" s="339" t="s">
        <v>32977</v>
      </c>
    </row>
    <row r="2" spans="1:9" ht="1.1499999999999999" customHeight="1" x14ac:dyDescent="0.2"/>
    <row r="3" spans="1:9" ht="10.15" customHeight="1" x14ac:dyDescent="0.2">
      <c r="A3" s="332" t="s">
        <v>33165</v>
      </c>
    </row>
    <row r="4" spans="1:9" ht="9" customHeight="1" x14ac:dyDescent="0.2">
      <c r="A4" s="338" t="s">
        <v>32975</v>
      </c>
      <c r="B4" s="705" t="s">
        <v>32974</v>
      </c>
      <c r="C4" s="711"/>
      <c r="D4" s="711"/>
      <c r="E4" s="706"/>
      <c r="F4" s="707" t="s">
        <v>32973</v>
      </c>
      <c r="G4" s="708"/>
      <c r="H4" s="338" t="s">
        <v>32972</v>
      </c>
      <c r="I4" s="337" t="s">
        <v>32971</v>
      </c>
    </row>
    <row r="5" spans="1:9" ht="9" customHeight="1" x14ac:dyDescent="0.2">
      <c r="A5" s="335">
        <v>40702</v>
      </c>
      <c r="B5" s="709" t="s">
        <v>33676</v>
      </c>
      <c r="C5" s="712"/>
      <c r="D5" s="712"/>
      <c r="E5" s="710"/>
      <c r="F5" s="703" t="s">
        <v>32921</v>
      </c>
      <c r="G5" s="704"/>
      <c r="H5" s="334">
        <v>324.16000000000003</v>
      </c>
      <c r="I5" s="341" t="s">
        <v>32985</v>
      </c>
    </row>
    <row r="6" spans="1:9" ht="9" customHeight="1" x14ac:dyDescent="0.2">
      <c r="A6" s="335">
        <v>40701</v>
      </c>
      <c r="B6" s="709" t="s">
        <v>33675</v>
      </c>
      <c r="C6" s="712"/>
      <c r="D6" s="712"/>
      <c r="E6" s="710"/>
      <c r="F6" s="703" t="s">
        <v>32921</v>
      </c>
      <c r="G6" s="704"/>
      <c r="H6" s="334">
        <v>139.85</v>
      </c>
      <c r="I6" s="341" t="s">
        <v>32985</v>
      </c>
    </row>
    <row r="7" spans="1:9" ht="9" customHeight="1" x14ac:dyDescent="0.2">
      <c r="A7" s="335">
        <v>40698</v>
      </c>
      <c r="B7" s="709" t="s">
        <v>33674</v>
      </c>
      <c r="C7" s="712"/>
      <c r="D7" s="712"/>
      <c r="E7" s="710"/>
      <c r="F7" s="703" t="s">
        <v>33058</v>
      </c>
      <c r="G7" s="704"/>
      <c r="H7" s="334">
        <v>75.790000000000006</v>
      </c>
      <c r="I7" s="341" t="s">
        <v>32985</v>
      </c>
    </row>
    <row r="8" spans="1:9" ht="9" customHeight="1" x14ac:dyDescent="0.2">
      <c r="A8" s="335">
        <v>40700</v>
      </c>
      <c r="B8" s="709" t="s">
        <v>33673</v>
      </c>
      <c r="C8" s="712"/>
      <c r="D8" s="712"/>
      <c r="E8" s="710"/>
      <c r="F8" s="703" t="s">
        <v>33058</v>
      </c>
      <c r="G8" s="704"/>
      <c r="H8" s="334">
        <v>85.9</v>
      </c>
      <c r="I8" s="341" t="s">
        <v>32985</v>
      </c>
    </row>
    <row r="9" spans="1:9" ht="9" customHeight="1" x14ac:dyDescent="0.2">
      <c r="A9" s="335">
        <v>40696</v>
      </c>
      <c r="B9" s="709" t="s">
        <v>33672</v>
      </c>
      <c r="C9" s="712"/>
      <c r="D9" s="712"/>
      <c r="E9" s="710"/>
      <c r="F9" s="703" t="s">
        <v>33058</v>
      </c>
      <c r="G9" s="704"/>
      <c r="H9" s="334">
        <v>168.29</v>
      </c>
      <c r="I9" s="341" t="s">
        <v>32985</v>
      </c>
    </row>
    <row r="10" spans="1:9" ht="9" customHeight="1" x14ac:dyDescent="0.2">
      <c r="A10" s="335">
        <v>40695</v>
      </c>
      <c r="B10" s="709" t="s">
        <v>33671</v>
      </c>
      <c r="C10" s="712"/>
      <c r="D10" s="712"/>
      <c r="E10" s="710"/>
      <c r="F10" s="703" t="s">
        <v>33058</v>
      </c>
      <c r="G10" s="704"/>
      <c r="H10" s="334">
        <v>60.58</v>
      </c>
      <c r="I10" s="336"/>
    </row>
    <row r="11" spans="1:9" ht="9" customHeight="1" x14ac:dyDescent="0.2">
      <c r="A11" s="335">
        <v>40692</v>
      </c>
      <c r="B11" s="709" t="s">
        <v>33670</v>
      </c>
      <c r="C11" s="712"/>
      <c r="D11" s="712"/>
      <c r="E11" s="710"/>
      <c r="F11" s="703" t="s">
        <v>33058</v>
      </c>
      <c r="G11" s="704"/>
      <c r="H11" s="334">
        <v>3.37</v>
      </c>
      <c r="I11" s="336"/>
    </row>
    <row r="12" spans="1:9" ht="9" customHeight="1" x14ac:dyDescent="0.2">
      <c r="A12" s="335">
        <v>40697</v>
      </c>
      <c r="B12" s="709" t="s">
        <v>33669</v>
      </c>
      <c r="C12" s="712"/>
      <c r="D12" s="712"/>
      <c r="E12" s="710"/>
      <c r="F12" s="703" t="s">
        <v>33058</v>
      </c>
      <c r="G12" s="704"/>
      <c r="H12" s="334">
        <v>74.27</v>
      </c>
      <c r="I12" s="341" t="s">
        <v>32985</v>
      </c>
    </row>
    <row r="13" spans="1:9" ht="9" customHeight="1" x14ac:dyDescent="0.2">
      <c r="A13" s="335">
        <v>40699</v>
      </c>
      <c r="B13" s="709" t="s">
        <v>33668</v>
      </c>
      <c r="C13" s="712"/>
      <c r="D13" s="712"/>
      <c r="E13" s="710"/>
      <c r="F13" s="703" t="s">
        <v>33058</v>
      </c>
      <c r="G13" s="704"/>
      <c r="H13" s="334">
        <v>199.25</v>
      </c>
      <c r="I13" s="341" t="s">
        <v>32985</v>
      </c>
    </row>
    <row r="14" spans="1:9" ht="9" customHeight="1" x14ac:dyDescent="0.2">
      <c r="A14" s="335">
        <v>40693</v>
      </c>
      <c r="B14" s="709" t="s">
        <v>33667</v>
      </c>
      <c r="C14" s="712"/>
      <c r="D14" s="712"/>
      <c r="E14" s="710"/>
      <c r="F14" s="703" t="s">
        <v>33058</v>
      </c>
      <c r="G14" s="704"/>
      <c r="H14" s="334">
        <v>32.79</v>
      </c>
      <c r="I14" s="336"/>
    </row>
    <row r="15" spans="1:9" ht="9" customHeight="1" x14ac:dyDescent="0.2">
      <c r="A15" s="335">
        <v>40694</v>
      </c>
      <c r="B15" s="709" t="s">
        <v>33666</v>
      </c>
      <c r="C15" s="712"/>
      <c r="D15" s="712"/>
      <c r="E15" s="710"/>
      <c r="F15" s="703" t="s">
        <v>33058</v>
      </c>
      <c r="G15" s="704"/>
      <c r="H15" s="334">
        <v>63.57</v>
      </c>
      <c r="I15" s="341" t="s">
        <v>32985</v>
      </c>
    </row>
    <row r="16" spans="1:9" ht="10.15" customHeight="1" x14ac:dyDescent="0.2">
      <c r="A16" s="332" t="s">
        <v>33665</v>
      </c>
    </row>
    <row r="17" spans="1:9" ht="9" customHeight="1" x14ac:dyDescent="0.2">
      <c r="A17" s="338" t="s">
        <v>32975</v>
      </c>
      <c r="B17" s="705" t="s">
        <v>32974</v>
      </c>
      <c r="C17" s="711"/>
      <c r="D17" s="711"/>
      <c r="E17" s="706"/>
      <c r="F17" s="707" t="s">
        <v>32973</v>
      </c>
      <c r="G17" s="708"/>
      <c r="H17" s="338" t="s">
        <v>32972</v>
      </c>
      <c r="I17" s="337" t="s">
        <v>32971</v>
      </c>
    </row>
    <row r="18" spans="1:9" ht="9" customHeight="1" x14ac:dyDescent="0.2">
      <c r="A18" s="335">
        <v>40972</v>
      </c>
      <c r="B18" s="709" t="s">
        <v>33664</v>
      </c>
      <c r="C18" s="712"/>
      <c r="D18" s="712"/>
      <c r="E18" s="710"/>
      <c r="F18" s="703" t="s">
        <v>33663</v>
      </c>
      <c r="G18" s="704"/>
      <c r="H18" s="334">
        <v>0</v>
      </c>
      <c r="I18" s="336"/>
    </row>
    <row r="19" spans="1:9" ht="9" customHeight="1" x14ac:dyDescent="0.2">
      <c r="A19" s="335">
        <v>41405</v>
      </c>
      <c r="B19" s="709" t="s">
        <v>33662</v>
      </c>
      <c r="C19" s="712"/>
      <c r="D19" s="712"/>
      <c r="E19" s="710"/>
      <c r="F19" s="703" t="s">
        <v>32982</v>
      </c>
      <c r="G19" s="704"/>
      <c r="H19" s="340">
        <v>2817.72</v>
      </c>
      <c r="I19" s="336"/>
    </row>
    <row r="20" spans="1:9" ht="9" customHeight="1" x14ac:dyDescent="0.2">
      <c r="A20" s="335">
        <v>41360</v>
      </c>
      <c r="B20" s="709" t="s">
        <v>33661</v>
      </c>
      <c r="C20" s="712"/>
      <c r="D20" s="712"/>
      <c r="E20" s="710"/>
      <c r="F20" s="703" t="s">
        <v>32982</v>
      </c>
      <c r="G20" s="704"/>
      <c r="H20" s="340">
        <v>2063.86</v>
      </c>
      <c r="I20" s="336"/>
    </row>
    <row r="21" spans="1:9" ht="9" customHeight="1" x14ac:dyDescent="0.2">
      <c r="A21" s="335">
        <v>40968</v>
      </c>
      <c r="B21" s="709" t="s">
        <v>33660</v>
      </c>
      <c r="C21" s="712"/>
      <c r="D21" s="712"/>
      <c r="E21" s="710"/>
      <c r="F21" s="703" t="s">
        <v>32982</v>
      </c>
      <c r="G21" s="704"/>
      <c r="H21" s="340">
        <v>3577.74</v>
      </c>
      <c r="I21" s="336"/>
    </row>
    <row r="22" spans="1:9" ht="9" customHeight="1" x14ac:dyDescent="0.2">
      <c r="A22" s="335">
        <v>40976</v>
      </c>
      <c r="B22" s="709" t="s">
        <v>33659</v>
      </c>
      <c r="C22" s="712"/>
      <c r="D22" s="712"/>
      <c r="E22" s="710"/>
      <c r="F22" s="703" t="s">
        <v>32982</v>
      </c>
      <c r="G22" s="704"/>
      <c r="H22" s="340">
        <v>51900</v>
      </c>
      <c r="I22" s="336"/>
    </row>
    <row r="23" spans="1:9" ht="9" customHeight="1" x14ac:dyDescent="0.2">
      <c r="A23" s="335">
        <v>42545</v>
      </c>
      <c r="B23" s="709" t="s">
        <v>33658</v>
      </c>
      <c r="C23" s="712"/>
      <c r="D23" s="712"/>
      <c r="E23" s="710"/>
      <c r="F23" s="703" t="s">
        <v>32982</v>
      </c>
      <c r="G23" s="704"/>
      <c r="H23" s="340">
        <v>2794.64</v>
      </c>
      <c r="I23" s="336"/>
    </row>
    <row r="24" spans="1:9" ht="9" customHeight="1" x14ac:dyDescent="0.2">
      <c r="A24" s="335">
        <v>40974</v>
      </c>
      <c r="B24" s="709" t="s">
        <v>33657</v>
      </c>
      <c r="C24" s="712"/>
      <c r="D24" s="712"/>
      <c r="E24" s="710"/>
      <c r="F24" s="703" t="s">
        <v>32982</v>
      </c>
      <c r="G24" s="704"/>
      <c r="H24" s="340">
        <v>2400.87</v>
      </c>
      <c r="I24" s="336"/>
    </row>
    <row r="25" spans="1:9" ht="9" customHeight="1" x14ac:dyDescent="0.2">
      <c r="A25" s="335">
        <v>40978</v>
      </c>
      <c r="B25" s="709" t="s">
        <v>33656</v>
      </c>
      <c r="C25" s="712"/>
      <c r="D25" s="712"/>
      <c r="E25" s="710"/>
      <c r="F25" s="703" t="s">
        <v>32982</v>
      </c>
      <c r="G25" s="704"/>
      <c r="H25" s="340">
        <v>1840.39</v>
      </c>
      <c r="I25" s="336"/>
    </row>
    <row r="26" spans="1:9" ht="9" customHeight="1" x14ac:dyDescent="0.2">
      <c r="A26" s="335">
        <v>40975</v>
      </c>
      <c r="B26" s="709" t="s">
        <v>33655</v>
      </c>
      <c r="C26" s="712"/>
      <c r="D26" s="712"/>
      <c r="E26" s="710"/>
      <c r="F26" s="703" t="s">
        <v>32982</v>
      </c>
      <c r="G26" s="704"/>
      <c r="H26" s="340">
        <v>1592.62</v>
      </c>
      <c r="I26" s="336"/>
    </row>
    <row r="27" spans="1:9" ht="9" customHeight="1" x14ac:dyDescent="0.2">
      <c r="A27" s="335">
        <v>40969</v>
      </c>
      <c r="B27" s="709" t="s">
        <v>33654</v>
      </c>
      <c r="C27" s="712"/>
      <c r="D27" s="712"/>
      <c r="E27" s="710"/>
      <c r="F27" s="703" t="s">
        <v>32982</v>
      </c>
      <c r="G27" s="704"/>
      <c r="H27" s="340">
        <v>2012.8</v>
      </c>
      <c r="I27" s="336"/>
    </row>
    <row r="28" spans="1:9" ht="9" customHeight="1" x14ac:dyDescent="0.2">
      <c r="A28" s="335">
        <v>40971</v>
      </c>
      <c r="B28" s="709" t="s">
        <v>33653</v>
      </c>
      <c r="C28" s="712"/>
      <c r="D28" s="712"/>
      <c r="E28" s="710"/>
      <c r="F28" s="703" t="s">
        <v>32982</v>
      </c>
      <c r="G28" s="704"/>
      <c r="H28" s="340">
        <v>2196.65</v>
      </c>
      <c r="I28" s="336"/>
    </row>
    <row r="29" spans="1:9" ht="10.15" customHeight="1" x14ac:dyDescent="0.2">
      <c r="A29" s="332" t="s">
        <v>33652</v>
      </c>
    </row>
    <row r="30" spans="1:9" ht="9" customHeight="1" x14ac:dyDescent="0.2">
      <c r="A30" s="338" t="s">
        <v>32975</v>
      </c>
      <c r="B30" s="705" t="s">
        <v>32974</v>
      </c>
      <c r="C30" s="711"/>
      <c r="D30" s="711"/>
      <c r="E30" s="706"/>
      <c r="F30" s="707" t="s">
        <v>32973</v>
      </c>
      <c r="G30" s="708"/>
      <c r="H30" s="338" t="s">
        <v>32972</v>
      </c>
      <c r="I30" s="337" t="s">
        <v>32971</v>
      </c>
    </row>
    <row r="31" spans="1:9" ht="9" customHeight="1" x14ac:dyDescent="0.2">
      <c r="A31" s="335">
        <v>40910</v>
      </c>
      <c r="B31" s="709" t="s">
        <v>33651</v>
      </c>
      <c r="C31" s="712"/>
      <c r="D31" s="712"/>
      <c r="E31" s="710"/>
      <c r="F31" s="703" t="s">
        <v>32954</v>
      </c>
      <c r="G31" s="704"/>
      <c r="H31" s="340">
        <v>11822.21</v>
      </c>
      <c r="I31" s="341" t="s">
        <v>32985</v>
      </c>
    </row>
    <row r="32" spans="1:9" ht="9" customHeight="1" x14ac:dyDescent="0.2">
      <c r="A32" s="335">
        <v>41362</v>
      </c>
      <c r="B32" s="709" t="s">
        <v>33650</v>
      </c>
      <c r="C32" s="712"/>
      <c r="D32" s="712"/>
      <c r="E32" s="710"/>
      <c r="F32" s="703" t="s">
        <v>32954</v>
      </c>
      <c r="G32" s="704"/>
      <c r="H32" s="340">
        <v>11072.52</v>
      </c>
      <c r="I32" s="336"/>
    </row>
    <row r="33" spans="1:9" ht="18.399999999999999" customHeight="1" x14ac:dyDescent="0.2">
      <c r="A33" s="335">
        <v>43343</v>
      </c>
      <c r="B33" s="701" t="s">
        <v>33649</v>
      </c>
      <c r="C33" s="713"/>
      <c r="D33" s="713"/>
      <c r="E33" s="702"/>
      <c r="F33" s="703" t="s">
        <v>32919</v>
      </c>
      <c r="G33" s="704"/>
      <c r="H33" s="334">
        <v>95.62</v>
      </c>
      <c r="I33" s="333"/>
    </row>
    <row r="34" spans="1:9" ht="9" customHeight="1" x14ac:dyDescent="0.2">
      <c r="A34" s="335">
        <v>41151</v>
      </c>
      <c r="B34" s="709" t="s">
        <v>33648</v>
      </c>
      <c r="C34" s="712"/>
      <c r="D34" s="712"/>
      <c r="E34" s="710"/>
      <c r="F34" s="703" t="s">
        <v>32954</v>
      </c>
      <c r="G34" s="704"/>
      <c r="H34" s="340">
        <v>1645.93</v>
      </c>
      <c r="I34" s="336"/>
    </row>
    <row r="35" spans="1:9" ht="9" customHeight="1" x14ac:dyDescent="0.2">
      <c r="A35" s="335">
        <v>41346</v>
      </c>
      <c r="B35" s="709" t="s">
        <v>33647</v>
      </c>
      <c r="C35" s="712"/>
      <c r="D35" s="712"/>
      <c r="E35" s="710"/>
      <c r="F35" s="703" t="s">
        <v>33058</v>
      </c>
      <c r="G35" s="704"/>
      <c r="H35" s="334">
        <v>28.35</v>
      </c>
      <c r="I35" s="336"/>
    </row>
    <row r="36" spans="1:9" ht="9" customHeight="1" x14ac:dyDescent="0.2">
      <c r="A36" s="335">
        <v>41150</v>
      </c>
      <c r="B36" s="709" t="s">
        <v>33646</v>
      </c>
      <c r="C36" s="712"/>
      <c r="D36" s="712"/>
      <c r="E36" s="710"/>
      <c r="F36" s="703" t="s">
        <v>33058</v>
      </c>
      <c r="G36" s="704"/>
      <c r="H36" s="334">
        <v>6.22</v>
      </c>
      <c r="I36" s="336"/>
    </row>
    <row r="37" spans="1:9" ht="9" customHeight="1" x14ac:dyDescent="0.2">
      <c r="A37" s="335">
        <v>41149</v>
      </c>
      <c r="B37" s="709" t="s">
        <v>33645</v>
      </c>
      <c r="C37" s="712"/>
      <c r="D37" s="712"/>
      <c r="E37" s="710"/>
      <c r="F37" s="703" t="s">
        <v>33058</v>
      </c>
      <c r="G37" s="704"/>
      <c r="H37" s="334">
        <v>6.97</v>
      </c>
      <c r="I37" s="336"/>
    </row>
    <row r="38" spans="1:9" ht="9" customHeight="1" x14ac:dyDescent="0.2">
      <c r="A38" s="335">
        <v>41410</v>
      </c>
      <c r="B38" s="709" t="s">
        <v>33644</v>
      </c>
      <c r="C38" s="712"/>
      <c r="D38" s="712"/>
      <c r="E38" s="710"/>
      <c r="F38" s="703" t="s">
        <v>33058</v>
      </c>
      <c r="G38" s="704"/>
      <c r="H38" s="334">
        <v>7.09</v>
      </c>
      <c r="I38" s="336"/>
    </row>
    <row r="39" spans="1:9" ht="9" customHeight="1" x14ac:dyDescent="0.2">
      <c r="A39" s="335">
        <v>41148</v>
      </c>
      <c r="B39" s="709" t="s">
        <v>33643</v>
      </c>
      <c r="C39" s="712"/>
      <c r="D39" s="712"/>
      <c r="E39" s="710"/>
      <c r="F39" s="703" t="s">
        <v>33058</v>
      </c>
      <c r="G39" s="704"/>
      <c r="H39" s="334">
        <v>8.0500000000000007</v>
      </c>
      <c r="I39" s="336"/>
    </row>
    <row r="40" spans="1:9" ht="9" customHeight="1" x14ac:dyDescent="0.2">
      <c r="A40" s="335">
        <v>41152</v>
      </c>
      <c r="B40" s="709" t="s">
        <v>33642</v>
      </c>
      <c r="C40" s="712"/>
      <c r="D40" s="712"/>
      <c r="E40" s="710"/>
      <c r="F40" s="703" t="s">
        <v>32954</v>
      </c>
      <c r="G40" s="704"/>
      <c r="H40" s="334">
        <v>430.12</v>
      </c>
      <c r="I40" s="336"/>
    </row>
    <row r="41" spans="1:9" ht="9" customHeight="1" x14ac:dyDescent="0.2">
      <c r="A41" s="335">
        <v>41004</v>
      </c>
      <c r="B41" s="709" t="s">
        <v>33641</v>
      </c>
      <c r="C41" s="712"/>
      <c r="D41" s="712"/>
      <c r="E41" s="710"/>
      <c r="F41" s="703" t="s">
        <v>32954</v>
      </c>
      <c r="G41" s="704"/>
      <c r="H41" s="334">
        <v>992.99</v>
      </c>
      <c r="I41" s="336"/>
    </row>
    <row r="42" spans="1:9" ht="9" customHeight="1" x14ac:dyDescent="0.2">
      <c r="A42" s="335">
        <v>40911</v>
      </c>
      <c r="B42" s="709" t="s">
        <v>33640</v>
      </c>
      <c r="C42" s="712"/>
      <c r="D42" s="712"/>
      <c r="E42" s="710"/>
      <c r="F42" s="703" t="s">
        <v>32919</v>
      </c>
      <c r="G42" s="704"/>
      <c r="H42" s="334">
        <v>44.07</v>
      </c>
      <c r="I42" s="341" t="s">
        <v>32985</v>
      </c>
    </row>
    <row r="43" spans="1:9" ht="18.399999999999999" customHeight="1" x14ac:dyDescent="0.2">
      <c r="A43" s="335">
        <v>40915</v>
      </c>
      <c r="B43" s="701" t="s">
        <v>33639</v>
      </c>
      <c r="C43" s="713"/>
      <c r="D43" s="713"/>
      <c r="E43" s="702"/>
      <c r="F43" s="703" t="s">
        <v>32919</v>
      </c>
      <c r="G43" s="704"/>
      <c r="H43" s="334">
        <v>95.39</v>
      </c>
      <c r="I43" s="341" t="s">
        <v>32985</v>
      </c>
    </row>
    <row r="44" spans="1:9" ht="18.399999999999999" customHeight="1" x14ac:dyDescent="0.2">
      <c r="A44" s="335">
        <v>40899</v>
      </c>
      <c r="B44" s="701" t="s">
        <v>33638</v>
      </c>
      <c r="C44" s="713"/>
      <c r="D44" s="713"/>
      <c r="E44" s="702"/>
      <c r="F44" s="703" t="s">
        <v>33058</v>
      </c>
      <c r="G44" s="704"/>
      <c r="H44" s="334">
        <v>18.440000000000001</v>
      </c>
      <c r="I44" s="341" t="s">
        <v>32985</v>
      </c>
    </row>
    <row r="45" spans="1:9" ht="18.399999999999999" customHeight="1" x14ac:dyDescent="0.2">
      <c r="A45" s="335">
        <v>40900</v>
      </c>
      <c r="B45" s="701" t="s">
        <v>33637</v>
      </c>
      <c r="C45" s="713"/>
      <c r="D45" s="713"/>
      <c r="E45" s="702"/>
      <c r="F45" s="703" t="s">
        <v>33058</v>
      </c>
      <c r="G45" s="704"/>
      <c r="H45" s="334">
        <v>26.21</v>
      </c>
      <c r="I45" s="341" t="s">
        <v>32985</v>
      </c>
    </row>
    <row r="46" spans="1:9" ht="18.399999999999999" customHeight="1" x14ac:dyDescent="0.2">
      <c r="A46" s="335">
        <v>41365</v>
      </c>
      <c r="B46" s="701" t="s">
        <v>33636</v>
      </c>
      <c r="C46" s="713"/>
      <c r="D46" s="713"/>
      <c r="E46" s="702"/>
      <c r="F46" s="703" t="s">
        <v>33058</v>
      </c>
      <c r="G46" s="704"/>
      <c r="H46" s="334">
        <v>19.52</v>
      </c>
      <c r="I46" s="341" t="s">
        <v>32985</v>
      </c>
    </row>
    <row r="47" spans="1:9" ht="18.399999999999999" customHeight="1" x14ac:dyDescent="0.2">
      <c r="A47" s="335">
        <v>41110</v>
      </c>
      <c r="B47" s="701" t="s">
        <v>33635</v>
      </c>
      <c r="C47" s="713"/>
      <c r="D47" s="713"/>
      <c r="E47" s="702"/>
      <c r="F47" s="703" t="s">
        <v>33058</v>
      </c>
      <c r="G47" s="704"/>
      <c r="H47" s="334">
        <v>18.690000000000001</v>
      </c>
      <c r="I47" s="341" t="s">
        <v>32985</v>
      </c>
    </row>
    <row r="48" spans="1:9" ht="9" customHeight="1" x14ac:dyDescent="0.2">
      <c r="A48" s="335">
        <v>40903</v>
      </c>
      <c r="B48" s="709" t="s">
        <v>33634</v>
      </c>
      <c r="C48" s="712"/>
      <c r="D48" s="712"/>
      <c r="E48" s="710"/>
      <c r="F48" s="703" t="s">
        <v>33058</v>
      </c>
      <c r="G48" s="704"/>
      <c r="H48" s="334">
        <v>23.22</v>
      </c>
      <c r="I48" s="341" t="s">
        <v>32985</v>
      </c>
    </row>
    <row r="49" spans="1:9" ht="9" customHeight="1" x14ac:dyDescent="0.2">
      <c r="A49" s="335">
        <v>40904</v>
      </c>
      <c r="B49" s="709" t="s">
        <v>33633</v>
      </c>
      <c r="C49" s="712"/>
      <c r="D49" s="712"/>
      <c r="E49" s="710"/>
      <c r="F49" s="703" t="s">
        <v>33058</v>
      </c>
      <c r="G49" s="704"/>
      <c r="H49" s="334">
        <v>40.08</v>
      </c>
      <c r="I49" s="341" t="s">
        <v>32985</v>
      </c>
    </row>
    <row r="50" spans="1:9" ht="18.399999999999999" customHeight="1" x14ac:dyDescent="0.2">
      <c r="A50" s="335">
        <v>40905</v>
      </c>
      <c r="B50" s="701" t="s">
        <v>33632</v>
      </c>
      <c r="C50" s="713"/>
      <c r="D50" s="713"/>
      <c r="E50" s="702"/>
      <c r="F50" s="703" t="s">
        <v>33058</v>
      </c>
      <c r="G50" s="704"/>
      <c r="H50" s="334">
        <v>26.28</v>
      </c>
      <c r="I50" s="341" t="s">
        <v>32985</v>
      </c>
    </row>
    <row r="51" spans="1:9" ht="18.399999999999999" customHeight="1" x14ac:dyDescent="0.2">
      <c r="A51" s="335">
        <v>43330</v>
      </c>
      <c r="B51" s="701" t="s">
        <v>33631</v>
      </c>
      <c r="C51" s="713"/>
      <c r="D51" s="713"/>
      <c r="E51" s="702"/>
      <c r="F51" s="703" t="s">
        <v>33058</v>
      </c>
      <c r="G51" s="704"/>
      <c r="H51" s="334">
        <v>29.36</v>
      </c>
      <c r="I51" s="341" t="s">
        <v>32985</v>
      </c>
    </row>
    <row r="52" spans="1:9" ht="18.399999999999999" customHeight="1" x14ac:dyDescent="0.2">
      <c r="A52" s="335">
        <v>40901</v>
      </c>
      <c r="B52" s="701" t="s">
        <v>33630</v>
      </c>
      <c r="C52" s="713"/>
      <c r="D52" s="713"/>
      <c r="E52" s="702"/>
      <c r="F52" s="703" t="s">
        <v>33058</v>
      </c>
      <c r="G52" s="704"/>
      <c r="H52" s="334">
        <v>17.239999999999998</v>
      </c>
      <c r="I52" s="341" t="s">
        <v>32985</v>
      </c>
    </row>
    <row r="53" spans="1:9" ht="9" customHeight="1" x14ac:dyDescent="0.2">
      <c r="A53" s="335">
        <v>42475</v>
      </c>
      <c r="B53" s="709" t="s">
        <v>33629</v>
      </c>
      <c r="C53" s="712"/>
      <c r="D53" s="712"/>
      <c r="E53" s="710"/>
      <c r="F53" s="703" t="s">
        <v>32921</v>
      </c>
      <c r="G53" s="704"/>
      <c r="H53" s="334">
        <v>501.94</v>
      </c>
      <c r="I53" s="341" t="s">
        <v>32985</v>
      </c>
    </row>
    <row r="54" spans="1:9" ht="9" customHeight="1" x14ac:dyDescent="0.2">
      <c r="A54" s="335">
        <v>40945</v>
      </c>
      <c r="B54" s="709" t="s">
        <v>33628</v>
      </c>
      <c r="C54" s="712"/>
      <c r="D54" s="712"/>
      <c r="E54" s="710"/>
      <c r="F54" s="703" t="s">
        <v>33058</v>
      </c>
      <c r="G54" s="704"/>
      <c r="H54" s="334">
        <v>58.94</v>
      </c>
      <c r="I54" s="341" t="s">
        <v>32985</v>
      </c>
    </row>
    <row r="55" spans="1:9" ht="9" customHeight="1" x14ac:dyDescent="0.2">
      <c r="A55" s="335">
        <v>41109</v>
      </c>
      <c r="B55" s="709" t="s">
        <v>33627</v>
      </c>
      <c r="C55" s="712"/>
      <c r="D55" s="712"/>
      <c r="E55" s="710"/>
      <c r="F55" s="703" t="s">
        <v>33058</v>
      </c>
      <c r="G55" s="704"/>
      <c r="H55" s="334">
        <v>2.57</v>
      </c>
      <c r="I55" s="336"/>
    </row>
    <row r="56" spans="1:9" ht="9" customHeight="1" x14ac:dyDescent="0.2">
      <c r="A56" s="335">
        <v>40164</v>
      </c>
      <c r="B56" s="709" t="s">
        <v>33626</v>
      </c>
      <c r="C56" s="712"/>
      <c r="D56" s="712"/>
      <c r="E56" s="710"/>
      <c r="F56" s="703" t="s">
        <v>32919</v>
      </c>
      <c r="G56" s="704"/>
      <c r="H56" s="334">
        <v>43.08</v>
      </c>
      <c r="I56" s="336"/>
    </row>
    <row r="57" spans="1:9" ht="9" customHeight="1" x14ac:dyDescent="0.2">
      <c r="A57" s="335">
        <v>40944</v>
      </c>
      <c r="B57" s="709" t="s">
        <v>33625</v>
      </c>
      <c r="C57" s="712"/>
      <c r="D57" s="712"/>
      <c r="E57" s="710"/>
      <c r="F57" s="703" t="s">
        <v>33058</v>
      </c>
      <c r="G57" s="704"/>
      <c r="H57" s="334">
        <v>527.03</v>
      </c>
      <c r="I57" s="341" t="s">
        <v>32985</v>
      </c>
    </row>
    <row r="58" spans="1:9" ht="9" customHeight="1" x14ac:dyDescent="0.2">
      <c r="A58" s="335">
        <v>40902</v>
      </c>
      <c r="B58" s="709" t="s">
        <v>33624</v>
      </c>
      <c r="C58" s="712"/>
      <c r="D58" s="712"/>
      <c r="E58" s="710"/>
      <c r="F58" s="703" t="s">
        <v>33058</v>
      </c>
      <c r="G58" s="704"/>
      <c r="H58" s="334">
        <v>4.6500000000000004</v>
      </c>
      <c r="I58" s="336"/>
    </row>
    <row r="59" spans="1:9" ht="10.15" customHeight="1" x14ac:dyDescent="0.2">
      <c r="A59" s="332" t="s">
        <v>32918</v>
      </c>
    </row>
  </sheetData>
  <mergeCells count="106">
    <mergeCell ref="B53:E53"/>
    <mergeCell ref="F53:G53"/>
    <mergeCell ref="B56:E56"/>
    <mergeCell ref="F56:G56"/>
    <mergeCell ref="B57:E57"/>
    <mergeCell ref="F57:G57"/>
    <mergeCell ref="B58:E58"/>
    <mergeCell ref="F58:G58"/>
    <mergeCell ref="B54:E54"/>
    <mergeCell ref="F54:G54"/>
    <mergeCell ref="B55:E55"/>
    <mergeCell ref="F55:G55"/>
    <mergeCell ref="B48:E48"/>
    <mergeCell ref="F48:G48"/>
    <mergeCell ref="B52:E52"/>
    <mergeCell ref="F52:G52"/>
    <mergeCell ref="B51:E51"/>
    <mergeCell ref="F51:G51"/>
    <mergeCell ref="B49:E49"/>
    <mergeCell ref="F49:G49"/>
    <mergeCell ref="B50:E50"/>
    <mergeCell ref="F50:G50"/>
    <mergeCell ref="B35:E35"/>
    <mergeCell ref="F35:G35"/>
    <mergeCell ref="B47:E47"/>
    <mergeCell ref="F47:G47"/>
    <mergeCell ref="B41:E41"/>
    <mergeCell ref="F41:G41"/>
    <mergeCell ref="B42:E42"/>
    <mergeCell ref="F42:G42"/>
    <mergeCell ref="B43:E43"/>
    <mergeCell ref="F43:G43"/>
    <mergeCell ref="B44:E44"/>
    <mergeCell ref="F44:G44"/>
    <mergeCell ref="B45:E45"/>
    <mergeCell ref="F45:G45"/>
    <mergeCell ref="B46:E46"/>
    <mergeCell ref="F46:G46"/>
    <mergeCell ref="B24:E24"/>
    <mergeCell ref="F24:G24"/>
    <mergeCell ref="B39:E39"/>
    <mergeCell ref="F39:G39"/>
    <mergeCell ref="B40:E40"/>
    <mergeCell ref="F40:G40"/>
    <mergeCell ref="B31:E31"/>
    <mergeCell ref="F31:G31"/>
    <mergeCell ref="B32:E32"/>
    <mergeCell ref="F32:G32"/>
    <mergeCell ref="B33:E33"/>
    <mergeCell ref="F33:G33"/>
    <mergeCell ref="B34:E34"/>
    <mergeCell ref="F34:G34"/>
    <mergeCell ref="B36:E36"/>
    <mergeCell ref="F36:G36"/>
    <mergeCell ref="B37:E37"/>
    <mergeCell ref="F37:G37"/>
    <mergeCell ref="B38:E38"/>
    <mergeCell ref="F38:G38"/>
    <mergeCell ref="B28:E28"/>
    <mergeCell ref="F28:G28"/>
    <mergeCell ref="B30:E30"/>
    <mergeCell ref="F30:G30"/>
    <mergeCell ref="B25:E25"/>
    <mergeCell ref="F25:G25"/>
    <mergeCell ref="B26:E26"/>
    <mergeCell ref="F26:G26"/>
    <mergeCell ref="B27:E27"/>
    <mergeCell ref="F27:G27"/>
    <mergeCell ref="B14:E14"/>
    <mergeCell ref="F14:G14"/>
    <mergeCell ref="B15:E15"/>
    <mergeCell ref="F15:G15"/>
    <mergeCell ref="B17:E17"/>
    <mergeCell ref="F17:G17"/>
    <mergeCell ref="B18:E18"/>
    <mergeCell ref="F18:G18"/>
    <mergeCell ref="B19:E19"/>
    <mergeCell ref="F19:G19"/>
    <mergeCell ref="B20:E20"/>
    <mergeCell ref="F20:G20"/>
    <mergeCell ref="B21:E21"/>
    <mergeCell ref="F21:G21"/>
    <mergeCell ref="B22:E22"/>
    <mergeCell ref="F22:G22"/>
    <mergeCell ref="B23:E23"/>
    <mergeCell ref="F23:G23"/>
    <mergeCell ref="B12:E12"/>
    <mergeCell ref="F12:G12"/>
    <mergeCell ref="B13:E13"/>
    <mergeCell ref="F13:G13"/>
    <mergeCell ref="B4:E4"/>
    <mergeCell ref="F4:G4"/>
    <mergeCell ref="B5:E5"/>
    <mergeCell ref="F5:G5"/>
    <mergeCell ref="B6:E6"/>
    <mergeCell ref="F6:G6"/>
    <mergeCell ref="B9:E9"/>
    <mergeCell ref="F9:G9"/>
    <mergeCell ref="B10:E10"/>
    <mergeCell ref="F10:G10"/>
    <mergeCell ref="B11:E11"/>
    <mergeCell ref="F11:G11"/>
    <mergeCell ref="B7:E7"/>
    <mergeCell ref="F7:G7"/>
    <mergeCell ref="B8:E8"/>
    <mergeCell ref="F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I41"/>
  <sheetViews>
    <sheetView tabSelected="1" view="pageBreakPreview" zoomScaleNormal="100" zoomScaleSheetLayoutView="100" workbookViewId="0">
      <pane ySplit="8" topLeftCell="A9" activePane="bottomLeft" state="frozen"/>
      <selection activeCell="G20" sqref="G20"/>
      <selection pane="bottomLeft" activeCell="D38" sqref="D38"/>
    </sheetView>
  </sheetViews>
  <sheetFormatPr defaultColWidth="10.7109375" defaultRowHeight="12.75" x14ac:dyDescent="0.2"/>
  <cols>
    <col min="1" max="1" width="6.140625" style="87" bestFit="1" customWidth="1"/>
    <col min="2" max="2" width="8.42578125" style="7" bestFit="1" customWidth="1"/>
    <col min="3" max="3" width="11.8554687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61"/>
      <c r="B1" s="59"/>
      <c r="C1" s="62"/>
      <c r="D1" s="459"/>
      <c r="E1" s="155"/>
      <c r="F1" s="605"/>
      <c r="G1" s="655"/>
      <c r="H1" s="656"/>
      <c r="I1" s="653"/>
    </row>
    <row r="2" spans="1:9" s="3" customFormat="1" ht="15" x14ac:dyDescent="0.2">
      <c r="A2" s="61"/>
      <c r="B2" s="61"/>
      <c r="C2" s="62"/>
      <c r="D2" s="604" t="s">
        <v>34517</v>
      </c>
      <c r="E2" s="23"/>
      <c r="F2" s="23"/>
      <c r="G2" s="62"/>
      <c r="H2" s="596"/>
      <c r="I2" s="653"/>
    </row>
    <row r="3" spans="1:9" s="3" customFormat="1" x14ac:dyDescent="0.2">
      <c r="A3" s="61"/>
      <c r="B3" s="61"/>
      <c r="C3" s="62"/>
      <c r="D3" s="459"/>
      <c r="E3" s="155"/>
      <c r="F3" s="23"/>
      <c r="G3" s="62"/>
      <c r="H3" s="596"/>
      <c r="I3" s="408"/>
    </row>
    <row r="4" spans="1:9" s="3" customFormat="1" x14ac:dyDescent="0.2">
      <c r="A4" s="61"/>
      <c r="B4" s="61"/>
      <c r="D4" s="458" t="s">
        <v>34518</v>
      </c>
      <c r="E4" s="155"/>
      <c r="F4" s="23"/>
      <c r="G4" s="62"/>
      <c r="H4" s="596"/>
      <c r="I4" s="408"/>
    </row>
    <row r="5" spans="1:9" x14ac:dyDescent="0.2">
      <c r="A5" s="61"/>
      <c r="B5" s="61"/>
      <c r="C5" s="657" t="s">
        <v>34519</v>
      </c>
      <c r="D5" s="657"/>
      <c r="E5" s="654" t="s">
        <v>34520</v>
      </c>
      <c r="F5" s="654"/>
      <c r="G5" s="44" t="s">
        <v>0</v>
      </c>
      <c r="H5" s="598">
        <v>44287</v>
      </c>
      <c r="I5" s="4"/>
    </row>
    <row r="6" spans="1:9" s="460" customFormat="1" ht="13.5" thickBot="1" x14ac:dyDescent="0.25">
      <c r="A6" s="599"/>
      <c r="B6" s="600"/>
      <c r="C6" s="600"/>
      <c r="D6" s="600"/>
      <c r="E6" s="602"/>
      <c r="F6" s="602"/>
      <c r="G6" s="602"/>
      <c r="H6" s="603"/>
      <c r="I6" s="4"/>
    </row>
    <row r="7" spans="1:9" x14ac:dyDescent="0.2">
      <c r="A7" s="658" t="s">
        <v>2</v>
      </c>
      <c r="B7" s="660" t="s">
        <v>3</v>
      </c>
      <c r="C7" s="660" t="s">
        <v>4</v>
      </c>
      <c r="D7" s="662" t="s">
        <v>5</v>
      </c>
      <c r="E7" s="664" t="s">
        <v>33</v>
      </c>
      <c r="F7" s="664" t="s">
        <v>17</v>
      </c>
      <c r="G7" s="666" t="s">
        <v>35</v>
      </c>
      <c r="H7" s="667"/>
      <c r="I7" s="4"/>
    </row>
    <row r="8" spans="1:9" x14ac:dyDescent="0.2">
      <c r="A8" s="659"/>
      <c r="B8" s="661"/>
      <c r="C8" s="661"/>
      <c r="D8" s="663"/>
      <c r="E8" s="665"/>
      <c r="F8" s="665"/>
      <c r="G8" s="470" t="s">
        <v>34</v>
      </c>
      <c r="H8" s="470" t="s">
        <v>16</v>
      </c>
      <c r="I8" s="4"/>
    </row>
    <row r="9" spans="1:9" ht="25.5" x14ac:dyDescent="0.2">
      <c r="A9" s="286" t="s">
        <v>30</v>
      </c>
      <c r="B9" s="286"/>
      <c r="C9" s="287"/>
      <c r="D9" s="288" t="s">
        <v>34521</v>
      </c>
      <c r="E9" s="287"/>
      <c r="F9" s="289"/>
      <c r="G9" s="290"/>
      <c r="H9" s="291"/>
      <c r="I9" s="4"/>
    </row>
    <row r="10" spans="1:9" x14ac:dyDescent="0.2">
      <c r="A10" s="133">
        <v>1.01</v>
      </c>
      <c r="B10" s="670" t="s">
        <v>34548</v>
      </c>
      <c r="C10" s="671"/>
      <c r="D10" s="136" t="s">
        <v>34551</v>
      </c>
      <c r="E10" s="606" t="s">
        <v>2820</v>
      </c>
      <c r="F10" s="554">
        <v>1</v>
      </c>
      <c r="G10" s="500">
        <f>'COMPOSIÇÃO 01'!H18+'COMPOSIÇÃO 02'!H15</f>
        <v>83163.278734800013</v>
      </c>
      <c r="H10" s="500">
        <f t="shared" ref="H10:H13" si="0">+TRUNC(F10*G10,2)</f>
        <v>83163.27</v>
      </c>
    </row>
    <row r="11" spans="1:9" ht="13.35" customHeight="1" x14ac:dyDescent="0.2">
      <c r="A11" s="133">
        <v>1.02</v>
      </c>
      <c r="B11" s="670" t="s">
        <v>34546</v>
      </c>
      <c r="C11" s="671"/>
      <c r="D11" s="607" t="s">
        <v>34525</v>
      </c>
      <c r="E11" s="606" t="s">
        <v>2820</v>
      </c>
      <c r="F11" s="554">
        <v>1</v>
      </c>
      <c r="G11" s="500">
        <f>'COMPOSIÇÃO 03'!H18</f>
        <v>71264.330755200019</v>
      </c>
      <c r="H11" s="500">
        <f t="shared" si="0"/>
        <v>71264.33</v>
      </c>
    </row>
    <row r="12" spans="1:9" ht="13.35" customHeight="1" x14ac:dyDescent="0.2">
      <c r="A12" s="133">
        <v>1.03</v>
      </c>
      <c r="B12" s="670" t="s">
        <v>34547</v>
      </c>
      <c r="C12" s="671"/>
      <c r="D12" s="136" t="s">
        <v>34526</v>
      </c>
      <c r="E12" s="606" t="s">
        <v>2820</v>
      </c>
      <c r="F12" s="554">
        <v>1</v>
      </c>
      <c r="G12" s="500">
        <f>'COMPOSIÇÃO 04'!H18</f>
        <v>120424.67268480003</v>
      </c>
      <c r="H12" s="500">
        <f t="shared" si="0"/>
        <v>120424.67</v>
      </c>
    </row>
    <row r="13" spans="1:9" ht="13.35" customHeight="1" x14ac:dyDescent="0.2">
      <c r="A13" s="133">
        <v>1.04</v>
      </c>
      <c r="B13" s="670" t="s">
        <v>34549</v>
      </c>
      <c r="C13" s="671"/>
      <c r="D13" s="136" t="s">
        <v>34522</v>
      </c>
      <c r="E13" s="135" t="s">
        <v>2820</v>
      </c>
      <c r="F13" s="554">
        <v>1</v>
      </c>
      <c r="G13" s="500">
        <f>'COMPOSIÇÃO 05'!H17</f>
        <v>21319.492682400003</v>
      </c>
      <c r="H13" s="500">
        <f t="shared" si="0"/>
        <v>21319.49</v>
      </c>
      <c r="I13" s="24"/>
    </row>
    <row r="14" spans="1:9" x14ac:dyDescent="0.2">
      <c r="A14" s="411"/>
      <c r="B14" s="412"/>
      <c r="C14" s="413"/>
      <c r="D14" s="414" t="s">
        <v>34478</v>
      </c>
      <c r="E14" s="552"/>
      <c r="F14" s="415"/>
      <c r="G14" s="416"/>
      <c r="H14" s="499">
        <f>SUM(H10:H13)</f>
        <v>296171.76</v>
      </c>
      <c r="I14" s="24"/>
    </row>
    <row r="15" spans="1:9" x14ac:dyDescent="0.2">
      <c r="A15" s="286" t="s">
        <v>29</v>
      </c>
      <c r="B15" s="287"/>
      <c r="C15" s="287"/>
      <c r="D15" s="288" t="s">
        <v>34523</v>
      </c>
      <c r="E15" s="553" t="str">
        <f>IF(B15="","",IF(C15="DER-ES",VLOOKUP(B15,'DER-ES'!$A$1:$E$4829,3,FALSE),IF(C15="CESAN",VLOOKUP(B15,CESAN!$A$1:$E$5000,3,FALSE),IF(C15="IOPES",VLOOKUP(B15,IOPES!$A$1:$D$4819,3,FALSE),IF(C15="COMP",VLOOKUP(B15,COMPOSIÇÕES!$A$1:$D$5054,3,FALSE))))))</f>
        <v/>
      </c>
      <c r="F15" s="289"/>
      <c r="G15" s="290"/>
      <c r="H15" s="291"/>
      <c r="I15" s="4"/>
    </row>
    <row r="16" spans="1:9" x14ac:dyDescent="0.2">
      <c r="A16" s="608">
        <v>2.0099999999999998</v>
      </c>
      <c r="B16" s="668"/>
      <c r="C16" s="669"/>
      <c r="D16" s="672" t="s">
        <v>34524</v>
      </c>
      <c r="E16" s="673"/>
      <c r="F16" s="673"/>
      <c r="G16" s="673"/>
      <c r="H16" s="674"/>
      <c r="I16" s="24"/>
    </row>
    <row r="17" spans="1:9" x14ac:dyDescent="0.2">
      <c r="A17" s="550" t="s">
        <v>34527</v>
      </c>
      <c r="B17" s="498"/>
      <c r="C17" s="497"/>
      <c r="D17" s="136" t="s">
        <v>34528</v>
      </c>
      <c r="E17" s="551" t="s">
        <v>40</v>
      </c>
      <c r="F17" s="612">
        <v>0.129</v>
      </c>
      <c r="G17" s="500">
        <f>H14*F17+H14</f>
        <v>334377.91704000003</v>
      </c>
      <c r="H17" s="500">
        <f>G17*F17</f>
        <v>43134.751298160008</v>
      </c>
      <c r="I17" s="24"/>
    </row>
    <row r="18" spans="1:9" ht="13.5" x14ac:dyDescent="0.2">
      <c r="A18" s="652" t="s">
        <v>15</v>
      </c>
      <c r="B18" s="652"/>
      <c r="C18" s="652"/>
      <c r="D18" s="652"/>
      <c r="E18" s="652"/>
      <c r="F18" s="652"/>
      <c r="G18" s="652"/>
      <c r="H18" s="113">
        <f>H14+H17</f>
        <v>339306.51129816001</v>
      </c>
      <c r="I18" s="24"/>
    </row>
    <row r="19" spans="1:9" ht="15" x14ac:dyDescent="0.2">
      <c r="A19" s="436" t="s">
        <v>34529</v>
      </c>
      <c r="B19" s="609"/>
      <c r="C19" s="609"/>
      <c r="D19" s="609"/>
      <c r="E19" s="609"/>
      <c r="F19" s="609"/>
      <c r="G19" s="609"/>
      <c r="H19" s="609"/>
    </row>
    <row r="20" spans="1:9" ht="14.45" customHeight="1" x14ac:dyDescent="0.2">
      <c r="A20" s="616">
        <v>1</v>
      </c>
      <c r="B20" s="651" t="s">
        <v>34531</v>
      </c>
      <c r="C20" s="651"/>
      <c r="D20" s="651"/>
      <c r="E20" s="609"/>
      <c r="F20" s="609"/>
      <c r="G20" s="435"/>
      <c r="H20" s="435"/>
    </row>
    <row r="21" spans="1:9" ht="14.45" customHeight="1" x14ac:dyDescent="0.2">
      <c r="A21" s="675" t="s">
        <v>34552</v>
      </c>
      <c r="B21" s="675"/>
      <c r="C21" s="675"/>
      <c r="D21" s="675"/>
      <c r="E21" s="675"/>
      <c r="F21" s="609"/>
      <c r="G21" s="435"/>
      <c r="H21" s="435"/>
    </row>
    <row r="22" spans="1:9" ht="14.45" customHeight="1" x14ac:dyDescent="0.2">
      <c r="A22" s="616">
        <v>2</v>
      </c>
      <c r="B22" s="651" t="s">
        <v>34530</v>
      </c>
      <c r="C22" s="651"/>
      <c r="D22" s="651"/>
      <c r="E22" s="436"/>
      <c r="F22" s="436"/>
      <c r="G22" s="435"/>
      <c r="H22" s="435"/>
    </row>
    <row r="23" spans="1:9" ht="14.45" customHeight="1" x14ac:dyDescent="0.2">
      <c r="A23" s="675" t="s">
        <v>34532</v>
      </c>
      <c r="B23" s="675"/>
      <c r="C23" s="675"/>
      <c r="D23" s="675"/>
      <c r="E23" s="436"/>
      <c r="F23" s="436"/>
      <c r="G23" s="435"/>
      <c r="H23" s="435"/>
    </row>
    <row r="24" spans="1:9" ht="15" customHeight="1" x14ac:dyDescent="0.2">
      <c r="A24" s="614">
        <v>3</v>
      </c>
      <c r="B24" s="651" t="s">
        <v>34533</v>
      </c>
      <c r="C24" s="651"/>
      <c r="D24" s="651"/>
      <c r="E24" s="614"/>
      <c r="F24" s="614"/>
      <c r="G24" s="614"/>
      <c r="H24" s="614"/>
    </row>
    <row r="25" spans="1:9" ht="14.45" customHeight="1" x14ac:dyDescent="0.2">
      <c r="A25" s="616">
        <v>4</v>
      </c>
      <c r="B25" s="651" t="s">
        <v>34567</v>
      </c>
      <c r="C25" s="651"/>
      <c r="D25" s="651"/>
      <c r="E25" s="614"/>
      <c r="F25" s="614"/>
      <c r="G25" s="614"/>
      <c r="H25" s="614"/>
    </row>
    <row r="26" spans="1:9" ht="14.45" customHeight="1" x14ac:dyDescent="0.2">
      <c r="A26" s="614">
        <v>5</v>
      </c>
      <c r="B26" s="651" t="s">
        <v>34534</v>
      </c>
      <c r="C26" s="651"/>
      <c r="D26" s="651"/>
      <c r="E26" s="614"/>
      <c r="F26" s="614"/>
      <c r="G26" s="614"/>
      <c r="H26" s="614"/>
    </row>
    <row r="27" spans="1:9" ht="14.45" customHeight="1" x14ac:dyDescent="0.2">
      <c r="A27" s="614">
        <v>6</v>
      </c>
      <c r="B27" s="651" t="s">
        <v>34535</v>
      </c>
      <c r="C27" s="651"/>
      <c r="D27" s="651"/>
      <c r="E27" s="614"/>
      <c r="F27" s="614"/>
      <c r="G27" s="614"/>
      <c r="H27" s="614"/>
    </row>
    <row r="28" spans="1:9" ht="14.45" customHeight="1" x14ac:dyDescent="0.2">
      <c r="A28" s="614">
        <v>7</v>
      </c>
      <c r="B28" s="651" t="s">
        <v>34536</v>
      </c>
      <c r="C28" s="651"/>
      <c r="D28" s="651"/>
      <c r="E28" s="614"/>
      <c r="F28" s="614"/>
      <c r="G28" s="614"/>
      <c r="H28" s="614"/>
    </row>
    <row r="29" spans="1:9" ht="14.45" customHeight="1" x14ac:dyDescent="0.2">
      <c r="A29" s="651" t="s">
        <v>34553</v>
      </c>
      <c r="B29" s="651"/>
      <c r="C29" s="651"/>
      <c r="D29" s="651"/>
      <c r="E29" s="651"/>
      <c r="F29" s="651"/>
      <c r="G29" s="651"/>
      <c r="H29" s="651"/>
    </row>
    <row r="36" spans="4:8" x14ac:dyDescent="0.2">
      <c r="D36" s="5">
        <f>76*2069.33</f>
        <v>157269.07999999999</v>
      </c>
    </row>
    <row r="37" spans="4:8" x14ac:dyDescent="0.2">
      <c r="D37" s="5">
        <f>25*2069.33</f>
        <v>51733.25</v>
      </c>
    </row>
    <row r="38" spans="4:8" x14ac:dyDescent="0.2">
      <c r="H38" s="640">
        <v>44380</v>
      </c>
    </row>
    <row r="39" spans="4:8" x14ac:dyDescent="0.2">
      <c r="H39" s="640">
        <v>44561</v>
      </c>
    </row>
    <row r="40" spans="4:8" x14ac:dyDescent="0.2">
      <c r="D40" s="5">
        <f>2279+2050+1879</f>
        <v>6208</v>
      </c>
      <c r="H40" s="25">
        <f>H39-H38</f>
        <v>181</v>
      </c>
    </row>
    <row r="41" spans="4:8" x14ac:dyDescent="0.2">
      <c r="D41" s="5">
        <f>D40/3</f>
        <v>2069.3333333333335</v>
      </c>
    </row>
  </sheetData>
  <mergeCells count="28">
    <mergeCell ref="B25:D25"/>
    <mergeCell ref="A29:H29"/>
    <mergeCell ref="F7:F8"/>
    <mergeCell ref="G7:H7"/>
    <mergeCell ref="B16:C16"/>
    <mergeCell ref="B10:C10"/>
    <mergeCell ref="B11:C11"/>
    <mergeCell ref="B12:C12"/>
    <mergeCell ref="B13:C13"/>
    <mergeCell ref="D16:H16"/>
    <mergeCell ref="B28:D28"/>
    <mergeCell ref="B27:D27"/>
    <mergeCell ref="B26:D26"/>
    <mergeCell ref="B24:D24"/>
    <mergeCell ref="A21:E21"/>
    <mergeCell ref="A23:D23"/>
    <mergeCell ref="B22:D22"/>
    <mergeCell ref="A18:G18"/>
    <mergeCell ref="I1:I2"/>
    <mergeCell ref="E5:F5"/>
    <mergeCell ref="G1:H1"/>
    <mergeCell ref="C5:D5"/>
    <mergeCell ref="A7:A8"/>
    <mergeCell ref="B7:B8"/>
    <mergeCell ref="C7:C8"/>
    <mergeCell ref="D7:D8"/>
    <mergeCell ref="E7:E8"/>
    <mergeCell ref="B20:D20"/>
  </mergeCells>
  <phoneticPr fontId="68" type="noConversion"/>
  <printOptions horizontalCentered="1" gridLines="1"/>
  <pageMargins left="0.59055118110236227" right="0.59055118110236227" top="0.78740157480314965" bottom="0.39370078740157483" header="0" footer="0"/>
  <pageSetup paperSize="9"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62"/>
  <sheetViews>
    <sheetView workbookViewId="0">
      <selection activeCell="H26" sqref="H26"/>
    </sheetView>
  </sheetViews>
  <sheetFormatPr defaultColWidth="8.85546875" defaultRowHeight="12.75" x14ac:dyDescent="0.2"/>
  <cols>
    <col min="1" max="1" width="10.85546875" style="331" customWidth="1"/>
    <col min="2" max="2" width="12.85546875" style="331" customWidth="1"/>
    <col min="3" max="3" width="7.85546875" style="331" customWidth="1"/>
    <col min="4" max="4" width="3.28515625" style="331" customWidth="1"/>
    <col min="5" max="5" width="44.85546875" style="331" customWidth="1"/>
    <col min="6" max="6" width="7.140625" style="331" customWidth="1"/>
    <col min="7" max="7" width="1.140625" style="331" customWidth="1"/>
    <col min="8" max="8" width="18.140625" style="331" customWidth="1"/>
    <col min="9" max="9" width="14.140625" style="331" customWidth="1"/>
    <col min="10" max="16384" width="8.85546875" style="331"/>
  </cols>
  <sheetData>
    <row r="1" spans="1:9" ht="10.9" customHeight="1" x14ac:dyDescent="0.2">
      <c r="A1" s="339" t="s">
        <v>32977</v>
      </c>
    </row>
    <row r="2" spans="1:9" ht="1.1499999999999999" customHeight="1" x14ac:dyDescent="0.2"/>
    <row r="3" spans="1:9" ht="10.15" customHeight="1" x14ac:dyDescent="0.2">
      <c r="A3" s="332" t="s">
        <v>33652</v>
      </c>
    </row>
    <row r="4" spans="1:9" ht="9" customHeight="1" x14ac:dyDescent="0.2">
      <c r="A4" s="338" t="s">
        <v>32975</v>
      </c>
      <c r="B4" s="705" t="s">
        <v>32974</v>
      </c>
      <c r="C4" s="711"/>
      <c r="D4" s="711"/>
      <c r="E4" s="706"/>
      <c r="F4" s="707" t="s">
        <v>32973</v>
      </c>
      <c r="G4" s="708"/>
      <c r="H4" s="338" t="s">
        <v>32972</v>
      </c>
      <c r="I4" s="337" t="s">
        <v>32971</v>
      </c>
    </row>
    <row r="5" spans="1:9" ht="9" customHeight="1" x14ac:dyDescent="0.2">
      <c r="A5" s="335">
        <v>41344</v>
      </c>
      <c r="B5" s="709" t="s">
        <v>33731</v>
      </c>
      <c r="C5" s="712"/>
      <c r="D5" s="712"/>
      <c r="E5" s="710"/>
      <c r="F5" s="703" t="s">
        <v>33058</v>
      </c>
      <c r="G5" s="704"/>
      <c r="H5" s="334">
        <v>77.03</v>
      </c>
      <c r="I5" s="336"/>
    </row>
    <row r="6" spans="1:9" ht="9" customHeight="1" x14ac:dyDescent="0.2">
      <c r="A6" s="335">
        <v>41345</v>
      </c>
      <c r="B6" s="709" t="s">
        <v>33730</v>
      </c>
      <c r="C6" s="712"/>
      <c r="D6" s="712"/>
      <c r="E6" s="710"/>
      <c r="F6" s="703" t="s">
        <v>33058</v>
      </c>
      <c r="G6" s="704"/>
      <c r="H6" s="334">
        <v>115.17</v>
      </c>
      <c r="I6" s="336"/>
    </row>
    <row r="7" spans="1:9" ht="9" customHeight="1" x14ac:dyDescent="0.2">
      <c r="A7" s="335">
        <v>41242</v>
      </c>
      <c r="B7" s="709" t="s">
        <v>33729</v>
      </c>
      <c r="C7" s="712"/>
      <c r="D7" s="712"/>
      <c r="E7" s="710"/>
      <c r="F7" s="703" t="s">
        <v>32919</v>
      </c>
      <c r="G7" s="704"/>
      <c r="H7" s="334">
        <v>66.91</v>
      </c>
      <c r="I7" s="336"/>
    </row>
    <row r="8" spans="1:9" ht="9" customHeight="1" x14ac:dyDescent="0.2">
      <c r="A8" s="335">
        <v>42476</v>
      </c>
      <c r="B8" s="709" t="s">
        <v>33728</v>
      </c>
      <c r="C8" s="712"/>
      <c r="D8" s="712"/>
      <c r="E8" s="710"/>
      <c r="F8" s="703" t="s">
        <v>32954</v>
      </c>
      <c r="G8" s="704"/>
      <c r="H8" s="334">
        <v>40.76</v>
      </c>
      <c r="I8" s="336"/>
    </row>
    <row r="9" spans="1:9" ht="9" customHeight="1" x14ac:dyDescent="0.2">
      <c r="A9" s="335">
        <v>41136</v>
      </c>
      <c r="B9" s="709" t="s">
        <v>33727</v>
      </c>
      <c r="C9" s="712"/>
      <c r="D9" s="712"/>
      <c r="E9" s="710"/>
      <c r="F9" s="703" t="s">
        <v>32954</v>
      </c>
      <c r="G9" s="704"/>
      <c r="H9" s="334">
        <v>90.58</v>
      </c>
      <c r="I9" s="336"/>
    </row>
    <row r="10" spans="1:9" ht="9" customHeight="1" x14ac:dyDescent="0.2">
      <c r="A10" s="335">
        <v>41135</v>
      </c>
      <c r="B10" s="709" t="s">
        <v>33726</v>
      </c>
      <c r="C10" s="712"/>
      <c r="D10" s="712"/>
      <c r="E10" s="710"/>
      <c r="F10" s="703" t="s">
        <v>32954</v>
      </c>
      <c r="G10" s="704"/>
      <c r="H10" s="334">
        <v>89.95</v>
      </c>
      <c r="I10" s="336"/>
    </row>
    <row r="11" spans="1:9" ht="9" customHeight="1" x14ac:dyDescent="0.2">
      <c r="A11" s="335">
        <v>40912</v>
      </c>
      <c r="B11" s="709" t="s">
        <v>33725</v>
      </c>
      <c r="C11" s="712"/>
      <c r="D11" s="712"/>
      <c r="E11" s="710"/>
      <c r="F11" s="703" t="s">
        <v>32919</v>
      </c>
      <c r="G11" s="704"/>
      <c r="H11" s="334">
        <v>89.39</v>
      </c>
      <c r="I11" s="341" t="s">
        <v>32985</v>
      </c>
    </row>
    <row r="12" spans="1:9" ht="9" customHeight="1" x14ac:dyDescent="0.2">
      <c r="A12" s="335">
        <v>40908</v>
      </c>
      <c r="B12" s="709" t="s">
        <v>33724</v>
      </c>
      <c r="C12" s="712"/>
      <c r="D12" s="712"/>
      <c r="E12" s="710"/>
      <c r="F12" s="703" t="s">
        <v>32954</v>
      </c>
      <c r="G12" s="704"/>
      <c r="H12" s="340">
        <v>8442.4599999999991</v>
      </c>
      <c r="I12" s="341" t="s">
        <v>32985</v>
      </c>
    </row>
    <row r="13" spans="1:9" ht="9" customHeight="1" x14ac:dyDescent="0.2">
      <c r="A13" s="335">
        <v>40907</v>
      </c>
      <c r="B13" s="709" t="s">
        <v>33723</v>
      </c>
      <c r="C13" s="712"/>
      <c r="D13" s="712"/>
      <c r="E13" s="710"/>
      <c r="F13" s="703" t="s">
        <v>32954</v>
      </c>
      <c r="G13" s="704"/>
      <c r="H13" s="340">
        <v>13083.71</v>
      </c>
      <c r="I13" s="341" t="s">
        <v>32985</v>
      </c>
    </row>
    <row r="14" spans="1:9" ht="9" customHeight="1" x14ac:dyDescent="0.2">
      <c r="A14" s="335">
        <v>40906</v>
      </c>
      <c r="B14" s="709" t="s">
        <v>33722</v>
      </c>
      <c r="C14" s="712"/>
      <c r="D14" s="712"/>
      <c r="E14" s="710"/>
      <c r="F14" s="703" t="s">
        <v>33058</v>
      </c>
      <c r="G14" s="704"/>
      <c r="H14" s="340">
        <v>3715.49</v>
      </c>
      <c r="I14" s="336"/>
    </row>
    <row r="15" spans="1:9" ht="9" customHeight="1" x14ac:dyDescent="0.2">
      <c r="A15" s="335">
        <v>41240</v>
      </c>
      <c r="B15" s="709" t="s">
        <v>33721</v>
      </c>
      <c r="C15" s="712"/>
      <c r="D15" s="712"/>
      <c r="E15" s="710"/>
      <c r="F15" s="703" t="s">
        <v>32919</v>
      </c>
      <c r="G15" s="704"/>
      <c r="H15" s="334">
        <v>82.96</v>
      </c>
      <c r="I15" s="341" t="s">
        <v>32985</v>
      </c>
    </row>
    <row r="16" spans="1:9" ht="18.399999999999999" customHeight="1" x14ac:dyDescent="0.2">
      <c r="A16" s="335">
        <v>40946</v>
      </c>
      <c r="B16" s="701" t="s">
        <v>33720</v>
      </c>
      <c r="C16" s="713"/>
      <c r="D16" s="713"/>
      <c r="E16" s="702"/>
      <c r="F16" s="703" t="s">
        <v>32919</v>
      </c>
      <c r="G16" s="704"/>
      <c r="H16" s="334">
        <v>84.93</v>
      </c>
      <c r="I16" s="341" t="s">
        <v>32985</v>
      </c>
    </row>
    <row r="17" spans="1:9" ht="9" customHeight="1" x14ac:dyDescent="0.2">
      <c r="A17" s="335">
        <v>40942</v>
      </c>
      <c r="B17" s="709" t="s">
        <v>33719</v>
      </c>
      <c r="C17" s="712"/>
      <c r="D17" s="712"/>
      <c r="E17" s="710"/>
      <c r="F17" s="703" t="s">
        <v>32919</v>
      </c>
      <c r="G17" s="704"/>
      <c r="H17" s="334">
        <v>34.5</v>
      </c>
      <c r="I17" s="341" t="s">
        <v>32985</v>
      </c>
    </row>
    <row r="18" spans="1:9" ht="9" customHeight="1" x14ac:dyDescent="0.2">
      <c r="A18" s="335">
        <v>41245</v>
      </c>
      <c r="B18" s="709" t="s">
        <v>33718</v>
      </c>
      <c r="C18" s="712"/>
      <c r="D18" s="712"/>
      <c r="E18" s="710"/>
      <c r="F18" s="703" t="s">
        <v>32919</v>
      </c>
      <c r="G18" s="704"/>
      <c r="H18" s="334">
        <v>35.119999999999997</v>
      </c>
      <c r="I18" s="336"/>
    </row>
    <row r="19" spans="1:9" ht="9" customHeight="1" x14ac:dyDescent="0.2">
      <c r="A19" s="335">
        <v>41404</v>
      </c>
      <c r="B19" s="709" t="s">
        <v>33717</v>
      </c>
      <c r="C19" s="712"/>
      <c r="D19" s="712"/>
      <c r="E19" s="710"/>
      <c r="F19" s="703" t="s">
        <v>32919</v>
      </c>
      <c r="G19" s="704"/>
      <c r="H19" s="334">
        <v>30.54</v>
      </c>
      <c r="I19" s="336"/>
    </row>
    <row r="20" spans="1:9" ht="9" customHeight="1" x14ac:dyDescent="0.2">
      <c r="A20" s="335">
        <v>41244</v>
      </c>
      <c r="B20" s="709" t="s">
        <v>33716</v>
      </c>
      <c r="C20" s="712"/>
      <c r="D20" s="712"/>
      <c r="E20" s="710"/>
      <c r="F20" s="703" t="s">
        <v>32919</v>
      </c>
      <c r="G20" s="704"/>
      <c r="H20" s="334">
        <v>18.66</v>
      </c>
      <c r="I20" s="336"/>
    </row>
    <row r="21" spans="1:9" ht="9" customHeight="1" x14ac:dyDescent="0.2">
      <c r="A21" s="335">
        <v>43328</v>
      </c>
      <c r="B21" s="709" t="s">
        <v>33715</v>
      </c>
      <c r="C21" s="712"/>
      <c r="D21" s="712"/>
      <c r="E21" s="710"/>
      <c r="F21" s="703" t="s">
        <v>32954</v>
      </c>
      <c r="G21" s="704"/>
      <c r="H21" s="334">
        <v>10.77</v>
      </c>
      <c r="I21" s="336"/>
    </row>
    <row r="22" spans="1:9" ht="18.399999999999999" customHeight="1" x14ac:dyDescent="0.2">
      <c r="A22" s="335">
        <v>40909</v>
      </c>
      <c r="B22" s="701" t="s">
        <v>33714</v>
      </c>
      <c r="C22" s="713"/>
      <c r="D22" s="713"/>
      <c r="E22" s="702"/>
      <c r="F22" s="703" t="s">
        <v>32954</v>
      </c>
      <c r="G22" s="704"/>
      <c r="H22" s="340">
        <v>2753.01</v>
      </c>
      <c r="I22" s="341" t="s">
        <v>32985</v>
      </c>
    </row>
    <row r="23" spans="1:9" ht="9" customHeight="1" x14ac:dyDescent="0.2">
      <c r="A23" s="335">
        <v>41140</v>
      </c>
      <c r="B23" s="709" t="s">
        <v>33713</v>
      </c>
      <c r="C23" s="712"/>
      <c r="D23" s="712"/>
      <c r="E23" s="710"/>
      <c r="F23" s="703" t="s">
        <v>32954</v>
      </c>
      <c r="G23" s="704"/>
      <c r="H23" s="340">
        <v>1173.22</v>
      </c>
      <c r="I23" s="336"/>
    </row>
    <row r="24" spans="1:9" ht="9" customHeight="1" x14ac:dyDescent="0.2">
      <c r="A24" s="335">
        <v>41139</v>
      </c>
      <c r="B24" s="709" t="s">
        <v>33712</v>
      </c>
      <c r="C24" s="712"/>
      <c r="D24" s="712"/>
      <c r="E24" s="710"/>
      <c r="F24" s="703" t="s">
        <v>32954</v>
      </c>
      <c r="G24" s="704"/>
      <c r="H24" s="340">
        <v>1864.57</v>
      </c>
      <c r="I24" s="336"/>
    </row>
    <row r="25" spans="1:9" ht="9" customHeight="1" x14ac:dyDescent="0.2">
      <c r="A25" s="335">
        <v>41138</v>
      </c>
      <c r="B25" s="709" t="s">
        <v>33711</v>
      </c>
      <c r="C25" s="712"/>
      <c r="D25" s="712"/>
      <c r="E25" s="710"/>
      <c r="F25" s="703" t="s">
        <v>32954</v>
      </c>
      <c r="G25" s="704"/>
      <c r="H25" s="340">
        <v>2028.35</v>
      </c>
      <c r="I25" s="336"/>
    </row>
    <row r="26" spans="1:9" ht="9" customHeight="1" x14ac:dyDescent="0.2">
      <c r="A26" s="335">
        <v>41246</v>
      </c>
      <c r="B26" s="709" t="s">
        <v>33710</v>
      </c>
      <c r="C26" s="712"/>
      <c r="D26" s="712"/>
      <c r="E26" s="710"/>
      <c r="F26" s="703" t="s">
        <v>33058</v>
      </c>
      <c r="G26" s="704"/>
      <c r="H26" s="334">
        <v>57.19</v>
      </c>
      <c r="I26" s="341" t="s">
        <v>32985</v>
      </c>
    </row>
    <row r="27" spans="1:9" ht="9" customHeight="1" x14ac:dyDescent="0.2">
      <c r="A27" s="335">
        <v>40943</v>
      </c>
      <c r="B27" s="709" t="s">
        <v>33709</v>
      </c>
      <c r="C27" s="712"/>
      <c r="D27" s="712"/>
      <c r="E27" s="710"/>
      <c r="F27" s="703" t="s">
        <v>33058</v>
      </c>
      <c r="G27" s="704"/>
      <c r="H27" s="334">
        <v>42.02</v>
      </c>
      <c r="I27" s="341" t="s">
        <v>32985</v>
      </c>
    </row>
    <row r="28" spans="1:9" ht="9" customHeight="1" x14ac:dyDescent="0.2">
      <c r="A28" s="335">
        <v>40922</v>
      </c>
      <c r="B28" s="709" t="s">
        <v>33708</v>
      </c>
      <c r="C28" s="712"/>
      <c r="D28" s="712"/>
      <c r="E28" s="710"/>
      <c r="F28" s="703" t="s">
        <v>32921</v>
      </c>
      <c r="G28" s="704"/>
      <c r="H28" s="334">
        <v>5.28</v>
      </c>
      <c r="I28" s="336"/>
    </row>
    <row r="29" spans="1:9" ht="9" customHeight="1" x14ac:dyDescent="0.2">
      <c r="A29" s="335">
        <v>40914</v>
      </c>
      <c r="B29" s="709" t="s">
        <v>33707</v>
      </c>
      <c r="C29" s="712"/>
      <c r="D29" s="712"/>
      <c r="E29" s="710"/>
      <c r="F29" s="703" t="s">
        <v>33058</v>
      </c>
      <c r="G29" s="704"/>
      <c r="H29" s="334">
        <v>16.760000000000002</v>
      </c>
      <c r="I29" s="341" t="s">
        <v>32985</v>
      </c>
    </row>
    <row r="30" spans="1:9" ht="9" customHeight="1" x14ac:dyDescent="0.2">
      <c r="A30" s="335">
        <v>40913</v>
      </c>
      <c r="B30" s="709" t="s">
        <v>33706</v>
      </c>
      <c r="C30" s="712"/>
      <c r="D30" s="712"/>
      <c r="E30" s="710"/>
      <c r="F30" s="703" t="s">
        <v>33058</v>
      </c>
      <c r="G30" s="704"/>
      <c r="H30" s="334">
        <v>105.05</v>
      </c>
      <c r="I30" s="336"/>
    </row>
    <row r="31" spans="1:9" ht="18.399999999999999" customHeight="1" x14ac:dyDescent="0.2">
      <c r="A31" s="335">
        <v>41191</v>
      </c>
      <c r="B31" s="701" t="s">
        <v>33705</v>
      </c>
      <c r="C31" s="713"/>
      <c r="D31" s="713"/>
      <c r="E31" s="702"/>
      <c r="F31" s="703" t="s">
        <v>33058</v>
      </c>
      <c r="G31" s="704"/>
      <c r="H31" s="334">
        <v>388.08</v>
      </c>
      <c r="I31" s="341" t="s">
        <v>32985</v>
      </c>
    </row>
    <row r="32" spans="1:9" ht="9" customHeight="1" x14ac:dyDescent="0.2">
      <c r="A32" s="335">
        <v>40947</v>
      </c>
      <c r="B32" s="709" t="s">
        <v>33704</v>
      </c>
      <c r="C32" s="712"/>
      <c r="D32" s="712"/>
      <c r="E32" s="710"/>
      <c r="F32" s="703" t="s">
        <v>32954</v>
      </c>
      <c r="G32" s="704"/>
      <c r="H32" s="340">
        <v>2863.6</v>
      </c>
      <c r="I32" s="341" t="s">
        <v>32985</v>
      </c>
    </row>
    <row r="33" spans="1:9" ht="9" customHeight="1" x14ac:dyDescent="0.2">
      <c r="A33" s="335">
        <v>43329</v>
      </c>
      <c r="B33" s="709" t="s">
        <v>33703</v>
      </c>
      <c r="C33" s="712"/>
      <c r="D33" s="712"/>
      <c r="E33" s="710"/>
      <c r="F33" s="703" t="s">
        <v>32954</v>
      </c>
      <c r="G33" s="704"/>
      <c r="H33" s="334">
        <v>187.83</v>
      </c>
      <c r="I33" s="341" t="s">
        <v>32985</v>
      </c>
    </row>
    <row r="34" spans="1:9" ht="18.399999999999999" customHeight="1" x14ac:dyDescent="0.2">
      <c r="A34" s="335">
        <v>42050</v>
      </c>
      <c r="B34" s="701" t="s">
        <v>33702</v>
      </c>
      <c r="C34" s="713"/>
      <c r="D34" s="713"/>
      <c r="E34" s="702"/>
      <c r="F34" s="703" t="s">
        <v>32919</v>
      </c>
      <c r="G34" s="704"/>
      <c r="H34" s="334">
        <v>130.4</v>
      </c>
      <c r="I34" s="341" t="s">
        <v>32985</v>
      </c>
    </row>
    <row r="35" spans="1:9" ht="10.15" customHeight="1" x14ac:dyDescent="0.2">
      <c r="A35" s="332" t="s">
        <v>33701</v>
      </c>
    </row>
    <row r="36" spans="1:9" ht="9" customHeight="1" x14ac:dyDescent="0.2">
      <c r="A36" s="338" t="s">
        <v>32975</v>
      </c>
      <c r="B36" s="705" t="s">
        <v>32974</v>
      </c>
      <c r="C36" s="711"/>
      <c r="D36" s="711"/>
      <c r="E36" s="706"/>
      <c r="F36" s="707" t="s">
        <v>32973</v>
      </c>
      <c r="G36" s="708"/>
      <c r="H36" s="338" t="s">
        <v>32972</v>
      </c>
      <c r="I36" s="337" t="s">
        <v>32971</v>
      </c>
    </row>
    <row r="37" spans="1:9" ht="9" customHeight="1" x14ac:dyDescent="0.2">
      <c r="A37" s="335">
        <v>42203</v>
      </c>
      <c r="B37" s="709" t="s">
        <v>33700</v>
      </c>
      <c r="C37" s="712"/>
      <c r="D37" s="712"/>
      <c r="E37" s="710"/>
      <c r="F37" s="703" t="s">
        <v>32954</v>
      </c>
      <c r="G37" s="704"/>
      <c r="H37" s="334">
        <v>135.19</v>
      </c>
      <c r="I37" s="341" t="s">
        <v>32985</v>
      </c>
    </row>
    <row r="38" spans="1:9" ht="9" customHeight="1" x14ac:dyDescent="0.2">
      <c r="A38" s="335">
        <v>42202</v>
      </c>
      <c r="B38" s="709" t="s">
        <v>33699</v>
      </c>
      <c r="C38" s="712"/>
      <c r="D38" s="712"/>
      <c r="E38" s="710"/>
      <c r="F38" s="703" t="s">
        <v>32954</v>
      </c>
      <c r="G38" s="704"/>
      <c r="H38" s="334">
        <v>88.45</v>
      </c>
      <c r="I38" s="341" t="s">
        <v>32985</v>
      </c>
    </row>
    <row r="39" spans="1:9" ht="18.399999999999999" customHeight="1" x14ac:dyDescent="0.2">
      <c r="A39" s="335">
        <v>42041</v>
      </c>
      <c r="B39" s="701" t="s">
        <v>33698</v>
      </c>
      <c r="C39" s="713"/>
      <c r="D39" s="713"/>
      <c r="E39" s="702"/>
      <c r="F39" s="703" t="s">
        <v>33058</v>
      </c>
      <c r="G39" s="704"/>
      <c r="H39" s="334">
        <v>23.87</v>
      </c>
      <c r="I39" s="341" t="s">
        <v>32985</v>
      </c>
    </row>
    <row r="40" spans="1:9" ht="9" customHeight="1" x14ac:dyDescent="0.2">
      <c r="A40" s="335">
        <v>42199</v>
      </c>
      <c r="B40" s="709" t="s">
        <v>33697</v>
      </c>
      <c r="C40" s="712"/>
      <c r="D40" s="712"/>
      <c r="E40" s="710"/>
      <c r="F40" s="703" t="s">
        <v>32919</v>
      </c>
      <c r="G40" s="704"/>
      <c r="H40" s="334">
        <v>1.5</v>
      </c>
      <c r="I40" s="336"/>
    </row>
    <row r="41" spans="1:9" ht="9" customHeight="1" x14ac:dyDescent="0.2">
      <c r="A41" s="335">
        <v>42210</v>
      </c>
      <c r="B41" s="709" t="s">
        <v>33696</v>
      </c>
      <c r="C41" s="712"/>
      <c r="D41" s="712"/>
      <c r="E41" s="710"/>
      <c r="F41" s="703" t="s">
        <v>32919</v>
      </c>
      <c r="G41" s="704"/>
      <c r="H41" s="334">
        <v>21.22</v>
      </c>
      <c r="I41" s="341" t="s">
        <v>32985</v>
      </c>
    </row>
    <row r="42" spans="1:9" ht="9" customHeight="1" x14ac:dyDescent="0.2">
      <c r="A42" s="335">
        <v>42206</v>
      </c>
      <c r="B42" s="709" t="s">
        <v>33695</v>
      </c>
      <c r="C42" s="712"/>
      <c r="D42" s="712"/>
      <c r="E42" s="710"/>
      <c r="F42" s="703" t="s">
        <v>32919</v>
      </c>
      <c r="G42" s="704"/>
      <c r="H42" s="334">
        <v>15.15</v>
      </c>
      <c r="I42" s="341" t="s">
        <v>32985</v>
      </c>
    </row>
    <row r="43" spans="1:9" ht="9" customHeight="1" x14ac:dyDescent="0.2">
      <c r="A43" s="335">
        <v>42208</v>
      </c>
      <c r="B43" s="709" t="s">
        <v>33694</v>
      </c>
      <c r="C43" s="712"/>
      <c r="D43" s="712"/>
      <c r="E43" s="710"/>
      <c r="F43" s="703" t="s">
        <v>32919</v>
      </c>
      <c r="G43" s="704"/>
      <c r="H43" s="334">
        <v>1.72</v>
      </c>
      <c r="I43" s="336"/>
    </row>
    <row r="44" spans="1:9" ht="9" customHeight="1" x14ac:dyDescent="0.2">
      <c r="A44" s="335">
        <v>42209</v>
      </c>
      <c r="B44" s="709" t="s">
        <v>33693</v>
      </c>
      <c r="C44" s="712"/>
      <c r="D44" s="712"/>
      <c r="E44" s="710"/>
      <c r="F44" s="703" t="s">
        <v>32919</v>
      </c>
      <c r="G44" s="704"/>
      <c r="H44" s="334">
        <v>7.93</v>
      </c>
      <c r="I44" s="341" t="s">
        <v>32985</v>
      </c>
    </row>
    <row r="45" spans="1:9" ht="9" customHeight="1" x14ac:dyDescent="0.2">
      <c r="A45" s="335">
        <v>42207</v>
      </c>
      <c r="B45" s="709" t="s">
        <v>33692</v>
      </c>
      <c r="C45" s="712"/>
      <c r="D45" s="712"/>
      <c r="E45" s="710"/>
      <c r="F45" s="703" t="s">
        <v>32919</v>
      </c>
      <c r="G45" s="704"/>
      <c r="H45" s="334">
        <v>3.15</v>
      </c>
      <c r="I45" s="336"/>
    </row>
    <row r="46" spans="1:9" ht="9" customHeight="1" x14ac:dyDescent="0.2">
      <c r="A46" s="335">
        <v>42200</v>
      </c>
      <c r="B46" s="709" t="s">
        <v>33691</v>
      </c>
      <c r="C46" s="712"/>
      <c r="D46" s="712"/>
      <c r="E46" s="710"/>
      <c r="F46" s="703" t="s">
        <v>32919</v>
      </c>
      <c r="G46" s="704"/>
      <c r="H46" s="334">
        <v>5.5</v>
      </c>
      <c r="I46" s="336"/>
    </row>
    <row r="47" spans="1:9" ht="9" customHeight="1" x14ac:dyDescent="0.2">
      <c r="A47" s="335">
        <v>42201</v>
      </c>
      <c r="B47" s="709" t="s">
        <v>33690</v>
      </c>
      <c r="C47" s="712"/>
      <c r="D47" s="712"/>
      <c r="E47" s="710"/>
      <c r="F47" s="703" t="s">
        <v>32919</v>
      </c>
      <c r="G47" s="704"/>
      <c r="H47" s="334">
        <v>3.92</v>
      </c>
      <c r="I47" s="336"/>
    </row>
    <row r="48" spans="1:9" ht="18.399999999999999" customHeight="1" x14ac:dyDescent="0.2">
      <c r="A48" s="335">
        <v>41247</v>
      </c>
      <c r="B48" s="701" t="s">
        <v>33689</v>
      </c>
      <c r="C48" s="713"/>
      <c r="D48" s="713"/>
      <c r="E48" s="702"/>
      <c r="F48" s="703" t="s">
        <v>32921</v>
      </c>
      <c r="G48" s="704"/>
      <c r="H48" s="334">
        <v>59.43</v>
      </c>
      <c r="I48" s="333"/>
    </row>
    <row r="49" spans="1:9" ht="9" customHeight="1" x14ac:dyDescent="0.2">
      <c r="A49" s="335">
        <v>42204</v>
      </c>
      <c r="B49" s="709" t="s">
        <v>33688</v>
      </c>
      <c r="C49" s="712"/>
      <c r="D49" s="712"/>
      <c r="E49" s="710"/>
      <c r="F49" s="703" t="s">
        <v>32954</v>
      </c>
      <c r="G49" s="704"/>
      <c r="H49" s="334">
        <v>34.53</v>
      </c>
      <c r="I49" s="341" t="s">
        <v>32985</v>
      </c>
    </row>
    <row r="50" spans="1:9" ht="9" customHeight="1" x14ac:dyDescent="0.2">
      <c r="A50" s="335">
        <v>42044</v>
      </c>
      <c r="B50" s="709" t="s">
        <v>33687</v>
      </c>
      <c r="C50" s="712"/>
      <c r="D50" s="712"/>
      <c r="E50" s="710"/>
      <c r="F50" s="703" t="s">
        <v>32954</v>
      </c>
      <c r="G50" s="704"/>
      <c r="H50" s="340">
        <v>4799.26</v>
      </c>
      <c r="I50" s="336"/>
    </row>
    <row r="51" spans="1:9" ht="9" customHeight="1" x14ac:dyDescent="0.2">
      <c r="A51" s="335">
        <v>40102</v>
      </c>
      <c r="B51" s="709" t="s">
        <v>33686</v>
      </c>
      <c r="C51" s="712"/>
      <c r="D51" s="712"/>
      <c r="E51" s="710"/>
      <c r="F51" s="703" t="s">
        <v>32919</v>
      </c>
      <c r="G51" s="704"/>
      <c r="H51" s="334">
        <v>14.54</v>
      </c>
      <c r="I51" s="341" t="s">
        <v>32985</v>
      </c>
    </row>
    <row r="52" spans="1:9" ht="9" customHeight="1" x14ac:dyDescent="0.2">
      <c r="A52" s="335">
        <v>42039</v>
      </c>
      <c r="B52" s="709" t="s">
        <v>33685</v>
      </c>
      <c r="C52" s="712"/>
      <c r="D52" s="712"/>
      <c r="E52" s="710"/>
      <c r="F52" s="703" t="s">
        <v>32919</v>
      </c>
      <c r="G52" s="704"/>
      <c r="H52" s="334">
        <v>18.57</v>
      </c>
      <c r="I52" s="341" t="s">
        <v>32985</v>
      </c>
    </row>
    <row r="53" spans="1:9" ht="9" customHeight="1" x14ac:dyDescent="0.2">
      <c r="A53" s="335">
        <v>42205</v>
      </c>
      <c r="B53" s="709" t="s">
        <v>33684</v>
      </c>
      <c r="C53" s="712"/>
      <c r="D53" s="712"/>
      <c r="E53" s="710"/>
      <c r="F53" s="703" t="s">
        <v>32919</v>
      </c>
      <c r="G53" s="704"/>
      <c r="H53" s="334">
        <v>1.42</v>
      </c>
      <c r="I53" s="336"/>
    </row>
    <row r="54" spans="1:9" ht="10.15" customHeight="1" x14ac:dyDescent="0.2">
      <c r="A54" s="332" t="s">
        <v>33683</v>
      </c>
    </row>
    <row r="55" spans="1:9" ht="9" customHeight="1" x14ac:dyDescent="0.2">
      <c r="A55" s="338" t="s">
        <v>32975</v>
      </c>
      <c r="B55" s="705" t="s">
        <v>32974</v>
      </c>
      <c r="C55" s="711"/>
      <c r="D55" s="711"/>
      <c r="E55" s="706"/>
      <c r="F55" s="707" t="s">
        <v>32973</v>
      </c>
      <c r="G55" s="708"/>
      <c r="H55" s="338" t="s">
        <v>32972</v>
      </c>
      <c r="I55" s="337" t="s">
        <v>32971</v>
      </c>
    </row>
    <row r="56" spans="1:9" ht="9" customHeight="1" x14ac:dyDescent="0.2">
      <c r="A56" s="335">
        <v>41153</v>
      </c>
      <c r="B56" s="709" t="s">
        <v>33682</v>
      </c>
      <c r="C56" s="712"/>
      <c r="D56" s="712"/>
      <c r="E56" s="710"/>
      <c r="F56" s="703" t="s">
        <v>32954</v>
      </c>
      <c r="G56" s="704"/>
      <c r="H56" s="334">
        <v>117.96</v>
      </c>
      <c r="I56" s="336"/>
    </row>
    <row r="57" spans="1:9" ht="9" customHeight="1" x14ac:dyDescent="0.2">
      <c r="A57" s="335">
        <v>41409</v>
      </c>
      <c r="B57" s="709" t="s">
        <v>33681</v>
      </c>
      <c r="C57" s="712"/>
      <c r="D57" s="712"/>
      <c r="E57" s="710"/>
      <c r="F57" s="703" t="s">
        <v>32954</v>
      </c>
      <c r="G57" s="704"/>
      <c r="H57" s="334">
        <v>364.96</v>
      </c>
      <c r="I57" s="336"/>
    </row>
    <row r="58" spans="1:9" ht="9" customHeight="1" x14ac:dyDescent="0.2">
      <c r="A58" s="335">
        <v>40928</v>
      </c>
      <c r="B58" s="709" t="s">
        <v>33680</v>
      </c>
      <c r="C58" s="712"/>
      <c r="D58" s="712"/>
      <c r="E58" s="710"/>
      <c r="F58" s="703" t="s">
        <v>32954</v>
      </c>
      <c r="G58" s="704"/>
      <c r="H58" s="334">
        <v>39.67</v>
      </c>
      <c r="I58" s="341" t="s">
        <v>32985</v>
      </c>
    </row>
    <row r="59" spans="1:9" ht="9" customHeight="1" x14ac:dyDescent="0.2">
      <c r="A59" s="335">
        <v>41408</v>
      </c>
      <c r="B59" s="709" t="s">
        <v>33679</v>
      </c>
      <c r="C59" s="712"/>
      <c r="D59" s="712"/>
      <c r="E59" s="710"/>
      <c r="F59" s="703" t="s">
        <v>32954</v>
      </c>
      <c r="G59" s="704"/>
      <c r="H59" s="340">
        <v>2788.04</v>
      </c>
      <c r="I59" s="336"/>
    </row>
    <row r="60" spans="1:9" ht="9" customHeight="1" x14ac:dyDescent="0.2">
      <c r="A60" s="335">
        <v>41147</v>
      </c>
      <c r="B60" s="709" t="s">
        <v>33678</v>
      </c>
      <c r="C60" s="712"/>
      <c r="D60" s="712"/>
      <c r="E60" s="710"/>
      <c r="F60" s="703" t="s">
        <v>33058</v>
      </c>
      <c r="G60" s="704"/>
      <c r="H60" s="334">
        <v>7.54</v>
      </c>
      <c r="I60" s="336"/>
    </row>
    <row r="61" spans="1:9" ht="9" customHeight="1" x14ac:dyDescent="0.2">
      <c r="A61" s="335">
        <v>42046</v>
      </c>
      <c r="B61" s="709" t="s">
        <v>33677</v>
      </c>
      <c r="C61" s="712"/>
      <c r="D61" s="712"/>
      <c r="E61" s="710"/>
      <c r="F61" s="703" t="s">
        <v>32954</v>
      </c>
      <c r="G61" s="704"/>
      <c r="H61" s="334">
        <v>87.82</v>
      </c>
      <c r="I61" s="336"/>
    </row>
    <row r="62" spans="1:9" ht="10.15" customHeight="1" x14ac:dyDescent="0.2">
      <c r="A62" s="332" t="s">
        <v>32918</v>
      </c>
    </row>
  </sheetData>
  <mergeCells count="112">
    <mergeCell ref="B61:E61"/>
    <mergeCell ref="F61:G61"/>
    <mergeCell ref="B56:E56"/>
    <mergeCell ref="F56:G56"/>
    <mergeCell ref="B57:E57"/>
    <mergeCell ref="F57:G57"/>
    <mergeCell ref="B58:E58"/>
    <mergeCell ref="F58:G58"/>
    <mergeCell ref="B59:E59"/>
    <mergeCell ref="F59:G59"/>
    <mergeCell ref="B60:E60"/>
    <mergeCell ref="F60:G60"/>
    <mergeCell ref="B50:E50"/>
    <mergeCell ref="F50:G50"/>
    <mergeCell ref="B51:E51"/>
    <mergeCell ref="F51:G51"/>
    <mergeCell ref="B52:E52"/>
    <mergeCell ref="F52:G52"/>
    <mergeCell ref="B53:E53"/>
    <mergeCell ref="F53:G53"/>
    <mergeCell ref="B55:E55"/>
    <mergeCell ref="F55:G55"/>
    <mergeCell ref="B45:E45"/>
    <mergeCell ref="F45:G45"/>
    <mergeCell ref="B46:E46"/>
    <mergeCell ref="F46:G46"/>
    <mergeCell ref="B47:E47"/>
    <mergeCell ref="F47:G47"/>
    <mergeCell ref="B48:E48"/>
    <mergeCell ref="F48:G48"/>
    <mergeCell ref="B49:E49"/>
    <mergeCell ref="F49:G49"/>
    <mergeCell ref="B40:E40"/>
    <mergeCell ref="F40:G40"/>
    <mergeCell ref="B41:E41"/>
    <mergeCell ref="F41:G41"/>
    <mergeCell ref="B42:E42"/>
    <mergeCell ref="F42:G42"/>
    <mergeCell ref="B43:E43"/>
    <mergeCell ref="F43:G43"/>
    <mergeCell ref="B44:E44"/>
    <mergeCell ref="F44:G44"/>
    <mergeCell ref="B34:E34"/>
    <mergeCell ref="F34:G34"/>
    <mergeCell ref="B36:E36"/>
    <mergeCell ref="F36:G36"/>
    <mergeCell ref="B37:E37"/>
    <mergeCell ref="F37:G37"/>
    <mergeCell ref="B38:E38"/>
    <mergeCell ref="F38:G38"/>
    <mergeCell ref="B39:E39"/>
    <mergeCell ref="F39:G39"/>
    <mergeCell ref="B29:E29"/>
    <mergeCell ref="F29:G29"/>
    <mergeCell ref="B30:E30"/>
    <mergeCell ref="F30:G30"/>
    <mergeCell ref="B31:E31"/>
    <mergeCell ref="F31:G31"/>
    <mergeCell ref="B32:E32"/>
    <mergeCell ref="F32:G32"/>
    <mergeCell ref="B33:E33"/>
    <mergeCell ref="F33:G33"/>
    <mergeCell ref="B24:E24"/>
    <mergeCell ref="F24:G24"/>
    <mergeCell ref="B25:E25"/>
    <mergeCell ref="F25:G25"/>
    <mergeCell ref="B26:E26"/>
    <mergeCell ref="F26:G26"/>
    <mergeCell ref="B27:E27"/>
    <mergeCell ref="F27:G27"/>
    <mergeCell ref="B28:E28"/>
    <mergeCell ref="F28:G28"/>
    <mergeCell ref="B19:E19"/>
    <mergeCell ref="F19:G19"/>
    <mergeCell ref="B20:E20"/>
    <mergeCell ref="F20:G20"/>
    <mergeCell ref="B21:E21"/>
    <mergeCell ref="F21:G21"/>
    <mergeCell ref="B22:E22"/>
    <mergeCell ref="F22:G22"/>
    <mergeCell ref="B23:E23"/>
    <mergeCell ref="F23:G23"/>
    <mergeCell ref="B14:E14"/>
    <mergeCell ref="F14:G14"/>
    <mergeCell ref="B15:E15"/>
    <mergeCell ref="F15:G15"/>
    <mergeCell ref="B16:E16"/>
    <mergeCell ref="F16:G16"/>
    <mergeCell ref="B17:E17"/>
    <mergeCell ref="F17:G17"/>
    <mergeCell ref="B18:E18"/>
    <mergeCell ref="F18:G18"/>
    <mergeCell ref="B13:E13"/>
    <mergeCell ref="F13:G13"/>
    <mergeCell ref="B4:E4"/>
    <mergeCell ref="F4:G4"/>
    <mergeCell ref="B5:E5"/>
    <mergeCell ref="F5:G5"/>
    <mergeCell ref="B6:E6"/>
    <mergeCell ref="F6:G6"/>
    <mergeCell ref="B7:E7"/>
    <mergeCell ref="F7:G7"/>
    <mergeCell ref="B9:E9"/>
    <mergeCell ref="F9:G9"/>
    <mergeCell ref="B10:E10"/>
    <mergeCell ref="F10:G10"/>
    <mergeCell ref="B11:E11"/>
    <mergeCell ref="F11:G11"/>
    <mergeCell ref="B12:E12"/>
    <mergeCell ref="F12:G12"/>
    <mergeCell ref="B8:E8"/>
    <mergeCell ref="F8:G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2"/>
  <sheetViews>
    <sheetView workbookViewId="0">
      <selection activeCell="H26" sqref="H26"/>
    </sheetView>
  </sheetViews>
  <sheetFormatPr defaultColWidth="8.85546875" defaultRowHeight="12.75" x14ac:dyDescent="0.2"/>
  <cols>
    <col min="1" max="1" width="10.85546875" style="331" customWidth="1"/>
    <col min="2" max="2" width="12.85546875" style="331" customWidth="1"/>
    <col min="3" max="3" width="6.42578125" style="331" customWidth="1"/>
    <col min="4" max="4" width="14.7109375" style="331" customWidth="1"/>
    <col min="5" max="5" width="35.140625" style="331" customWidth="1"/>
    <col min="6" max="6" width="7.140625" style="331" customWidth="1"/>
    <col min="7" max="7" width="1.140625" style="331" customWidth="1"/>
    <col min="8" max="8" width="18.140625" style="331" customWidth="1"/>
    <col min="9" max="9" width="14.140625" style="331" customWidth="1"/>
    <col min="10" max="16384" width="8.85546875" style="331"/>
  </cols>
  <sheetData>
    <row r="1" spans="1:9" ht="10.9" customHeight="1" x14ac:dyDescent="0.2">
      <c r="A1" s="339" t="s">
        <v>32977</v>
      </c>
    </row>
    <row r="2" spans="1:9" ht="1.1499999999999999" customHeight="1" x14ac:dyDescent="0.2"/>
    <row r="3" spans="1:9" ht="10.15" customHeight="1" x14ac:dyDescent="0.2">
      <c r="A3" s="332" t="s">
        <v>33683</v>
      </c>
    </row>
    <row r="4" spans="1:9" ht="9" customHeight="1" x14ac:dyDescent="0.2">
      <c r="A4" s="338" t="s">
        <v>32975</v>
      </c>
      <c r="B4" s="705" t="s">
        <v>32974</v>
      </c>
      <c r="C4" s="711"/>
      <c r="D4" s="711"/>
      <c r="E4" s="706"/>
      <c r="F4" s="707" t="s">
        <v>32973</v>
      </c>
      <c r="G4" s="708"/>
      <c r="H4" s="338" t="s">
        <v>32972</v>
      </c>
      <c r="I4" s="337" t="s">
        <v>32971</v>
      </c>
    </row>
    <row r="5" spans="1:9" ht="9" customHeight="1" x14ac:dyDescent="0.2">
      <c r="A5" s="335">
        <v>41407</v>
      </c>
      <c r="B5" s="709" t="s">
        <v>33785</v>
      </c>
      <c r="C5" s="712"/>
      <c r="D5" s="712"/>
      <c r="E5" s="710"/>
      <c r="F5" s="703" t="s">
        <v>32954</v>
      </c>
      <c r="G5" s="704"/>
      <c r="H5" s="340">
        <v>12442.76</v>
      </c>
      <c r="I5" s="336"/>
    </row>
    <row r="6" spans="1:9" ht="9" customHeight="1" x14ac:dyDescent="0.2">
      <c r="A6" s="335">
        <v>41146</v>
      </c>
      <c r="B6" s="709" t="s">
        <v>33784</v>
      </c>
      <c r="C6" s="712"/>
      <c r="D6" s="712"/>
      <c r="E6" s="710"/>
      <c r="F6" s="703" t="s">
        <v>32954</v>
      </c>
      <c r="G6" s="704"/>
      <c r="H6" s="340">
        <v>16859.78</v>
      </c>
      <c r="I6" s="336"/>
    </row>
    <row r="7" spans="1:9" ht="9" customHeight="1" x14ac:dyDescent="0.2">
      <c r="A7" s="335">
        <v>41017</v>
      </c>
      <c r="B7" s="709" t="s">
        <v>33783</v>
      </c>
      <c r="C7" s="712"/>
      <c r="D7" s="712"/>
      <c r="E7" s="710"/>
      <c r="F7" s="703" t="s">
        <v>33058</v>
      </c>
      <c r="G7" s="704"/>
      <c r="H7" s="334">
        <v>452.21</v>
      </c>
      <c r="I7" s="336"/>
    </row>
    <row r="8" spans="1:9" ht="9" customHeight="1" x14ac:dyDescent="0.2">
      <c r="A8" s="335">
        <v>40929</v>
      </c>
      <c r="B8" s="709" t="s">
        <v>33782</v>
      </c>
      <c r="C8" s="712"/>
      <c r="D8" s="712"/>
      <c r="E8" s="710"/>
      <c r="F8" s="703" t="s">
        <v>33058</v>
      </c>
      <c r="G8" s="704"/>
      <c r="H8" s="334">
        <v>309.45999999999998</v>
      </c>
      <c r="I8" s="341" t="s">
        <v>32985</v>
      </c>
    </row>
    <row r="9" spans="1:9" ht="18.399999999999999" customHeight="1" x14ac:dyDescent="0.2">
      <c r="A9" s="335">
        <v>41203</v>
      </c>
      <c r="B9" s="701" t="s">
        <v>33781</v>
      </c>
      <c r="C9" s="713"/>
      <c r="D9" s="713"/>
      <c r="E9" s="702"/>
      <c r="F9" s="703" t="s">
        <v>33058</v>
      </c>
      <c r="G9" s="704"/>
      <c r="H9" s="334">
        <v>612.25</v>
      </c>
      <c r="I9" s="341" t="s">
        <v>32985</v>
      </c>
    </row>
    <row r="10" spans="1:9" ht="9" customHeight="1" x14ac:dyDescent="0.2">
      <c r="A10" s="335">
        <v>42047</v>
      </c>
      <c r="B10" s="709" t="s">
        <v>33780</v>
      </c>
      <c r="C10" s="712"/>
      <c r="D10" s="712"/>
      <c r="E10" s="710"/>
      <c r="F10" s="703" t="s">
        <v>32954</v>
      </c>
      <c r="G10" s="704"/>
      <c r="H10" s="334">
        <v>47.19</v>
      </c>
      <c r="I10" s="336"/>
    </row>
    <row r="11" spans="1:9" ht="18.399999999999999" customHeight="1" x14ac:dyDescent="0.2">
      <c r="A11" s="335">
        <v>41145</v>
      </c>
      <c r="B11" s="701" t="s">
        <v>33779</v>
      </c>
      <c r="C11" s="713"/>
      <c r="D11" s="713"/>
      <c r="E11" s="702"/>
      <c r="F11" s="703" t="s">
        <v>32954</v>
      </c>
      <c r="G11" s="704"/>
      <c r="H11" s="340">
        <v>7373.15</v>
      </c>
      <c r="I11" s="333"/>
    </row>
    <row r="12" spans="1:9" ht="9" customHeight="1" x14ac:dyDescent="0.2">
      <c r="A12" s="335">
        <v>41141</v>
      </c>
      <c r="B12" s="709" t="s">
        <v>33778</v>
      </c>
      <c r="C12" s="712"/>
      <c r="D12" s="712"/>
      <c r="E12" s="710"/>
      <c r="F12" s="703" t="s">
        <v>32954</v>
      </c>
      <c r="G12" s="704"/>
      <c r="H12" s="340">
        <v>2086.29</v>
      </c>
      <c r="I12" s="336"/>
    </row>
    <row r="13" spans="1:9" ht="9" customHeight="1" x14ac:dyDescent="0.2">
      <c r="A13" s="335">
        <v>41142</v>
      </c>
      <c r="B13" s="709" t="s">
        <v>33777</v>
      </c>
      <c r="C13" s="712"/>
      <c r="D13" s="712"/>
      <c r="E13" s="710"/>
      <c r="F13" s="703" t="s">
        <v>32954</v>
      </c>
      <c r="G13" s="704"/>
      <c r="H13" s="340">
        <v>2313.73</v>
      </c>
      <c r="I13" s="336"/>
    </row>
    <row r="14" spans="1:9" ht="9" customHeight="1" x14ac:dyDescent="0.2">
      <c r="A14" s="335">
        <v>41143</v>
      </c>
      <c r="B14" s="709" t="s">
        <v>33776</v>
      </c>
      <c r="C14" s="712"/>
      <c r="D14" s="712"/>
      <c r="E14" s="710"/>
      <c r="F14" s="703" t="s">
        <v>32954</v>
      </c>
      <c r="G14" s="704"/>
      <c r="H14" s="340">
        <v>3590.85</v>
      </c>
      <c r="I14" s="336"/>
    </row>
    <row r="15" spans="1:9" ht="9" customHeight="1" x14ac:dyDescent="0.2">
      <c r="A15" s="335">
        <v>43162</v>
      </c>
      <c r="B15" s="709" t="s">
        <v>33775</v>
      </c>
      <c r="C15" s="712"/>
      <c r="D15" s="712"/>
      <c r="E15" s="710"/>
      <c r="F15" s="703" t="s">
        <v>33058</v>
      </c>
      <c r="G15" s="704"/>
      <c r="H15" s="334">
        <v>299.19</v>
      </c>
      <c r="I15" s="341" t="s">
        <v>32985</v>
      </c>
    </row>
    <row r="16" spans="1:9" ht="9" customHeight="1" x14ac:dyDescent="0.2">
      <c r="A16" s="335">
        <v>40931</v>
      </c>
      <c r="B16" s="709" t="s">
        <v>33774</v>
      </c>
      <c r="C16" s="712"/>
      <c r="D16" s="712"/>
      <c r="E16" s="710"/>
      <c r="F16" s="703" t="s">
        <v>32919</v>
      </c>
      <c r="G16" s="704"/>
      <c r="H16" s="334">
        <v>204.82</v>
      </c>
      <c r="I16" s="341" t="s">
        <v>32985</v>
      </c>
    </row>
    <row r="17" spans="1:9" ht="9" customHeight="1" x14ac:dyDescent="0.2">
      <c r="A17" s="335">
        <v>41526</v>
      </c>
      <c r="B17" s="709" t="s">
        <v>33773</v>
      </c>
      <c r="C17" s="712"/>
      <c r="D17" s="712"/>
      <c r="E17" s="710"/>
      <c r="F17" s="703" t="s">
        <v>32919</v>
      </c>
      <c r="G17" s="704"/>
      <c r="H17" s="334">
        <v>8.01</v>
      </c>
      <c r="I17" s="341" t="s">
        <v>32985</v>
      </c>
    </row>
    <row r="18" spans="1:9" ht="9" customHeight="1" x14ac:dyDescent="0.2">
      <c r="A18" s="335">
        <v>42524</v>
      </c>
      <c r="B18" s="709" t="s">
        <v>33772</v>
      </c>
      <c r="C18" s="712"/>
      <c r="D18" s="712"/>
      <c r="E18" s="710"/>
      <c r="F18" s="703" t="s">
        <v>32919</v>
      </c>
      <c r="G18" s="704"/>
      <c r="H18" s="334">
        <v>94.04</v>
      </c>
      <c r="I18" s="336"/>
    </row>
    <row r="19" spans="1:9" ht="9" customHeight="1" x14ac:dyDescent="0.2">
      <c r="A19" s="335">
        <v>40938</v>
      </c>
      <c r="B19" s="709" t="s">
        <v>33771</v>
      </c>
      <c r="C19" s="712"/>
      <c r="D19" s="712"/>
      <c r="E19" s="710"/>
      <c r="F19" s="703" t="s">
        <v>32919</v>
      </c>
      <c r="G19" s="704"/>
      <c r="H19" s="334">
        <v>904.95</v>
      </c>
      <c r="I19" s="336"/>
    </row>
    <row r="20" spans="1:9" ht="9" customHeight="1" x14ac:dyDescent="0.2">
      <c r="A20" s="335">
        <v>40924</v>
      </c>
      <c r="B20" s="709" t="s">
        <v>33770</v>
      </c>
      <c r="C20" s="712"/>
      <c r="D20" s="712"/>
      <c r="E20" s="710"/>
      <c r="F20" s="703" t="s">
        <v>32919</v>
      </c>
      <c r="G20" s="704"/>
      <c r="H20" s="334">
        <v>13.76</v>
      </c>
      <c r="I20" s="341" t="s">
        <v>32985</v>
      </c>
    </row>
    <row r="21" spans="1:9" ht="9" customHeight="1" x14ac:dyDescent="0.2">
      <c r="A21" s="335">
        <v>40925</v>
      </c>
      <c r="B21" s="709" t="s">
        <v>33769</v>
      </c>
      <c r="C21" s="712"/>
      <c r="D21" s="712"/>
      <c r="E21" s="710"/>
      <c r="F21" s="703" t="s">
        <v>32919</v>
      </c>
      <c r="G21" s="704"/>
      <c r="H21" s="334">
        <v>16.82</v>
      </c>
      <c r="I21" s="341" t="s">
        <v>32985</v>
      </c>
    </row>
    <row r="22" spans="1:9" ht="9" customHeight="1" x14ac:dyDescent="0.2">
      <c r="A22" s="335">
        <v>40926</v>
      </c>
      <c r="B22" s="709" t="s">
        <v>33768</v>
      </c>
      <c r="C22" s="712"/>
      <c r="D22" s="712"/>
      <c r="E22" s="710"/>
      <c r="F22" s="703" t="s">
        <v>32919</v>
      </c>
      <c r="G22" s="704"/>
      <c r="H22" s="334">
        <v>19.87</v>
      </c>
      <c r="I22" s="341" t="s">
        <v>32985</v>
      </c>
    </row>
    <row r="23" spans="1:9" ht="9" customHeight="1" x14ac:dyDescent="0.2">
      <c r="A23" s="335">
        <v>40927</v>
      </c>
      <c r="B23" s="709" t="s">
        <v>33767</v>
      </c>
      <c r="C23" s="712"/>
      <c r="D23" s="712"/>
      <c r="E23" s="710"/>
      <c r="F23" s="703" t="s">
        <v>32919</v>
      </c>
      <c r="G23" s="704"/>
      <c r="H23" s="334">
        <v>48.52</v>
      </c>
      <c r="I23" s="341" t="s">
        <v>32985</v>
      </c>
    </row>
    <row r="24" spans="1:9" ht="9" customHeight="1" x14ac:dyDescent="0.2">
      <c r="A24" s="335">
        <v>41202</v>
      </c>
      <c r="B24" s="709" t="s">
        <v>33766</v>
      </c>
      <c r="C24" s="712"/>
      <c r="D24" s="712"/>
      <c r="E24" s="710"/>
      <c r="F24" s="703" t="s">
        <v>33058</v>
      </c>
      <c r="G24" s="704"/>
      <c r="H24" s="334">
        <v>24.99</v>
      </c>
      <c r="I24" s="336"/>
    </row>
    <row r="25" spans="1:9" ht="9" customHeight="1" x14ac:dyDescent="0.2">
      <c r="A25" s="335">
        <v>40937</v>
      </c>
      <c r="B25" s="709" t="s">
        <v>33765</v>
      </c>
      <c r="C25" s="712"/>
      <c r="D25" s="712"/>
      <c r="E25" s="710"/>
      <c r="F25" s="703" t="s">
        <v>32919</v>
      </c>
      <c r="G25" s="704"/>
      <c r="H25" s="334">
        <v>463.88</v>
      </c>
      <c r="I25" s="336"/>
    </row>
    <row r="26" spans="1:9" ht="18.399999999999999" customHeight="1" x14ac:dyDescent="0.2">
      <c r="A26" s="335">
        <v>40939</v>
      </c>
      <c r="B26" s="701" t="s">
        <v>33764</v>
      </c>
      <c r="C26" s="713"/>
      <c r="D26" s="713"/>
      <c r="E26" s="702"/>
      <c r="F26" s="703" t="s">
        <v>32919</v>
      </c>
      <c r="G26" s="704"/>
      <c r="H26" s="334">
        <v>881.39</v>
      </c>
      <c r="I26" s="333"/>
    </row>
    <row r="27" spans="1:9" ht="9" customHeight="1" x14ac:dyDescent="0.2">
      <c r="A27" s="335">
        <v>40936</v>
      </c>
      <c r="B27" s="709" t="s">
        <v>33763</v>
      </c>
      <c r="C27" s="712"/>
      <c r="D27" s="712"/>
      <c r="E27" s="710"/>
      <c r="F27" s="703" t="s">
        <v>32919</v>
      </c>
      <c r="G27" s="704"/>
      <c r="H27" s="334">
        <v>607.54</v>
      </c>
      <c r="I27" s="336"/>
    </row>
    <row r="28" spans="1:9" ht="9" customHeight="1" x14ac:dyDescent="0.2">
      <c r="A28" s="335">
        <v>40930</v>
      </c>
      <c r="B28" s="709" t="s">
        <v>33762</v>
      </c>
      <c r="C28" s="712"/>
      <c r="D28" s="712"/>
      <c r="E28" s="710"/>
      <c r="F28" s="703" t="s">
        <v>32919</v>
      </c>
      <c r="G28" s="704"/>
      <c r="H28" s="334">
        <v>200.03</v>
      </c>
      <c r="I28" s="341" t="s">
        <v>32985</v>
      </c>
    </row>
    <row r="29" spans="1:9" ht="18.399999999999999" customHeight="1" x14ac:dyDescent="0.2">
      <c r="A29" s="335">
        <v>41222</v>
      </c>
      <c r="B29" s="701" t="s">
        <v>33761</v>
      </c>
      <c r="C29" s="713"/>
      <c r="D29" s="713"/>
      <c r="E29" s="702"/>
      <c r="F29" s="703" t="s">
        <v>32954</v>
      </c>
      <c r="G29" s="704"/>
      <c r="H29" s="334">
        <v>91.44</v>
      </c>
      <c r="I29" s="333"/>
    </row>
    <row r="30" spans="1:9" ht="9" customHeight="1" x14ac:dyDescent="0.2">
      <c r="A30" s="335">
        <v>40932</v>
      </c>
      <c r="B30" s="709" t="s">
        <v>33760</v>
      </c>
      <c r="C30" s="712"/>
      <c r="D30" s="712"/>
      <c r="E30" s="710"/>
      <c r="F30" s="703" t="s">
        <v>32954</v>
      </c>
      <c r="G30" s="704"/>
      <c r="H30" s="334">
        <v>18.29</v>
      </c>
      <c r="I30" s="336"/>
    </row>
    <row r="31" spans="1:9" ht="9" customHeight="1" x14ac:dyDescent="0.2">
      <c r="A31" s="335">
        <v>40934</v>
      </c>
      <c r="B31" s="709" t="s">
        <v>33759</v>
      </c>
      <c r="C31" s="712"/>
      <c r="D31" s="712"/>
      <c r="E31" s="710"/>
      <c r="F31" s="703" t="s">
        <v>32954</v>
      </c>
      <c r="G31" s="704"/>
      <c r="H31" s="334">
        <v>21.19</v>
      </c>
      <c r="I31" s="336"/>
    </row>
    <row r="32" spans="1:9" ht="9" customHeight="1" x14ac:dyDescent="0.2">
      <c r="A32" s="335">
        <v>40933</v>
      </c>
      <c r="B32" s="709" t="s">
        <v>33758</v>
      </c>
      <c r="C32" s="712"/>
      <c r="D32" s="712"/>
      <c r="E32" s="710"/>
      <c r="F32" s="703" t="s">
        <v>32954</v>
      </c>
      <c r="G32" s="704"/>
      <c r="H32" s="334">
        <v>48.97</v>
      </c>
      <c r="I32" s="336"/>
    </row>
    <row r="33" spans="1:9" ht="9" customHeight="1" x14ac:dyDescent="0.2">
      <c r="A33" s="335">
        <v>40935</v>
      </c>
      <c r="B33" s="709" t="s">
        <v>33757</v>
      </c>
      <c r="C33" s="712"/>
      <c r="D33" s="712"/>
      <c r="E33" s="710"/>
      <c r="F33" s="703" t="s">
        <v>32954</v>
      </c>
      <c r="G33" s="704"/>
      <c r="H33" s="334">
        <v>55.14</v>
      </c>
      <c r="I33" s="336"/>
    </row>
    <row r="34" spans="1:9" ht="9" customHeight="1" x14ac:dyDescent="0.2">
      <c r="A34" s="335">
        <v>41359</v>
      </c>
      <c r="B34" s="709" t="s">
        <v>33756</v>
      </c>
      <c r="C34" s="712"/>
      <c r="D34" s="712"/>
      <c r="E34" s="710"/>
      <c r="F34" s="703" t="s">
        <v>33058</v>
      </c>
      <c r="G34" s="704"/>
      <c r="H34" s="334">
        <v>22.27</v>
      </c>
      <c r="I34" s="341" t="s">
        <v>32985</v>
      </c>
    </row>
    <row r="35" spans="1:9" ht="10.15" customHeight="1" x14ac:dyDescent="0.2">
      <c r="A35" s="332" t="s">
        <v>33755</v>
      </c>
    </row>
    <row r="36" spans="1:9" ht="9" customHeight="1" x14ac:dyDescent="0.2">
      <c r="A36" s="338" t="s">
        <v>32975</v>
      </c>
      <c r="B36" s="705" t="s">
        <v>32974</v>
      </c>
      <c r="C36" s="711"/>
      <c r="D36" s="711"/>
      <c r="E36" s="706"/>
      <c r="F36" s="707" t="s">
        <v>32973</v>
      </c>
      <c r="G36" s="708"/>
      <c r="H36" s="338" t="s">
        <v>32972</v>
      </c>
      <c r="I36" s="337" t="s">
        <v>32971</v>
      </c>
    </row>
    <row r="37" spans="1:9" ht="9" customHeight="1" x14ac:dyDescent="0.2">
      <c r="A37" s="335">
        <v>42878</v>
      </c>
      <c r="B37" s="709" t="s">
        <v>33754</v>
      </c>
      <c r="C37" s="712"/>
      <c r="D37" s="712"/>
      <c r="E37" s="710"/>
      <c r="F37" s="703" t="s">
        <v>33458</v>
      </c>
      <c r="G37" s="704"/>
      <c r="H37" s="340">
        <v>5571.66</v>
      </c>
      <c r="I37" s="336"/>
    </row>
    <row r="38" spans="1:9" ht="9" customHeight="1" x14ac:dyDescent="0.2">
      <c r="A38" s="335">
        <v>42888</v>
      </c>
      <c r="B38" s="709" t="s">
        <v>33753</v>
      </c>
      <c r="C38" s="712"/>
      <c r="D38" s="712"/>
      <c r="E38" s="710"/>
      <c r="F38" s="703" t="s">
        <v>33458</v>
      </c>
      <c r="G38" s="704"/>
      <c r="H38" s="340">
        <v>6856.53</v>
      </c>
      <c r="I38" s="336"/>
    </row>
    <row r="39" spans="1:9" ht="10.15" customHeight="1" x14ac:dyDescent="0.2">
      <c r="A39" s="332" t="s">
        <v>33752</v>
      </c>
    </row>
    <row r="40" spans="1:9" ht="9" customHeight="1" x14ac:dyDescent="0.2">
      <c r="A40" s="338" t="s">
        <v>32975</v>
      </c>
      <c r="B40" s="705" t="s">
        <v>32974</v>
      </c>
      <c r="C40" s="711"/>
      <c r="D40" s="711"/>
      <c r="E40" s="706"/>
      <c r="F40" s="707" t="s">
        <v>32973</v>
      </c>
      <c r="G40" s="708"/>
      <c r="H40" s="338" t="s">
        <v>32972</v>
      </c>
      <c r="I40" s="337" t="s">
        <v>32971</v>
      </c>
    </row>
    <row r="41" spans="1:9" ht="9" customHeight="1" x14ac:dyDescent="0.2">
      <c r="A41" s="335">
        <v>40981</v>
      </c>
      <c r="B41" s="709" t="s">
        <v>33751</v>
      </c>
      <c r="C41" s="712"/>
      <c r="D41" s="712"/>
      <c r="E41" s="710"/>
      <c r="F41" s="703" t="s">
        <v>32919</v>
      </c>
      <c r="G41" s="704"/>
      <c r="H41" s="334">
        <v>1.71</v>
      </c>
      <c r="I41" s="336"/>
    </row>
    <row r="42" spans="1:9" ht="9" customHeight="1" x14ac:dyDescent="0.2">
      <c r="A42" s="335">
        <v>40101</v>
      </c>
      <c r="B42" s="709" t="s">
        <v>33750</v>
      </c>
      <c r="C42" s="712"/>
      <c r="D42" s="712"/>
      <c r="E42" s="710"/>
      <c r="F42" s="703" t="s">
        <v>32954</v>
      </c>
      <c r="G42" s="704"/>
      <c r="H42" s="334">
        <v>155.93</v>
      </c>
      <c r="I42" s="336"/>
    </row>
    <row r="43" spans="1:9" ht="9" customHeight="1" x14ac:dyDescent="0.2">
      <c r="A43" s="335">
        <v>40110</v>
      </c>
      <c r="B43" s="709" t="s">
        <v>33749</v>
      </c>
      <c r="C43" s="712"/>
      <c r="D43" s="712"/>
      <c r="E43" s="710"/>
      <c r="F43" s="703" t="s">
        <v>32921</v>
      </c>
      <c r="G43" s="704"/>
      <c r="H43" s="334">
        <v>35.06</v>
      </c>
      <c r="I43" s="336"/>
    </row>
    <row r="44" spans="1:9" ht="9" customHeight="1" x14ac:dyDescent="0.2">
      <c r="A44" s="335">
        <v>40137</v>
      </c>
      <c r="B44" s="709" t="s">
        <v>33748</v>
      </c>
      <c r="C44" s="712"/>
      <c r="D44" s="712"/>
      <c r="E44" s="710"/>
      <c r="F44" s="703" t="s">
        <v>32954</v>
      </c>
      <c r="G44" s="704"/>
      <c r="H44" s="340">
        <v>1537.9</v>
      </c>
      <c r="I44" s="341" t="s">
        <v>32985</v>
      </c>
    </row>
    <row r="45" spans="1:9" ht="9" customHeight="1" x14ac:dyDescent="0.2">
      <c r="A45" s="335">
        <v>40138</v>
      </c>
      <c r="B45" s="709" t="s">
        <v>33747</v>
      </c>
      <c r="C45" s="712"/>
      <c r="D45" s="712"/>
      <c r="E45" s="710"/>
      <c r="F45" s="703" t="s">
        <v>32954</v>
      </c>
      <c r="G45" s="704"/>
      <c r="H45" s="340">
        <v>2641.83</v>
      </c>
      <c r="I45" s="341" t="s">
        <v>32985</v>
      </c>
    </row>
    <row r="46" spans="1:9" ht="9" customHeight="1" x14ac:dyDescent="0.2">
      <c r="A46" s="335">
        <v>43336</v>
      </c>
      <c r="B46" s="709" t="s">
        <v>33746</v>
      </c>
      <c r="C46" s="712"/>
      <c r="D46" s="712"/>
      <c r="E46" s="710"/>
      <c r="F46" s="703" t="s">
        <v>32919</v>
      </c>
      <c r="G46" s="704"/>
      <c r="H46" s="334">
        <v>1.32</v>
      </c>
      <c r="I46" s="336"/>
    </row>
    <row r="47" spans="1:9" ht="9" customHeight="1" x14ac:dyDescent="0.2">
      <c r="A47" s="335">
        <v>40980</v>
      </c>
      <c r="B47" s="709" t="s">
        <v>33745</v>
      </c>
      <c r="C47" s="712"/>
      <c r="D47" s="712"/>
      <c r="E47" s="710"/>
      <c r="F47" s="703" t="s">
        <v>32921</v>
      </c>
      <c r="G47" s="704"/>
      <c r="H47" s="334">
        <v>13.81</v>
      </c>
      <c r="I47" s="336"/>
    </row>
    <row r="48" spans="1:9" ht="9" customHeight="1" x14ac:dyDescent="0.2">
      <c r="A48" s="335">
        <v>40115</v>
      </c>
      <c r="B48" s="709" t="s">
        <v>33744</v>
      </c>
      <c r="C48" s="712"/>
      <c r="D48" s="712"/>
      <c r="E48" s="710"/>
      <c r="F48" s="703" t="s">
        <v>32982</v>
      </c>
      <c r="G48" s="704"/>
      <c r="H48" s="334">
        <v>266.31</v>
      </c>
      <c r="I48" s="341" t="s">
        <v>32985</v>
      </c>
    </row>
    <row r="49" spans="1:9" ht="9" customHeight="1" x14ac:dyDescent="0.2">
      <c r="A49" s="335">
        <v>40104</v>
      </c>
      <c r="B49" s="709" t="s">
        <v>33743</v>
      </c>
      <c r="C49" s="712"/>
      <c r="D49" s="712"/>
      <c r="E49" s="710"/>
      <c r="F49" s="703" t="s">
        <v>33058</v>
      </c>
      <c r="G49" s="704"/>
      <c r="H49" s="334">
        <v>18.079999999999998</v>
      </c>
      <c r="I49" s="341" t="s">
        <v>32985</v>
      </c>
    </row>
    <row r="50" spans="1:9" ht="18.399999999999999" customHeight="1" x14ac:dyDescent="0.2">
      <c r="A50" s="335">
        <v>40143</v>
      </c>
      <c r="B50" s="701" t="s">
        <v>33742</v>
      </c>
      <c r="C50" s="713"/>
      <c r="D50" s="713"/>
      <c r="E50" s="702"/>
      <c r="F50" s="703" t="s">
        <v>32921</v>
      </c>
      <c r="G50" s="704"/>
      <c r="H50" s="334">
        <v>91.31</v>
      </c>
      <c r="I50" s="341" t="s">
        <v>32985</v>
      </c>
    </row>
    <row r="51" spans="1:9" ht="9" customHeight="1" x14ac:dyDescent="0.2">
      <c r="A51" s="335">
        <v>40107</v>
      </c>
      <c r="B51" s="709" t="s">
        <v>32963</v>
      </c>
      <c r="C51" s="712"/>
      <c r="D51" s="712"/>
      <c r="E51" s="710"/>
      <c r="F51" s="703" t="s">
        <v>32921</v>
      </c>
      <c r="G51" s="704"/>
      <c r="H51" s="334">
        <v>5.83</v>
      </c>
      <c r="I51" s="336"/>
    </row>
    <row r="52" spans="1:9" ht="9" customHeight="1" x14ac:dyDescent="0.2">
      <c r="A52" s="335">
        <v>40108</v>
      </c>
      <c r="B52" s="709" t="s">
        <v>33741</v>
      </c>
      <c r="C52" s="712"/>
      <c r="D52" s="712"/>
      <c r="E52" s="710"/>
      <c r="F52" s="703" t="s">
        <v>32919</v>
      </c>
      <c r="G52" s="704"/>
      <c r="H52" s="334">
        <v>2.82</v>
      </c>
      <c r="I52" s="336"/>
    </row>
    <row r="53" spans="1:9" ht="9" customHeight="1" x14ac:dyDescent="0.2">
      <c r="A53" s="335">
        <v>40081</v>
      </c>
      <c r="B53" s="709" t="s">
        <v>33740</v>
      </c>
      <c r="C53" s="712"/>
      <c r="D53" s="712"/>
      <c r="E53" s="710"/>
      <c r="F53" s="703" t="s">
        <v>32921</v>
      </c>
      <c r="G53" s="704"/>
      <c r="H53" s="334">
        <v>8.5500000000000007</v>
      </c>
      <c r="I53" s="336"/>
    </row>
    <row r="54" spans="1:9" ht="9" customHeight="1" x14ac:dyDescent="0.2">
      <c r="A54" s="335">
        <v>40136</v>
      </c>
      <c r="B54" s="709" t="s">
        <v>33739</v>
      </c>
      <c r="C54" s="712"/>
      <c r="D54" s="712"/>
      <c r="E54" s="710"/>
      <c r="F54" s="703" t="s">
        <v>33058</v>
      </c>
      <c r="G54" s="704"/>
      <c r="H54" s="334">
        <v>482.65</v>
      </c>
      <c r="I54" s="341" t="s">
        <v>32985</v>
      </c>
    </row>
    <row r="55" spans="1:9" ht="18.399999999999999" customHeight="1" x14ac:dyDescent="0.2">
      <c r="A55" s="335">
        <v>40096</v>
      </c>
      <c r="B55" s="701" t="s">
        <v>33738</v>
      </c>
      <c r="C55" s="713"/>
      <c r="D55" s="713"/>
      <c r="E55" s="702"/>
      <c r="F55" s="703" t="s">
        <v>33058</v>
      </c>
      <c r="G55" s="704"/>
      <c r="H55" s="334">
        <v>394.1</v>
      </c>
      <c r="I55" s="333"/>
    </row>
    <row r="56" spans="1:9" ht="9" customHeight="1" x14ac:dyDescent="0.2">
      <c r="A56" s="335">
        <v>40134</v>
      </c>
      <c r="B56" s="709" t="s">
        <v>33737</v>
      </c>
      <c r="C56" s="712"/>
      <c r="D56" s="712"/>
      <c r="E56" s="710"/>
      <c r="F56" s="703" t="s">
        <v>32919</v>
      </c>
      <c r="G56" s="704"/>
      <c r="H56" s="334">
        <v>5.41</v>
      </c>
      <c r="I56" s="336"/>
    </row>
    <row r="57" spans="1:9" ht="9" customHeight="1" x14ac:dyDescent="0.2">
      <c r="A57" s="335">
        <v>40105</v>
      </c>
      <c r="B57" s="709" t="s">
        <v>33736</v>
      </c>
      <c r="C57" s="712"/>
      <c r="D57" s="712"/>
      <c r="E57" s="710"/>
      <c r="F57" s="703" t="s">
        <v>32919</v>
      </c>
      <c r="G57" s="704"/>
      <c r="H57" s="334">
        <v>0.62</v>
      </c>
      <c r="I57" s="336"/>
    </row>
    <row r="58" spans="1:9" ht="9" customHeight="1" x14ac:dyDescent="0.2">
      <c r="A58" s="335">
        <v>40084</v>
      </c>
      <c r="B58" s="709" t="s">
        <v>33735</v>
      </c>
      <c r="C58" s="712"/>
      <c r="D58" s="712"/>
      <c r="E58" s="710"/>
      <c r="F58" s="703" t="s">
        <v>33058</v>
      </c>
      <c r="G58" s="704"/>
      <c r="H58" s="334">
        <v>1.59</v>
      </c>
      <c r="I58" s="336"/>
    </row>
    <row r="59" spans="1:9" ht="9" customHeight="1" x14ac:dyDescent="0.2">
      <c r="A59" s="335">
        <v>40144</v>
      </c>
      <c r="B59" s="709" t="s">
        <v>33734</v>
      </c>
      <c r="C59" s="712"/>
      <c r="D59" s="712"/>
      <c r="E59" s="710"/>
      <c r="F59" s="703" t="s">
        <v>33058</v>
      </c>
      <c r="G59" s="704"/>
      <c r="H59" s="334">
        <v>133.49</v>
      </c>
      <c r="I59" s="341" t="s">
        <v>32985</v>
      </c>
    </row>
    <row r="60" spans="1:9" ht="9" customHeight="1" x14ac:dyDescent="0.2">
      <c r="A60" s="335">
        <v>40106</v>
      </c>
      <c r="B60" s="709" t="s">
        <v>33733</v>
      </c>
      <c r="C60" s="712"/>
      <c r="D60" s="712"/>
      <c r="E60" s="710"/>
      <c r="F60" s="703" t="s">
        <v>32921</v>
      </c>
      <c r="G60" s="704"/>
      <c r="H60" s="334">
        <v>10.75</v>
      </c>
      <c r="I60" s="341" t="s">
        <v>32985</v>
      </c>
    </row>
    <row r="61" spans="1:9" ht="9" customHeight="1" x14ac:dyDescent="0.2">
      <c r="A61" s="335">
        <v>40135</v>
      </c>
      <c r="B61" s="709" t="s">
        <v>33732</v>
      </c>
      <c r="C61" s="712"/>
      <c r="D61" s="712"/>
      <c r="E61" s="710"/>
      <c r="F61" s="703" t="s">
        <v>32919</v>
      </c>
      <c r="G61" s="704"/>
      <c r="H61" s="334">
        <v>12.58</v>
      </c>
      <c r="I61" s="336"/>
    </row>
    <row r="62" spans="1:9" ht="10.15" customHeight="1" x14ac:dyDescent="0.2">
      <c r="A62" s="332" t="s">
        <v>32918</v>
      </c>
    </row>
  </sheetData>
  <mergeCells count="112">
    <mergeCell ref="B61:E61"/>
    <mergeCell ref="F61:G61"/>
    <mergeCell ref="B56:E56"/>
    <mergeCell ref="F56:G56"/>
    <mergeCell ref="B57:E57"/>
    <mergeCell ref="F57:G57"/>
    <mergeCell ref="B58:E58"/>
    <mergeCell ref="F58:G58"/>
    <mergeCell ref="B59:E59"/>
    <mergeCell ref="F59:G59"/>
    <mergeCell ref="B60:E60"/>
    <mergeCell ref="F60:G60"/>
    <mergeCell ref="B51:E51"/>
    <mergeCell ref="F51:G51"/>
    <mergeCell ref="B52:E52"/>
    <mergeCell ref="F52:G52"/>
    <mergeCell ref="B53:E53"/>
    <mergeCell ref="F53:G53"/>
    <mergeCell ref="B54:E54"/>
    <mergeCell ref="F54:G54"/>
    <mergeCell ref="B55:E55"/>
    <mergeCell ref="F55:G55"/>
    <mergeCell ref="B46:E46"/>
    <mergeCell ref="F46:G46"/>
    <mergeCell ref="B47:E47"/>
    <mergeCell ref="F47:G47"/>
    <mergeCell ref="B48:E48"/>
    <mergeCell ref="F48:G48"/>
    <mergeCell ref="B49:E49"/>
    <mergeCell ref="F49:G49"/>
    <mergeCell ref="B50:E50"/>
    <mergeCell ref="F50:G50"/>
    <mergeCell ref="B41:E41"/>
    <mergeCell ref="F41:G41"/>
    <mergeCell ref="B42:E42"/>
    <mergeCell ref="F42:G42"/>
    <mergeCell ref="B43:E43"/>
    <mergeCell ref="F43:G43"/>
    <mergeCell ref="B44:E44"/>
    <mergeCell ref="F44:G44"/>
    <mergeCell ref="B45:E45"/>
    <mergeCell ref="F45:G45"/>
    <mergeCell ref="B34:E34"/>
    <mergeCell ref="F34:G34"/>
    <mergeCell ref="B36:E36"/>
    <mergeCell ref="F36:G36"/>
    <mergeCell ref="B37:E37"/>
    <mergeCell ref="F37:G37"/>
    <mergeCell ref="B38:E38"/>
    <mergeCell ref="F38:G38"/>
    <mergeCell ref="B40:E40"/>
    <mergeCell ref="F40:G40"/>
    <mergeCell ref="B29:E29"/>
    <mergeCell ref="F29:G29"/>
    <mergeCell ref="B30:E30"/>
    <mergeCell ref="F30:G30"/>
    <mergeCell ref="B31:E31"/>
    <mergeCell ref="F31:G31"/>
    <mergeCell ref="B32:E32"/>
    <mergeCell ref="F32:G32"/>
    <mergeCell ref="B33:E33"/>
    <mergeCell ref="F33:G33"/>
    <mergeCell ref="B24:E24"/>
    <mergeCell ref="F24:G24"/>
    <mergeCell ref="B25:E25"/>
    <mergeCell ref="F25:G25"/>
    <mergeCell ref="B26:E26"/>
    <mergeCell ref="F26:G26"/>
    <mergeCell ref="B27:E27"/>
    <mergeCell ref="F27:G27"/>
    <mergeCell ref="B28:E28"/>
    <mergeCell ref="F28:G28"/>
    <mergeCell ref="B19:E19"/>
    <mergeCell ref="F19:G19"/>
    <mergeCell ref="B20:E20"/>
    <mergeCell ref="F20:G20"/>
    <mergeCell ref="B21:E21"/>
    <mergeCell ref="F21:G21"/>
    <mergeCell ref="B22:E22"/>
    <mergeCell ref="F22:G22"/>
    <mergeCell ref="B23:E23"/>
    <mergeCell ref="F23:G23"/>
    <mergeCell ref="B14:E14"/>
    <mergeCell ref="F14:G14"/>
    <mergeCell ref="B15:E15"/>
    <mergeCell ref="F15:G15"/>
    <mergeCell ref="B16:E16"/>
    <mergeCell ref="F16:G16"/>
    <mergeCell ref="B17:E17"/>
    <mergeCell ref="F17:G17"/>
    <mergeCell ref="B18:E18"/>
    <mergeCell ref="F18:G18"/>
    <mergeCell ref="B13:E13"/>
    <mergeCell ref="F13:G13"/>
    <mergeCell ref="B4:E4"/>
    <mergeCell ref="F4:G4"/>
    <mergeCell ref="B5:E5"/>
    <mergeCell ref="F5:G5"/>
    <mergeCell ref="B6:E6"/>
    <mergeCell ref="F6:G6"/>
    <mergeCell ref="B7:E7"/>
    <mergeCell ref="F7:G7"/>
    <mergeCell ref="B9:E9"/>
    <mergeCell ref="F9:G9"/>
    <mergeCell ref="B10:E10"/>
    <mergeCell ref="F10:G10"/>
    <mergeCell ref="B11:E11"/>
    <mergeCell ref="F11:G11"/>
    <mergeCell ref="B12:E12"/>
    <mergeCell ref="F12:G12"/>
    <mergeCell ref="B8:E8"/>
    <mergeCell ref="F8:G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4"/>
  <sheetViews>
    <sheetView workbookViewId="0">
      <selection activeCell="H26" sqref="H26"/>
    </sheetView>
  </sheetViews>
  <sheetFormatPr defaultColWidth="8.85546875" defaultRowHeight="12.75" x14ac:dyDescent="0.2"/>
  <cols>
    <col min="1" max="1" width="10.85546875" style="331" customWidth="1"/>
    <col min="2" max="2" width="24.42578125" style="331" customWidth="1"/>
    <col min="3" max="3" width="1.5703125" style="331" customWidth="1"/>
    <col min="4" max="4" width="8" style="331" customWidth="1"/>
    <col min="5" max="5" width="35.140625" style="331" customWidth="1"/>
    <col min="6" max="6" width="7.140625" style="331" customWidth="1"/>
    <col min="7" max="7" width="1.140625" style="331" customWidth="1"/>
    <col min="8" max="8" width="18.140625" style="331" customWidth="1"/>
    <col min="9" max="9" width="14.140625" style="331" customWidth="1"/>
    <col min="10" max="16384" width="8.85546875" style="331"/>
  </cols>
  <sheetData>
    <row r="1" spans="1:9" ht="10.9" customHeight="1" x14ac:dyDescent="0.2">
      <c r="A1" s="339" t="s">
        <v>32977</v>
      </c>
    </row>
    <row r="2" spans="1:9" ht="1.1499999999999999" customHeight="1" x14ac:dyDescent="0.2"/>
    <row r="3" spans="1:9" ht="10.15" customHeight="1" x14ac:dyDescent="0.2">
      <c r="A3" s="332" t="s">
        <v>33752</v>
      </c>
    </row>
    <row r="4" spans="1:9" ht="9" customHeight="1" x14ac:dyDescent="0.2">
      <c r="A4" s="338" t="s">
        <v>32975</v>
      </c>
      <c r="B4" s="705" t="s">
        <v>32974</v>
      </c>
      <c r="C4" s="711"/>
      <c r="D4" s="711"/>
      <c r="E4" s="706"/>
      <c r="F4" s="707" t="s">
        <v>32973</v>
      </c>
      <c r="G4" s="708"/>
      <c r="H4" s="338" t="s">
        <v>32972</v>
      </c>
      <c r="I4" s="337" t="s">
        <v>32971</v>
      </c>
    </row>
    <row r="5" spans="1:9" ht="9" customHeight="1" x14ac:dyDescent="0.2">
      <c r="A5" s="335">
        <v>40111</v>
      </c>
      <c r="B5" s="709" t="s">
        <v>33840</v>
      </c>
      <c r="C5" s="712"/>
      <c r="D5" s="712"/>
      <c r="E5" s="710"/>
      <c r="F5" s="703" t="s">
        <v>32919</v>
      </c>
      <c r="G5" s="704"/>
      <c r="H5" s="334">
        <v>6.55</v>
      </c>
      <c r="I5" s="341" t="s">
        <v>32985</v>
      </c>
    </row>
    <row r="6" spans="1:9" ht="9" customHeight="1" x14ac:dyDescent="0.2">
      <c r="A6" s="335">
        <v>40126</v>
      </c>
      <c r="B6" s="709" t="s">
        <v>33839</v>
      </c>
      <c r="C6" s="712"/>
      <c r="D6" s="712"/>
      <c r="E6" s="710"/>
      <c r="F6" s="703" t="s">
        <v>32919</v>
      </c>
      <c r="G6" s="704"/>
      <c r="H6" s="334">
        <v>4.04</v>
      </c>
      <c r="I6" s="341" t="s">
        <v>32985</v>
      </c>
    </row>
    <row r="7" spans="1:9" ht="9" customHeight="1" x14ac:dyDescent="0.2">
      <c r="A7" s="335">
        <v>40127</v>
      </c>
      <c r="B7" s="709" t="s">
        <v>33838</v>
      </c>
      <c r="C7" s="712"/>
      <c r="D7" s="712"/>
      <c r="E7" s="710"/>
      <c r="F7" s="703" t="s">
        <v>32919</v>
      </c>
      <c r="G7" s="704"/>
      <c r="H7" s="334">
        <v>5.63</v>
      </c>
      <c r="I7" s="341" t="s">
        <v>32985</v>
      </c>
    </row>
    <row r="8" spans="1:9" ht="9" customHeight="1" x14ac:dyDescent="0.2">
      <c r="A8" s="335">
        <v>40128</v>
      </c>
      <c r="B8" s="709" t="s">
        <v>33837</v>
      </c>
      <c r="C8" s="712"/>
      <c r="D8" s="712"/>
      <c r="E8" s="710"/>
      <c r="F8" s="703" t="s">
        <v>32919</v>
      </c>
      <c r="G8" s="704"/>
      <c r="H8" s="334">
        <v>7.54</v>
      </c>
      <c r="I8" s="341" t="s">
        <v>32985</v>
      </c>
    </row>
    <row r="9" spans="1:9" ht="9" customHeight="1" x14ac:dyDescent="0.2">
      <c r="A9" s="335">
        <v>40129</v>
      </c>
      <c r="B9" s="709" t="s">
        <v>33836</v>
      </c>
      <c r="C9" s="712"/>
      <c r="D9" s="712"/>
      <c r="E9" s="710"/>
      <c r="F9" s="703" t="s">
        <v>32919</v>
      </c>
      <c r="G9" s="704"/>
      <c r="H9" s="334">
        <v>10.039999999999999</v>
      </c>
      <c r="I9" s="341" t="s">
        <v>32985</v>
      </c>
    </row>
    <row r="10" spans="1:9" ht="9" customHeight="1" x14ac:dyDescent="0.2">
      <c r="A10" s="335">
        <v>40085</v>
      </c>
      <c r="B10" s="709" t="s">
        <v>33835</v>
      </c>
      <c r="C10" s="712"/>
      <c r="D10" s="712"/>
      <c r="E10" s="710"/>
      <c r="F10" s="703" t="s">
        <v>33058</v>
      </c>
      <c r="G10" s="704"/>
      <c r="H10" s="334">
        <v>1.19</v>
      </c>
      <c r="I10" s="336"/>
    </row>
    <row r="11" spans="1:9" ht="9" customHeight="1" x14ac:dyDescent="0.2">
      <c r="A11" s="335">
        <v>40086</v>
      </c>
      <c r="B11" s="709" t="s">
        <v>33834</v>
      </c>
      <c r="C11" s="712"/>
      <c r="D11" s="712"/>
      <c r="E11" s="710"/>
      <c r="F11" s="703" t="s">
        <v>33058</v>
      </c>
      <c r="G11" s="704"/>
      <c r="H11" s="334">
        <v>27.76</v>
      </c>
      <c r="I11" s="336"/>
    </row>
    <row r="12" spans="1:9" ht="9" customHeight="1" x14ac:dyDescent="0.2">
      <c r="A12" s="335">
        <v>40087</v>
      </c>
      <c r="B12" s="709" t="s">
        <v>33833</v>
      </c>
      <c r="C12" s="712"/>
      <c r="D12" s="712"/>
      <c r="E12" s="710"/>
      <c r="F12" s="703" t="s">
        <v>32954</v>
      </c>
      <c r="G12" s="704"/>
      <c r="H12" s="334">
        <v>105.06</v>
      </c>
      <c r="I12" s="336"/>
    </row>
    <row r="13" spans="1:9" ht="18.399999999999999" customHeight="1" x14ac:dyDescent="0.2">
      <c r="A13" s="335">
        <v>40983</v>
      </c>
      <c r="B13" s="701" t="s">
        <v>33832</v>
      </c>
      <c r="C13" s="713"/>
      <c r="D13" s="713"/>
      <c r="E13" s="702"/>
      <c r="F13" s="703" t="s">
        <v>33058</v>
      </c>
      <c r="G13" s="704"/>
      <c r="H13" s="334">
        <v>8.65</v>
      </c>
      <c r="I13" s="333"/>
    </row>
    <row r="14" spans="1:9" ht="9" customHeight="1" x14ac:dyDescent="0.2">
      <c r="A14" s="335">
        <v>40100</v>
      </c>
      <c r="B14" s="709" t="s">
        <v>33831</v>
      </c>
      <c r="C14" s="712"/>
      <c r="D14" s="712"/>
      <c r="E14" s="710"/>
      <c r="F14" s="703" t="s">
        <v>33058</v>
      </c>
      <c r="G14" s="704"/>
      <c r="H14" s="334">
        <v>86.64</v>
      </c>
      <c r="I14" s="336"/>
    </row>
    <row r="15" spans="1:9" ht="9" customHeight="1" x14ac:dyDescent="0.2">
      <c r="A15" s="335">
        <v>40141</v>
      </c>
      <c r="B15" s="709" t="s">
        <v>33830</v>
      </c>
      <c r="C15" s="712"/>
      <c r="D15" s="712"/>
      <c r="E15" s="710"/>
      <c r="F15" s="703" t="s">
        <v>33058</v>
      </c>
      <c r="G15" s="704"/>
      <c r="H15" s="334">
        <v>50.56</v>
      </c>
      <c r="I15" s="341" t="s">
        <v>32985</v>
      </c>
    </row>
    <row r="16" spans="1:9" ht="9" customHeight="1" x14ac:dyDescent="0.2">
      <c r="A16" s="335">
        <v>40118</v>
      </c>
      <c r="B16" s="709" t="s">
        <v>33829</v>
      </c>
      <c r="C16" s="712"/>
      <c r="D16" s="712"/>
      <c r="E16" s="710"/>
      <c r="F16" s="703" t="s">
        <v>32919</v>
      </c>
      <c r="G16" s="704"/>
      <c r="H16" s="334">
        <v>64.89</v>
      </c>
      <c r="I16" s="341" t="s">
        <v>32985</v>
      </c>
    </row>
    <row r="17" spans="1:9" ht="9" customHeight="1" x14ac:dyDescent="0.2">
      <c r="A17" s="335">
        <v>40116</v>
      </c>
      <c r="B17" s="709" t="s">
        <v>33828</v>
      </c>
      <c r="C17" s="712"/>
      <c r="D17" s="712"/>
      <c r="E17" s="710"/>
      <c r="F17" s="703" t="s">
        <v>32919</v>
      </c>
      <c r="G17" s="704"/>
      <c r="H17" s="334">
        <v>64.95</v>
      </c>
      <c r="I17" s="341" t="s">
        <v>32985</v>
      </c>
    </row>
    <row r="18" spans="1:9" ht="9" customHeight="1" x14ac:dyDescent="0.2">
      <c r="A18" s="335">
        <v>40117</v>
      </c>
      <c r="B18" s="709" t="s">
        <v>33827</v>
      </c>
      <c r="C18" s="712"/>
      <c r="D18" s="712"/>
      <c r="E18" s="710"/>
      <c r="F18" s="703" t="s">
        <v>32919</v>
      </c>
      <c r="G18" s="704"/>
      <c r="H18" s="334">
        <v>39.71</v>
      </c>
      <c r="I18" s="341" t="s">
        <v>32985</v>
      </c>
    </row>
    <row r="19" spans="1:9" ht="9" customHeight="1" x14ac:dyDescent="0.2">
      <c r="A19" s="335">
        <v>40148</v>
      </c>
      <c r="B19" s="709" t="s">
        <v>33826</v>
      </c>
      <c r="C19" s="712"/>
      <c r="D19" s="712"/>
      <c r="E19" s="710"/>
      <c r="F19" s="703" t="s">
        <v>33058</v>
      </c>
      <c r="G19" s="704"/>
      <c r="H19" s="334">
        <v>2.74</v>
      </c>
      <c r="I19" s="336"/>
    </row>
    <row r="20" spans="1:9" ht="9" customHeight="1" x14ac:dyDescent="0.2">
      <c r="A20" s="335">
        <v>40112</v>
      </c>
      <c r="B20" s="709" t="s">
        <v>33825</v>
      </c>
      <c r="C20" s="712"/>
      <c r="D20" s="712"/>
      <c r="E20" s="710"/>
      <c r="F20" s="703" t="s">
        <v>32919</v>
      </c>
      <c r="G20" s="704"/>
      <c r="H20" s="334">
        <v>2.0299999999999998</v>
      </c>
      <c r="I20" s="341" t="s">
        <v>32985</v>
      </c>
    </row>
    <row r="21" spans="1:9" ht="9" customHeight="1" x14ac:dyDescent="0.2">
      <c r="A21" s="335">
        <v>40149</v>
      </c>
      <c r="B21" s="709" t="s">
        <v>33824</v>
      </c>
      <c r="C21" s="712"/>
      <c r="D21" s="712"/>
      <c r="E21" s="710"/>
      <c r="F21" s="703" t="s">
        <v>32919</v>
      </c>
      <c r="G21" s="704"/>
      <c r="H21" s="334">
        <v>5.66</v>
      </c>
      <c r="I21" s="336"/>
    </row>
    <row r="22" spans="1:9" ht="9" customHeight="1" x14ac:dyDescent="0.2">
      <c r="A22" s="335">
        <v>40094</v>
      </c>
      <c r="B22" s="709" t="s">
        <v>33823</v>
      </c>
      <c r="C22" s="712"/>
      <c r="D22" s="712"/>
      <c r="E22" s="710"/>
      <c r="F22" s="703" t="s">
        <v>32919</v>
      </c>
      <c r="G22" s="704"/>
      <c r="H22" s="334">
        <v>85.4</v>
      </c>
      <c r="I22" s="336"/>
    </row>
    <row r="23" spans="1:9" ht="9" customHeight="1" x14ac:dyDescent="0.2">
      <c r="A23" s="335">
        <v>40095</v>
      </c>
      <c r="B23" s="709" t="s">
        <v>33822</v>
      </c>
      <c r="C23" s="712"/>
      <c r="D23" s="712"/>
      <c r="E23" s="710"/>
      <c r="F23" s="703" t="s">
        <v>32919</v>
      </c>
      <c r="G23" s="704"/>
      <c r="H23" s="334">
        <v>539.91999999999996</v>
      </c>
      <c r="I23" s="341" t="s">
        <v>32985</v>
      </c>
    </row>
    <row r="24" spans="1:9" ht="9" customHeight="1" x14ac:dyDescent="0.2">
      <c r="A24" s="335">
        <v>40114</v>
      </c>
      <c r="B24" s="709" t="s">
        <v>33821</v>
      </c>
      <c r="C24" s="712"/>
      <c r="D24" s="712"/>
      <c r="E24" s="710"/>
      <c r="F24" s="703" t="s">
        <v>32982</v>
      </c>
      <c r="G24" s="704"/>
      <c r="H24" s="334">
        <v>286.88</v>
      </c>
      <c r="I24" s="341" t="s">
        <v>32985</v>
      </c>
    </row>
    <row r="25" spans="1:9" ht="9" customHeight="1" x14ac:dyDescent="0.2">
      <c r="A25" s="335">
        <v>40130</v>
      </c>
      <c r="B25" s="709" t="s">
        <v>33820</v>
      </c>
      <c r="C25" s="712"/>
      <c r="D25" s="712"/>
      <c r="E25" s="710"/>
      <c r="F25" s="703" t="s">
        <v>32982</v>
      </c>
      <c r="G25" s="704"/>
      <c r="H25" s="334">
        <v>288.32</v>
      </c>
      <c r="I25" s="341" t="s">
        <v>32985</v>
      </c>
    </row>
    <row r="26" spans="1:9" ht="9" customHeight="1" x14ac:dyDescent="0.2">
      <c r="A26" s="335">
        <v>40131</v>
      </c>
      <c r="B26" s="709" t="s">
        <v>33819</v>
      </c>
      <c r="C26" s="712"/>
      <c r="D26" s="712"/>
      <c r="E26" s="710"/>
      <c r="F26" s="703" t="s">
        <v>32982</v>
      </c>
      <c r="G26" s="704"/>
      <c r="H26" s="334">
        <v>306.69</v>
      </c>
      <c r="I26" s="341" t="s">
        <v>32985</v>
      </c>
    </row>
    <row r="27" spans="1:9" ht="9" customHeight="1" x14ac:dyDescent="0.2">
      <c r="A27" s="335">
        <v>40083</v>
      </c>
      <c r="B27" s="709" t="s">
        <v>33818</v>
      </c>
      <c r="C27" s="712"/>
      <c r="D27" s="712"/>
      <c r="E27" s="710"/>
      <c r="F27" s="703" t="s">
        <v>32919</v>
      </c>
      <c r="G27" s="704"/>
      <c r="H27" s="334">
        <v>2.8</v>
      </c>
      <c r="I27" s="341" t="s">
        <v>32985</v>
      </c>
    </row>
    <row r="28" spans="1:9" ht="9" customHeight="1" x14ac:dyDescent="0.2">
      <c r="A28" s="335">
        <v>40079</v>
      </c>
      <c r="B28" s="709" t="s">
        <v>33817</v>
      </c>
      <c r="C28" s="712"/>
      <c r="D28" s="712"/>
      <c r="E28" s="710"/>
      <c r="F28" s="703" t="s">
        <v>32921</v>
      </c>
      <c r="G28" s="704"/>
      <c r="H28" s="334">
        <v>23.74</v>
      </c>
      <c r="I28" s="341" t="s">
        <v>32985</v>
      </c>
    </row>
    <row r="29" spans="1:9" ht="9" customHeight="1" x14ac:dyDescent="0.2">
      <c r="A29" s="335">
        <v>40082</v>
      </c>
      <c r="B29" s="709" t="s">
        <v>33816</v>
      </c>
      <c r="C29" s="712"/>
      <c r="D29" s="712"/>
      <c r="E29" s="710"/>
      <c r="F29" s="703" t="s">
        <v>32919</v>
      </c>
      <c r="G29" s="704"/>
      <c r="H29" s="334">
        <v>0.11</v>
      </c>
      <c r="I29" s="336"/>
    </row>
    <row r="30" spans="1:9" ht="9" customHeight="1" x14ac:dyDescent="0.2">
      <c r="A30" s="335">
        <v>40119</v>
      </c>
      <c r="B30" s="709" t="s">
        <v>33815</v>
      </c>
      <c r="C30" s="712"/>
      <c r="D30" s="712"/>
      <c r="E30" s="710"/>
      <c r="F30" s="703" t="s">
        <v>32919</v>
      </c>
      <c r="G30" s="704"/>
      <c r="H30" s="334">
        <v>36.549999999999997</v>
      </c>
      <c r="I30" s="341" t="s">
        <v>32985</v>
      </c>
    </row>
    <row r="31" spans="1:9" ht="9" customHeight="1" x14ac:dyDescent="0.2">
      <c r="A31" s="335">
        <v>40122</v>
      </c>
      <c r="B31" s="709" t="s">
        <v>33815</v>
      </c>
      <c r="C31" s="712"/>
      <c r="D31" s="712"/>
      <c r="E31" s="710"/>
      <c r="F31" s="703" t="s">
        <v>32982</v>
      </c>
      <c r="G31" s="704"/>
      <c r="H31" s="334">
        <v>411.52</v>
      </c>
      <c r="I31" s="341" t="s">
        <v>32985</v>
      </c>
    </row>
    <row r="32" spans="1:9" ht="9" customHeight="1" x14ac:dyDescent="0.2">
      <c r="A32" s="335">
        <v>40120</v>
      </c>
      <c r="B32" s="709" t="s">
        <v>33814</v>
      </c>
      <c r="C32" s="712"/>
      <c r="D32" s="712"/>
      <c r="E32" s="710"/>
      <c r="F32" s="703" t="s">
        <v>32919</v>
      </c>
      <c r="G32" s="704"/>
      <c r="H32" s="334">
        <v>11.31</v>
      </c>
      <c r="I32" s="341" t="s">
        <v>32985</v>
      </c>
    </row>
    <row r="33" spans="1:9" ht="9" customHeight="1" x14ac:dyDescent="0.2">
      <c r="A33" s="335">
        <v>40121</v>
      </c>
      <c r="B33" s="709" t="s">
        <v>33813</v>
      </c>
      <c r="C33" s="712"/>
      <c r="D33" s="712"/>
      <c r="E33" s="710"/>
      <c r="F33" s="703" t="s">
        <v>32919</v>
      </c>
      <c r="G33" s="704"/>
      <c r="H33" s="334">
        <v>36.49</v>
      </c>
      <c r="I33" s="341" t="s">
        <v>32985</v>
      </c>
    </row>
    <row r="34" spans="1:9" ht="9" customHeight="1" x14ac:dyDescent="0.2">
      <c r="A34" s="335">
        <v>40123</v>
      </c>
      <c r="B34" s="709" t="s">
        <v>33813</v>
      </c>
      <c r="C34" s="712"/>
      <c r="D34" s="712"/>
      <c r="E34" s="710"/>
      <c r="F34" s="703" t="s">
        <v>32982</v>
      </c>
      <c r="G34" s="704"/>
      <c r="H34" s="334">
        <v>387.13</v>
      </c>
      <c r="I34" s="341" t="s">
        <v>32985</v>
      </c>
    </row>
    <row r="35" spans="1:9" ht="9" customHeight="1" x14ac:dyDescent="0.2">
      <c r="A35" s="335">
        <v>40080</v>
      </c>
      <c r="B35" s="709" t="s">
        <v>33812</v>
      </c>
      <c r="C35" s="712"/>
      <c r="D35" s="712"/>
      <c r="E35" s="710"/>
      <c r="F35" s="703" t="s">
        <v>32921</v>
      </c>
      <c r="G35" s="704"/>
      <c r="H35" s="334">
        <v>1.81</v>
      </c>
      <c r="I35" s="341" t="s">
        <v>32985</v>
      </c>
    </row>
    <row r="36" spans="1:9" ht="9" customHeight="1" x14ac:dyDescent="0.2">
      <c r="A36" s="335">
        <v>40089</v>
      </c>
      <c r="B36" s="709" t="s">
        <v>33811</v>
      </c>
      <c r="C36" s="712"/>
      <c r="D36" s="712"/>
      <c r="E36" s="710"/>
      <c r="F36" s="703" t="s">
        <v>32954</v>
      </c>
      <c r="G36" s="704"/>
      <c r="H36" s="340">
        <v>1755.24</v>
      </c>
      <c r="I36" s="341" t="s">
        <v>32985</v>
      </c>
    </row>
    <row r="37" spans="1:9" ht="9" customHeight="1" x14ac:dyDescent="0.2">
      <c r="A37" s="335">
        <v>40088</v>
      </c>
      <c r="B37" s="709" t="s">
        <v>33810</v>
      </c>
      <c r="C37" s="712"/>
      <c r="D37" s="712"/>
      <c r="E37" s="710"/>
      <c r="F37" s="703" t="s">
        <v>32954</v>
      </c>
      <c r="G37" s="704"/>
      <c r="H37" s="334">
        <v>698.08</v>
      </c>
      <c r="I37" s="341" t="s">
        <v>32985</v>
      </c>
    </row>
    <row r="38" spans="1:9" ht="9" customHeight="1" x14ac:dyDescent="0.2">
      <c r="A38" s="335">
        <v>40092</v>
      </c>
      <c r="B38" s="709" t="s">
        <v>33809</v>
      </c>
      <c r="C38" s="712"/>
      <c r="D38" s="712"/>
      <c r="E38" s="710"/>
      <c r="F38" s="703" t="s">
        <v>32954</v>
      </c>
      <c r="G38" s="704"/>
      <c r="H38" s="334">
        <v>288.18</v>
      </c>
      <c r="I38" s="341" t="s">
        <v>32985</v>
      </c>
    </row>
    <row r="39" spans="1:9" ht="18.399999999999999" customHeight="1" x14ac:dyDescent="0.2">
      <c r="A39" s="335">
        <v>40078</v>
      </c>
      <c r="B39" s="701" t="s">
        <v>33808</v>
      </c>
      <c r="C39" s="713"/>
      <c r="D39" s="713"/>
      <c r="E39" s="702"/>
      <c r="F39" s="703" t="s">
        <v>33058</v>
      </c>
      <c r="G39" s="704"/>
      <c r="H39" s="334">
        <v>8.07</v>
      </c>
      <c r="I39" s="341" t="s">
        <v>32985</v>
      </c>
    </row>
    <row r="40" spans="1:9" ht="9" customHeight="1" x14ac:dyDescent="0.2">
      <c r="A40" s="335">
        <v>40097</v>
      </c>
      <c r="B40" s="709" t="s">
        <v>33807</v>
      </c>
      <c r="C40" s="712"/>
      <c r="D40" s="712"/>
      <c r="E40" s="710"/>
      <c r="F40" s="703" t="s">
        <v>33058</v>
      </c>
      <c r="G40" s="704"/>
      <c r="H40" s="334">
        <v>117.08</v>
      </c>
      <c r="I40" s="336"/>
    </row>
    <row r="41" spans="1:9" ht="9" customHeight="1" x14ac:dyDescent="0.2">
      <c r="A41" s="335">
        <v>40090</v>
      </c>
      <c r="B41" s="709" t="s">
        <v>33806</v>
      </c>
      <c r="C41" s="712"/>
      <c r="D41" s="712"/>
      <c r="E41" s="710"/>
      <c r="F41" s="703" t="s">
        <v>33058</v>
      </c>
      <c r="G41" s="704"/>
      <c r="H41" s="334">
        <v>30.33</v>
      </c>
      <c r="I41" s="341" t="s">
        <v>32985</v>
      </c>
    </row>
    <row r="42" spans="1:9" ht="9" customHeight="1" x14ac:dyDescent="0.2">
      <c r="A42" s="335">
        <v>40099</v>
      </c>
      <c r="B42" s="709" t="s">
        <v>33805</v>
      </c>
      <c r="C42" s="712"/>
      <c r="D42" s="712"/>
      <c r="E42" s="710"/>
      <c r="F42" s="703" t="s">
        <v>32921</v>
      </c>
      <c r="G42" s="704"/>
      <c r="H42" s="334">
        <v>688.08</v>
      </c>
      <c r="I42" s="341" t="s">
        <v>32985</v>
      </c>
    </row>
    <row r="43" spans="1:9" ht="9" customHeight="1" x14ac:dyDescent="0.2">
      <c r="A43" s="335">
        <v>40091</v>
      </c>
      <c r="B43" s="709" t="s">
        <v>33804</v>
      </c>
      <c r="C43" s="712"/>
      <c r="D43" s="712"/>
      <c r="E43" s="710"/>
      <c r="F43" s="703" t="s">
        <v>33058</v>
      </c>
      <c r="G43" s="704"/>
      <c r="H43" s="334">
        <v>40.369999999999997</v>
      </c>
      <c r="I43" s="341" t="s">
        <v>32985</v>
      </c>
    </row>
    <row r="44" spans="1:9" ht="9" customHeight="1" x14ac:dyDescent="0.2">
      <c r="A44" s="335">
        <v>40093</v>
      </c>
      <c r="B44" s="709" t="s">
        <v>33803</v>
      </c>
      <c r="C44" s="712"/>
      <c r="D44" s="712"/>
      <c r="E44" s="710"/>
      <c r="F44" s="703" t="s">
        <v>32919</v>
      </c>
      <c r="G44" s="704"/>
      <c r="H44" s="334">
        <v>78.19</v>
      </c>
      <c r="I44" s="336"/>
    </row>
    <row r="45" spans="1:9" ht="18.399999999999999" customHeight="1" x14ac:dyDescent="0.2">
      <c r="A45" s="335">
        <v>43353</v>
      </c>
      <c r="B45" s="701" t="s">
        <v>33802</v>
      </c>
      <c r="C45" s="713"/>
      <c r="D45" s="713"/>
      <c r="E45" s="702"/>
      <c r="F45" s="703" t="s">
        <v>32919</v>
      </c>
      <c r="G45" s="704"/>
      <c r="H45" s="334">
        <v>0.66</v>
      </c>
      <c r="I45" s="333"/>
    </row>
    <row r="46" spans="1:9" ht="18.399999999999999" customHeight="1" x14ac:dyDescent="0.2">
      <c r="A46" s="335">
        <v>43337</v>
      </c>
      <c r="B46" s="701" t="s">
        <v>33801</v>
      </c>
      <c r="C46" s="713"/>
      <c r="D46" s="713"/>
      <c r="E46" s="702"/>
      <c r="F46" s="703" t="s">
        <v>32919</v>
      </c>
      <c r="G46" s="704"/>
      <c r="H46" s="334">
        <v>0.56999999999999995</v>
      </c>
      <c r="I46" s="333"/>
    </row>
    <row r="47" spans="1:9" ht="9" customHeight="1" x14ac:dyDescent="0.2">
      <c r="A47" s="335">
        <v>40077</v>
      </c>
      <c r="B47" s="709" t="s">
        <v>33800</v>
      </c>
      <c r="C47" s="712"/>
      <c r="D47" s="712"/>
      <c r="E47" s="710"/>
      <c r="F47" s="703" t="s">
        <v>32919</v>
      </c>
      <c r="G47" s="704"/>
      <c r="H47" s="334">
        <v>0.19</v>
      </c>
      <c r="I47" s="336"/>
    </row>
    <row r="48" spans="1:9" ht="9" customHeight="1" x14ac:dyDescent="0.2">
      <c r="A48" s="335">
        <v>40142</v>
      </c>
      <c r="B48" s="709" t="s">
        <v>33799</v>
      </c>
      <c r="C48" s="712"/>
      <c r="D48" s="712"/>
      <c r="E48" s="710"/>
      <c r="F48" s="703" t="s">
        <v>33058</v>
      </c>
      <c r="G48" s="704"/>
      <c r="H48" s="334">
        <v>89.56</v>
      </c>
      <c r="I48" s="341" t="s">
        <v>32985</v>
      </c>
    </row>
    <row r="49" spans="1:9" ht="9" customHeight="1" x14ac:dyDescent="0.2">
      <c r="A49" s="335">
        <v>40124</v>
      </c>
      <c r="B49" s="709" t="s">
        <v>33798</v>
      </c>
      <c r="C49" s="712"/>
      <c r="D49" s="712"/>
      <c r="E49" s="710"/>
      <c r="F49" s="703" t="s">
        <v>32919</v>
      </c>
      <c r="G49" s="704"/>
      <c r="H49" s="334">
        <v>9.51</v>
      </c>
      <c r="I49" s="341" t="s">
        <v>32985</v>
      </c>
    </row>
    <row r="50" spans="1:9" ht="9" customHeight="1" x14ac:dyDescent="0.2">
      <c r="A50" s="335">
        <v>40146</v>
      </c>
      <c r="B50" s="709" t="s">
        <v>33797</v>
      </c>
      <c r="C50" s="712"/>
      <c r="D50" s="712"/>
      <c r="E50" s="710"/>
      <c r="F50" s="703" t="s">
        <v>32919</v>
      </c>
      <c r="G50" s="704"/>
      <c r="H50" s="334">
        <v>16.02</v>
      </c>
      <c r="I50" s="341" t="s">
        <v>32985</v>
      </c>
    </row>
    <row r="51" spans="1:9" ht="9" customHeight="1" x14ac:dyDescent="0.2">
      <c r="A51" s="335">
        <v>40145</v>
      </c>
      <c r="B51" s="709" t="s">
        <v>33796</v>
      </c>
      <c r="C51" s="712"/>
      <c r="D51" s="712"/>
      <c r="E51" s="710"/>
      <c r="F51" s="703" t="s">
        <v>32919</v>
      </c>
      <c r="G51" s="704"/>
      <c r="H51" s="334">
        <v>450.46</v>
      </c>
      <c r="I51" s="341" t="s">
        <v>32985</v>
      </c>
    </row>
    <row r="52" spans="1:9" ht="9" customHeight="1" x14ac:dyDescent="0.2">
      <c r="A52" s="335">
        <v>40109</v>
      </c>
      <c r="B52" s="709" t="s">
        <v>33795</v>
      </c>
      <c r="C52" s="712"/>
      <c r="D52" s="712"/>
      <c r="E52" s="710"/>
      <c r="F52" s="703" t="s">
        <v>32921</v>
      </c>
      <c r="G52" s="704"/>
      <c r="H52" s="334">
        <v>30.9</v>
      </c>
      <c r="I52" s="336"/>
    </row>
    <row r="53" spans="1:9" ht="9" customHeight="1" x14ac:dyDescent="0.2">
      <c r="A53" s="335">
        <v>40125</v>
      </c>
      <c r="B53" s="709" t="s">
        <v>33794</v>
      </c>
      <c r="C53" s="712"/>
      <c r="D53" s="712"/>
      <c r="E53" s="710"/>
      <c r="F53" s="703" t="s">
        <v>32919</v>
      </c>
      <c r="G53" s="704"/>
      <c r="H53" s="334">
        <v>12.22</v>
      </c>
      <c r="I53" s="341" t="s">
        <v>32985</v>
      </c>
    </row>
    <row r="54" spans="1:9" ht="9" customHeight="1" x14ac:dyDescent="0.2">
      <c r="A54" s="335">
        <v>40113</v>
      </c>
      <c r="B54" s="709" t="s">
        <v>33793</v>
      </c>
      <c r="C54" s="712"/>
      <c r="D54" s="712"/>
      <c r="E54" s="710"/>
      <c r="F54" s="703" t="s">
        <v>32919</v>
      </c>
      <c r="G54" s="704"/>
      <c r="H54" s="334">
        <v>14.62</v>
      </c>
      <c r="I54" s="341" t="s">
        <v>32985</v>
      </c>
    </row>
    <row r="55" spans="1:9" ht="9" customHeight="1" x14ac:dyDescent="0.2">
      <c r="A55" s="335">
        <v>40140</v>
      </c>
      <c r="B55" s="709" t="s">
        <v>33792</v>
      </c>
      <c r="C55" s="712"/>
      <c r="D55" s="712"/>
      <c r="E55" s="710"/>
      <c r="F55" s="703" t="s">
        <v>33058</v>
      </c>
      <c r="G55" s="704"/>
      <c r="H55" s="334">
        <v>88.51</v>
      </c>
      <c r="I55" s="341" t="s">
        <v>32985</v>
      </c>
    </row>
    <row r="56" spans="1:9" ht="9" customHeight="1" x14ac:dyDescent="0.2">
      <c r="A56" s="335">
        <v>40139</v>
      </c>
      <c r="B56" s="709" t="s">
        <v>33791</v>
      </c>
      <c r="C56" s="712"/>
      <c r="D56" s="712"/>
      <c r="E56" s="710"/>
      <c r="F56" s="703" t="s">
        <v>33058</v>
      </c>
      <c r="G56" s="704"/>
      <c r="H56" s="334">
        <v>9.73</v>
      </c>
      <c r="I56" s="336"/>
    </row>
    <row r="57" spans="1:9" ht="10.15" customHeight="1" x14ac:dyDescent="0.2">
      <c r="A57" s="332" t="s">
        <v>33790</v>
      </c>
    </row>
    <row r="58" spans="1:9" ht="9" customHeight="1" x14ac:dyDescent="0.2">
      <c r="A58" s="338" t="s">
        <v>32975</v>
      </c>
      <c r="B58" s="705" t="s">
        <v>32974</v>
      </c>
      <c r="C58" s="711"/>
      <c r="D58" s="711"/>
      <c r="E58" s="706"/>
      <c r="F58" s="707" t="s">
        <v>32973</v>
      </c>
      <c r="G58" s="708"/>
      <c r="H58" s="338" t="s">
        <v>32972</v>
      </c>
      <c r="I58" s="337" t="s">
        <v>32971</v>
      </c>
    </row>
    <row r="59" spans="1:9" ht="9" customHeight="1" x14ac:dyDescent="0.2">
      <c r="A59" s="335">
        <v>42186</v>
      </c>
      <c r="B59" s="709" t="s">
        <v>33789</v>
      </c>
      <c r="C59" s="712"/>
      <c r="D59" s="712"/>
      <c r="E59" s="710"/>
      <c r="F59" s="703" t="s">
        <v>33458</v>
      </c>
      <c r="G59" s="704"/>
      <c r="H59" s="340">
        <v>7318.9</v>
      </c>
      <c r="I59" s="336"/>
    </row>
    <row r="60" spans="1:9" ht="10.15" customHeight="1" x14ac:dyDescent="0.2">
      <c r="A60" s="332" t="s">
        <v>33788</v>
      </c>
    </row>
    <row r="61" spans="1:9" ht="9" customHeight="1" x14ac:dyDescent="0.2">
      <c r="A61" s="338" t="s">
        <v>32975</v>
      </c>
      <c r="B61" s="705" t="s">
        <v>32974</v>
      </c>
      <c r="C61" s="711"/>
      <c r="D61" s="711"/>
      <c r="E61" s="706"/>
      <c r="F61" s="707" t="s">
        <v>32973</v>
      </c>
      <c r="G61" s="708"/>
      <c r="H61" s="338" t="s">
        <v>32972</v>
      </c>
      <c r="I61" s="337" t="s">
        <v>32971</v>
      </c>
    </row>
    <row r="62" spans="1:9" ht="9" customHeight="1" x14ac:dyDescent="0.2">
      <c r="A62" s="335">
        <v>41352</v>
      </c>
      <c r="B62" s="709" t="s">
        <v>33787</v>
      </c>
      <c r="C62" s="712"/>
      <c r="D62" s="712"/>
      <c r="E62" s="710"/>
      <c r="F62" s="703" t="s">
        <v>32954</v>
      </c>
      <c r="G62" s="704"/>
      <c r="H62" s="334">
        <v>140.02000000000001</v>
      </c>
      <c r="I62" s="336"/>
    </row>
    <row r="63" spans="1:9" ht="18.399999999999999" customHeight="1" x14ac:dyDescent="0.2">
      <c r="A63" s="335">
        <v>41340</v>
      </c>
      <c r="B63" s="701" t="s">
        <v>33786</v>
      </c>
      <c r="C63" s="713"/>
      <c r="D63" s="713"/>
      <c r="E63" s="702"/>
      <c r="F63" s="703" t="s">
        <v>33058</v>
      </c>
      <c r="G63" s="704"/>
      <c r="H63" s="334">
        <v>518.59</v>
      </c>
      <c r="I63" s="333"/>
    </row>
    <row r="64" spans="1:9" ht="10.15" customHeight="1" x14ac:dyDescent="0.2">
      <c r="A64" s="332" t="s">
        <v>32918</v>
      </c>
    </row>
  </sheetData>
  <mergeCells count="116">
    <mergeCell ref="B56:E56"/>
    <mergeCell ref="F56:G56"/>
    <mergeCell ref="B61:E61"/>
    <mergeCell ref="F61:G61"/>
    <mergeCell ref="B62:E62"/>
    <mergeCell ref="F62:G62"/>
    <mergeCell ref="B63:E63"/>
    <mergeCell ref="F63:G63"/>
    <mergeCell ref="B58:E58"/>
    <mergeCell ref="F58:G58"/>
    <mergeCell ref="B59:E59"/>
    <mergeCell ref="F59:G59"/>
    <mergeCell ref="B51:E51"/>
    <mergeCell ref="F51:G51"/>
    <mergeCell ref="B55:E55"/>
    <mergeCell ref="F55:G55"/>
    <mergeCell ref="B54:E54"/>
    <mergeCell ref="F54:G54"/>
    <mergeCell ref="B52:E52"/>
    <mergeCell ref="F52:G52"/>
    <mergeCell ref="B53:E53"/>
    <mergeCell ref="F53:G53"/>
    <mergeCell ref="B38:E38"/>
    <mergeCell ref="F38:G38"/>
    <mergeCell ref="B50:E50"/>
    <mergeCell ref="F50:G50"/>
    <mergeCell ref="B44:E44"/>
    <mergeCell ref="F44:G44"/>
    <mergeCell ref="B45:E45"/>
    <mergeCell ref="F45:G45"/>
    <mergeCell ref="B46:E46"/>
    <mergeCell ref="F46:G46"/>
    <mergeCell ref="B47:E47"/>
    <mergeCell ref="F47:G47"/>
    <mergeCell ref="B48:E48"/>
    <mergeCell ref="F48:G48"/>
    <mergeCell ref="B49:E49"/>
    <mergeCell ref="F49:G49"/>
    <mergeCell ref="B28:E28"/>
    <mergeCell ref="F28:G28"/>
    <mergeCell ref="B42:E42"/>
    <mergeCell ref="F42:G42"/>
    <mergeCell ref="B43:E43"/>
    <mergeCell ref="F43:G43"/>
    <mergeCell ref="B34:E34"/>
    <mergeCell ref="F34:G34"/>
    <mergeCell ref="B35:E35"/>
    <mergeCell ref="F35:G35"/>
    <mergeCell ref="B36:E36"/>
    <mergeCell ref="F36:G36"/>
    <mergeCell ref="B37:E37"/>
    <mergeCell ref="F37:G37"/>
    <mergeCell ref="B39:E39"/>
    <mergeCell ref="F39:G39"/>
    <mergeCell ref="B40:E40"/>
    <mergeCell ref="F40:G40"/>
    <mergeCell ref="B41:E41"/>
    <mergeCell ref="F41:G41"/>
    <mergeCell ref="B32:E32"/>
    <mergeCell ref="F32:G32"/>
    <mergeCell ref="B33:E33"/>
    <mergeCell ref="F33:G33"/>
    <mergeCell ref="B29:E29"/>
    <mergeCell ref="F29:G29"/>
    <mergeCell ref="B30:E30"/>
    <mergeCell ref="F30:G30"/>
    <mergeCell ref="B31:E31"/>
    <mergeCell ref="F31:G31"/>
    <mergeCell ref="B19:E19"/>
    <mergeCell ref="F19:G19"/>
    <mergeCell ref="B20:E20"/>
    <mergeCell ref="F20:G20"/>
    <mergeCell ref="B21:E21"/>
    <mergeCell ref="F21:G21"/>
    <mergeCell ref="B22:E22"/>
    <mergeCell ref="F22:G22"/>
    <mergeCell ref="B23:E23"/>
    <mergeCell ref="F23:G23"/>
    <mergeCell ref="B24:E24"/>
    <mergeCell ref="F24:G24"/>
    <mergeCell ref="B25:E25"/>
    <mergeCell ref="F25:G25"/>
    <mergeCell ref="B26:E26"/>
    <mergeCell ref="F26:G26"/>
    <mergeCell ref="B27:E27"/>
    <mergeCell ref="F27:G27"/>
    <mergeCell ref="B14:E14"/>
    <mergeCell ref="F14:G14"/>
    <mergeCell ref="B15:E15"/>
    <mergeCell ref="F15:G15"/>
    <mergeCell ref="B16:E16"/>
    <mergeCell ref="F16:G16"/>
    <mergeCell ref="B17:E17"/>
    <mergeCell ref="F17:G17"/>
    <mergeCell ref="B18:E18"/>
    <mergeCell ref="F18:G18"/>
    <mergeCell ref="B12:E12"/>
    <mergeCell ref="F12:G12"/>
    <mergeCell ref="B13:E13"/>
    <mergeCell ref="F13:G13"/>
    <mergeCell ref="B4:E4"/>
    <mergeCell ref="F4:G4"/>
    <mergeCell ref="B5:E5"/>
    <mergeCell ref="F5:G5"/>
    <mergeCell ref="B6:E6"/>
    <mergeCell ref="F6:G6"/>
    <mergeCell ref="B9:E9"/>
    <mergeCell ref="F9:G9"/>
    <mergeCell ref="B10:E10"/>
    <mergeCell ref="F10:G10"/>
    <mergeCell ref="B11:E11"/>
    <mergeCell ref="F11:G11"/>
    <mergeCell ref="B7:E7"/>
    <mergeCell ref="F7:G7"/>
    <mergeCell ref="B8:E8"/>
    <mergeCell ref="F8:G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5"/>
  <sheetViews>
    <sheetView workbookViewId="0">
      <selection activeCell="H26" sqref="H26"/>
    </sheetView>
  </sheetViews>
  <sheetFormatPr defaultColWidth="8.85546875" defaultRowHeight="12.75" x14ac:dyDescent="0.2"/>
  <cols>
    <col min="1" max="1" width="10.85546875" style="331" customWidth="1"/>
    <col min="2" max="2" width="18.140625" style="331" customWidth="1"/>
    <col min="3" max="3" width="6" style="331" customWidth="1"/>
    <col min="4" max="4" width="44.8554687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33788</v>
      </c>
    </row>
    <row r="4" spans="1:8" ht="9" customHeight="1" x14ac:dyDescent="0.2">
      <c r="A4" s="338" t="s">
        <v>32975</v>
      </c>
      <c r="B4" s="705" t="s">
        <v>32974</v>
      </c>
      <c r="C4" s="711"/>
      <c r="D4" s="706"/>
      <c r="E4" s="707" t="s">
        <v>32973</v>
      </c>
      <c r="F4" s="708"/>
      <c r="G4" s="338" t="s">
        <v>32972</v>
      </c>
      <c r="H4" s="337" t="s">
        <v>32971</v>
      </c>
    </row>
    <row r="5" spans="1:8" ht="9" customHeight="1" x14ac:dyDescent="0.2">
      <c r="A5" s="335">
        <v>40331</v>
      </c>
      <c r="B5" s="709" t="s">
        <v>33880</v>
      </c>
      <c r="C5" s="712"/>
      <c r="D5" s="710"/>
      <c r="E5" s="703" t="s">
        <v>32919</v>
      </c>
      <c r="F5" s="704"/>
      <c r="G5" s="334">
        <v>72.569999999999993</v>
      </c>
      <c r="H5" s="341" t="s">
        <v>32985</v>
      </c>
    </row>
    <row r="6" spans="1:8" ht="9" customHeight="1" x14ac:dyDescent="0.2">
      <c r="A6" s="335">
        <v>40403</v>
      </c>
      <c r="B6" s="709" t="s">
        <v>33879</v>
      </c>
      <c r="C6" s="712"/>
      <c r="D6" s="710"/>
      <c r="E6" s="703" t="s">
        <v>33058</v>
      </c>
      <c r="F6" s="704"/>
      <c r="G6" s="334">
        <v>192.28</v>
      </c>
      <c r="H6" s="341" t="s">
        <v>32985</v>
      </c>
    </row>
    <row r="7" spans="1:8" ht="9" customHeight="1" x14ac:dyDescent="0.2">
      <c r="A7" s="335">
        <v>40405</v>
      </c>
      <c r="B7" s="709" t="s">
        <v>33878</v>
      </c>
      <c r="C7" s="712"/>
      <c r="D7" s="710"/>
      <c r="E7" s="703" t="s">
        <v>33058</v>
      </c>
      <c r="F7" s="704"/>
      <c r="G7" s="334">
        <v>258.48</v>
      </c>
      <c r="H7" s="336"/>
    </row>
    <row r="8" spans="1:8" ht="9" customHeight="1" x14ac:dyDescent="0.2">
      <c r="A8" s="335">
        <v>40408</v>
      </c>
      <c r="B8" s="709" t="s">
        <v>33877</v>
      </c>
      <c r="C8" s="712"/>
      <c r="D8" s="710"/>
      <c r="E8" s="703" t="s">
        <v>33058</v>
      </c>
      <c r="F8" s="704"/>
      <c r="G8" s="334">
        <v>512.53</v>
      </c>
      <c r="H8" s="341" t="s">
        <v>32985</v>
      </c>
    </row>
    <row r="9" spans="1:8" ht="18.399999999999999" customHeight="1" x14ac:dyDescent="0.2">
      <c r="A9" s="335">
        <v>40406</v>
      </c>
      <c r="B9" s="701" t="s">
        <v>33876</v>
      </c>
      <c r="C9" s="713"/>
      <c r="D9" s="702"/>
      <c r="E9" s="703" t="s">
        <v>33058</v>
      </c>
      <c r="F9" s="704"/>
      <c r="G9" s="334">
        <v>465.51</v>
      </c>
      <c r="H9" s="341" t="s">
        <v>32985</v>
      </c>
    </row>
    <row r="10" spans="1:8" ht="18.399999999999999" customHeight="1" x14ac:dyDescent="0.2">
      <c r="A10" s="335">
        <v>40407</v>
      </c>
      <c r="B10" s="701" t="s">
        <v>33875</v>
      </c>
      <c r="C10" s="713"/>
      <c r="D10" s="702"/>
      <c r="E10" s="703" t="s">
        <v>33058</v>
      </c>
      <c r="F10" s="704"/>
      <c r="G10" s="334">
        <v>802</v>
      </c>
      <c r="H10" s="341" t="s">
        <v>32985</v>
      </c>
    </row>
    <row r="11" spans="1:8" ht="18.399999999999999" customHeight="1" x14ac:dyDescent="0.2">
      <c r="A11" s="335">
        <v>40409</v>
      </c>
      <c r="B11" s="701" t="s">
        <v>33874</v>
      </c>
      <c r="C11" s="713"/>
      <c r="D11" s="702"/>
      <c r="E11" s="703" t="s">
        <v>33058</v>
      </c>
      <c r="F11" s="704"/>
      <c r="G11" s="334">
        <v>896.04</v>
      </c>
      <c r="H11" s="341" t="s">
        <v>32985</v>
      </c>
    </row>
    <row r="12" spans="1:8" ht="9" customHeight="1" x14ac:dyDescent="0.2">
      <c r="A12" s="335">
        <v>40404</v>
      </c>
      <c r="B12" s="709" t="s">
        <v>33873</v>
      </c>
      <c r="C12" s="712"/>
      <c r="D12" s="710"/>
      <c r="E12" s="703" t="s">
        <v>33058</v>
      </c>
      <c r="F12" s="704"/>
      <c r="G12" s="334">
        <v>177.11</v>
      </c>
      <c r="H12" s="336"/>
    </row>
    <row r="13" spans="1:8" ht="18.399999999999999" customHeight="1" x14ac:dyDescent="0.2">
      <c r="A13" s="335">
        <v>42051</v>
      </c>
      <c r="B13" s="701" t="s">
        <v>33872</v>
      </c>
      <c r="C13" s="713"/>
      <c r="D13" s="702"/>
      <c r="E13" s="703" t="s">
        <v>33058</v>
      </c>
      <c r="F13" s="704"/>
      <c r="G13" s="334">
        <v>962.67</v>
      </c>
      <c r="H13" s="341" t="s">
        <v>32985</v>
      </c>
    </row>
    <row r="14" spans="1:8" ht="18.399999999999999" customHeight="1" x14ac:dyDescent="0.2">
      <c r="A14" s="335">
        <v>42052</v>
      </c>
      <c r="B14" s="701" t="s">
        <v>33871</v>
      </c>
      <c r="C14" s="713"/>
      <c r="D14" s="702"/>
      <c r="E14" s="703" t="s">
        <v>33058</v>
      </c>
      <c r="F14" s="704"/>
      <c r="G14" s="334">
        <v>532.27</v>
      </c>
      <c r="H14" s="341" t="s">
        <v>32985</v>
      </c>
    </row>
    <row r="15" spans="1:8" ht="9" customHeight="1" x14ac:dyDescent="0.2">
      <c r="A15" s="335">
        <v>40410</v>
      </c>
      <c r="B15" s="709" t="s">
        <v>33870</v>
      </c>
      <c r="C15" s="712"/>
      <c r="D15" s="710"/>
      <c r="E15" s="703" t="s">
        <v>33058</v>
      </c>
      <c r="F15" s="704"/>
      <c r="G15" s="334">
        <v>381.77</v>
      </c>
      <c r="H15" s="341" t="s">
        <v>32985</v>
      </c>
    </row>
    <row r="16" spans="1:8" ht="18.399999999999999" customHeight="1" x14ac:dyDescent="0.2">
      <c r="A16" s="335">
        <v>40309</v>
      </c>
      <c r="B16" s="701" t="s">
        <v>33869</v>
      </c>
      <c r="C16" s="713"/>
      <c r="D16" s="702"/>
      <c r="E16" s="703" t="s">
        <v>32919</v>
      </c>
      <c r="F16" s="704"/>
      <c r="G16" s="334">
        <v>169.12</v>
      </c>
      <c r="H16" s="341" t="s">
        <v>32985</v>
      </c>
    </row>
    <row r="17" spans="1:8" ht="9" customHeight="1" x14ac:dyDescent="0.2">
      <c r="A17" s="335">
        <v>41258</v>
      </c>
      <c r="B17" s="709" t="s">
        <v>33868</v>
      </c>
      <c r="C17" s="712"/>
      <c r="D17" s="710"/>
      <c r="E17" s="703" t="s">
        <v>33058</v>
      </c>
      <c r="F17" s="704"/>
      <c r="G17" s="334">
        <v>214.91</v>
      </c>
      <c r="H17" s="336"/>
    </row>
    <row r="18" spans="1:8" ht="9" customHeight="1" x14ac:dyDescent="0.2">
      <c r="A18" s="335">
        <v>41034</v>
      </c>
      <c r="B18" s="709" t="s">
        <v>33867</v>
      </c>
      <c r="C18" s="712"/>
      <c r="D18" s="710"/>
      <c r="E18" s="703" t="s">
        <v>33058</v>
      </c>
      <c r="F18" s="704"/>
      <c r="G18" s="334">
        <v>165.31</v>
      </c>
      <c r="H18" s="336"/>
    </row>
    <row r="19" spans="1:8" ht="18.399999999999999" customHeight="1" x14ac:dyDescent="0.2">
      <c r="A19" s="335">
        <v>41026</v>
      </c>
      <c r="B19" s="701" t="s">
        <v>33866</v>
      </c>
      <c r="C19" s="713"/>
      <c r="D19" s="702"/>
      <c r="E19" s="703" t="s">
        <v>33058</v>
      </c>
      <c r="F19" s="704"/>
      <c r="G19" s="334">
        <v>136.69</v>
      </c>
      <c r="H19" s="333"/>
    </row>
    <row r="20" spans="1:8" ht="18.399999999999999" customHeight="1" x14ac:dyDescent="0.2">
      <c r="A20" s="335">
        <v>41022</v>
      </c>
      <c r="B20" s="701" t="s">
        <v>33865</v>
      </c>
      <c r="C20" s="713"/>
      <c r="D20" s="702"/>
      <c r="E20" s="703" t="s">
        <v>33058</v>
      </c>
      <c r="F20" s="704"/>
      <c r="G20" s="334">
        <v>127.58</v>
      </c>
      <c r="H20" s="333"/>
    </row>
    <row r="21" spans="1:8" ht="10.15" customHeight="1" x14ac:dyDescent="0.2">
      <c r="A21" s="332" t="s">
        <v>33864</v>
      </c>
    </row>
    <row r="22" spans="1:8" ht="9" customHeight="1" x14ac:dyDescent="0.2">
      <c r="A22" s="338" t="s">
        <v>32975</v>
      </c>
      <c r="B22" s="705" t="s">
        <v>32974</v>
      </c>
      <c r="C22" s="711"/>
      <c r="D22" s="706"/>
      <c r="E22" s="707" t="s">
        <v>32973</v>
      </c>
      <c r="F22" s="708"/>
      <c r="G22" s="338" t="s">
        <v>32972</v>
      </c>
      <c r="H22" s="337" t="s">
        <v>32971</v>
      </c>
    </row>
    <row r="23" spans="1:8" ht="18.399999999999999" customHeight="1" x14ac:dyDescent="0.2">
      <c r="A23" s="335">
        <v>41403</v>
      </c>
      <c r="B23" s="701" t="s">
        <v>33863</v>
      </c>
      <c r="C23" s="713"/>
      <c r="D23" s="702"/>
      <c r="E23" s="703" t="s">
        <v>33058</v>
      </c>
      <c r="F23" s="704"/>
      <c r="G23" s="334">
        <v>956.94</v>
      </c>
      <c r="H23" s="333"/>
    </row>
    <row r="24" spans="1:8" ht="9" customHeight="1" x14ac:dyDescent="0.2">
      <c r="A24" s="335">
        <v>40398</v>
      </c>
      <c r="B24" s="709" t="s">
        <v>33862</v>
      </c>
      <c r="C24" s="712"/>
      <c r="D24" s="710"/>
      <c r="E24" s="703" t="s">
        <v>32919</v>
      </c>
      <c r="F24" s="704"/>
      <c r="G24" s="334">
        <v>174.41</v>
      </c>
      <c r="H24" s="336"/>
    </row>
    <row r="25" spans="1:8" ht="9" customHeight="1" x14ac:dyDescent="0.2">
      <c r="A25" s="335">
        <v>41036</v>
      </c>
      <c r="B25" s="709" t="s">
        <v>33861</v>
      </c>
      <c r="C25" s="712"/>
      <c r="D25" s="710"/>
      <c r="E25" s="703" t="s">
        <v>33860</v>
      </c>
      <c r="F25" s="704"/>
      <c r="G25" s="334">
        <v>85.87</v>
      </c>
      <c r="H25" s="336"/>
    </row>
    <row r="26" spans="1:8" ht="18.399999999999999" customHeight="1" x14ac:dyDescent="0.2">
      <c r="A26" s="335">
        <v>41423</v>
      </c>
      <c r="B26" s="701" t="s">
        <v>33859</v>
      </c>
      <c r="C26" s="713"/>
      <c r="D26" s="702"/>
      <c r="E26" s="703" t="s">
        <v>32919</v>
      </c>
      <c r="F26" s="704"/>
      <c r="G26" s="340">
        <v>3014.26</v>
      </c>
      <c r="H26" s="333"/>
    </row>
    <row r="27" spans="1:8" ht="18.399999999999999" customHeight="1" x14ac:dyDescent="0.2">
      <c r="A27" s="335">
        <v>41424</v>
      </c>
      <c r="B27" s="701" t="s">
        <v>33858</v>
      </c>
      <c r="C27" s="713"/>
      <c r="D27" s="702"/>
      <c r="E27" s="703" t="s">
        <v>32919</v>
      </c>
      <c r="F27" s="704"/>
      <c r="G27" s="340">
        <v>2967.01</v>
      </c>
      <c r="H27" s="333"/>
    </row>
    <row r="28" spans="1:8" ht="18.399999999999999" customHeight="1" x14ac:dyDescent="0.2">
      <c r="A28" s="335">
        <v>41425</v>
      </c>
      <c r="B28" s="701" t="s">
        <v>33857</v>
      </c>
      <c r="C28" s="713"/>
      <c r="D28" s="702"/>
      <c r="E28" s="703" t="s">
        <v>32919</v>
      </c>
      <c r="F28" s="704"/>
      <c r="G28" s="340">
        <v>3290.5</v>
      </c>
      <c r="H28" s="333"/>
    </row>
    <row r="29" spans="1:8" ht="18.399999999999999" customHeight="1" x14ac:dyDescent="0.2">
      <c r="A29" s="335">
        <v>41426</v>
      </c>
      <c r="B29" s="701" t="s">
        <v>33856</v>
      </c>
      <c r="C29" s="713"/>
      <c r="D29" s="702"/>
      <c r="E29" s="703" t="s">
        <v>32919</v>
      </c>
      <c r="F29" s="704"/>
      <c r="G29" s="340">
        <v>3381.69</v>
      </c>
      <c r="H29" s="333"/>
    </row>
    <row r="30" spans="1:8" ht="18.399999999999999" customHeight="1" x14ac:dyDescent="0.2">
      <c r="A30" s="335">
        <v>41428</v>
      </c>
      <c r="B30" s="701" t="s">
        <v>33855</v>
      </c>
      <c r="C30" s="713"/>
      <c r="D30" s="702"/>
      <c r="E30" s="703" t="s">
        <v>32919</v>
      </c>
      <c r="F30" s="704"/>
      <c r="G30" s="340">
        <v>3481.62</v>
      </c>
      <c r="H30" s="333"/>
    </row>
    <row r="31" spans="1:8" ht="18.399999999999999" customHeight="1" x14ac:dyDescent="0.2">
      <c r="A31" s="335">
        <v>41417</v>
      </c>
      <c r="B31" s="701" t="s">
        <v>33854</v>
      </c>
      <c r="C31" s="713"/>
      <c r="D31" s="702"/>
      <c r="E31" s="703" t="s">
        <v>32919</v>
      </c>
      <c r="F31" s="704"/>
      <c r="G31" s="340">
        <v>2332.09</v>
      </c>
      <c r="H31" s="333"/>
    </row>
    <row r="32" spans="1:8" ht="18.399999999999999" customHeight="1" x14ac:dyDescent="0.2">
      <c r="A32" s="335">
        <v>41418</v>
      </c>
      <c r="B32" s="701" t="s">
        <v>33853</v>
      </c>
      <c r="C32" s="713"/>
      <c r="D32" s="702"/>
      <c r="E32" s="703" t="s">
        <v>32919</v>
      </c>
      <c r="F32" s="704"/>
      <c r="G32" s="340">
        <v>2366.0700000000002</v>
      </c>
      <c r="H32" s="333"/>
    </row>
    <row r="33" spans="1:8" ht="18.399999999999999" customHeight="1" x14ac:dyDescent="0.2">
      <c r="A33" s="335">
        <v>41419</v>
      </c>
      <c r="B33" s="701" t="s">
        <v>33852</v>
      </c>
      <c r="C33" s="713"/>
      <c r="D33" s="702"/>
      <c r="E33" s="703" t="s">
        <v>32919</v>
      </c>
      <c r="F33" s="704"/>
      <c r="G33" s="340">
        <v>2461.4499999999998</v>
      </c>
      <c r="H33" s="333"/>
    </row>
    <row r="34" spans="1:8" ht="18.399999999999999" customHeight="1" x14ac:dyDescent="0.2">
      <c r="A34" s="335">
        <v>41420</v>
      </c>
      <c r="B34" s="701" t="s">
        <v>33851</v>
      </c>
      <c r="C34" s="713"/>
      <c r="D34" s="702"/>
      <c r="E34" s="703" t="s">
        <v>32919</v>
      </c>
      <c r="F34" s="704"/>
      <c r="G34" s="340">
        <v>2711.84</v>
      </c>
      <c r="H34" s="333"/>
    </row>
    <row r="35" spans="1:8" ht="18.399999999999999" customHeight="1" x14ac:dyDescent="0.2">
      <c r="A35" s="335">
        <v>41421</v>
      </c>
      <c r="B35" s="701" t="s">
        <v>33850</v>
      </c>
      <c r="C35" s="713"/>
      <c r="D35" s="702"/>
      <c r="E35" s="703" t="s">
        <v>32919</v>
      </c>
      <c r="F35" s="704"/>
      <c r="G35" s="340">
        <v>2899</v>
      </c>
      <c r="H35" s="333"/>
    </row>
    <row r="36" spans="1:8" ht="18.399999999999999" customHeight="1" x14ac:dyDescent="0.2">
      <c r="A36" s="335">
        <v>41422</v>
      </c>
      <c r="B36" s="701" t="s">
        <v>33849</v>
      </c>
      <c r="C36" s="713"/>
      <c r="D36" s="702"/>
      <c r="E36" s="703" t="s">
        <v>32919</v>
      </c>
      <c r="F36" s="704"/>
      <c r="G36" s="340">
        <v>2993.49</v>
      </c>
      <c r="H36" s="333"/>
    </row>
    <row r="37" spans="1:8" ht="18.399999999999999" customHeight="1" x14ac:dyDescent="0.2">
      <c r="A37" s="335">
        <v>41427</v>
      </c>
      <c r="B37" s="701" t="s">
        <v>33848</v>
      </c>
      <c r="C37" s="713"/>
      <c r="D37" s="702"/>
      <c r="E37" s="703" t="s">
        <v>32919</v>
      </c>
      <c r="F37" s="704"/>
      <c r="G37" s="340">
        <v>3468.62</v>
      </c>
      <c r="H37" s="333"/>
    </row>
    <row r="38" spans="1:8" ht="10.15" customHeight="1" x14ac:dyDescent="0.2">
      <c r="A38" s="332" t="s">
        <v>33847</v>
      </c>
    </row>
    <row r="39" spans="1:8" ht="9" customHeight="1" x14ac:dyDescent="0.2">
      <c r="A39" s="338" t="s">
        <v>32975</v>
      </c>
      <c r="B39" s="705" t="s">
        <v>32974</v>
      </c>
      <c r="C39" s="711"/>
      <c r="D39" s="706"/>
      <c r="E39" s="707" t="s">
        <v>32973</v>
      </c>
      <c r="F39" s="708"/>
      <c r="G39" s="338" t="s">
        <v>32972</v>
      </c>
      <c r="H39" s="337" t="s">
        <v>32971</v>
      </c>
    </row>
    <row r="40" spans="1:8" ht="18.399999999999999" customHeight="1" x14ac:dyDescent="0.2">
      <c r="A40" s="335">
        <v>40381</v>
      </c>
      <c r="B40" s="701" t="s">
        <v>33846</v>
      </c>
      <c r="C40" s="713"/>
      <c r="D40" s="702"/>
      <c r="E40" s="703" t="s">
        <v>32919</v>
      </c>
      <c r="F40" s="704"/>
      <c r="G40" s="334">
        <v>22.19</v>
      </c>
      <c r="H40" s="333"/>
    </row>
    <row r="41" spans="1:8" ht="9" customHeight="1" x14ac:dyDescent="0.2">
      <c r="A41" s="335">
        <v>41260</v>
      </c>
      <c r="B41" s="709" t="s">
        <v>33845</v>
      </c>
      <c r="C41" s="712"/>
      <c r="D41" s="710"/>
      <c r="E41" s="703" t="s">
        <v>32954</v>
      </c>
      <c r="F41" s="704"/>
      <c r="G41" s="334">
        <v>808.5</v>
      </c>
      <c r="H41" s="341" t="s">
        <v>32985</v>
      </c>
    </row>
    <row r="42" spans="1:8" ht="9" customHeight="1" x14ac:dyDescent="0.2">
      <c r="A42" s="335">
        <v>41045</v>
      </c>
      <c r="B42" s="709" t="s">
        <v>33844</v>
      </c>
      <c r="C42" s="712"/>
      <c r="D42" s="710"/>
      <c r="E42" s="703" t="s">
        <v>32954</v>
      </c>
      <c r="F42" s="704"/>
      <c r="G42" s="334">
        <v>754.2</v>
      </c>
      <c r="H42" s="341" t="s">
        <v>32985</v>
      </c>
    </row>
    <row r="43" spans="1:8" ht="18.399999999999999" customHeight="1" x14ac:dyDescent="0.2">
      <c r="A43" s="335">
        <v>40387</v>
      </c>
      <c r="B43" s="701" t="s">
        <v>33843</v>
      </c>
      <c r="C43" s="713"/>
      <c r="D43" s="702"/>
      <c r="E43" s="703" t="s">
        <v>33842</v>
      </c>
      <c r="F43" s="704"/>
      <c r="G43" s="334">
        <v>133.41999999999999</v>
      </c>
      <c r="H43" s="341" t="s">
        <v>32985</v>
      </c>
    </row>
    <row r="44" spans="1:8" ht="18.399999999999999" customHeight="1" x14ac:dyDescent="0.2">
      <c r="A44" s="335">
        <v>40339</v>
      </c>
      <c r="B44" s="701" t="s">
        <v>33841</v>
      </c>
      <c r="C44" s="713"/>
      <c r="D44" s="702"/>
      <c r="E44" s="703" t="s">
        <v>33058</v>
      </c>
      <c r="F44" s="704"/>
      <c r="G44" s="334">
        <v>73.180000000000007</v>
      </c>
      <c r="H44" s="333"/>
    </row>
    <row r="45" spans="1:8" ht="10.15" customHeight="1" x14ac:dyDescent="0.2">
      <c r="A45" s="332" t="s">
        <v>32918</v>
      </c>
    </row>
  </sheetData>
  <mergeCells count="78">
    <mergeCell ref="B42:D42"/>
    <mergeCell ref="E42:F42"/>
    <mergeCell ref="B43:D43"/>
    <mergeCell ref="E43:F43"/>
    <mergeCell ref="B44:D44"/>
    <mergeCell ref="E44:F44"/>
    <mergeCell ref="B39:D39"/>
    <mergeCell ref="E39:F39"/>
    <mergeCell ref="B40:D40"/>
    <mergeCell ref="E40:F40"/>
    <mergeCell ref="B41:D41"/>
    <mergeCell ref="E41:F41"/>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19:D19"/>
    <mergeCell ref="E19:F19"/>
    <mergeCell ref="B20:D20"/>
    <mergeCell ref="E20:F20"/>
    <mergeCell ref="B22:D22"/>
    <mergeCell ref="E22:F22"/>
    <mergeCell ref="B16:D16"/>
    <mergeCell ref="E16:F16"/>
    <mergeCell ref="B17:D17"/>
    <mergeCell ref="E17:F17"/>
    <mergeCell ref="B18:D18"/>
    <mergeCell ref="E18:F18"/>
    <mergeCell ref="B13:D13"/>
    <mergeCell ref="E13:F13"/>
    <mergeCell ref="B14:D14"/>
    <mergeCell ref="E14:F14"/>
    <mergeCell ref="B15:D15"/>
    <mergeCell ref="E15:F15"/>
    <mergeCell ref="B10:D10"/>
    <mergeCell ref="E10:F10"/>
    <mergeCell ref="B11:D11"/>
    <mergeCell ref="E11:F11"/>
    <mergeCell ref="B12:D12"/>
    <mergeCell ref="E12:F12"/>
    <mergeCell ref="B7:D7"/>
    <mergeCell ref="E7:F7"/>
    <mergeCell ref="B8:D8"/>
    <mergeCell ref="E8:F8"/>
    <mergeCell ref="B9:D9"/>
    <mergeCell ref="E9:F9"/>
    <mergeCell ref="B4:D4"/>
    <mergeCell ref="E4:F4"/>
    <mergeCell ref="B5:D5"/>
    <mergeCell ref="E5:F5"/>
    <mergeCell ref="B6:D6"/>
    <mergeCell ref="E6:F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50"/>
  <sheetViews>
    <sheetView workbookViewId="0">
      <selection activeCell="H26" sqref="H26"/>
    </sheetView>
  </sheetViews>
  <sheetFormatPr defaultColWidth="8.85546875" defaultRowHeight="12.75" x14ac:dyDescent="0.2"/>
  <cols>
    <col min="1" max="1" width="10.85546875" style="331" customWidth="1"/>
    <col min="2" max="2" width="24.42578125" style="331" customWidth="1"/>
    <col min="3" max="3" width="44.8554687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33847</v>
      </c>
    </row>
    <row r="4" spans="1:7" ht="9" customHeight="1" x14ac:dyDescent="0.2">
      <c r="A4" s="338" t="s">
        <v>32975</v>
      </c>
      <c r="B4" s="705" t="s">
        <v>32974</v>
      </c>
      <c r="C4" s="706"/>
      <c r="D4" s="707" t="s">
        <v>32973</v>
      </c>
      <c r="E4" s="708"/>
      <c r="F4" s="338" t="s">
        <v>32972</v>
      </c>
      <c r="G4" s="337" t="s">
        <v>32971</v>
      </c>
    </row>
    <row r="5" spans="1:7" ht="9" customHeight="1" x14ac:dyDescent="0.2">
      <c r="A5" s="335">
        <v>40379</v>
      </c>
      <c r="B5" s="709" t="s">
        <v>33926</v>
      </c>
      <c r="C5" s="710"/>
      <c r="D5" s="703" t="s">
        <v>33159</v>
      </c>
      <c r="E5" s="704"/>
      <c r="F5" s="334">
        <v>10.46</v>
      </c>
      <c r="G5" s="341" t="s">
        <v>32985</v>
      </c>
    </row>
    <row r="6" spans="1:7" ht="18.399999999999999" customHeight="1" x14ac:dyDescent="0.2">
      <c r="A6" s="335">
        <v>42875</v>
      </c>
      <c r="B6" s="701" t="s">
        <v>33925</v>
      </c>
      <c r="C6" s="702"/>
      <c r="D6" s="703" t="s">
        <v>33058</v>
      </c>
      <c r="E6" s="704"/>
      <c r="F6" s="334">
        <v>37.369999999999997</v>
      </c>
      <c r="G6" s="333"/>
    </row>
    <row r="7" spans="1:7" ht="18.399999999999999" customHeight="1" x14ac:dyDescent="0.2">
      <c r="A7" s="335">
        <v>40991</v>
      </c>
      <c r="B7" s="701" t="s">
        <v>33924</v>
      </c>
      <c r="C7" s="702"/>
      <c r="D7" s="703" t="s">
        <v>33159</v>
      </c>
      <c r="E7" s="704"/>
      <c r="F7" s="334">
        <v>63.18</v>
      </c>
      <c r="G7" s="333"/>
    </row>
    <row r="8" spans="1:7" ht="9" customHeight="1" x14ac:dyDescent="0.2">
      <c r="A8" s="335">
        <v>40382</v>
      </c>
      <c r="B8" s="709" t="s">
        <v>33923</v>
      </c>
      <c r="C8" s="710"/>
      <c r="D8" s="703" t="s">
        <v>32921</v>
      </c>
      <c r="E8" s="704"/>
      <c r="F8" s="334">
        <v>635.66999999999996</v>
      </c>
      <c r="G8" s="336"/>
    </row>
    <row r="9" spans="1:7" ht="9" customHeight="1" x14ac:dyDescent="0.2">
      <c r="A9" s="335">
        <v>42660</v>
      </c>
      <c r="B9" s="709" t="s">
        <v>33922</v>
      </c>
      <c r="C9" s="710"/>
      <c r="D9" s="703" t="s">
        <v>32921</v>
      </c>
      <c r="E9" s="704"/>
      <c r="F9" s="334">
        <v>848.77</v>
      </c>
      <c r="G9" s="336"/>
    </row>
    <row r="10" spans="1:7" ht="18.399999999999999" customHeight="1" x14ac:dyDescent="0.2">
      <c r="A10" s="335">
        <v>40401</v>
      </c>
      <c r="B10" s="701" t="s">
        <v>33921</v>
      </c>
      <c r="C10" s="702"/>
      <c r="D10" s="703" t="s">
        <v>32954</v>
      </c>
      <c r="E10" s="704"/>
      <c r="F10" s="340">
        <v>1869.16</v>
      </c>
      <c r="G10" s="341" t="s">
        <v>32985</v>
      </c>
    </row>
    <row r="11" spans="1:7" ht="9" customHeight="1" x14ac:dyDescent="0.2">
      <c r="A11" s="335">
        <v>41200</v>
      </c>
      <c r="B11" s="709" t="s">
        <v>33920</v>
      </c>
      <c r="C11" s="710"/>
      <c r="D11" s="703" t="s">
        <v>32954</v>
      </c>
      <c r="E11" s="704"/>
      <c r="F11" s="334">
        <v>24.81</v>
      </c>
      <c r="G11" s="336"/>
    </row>
    <row r="12" spans="1:7" ht="9" customHeight="1" x14ac:dyDescent="0.2">
      <c r="A12" s="335">
        <v>42876</v>
      </c>
      <c r="B12" s="709" t="s">
        <v>33919</v>
      </c>
      <c r="C12" s="710"/>
      <c r="D12" s="703" t="s">
        <v>32919</v>
      </c>
      <c r="E12" s="704"/>
      <c r="F12" s="334">
        <v>150.66</v>
      </c>
      <c r="G12" s="336"/>
    </row>
    <row r="13" spans="1:7" ht="18.399999999999999" customHeight="1" x14ac:dyDescent="0.2">
      <c r="A13" s="335">
        <v>42239</v>
      </c>
      <c r="B13" s="701" t="s">
        <v>33918</v>
      </c>
      <c r="C13" s="702"/>
      <c r="D13" s="703" t="s">
        <v>32921</v>
      </c>
      <c r="E13" s="704"/>
      <c r="F13" s="334">
        <v>137.69999999999999</v>
      </c>
      <c r="G13" s="341" t="s">
        <v>32985</v>
      </c>
    </row>
    <row r="14" spans="1:7" ht="18.399999999999999" customHeight="1" x14ac:dyDescent="0.2">
      <c r="A14" s="335">
        <v>40329</v>
      </c>
      <c r="B14" s="701" t="s">
        <v>33917</v>
      </c>
      <c r="C14" s="702"/>
      <c r="D14" s="703" t="s">
        <v>32921</v>
      </c>
      <c r="E14" s="704"/>
      <c r="F14" s="334">
        <v>161.9</v>
      </c>
      <c r="G14" s="341" t="s">
        <v>32985</v>
      </c>
    </row>
    <row r="15" spans="1:7" ht="9" customHeight="1" x14ac:dyDescent="0.2">
      <c r="A15" s="335">
        <v>41195</v>
      </c>
      <c r="B15" s="709" t="s">
        <v>33916</v>
      </c>
      <c r="C15" s="710"/>
      <c r="D15" s="703" t="s">
        <v>33159</v>
      </c>
      <c r="E15" s="704"/>
      <c r="F15" s="334">
        <v>8.5399999999999991</v>
      </c>
      <c r="G15" s="336"/>
    </row>
    <row r="16" spans="1:7" ht="9" customHeight="1" x14ac:dyDescent="0.2">
      <c r="A16" s="335">
        <v>40315</v>
      </c>
      <c r="B16" s="709" t="s">
        <v>33915</v>
      </c>
      <c r="C16" s="710"/>
      <c r="D16" s="703" t="s">
        <v>32919</v>
      </c>
      <c r="E16" s="704"/>
      <c r="F16" s="334">
        <v>283.56</v>
      </c>
      <c r="G16" s="341" t="s">
        <v>32985</v>
      </c>
    </row>
    <row r="17" spans="1:7" ht="18.399999999999999" customHeight="1" x14ac:dyDescent="0.2">
      <c r="A17" s="335">
        <v>40314</v>
      </c>
      <c r="B17" s="701" t="s">
        <v>33914</v>
      </c>
      <c r="C17" s="702"/>
      <c r="D17" s="703" t="s">
        <v>32919</v>
      </c>
      <c r="E17" s="704"/>
      <c r="F17" s="334">
        <v>113.32</v>
      </c>
      <c r="G17" s="341" t="s">
        <v>32985</v>
      </c>
    </row>
    <row r="18" spans="1:7" ht="18.399999999999999" customHeight="1" x14ac:dyDescent="0.2">
      <c r="A18" s="335">
        <v>40321</v>
      </c>
      <c r="B18" s="701" t="s">
        <v>33913</v>
      </c>
      <c r="C18" s="702"/>
      <c r="D18" s="703" t="s">
        <v>32919</v>
      </c>
      <c r="E18" s="704"/>
      <c r="F18" s="334">
        <v>80.680000000000007</v>
      </c>
      <c r="G18" s="341" t="s">
        <v>32985</v>
      </c>
    </row>
    <row r="19" spans="1:7" ht="18.399999999999999" customHeight="1" x14ac:dyDescent="0.2">
      <c r="A19" s="335">
        <v>40323</v>
      </c>
      <c r="B19" s="701" t="s">
        <v>33912</v>
      </c>
      <c r="C19" s="702"/>
      <c r="D19" s="703" t="s">
        <v>32919</v>
      </c>
      <c r="E19" s="704"/>
      <c r="F19" s="334">
        <v>83.66</v>
      </c>
      <c r="G19" s="341" t="s">
        <v>32985</v>
      </c>
    </row>
    <row r="20" spans="1:7" ht="18.399999999999999" customHeight="1" x14ac:dyDescent="0.2">
      <c r="A20" s="335">
        <v>40324</v>
      </c>
      <c r="B20" s="701" t="s">
        <v>33911</v>
      </c>
      <c r="C20" s="702"/>
      <c r="D20" s="703" t="s">
        <v>32919</v>
      </c>
      <c r="E20" s="704"/>
      <c r="F20" s="334">
        <v>72.55</v>
      </c>
      <c r="G20" s="341" t="s">
        <v>32985</v>
      </c>
    </row>
    <row r="21" spans="1:7" ht="18.399999999999999" customHeight="1" x14ac:dyDescent="0.2">
      <c r="A21" s="335">
        <v>40325</v>
      </c>
      <c r="B21" s="701" t="s">
        <v>33910</v>
      </c>
      <c r="C21" s="702"/>
      <c r="D21" s="703" t="s">
        <v>32919</v>
      </c>
      <c r="E21" s="704"/>
      <c r="F21" s="334">
        <v>62.93</v>
      </c>
      <c r="G21" s="341" t="s">
        <v>32985</v>
      </c>
    </row>
    <row r="22" spans="1:7" ht="18.399999999999999" customHeight="1" x14ac:dyDescent="0.2">
      <c r="A22" s="335">
        <v>40319</v>
      </c>
      <c r="B22" s="701" t="s">
        <v>33909</v>
      </c>
      <c r="C22" s="702"/>
      <c r="D22" s="703" t="s">
        <v>32919</v>
      </c>
      <c r="E22" s="704"/>
      <c r="F22" s="334">
        <v>104.53</v>
      </c>
      <c r="G22" s="341" t="s">
        <v>32985</v>
      </c>
    </row>
    <row r="23" spans="1:7" ht="18.399999999999999" customHeight="1" x14ac:dyDescent="0.2">
      <c r="A23" s="335">
        <v>40320</v>
      </c>
      <c r="B23" s="701" t="s">
        <v>33908</v>
      </c>
      <c r="C23" s="702"/>
      <c r="D23" s="703" t="s">
        <v>32919</v>
      </c>
      <c r="E23" s="704"/>
      <c r="F23" s="334">
        <v>113.87</v>
      </c>
      <c r="G23" s="341" t="s">
        <v>32985</v>
      </c>
    </row>
    <row r="24" spans="1:7" ht="18.399999999999999" customHeight="1" x14ac:dyDescent="0.2">
      <c r="A24" s="335">
        <v>40322</v>
      </c>
      <c r="B24" s="701" t="s">
        <v>33907</v>
      </c>
      <c r="C24" s="702"/>
      <c r="D24" s="703" t="s">
        <v>32919</v>
      </c>
      <c r="E24" s="704"/>
      <c r="F24" s="334">
        <v>118.92</v>
      </c>
      <c r="G24" s="341" t="s">
        <v>32985</v>
      </c>
    </row>
    <row r="25" spans="1:7" ht="9" customHeight="1" x14ac:dyDescent="0.2">
      <c r="A25" s="335">
        <v>40342</v>
      </c>
      <c r="B25" s="709" t="s">
        <v>33906</v>
      </c>
      <c r="C25" s="710"/>
      <c r="D25" s="703" t="s">
        <v>32954</v>
      </c>
      <c r="E25" s="704"/>
      <c r="F25" s="334">
        <v>37.65</v>
      </c>
      <c r="G25" s="336"/>
    </row>
    <row r="26" spans="1:7" ht="9" customHeight="1" x14ac:dyDescent="0.2">
      <c r="A26" s="335">
        <v>40338</v>
      </c>
      <c r="B26" s="709" t="s">
        <v>33905</v>
      </c>
      <c r="C26" s="710"/>
      <c r="D26" s="703" t="s">
        <v>32954</v>
      </c>
      <c r="E26" s="704"/>
      <c r="F26" s="334">
        <v>27.2</v>
      </c>
      <c r="G26" s="336"/>
    </row>
    <row r="27" spans="1:7" ht="18.399999999999999" customHeight="1" x14ac:dyDescent="0.2">
      <c r="A27" s="335">
        <v>40341</v>
      </c>
      <c r="B27" s="701" t="s">
        <v>33904</v>
      </c>
      <c r="C27" s="702"/>
      <c r="D27" s="703" t="s">
        <v>32954</v>
      </c>
      <c r="E27" s="704"/>
      <c r="F27" s="334">
        <v>7.4</v>
      </c>
      <c r="G27" s="333"/>
    </row>
    <row r="28" spans="1:7" ht="9" customHeight="1" x14ac:dyDescent="0.2">
      <c r="A28" s="335">
        <v>40416</v>
      </c>
      <c r="B28" s="709" t="s">
        <v>33903</v>
      </c>
      <c r="C28" s="710"/>
      <c r="D28" s="703" t="s">
        <v>33058</v>
      </c>
      <c r="E28" s="704"/>
      <c r="F28" s="334">
        <v>299.18</v>
      </c>
      <c r="G28" s="336"/>
    </row>
    <row r="29" spans="1:7" ht="9" customHeight="1" x14ac:dyDescent="0.2">
      <c r="A29" s="335">
        <v>40389</v>
      </c>
      <c r="B29" s="709" t="s">
        <v>33902</v>
      </c>
      <c r="C29" s="710"/>
      <c r="D29" s="703" t="s">
        <v>33058</v>
      </c>
      <c r="E29" s="704"/>
      <c r="F29" s="334">
        <v>69.72</v>
      </c>
      <c r="G29" s="336"/>
    </row>
    <row r="30" spans="1:7" ht="9" customHeight="1" x14ac:dyDescent="0.2">
      <c r="A30" s="335">
        <v>40388</v>
      </c>
      <c r="B30" s="709" t="s">
        <v>33901</v>
      </c>
      <c r="C30" s="710"/>
      <c r="D30" s="703" t="s">
        <v>33058</v>
      </c>
      <c r="E30" s="704"/>
      <c r="F30" s="334">
        <v>263.92</v>
      </c>
      <c r="G30" s="336"/>
    </row>
    <row r="31" spans="1:7" ht="9" customHeight="1" x14ac:dyDescent="0.2">
      <c r="A31" s="335">
        <v>41232</v>
      </c>
      <c r="B31" s="709" t="s">
        <v>33900</v>
      </c>
      <c r="C31" s="710"/>
      <c r="D31" s="703" t="s">
        <v>32919</v>
      </c>
      <c r="E31" s="704"/>
      <c r="F31" s="334">
        <v>12.1</v>
      </c>
      <c r="G31" s="336"/>
    </row>
    <row r="32" spans="1:7" ht="9" customHeight="1" x14ac:dyDescent="0.2">
      <c r="A32" s="335">
        <v>40402</v>
      </c>
      <c r="B32" s="709" t="s">
        <v>33899</v>
      </c>
      <c r="C32" s="710"/>
      <c r="D32" s="703" t="s">
        <v>32919</v>
      </c>
      <c r="E32" s="704"/>
      <c r="F32" s="334">
        <v>11.47</v>
      </c>
      <c r="G32" s="336"/>
    </row>
    <row r="33" spans="1:7" ht="9" customHeight="1" x14ac:dyDescent="0.2">
      <c r="A33" s="335">
        <v>41033</v>
      </c>
      <c r="B33" s="709" t="s">
        <v>33898</v>
      </c>
      <c r="C33" s="710"/>
      <c r="D33" s="703" t="s">
        <v>33897</v>
      </c>
      <c r="E33" s="704"/>
      <c r="F33" s="334">
        <v>38.92</v>
      </c>
      <c r="G33" s="336"/>
    </row>
    <row r="34" spans="1:7" ht="9" customHeight="1" x14ac:dyDescent="0.2">
      <c r="A34" s="335">
        <v>41233</v>
      </c>
      <c r="B34" s="709" t="s">
        <v>33896</v>
      </c>
      <c r="C34" s="710"/>
      <c r="D34" s="703" t="s">
        <v>33159</v>
      </c>
      <c r="E34" s="704"/>
      <c r="F34" s="334">
        <v>732.08</v>
      </c>
      <c r="G34" s="336"/>
    </row>
    <row r="35" spans="1:7" ht="9" customHeight="1" x14ac:dyDescent="0.2">
      <c r="A35" s="335">
        <v>40386</v>
      </c>
      <c r="B35" s="709" t="s">
        <v>33895</v>
      </c>
      <c r="C35" s="710"/>
      <c r="D35" s="703" t="s">
        <v>33058</v>
      </c>
      <c r="E35" s="704"/>
      <c r="F35" s="334">
        <v>158.83000000000001</v>
      </c>
      <c r="G35" s="341" t="s">
        <v>32985</v>
      </c>
    </row>
    <row r="36" spans="1:7" ht="18.399999999999999" customHeight="1" x14ac:dyDescent="0.2">
      <c r="A36" s="335">
        <v>41199</v>
      </c>
      <c r="B36" s="701" t="s">
        <v>33894</v>
      </c>
      <c r="C36" s="702"/>
      <c r="D36" s="703" t="s">
        <v>33058</v>
      </c>
      <c r="E36" s="704"/>
      <c r="F36" s="334">
        <v>57.49</v>
      </c>
      <c r="G36" s="333"/>
    </row>
    <row r="37" spans="1:7" ht="18.399999999999999" customHeight="1" x14ac:dyDescent="0.2">
      <c r="A37" s="335">
        <v>42529</v>
      </c>
      <c r="B37" s="701" t="s">
        <v>33893</v>
      </c>
      <c r="C37" s="702"/>
      <c r="D37" s="703" t="s">
        <v>33058</v>
      </c>
      <c r="E37" s="704"/>
      <c r="F37" s="334">
        <v>934.73</v>
      </c>
      <c r="G37" s="333"/>
    </row>
    <row r="38" spans="1:7" ht="18.399999999999999" customHeight="1" x14ac:dyDescent="0.2">
      <c r="A38" s="335">
        <v>40384</v>
      </c>
      <c r="B38" s="701" t="s">
        <v>33892</v>
      </c>
      <c r="C38" s="702"/>
      <c r="D38" s="703" t="s">
        <v>33058</v>
      </c>
      <c r="E38" s="704"/>
      <c r="F38" s="340">
        <v>1336.23</v>
      </c>
      <c r="G38" s="333"/>
    </row>
    <row r="39" spans="1:7" ht="18.399999999999999" customHeight="1" x14ac:dyDescent="0.2">
      <c r="A39" s="335">
        <v>40385</v>
      </c>
      <c r="B39" s="701" t="s">
        <v>33891</v>
      </c>
      <c r="C39" s="702"/>
      <c r="D39" s="703" t="s">
        <v>33058</v>
      </c>
      <c r="E39" s="704"/>
      <c r="F39" s="340">
        <v>1375.95</v>
      </c>
      <c r="G39" s="333"/>
    </row>
    <row r="40" spans="1:7" ht="9" customHeight="1" x14ac:dyDescent="0.2">
      <c r="A40" s="335">
        <v>40393</v>
      </c>
      <c r="B40" s="709" t="s">
        <v>33890</v>
      </c>
      <c r="C40" s="710"/>
      <c r="D40" s="703" t="s">
        <v>33058</v>
      </c>
      <c r="E40" s="704"/>
      <c r="F40" s="334">
        <v>20.54</v>
      </c>
      <c r="G40" s="336"/>
    </row>
    <row r="41" spans="1:7" ht="9" customHeight="1" x14ac:dyDescent="0.2">
      <c r="A41" s="335">
        <v>40394</v>
      </c>
      <c r="B41" s="709" t="s">
        <v>33889</v>
      </c>
      <c r="C41" s="710"/>
      <c r="D41" s="703" t="s">
        <v>33058</v>
      </c>
      <c r="E41" s="704"/>
      <c r="F41" s="334">
        <v>23.72</v>
      </c>
      <c r="G41" s="336"/>
    </row>
    <row r="42" spans="1:7" ht="9" customHeight="1" x14ac:dyDescent="0.2">
      <c r="A42" s="335">
        <v>40390</v>
      </c>
      <c r="B42" s="709" t="s">
        <v>33888</v>
      </c>
      <c r="C42" s="710"/>
      <c r="D42" s="703" t="s">
        <v>32919</v>
      </c>
      <c r="E42" s="704"/>
      <c r="F42" s="334">
        <v>3.74</v>
      </c>
      <c r="G42" s="336"/>
    </row>
    <row r="43" spans="1:7" ht="18.399999999999999" customHeight="1" x14ac:dyDescent="0.2">
      <c r="A43" s="335">
        <v>42256</v>
      </c>
      <c r="B43" s="701" t="s">
        <v>33887</v>
      </c>
      <c r="C43" s="702"/>
      <c r="D43" s="703" t="s">
        <v>32919</v>
      </c>
      <c r="E43" s="704"/>
      <c r="F43" s="340">
        <v>3908.44</v>
      </c>
      <c r="G43" s="341" t="s">
        <v>32985</v>
      </c>
    </row>
    <row r="44" spans="1:7" ht="18.399999999999999" customHeight="1" x14ac:dyDescent="0.2">
      <c r="A44" s="335">
        <v>40400</v>
      </c>
      <c r="B44" s="701" t="s">
        <v>33886</v>
      </c>
      <c r="C44" s="702"/>
      <c r="D44" s="703" t="s">
        <v>33159</v>
      </c>
      <c r="E44" s="704"/>
      <c r="F44" s="334">
        <v>13.92</v>
      </c>
      <c r="G44" s="341" t="s">
        <v>32985</v>
      </c>
    </row>
    <row r="45" spans="1:7" ht="9" customHeight="1" x14ac:dyDescent="0.2">
      <c r="A45" s="335">
        <v>41201</v>
      </c>
      <c r="B45" s="709" t="s">
        <v>33885</v>
      </c>
      <c r="C45" s="710"/>
      <c r="D45" s="703" t="s">
        <v>32919</v>
      </c>
      <c r="E45" s="704"/>
      <c r="F45" s="334">
        <v>471.99</v>
      </c>
      <c r="G45" s="336"/>
    </row>
    <row r="46" spans="1:7" ht="9" customHeight="1" x14ac:dyDescent="0.2">
      <c r="A46" s="335">
        <v>41035</v>
      </c>
      <c r="B46" s="709" t="s">
        <v>33884</v>
      </c>
      <c r="C46" s="710"/>
      <c r="D46" s="703" t="s">
        <v>33058</v>
      </c>
      <c r="E46" s="704"/>
      <c r="F46" s="334">
        <v>94.16</v>
      </c>
      <c r="G46" s="336"/>
    </row>
    <row r="47" spans="1:7" ht="18.399999999999999" customHeight="1" x14ac:dyDescent="0.2">
      <c r="A47" s="335">
        <v>41263</v>
      </c>
      <c r="B47" s="701" t="s">
        <v>33883</v>
      </c>
      <c r="C47" s="702"/>
      <c r="D47" s="703" t="s">
        <v>33058</v>
      </c>
      <c r="E47" s="704"/>
      <c r="F47" s="334">
        <v>161.41999999999999</v>
      </c>
      <c r="G47" s="333"/>
    </row>
    <row r="48" spans="1:7" ht="18.399999999999999" customHeight="1" x14ac:dyDescent="0.2">
      <c r="A48" s="335">
        <v>41089</v>
      </c>
      <c r="B48" s="701" t="s">
        <v>33882</v>
      </c>
      <c r="C48" s="702"/>
      <c r="D48" s="703" t="s">
        <v>33058</v>
      </c>
      <c r="E48" s="704"/>
      <c r="F48" s="334">
        <v>176.67</v>
      </c>
      <c r="G48" s="333"/>
    </row>
    <row r="49" spans="1:7" ht="18.399999999999999" customHeight="1" x14ac:dyDescent="0.2">
      <c r="A49" s="335">
        <v>41039</v>
      </c>
      <c r="B49" s="701" t="s">
        <v>33881</v>
      </c>
      <c r="C49" s="702"/>
      <c r="D49" s="703" t="s">
        <v>33058</v>
      </c>
      <c r="E49" s="704"/>
      <c r="F49" s="334">
        <v>173.73</v>
      </c>
      <c r="G49" s="333"/>
    </row>
    <row r="50" spans="1:7" ht="10.15" customHeight="1" x14ac:dyDescent="0.2">
      <c r="A50" s="332" t="s">
        <v>32918</v>
      </c>
    </row>
  </sheetData>
  <mergeCells count="92">
    <mergeCell ref="B49:C49"/>
    <mergeCell ref="D49:E49"/>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49"/>
  <sheetViews>
    <sheetView workbookViewId="0">
      <selection activeCell="G26" sqref="G26:H26"/>
    </sheetView>
  </sheetViews>
  <sheetFormatPr defaultColWidth="8.85546875" defaultRowHeight="12.75" x14ac:dyDescent="0.2"/>
  <cols>
    <col min="1" max="2" width="10.85546875" style="331" customWidth="1"/>
    <col min="3" max="3" width="13.28515625" style="331" customWidth="1"/>
    <col min="4" max="4" width="4" style="331" customWidth="1"/>
    <col min="5" max="5" width="1.5703125" style="331" customWidth="1"/>
    <col min="6" max="6" width="39.140625" style="331" customWidth="1"/>
    <col min="7" max="7" width="7.140625" style="331" customWidth="1"/>
    <col min="8" max="8" width="1.140625" style="331" customWidth="1"/>
    <col min="9" max="9" width="18.140625" style="331" customWidth="1"/>
    <col min="10" max="10" width="14.140625" style="331" customWidth="1"/>
    <col min="11" max="16384" width="8.85546875" style="331"/>
  </cols>
  <sheetData>
    <row r="1" spans="1:10" ht="10.9" customHeight="1" x14ac:dyDescent="0.2">
      <c r="A1" s="339" t="s">
        <v>32977</v>
      </c>
    </row>
    <row r="2" spans="1:10" ht="1.1499999999999999" customHeight="1" x14ac:dyDescent="0.2"/>
    <row r="3" spans="1:10" ht="10.15" customHeight="1" x14ac:dyDescent="0.2">
      <c r="A3" s="332" t="s">
        <v>33847</v>
      </c>
    </row>
    <row r="4" spans="1:10" ht="9" customHeight="1" x14ac:dyDescent="0.2">
      <c r="A4" s="338" t="s">
        <v>32975</v>
      </c>
      <c r="B4" s="705" t="s">
        <v>32974</v>
      </c>
      <c r="C4" s="711"/>
      <c r="D4" s="711"/>
      <c r="E4" s="711"/>
      <c r="F4" s="706"/>
      <c r="G4" s="707" t="s">
        <v>32973</v>
      </c>
      <c r="H4" s="708"/>
      <c r="I4" s="338" t="s">
        <v>32972</v>
      </c>
      <c r="J4" s="337" t="s">
        <v>32971</v>
      </c>
    </row>
    <row r="5" spans="1:10" ht="9" customHeight="1" x14ac:dyDescent="0.2">
      <c r="A5" s="335">
        <v>41030</v>
      </c>
      <c r="B5" s="709" t="s">
        <v>33967</v>
      </c>
      <c r="C5" s="712"/>
      <c r="D5" s="712"/>
      <c r="E5" s="712"/>
      <c r="F5" s="710"/>
      <c r="G5" s="703" t="s">
        <v>33058</v>
      </c>
      <c r="H5" s="704"/>
      <c r="I5" s="334">
        <v>162.25</v>
      </c>
      <c r="J5" s="336"/>
    </row>
    <row r="6" spans="1:10" ht="10.15" customHeight="1" x14ac:dyDescent="0.2">
      <c r="A6" s="332" t="s">
        <v>33966</v>
      </c>
    </row>
    <row r="7" spans="1:10" ht="9" customHeight="1" x14ac:dyDescent="0.2">
      <c r="A7" s="338" t="s">
        <v>32975</v>
      </c>
      <c r="B7" s="705" t="s">
        <v>32974</v>
      </c>
      <c r="C7" s="711"/>
      <c r="D7" s="711"/>
      <c r="E7" s="711"/>
      <c r="F7" s="706"/>
      <c r="G7" s="707" t="s">
        <v>32973</v>
      </c>
      <c r="H7" s="708"/>
      <c r="I7" s="338" t="s">
        <v>32972</v>
      </c>
      <c r="J7" s="337" t="s">
        <v>32971</v>
      </c>
    </row>
    <row r="8" spans="1:10" ht="9" customHeight="1" x14ac:dyDescent="0.2">
      <c r="A8" s="335">
        <v>42045</v>
      </c>
      <c r="B8" s="709" t="s">
        <v>33965</v>
      </c>
      <c r="C8" s="712"/>
      <c r="D8" s="712"/>
      <c r="E8" s="712"/>
      <c r="F8" s="710"/>
      <c r="G8" s="703" t="s">
        <v>32921</v>
      </c>
      <c r="H8" s="704"/>
      <c r="I8" s="334">
        <v>5.77</v>
      </c>
      <c r="J8" s="336"/>
    </row>
    <row r="9" spans="1:10" ht="9" customHeight="1" x14ac:dyDescent="0.2">
      <c r="A9" s="335">
        <v>42043</v>
      </c>
      <c r="B9" s="709" t="s">
        <v>33964</v>
      </c>
      <c r="C9" s="712"/>
      <c r="D9" s="712"/>
      <c r="E9" s="712"/>
      <c r="F9" s="710"/>
      <c r="G9" s="703" t="s">
        <v>33663</v>
      </c>
      <c r="H9" s="704"/>
      <c r="I9" s="334">
        <v>0</v>
      </c>
      <c r="J9" s="336"/>
    </row>
    <row r="10" spans="1:10" ht="10.15" customHeight="1" x14ac:dyDescent="0.2">
      <c r="A10" s="332" t="s">
        <v>33963</v>
      </c>
    </row>
    <row r="11" spans="1:10" ht="9" customHeight="1" x14ac:dyDescent="0.2">
      <c r="A11" s="338" t="s">
        <v>32975</v>
      </c>
      <c r="B11" s="705" t="s">
        <v>32974</v>
      </c>
      <c r="C11" s="711"/>
      <c r="D11" s="711"/>
      <c r="E11" s="711"/>
      <c r="F11" s="706"/>
      <c r="G11" s="707" t="s">
        <v>32973</v>
      </c>
      <c r="H11" s="708"/>
      <c r="I11" s="338" t="s">
        <v>32972</v>
      </c>
      <c r="J11" s="337" t="s">
        <v>32971</v>
      </c>
    </row>
    <row r="12" spans="1:10" ht="9" customHeight="1" x14ac:dyDescent="0.2">
      <c r="A12" s="335">
        <v>42512</v>
      </c>
      <c r="B12" s="709" t="s">
        <v>33962</v>
      </c>
      <c r="C12" s="712"/>
      <c r="D12" s="712"/>
      <c r="E12" s="712"/>
      <c r="F12" s="710"/>
      <c r="G12" s="703" t="s">
        <v>32921</v>
      </c>
      <c r="H12" s="704"/>
      <c r="I12" s="334">
        <v>3.7</v>
      </c>
      <c r="J12" s="336"/>
    </row>
    <row r="13" spans="1:10" ht="9" customHeight="1" x14ac:dyDescent="0.2">
      <c r="A13" s="335">
        <v>42513</v>
      </c>
      <c r="B13" s="709" t="s">
        <v>33961</v>
      </c>
      <c r="C13" s="712"/>
      <c r="D13" s="712"/>
      <c r="E13" s="712"/>
      <c r="F13" s="710"/>
      <c r="G13" s="703" t="s">
        <v>32921</v>
      </c>
      <c r="H13" s="704"/>
      <c r="I13" s="334">
        <v>4.8</v>
      </c>
      <c r="J13" s="336"/>
    </row>
    <row r="14" spans="1:10" ht="9" customHeight="1" x14ac:dyDescent="0.2">
      <c r="A14" s="335">
        <v>42514</v>
      </c>
      <c r="B14" s="709" t="s">
        <v>33960</v>
      </c>
      <c r="C14" s="712"/>
      <c r="D14" s="712"/>
      <c r="E14" s="712"/>
      <c r="F14" s="710"/>
      <c r="G14" s="703" t="s">
        <v>32921</v>
      </c>
      <c r="H14" s="704"/>
      <c r="I14" s="334">
        <v>7.72</v>
      </c>
      <c r="J14" s="336"/>
    </row>
    <row r="15" spans="1:10" ht="9" customHeight="1" x14ac:dyDescent="0.2">
      <c r="A15" s="335">
        <v>43349</v>
      </c>
      <c r="B15" s="709" t="s">
        <v>33959</v>
      </c>
      <c r="C15" s="712"/>
      <c r="D15" s="712"/>
      <c r="E15" s="712"/>
      <c r="F15" s="710"/>
      <c r="G15" s="703" t="s">
        <v>32921</v>
      </c>
      <c r="H15" s="704"/>
      <c r="I15" s="334">
        <v>7.29</v>
      </c>
      <c r="J15" s="336"/>
    </row>
    <row r="16" spans="1:10" ht="9" customHeight="1" x14ac:dyDescent="0.2">
      <c r="A16" s="335">
        <v>42515</v>
      </c>
      <c r="B16" s="709" t="s">
        <v>33958</v>
      </c>
      <c r="C16" s="712"/>
      <c r="D16" s="712"/>
      <c r="E16" s="712"/>
      <c r="F16" s="710"/>
      <c r="G16" s="703" t="s">
        <v>32921</v>
      </c>
      <c r="H16" s="704"/>
      <c r="I16" s="334">
        <v>5.62</v>
      </c>
      <c r="J16" s="336"/>
    </row>
    <row r="17" spans="1:10" ht="9" customHeight="1" x14ac:dyDescent="0.2">
      <c r="A17" s="335">
        <v>42523</v>
      </c>
      <c r="B17" s="709" t="s">
        <v>33957</v>
      </c>
      <c r="C17" s="712"/>
      <c r="D17" s="712"/>
      <c r="E17" s="712"/>
      <c r="F17" s="710"/>
      <c r="G17" s="703" t="s">
        <v>32921</v>
      </c>
      <c r="H17" s="704"/>
      <c r="I17" s="334">
        <v>8.89</v>
      </c>
      <c r="J17" s="336"/>
    </row>
    <row r="18" spans="1:10" ht="18.399999999999999" customHeight="1" x14ac:dyDescent="0.2">
      <c r="A18" s="335">
        <v>42525</v>
      </c>
      <c r="B18" s="701" t="s">
        <v>33956</v>
      </c>
      <c r="C18" s="713"/>
      <c r="D18" s="713"/>
      <c r="E18" s="713"/>
      <c r="F18" s="702"/>
      <c r="G18" s="703" t="s">
        <v>32921</v>
      </c>
      <c r="H18" s="704"/>
      <c r="I18" s="334">
        <v>74.069999999999993</v>
      </c>
      <c r="J18" s="333"/>
    </row>
    <row r="19" spans="1:10" ht="9" customHeight="1" x14ac:dyDescent="0.2">
      <c r="A19" s="335">
        <v>42576</v>
      </c>
      <c r="B19" s="709" t="s">
        <v>33955</v>
      </c>
      <c r="C19" s="712"/>
      <c r="D19" s="712"/>
      <c r="E19" s="712"/>
      <c r="F19" s="710"/>
      <c r="G19" s="703" t="s">
        <v>32921</v>
      </c>
      <c r="H19" s="704"/>
      <c r="I19" s="334">
        <v>126.62</v>
      </c>
      <c r="J19" s="336"/>
    </row>
    <row r="20" spans="1:10" ht="9" customHeight="1" x14ac:dyDescent="0.2">
      <c r="A20" s="335">
        <v>42577</v>
      </c>
      <c r="B20" s="709" t="s">
        <v>33954</v>
      </c>
      <c r="C20" s="712"/>
      <c r="D20" s="712"/>
      <c r="E20" s="712"/>
      <c r="F20" s="710"/>
      <c r="G20" s="703" t="s">
        <v>32921</v>
      </c>
      <c r="H20" s="704"/>
      <c r="I20" s="334">
        <v>9.4700000000000006</v>
      </c>
      <c r="J20" s="336"/>
    </row>
    <row r="21" spans="1:10" ht="9" customHeight="1" x14ac:dyDescent="0.2">
      <c r="A21" s="335">
        <v>42578</v>
      </c>
      <c r="B21" s="709" t="s">
        <v>33953</v>
      </c>
      <c r="C21" s="712"/>
      <c r="D21" s="712"/>
      <c r="E21" s="712"/>
      <c r="F21" s="710"/>
      <c r="G21" s="703" t="s">
        <v>32921</v>
      </c>
      <c r="H21" s="704"/>
      <c r="I21" s="334">
        <v>3.73</v>
      </c>
      <c r="J21" s="336"/>
    </row>
    <row r="22" spans="1:10" ht="9" customHeight="1" x14ac:dyDescent="0.2">
      <c r="A22" s="335">
        <v>42580</v>
      </c>
      <c r="B22" s="709" t="s">
        <v>33952</v>
      </c>
      <c r="C22" s="712"/>
      <c r="D22" s="712"/>
      <c r="E22" s="712"/>
      <c r="F22" s="710"/>
      <c r="G22" s="703" t="s">
        <v>32921</v>
      </c>
      <c r="H22" s="704"/>
      <c r="I22" s="334">
        <v>5.49</v>
      </c>
      <c r="J22" s="336"/>
    </row>
    <row r="23" spans="1:10" ht="9" customHeight="1" x14ac:dyDescent="0.2">
      <c r="A23" s="335">
        <v>42582</v>
      </c>
      <c r="B23" s="709" t="s">
        <v>33951</v>
      </c>
      <c r="C23" s="712"/>
      <c r="D23" s="712"/>
      <c r="E23" s="712"/>
      <c r="F23" s="710"/>
      <c r="G23" s="703" t="s">
        <v>32921</v>
      </c>
      <c r="H23" s="704"/>
      <c r="I23" s="334">
        <v>56.93</v>
      </c>
      <c r="J23" s="336"/>
    </row>
    <row r="24" spans="1:10" ht="9" customHeight="1" x14ac:dyDescent="0.2">
      <c r="A24" s="335">
        <v>42586</v>
      </c>
      <c r="B24" s="709" t="s">
        <v>33950</v>
      </c>
      <c r="C24" s="712"/>
      <c r="D24" s="712"/>
      <c r="E24" s="712"/>
      <c r="F24" s="710"/>
      <c r="G24" s="703" t="s">
        <v>32921</v>
      </c>
      <c r="H24" s="704"/>
      <c r="I24" s="334">
        <v>64.819999999999993</v>
      </c>
      <c r="J24" s="336"/>
    </row>
    <row r="25" spans="1:10" ht="9" customHeight="1" x14ac:dyDescent="0.2">
      <c r="A25" s="335">
        <v>42587</v>
      </c>
      <c r="B25" s="709" t="s">
        <v>33949</v>
      </c>
      <c r="C25" s="712"/>
      <c r="D25" s="712"/>
      <c r="E25" s="712"/>
      <c r="F25" s="710"/>
      <c r="G25" s="703" t="s">
        <v>32919</v>
      </c>
      <c r="H25" s="704"/>
      <c r="I25" s="334">
        <v>0.89</v>
      </c>
      <c r="J25" s="336"/>
    </row>
    <row r="26" spans="1:10" ht="18.399999999999999" customHeight="1" x14ac:dyDescent="0.2">
      <c r="A26" s="335">
        <v>42590</v>
      </c>
      <c r="B26" s="701" t="s">
        <v>33948</v>
      </c>
      <c r="C26" s="713"/>
      <c r="D26" s="713"/>
      <c r="E26" s="713"/>
      <c r="F26" s="702"/>
      <c r="G26" s="703" t="s">
        <v>32919</v>
      </c>
      <c r="H26" s="704"/>
      <c r="I26" s="334">
        <v>9.6999999999999993</v>
      </c>
      <c r="J26" s="333"/>
    </row>
    <row r="27" spans="1:10" ht="9" customHeight="1" x14ac:dyDescent="0.2">
      <c r="A27" s="335">
        <v>42591</v>
      </c>
      <c r="B27" s="709" t="s">
        <v>33947</v>
      </c>
      <c r="C27" s="712"/>
      <c r="D27" s="712"/>
      <c r="E27" s="712"/>
      <c r="F27" s="710"/>
      <c r="G27" s="703" t="s">
        <v>32919</v>
      </c>
      <c r="H27" s="704"/>
      <c r="I27" s="334">
        <v>44.68</v>
      </c>
      <c r="J27" s="336"/>
    </row>
    <row r="28" spans="1:10" ht="9" customHeight="1" x14ac:dyDescent="0.2">
      <c r="A28" s="335">
        <v>42592</v>
      </c>
      <c r="B28" s="709" t="s">
        <v>33946</v>
      </c>
      <c r="C28" s="712"/>
      <c r="D28" s="712"/>
      <c r="E28" s="712"/>
      <c r="F28" s="710"/>
      <c r="G28" s="703" t="s">
        <v>32919</v>
      </c>
      <c r="H28" s="704"/>
      <c r="I28" s="334">
        <v>15.02</v>
      </c>
      <c r="J28" s="341" t="s">
        <v>32985</v>
      </c>
    </row>
    <row r="29" spans="1:10" ht="18.399999999999999" customHeight="1" x14ac:dyDescent="0.2">
      <c r="A29" s="335">
        <v>42593</v>
      </c>
      <c r="B29" s="701" t="s">
        <v>33945</v>
      </c>
      <c r="C29" s="713"/>
      <c r="D29" s="713"/>
      <c r="E29" s="713"/>
      <c r="F29" s="702"/>
      <c r="G29" s="703" t="s">
        <v>32921</v>
      </c>
      <c r="H29" s="704"/>
      <c r="I29" s="334">
        <v>29.98</v>
      </c>
      <c r="J29" s="333"/>
    </row>
    <row r="30" spans="1:10" ht="18.399999999999999" customHeight="1" x14ac:dyDescent="0.2">
      <c r="A30" s="335">
        <v>42596</v>
      </c>
      <c r="B30" s="701" t="s">
        <v>33944</v>
      </c>
      <c r="C30" s="713"/>
      <c r="D30" s="713"/>
      <c r="E30" s="713"/>
      <c r="F30" s="702"/>
      <c r="G30" s="703" t="s">
        <v>32921</v>
      </c>
      <c r="H30" s="704"/>
      <c r="I30" s="334">
        <v>5.82</v>
      </c>
      <c r="J30" s="333"/>
    </row>
    <row r="31" spans="1:10" ht="10.15" customHeight="1" x14ac:dyDescent="0.2">
      <c r="A31" s="332" t="s">
        <v>33943</v>
      </c>
    </row>
    <row r="32" spans="1:10" ht="9" customHeight="1" x14ac:dyDescent="0.2">
      <c r="A32" s="338" t="s">
        <v>32975</v>
      </c>
      <c r="B32" s="705" t="s">
        <v>32974</v>
      </c>
      <c r="C32" s="711"/>
      <c r="D32" s="711"/>
      <c r="E32" s="711"/>
      <c r="F32" s="706"/>
      <c r="G32" s="707" t="s">
        <v>32973</v>
      </c>
      <c r="H32" s="708"/>
      <c r="I32" s="338" t="s">
        <v>32972</v>
      </c>
      <c r="J32" s="337" t="s">
        <v>32971</v>
      </c>
    </row>
    <row r="33" spans="1:10" ht="9" customHeight="1" x14ac:dyDescent="0.2">
      <c r="A33" s="335">
        <v>42483</v>
      </c>
      <c r="B33" s="709" t="s">
        <v>33942</v>
      </c>
      <c r="C33" s="712"/>
      <c r="D33" s="712"/>
      <c r="E33" s="712"/>
      <c r="F33" s="710"/>
      <c r="G33" s="703" t="s">
        <v>32921</v>
      </c>
      <c r="H33" s="704"/>
      <c r="I33" s="334">
        <v>102.67</v>
      </c>
      <c r="J33" s="336"/>
    </row>
    <row r="34" spans="1:10" ht="9" customHeight="1" x14ac:dyDescent="0.2">
      <c r="A34" s="335">
        <v>42695</v>
      </c>
      <c r="B34" s="709" t="s">
        <v>33941</v>
      </c>
      <c r="C34" s="712"/>
      <c r="D34" s="712"/>
      <c r="E34" s="712"/>
      <c r="F34" s="710"/>
      <c r="G34" s="703" t="s">
        <v>32921</v>
      </c>
      <c r="H34" s="704"/>
      <c r="I34" s="334">
        <v>121.46</v>
      </c>
      <c r="J34" s="336"/>
    </row>
    <row r="35" spans="1:10" ht="18.399999999999999" customHeight="1" x14ac:dyDescent="0.2">
      <c r="A35" s="335">
        <v>42481</v>
      </c>
      <c r="B35" s="701" t="s">
        <v>33940</v>
      </c>
      <c r="C35" s="713"/>
      <c r="D35" s="713"/>
      <c r="E35" s="713"/>
      <c r="F35" s="702"/>
      <c r="G35" s="703" t="s">
        <v>32921</v>
      </c>
      <c r="H35" s="704"/>
      <c r="I35" s="334">
        <v>73.290000000000006</v>
      </c>
      <c r="J35" s="333"/>
    </row>
    <row r="36" spans="1:10" ht="9" customHeight="1" x14ac:dyDescent="0.2">
      <c r="A36" s="335">
        <v>42496</v>
      </c>
      <c r="B36" s="709" t="s">
        <v>33939</v>
      </c>
      <c r="C36" s="712"/>
      <c r="D36" s="712"/>
      <c r="E36" s="712"/>
      <c r="F36" s="710"/>
      <c r="G36" s="703" t="s">
        <v>32919</v>
      </c>
      <c r="H36" s="704"/>
      <c r="I36" s="334">
        <v>3.83</v>
      </c>
      <c r="J36" s="336"/>
    </row>
    <row r="37" spans="1:10" ht="18.399999999999999" customHeight="1" x14ac:dyDescent="0.2">
      <c r="A37" s="335">
        <v>41133</v>
      </c>
      <c r="B37" s="701" t="s">
        <v>33938</v>
      </c>
      <c r="C37" s="713"/>
      <c r="D37" s="713"/>
      <c r="E37" s="713"/>
      <c r="F37" s="702"/>
      <c r="G37" s="703" t="s">
        <v>32919</v>
      </c>
      <c r="H37" s="704"/>
      <c r="I37" s="334">
        <v>12.35</v>
      </c>
      <c r="J37" s="333"/>
    </row>
    <row r="38" spans="1:10" ht="18.399999999999999" customHeight="1" x14ac:dyDescent="0.2">
      <c r="A38" s="335">
        <v>42479</v>
      </c>
      <c r="B38" s="701" t="s">
        <v>33937</v>
      </c>
      <c r="C38" s="713"/>
      <c r="D38" s="713"/>
      <c r="E38" s="713"/>
      <c r="F38" s="702"/>
      <c r="G38" s="703" t="s">
        <v>32919</v>
      </c>
      <c r="H38" s="704"/>
      <c r="I38" s="334">
        <v>8.6199999999999992</v>
      </c>
      <c r="J38" s="333"/>
    </row>
    <row r="39" spans="1:10" ht="18.399999999999999" customHeight="1" x14ac:dyDescent="0.2">
      <c r="A39" s="335">
        <v>43333</v>
      </c>
      <c r="B39" s="701" t="s">
        <v>33936</v>
      </c>
      <c r="C39" s="713"/>
      <c r="D39" s="713"/>
      <c r="E39" s="713"/>
      <c r="F39" s="702"/>
      <c r="G39" s="703" t="s">
        <v>32919</v>
      </c>
      <c r="H39" s="704"/>
      <c r="I39" s="334">
        <v>1.1499999999999999</v>
      </c>
      <c r="J39" s="333"/>
    </row>
    <row r="40" spans="1:10" ht="18.399999999999999" customHeight="1" x14ac:dyDescent="0.2">
      <c r="A40" s="335">
        <v>42484</v>
      </c>
      <c r="B40" s="701" t="s">
        <v>33935</v>
      </c>
      <c r="C40" s="713"/>
      <c r="D40" s="713"/>
      <c r="E40" s="713"/>
      <c r="F40" s="702"/>
      <c r="G40" s="703" t="s">
        <v>32919</v>
      </c>
      <c r="H40" s="704"/>
      <c r="I40" s="334">
        <v>6.71</v>
      </c>
      <c r="J40" s="341" t="s">
        <v>32985</v>
      </c>
    </row>
    <row r="41" spans="1:10" ht="18.399999999999999" customHeight="1" x14ac:dyDescent="0.2">
      <c r="A41" s="335">
        <v>42497</v>
      </c>
      <c r="B41" s="701" t="s">
        <v>33934</v>
      </c>
      <c r="C41" s="713"/>
      <c r="D41" s="713"/>
      <c r="E41" s="713"/>
      <c r="F41" s="702"/>
      <c r="G41" s="703" t="s">
        <v>32919</v>
      </c>
      <c r="H41" s="704"/>
      <c r="I41" s="334">
        <v>13.36</v>
      </c>
      <c r="J41" s="341" t="s">
        <v>32985</v>
      </c>
    </row>
    <row r="42" spans="1:10" ht="18.399999999999999" customHeight="1" x14ac:dyDescent="0.2">
      <c r="A42" s="335">
        <v>42493</v>
      </c>
      <c r="B42" s="701" t="s">
        <v>33933</v>
      </c>
      <c r="C42" s="713"/>
      <c r="D42" s="713"/>
      <c r="E42" s="713"/>
      <c r="F42" s="702"/>
      <c r="G42" s="703" t="s">
        <v>32919</v>
      </c>
      <c r="H42" s="704"/>
      <c r="I42" s="334">
        <v>76.45</v>
      </c>
      <c r="J42" s="341" t="s">
        <v>32985</v>
      </c>
    </row>
    <row r="43" spans="1:10" ht="18.399999999999999" customHeight="1" x14ac:dyDescent="0.2">
      <c r="A43" s="335">
        <v>42494</v>
      </c>
      <c r="B43" s="701" t="s">
        <v>33932</v>
      </c>
      <c r="C43" s="713"/>
      <c r="D43" s="713"/>
      <c r="E43" s="713"/>
      <c r="F43" s="702"/>
      <c r="G43" s="703" t="s">
        <v>32982</v>
      </c>
      <c r="H43" s="704"/>
      <c r="I43" s="334">
        <v>406.22</v>
      </c>
      <c r="J43" s="341" t="s">
        <v>32985</v>
      </c>
    </row>
    <row r="44" spans="1:10" ht="18.399999999999999" customHeight="1" x14ac:dyDescent="0.2">
      <c r="A44" s="335">
        <v>42498</v>
      </c>
      <c r="B44" s="701" t="s">
        <v>33931</v>
      </c>
      <c r="C44" s="713"/>
      <c r="D44" s="713"/>
      <c r="E44" s="713"/>
      <c r="F44" s="702"/>
      <c r="G44" s="703" t="s">
        <v>32919</v>
      </c>
      <c r="H44" s="704"/>
      <c r="I44" s="334">
        <v>78.760000000000005</v>
      </c>
      <c r="J44" s="341" t="s">
        <v>32985</v>
      </c>
    </row>
    <row r="45" spans="1:10" ht="18.399999999999999" customHeight="1" x14ac:dyDescent="0.2">
      <c r="A45" s="335">
        <v>42499</v>
      </c>
      <c r="B45" s="701" t="s">
        <v>33930</v>
      </c>
      <c r="C45" s="713"/>
      <c r="D45" s="713"/>
      <c r="E45" s="713"/>
      <c r="F45" s="702"/>
      <c r="G45" s="703" t="s">
        <v>32919</v>
      </c>
      <c r="H45" s="704"/>
      <c r="I45" s="334">
        <v>93.38</v>
      </c>
      <c r="J45" s="341" t="s">
        <v>32985</v>
      </c>
    </row>
    <row r="46" spans="1:10" ht="18.399999999999999" customHeight="1" x14ac:dyDescent="0.2">
      <c r="A46" s="335">
        <v>42500</v>
      </c>
      <c r="B46" s="701" t="s">
        <v>33929</v>
      </c>
      <c r="C46" s="713"/>
      <c r="D46" s="713"/>
      <c r="E46" s="713"/>
      <c r="F46" s="702"/>
      <c r="G46" s="703" t="s">
        <v>32919</v>
      </c>
      <c r="H46" s="704"/>
      <c r="I46" s="334">
        <v>94.11</v>
      </c>
      <c r="J46" s="341" t="s">
        <v>32985</v>
      </c>
    </row>
    <row r="47" spans="1:10" ht="18.399999999999999" customHeight="1" x14ac:dyDescent="0.2">
      <c r="A47" s="335">
        <v>42501</v>
      </c>
      <c r="B47" s="701" t="s">
        <v>33928</v>
      </c>
      <c r="C47" s="713"/>
      <c r="D47" s="713"/>
      <c r="E47" s="713"/>
      <c r="F47" s="702"/>
      <c r="G47" s="703" t="s">
        <v>32919</v>
      </c>
      <c r="H47" s="704"/>
      <c r="I47" s="334">
        <v>107.34</v>
      </c>
      <c r="J47" s="341" t="s">
        <v>32985</v>
      </c>
    </row>
    <row r="48" spans="1:10" ht="18.399999999999999" customHeight="1" x14ac:dyDescent="0.2">
      <c r="A48" s="335">
        <v>42502</v>
      </c>
      <c r="B48" s="701" t="s">
        <v>33927</v>
      </c>
      <c r="C48" s="713"/>
      <c r="D48" s="713"/>
      <c r="E48" s="713"/>
      <c r="F48" s="702"/>
      <c r="G48" s="703" t="s">
        <v>32919</v>
      </c>
      <c r="H48" s="704"/>
      <c r="I48" s="334">
        <v>105.28</v>
      </c>
      <c r="J48" s="341" t="s">
        <v>32985</v>
      </c>
    </row>
    <row r="49" spans="1:1" ht="10.15" customHeight="1" x14ac:dyDescent="0.2">
      <c r="A49" s="332" t="s">
        <v>32918</v>
      </c>
    </row>
  </sheetData>
  <mergeCells count="84">
    <mergeCell ref="B46:F46"/>
    <mergeCell ref="G46:H46"/>
    <mergeCell ref="B47:F47"/>
    <mergeCell ref="G47:H47"/>
    <mergeCell ref="B48:F48"/>
    <mergeCell ref="G48:H48"/>
    <mergeCell ref="B43:F43"/>
    <mergeCell ref="G43:H43"/>
    <mergeCell ref="B44:F44"/>
    <mergeCell ref="G44:H44"/>
    <mergeCell ref="B45:F45"/>
    <mergeCell ref="G45:H45"/>
    <mergeCell ref="B40:F40"/>
    <mergeCell ref="G40:H40"/>
    <mergeCell ref="B41:F41"/>
    <mergeCell ref="G41:H41"/>
    <mergeCell ref="B42:F42"/>
    <mergeCell ref="G42:H42"/>
    <mergeCell ref="B37:F37"/>
    <mergeCell ref="G37:H37"/>
    <mergeCell ref="B38:F38"/>
    <mergeCell ref="G38:H38"/>
    <mergeCell ref="B39:F39"/>
    <mergeCell ref="G39:H39"/>
    <mergeCell ref="B34:F34"/>
    <mergeCell ref="G34:H34"/>
    <mergeCell ref="B35:F35"/>
    <mergeCell ref="G35:H35"/>
    <mergeCell ref="B36:F36"/>
    <mergeCell ref="G36:H36"/>
    <mergeCell ref="B30:F30"/>
    <mergeCell ref="G30:H30"/>
    <mergeCell ref="B32:F32"/>
    <mergeCell ref="G32:H32"/>
    <mergeCell ref="B33:F33"/>
    <mergeCell ref="G33:H33"/>
    <mergeCell ref="B27:F27"/>
    <mergeCell ref="G27:H27"/>
    <mergeCell ref="B28:F28"/>
    <mergeCell ref="G28:H28"/>
    <mergeCell ref="B29:F29"/>
    <mergeCell ref="G29:H29"/>
    <mergeCell ref="B24:F24"/>
    <mergeCell ref="G24:H24"/>
    <mergeCell ref="B25:F25"/>
    <mergeCell ref="G25:H25"/>
    <mergeCell ref="B26:F26"/>
    <mergeCell ref="G26:H26"/>
    <mergeCell ref="B21:F21"/>
    <mergeCell ref="G21:H21"/>
    <mergeCell ref="B22:F22"/>
    <mergeCell ref="G22:H22"/>
    <mergeCell ref="B23:F23"/>
    <mergeCell ref="G23:H23"/>
    <mergeCell ref="B18:F18"/>
    <mergeCell ref="G18:H18"/>
    <mergeCell ref="B19:F19"/>
    <mergeCell ref="G19:H19"/>
    <mergeCell ref="B20:F20"/>
    <mergeCell ref="G20:H20"/>
    <mergeCell ref="B15:F15"/>
    <mergeCell ref="G15:H15"/>
    <mergeCell ref="B16:F16"/>
    <mergeCell ref="G16:H16"/>
    <mergeCell ref="B17:F17"/>
    <mergeCell ref="G17:H17"/>
    <mergeCell ref="B12:F12"/>
    <mergeCell ref="G12:H12"/>
    <mergeCell ref="B13:F13"/>
    <mergeCell ref="G13:H13"/>
    <mergeCell ref="B14:F14"/>
    <mergeCell ref="G14:H14"/>
    <mergeCell ref="B8:F8"/>
    <mergeCell ref="G8:H8"/>
    <mergeCell ref="B9:F9"/>
    <mergeCell ref="G9:H9"/>
    <mergeCell ref="B11:F11"/>
    <mergeCell ref="G11:H11"/>
    <mergeCell ref="B4:F4"/>
    <mergeCell ref="G4:H4"/>
    <mergeCell ref="B5:F5"/>
    <mergeCell ref="G5:H5"/>
    <mergeCell ref="B7:F7"/>
    <mergeCell ref="G7:H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52"/>
  <sheetViews>
    <sheetView workbookViewId="0">
      <selection activeCell="H26" sqref="H26"/>
    </sheetView>
  </sheetViews>
  <sheetFormatPr defaultColWidth="8.85546875" defaultRowHeight="12.75" x14ac:dyDescent="0.2"/>
  <cols>
    <col min="1" max="1" width="10.85546875" style="331" customWidth="1"/>
    <col min="2" max="2" width="28.7109375" style="331" customWidth="1"/>
    <col min="3" max="3" width="22.140625" style="331" customWidth="1"/>
    <col min="4" max="4" width="18.14062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33943</v>
      </c>
    </row>
    <row r="4" spans="1:8" ht="9" customHeight="1" x14ac:dyDescent="0.2">
      <c r="A4" s="338" t="s">
        <v>32975</v>
      </c>
      <c r="B4" s="705" t="s">
        <v>32974</v>
      </c>
      <c r="C4" s="711"/>
      <c r="D4" s="706"/>
      <c r="E4" s="707" t="s">
        <v>32973</v>
      </c>
      <c r="F4" s="708"/>
      <c r="G4" s="338" t="s">
        <v>32972</v>
      </c>
      <c r="H4" s="337" t="s">
        <v>32971</v>
      </c>
    </row>
    <row r="5" spans="1:8" ht="18.399999999999999" customHeight="1" x14ac:dyDescent="0.2">
      <c r="A5" s="335">
        <v>42503</v>
      </c>
      <c r="B5" s="701" t="s">
        <v>34013</v>
      </c>
      <c r="C5" s="713"/>
      <c r="D5" s="702"/>
      <c r="E5" s="703" t="s">
        <v>32919</v>
      </c>
      <c r="F5" s="704"/>
      <c r="G5" s="334">
        <v>107.03</v>
      </c>
      <c r="H5" s="341" t="s">
        <v>32985</v>
      </c>
    </row>
    <row r="6" spans="1:8" ht="18.399999999999999" customHeight="1" x14ac:dyDescent="0.2">
      <c r="A6" s="335">
        <v>43334</v>
      </c>
      <c r="B6" s="701" t="s">
        <v>34012</v>
      </c>
      <c r="C6" s="713"/>
      <c r="D6" s="702"/>
      <c r="E6" s="703" t="s">
        <v>32919</v>
      </c>
      <c r="F6" s="704"/>
      <c r="G6" s="334">
        <v>0.95</v>
      </c>
      <c r="H6" s="333"/>
    </row>
    <row r="7" spans="1:8" ht="18.399999999999999" customHeight="1" x14ac:dyDescent="0.2">
      <c r="A7" s="335">
        <v>42485</v>
      </c>
      <c r="B7" s="701" t="s">
        <v>34011</v>
      </c>
      <c r="C7" s="713"/>
      <c r="D7" s="702"/>
      <c r="E7" s="703" t="s">
        <v>32919</v>
      </c>
      <c r="F7" s="704"/>
      <c r="G7" s="334">
        <v>2.19</v>
      </c>
      <c r="H7" s="341" t="s">
        <v>32985</v>
      </c>
    </row>
    <row r="8" spans="1:8" ht="9" customHeight="1" x14ac:dyDescent="0.2">
      <c r="A8" s="335">
        <v>42495</v>
      </c>
      <c r="B8" s="709" t="s">
        <v>34010</v>
      </c>
      <c r="C8" s="712"/>
      <c r="D8" s="710"/>
      <c r="E8" s="703" t="s">
        <v>32919</v>
      </c>
      <c r="F8" s="704"/>
      <c r="G8" s="334">
        <v>1.19</v>
      </c>
      <c r="H8" s="336"/>
    </row>
    <row r="9" spans="1:8" ht="9" customHeight="1" x14ac:dyDescent="0.2">
      <c r="A9" s="335">
        <v>42507</v>
      </c>
      <c r="B9" s="709" t="s">
        <v>34009</v>
      </c>
      <c r="C9" s="712"/>
      <c r="D9" s="710"/>
      <c r="E9" s="703" t="s">
        <v>33058</v>
      </c>
      <c r="F9" s="704"/>
      <c r="G9" s="334">
        <v>24.15</v>
      </c>
      <c r="H9" s="336"/>
    </row>
    <row r="10" spans="1:8" ht="9" customHeight="1" x14ac:dyDescent="0.2">
      <c r="A10" s="335">
        <v>42505</v>
      </c>
      <c r="B10" s="709" t="s">
        <v>34008</v>
      </c>
      <c r="C10" s="712"/>
      <c r="D10" s="710"/>
      <c r="E10" s="703" t="s">
        <v>32919</v>
      </c>
      <c r="F10" s="704"/>
      <c r="G10" s="334">
        <v>19.57</v>
      </c>
      <c r="H10" s="336"/>
    </row>
    <row r="11" spans="1:8" ht="9" customHeight="1" x14ac:dyDescent="0.2">
      <c r="A11" s="335">
        <v>42504</v>
      </c>
      <c r="B11" s="709" t="s">
        <v>34007</v>
      </c>
      <c r="C11" s="712"/>
      <c r="D11" s="710"/>
      <c r="E11" s="703" t="s">
        <v>32919</v>
      </c>
      <c r="F11" s="704"/>
      <c r="G11" s="334">
        <v>46.34</v>
      </c>
      <c r="H11" s="341" t="s">
        <v>32985</v>
      </c>
    </row>
    <row r="12" spans="1:8" ht="9" customHeight="1" x14ac:dyDescent="0.2">
      <c r="A12" s="335">
        <v>42506</v>
      </c>
      <c r="B12" s="709" t="s">
        <v>34006</v>
      </c>
      <c r="C12" s="712"/>
      <c r="D12" s="710"/>
      <c r="E12" s="703" t="s">
        <v>32919</v>
      </c>
      <c r="F12" s="704"/>
      <c r="G12" s="334">
        <v>47.67</v>
      </c>
      <c r="H12" s="341" t="s">
        <v>32985</v>
      </c>
    </row>
    <row r="13" spans="1:8" ht="9" customHeight="1" x14ac:dyDescent="0.2">
      <c r="A13" s="335">
        <v>42482</v>
      </c>
      <c r="B13" s="709" t="s">
        <v>34005</v>
      </c>
      <c r="C13" s="712"/>
      <c r="D13" s="710"/>
      <c r="E13" s="703" t="s">
        <v>32921</v>
      </c>
      <c r="F13" s="704"/>
      <c r="G13" s="334">
        <v>96.98</v>
      </c>
      <c r="H13" s="341" t="s">
        <v>32985</v>
      </c>
    </row>
    <row r="14" spans="1:8" ht="9" customHeight="1" x14ac:dyDescent="0.2">
      <c r="A14" s="335">
        <v>42702</v>
      </c>
      <c r="B14" s="709" t="s">
        <v>34004</v>
      </c>
      <c r="C14" s="712"/>
      <c r="D14" s="710"/>
      <c r="E14" s="703" t="s">
        <v>32921</v>
      </c>
      <c r="F14" s="704"/>
      <c r="G14" s="334">
        <v>121.46</v>
      </c>
      <c r="H14" s="336"/>
    </row>
    <row r="15" spans="1:8" ht="18.399999999999999" customHeight="1" x14ac:dyDescent="0.2">
      <c r="A15" s="335">
        <v>42480</v>
      </c>
      <c r="B15" s="701" t="s">
        <v>34003</v>
      </c>
      <c r="C15" s="713"/>
      <c r="D15" s="702"/>
      <c r="E15" s="703" t="s">
        <v>32921</v>
      </c>
      <c r="F15" s="704"/>
      <c r="G15" s="334">
        <v>73.290000000000006</v>
      </c>
      <c r="H15" s="341" t="s">
        <v>32985</v>
      </c>
    </row>
    <row r="16" spans="1:8" ht="18.399999999999999" customHeight="1" x14ac:dyDescent="0.2">
      <c r="A16" s="335">
        <v>42489</v>
      </c>
      <c r="B16" s="701" t="s">
        <v>34002</v>
      </c>
      <c r="C16" s="713"/>
      <c r="D16" s="702"/>
      <c r="E16" s="703" t="s">
        <v>32919</v>
      </c>
      <c r="F16" s="704"/>
      <c r="G16" s="334">
        <v>12.54</v>
      </c>
      <c r="H16" s="341" t="s">
        <v>32985</v>
      </c>
    </row>
    <row r="17" spans="1:8" ht="18.399999999999999" customHeight="1" x14ac:dyDescent="0.2">
      <c r="A17" s="335">
        <v>42487</v>
      </c>
      <c r="B17" s="701" t="s">
        <v>34001</v>
      </c>
      <c r="C17" s="713"/>
      <c r="D17" s="702"/>
      <c r="E17" s="703" t="s">
        <v>32919</v>
      </c>
      <c r="F17" s="704"/>
      <c r="G17" s="334">
        <v>19.88</v>
      </c>
      <c r="H17" s="341" t="s">
        <v>32985</v>
      </c>
    </row>
    <row r="18" spans="1:8" ht="18.399999999999999" customHeight="1" x14ac:dyDescent="0.2">
      <c r="A18" s="335">
        <v>42847</v>
      </c>
      <c r="B18" s="701" t="s">
        <v>34000</v>
      </c>
      <c r="C18" s="713"/>
      <c r="D18" s="702"/>
      <c r="E18" s="703" t="s">
        <v>32919</v>
      </c>
      <c r="F18" s="704"/>
      <c r="G18" s="334">
        <v>21.12</v>
      </c>
      <c r="H18" s="341" t="s">
        <v>32985</v>
      </c>
    </row>
    <row r="19" spans="1:8" ht="18.399999999999999" customHeight="1" x14ac:dyDescent="0.2">
      <c r="A19" s="335">
        <v>42486</v>
      </c>
      <c r="B19" s="701" t="s">
        <v>33999</v>
      </c>
      <c r="C19" s="713"/>
      <c r="D19" s="702"/>
      <c r="E19" s="703" t="s">
        <v>32919</v>
      </c>
      <c r="F19" s="704"/>
      <c r="G19" s="334">
        <v>12.1</v>
      </c>
      <c r="H19" s="341" t="s">
        <v>32985</v>
      </c>
    </row>
    <row r="20" spans="1:8" ht="18.399999999999999" customHeight="1" x14ac:dyDescent="0.2">
      <c r="A20" s="335">
        <v>42488</v>
      </c>
      <c r="B20" s="701" t="s">
        <v>33998</v>
      </c>
      <c r="C20" s="713"/>
      <c r="D20" s="702"/>
      <c r="E20" s="703" t="s">
        <v>32919</v>
      </c>
      <c r="F20" s="704"/>
      <c r="G20" s="334">
        <v>8.84</v>
      </c>
      <c r="H20" s="341" t="s">
        <v>32985</v>
      </c>
    </row>
    <row r="21" spans="1:8" ht="10.15" customHeight="1" x14ac:dyDescent="0.2">
      <c r="A21" s="332" t="s">
        <v>33997</v>
      </c>
    </row>
    <row r="22" spans="1:8" ht="9" customHeight="1" x14ac:dyDescent="0.2">
      <c r="A22" s="338" t="s">
        <v>32975</v>
      </c>
      <c r="B22" s="705" t="s">
        <v>32974</v>
      </c>
      <c r="C22" s="711"/>
      <c r="D22" s="706"/>
      <c r="E22" s="707" t="s">
        <v>32973</v>
      </c>
      <c r="F22" s="708"/>
      <c r="G22" s="338" t="s">
        <v>32972</v>
      </c>
      <c r="H22" s="337" t="s">
        <v>32971</v>
      </c>
    </row>
    <row r="23" spans="1:8" ht="18.399999999999999" customHeight="1" x14ac:dyDescent="0.2">
      <c r="A23" s="335">
        <v>42601</v>
      </c>
      <c r="B23" s="701" t="s">
        <v>33996</v>
      </c>
      <c r="C23" s="713"/>
      <c r="D23" s="702"/>
      <c r="E23" s="703" t="s">
        <v>32919</v>
      </c>
      <c r="F23" s="704"/>
      <c r="G23" s="334">
        <v>51.03</v>
      </c>
      <c r="H23" s="341" t="s">
        <v>32985</v>
      </c>
    </row>
    <row r="24" spans="1:8" ht="9" customHeight="1" x14ac:dyDescent="0.2">
      <c r="A24" s="335">
        <v>43602</v>
      </c>
      <c r="B24" s="709" t="s">
        <v>33995</v>
      </c>
      <c r="C24" s="712"/>
      <c r="D24" s="710"/>
      <c r="E24" s="703" t="s">
        <v>32919</v>
      </c>
      <c r="F24" s="704"/>
      <c r="G24" s="334">
        <v>77.86</v>
      </c>
      <c r="H24" s="341" t="s">
        <v>32985</v>
      </c>
    </row>
    <row r="25" spans="1:8" ht="18.399999999999999" customHeight="1" x14ac:dyDescent="0.2">
      <c r="A25" s="335">
        <v>42602</v>
      </c>
      <c r="B25" s="701" t="s">
        <v>33994</v>
      </c>
      <c r="C25" s="713"/>
      <c r="D25" s="702"/>
      <c r="E25" s="703" t="s">
        <v>32919</v>
      </c>
      <c r="F25" s="704"/>
      <c r="G25" s="334">
        <v>85.38</v>
      </c>
      <c r="H25" s="341" t="s">
        <v>32985</v>
      </c>
    </row>
    <row r="26" spans="1:8" ht="18.399999999999999" customHeight="1" x14ac:dyDescent="0.2">
      <c r="A26" s="335">
        <v>42603</v>
      </c>
      <c r="B26" s="701" t="s">
        <v>33993</v>
      </c>
      <c r="C26" s="713"/>
      <c r="D26" s="702"/>
      <c r="E26" s="703" t="s">
        <v>32919</v>
      </c>
      <c r="F26" s="704"/>
      <c r="G26" s="334">
        <v>65.77</v>
      </c>
      <c r="H26" s="341" t="s">
        <v>32985</v>
      </c>
    </row>
    <row r="27" spans="1:8" ht="9" customHeight="1" x14ac:dyDescent="0.2">
      <c r="A27" s="335">
        <v>42604</v>
      </c>
      <c r="B27" s="709" t="s">
        <v>33992</v>
      </c>
      <c r="C27" s="712"/>
      <c r="D27" s="710"/>
      <c r="E27" s="703" t="s">
        <v>32921</v>
      </c>
      <c r="F27" s="704"/>
      <c r="G27" s="334">
        <v>249.79</v>
      </c>
      <c r="H27" s="341" t="s">
        <v>32985</v>
      </c>
    </row>
    <row r="28" spans="1:8" ht="18.399999999999999" customHeight="1" x14ac:dyDescent="0.2">
      <c r="A28" s="335">
        <v>42605</v>
      </c>
      <c r="B28" s="701" t="s">
        <v>33991</v>
      </c>
      <c r="C28" s="713"/>
      <c r="D28" s="702"/>
      <c r="E28" s="703" t="s">
        <v>32921</v>
      </c>
      <c r="F28" s="704"/>
      <c r="G28" s="334">
        <v>350.29</v>
      </c>
      <c r="H28" s="341" t="s">
        <v>32985</v>
      </c>
    </row>
    <row r="29" spans="1:8" ht="18.399999999999999" customHeight="1" x14ac:dyDescent="0.2">
      <c r="A29" s="335">
        <v>42606</v>
      </c>
      <c r="B29" s="701" t="s">
        <v>33990</v>
      </c>
      <c r="C29" s="713"/>
      <c r="D29" s="702"/>
      <c r="E29" s="703" t="s">
        <v>32921</v>
      </c>
      <c r="F29" s="704"/>
      <c r="G29" s="334">
        <v>28.15</v>
      </c>
      <c r="H29" s="333"/>
    </row>
    <row r="30" spans="1:8" ht="9" customHeight="1" x14ac:dyDescent="0.2">
      <c r="A30" s="335">
        <v>42607</v>
      </c>
      <c r="B30" s="709" t="s">
        <v>33989</v>
      </c>
      <c r="C30" s="712"/>
      <c r="D30" s="710"/>
      <c r="E30" s="703" t="s">
        <v>32919</v>
      </c>
      <c r="F30" s="704"/>
      <c r="G30" s="334">
        <v>105.4</v>
      </c>
      <c r="H30" s="336"/>
    </row>
    <row r="31" spans="1:8" ht="9" customHeight="1" x14ac:dyDescent="0.2">
      <c r="A31" s="335">
        <v>42608</v>
      </c>
      <c r="B31" s="709" t="s">
        <v>33988</v>
      </c>
      <c r="C31" s="712"/>
      <c r="D31" s="710"/>
      <c r="E31" s="703" t="s">
        <v>32919</v>
      </c>
      <c r="F31" s="704"/>
      <c r="G31" s="334">
        <v>24.21</v>
      </c>
      <c r="H31" s="336"/>
    </row>
    <row r="32" spans="1:8" ht="9" customHeight="1" x14ac:dyDescent="0.2">
      <c r="A32" s="335">
        <v>42609</v>
      </c>
      <c r="B32" s="709" t="s">
        <v>33987</v>
      </c>
      <c r="C32" s="712"/>
      <c r="D32" s="710"/>
      <c r="E32" s="703" t="s">
        <v>32921</v>
      </c>
      <c r="F32" s="704"/>
      <c r="G32" s="334">
        <v>51.73</v>
      </c>
      <c r="H32" s="336"/>
    </row>
    <row r="33" spans="1:8" ht="9" customHeight="1" x14ac:dyDescent="0.2">
      <c r="A33" s="335">
        <v>42611</v>
      </c>
      <c r="B33" s="709" t="s">
        <v>33986</v>
      </c>
      <c r="C33" s="712"/>
      <c r="D33" s="710"/>
      <c r="E33" s="703" t="s">
        <v>32921</v>
      </c>
      <c r="F33" s="704"/>
      <c r="G33" s="334">
        <v>465.31</v>
      </c>
      <c r="H33" s="341" t="s">
        <v>32985</v>
      </c>
    </row>
    <row r="34" spans="1:8" ht="9" customHeight="1" x14ac:dyDescent="0.2">
      <c r="A34" s="335">
        <v>42612</v>
      </c>
      <c r="B34" s="709" t="s">
        <v>33985</v>
      </c>
      <c r="C34" s="712"/>
      <c r="D34" s="710"/>
      <c r="E34" s="703" t="s">
        <v>32921</v>
      </c>
      <c r="F34" s="704"/>
      <c r="G34" s="334">
        <v>793.76</v>
      </c>
      <c r="H34" s="341" t="s">
        <v>32985</v>
      </c>
    </row>
    <row r="35" spans="1:8" ht="9" customHeight="1" x14ac:dyDescent="0.2">
      <c r="A35" s="335">
        <v>42613</v>
      </c>
      <c r="B35" s="709" t="s">
        <v>33984</v>
      </c>
      <c r="C35" s="712"/>
      <c r="D35" s="710"/>
      <c r="E35" s="703" t="s">
        <v>32921</v>
      </c>
      <c r="F35" s="704"/>
      <c r="G35" s="334">
        <v>480.07</v>
      </c>
      <c r="H35" s="341" t="s">
        <v>32985</v>
      </c>
    </row>
    <row r="36" spans="1:8" ht="9" customHeight="1" x14ac:dyDescent="0.2">
      <c r="A36" s="335">
        <v>42615</v>
      </c>
      <c r="B36" s="709" t="s">
        <v>33983</v>
      </c>
      <c r="C36" s="712"/>
      <c r="D36" s="710"/>
      <c r="E36" s="703" t="s">
        <v>33058</v>
      </c>
      <c r="F36" s="704"/>
      <c r="G36" s="334">
        <v>244.41</v>
      </c>
      <c r="H36" s="341" t="s">
        <v>32985</v>
      </c>
    </row>
    <row r="37" spans="1:8" ht="9" customHeight="1" x14ac:dyDescent="0.2">
      <c r="A37" s="335">
        <v>41173</v>
      </c>
      <c r="B37" s="709" t="s">
        <v>33982</v>
      </c>
      <c r="C37" s="712"/>
      <c r="D37" s="710"/>
      <c r="E37" s="703" t="s">
        <v>33058</v>
      </c>
      <c r="F37" s="704"/>
      <c r="G37" s="334">
        <v>17.62</v>
      </c>
      <c r="H37" s="341" t="s">
        <v>32985</v>
      </c>
    </row>
    <row r="38" spans="1:8" ht="9" customHeight="1" x14ac:dyDescent="0.2">
      <c r="A38" s="335">
        <v>41174</v>
      </c>
      <c r="B38" s="709" t="s">
        <v>33981</v>
      </c>
      <c r="C38" s="712"/>
      <c r="D38" s="710"/>
      <c r="E38" s="703" t="s">
        <v>33058</v>
      </c>
      <c r="F38" s="704"/>
      <c r="G38" s="334">
        <v>18.78</v>
      </c>
      <c r="H38" s="341" t="s">
        <v>32985</v>
      </c>
    </row>
    <row r="39" spans="1:8" ht="9" customHeight="1" x14ac:dyDescent="0.2">
      <c r="A39" s="335">
        <v>41175</v>
      </c>
      <c r="B39" s="709" t="s">
        <v>33980</v>
      </c>
      <c r="C39" s="712"/>
      <c r="D39" s="710"/>
      <c r="E39" s="703" t="s">
        <v>33058</v>
      </c>
      <c r="F39" s="704"/>
      <c r="G39" s="334">
        <v>23.42</v>
      </c>
      <c r="H39" s="341" t="s">
        <v>32985</v>
      </c>
    </row>
    <row r="40" spans="1:8" ht="9" customHeight="1" x14ac:dyDescent="0.2">
      <c r="A40" s="335">
        <v>41176</v>
      </c>
      <c r="B40" s="709" t="s">
        <v>33979</v>
      </c>
      <c r="C40" s="712"/>
      <c r="D40" s="710"/>
      <c r="E40" s="703" t="s">
        <v>33058</v>
      </c>
      <c r="F40" s="704"/>
      <c r="G40" s="334">
        <v>35.020000000000003</v>
      </c>
      <c r="H40" s="341" t="s">
        <v>32985</v>
      </c>
    </row>
    <row r="41" spans="1:8" ht="9" customHeight="1" x14ac:dyDescent="0.2">
      <c r="A41" s="335">
        <v>42635</v>
      </c>
      <c r="B41" s="709" t="s">
        <v>33978</v>
      </c>
      <c r="C41" s="712"/>
      <c r="D41" s="710"/>
      <c r="E41" s="703" t="s">
        <v>32954</v>
      </c>
      <c r="F41" s="704"/>
      <c r="G41" s="340">
        <v>13077.85</v>
      </c>
      <c r="H41" s="336"/>
    </row>
    <row r="42" spans="1:8" ht="9" customHeight="1" x14ac:dyDescent="0.2">
      <c r="A42" s="335">
        <v>40628</v>
      </c>
      <c r="B42" s="709" t="s">
        <v>33977</v>
      </c>
      <c r="C42" s="712"/>
      <c r="D42" s="710"/>
      <c r="E42" s="703" t="s">
        <v>32954</v>
      </c>
      <c r="F42" s="704"/>
      <c r="G42" s="340">
        <v>26105.68</v>
      </c>
      <c r="H42" s="336"/>
    </row>
    <row r="43" spans="1:8" ht="9" customHeight="1" x14ac:dyDescent="0.2">
      <c r="A43" s="335">
        <v>40619</v>
      </c>
      <c r="B43" s="709" t="s">
        <v>33976</v>
      </c>
      <c r="C43" s="712"/>
      <c r="D43" s="710"/>
      <c r="E43" s="703" t="s">
        <v>32954</v>
      </c>
      <c r="F43" s="704"/>
      <c r="G43" s="340">
        <v>24275.91</v>
      </c>
      <c r="H43" s="336"/>
    </row>
    <row r="44" spans="1:8" ht="9" customHeight="1" x14ac:dyDescent="0.2">
      <c r="A44" s="335">
        <v>41087</v>
      </c>
      <c r="B44" s="709" t="s">
        <v>33975</v>
      </c>
      <c r="C44" s="712"/>
      <c r="D44" s="710"/>
      <c r="E44" s="703" t="s">
        <v>32954</v>
      </c>
      <c r="F44" s="704"/>
      <c r="G44" s="340">
        <v>1276.42</v>
      </c>
      <c r="H44" s="336"/>
    </row>
    <row r="45" spans="1:8" ht="18.399999999999999" customHeight="1" x14ac:dyDescent="0.2">
      <c r="A45" s="335">
        <v>42676</v>
      </c>
      <c r="B45" s="701" t="s">
        <v>33974</v>
      </c>
      <c r="C45" s="713"/>
      <c r="D45" s="702"/>
      <c r="E45" s="703" t="s">
        <v>33058</v>
      </c>
      <c r="F45" s="704"/>
      <c r="G45" s="340">
        <v>11829.69</v>
      </c>
      <c r="H45" s="341" t="s">
        <v>32985</v>
      </c>
    </row>
    <row r="46" spans="1:8" ht="18.399999999999999" customHeight="1" x14ac:dyDescent="0.2">
      <c r="A46" s="335">
        <v>42677</v>
      </c>
      <c r="B46" s="701" t="s">
        <v>33973</v>
      </c>
      <c r="C46" s="713"/>
      <c r="D46" s="702"/>
      <c r="E46" s="703" t="s">
        <v>33058</v>
      </c>
      <c r="F46" s="704"/>
      <c r="G46" s="340">
        <v>8232.9599999999991</v>
      </c>
      <c r="H46" s="341" t="s">
        <v>32985</v>
      </c>
    </row>
    <row r="47" spans="1:8" ht="9" customHeight="1" x14ac:dyDescent="0.2">
      <c r="A47" s="335">
        <v>42678</v>
      </c>
      <c r="B47" s="709" t="s">
        <v>33972</v>
      </c>
      <c r="C47" s="712"/>
      <c r="D47" s="710"/>
      <c r="E47" s="703" t="s">
        <v>32919</v>
      </c>
      <c r="F47" s="704"/>
      <c r="G47" s="334">
        <v>6.19</v>
      </c>
      <c r="H47" s="336"/>
    </row>
    <row r="48" spans="1:8" ht="18.399999999999999" customHeight="1" x14ac:dyDescent="0.2">
      <c r="A48" s="335">
        <v>41159</v>
      </c>
      <c r="B48" s="701" t="s">
        <v>33971</v>
      </c>
      <c r="C48" s="713"/>
      <c r="D48" s="702"/>
      <c r="E48" s="703" t="s">
        <v>32954</v>
      </c>
      <c r="F48" s="704"/>
      <c r="G48" s="340">
        <v>2946.19</v>
      </c>
      <c r="H48" s="333"/>
    </row>
    <row r="49" spans="1:8" ht="18.399999999999999" customHeight="1" x14ac:dyDescent="0.2">
      <c r="A49" s="335">
        <v>41144</v>
      </c>
      <c r="B49" s="701" t="s">
        <v>33970</v>
      </c>
      <c r="C49" s="713"/>
      <c r="D49" s="702"/>
      <c r="E49" s="703" t="s">
        <v>32954</v>
      </c>
      <c r="F49" s="704"/>
      <c r="G49" s="340">
        <v>2168.19</v>
      </c>
      <c r="H49" s="333"/>
    </row>
    <row r="50" spans="1:8" ht="9" customHeight="1" x14ac:dyDescent="0.2">
      <c r="A50" s="335">
        <v>41158</v>
      </c>
      <c r="B50" s="709" t="s">
        <v>33969</v>
      </c>
      <c r="C50" s="712"/>
      <c r="D50" s="710"/>
      <c r="E50" s="703" t="s">
        <v>32954</v>
      </c>
      <c r="F50" s="704"/>
      <c r="G50" s="340">
        <v>2527.56</v>
      </c>
      <c r="H50" s="336"/>
    </row>
    <row r="51" spans="1:8" ht="9" customHeight="1" x14ac:dyDescent="0.2">
      <c r="A51" s="335">
        <v>41160</v>
      </c>
      <c r="B51" s="709" t="s">
        <v>33968</v>
      </c>
      <c r="C51" s="712"/>
      <c r="D51" s="710"/>
      <c r="E51" s="703" t="s">
        <v>32954</v>
      </c>
      <c r="F51" s="704"/>
      <c r="G51" s="340">
        <v>3748.38</v>
      </c>
      <c r="H51" s="336"/>
    </row>
    <row r="52" spans="1:8" ht="10.15" customHeight="1" x14ac:dyDescent="0.2">
      <c r="A52" s="332" t="s">
        <v>32918</v>
      </c>
    </row>
  </sheetData>
  <mergeCells count="94">
    <mergeCell ref="B50:D50"/>
    <mergeCell ref="E50:F50"/>
    <mergeCell ref="B51:D51"/>
    <mergeCell ref="E51:F51"/>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19:D19"/>
    <mergeCell ref="E19:F19"/>
    <mergeCell ref="B20:D20"/>
    <mergeCell ref="E20:F20"/>
    <mergeCell ref="B22:D22"/>
    <mergeCell ref="E22:F22"/>
    <mergeCell ref="B16:D16"/>
    <mergeCell ref="E16:F16"/>
    <mergeCell ref="B17:D17"/>
    <mergeCell ref="E17:F17"/>
    <mergeCell ref="B18:D18"/>
    <mergeCell ref="E18:F18"/>
    <mergeCell ref="B13:D13"/>
    <mergeCell ref="E13:F13"/>
    <mergeCell ref="B14:D14"/>
    <mergeCell ref="E14:F14"/>
    <mergeCell ref="B15:D15"/>
    <mergeCell ref="E15:F15"/>
    <mergeCell ref="B10:D10"/>
    <mergeCell ref="E10:F10"/>
    <mergeCell ref="B11:D11"/>
    <mergeCell ref="E11:F11"/>
    <mergeCell ref="B12:D12"/>
    <mergeCell ref="E12:F12"/>
    <mergeCell ref="B7:D7"/>
    <mergeCell ref="E7:F7"/>
    <mergeCell ref="B8:D8"/>
    <mergeCell ref="E8:F8"/>
    <mergeCell ref="B9:D9"/>
    <mergeCell ref="E9:F9"/>
    <mergeCell ref="B4:D4"/>
    <mergeCell ref="E4:F4"/>
    <mergeCell ref="B5:D5"/>
    <mergeCell ref="E5:F5"/>
    <mergeCell ref="B6:D6"/>
    <mergeCell ref="E6:F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57"/>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41101</v>
      </c>
      <c r="B5" s="701" t="s">
        <v>34065</v>
      </c>
      <c r="C5" s="702"/>
      <c r="D5" s="703" t="s">
        <v>32954</v>
      </c>
      <c r="E5" s="704"/>
      <c r="F5" s="340">
        <v>1821.21</v>
      </c>
      <c r="G5" s="333"/>
    </row>
    <row r="6" spans="1:7" ht="9" customHeight="1" x14ac:dyDescent="0.2">
      <c r="A6" s="335">
        <v>42679</v>
      </c>
      <c r="B6" s="709" t="s">
        <v>34064</v>
      </c>
      <c r="C6" s="710"/>
      <c r="D6" s="703" t="s">
        <v>32954</v>
      </c>
      <c r="E6" s="704"/>
      <c r="F6" s="340">
        <v>4052.48</v>
      </c>
      <c r="G6" s="336"/>
    </row>
    <row r="7" spans="1:7" ht="9" customHeight="1" x14ac:dyDescent="0.2">
      <c r="A7" s="335">
        <v>42680</v>
      </c>
      <c r="B7" s="709" t="s">
        <v>34063</v>
      </c>
      <c r="C7" s="710"/>
      <c r="D7" s="703" t="s">
        <v>32954</v>
      </c>
      <c r="E7" s="704"/>
      <c r="F7" s="340">
        <v>4375.55</v>
      </c>
      <c r="G7" s="336"/>
    </row>
    <row r="8" spans="1:7" ht="9" customHeight="1" x14ac:dyDescent="0.2">
      <c r="A8" s="335">
        <v>42681</v>
      </c>
      <c r="B8" s="709" t="s">
        <v>34062</v>
      </c>
      <c r="C8" s="710"/>
      <c r="D8" s="703" t="s">
        <v>32954</v>
      </c>
      <c r="E8" s="704"/>
      <c r="F8" s="340">
        <v>5374.7</v>
      </c>
      <c r="G8" s="336"/>
    </row>
    <row r="9" spans="1:7" ht="9" customHeight="1" x14ac:dyDescent="0.2">
      <c r="A9" s="335">
        <v>42682</v>
      </c>
      <c r="B9" s="709" t="s">
        <v>34061</v>
      </c>
      <c r="C9" s="710"/>
      <c r="D9" s="703" t="s">
        <v>32954</v>
      </c>
      <c r="E9" s="704"/>
      <c r="F9" s="340">
        <v>2054.16</v>
      </c>
      <c r="G9" s="341" t="s">
        <v>32985</v>
      </c>
    </row>
    <row r="10" spans="1:7" ht="9" customHeight="1" x14ac:dyDescent="0.2">
      <c r="A10" s="335">
        <v>41334</v>
      </c>
      <c r="B10" s="709" t="s">
        <v>34060</v>
      </c>
      <c r="C10" s="710"/>
      <c r="D10" s="703" t="s">
        <v>32954</v>
      </c>
      <c r="E10" s="704"/>
      <c r="F10" s="340">
        <v>2587.5100000000002</v>
      </c>
      <c r="G10" s="341" t="s">
        <v>32985</v>
      </c>
    </row>
    <row r="11" spans="1:7" ht="9" customHeight="1" x14ac:dyDescent="0.2">
      <c r="A11" s="335">
        <v>42683</v>
      </c>
      <c r="B11" s="709" t="s">
        <v>34059</v>
      </c>
      <c r="C11" s="710"/>
      <c r="D11" s="703" t="s">
        <v>32954</v>
      </c>
      <c r="E11" s="704"/>
      <c r="F11" s="340">
        <v>2036.29</v>
      </c>
      <c r="G11" s="341" t="s">
        <v>32985</v>
      </c>
    </row>
    <row r="12" spans="1:7" ht="9" customHeight="1" x14ac:dyDescent="0.2">
      <c r="A12" s="335">
        <v>42684</v>
      </c>
      <c r="B12" s="709" t="s">
        <v>34058</v>
      </c>
      <c r="C12" s="710"/>
      <c r="D12" s="703" t="s">
        <v>32954</v>
      </c>
      <c r="E12" s="704"/>
      <c r="F12" s="340">
        <v>3161.49</v>
      </c>
      <c r="G12" s="341" t="s">
        <v>32985</v>
      </c>
    </row>
    <row r="13" spans="1:7" ht="9" customHeight="1" x14ac:dyDescent="0.2">
      <c r="A13" s="335">
        <v>42685</v>
      </c>
      <c r="B13" s="709" t="s">
        <v>34057</v>
      </c>
      <c r="C13" s="710"/>
      <c r="D13" s="703" t="s">
        <v>32954</v>
      </c>
      <c r="E13" s="704"/>
      <c r="F13" s="340">
        <v>3927.87</v>
      </c>
      <c r="G13" s="341" t="s">
        <v>32985</v>
      </c>
    </row>
    <row r="14" spans="1:7" ht="9" customHeight="1" x14ac:dyDescent="0.2">
      <c r="A14" s="335">
        <v>42686</v>
      </c>
      <c r="B14" s="709" t="s">
        <v>34056</v>
      </c>
      <c r="C14" s="710"/>
      <c r="D14" s="703" t="s">
        <v>32954</v>
      </c>
      <c r="E14" s="704"/>
      <c r="F14" s="340">
        <v>4664.99</v>
      </c>
      <c r="G14" s="341" t="s">
        <v>32985</v>
      </c>
    </row>
    <row r="15" spans="1:7" ht="18.399999999999999" customHeight="1" x14ac:dyDescent="0.2">
      <c r="A15" s="335">
        <v>41162</v>
      </c>
      <c r="B15" s="701" t="s">
        <v>34055</v>
      </c>
      <c r="C15" s="702"/>
      <c r="D15" s="703" t="s">
        <v>32954</v>
      </c>
      <c r="E15" s="704"/>
      <c r="F15" s="340">
        <v>1913.54</v>
      </c>
      <c r="G15" s="333"/>
    </row>
    <row r="16" spans="1:7" ht="9" customHeight="1" x14ac:dyDescent="0.2">
      <c r="A16" s="335">
        <v>41163</v>
      </c>
      <c r="B16" s="709" t="s">
        <v>34054</v>
      </c>
      <c r="C16" s="710"/>
      <c r="D16" s="703" t="s">
        <v>32954</v>
      </c>
      <c r="E16" s="704"/>
      <c r="F16" s="340">
        <v>2289.13</v>
      </c>
      <c r="G16" s="336"/>
    </row>
    <row r="17" spans="1:7" ht="9" customHeight="1" x14ac:dyDescent="0.2">
      <c r="A17" s="335">
        <v>41164</v>
      </c>
      <c r="B17" s="709" t="s">
        <v>34053</v>
      </c>
      <c r="C17" s="710"/>
      <c r="D17" s="703" t="s">
        <v>32954</v>
      </c>
      <c r="E17" s="704"/>
      <c r="F17" s="340">
        <v>2787.23</v>
      </c>
      <c r="G17" s="336"/>
    </row>
    <row r="18" spans="1:7" ht="9" customHeight="1" x14ac:dyDescent="0.2">
      <c r="A18" s="335">
        <v>41165</v>
      </c>
      <c r="B18" s="709" t="s">
        <v>34052</v>
      </c>
      <c r="C18" s="710"/>
      <c r="D18" s="703" t="s">
        <v>32954</v>
      </c>
      <c r="E18" s="704"/>
      <c r="F18" s="340">
        <v>3110.41</v>
      </c>
      <c r="G18" s="336"/>
    </row>
    <row r="19" spans="1:7" ht="9" customHeight="1" x14ac:dyDescent="0.2">
      <c r="A19" s="335">
        <v>41166</v>
      </c>
      <c r="B19" s="709" t="s">
        <v>34051</v>
      </c>
      <c r="C19" s="710"/>
      <c r="D19" s="703" t="s">
        <v>32954</v>
      </c>
      <c r="E19" s="704"/>
      <c r="F19" s="340">
        <v>3810.02</v>
      </c>
      <c r="G19" s="336"/>
    </row>
    <row r="20" spans="1:7" ht="9" customHeight="1" x14ac:dyDescent="0.2">
      <c r="A20" s="335">
        <v>42687</v>
      </c>
      <c r="B20" s="709" t="s">
        <v>34050</v>
      </c>
      <c r="C20" s="710"/>
      <c r="D20" s="703" t="s">
        <v>32954</v>
      </c>
      <c r="E20" s="704"/>
      <c r="F20" s="340">
        <v>1345.07</v>
      </c>
      <c r="G20" s="336"/>
    </row>
    <row r="21" spans="1:7" ht="9" customHeight="1" x14ac:dyDescent="0.2">
      <c r="A21" s="335">
        <v>42688</v>
      </c>
      <c r="B21" s="709" t="s">
        <v>34049</v>
      </c>
      <c r="C21" s="710"/>
      <c r="D21" s="703" t="s">
        <v>32954</v>
      </c>
      <c r="E21" s="704"/>
      <c r="F21" s="340">
        <v>1701.13</v>
      </c>
      <c r="G21" s="336"/>
    </row>
    <row r="22" spans="1:7" ht="9" customHeight="1" x14ac:dyDescent="0.2">
      <c r="A22" s="335">
        <v>42689</v>
      </c>
      <c r="B22" s="709" t="s">
        <v>34048</v>
      </c>
      <c r="C22" s="710"/>
      <c r="D22" s="703" t="s">
        <v>32954</v>
      </c>
      <c r="E22" s="704"/>
      <c r="F22" s="340">
        <v>2139.8200000000002</v>
      </c>
      <c r="G22" s="336"/>
    </row>
    <row r="23" spans="1:7" ht="9" customHeight="1" x14ac:dyDescent="0.2">
      <c r="A23" s="335">
        <v>42690</v>
      </c>
      <c r="B23" s="709" t="s">
        <v>34047</v>
      </c>
      <c r="C23" s="710"/>
      <c r="D23" s="703" t="s">
        <v>32954</v>
      </c>
      <c r="E23" s="704"/>
      <c r="F23" s="340">
        <v>3409.95</v>
      </c>
      <c r="G23" s="336"/>
    </row>
    <row r="24" spans="1:7" ht="9" customHeight="1" x14ac:dyDescent="0.2">
      <c r="A24" s="335">
        <v>42691</v>
      </c>
      <c r="B24" s="709" t="s">
        <v>34046</v>
      </c>
      <c r="C24" s="710"/>
      <c r="D24" s="703" t="s">
        <v>32954</v>
      </c>
      <c r="E24" s="704"/>
      <c r="F24" s="340">
        <v>7678.63</v>
      </c>
      <c r="G24" s="341" t="s">
        <v>32985</v>
      </c>
    </row>
    <row r="25" spans="1:7" ht="9" customHeight="1" x14ac:dyDescent="0.2">
      <c r="A25" s="335">
        <v>42693</v>
      </c>
      <c r="B25" s="709" t="s">
        <v>34045</v>
      </c>
      <c r="C25" s="710"/>
      <c r="D25" s="703" t="s">
        <v>33058</v>
      </c>
      <c r="E25" s="704"/>
      <c r="F25" s="340">
        <v>3508.6</v>
      </c>
      <c r="G25" s="336"/>
    </row>
    <row r="26" spans="1:7" ht="9" customHeight="1" x14ac:dyDescent="0.2">
      <c r="A26" s="335">
        <v>42692</v>
      </c>
      <c r="B26" s="709" t="s">
        <v>34044</v>
      </c>
      <c r="C26" s="710"/>
      <c r="D26" s="703" t="s">
        <v>32954</v>
      </c>
      <c r="E26" s="704"/>
      <c r="F26" s="334">
        <v>591.96</v>
      </c>
      <c r="G26" s="336"/>
    </row>
    <row r="27" spans="1:7" ht="9" customHeight="1" x14ac:dyDescent="0.2">
      <c r="A27" s="335">
        <v>41085</v>
      </c>
      <c r="B27" s="709" t="s">
        <v>34043</v>
      </c>
      <c r="C27" s="710"/>
      <c r="D27" s="703" t="s">
        <v>32954</v>
      </c>
      <c r="E27" s="704"/>
      <c r="F27" s="340">
        <v>1381.09</v>
      </c>
      <c r="G27" s="336"/>
    </row>
    <row r="28" spans="1:7" ht="9" customHeight="1" x14ac:dyDescent="0.2">
      <c r="A28" s="335">
        <v>42694</v>
      </c>
      <c r="B28" s="709" t="s">
        <v>34042</v>
      </c>
      <c r="C28" s="710"/>
      <c r="D28" s="703" t="s">
        <v>32954</v>
      </c>
      <c r="E28" s="704"/>
      <c r="F28" s="334">
        <v>689.47</v>
      </c>
      <c r="G28" s="341" t="s">
        <v>32985</v>
      </c>
    </row>
    <row r="29" spans="1:7" ht="9" customHeight="1" x14ac:dyDescent="0.2">
      <c r="A29" s="335">
        <v>41241</v>
      </c>
      <c r="B29" s="709" t="s">
        <v>34041</v>
      </c>
      <c r="C29" s="710"/>
      <c r="D29" s="703" t="s">
        <v>32954</v>
      </c>
      <c r="E29" s="704"/>
      <c r="F29" s="340">
        <v>1424.67</v>
      </c>
      <c r="G29" s="341" t="s">
        <v>32985</v>
      </c>
    </row>
    <row r="30" spans="1:7" ht="9" customHeight="1" x14ac:dyDescent="0.2">
      <c r="A30" s="335">
        <v>42697</v>
      </c>
      <c r="B30" s="709" t="s">
        <v>34040</v>
      </c>
      <c r="C30" s="710"/>
      <c r="D30" s="703" t="s">
        <v>33058</v>
      </c>
      <c r="E30" s="704"/>
      <c r="F30" s="334">
        <v>659.82</v>
      </c>
      <c r="G30" s="341" t="s">
        <v>32985</v>
      </c>
    </row>
    <row r="31" spans="1:7" ht="18.399999999999999" customHeight="1" x14ac:dyDescent="0.2">
      <c r="A31" s="335">
        <v>42698</v>
      </c>
      <c r="B31" s="701" t="s">
        <v>34039</v>
      </c>
      <c r="C31" s="702"/>
      <c r="D31" s="703" t="s">
        <v>33058</v>
      </c>
      <c r="E31" s="704"/>
      <c r="F31" s="334">
        <v>191.42</v>
      </c>
      <c r="G31" s="341" t="s">
        <v>32985</v>
      </c>
    </row>
    <row r="32" spans="1:7" ht="9" customHeight="1" x14ac:dyDescent="0.2">
      <c r="A32" s="335">
        <v>42699</v>
      </c>
      <c r="B32" s="709" t="s">
        <v>34038</v>
      </c>
      <c r="C32" s="710"/>
      <c r="D32" s="703" t="s">
        <v>33058</v>
      </c>
      <c r="E32" s="704"/>
      <c r="F32" s="334">
        <v>249.27</v>
      </c>
      <c r="G32" s="336"/>
    </row>
    <row r="33" spans="1:7" ht="9" customHeight="1" x14ac:dyDescent="0.2">
      <c r="A33" s="335">
        <v>42700</v>
      </c>
      <c r="B33" s="709" t="s">
        <v>34037</v>
      </c>
      <c r="C33" s="710"/>
      <c r="D33" s="703" t="s">
        <v>33058</v>
      </c>
      <c r="E33" s="704"/>
      <c r="F33" s="334">
        <v>175.28</v>
      </c>
      <c r="G33" s="341" t="s">
        <v>32985</v>
      </c>
    </row>
    <row r="34" spans="1:7" ht="9" customHeight="1" x14ac:dyDescent="0.2">
      <c r="A34" s="335">
        <v>42701</v>
      </c>
      <c r="B34" s="709" t="s">
        <v>34036</v>
      </c>
      <c r="C34" s="710"/>
      <c r="D34" s="703" t="s">
        <v>32919</v>
      </c>
      <c r="E34" s="704"/>
      <c r="F34" s="334">
        <v>38.369999999999997</v>
      </c>
      <c r="G34" s="336"/>
    </row>
    <row r="35" spans="1:7" ht="18.399999999999999" customHeight="1" x14ac:dyDescent="0.2">
      <c r="A35" s="335">
        <v>42703</v>
      </c>
      <c r="B35" s="701" t="s">
        <v>34035</v>
      </c>
      <c r="C35" s="702"/>
      <c r="D35" s="703" t="s">
        <v>32919</v>
      </c>
      <c r="E35" s="704"/>
      <c r="F35" s="334">
        <v>90.67</v>
      </c>
      <c r="G35" s="333"/>
    </row>
    <row r="36" spans="1:7" ht="9" customHeight="1" x14ac:dyDescent="0.2">
      <c r="A36" s="335">
        <v>42704</v>
      </c>
      <c r="B36" s="709" t="s">
        <v>34034</v>
      </c>
      <c r="C36" s="710"/>
      <c r="D36" s="703" t="s">
        <v>32919</v>
      </c>
      <c r="E36" s="704"/>
      <c r="F36" s="334">
        <v>6.05</v>
      </c>
      <c r="G36" s="336"/>
    </row>
    <row r="37" spans="1:7" ht="9" customHeight="1" x14ac:dyDescent="0.2">
      <c r="A37" s="335">
        <v>42705</v>
      </c>
      <c r="B37" s="709" t="s">
        <v>34033</v>
      </c>
      <c r="C37" s="710"/>
      <c r="D37" s="703" t="s">
        <v>32919</v>
      </c>
      <c r="E37" s="704"/>
      <c r="F37" s="334">
        <v>10.039999999999999</v>
      </c>
      <c r="G37" s="336"/>
    </row>
    <row r="38" spans="1:7" ht="18.399999999999999" customHeight="1" x14ac:dyDescent="0.2">
      <c r="A38" s="335">
        <v>42706</v>
      </c>
      <c r="B38" s="701" t="s">
        <v>34032</v>
      </c>
      <c r="C38" s="702"/>
      <c r="D38" s="703" t="s">
        <v>32921</v>
      </c>
      <c r="E38" s="704"/>
      <c r="F38" s="334">
        <v>5.47</v>
      </c>
      <c r="G38" s="333"/>
    </row>
    <row r="39" spans="1:7" ht="18.399999999999999" customHeight="1" x14ac:dyDescent="0.2">
      <c r="A39" s="335">
        <v>42707</v>
      </c>
      <c r="B39" s="701" t="s">
        <v>34031</v>
      </c>
      <c r="C39" s="702"/>
      <c r="D39" s="703" t="s">
        <v>32921</v>
      </c>
      <c r="E39" s="704"/>
      <c r="F39" s="334">
        <v>83.88</v>
      </c>
      <c r="G39" s="341" t="s">
        <v>32985</v>
      </c>
    </row>
    <row r="40" spans="1:7" ht="18.399999999999999" customHeight="1" x14ac:dyDescent="0.2">
      <c r="A40" s="335">
        <v>42708</v>
      </c>
      <c r="B40" s="701" t="s">
        <v>34030</v>
      </c>
      <c r="C40" s="702"/>
      <c r="D40" s="703" t="s">
        <v>32921</v>
      </c>
      <c r="E40" s="704"/>
      <c r="F40" s="334">
        <v>90.84</v>
      </c>
      <c r="G40" s="341" t="s">
        <v>32985</v>
      </c>
    </row>
    <row r="41" spans="1:7" ht="18.399999999999999" customHeight="1" x14ac:dyDescent="0.2">
      <c r="A41" s="335">
        <v>42709</v>
      </c>
      <c r="B41" s="701" t="s">
        <v>34029</v>
      </c>
      <c r="C41" s="702"/>
      <c r="D41" s="703" t="s">
        <v>32921</v>
      </c>
      <c r="E41" s="704"/>
      <c r="F41" s="334">
        <v>92.34</v>
      </c>
      <c r="G41" s="341" t="s">
        <v>32985</v>
      </c>
    </row>
    <row r="42" spans="1:7" ht="18.399999999999999" customHeight="1" x14ac:dyDescent="0.2">
      <c r="A42" s="335">
        <v>42710</v>
      </c>
      <c r="B42" s="701" t="s">
        <v>34028</v>
      </c>
      <c r="C42" s="702"/>
      <c r="D42" s="703" t="s">
        <v>32921</v>
      </c>
      <c r="E42" s="704"/>
      <c r="F42" s="334">
        <v>95.13</v>
      </c>
      <c r="G42" s="341" t="s">
        <v>32985</v>
      </c>
    </row>
    <row r="43" spans="1:7" ht="18.399999999999999" customHeight="1" x14ac:dyDescent="0.2">
      <c r="A43" s="335">
        <v>42711</v>
      </c>
      <c r="B43" s="701" t="s">
        <v>34027</v>
      </c>
      <c r="C43" s="702"/>
      <c r="D43" s="703" t="s">
        <v>33058</v>
      </c>
      <c r="E43" s="704"/>
      <c r="F43" s="334">
        <v>434.66</v>
      </c>
      <c r="G43" s="341" t="s">
        <v>32985</v>
      </c>
    </row>
    <row r="44" spans="1:7" ht="18.399999999999999" customHeight="1" x14ac:dyDescent="0.2">
      <c r="A44" s="335">
        <v>42712</v>
      </c>
      <c r="B44" s="701" t="s">
        <v>34026</v>
      </c>
      <c r="C44" s="702"/>
      <c r="D44" s="703" t="s">
        <v>32921</v>
      </c>
      <c r="E44" s="704"/>
      <c r="F44" s="334">
        <v>913.98</v>
      </c>
      <c r="G44" s="333"/>
    </row>
    <row r="45" spans="1:7" ht="9" customHeight="1" x14ac:dyDescent="0.2">
      <c r="A45" s="335">
        <v>42714</v>
      </c>
      <c r="B45" s="709" t="s">
        <v>34025</v>
      </c>
      <c r="C45" s="710"/>
      <c r="D45" s="703" t="s">
        <v>32921</v>
      </c>
      <c r="E45" s="704"/>
      <c r="F45" s="334">
        <v>467.32</v>
      </c>
      <c r="G45" s="341" t="s">
        <v>32985</v>
      </c>
    </row>
    <row r="46" spans="1:7" ht="9" customHeight="1" x14ac:dyDescent="0.2">
      <c r="A46" s="335">
        <v>42717</v>
      </c>
      <c r="B46" s="709" t="s">
        <v>34024</v>
      </c>
      <c r="C46" s="710"/>
      <c r="D46" s="703" t="s">
        <v>32921</v>
      </c>
      <c r="E46" s="704"/>
      <c r="F46" s="334">
        <v>618.54</v>
      </c>
      <c r="G46" s="341" t="s">
        <v>32985</v>
      </c>
    </row>
    <row r="47" spans="1:7" ht="9" customHeight="1" x14ac:dyDescent="0.2">
      <c r="A47" s="335">
        <v>42716</v>
      </c>
      <c r="B47" s="709" t="s">
        <v>34023</v>
      </c>
      <c r="C47" s="710"/>
      <c r="D47" s="703" t="s">
        <v>32921</v>
      </c>
      <c r="E47" s="704"/>
      <c r="F47" s="334">
        <v>614.34</v>
      </c>
      <c r="G47" s="341" t="s">
        <v>32985</v>
      </c>
    </row>
    <row r="48" spans="1:7" ht="9" customHeight="1" x14ac:dyDescent="0.2">
      <c r="A48" s="335">
        <v>42719</v>
      </c>
      <c r="B48" s="709" t="s">
        <v>34022</v>
      </c>
      <c r="C48" s="710"/>
      <c r="D48" s="703" t="s">
        <v>32921</v>
      </c>
      <c r="E48" s="704"/>
      <c r="F48" s="334">
        <v>639.51</v>
      </c>
      <c r="G48" s="341" t="s">
        <v>32985</v>
      </c>
    </row>
    <row r="49" spans="1:7" ht="9" customHeight="1" x14ac:dyDescent="0.2">
      <c r="A49" s="335">
        <v>42718</v>
      </c>
      <c r="B49" s="709" t="s">
        <v>34021</v>
      </c>
      <c r="C49" s="710"/>
      <c r="D49" s="703" t="s">
        <v>32921</v>
      </c>
      <c r="E49" s="704"/>
      <c r="F49" s="334">
        <v>634.80999999999995</v>
      </c>
      <c r="G49" s="341" t="s">
        <v>32985</v>
      </c>
    </row>
    <row r="50" spans="1:7" ht="18.399999999999999" customHeight="1" x14ac:dyDescent="0.2">
      <c r="A50" s="335">
        <v>42722</v>
      </c>
      <c r="B50" s="701" t="s">
        <v>34020</v>
      </c>
      <c r="C50" s="702"/>
      <c r="D50" s="703" t="s">
        <v>32921</v>
      </c>
      <c r="E50" s="704"/>
      <c r="F50" s="334">
        <v>838.05</v>
      </c>
      <c r="G50" s="341" t="s">
        <v>32985</v>
      </c>
    </row>
    <row r="51" spans="1:7" ht="9" customHeight="1" x14ac:dyDescent="0.2">
      <c r="A51" s="335">
        <v>42721</v>
      </c>
      <c r="B51" s="709" t="s">
        <v>34019</v>
      </c>
      <c r="C51" s="710"/>
      <c r="D51" s="703" t="s">
        <v>32921</v>
      </c>
      <c r="E51" s="704"/>
      <c r="F51" s="334">
        <v>658.88</v>
      </c>
      <c r="G51" s="341" t="s">
        <v>32985</v>
      </c>
    </row>
    <row r="52" spans="1:7" ht="9" customHeight="1" x14ac:dyDescent="0.2">
      <c r="A52" s="335">
        <v>42720</v>
      </c>
      <c r="B52" s="709" t="s">
        <v>34018</v>
      </c>
      <c r="C52" s="710"/>
      <c r="D52" s="703" t="s">
        <v>32921</v>
      </c>
      <c r="E52" s="704"/>
      <c r="F52" s="334">
        <v>653.69000000000005</v>
      </c>
      <c r="G52" s="341" t="s">
        <v>32985</v>
      </c>
    </row>
    <row r="53" spans="1:7" ht="18.399999999999999" customHeight="1" x14ac:dyDescent="0.2">
      <c r="A53" s="335">
        <v>42723</v>
      </c>
      <c r="B53" s="701" t="s">
        <v>34017</v>
      </c>
      <c r="C53" s="702"/>
      <c r="D53" s="703" t="s">
        <v>32921</v>
      </c>
      <c r="E53" s="704"/>
      <c r="F53" s="334">
        <v>807.71</v>
      </c>
      <c r="G53" s="341" t="s">
        <v>32985</v>
      </c>
    </row>
    <row r="54" spans="1:7" ht="9" customHeight="1" x14ac:dyDescent="0.2">
      <c r="A54" s="335">
        <v>42724</v>
      </c>
      <c r="B54" s="709" t="s">
        <v>34016</v>
      </c>
      <c r="C54" s="710"/>
      <c r="D54" s="703" t="s">
        <v>32921</v>
      </c>
      <c r="E54" s="704"/>
      <c r="F54" s="340">
        <v>1194.77</v>
      </c>
      <c r="G54" s="341" t="s">
        <v>32985</v>
      </c>
    </row>
    <row r="55" spans="1:7" ht="18.399999999999999" customHeight="1" x14ac:dyDescent="0.2">
      <c r="A55" s="335">
        <v>42726</v>
      </c>
      <c r="B55" s="701" t="s">
        <v>34015</v>
      </c>
      <c r="C55" s="702"/>
      <c r="D55" s="703" t="s">
        <v>33058</v>
      </c>
      <c r="E55" s="704"/>
      <c r="F55" s="334">
        <v>304.27999999999997</v>
      </c>
      <c r="G55" s="341" t="s">
        <v>32985</v>
      </c>
    </row>
    <row r="56" spans="1:7" ht="18.399999999999999" customHeight="1" x14ac:dyDescent="0.2">
      <c r="A56" s="335">
        <v>42727</v>
      </c>
      <c r="B56" s="701" t="s">
        <v>34014</v>
      </c>
      <c r="C56" s="702"/>
      <c r="D56" s="703" t="s">
        <v>33058</v>
      </c>
      <c r="E56" s="704"/>
      <c r="F56" s="334">
        <v>326.77999999999997</v>
      </c>
      <c r="G56" s="341" t="s">
        <v>32985</v>
      </c>
    </row>
    <row r="57" spans="1:7" ht="10.15" customHeight="1" x14ac:dyDescent="0.2">
      <c r="A57" s="332" t="s">
        <v>32918</v>
      </c>
    </row>
  </sheetData>
  <mergeCells count="106">
    <mergeCell ref="B51:C51"/>
    <mergeCell ref="D51:E51"/>
    <mergeCell ref="B54:C54"/>
    <mergeCell ref="D54:E54"/>
    <mergeCell ref="B55:C55"/>
    <mergeCell ref="D55:E55"/>
    <mergeCell ref="B56:C56"/>
    <mergeCell ref="D56:E56"/>
    <mergeCell ref="B52:C52"/>
    <mergeCell ref="D52:E52"/>
    <mergeCell ref="B53:C53"/>
    <mergeCell ref="D53:E53"/>
    <mergeCell ref="B46:C46"/>
    <mergeCell ref="D46:E46"/>
    <mergeCell ref="B50:C50"/>
    <mergeCell ref="D50:E50"/>
    <mergeCell ref="B49:C49"/>
    <mergeCell ref="D49:E49"/>
    <mergeCell ref="B47:C47"/>
    <mergeCell ref="D47:E47"/>
    <mergeCell ref="B48:C48"/>
    <mergeCell ref="D48:E48"/>
    <mergeCell ref="B33:C33"/>
    <mergeCell ref="D33:E33"/>
    <mergeCell ref="B45:C45"/>
    <mergeCell ref="D45:E45"/>
    <mergeCell ref="B39:C39"/>
    <mergeCell ref="D39:E39"/>
    <mergeCell ref="B40:C40"/>
    <mergeCell ref="D40:E40"/>
    <mergeCell ref="B41:C41"/>
    <mergeCell ref="D41:E41"/>
    <mergeCell ref="B42:C42"/>
    <mergeCell ref="D42:E42"/>
    <mergeCell ref="B43:C43"/>
    <mergeCell ref="D43:E43"/>
    <mergeCell ref="B44:C44"/>
    <mergeCell ref="D44:E44"/>
    <mergeCell ref="B23:C23"/>
    <mergeCell ref="D23:E23"/>
    <mergeCell ref="B37:C37"/>
    <mergeCell ref="D37:E37"/>
    <mergeCell ref="B38:C38"/>
    <mergeCell ref="D38:E38"/>
    <mergeCell ref="B29:C29"/>
    <mergeCell ref="D29:E29"/>
    <mergeCell ref="B30:C30"/>
    <mergeCell ref="D30:E30"/>
    <mergeCell ref="B31:C31"/>
    <mergeCell ref="D31:E31"/>
    <mergeCell ref="B32:C32"/>
    <mergeCell ref="D32:E32"/>
    <mergeCell ref="B34:C34"/>
    <mergeCell ref="D34:E34"/>
    <mergeCell ref="B35:C35"/>
    <mergeCell ref="D35:E35"/>
    <mergeCell ref="B36:C36"/>
    <mergeCell ref="D36:E36"/>
    <mergeCell ref="B27:C27"/>
    <mergeCell ref="D27:E27"/>
    <mergeCell ref="B28:C28"/>
    <mergeCell ref="D28:E28"/>
    <mergeCell ref="B24:C24"/>
    <mergeCell ref="D24:E24"/>
    <mergeCell ref="B25:C25"/>
    <mergeCell ref="D25:E25"/>
    <mergeCell ref="B26:C26"/>
    <mergeCell ref="D26:E26"/>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12:C12"/>
    <mergeCell ref="D12:E12"/>
    <mergeCell ref="B13:C13"/>
    <mergeCell ref="D13:E13"/>
    <mergeCell ref="B4:C4"/>
    <mergeCell ref="D4:E4"/>
    <mergeCell ref="B5:C5"/>
    <mergeCell ref="D5:E5"/>
    <mergeCell ref="B6:C6"/>
    <mergeCell ref="D6:E6"/>
    <mergeCell ref="B9:C9"/>
    <mergeCell ref="D9:E9"/>
    <mergeCell ref="B10:C10"/>
    <mergeCell ref="D10:E10"/>
    <mergeCell ref="B11:C11"/>
    <mergeCell ref="D11:E11"/>
    <mergeCell ref="B7:C7"/>
    <mergeCell ref="D7:E7"/>
    <mergeCell ref="B8:C8"/>
    <mergeCell ref="D8:E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9"/>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42728</v>
      </c>
      <c r="B5" s="701" t="s">
        <v>34099</v>
      </c>
      <c r="C5" s="702"/>
      <c r="D5" s="703" t="s">
        <v>33058</v>
      </c>
      <c r="E5" s="704"/>
      <c r="F5" s="334">
        <v>321.98</v>
      </c>
      <c r="G5" s="341" t="s">
        <v>32985</v>
      </c>
    </row>
    <row r="6" spans="1:7" ht="18.399999999999999" customHeight="1" x14ac:dyDescent="0.2">
      <c r="A6" s="335">
        <v>42729</v>
      </c>
      <c r="B6" s="701" t="s">
        <v>34098</v>
      </c>
      <c r="C6" s="702"/>
      <c r="D6" s="703" t="s">
        <v>33058</v>
      </c>
      <c r="E6" s="704"/>
      <c r="F6" s="334">
        <v>358.95</v>
      </c>
      <c r="G6" s="341" t="s">
        <v>32985</v>
      </c>
    </row>
    <row r="7" spans="1:7" ht="18.399999999999999" customHeight="1" x14ac:dyDescent="0.2">
      <c r="A7" s="335">
        <v>42730</v>
      </c>
      <c r="B7" s="701" t="s">
        <v>34097</v>
      </c>
      <c r="C7" s="702"/>
      <c r="D7" s="703" t="s">
        <v>33058</v>
      </c>
      <c r="E7" s="704"/>
      <c r="F7" s="334">
        <v>672.36</v>
      </c>
      <c r="G7" s="341" t="s">
        <v>32985</v>
      </c>
    </row>
    <row r="8" spans="1:7" ht="18.399999999999999" customHeight="1" x14ac:dyDescent="0.2">
      <c r="A8" s="335">
        <v>42731</v>
      </c>
      <c r="B8" s="701" t="s">
        <v>34096</v>
      </c>
      <c r="C8" s="702"/>
      <c r="D8" s="703" t="s">
        <v>33058</v>
      </c>
      <c r="E8" s="704"/>
      <c r="F8" s="334">
        <v>701.89</v>
      </c>
      <c r="G8" s="341" t="s">
        <v>32985</v>
      </c>
    </row>
    <row r="9" spans="1:7" ht="18.399999999999999" customHeight="1" x14ac:dyDescent="0.2">
      <c r="A9" s="335">
        <v>42732</v>
      </c>
      <c r="B9" s="701" t="s">
        <v>34095</v>
      </c>
      <c r="C9" s="702"/>
      <c r="D9" s="703" t="s">
        <v>33058</v>
      </c>
      <c r="E9" s="704"/>
      <c r="F9" s="334">
        <v>692.01</v>
      </c>
      <c r="G9" s="341" t="s">
        <v>32985</v>
      </c>
    </row>
    <row r="10" spans="1:7" ht="18.399999999999999" customHeight="1" x14ac:dyDescent="0.2">
      <c r="A10" s="335">
        <v>42733</v>
      </c>
      <c r="B10" s="701" t="s">
        <v>34094</v>
      </c>
      <c r="C10" s="702"/>
      <c r="D10" s="703" t="s">
        <v>33058</v>
      </c>
      <c r="E10" s="704"/>
      <c r="F10" s="334">
        <v>762.37</v>
      </c>
      <c r="G10" s="341" t="s">
        <v>32985</v>
      </c>
    </row>
    <row r="11" spans="1:7" ht="18.399999999999999" customHeight="1" x14ac:dyDescent="0.2">
      <c r="A11" s="335">
        <v>42734</v>
      </c>
      <c r="B11" s="701" t="s">
        <v>34093</v>
      </c>
      <c r="C11" s="702"/>
      <c r="D11" s="703" t="s">
        <v>33058</v>
      </c>
      <c r="E11" s="704"/>
      <c r="F11" s="334">
        <v>918.54</v>
      </c>
      <c r="G11" s="341" t="s">
        <v>32985</v>
      </c>
    </row>
    <row r="12" spans="1:7" ht="18.399999999999999" customHeight="1" x14ac:dyDescent="0.2">
      <c r="A12" s="335">
        <v>42735</v>
      </c>
      <c r="B12" s="701" t="s">
        <v>34092</v>
      </c>
      <c r="C12" s="702"/>
      <c r="D12" s="703" t="s">
        <v>33058</v>
      </c>
      <c r="E12" s="704"/>
      <c r="F12" s="334">
        <v>869.24</v>
      </c>
      <c r="G12" s="341" t="s">
        <v>32985</v>
      </c>
    </row>
    <row r="13" spans="1:7" ht="18.399999999999999" customHeight="1" x14ac:dyDescent="0.2">
      <c r="A13" s="335">
        <v>42736</v>
      </c>
      <c r="B13" s="701" t="s">
        <v>34091</v>
      </c>
      <c r="C13" s="702"/>
      <c r="D13" s="703" t="s">
        <v>33058</v>
      </c>
      <c r="E13" s="704"/>
      <c r="F13" s="334">
        <v>891.76</v>
      </c>
      <c r="G13" s="341" t="s">
        <v>32985</v>
      </c>
    </row>
    <row r="14" spans="1:7" ht="18.399999999999999" customHeight="1" x14ac:dyDescent="0.2">
      <c r="A14" s="335">
        <v>42737</v>
      </c>
      <c r="B14" s="701" t="s">
        <v>34090</v>
      </c>
      <c r="C14" s="702"/>
      <c r="D14" s="703" t="s">
        <v>33058</v>
      </c>
      <c r="E14" s="704"/>
      <c r="F14" s="340">
        <v>1056.3900000000001</v>
      </c>
      <c r="G14" s="341" t="s">
        <v>32985</v>
      </c>
    </row>
    <row r="15" spans="1:7" ht="18.399999999999999" customHeight="1" x14ac:dyDescent="0.2">
      <c r="A15" s="335">
        <v>42738</v>
      </c>
      <c r="B15" s="701" t="s">
        <v>34089</v>
      </c>
      <c r="C15" s="702"/>
      <c r="D15" s="703" t="s">
        <v>33058</v>
      </c>
      <c r="E15" s="704"/>
      <c r="F15" s="340">
        <v>1127.19</v>
      </c>
      <c r="G15" s="341" t="s">
        <v>32985</v>
      </c>
    </row>
    <row r="16" spans="1:7" ht="18.399999999999999" customHeight="1" x14ac:dyDescent="0.2">
      <c r="A16" s="335">
        <v>42739</v>
      </c>
      <c r="B16" s="701" t="s">
        <v>34088</v>
      </c>
      <c r="C16" s="702"/>
      <c r="D16" s="703" t="s">
        <v>33058</v>
      </c>
      <c r="E16" s="704"/>
      <c r="F16" s="340">
        <v>1246.3499999999999</v>
      </c>
      <c r="G16" s="341" t="s">
        <v>32985</v>
      </c>
    </row>
    <row r="17" spans="1:7" ht="18.399999999999999" customHeight="1" x14ac:dyDescent="0.2">
      <c r="A17" s="335">
        <v>42740</v>
      </c>
      <c r="B17" s="701" t="s">
        <v>34087</v>
      </c>
      <c r="C17" s="702"/>
      <c r="D17" s="703" t="s">
        <v>33058</v>
      </c>
      <c r="E17" s="704"/>
      <c r="F17" s="340">
        <v>1237.2</v>
      </c>
      <c r="G17" s="341" t="s">
        <v>32985</v>
      </c>
    </row>
    <row r="18" spans="1:7" ht="18.399999999999999" customHeight="1" x14ac:dyDescent="0.2">
      <c r="A18" s="335">
        <v>42741</v>
      </c>
      <c r="B18" s="701" t="s">
        <v>34086</v>
      </c>
      <c r="C18" s="702"/>
      <c r="D18" s="703" t="s">
        <v>33058</v>
      </c>
      <c r="E18" s="704"/>
      <c r="F18" s="340">
        <v>1387.07</v>
      </c>
      <c r="G18" s="341" t="s">
        <v>32985</v>
      </c>
    </row>
    <row r="19" spans="1:7" ht="18.399999999999999" customHeight="1" x14ac:dyDescent="0.2">
      <c r="A19" s="335">
        <v>42742</v>
      </c>
      <c r="B19" s="701" t="s">
        <v>34085</v>
      </c>
      <c r="C19" s="702"/>
      <c r="D19" s="703" t="s">
        <v>33058</v>
      </c>
      <c r="E19" s="704"/>
      <c r="F19" s="340">
        <v>1528.66</v>
      </c>
      <c r="G19" s="341" t="s">
        <v>32985</v>
      </c>
    </row>
    <row r="20" spans="1:7" ht="18.399999999999999" customHeight="1" x14ac:dyDescent="0.2">
      <c r="A20" s="335">
        <v>42743</v>
      </c>
      <c r="B20" s="701" t="s">
        <v>34084</v>
      </c>
      <c r="C20" s="702"/>
      <c r="D20" s="703" t="s">
        <v>33058</v>
      </c>
      <c r="E20" s="704"/>
      <c r="F20" s="340">
        <v>1709</v>
      </c>
      <c r="G20" s="341" t="s">
        <v>32985</v>
      </c>
    </row>
    <row r="21" spans="1:7" ht="18.399999999999999" customHeight="1" x14ac:dyDescent="0.2">
      <c r="A21" s="335">
        <v>42744</v>
      </c>
      <c r="B21" s="701" t="s">
        <v>34083</v>
      </c>
      <c r="C21" s="702"/>
      <c r="D21" s="703" t="s">
        <v>33058</v>
      </c>
      <c r="E21" s="704"/>
      <c r="F21" s="340">
        <v>1739.46</v>
      </c>
      <c r="G21" s="341" t="s">
        <v>32985</v>
      </c>
    </row>
    <row r="22" spans="1:7" ht="18.399999999999999" customHeight="1" x14ac:dyDescent="0.2">
      <c r="A22" s="335">
        <v>42745</v>
      </c>
      <c r="B22" s="701" t="s">
        <v>34082</v>
      </c>
      <c r="C22" s="702"/>
      <c r="D22" s="703" t="s">
        <v>33058</v>
      </c>
      <c r="E22" s="704"/>
      <c r="F22" s="340">
        <v>1696.55</v>
      </c>
      <c r="G22" s="341" t="s">
        <v>32985</v>
      </c>
    </row>
    <row r="23" spans="1:7" ht="18.399999999999999" customHeight="1" x14ac:dyDescent="0.2">
      <c r="A23" s="335">
        <v>42746</v>
      </c>
      <c r="B23" s="701" t="s">
        <v>34081</v>
      </c>
      <c r="C23" s="702"/>
      <c r="D23" s="703" t="s">
        <v>33058</v>
      </c>
      <c r="E23" s="704"/>
      <c r="F23" s="340">
        <v>1966.83</v>
      </c>
      <c r="G23" s="341" t="s">
        <v>32985</v>
      </c>
    </row>
    <row r="24" spans="1:7" ht="18.399999999999999" customHeight="1" x14ac:dyDescent="0.2">
      <c r="A24" s="335">
        <v>42747</v>
      </c>
      <c r="B24" s="701" t="s">
        <v>34080</v>
      </c>
      <c r="C24" s="702"/>
      <c r="D24" s="703" t="s">
        <v>33058</v>
      </c>
      <c r="E24" s="704"/>
      <c r="F24" s="340">
        <v>2069.81</v>
      </c>
      <c r="G24" s="341" t="s">
        <v>32985</v>
      </c>
    </row>
    <row r="25" spans="1:7" ht="18.399999999999999" customHeight="1" x14ac:dyDescent="0.2">
      <c r="A25" s="335">
        <v>42748</v>
      </c>
      <c r="B25" s="701" t="s">
        <v>34079</v>
      </c>
      <c r="C25" s="702"/>
      <c r="D25" s="703" t="s">
        <v>33058</v>
      </c>
      <c r="E25" s="704"/>
      <c r="F25" s="334">
        <v>98.9</v>
      </c>
      <c r="G25" s="341" t="s">
        <v>32985</v>
      </c>
    </row>
    <row r="26" spans="1:7" ht="18.399999999999999" customHeight="1" x14ac:dyDescent="0.2">
      <c r="A26" s="335">
        <v>42749</v>
      </c>
      <c r="B26" s="701" t="s">
        <v>34078</v>
      </c>
      <c r="C26" s="702"/>
      <c r="D26" s="703" t="s">
        <v>33058</v>
      </c>
      <c r="E26" s="704"/>
      <c r="F26" s="334">
        <v>97.4</v>
      </c>
      <c r="G26" s="341" t="s">
        <v>32985</v>
      </c>
    </row>
    <row r="27" spans="1:7" ht="18.399999999999999" customHeight="1" x14ac:dyDescent="0.2">
      <c r="A27" s="335">
        <v>42750</v>
      </c>
      <c r="B27" s="701" t="s">
        <v>34077</v>
      </c>
      <c r="C27" s="702"/>
      <c r="D27" s="703" t="s">
        <v>33058</v>
      </c>
      <c r="E27" s="704"/>
      <c r="F27" s="334">
        <v>123.1</v>
      </c>
      <c r="G27" s="341" t="s">
        <v>32985</v>
      </c>
    </row>
    <row r="28" spans="1:7" ht="18.399999999999999" customHeight="1" x14ac:dyDescent="0.2">
      <c r="A28" s="335">
        <v>42751</v>
      </c>
      <c r="B28" s="701" t="s">
        <v>34076</v>
      </c>
      <c r="C28" s="702"/>
      <c r="D28" s="703" t="s">
        <v>33058</v>
      </c>
      <c r="E28" s="704"/>
      <c r="F28" s="334">
        <v>124.35</v>
      </c>
      <c r="G28" s="341" t="s">
        <v>32985</v>
      </c>
    </row>
    <row r="29" spans="1:7" ht="18.399999999999999" customHeight="1" x14ac:dyDescent="0.2">
      <c r="A29" s="335">
        <v>42752</v>
      </c>
      <c r="B29" s="701" t="s">
        <v>34075</v>
      </c>
      <c r="C29" s="702"/>
      <c r="D29" s="703" t="s">
        <v>33058</v>
      </c>
      <c r="E29" s="704"/>
      <c r="F29" s="334">
        <v>164.94</v>
      </c>
      <c r="G29" s="341" t="s">
        <v>32985</v>
      </c>
    </row>
    <row r="30" spans="1:7" ht="18.399999999999999" customHeight="1" x14ac:dyDescent="0.2">
      <c r="A30" s="335">
        <v>42753</v>
      </c>
      <c r="B30" s="701" t="s">
        <v>34074</v>
      </c>
      <c r="C30" s="702"/>
      <c r="D30" s="703" t="s">
        <v>33058</v>
      </c>
      <c r="E30" s="704"/>
      <c r="F30" s="334">
        <v>170.19</v>
      </c>
      <c r="G30" s="341" t="s">
        <v>32985</v>
      </c>
    </row>
    <row r="31" spans="1:7" ht="18.399999999999999" customHeight="1" x14ac:dyDescent="0.2">
      <c r="A31" s="335">
        <v>42754</v>
      </c>
      <c r="B31" s="701" t="s">
        <v>34073</v>
      </c>
      <c r="C31" s="702"/>
      <c r="D31" s="703" t="s">
        <v>33058</v>
      </c>
      <c r="E31" s="704"/>
      <c r="F31" s="334">
        <v>253.81</v>
      </c>
      <c r="G31" s="341" t="s">
        <v>32985</v>
      </c>
    </row>
    <row r="32" spans="1:7" ht="18.399999999999999" customHeight="1" x14ac:dyDescent="0.2">
      <c r="A32" s="335">
        <v>42755</v>
      </c>
      <c r="B32" s="701" t="s">
        <v>34072</v>
      </c>
      <c r="C32" s="702"/>
      <c r="D32" s="703" t="s">
        <v>33058</v>
      </c>
      <c r="E32" s="704"/>
      <c r="F32" s="334">
        <v>255.34</v>
      </c>
      <c r="G32" s="341" t="s">
        <v>32985</v>
      </c>
    </row>
    <row r="33" spans="1:7" ht="18.399999999999999" customHeight="1" x14ac:dyDescent="0.2">
      <c r="A33" s="335">
        <v>42756</v>
      </c>
      <c r="B33" s="701" t="s">
        <v>34071</v>
      </c>
      <c r="C33" s="702"/>
      <c r="D33" s="703" t="s">
        <v>33058</v>
      </c>
      <c r="E33" s="704"/>
      <c r="F33" s="334">
        <v>136.37</v>
      </c>
      <c r="G33" s="341" t="s">
        <v>32985</v>
      </c>
    </row>
    <row r="34" spans="1:7" ht="18.399999999999999" customHeight="1" x14ac:dyDescent="0.2">
      <c r="A34" s="335">
        <v>42757</v>
      </c>
      <c r="B34" s="701" t="s">
        <v>34070</v>
      </c>
      <c r="C34" s="702"/>
      <c r="D34" s="703" t="s">
        <v>33058</v>
      </c>
      <c r="E34" s="704"/>
      <c r="F34" s="334">
        <v>181.33</v>
      </c>
      <c r="G34" s="341" t="s">
        <v>32985</v>
      </c>
    </row>
    <row r="35" spans="1:7" ht="18.399999999999999" customHeight="1" x14ac:dyDescent="0.2">
      <c r="A35" s="335">
        <v>42759</v>
      </c>
      <c r="B35" s="701" t="s">
        <v>34069</v>
      </c>
      <c r="C35" s="702"/>
      <c r="D35" s="703" t="s">
        <v>33058</v>
      </c>
      <c r="E35" s="704"/>
      <c r="F35" s="334">
        <v>189.06</v>
      </c>
      <c r="G35" s="341" t="s">
        <v>32985</v>
      </c>
    </row>
    <row r="36" spans="1:7" ht="18.399999999999999" customHeight="1" x14ac:dyDescent="0.2">
      <c r="A36" s="335">
        <v>42760</v>
      </c>
      <c r="B36" s="701" t="s">
        <v>34068</v>
      </c>
      <c r="C36" s="702"/>
      <c r="D36" s="703" t="s">
        <v>33058</v>
      </c>
      <c r="E36" s="704"/>
      <c r="F36" s="334">
        <v>254.82</v>
      </c>
      <c r="G36" s="341" t="s">
        <v>32985</v>
      </c>
    </row>
    <row r="37" spans="1:7" ht="18.399999999999999" customHeight="1" x14ac:dyDescent="0.2">
      <c r="A37" s="335">
        <v>42761</v>
      </c>
      <c r="B37" s="701" t="s">
        <v>34067</v>
      </c>
      <c r="C37" s="702"/>
      <c r="D37" s="703" t="s">
        <v>33058</v>
      </c>
      <c r="E37" s="704"/>
      <c r="F37" s="334">
        <v>266.07</v>
      </c>
      <c r="G37" s="341" t="s">
        <v>32985</v>
      </c>
    </row>
    <row r="38" spans="1:7" ht="18.399999999999999" customHeight="1" x14ac:dyDescent="0.2">
      <c r="A38" s="335">
        <v>42762</v>
      </c>
      <c r="B38" s="701" t="s">
        <v>34066</v>
      </c>
      <c r="C38" s="702"/>
      <c r="D38" s="703" t="s">
        <v>33058</v>
      </c>
      <c r="E38" s="704"/>
      <c r="F38" s="334">
        <v>263.68</v>
      </c>
      <c r="G38" s="341" t="s">
        <v>32985</v>
      </c>
    </row>
    <row r="39" spans="1:7" ht="10.15" customHeight="1" x14ac:dyDescent="0.2">
      <c r="A39" s="332" t="s">
        <v>32918</v>
      </c>
    </row>
  </sheetData>
  <mergeCells count="70">
    <mergeCell ref="B37:C37"/>
    <mergeCell ref="D37:E37"/>
    <mergeCell ref="B38:C38"/>
    <mergeCell ref="D38:E38"/>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9"/>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42763</v>
      </c>
      <c r="B5" s="701" t="s">
        <v>34133</v>
      </c>
      <c r="C5" s="702"/>
      <c r="D5" s="703" t="s">
        <v>33058</v>
      </c>
      <c r="E5" s="704"/>
      <c r="F5" s="334">
        <v>282.16000000000003</v>
      </c>
      <c r="G5" s="341" t="s">
        <v>32985</v>
      </c>
    </row>
    <row r="6" spans="1:7" ht="18.399999999999999" customHeight="1" x14ac:dyDescent="0.2">
      <c r="A6" s="335">
        <v>42764</v>
      </c>
      <c r="B6" s="701" t="s">
        <v>34132</v>
      </c>
      <c r="C6" s="702"/>
      <c r="D6" s="703" t="s">
        <v>33058</v>
      </c>
      <c r="E6" s="704"/>
      <c r="F6" s="334">
        <v>529.34</v>
      </c>
      <c r="G6" s="341" t="s">
        <v>32985</v>
      </c>
    </row>
    <row r="7" spans="1:7" ht="18.399999999999999" customHeight="1" x14ac:dyDescent="0.2">
      <c r="A7" s="335">
        <v>42765</v>
      </c>
      <c r="B7" s="701" t="s">
        <v>34131</v>
      </c>
      <c r="C7" s="702"/>
      <c r="D7" s="703" t="s">
        <v>33058</v>
      </c>
      <c r="E7" s="704"/>
      <c r="F7" s="334">
        <v>544.1</v>
      </c>
      <c r="G7" s="341" t="s">
        <v>32985</v>
      </c>
    </row>
    <row r="8" spans="1:7" ht="18.399999999999999" customHeight="1" x14ac:dyDescent="0.2">
      <c r="A8" s="335">
        <v>42766</v>
      </c>
      <c r="B8" s="701" t="s">
        <v>34130</v>
      </c>
      <c r="C8" s="702"/>
      <c r="D8" s="703" t="s">
        <v>33058</v>
      </c>
      <c r="E8" s="704"/>
      <c r="F8" s="334">
        <v>539.16999999999996</v>
      </c>
      <c r="G8" s="341" t="s">
        <v>32985</v>
      </c>
    </row>
    <row r="9" spans="1:7" ht="18.399999999999999" customHeight="1" x14ac:dyDescent="0.2">
      <c r="A9" s="335">
        <v>42767</v>
      </c>
      <c r="B9" s="701" t="s">
        <v>34129</v>
      </c>
      <c r="C9" s="702"/>
      <c r="D9" s="703" t="s">
        <v>33058</v>
      </c>
      <c r="E9" s="704"/>
      <c r="F9" s="334">
        <v>574.35</v>
      </c>
      <c r="G9" s="341" t="s">
        <v>32985</v>
      </c>
    </row>
    <row r="10" spans="1:7" ht="18.399999999999999" customHeight="1" x14ac:dyDescent="0.2">
      <c r="A10" s="335">
        <v>42768</v>
      </c>
      <c r="B10" s="701" t="s">
        <v>34128</v>
      </c>
      <c r="C10" s="702"/>
      <c r="D10" s="703" t="s">
        <v>33058</v>
      </c>
      <c r="E10" s="704"/>
      <c r="F10" s="334">
        <v>738.43</v>
      </c>
      <c r="G10" s="341" t="s">
        <v>32985</v>
      </c>
    </row>
    <row r="11" spans="1:7" ht="18.399999999999999" customHeight="1" x14ac:dyDescent="0.2">
      <c r="A11" s="335">
        <v>42769</v>
      </c>
      <c r="B11" s="701" t="s">
        <v>34127</v>
      </c>
      <c r="C11" s="702"/>
      <c r="D11" s="703" t="s">
        <v>33058</v>
      </c>
      <c r="E11" s="704"/>
      <c r="F11" s="334">
        <v>747.08</v>
      </c>
      <c r="G11" s="341" t="s">
        <v>32985</v>
      </c>
    </row>
    <row r="12" spans="1:7" ht="18.399999999999999" customHeight="1" x14ac:dyDescent="0.2">
      <c r="A12" s="335">
        <v>42770</v>
      </c>
      <c r="B12" s="701" t="s">
        <v>34126</v>
      </c>
      <c r="C12" s="702"/>
      <c r="D12" s="703" t="s">
        <v>33058</v>
      </c>
      <c r="E12" s="704"/>
      <c r="F12" s="334">
        <v>725.04</v>
      </c>
      <c r="G12" s="341" t="s">
        <v>32985</v>
      </c>
    </row>
    <row r="13" spans="1:7" ht="18.399999999999999" customHeight="1" x14ac:dyDescent="0.2">
      <c r="A13" s="335">
        <v>42771</v>
      </c>
      <c r="B13" s="701" t="s">
        <v>34125</v>
      </c>
      <c r="C13" s="702"/>
      <c r="D13" s="703" t="s">
        <v>33058</v>
      </c>
      <c r="E13" s="704"/>
      <c r="F13" s="334">
        <v>807.36</v>
      </c>
      <c r="G13" s="341" t="s">
        <v>32985</v>
      </c>
    </row>
    <row r="14" spans="1:7" ht="18.399999999999999" customHeight="1" x14ac:dyDescent="0.2">
      <c r="A14" s="335">
        <v>42772</v>
      </c>
      <c r="B14" s="701" t="s">
        <v>34124</v>
      </c>
      <c r="C14" s="702"/>
      <c r="D14" s="703" t="s">
        <v>33058</v>
      </c>
      <c r="E14" s="704"/>
      <c r="F14" s="334">
        <v>997.48</v>
      </c>
      <c r="G14" s="341" t="s">
        <v>32985</v>
      </c>
    </row>
    <row r="15" spans="1:7" ht="18.399999999999999" customHeight="1" x14ac:dyDescent="0.2">
      <c r="A15" s="335">
        <v>42773</v>
      </c>
      <c r="B15" s="701" t="s">
        <v>34123</v>
      </c>
      <c r="C15" s="702"/>
      <c r="D15" s="703" t="s">
        <v>33058</v>
      </c>
      <c r="E15" s="704"/>
      <c r="F15" s="334">
        <v>987.02</v>
      </c>
      <c r="G15" s="341" t="s">
        <v>32985</v>
      </c>
    </row>
    <row r="16" spans="1:7" ht="18.399999999999999" customHeight="1" x14ac:dyDescent="0.2">
      <c r="A16" s="335">
        <v>42774</v>
      </c>
      <c r="B16" s="701" t="s">
        <v>34122</v>
      </c>
      <c r="C16" s="702"/>
      <c r="D16" s="703" t="s">
        <v>33058</v>
      </c>
      <c r="E16" s="704"/>
      <c r="F16" s="334">
        <v>982.45</v>
      </c>
      <c r="G16" s="341" t="s">
        <v>32985</v>
      </c>
    </row>
    <row r="17" spans="1:7" ht="18.399999999999999" customHeight="1" x14ac:dyDescent="0.2">
      <c r="A17" s="335">
        <v>42775</v>
      </c>
      <c r="B17" s="701" t="s">
        <v>34121</v>
      </c>
      <c r="C17" s="702"/>
      <c r="D17" s="703" t="s">
        <v>33058</v>
      </c>
      <c r="E17" s="704"/>
      <c r="F17" s="340">
        <v>1057.3900000000001</v>
      </c>
      <c r="G17" s="341" t="s">
        <v>32985</v>
      </c>
    </row>
    <row r="18" spans="1:7" ht="18.399999999999999" customHeight="1" x14ac:dyDescent="0.2">
      <c r="A18" s="335">
        <v>42776</v>
      </c>
      <c r="B18" s="701" t="s">
        <v>34120</v>
      </c>
      <c r="C18" s="702"/>
      <c r="D18" s="703" t="s">
        <v>33058</v>
      </c>
      <c r="E18" s="704"/>
      <c r="F18" s="334">
        <v>153.97</v>
      </c>
      <c r="G18" s="341" t="s">
        <v>32985</v>
      </c>
    </row>
    <row r="19" spans="1:7" ht="18.399999999999999" customHeight="1" x14ac:dyDescent="0.2">
      <c r="A19" s="335">
        <v>42777</v>
      </c>
      <c r="B19" s="701" t="s">
        <v>34119</v>
      </c>
      <c r="C19" s="702"/>
      <c r="D19" s="703" t="s">
        <v>33058</v>
      </c>
      <c r="E19" s="704"/>
      <c r="F19" s="334">
        <v>165.22</v>
      </c>
      <c r="G19" s="341" t="s">
        <v>32985</v>
      </c>
    </row>
    <row r="20" spans="1:7" ht="18.399999999999999" customHeight="1" x14ac:dyDescent="0.2">
      <c r="A20" s="335">
        <v>42778</v>
      </c>
      <c r="B20" s="701" t="s">
        <v>34118</v>
      </c>
      <c r="C20" s="702"/>
      <c r="D20" s="703" t="s">
        <v>33058</v>
      </c>
      <c r="E20" s="704"/>
      <c r="F20" s="334">
        <v>162.82</v>
      </c>
      <c r="G20" s="341" t="s">
        <v>32985</v>
      </c>
    </row>
    <row r="21" spans="1:7" ht="18.399999999999999" customHeight="1" x14ac:dyDescent="0.2">
      <c r="A21" s="335">
        <v>42779</v>
      </c>
      <c r="B21" s="701" t="s">
        <v>34117</v>
      </c>
      <c r="C21" s="702"/>
      <c r="D21" s="703" t="s">
        <v>33058</v>
      </c>
      <c r="E21" s="704"/>
      <c r="F21" s="334">
        <v>181.31</v>
      </c>
      <c r="G21" s="341" t="s">
        <v>32985</v>
      </c>
    </row>
    <row r="22" spans="1:7" ht="18.399999999999999" customHeight="1" x14ac:dyDescent="0.2">
      <c r="A22" s="335">
        <v>42780</v>
      </c>
      <c r="B22" s="701" t="s">
        <v>34116</v>
      </c>
      <c r="C22" s="702"/>
      <c r="D22" s="703" t="s">
        <v>33058</v>
      </c>
      <c r="E22" s="704"/>
      <c r="F22" s="334">
        <v>387.04</v>
      </c>
      <c r="G22" s="341" t="s">
        <v>32985</v>
      </c>
    </row>
    <row r="23" spans="1:7" ht="18.399999999999999" customHeight="1" x14ac:dyDescent="0.2">
      <c r="A23" s="335">
        <v>42781</v>
      </c>
      <c r="B23" s="701" t="s">
        <v>34115</v>
      </c>
      <c r="C23" s="702"/>
      <c r="D23" s="703" t="s">
        <v>33058</v>
      </c>
      <c r="E23" s="704"/>
      <c r="F23" s="334">
        <v>401.81</v>
      </c>
      <c r="G23" s="341" t="s">
        <v>32985</v>
      </c>
    </row>
    <row r="24" spans="1:7" ht="18.399999999999999" customHeight="1" x14ac:dyDescent="0.2">
      <c r="A24" s="335">
        <v>42782</v>
      </c>
      <c r="B24" s="701" t="s">
        <v>34114</v>
      </c>
      <c r="C24" s="702"/>
      <c r="D24" s="703" t="s">
        <v>33058</v>
      </c>
      <c r="E24" s="704"/>
      <c r="F24" s="334">
        <v>396.87</v>
      </c>
      <c r="G24" s="341" t="s">
        <v>32985</v>
      </c>
    </row>
    <row r="25" spans="1:7" ht="18.399999999999999" customHeight="1" x14ac:dyDescent="0.2">
      <c r="A25" s="335">
        <v>42783</v>
      </c>
      <c r="B25" s="701" t="s">
        <v>34113</v>
      </c>
      <c r="C25" s="702"/>
      <c r="D25" s="703" t="s">
        <v>33058</v>
      </c>
      <c r="E25" s="704"/>
      <c r="F25" s="334">
        <v>432.05</v>
      </c>
      <c r="G25" s="341" t="s">
        <v>32985</v>
      </c>
    </row>
    <row r="26" spans="1:7" ht="18.399999999999999" customHeight="1" x14ac:dyDescent="0.2">
      <c r="A26" s="335">
        <v>42784</v>
      </c>
      <c r="B26" s="701" t="s">
        <v>34112</v>
      </c>
      <c r="C26" s="702"/>
      <c r="D26" s="703" t="s">
        <v>33058</v>
      </c>
      <c r="E26" s="704"/>
      <c r="F26" s="334">
        <v>509.12</v>
      </c>
      <c r="G26" s="341" t="s">
        <v>32985</v>
      </c>
    </row>
    <row r="27" spans="1:7" ht="18.399999999999999" customHeight="1" x14ac:dyDescent="0.2">
      <c r="A27" s="335">
        <v>42785</v>
      </c>
      <c r="B27" s="701" t="s">
        <v>34111</v>
      </c>
      <c r="C27" s="702"/>
      <c r="D27" s="703" t="s">
        <v>33058</v>
      </c>
      <c r="E27" s="704"/>
      <c r="F27" s="334">
        <v>517.76</v>
      </c>
      <c r="G27" s="341" t="s">
        <v>32985</v>
      </c>
    </row>
    <row r="28" spans="1:7" ht="18.399999999999999" customHeight="1" x14ac:dyDescent="0.2">
      <c r="A28" s="335">
        <v>42786</v>
      </c>
      <c r="B28" s="701" t="s">
        <v>34110</v>
      </c>
      <c r="C28" s="702"/>
      <c r="D28" s="703" t="s">
        <v>33058</v>
      </c>
      <c r="E28" s="704"/>
      <c r="F28" s="334">
        <v>495.73</v>
      </c>
      <c r="G28" s="341" t="s">
        <v>32985</v>
      </c>
    </row>
    <row r="29" spans="1:7" ht="18.399999999999999" customHeight="1" x14ac:dyDescent="0.2">
      <c r="A29" s="335">
        <v>42787</v>
      </c>
      <c r="B29" s="701" t="s">
        <v>34109</v>
      </c>
      <c r="C29" s="702"/>
      <c r="D29" s="703" t="s">
        <v>33058</v>
      </c>
      <c r="E29" s="704"/>
      <c r="F29" s="334">
        <v>578.04</v>
      </c>
      <c r="G29" s="341" t="s">
        <v>32985</v>
      </c>
    </row>
    <row r="30" spans="1:7" ht="18.399999999999999" customHeight="1" x14ac:dyDescent="0.2">
      <c r="A30" s="335">
        <v>42788</v>
      </c>
      <c r="B30" s="701" t="s">
        <v>34108</v>
      </c>
      <c r="C30" s="702"/>
      <c r="D30" s="703" t="s">
        <v>33058</v>
      </c>
      <c r="E30" s="704"/>
      <c r="F30" s="334">
        <v>613.44000000000005</v>
      </c>
      <c r="G30" s="341" t="s">
        <v>32985</v>
      </c>
    </row>
    <row r="31" spans="1:7" ht="18.399999999999999" customHeight="1" x14ac:dyDescent="0.2">
      <c r="A31" s="335">
        <v>42789</v>
      </c>
      <c r="B31" s="701" t="s">
        <v>34107</v>
      </c>
      <c r="C31" s="702"/>
      <c r="D31" s="703" t="s">
        <v>33058</v>
      </c>
      <c r="E31" s="704"/>
      <c r="F31" s="334">
        <v>687.15</v>
      </c>
      <c r="G31" s="341" t="s">
        <v>32985</v>
      </c>
    </row>
    <row r="32" spans="1:7" ht="18.399999999999999" customHeight="1" x14ac:dyDescent="0.2">
      <c r="A32" s="335">
        <v>42790</v>
      </c>
      <c r="B32" s="701" t="s">
        <v>34106</v>
      </c>
      <c r="C32" s="702"/>
      <c r="D32" s="703" t="s">
        <v>33058</v>
      </c>
      <c r="E32" s="704"/>
      <c r="F32" s="334">
        <v>676.69</v>
      </c>
      <c r="G32" s="341" t="s">
        <v>32985</v>
      </c>
    </row>
    <row r="33" spans="1:7" ht="18.399999999999999" customHeight="1" x14ac:dyDescent="0.2">
      <c r="A33" s="335">
        <v>42791</v>
      </c>
      <c r="B33" s="701" t="s">
        <v>34105</v>
      </c>
      <c r="C33" s="702"/>
      <c r="D33" s="703" t="s">
        <v>33058</v>
      </c>
      <c r="E33" s="704"/>
      <c r="F33" s="334">
        <v>672.11</v>
      </c>
      <c r="G33" s="341" t="s">
        <v>32985</v>
      </c>
    </row>
    <row r="34" spans="1:7" ht="18.399999999999999" customHeight="1" x14ac:dyDescent="0.2">
      <c r="A34" s="335">
        <v>42792</v>
      </c>
      <c r="B34" s="701" t="s">
        <v>34104</v>
      </c>
      <c r="C34" s="702"/>
      <c r="D34" s="703" t="s">
        <v>33058</v>
      </c>
      <c r="E34" s="704"/>
      <c r="F34" s="334">
        <v>747.05</v>
      </c>
      <c r="G34" s="341" t="s">
        <v>32985</v>
      </c>
    </row>
    <row r="35" spans="1:7" ht="18.399999999999999" customHeight="1" x14ac:dyDescent="0.2">
      <c r="A35" s="335">
        <v>42793</v>
      </c>
      <c r="B35" s="701" t="s">
        <v>34103</v>
      </c>
      <c r="C35" s="702"/>
      <c r="D35" s="703" t="s">
        <v>33058</v>
      </c>
      <c r="E35" s="704"/>
      <c r="F35" s="334">
        <v>817.84</v>
      </c>
      <c r="G35" s="341" t="s">
        <v>32985</v>
      </c>
    </row>
    <row r="36" spans="1:7" ht="18.399999999999999" customHeight="1" x14ac:dyDescent="0.2">
      <c r="A36" s="335">
        <v>42794</v>
      </c>
      <c r="B36" s="701" t="s">
        <v>34102</v>
      </c>
      <c r="C36" s="702"/>
      <c r="D36" s="703" t="s">
        <v>33058</v>
      </c>
      <c r="E36" s="704"/>
      <c r="F36" s="334">
        <v>904.35</v>
      </c>
      <c r="G36" s="341" t="s">
        <v>32985</v>
      </c>
    </row>
    <row r="37" spans="1:7" ht="18.399999999999999" customHeight="1" x14ac:dyDescent="0.2">
      <c r="A37" s="335">
        <v>42758</v>
      </c>
      <c r="B37" s="701" t="s">
        <v>34101</v>
      </c>
      <c r="C37" s="702"/>
      <c r="D37" s="703" t="s">
        <v>33058</v>
      </c>
      <c r="E37" s="704"/>
      <c r="F37" s="334">
        <v>919.58</v>
      </c>
      <c r="G37" s="341" t="s">
        <v>32985</v>
      </c>
    </row>
    <row r="38" spans="1:7" ht="18.399999999999999" customHeight="1" x14ac:dyDescent="0.2">
      <c r="A38" s="335">
        <v>42795</v>
      </c>
      <c r="B38" s="701" t="s">
        <v>34100</v>
      </c>
      <c r="C38" s="702"/>
      <c r="D38" s="703" t="s">
        <v>33058</v>
      </c>
      <c r="E38" s="704"/>
      <c r="F38" s="334">
        <v>898.12</v>
      </c>
      <c r="G38" s="341" t="s">
        <v>32985</v>
      </c>
    </row>
    <row r="39" spans="1:7" ht="10.15" customHeight="1" x14ac:dyDescent="0.2">
      <c r="A39" s="332" t="s">
        <v>32918</v>
      </c>
    </row>
  </sheetData>
  <mergeCells count="70">
    <mergeCell ref="B37:C37"/>
    <mergeCell ref="D37:E37"/>
    <mergeCell ref="B38:C38"/>
    <mergeCell ref="D38:E38"/>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0"/>
  <sheetViews>
    <sheetView view="pageBreakPreview" zoomScale="85" zoomScaleNormal="100" zoomScaleSheetLayoutView="85" workbookViewId="0">
      <pane ySplit="8" topLeftCell="A9" activePane="bottomLeft" state="frozen"/>
      <selection activeCell="G20" sqref="G20"/>
      <selection pane="bottomLeft" activeCell="A19" sqref="A19:H24"/>
    </sheetView>
  </sheetViews>
  <sheetFormatPr defaultColWidth="10.7109375" defaultRowHeight="12.75" x14ac:dyDescent="0.2"/>
  <cols>
    <col min="1" max="1" width="7.7109375" style="87" bestFit="1" customWidth="1"/>
    <col min="2" max="2" width="11.85546875" style="7" bestFit="1" customWidth="1"/>
    <col min="3" max="3" width="12.14062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633"/>
      <c r="B1" s="618"/>
      <c r="C1" s="632"/>
      <c r="D1" s="632"/>
      <c r="E1" s="630"/>
      <c r="F1" s="620"/>
      <c r="G1" s="655"/>
      <c r="H1" s="656"/>
      <c r="I1" s="653"/>
    </row>
    <row r="2" spans="1:9" s="3" customFormat="1" ht="15" x14ac:dyDescent="0.2">
      <c r="A2" s="634"/>
      <c r="B2" s="61"/>
      <c r="C2" s="604" t="s">
        <v>34517</v>
      </c>
      <c r="D2" s="459"/>
      <c r="E2" s="23"/>
      <c r="F2" s="23"/>
      <c r="G2" s="62"/>
      <c r="H2" s="596"/>
      <c r="I2" s="653"/>
    </row>
    <row r="3" spans="1:9" s="3" customFormat="1" x14ac:dyDescent="0.2">
      <c r="A3" s="634"/>
      <c r="B3" s="61"/>
      <c r="C3" s="23"/>
      <c r="D3" s="23"/>
      <c r="E3" s="155"/>
      <c r="F3" s="23"/>
      <c r="G3" s="62"/>
      <c r="H3" s="596"/>
      <c r="I3" s="408"/>
    </row>
    <row r="4" spans="1:9" s="3" customFormat="1" x14ac:dyDescent="0.2">
      <c r="A4" s="634"/>
      <c r="B4" s="61"/>
      <c r="C4" s="458" t="s">
        <v>34518</v>
      </c>
      <c r="D4" s="617"/>
      <c r="E4" s="155"/>
      <c r="F4" s="23"/>
      <c r="G4" s="62"/>
      <c r="H4" s="596"/>
      <c r="I4" s="408"/>
    </row>
    <row r="5" spans="1:9" x14ac:dyDescent="0.2">
      <c r="A5" s="634"/>
      <c r="B5" s="61"/>
      <c r="C5" s="657" t="s">
        <v>34554</v>
      </c>
      <c r="D5" s="657"/>
      <c r="E5" s="654" t="s">
        <v>34520</v>
      </c>
      <c r="F5" s="654"/>
      <c r="G5" s="44" t="s">
        <v>0</v>
      </c>
      <c r="H5" s="598">
        <v>44287</v>
      </c>
      <c r="I5" s="4"/>
    </row>
    <row r="6" spans="1:9" s="460" customFormat="1" ht="13.5" thickBot="1" x14ac:dyDescent="0.25">
      <c r="A6" s="599"/>
      <c r="B6" s="600"/>
      <c r="C6" s="600"/>
      <c r="D6" s="600"/>
      <c r="E6" s="600"/>
      <c r="F6" s="600"/>
      <c r="G6" s="600"/>
      <c r="H6" s="603"/>
      <c r="I6" s="4"/>
    </row>
    <row r="7" spans="1:9" x14ac:dyDescent="0.2">
      <c r="A7" s="688" t="s">
        <v>2</v>
      </c>
      <c r="B7" s="660" t="s">
        <v>3</v>
      </c>
      <c r="C7" s="660" t="s">
        <v>4</v>
      </c>
      <c r="D7" s="662" t="s">
        <v>5</v>
      </c>
      <c r="E7" s="664" t="s">
        <v>33</v>
      </c>
      <c r="F7" s="664" t="s">
        <v>17</v>
      </c>
      <c r="G7" s="666" t="s">
        <v>35</v>
      </c>
      <c r="H7" s="687"/>
      <c r="I7" s="4"/>
    </row>
    <row r="8" spans="1:9" x14ac:dyDescent="0.2">
      <c r="A8" s="689"/>
      <c r="B8" s="661"/>
      <c r="C8" s="661"/>
      <c r="D8" s="663"/>
      <c r="E8" s="665"/>
      <c r="F8" s="665"/>
      <c r="G8" s="470" t="s">
        <v>34</v>
      </c>
      <c r="H8" s="621" t="s">
        <v>16</v>
      </c>
      <c r="I8" s="4"/>
    </row>
    <row r="9" spans="1:9" ht="25.5" x14ac:dyDescent="0.2">
      <c r="A9" s="622" t="s">
        <v>30</v>
      </c>
      <c r="B9" s="286"/>
      <c r="C9" s="287"/>
      <c r="D9" s="288" t="s">
        <v>34565</v>
      </c>
      <c r="E9" s="287"/>
      <c r="F9" s="289"/>
      <c r="G9" s="290"/>
      <c r="H9" s="623"/>
      <c r="I9" s="4"/>
    </row>
    <row r="10" spans="1:9" x14ac:dyDescent="0.2">
      <c r="A10" s="624">
        <v>1.01</v>
      </c>
      <c r="B10" s="133">
        <v>20071</v>
      </c>
      <c r="C10" s="177" t="s">
        <v>34537</v>
      </c>
      <c r="D10" s="136" t="s">
        <v>34539</v>
      </c>
      <c r="E10" s="606" t="s">
        <v>714</v>
      </c>
      <c r="F10" s="554">
        <f>6*22</f>
        <v>132</v>
      </c>
      <c r="G10" s="500">
        <v>115.6</v>
      </c>
      <c r="H10" s="625">
        <f t="shared" ref="H10:H13" si="0">+TRUNC(F10*G10,2)</f>
        <v>15259.2</v>
      </c>
    </row>
    <row r="11" spans="1:9" x14ac:dyDescent="0.2">
      <c r="A11" s="624">
        <v>1.02</v>
      </c>
      <c r="B11" s="133">
        <v>93568</v>
      </c>
      <c r="C11" s="177" t="s">
        <v>32871</v>
      </c>
      <c r="D11" s="607" t="s">
        <v>34540</v>
      </c>
      <c r="E11" s="606" t="s">
        <v>714</v>
      </c>
      <c r="F11" s="554">
        <f>3*22</f>
        <v>66</v>
      </c>
      <c r="G11" s="500">
        <v>145.13999999999999</v>
      </c>
      <c r="H11" s="625">
        <f t="shared" si="0"/>
        <v>9579.24</v>
      </c>
    </row>
    <row r="12" spans="1:9" x14ac:dyDescent="0.2">
      <c r="A12" s="624">
        <v>1.03</v>
      </c>
      <c r="B12" s="133">
        <v>93559</v>
      </c>
      <c r="C12" s="177" t="s">
        <v>32871</v>
      </c>
      <c r="D12" s="136" t="s">
        <v>34541</v>
      </c>
      <c r="E12" s="606" t="s">
        <v>714</v>
      </c>
      <c r="F12" s="554">
        <f>2*22</f>
        <v>44</v>
      </c>
      <c r="G12" s="500">
        <v>50.51</v>
      </c>
      <c r="H12" s="625">
        <f t="shared" si="0"/>
        <v>2222.44</v>
      </c>
    </row>
    <row r="13" spans="1:9" x14ac:dyDescent="0.2">
      <c r="A13" s="624">
        <v>1.04</v>
      </c>
      <c r="B13" s="133">
        <v>20008</v>
      </c>
      <c r="C13" s="177" t="s">
        <v>34537</v>
      </c>
      <c r="D13" s="136" t="s">
        <v>34555</v>
      </c>
      <c r="E13" s="551" t="s">
        <v>714</v>
      </c>
      <c r="F13" s="554">
        <f>6*22</f>
        <v>132</v>
      </c>
      <c r="G13" s="500">
        <v>31.47</v>
      </c>
      <c r="H13" s="625">
        <f t="shared" si="0"/>
        <v>4154.04</v>
      </c>
      <c r="I13" s="24"/>
    </row>
    <row r="14" spans="1:9" x14ac:dyDescent="0.2">
      <c r="A14" s="626"/>
      <c r="B14" s="412"/>
      <c r="C14" s="413"/>
      <c r="D14" s="414" t="s">
        <v>34478</v>
      </c>
      <c r="E14" s="552"/>
      <c r="F14" s="415"/>
      <c r="G14" s="416"/>
      <c r="H14" s="627">
        <f>SUM(H10:H13)</f>
        <v>31214.920000000002</v>
      </c>
      <c r="I14" s="24"/>
    </row>
    <row r="15" spans="1:9" x14ac:dyDescent="0.2">
      <c r="A15" s="622"/>
      <c r="B15" s="287"/>
      <c r="C15" s="287"/>
      <c r="D15" s="288" t="s">
        <v>34538</v>
      </c>
      <c r="E15" s="553" t="str">
        <f>IF(B15="","",IF(C15="DER-ES",VLOOKUP(B15,'DER-ES'!$A$1:$E$4829,3,FALSE),IF(C15="CESAN",VLOOKUP(B15,CESAN!$A$1:$E$5000,3,FALSE),IF(C15="IOPES",VLOOKUP(B15,IOPES!$A$1:$D$4819,3,FALSE),IF(C15="COMP",VLOOKUP(B15,COMPOSIÇÕES!$A$1:$D$5054,3,FALSE))))))</f>
        <v/>
      </c>
      <c r="F15" s="289"/>
      <c r="G15" s="290"/>
      <c r="H15" s="623"/>
      <c r="I15" s="4"/>
    </row>
    <row r="16" spans="1:9" x14ac:dyDescent="0.2">
      <c r="A16" s="680" t="s">
        <v>34556</v>
      </c>
      <c r="B16" s="681"/>
      <c r="C16" s="681"/>
      <c r="D16" s="681"/>
      <c r="E16" s="681"/>
      <c r="F16" s="681"/>
      <c r="G16" s="681"/>
      <c r="H16" s="628">
        <v>1.1000000000000001</v>
      </c>
      <c r="I16" s="24"/>
    </row>
    <row r="17" spans="1:11" x14ac:dyDescent="0.2">
      <c r="A17" s="682" t="s">
        <v>34542</v>
      </c>
      <c r="B17" s="683"/>
      <c r="C17" s="683"/>
      <c r="D17" s="683"/>
      <c r="E17" s="683"/>
      <c r="F17" s="683"/>
      <c r="G17" s="683"/>
      <c r="H17" s="628">
        <v>1.0973999999999999</v>
      </c>
      <c r="I17" s="24"/>
    </row>
    <row r="18" spans="1:11" x14ac:dyDescent="0.2">
      <c r="A18" s="684" t="s">
        <v>34543</v>
      </c>
      <c r="B18" s="685"/>
      <c r="C18" s="685"/>
      <c r="D18" s="685"/>
      <c r="E18" s="685"/>
      <c r="F18" s="685"/>
      <c r="G18" s="686"/>
      <c r="H18" s="631">
        <f>H16*H17*H14</f>
        <v>37680.778528800009</v>
      </c>
      <c r="I18" s="24"/>
    </row>
    <row r="19" spans="1:11" x14ac:dyDescent="0.2">
      <c r="A19" s="635" t="s">
        <v>34529</v>
      </c>
      <c r="B19" s="62"/>
      <c r="C19" s="62"/>
      <c r="D19" s="62"/>
      <c r="E19" s="62"/>
      <c r="F19" s="62"/>
      <c r="G19" s="62"/>
      <c r="H19" s="596"/>
    </row>
    <row r="20" spans="1:11" x14ac:dyDescent="0.2">
      <c r="A20" s="636">
        <v>1</v>
      </c>
      <c r="B20" s="676" t="s">
        <v>34557</v>
      </c>
      <c r="C20" s="676"/>
      <c r="D20" s="676"/>
      <c r="E20" s="62"/>
      <c r="F20" s="62"/>
      <c r="G20" s="62"/>
      <c r="H20" s="596"/>
    </row>
    <row r="21" spans="1:11" x14ac:dyDescent="0.2">
      <c r="A21" s="636">
        <v>2</v>
      </c>
      <c r="B21" s="676" t="s">
        <v>34558</v>
      </c>
      <c r="C21" s="676"/>
      <c r="D21" s="676"/>
      <c r="E21" s="62"/>
      <c r="F21" s="62"/>
      <c r="G21" s="62"/>
      <c r="H21" s="596"/>
    </row>
    <row r="22" spans="1:11" x14ac:dyDescent="0.2">
      <c r="A22" s="636">
        <v>3</v>
      </c>
      <c r="B22" s="676" t="s">
        <v>34559</v>
      </c>
      <c r="C22" s="677"/>
      <c r="D22" s="677"/>
      <c r="E22" s="62"/>
      <c r="F22" s="62"/>
      <c r="G22" s="62"/>
      <c r="H22" s="596"/>
    </row>
    <row r="23" spans="1:11" x14ac:dyDescent="0.2">
      <c r="A23" s="636">
        <v>4</v>
      </c>
      <c r="B23" s="676" t="s">
        <v>34550</v>
      </c>
      <c r="C23" s="677"/>
      <c r="D23" s="677"/>
      <c r="E23" s="62"/>
      <c r="F23" s="62"/>
      <c r="G23" s="62"/>
      <c r="H23" s="596"/>
      <c r="K23" s="62"/>
    </row>
    <row r="24" spans="1:11" ht="13.5" thickBot="1" x14ac:dyDescent="0.25">
      <c r="A24" s="637">
        <v>5</v>
      </c>
      <c r="B24" s="678" t="s">
        <v>34566</v>
      </c>
      <c r="C24" s="679"/>
      <c r="D24" s="679"/>
      <c r="E24" s="638"/>
      <c r="F24" s="638"/>
      <c r="G24" s="638"/>
      <c r="H24" s="639"/>
      <c r="K24" s="62"/>
    </row>
    <row r="30" spans="1:11" x14ac:dyDescent="0.2">
      <c r="B30" s="615"/>
    </row>
  </sheetData>
  <mergeCells count="19">
    <mergeCell ref="I1:I2"/>
    <mergeCell ref="C5:D5"/>
    <mergeCell ref="E5:F5"/>
    <mergeCell ref="A7:A8"/>
    <mergeCell ref="B7:B8"/>
    <mergeCell ref="C7:C8"/>
    <mergeCell ref="D7:D8"/>
    <mergeCell ref="E7:E8"/>
    <mergeCell ref="F7:F8"/>
    <mergeCell ref="A16:G16"/>
    <mergeCell ref="A17:G17"/>
    <mergeCell ref="A18:G18"/>
    <mergeCell ref="G7:H7"/>
    <mergeCell ref="G1:H1"/>
    <mergeCell ref="B20:D20"/>
    <mergeCell ref="B21:D21"/>
    <mergeCell ref="B22:D22"/>
    <mergeCell ref="B23:D23"/>
    <mergeCell ref="B24:D24"/>
  </mergeCells>
  <printOptions horizontalCentered="1" gridLines="1"/>
  <pageMargins left="0.59055118110236227" right="0.59055118110236227" top="0.78740157480314965" bottom="0.39370078740157483" header="0" footer="0"/>
  <pageSetup paperSize="9" scale="8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7"/>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42796</v>
      </c>
      <c r="B5" s="701" t="s">
        <v>34175</v>
      </c>
      <c r="C5" s="702"/>
      <c r="D5" s="703" t="s">
        <v>33058</v>
      </c>
      <c r="E5" s="704"/>
      <c r="F5" s="340">
        <v>1033.26</v>
      </c>
      <c r="G5" s="341" t="s">
        <v>32985</v>
      </c>
    </row>
    <row r="6" spans="1:7" ht="18.399999999999999" customHeight="1" x14ac:dyDescent="0.2">
      <c r="A6" s="335">
        <v>42797</v>
      </c>
      <c r="B6" s="701" t="s">
        <v>34174</v>
      </c>
      <c r="C6" s="702"/>
      <c r="D6" s="703" t="s">
        <v>33058</v>
      </c>
      <c r="E6" s="704"/>
      <c r="F6" s="340">
        <v>1084.75</v>
      </c>
      <c r="G6" s="341" t="s">
        <v>32985</v>
      </c>
    </row>
    <row r="7" spans="1:7" ht="18.399999999999999" customHeight="1" x14ac:dyDescent="0.2">
      <c r="A7" s="335">
        <v>42798</v>
      </c>
      <c r="B7" s="701" t="s">
        <v>34173</v>
      </c>
      <c r="C7" s="702"/>
      <c r="D7" s="703" t="s">
        <v>33058</v>
      </c>
      <c r="E7" s="704"/>
      <c r="F7" s="334">
        <v>458.28</v>
      </c>
      <c r="G7" s="341" t="s">
        <v>32985</v>
      </c>
    </row>
    <row r="8" spans="1:7" ht="18.399999999999999" customHeight="1" x14ac:dyDescent="0.2">
      <c r="A8" s="335">
        <v>42799</v>
      </c>
      <c r="B8" s="701" t="s">
        <v>34172</v>
      </c>
      <c r="C8" s="702"/>
      <c r="D8" s="703" t="s">
        <v>33058</v>
      </c>
      <c r="E8" s="704"/>
      <c r="F8" s="334">
        <v>492.03</v>
      </c>
      <c r="G8" s="341" t="s">
        <v>32985</v>
      </c>
    </row>
    <row r="9" spans="1:7" ht="18.399999999999999" customHeight="1" x14ac:dyDescent="0.2">
      <c r="A9" s="335">
        <v>42800</v>
      </c>
      <c r="B9" s="701" t="s">
        <v>34171</v>
      </c>
      <c r="C9" s="702"/>
      <c r="D9" s="703" t="s">
        <v>33058</v>
      </c>
      <c r="E9" s="704"/>
      <c r="F9" s="334">
        <v>484.84</v>
      </c>
      <c r="G9" s="341" t="s">
        <v>32985</v>
      </c>
    </row>
    <row r="10" spans="1:7" ht="18.399999999999999" customHeight="1" x14ac:dyDescent="0.2">
      <c r="A10" s="335">
        <v>42801</v>
      </c>
      <c r="B10" s="701" t="s">
        <v>34170</v>
      </c>
      <c r="C10" s="702"/>
      <c r="D10" s="703" t="s">
        <v>33058</v>
      </c>
      <c r="E10" s="704"/>
      <c r="F10" s="334">
        <v>540.29</v>
      </c>
      <c r="G10" s="341" t="s">
        <v>32985</v>
      </c>
    </row>
    <row r="11" spans="1:7" ht="18.399999999999999" customHeight="1" x14ac:dyDescent="0.2">
      <c r="A11" s="335">
        <v>42802</v>
      </c>
      <c r="B11" s="701" t="s">
        <v>34169</v>
      </c>
      <c r="C11" s="702"/>
      <c r="D11" s="703" t="s">
        <v>33058</v>
      </c>
      <c r="E11" s="704"/>
      <c r="F11" s="334">
        <v>961.72</v>
      </c>
      <c r="G11" s="341" t="s">
        <v>32985</v>
      </c>
    </row>
    <row r="12" spans="1:7" ht="18.399999999999999" customHeight="1" x14ac:dyDescent="0.2">
      <c r="A12" s="335">
        <v>42803</v>
      </c>
      <c r="B12" s="701" t="s">
        <v>34168</v>
      </c>
      <c r="C12" s="702"/>
      <c r="D12" s="703" t="s">
        <v>33058</v>
      </c>
      <c r="E12" s="704"/>
      <c r="F12" s="340">
        <v>1006.01</v>
      </c>
      <c r="G12" s="341" t="s">
        <v>32985</v>
      </c>
    </row>
    <row r="13" spans="1:7" ht="18.399999999999999" customHeight="1" x14ac:dyDescent="0.2">
      <c r="A13" s="335">
        <v>42804</v>
      </c>
      <c r="B13" s="701" t="s">
        <v>34167</v>
      </c>
      <c r="C13" s="702"/>
      <c r="D13" s="703" t="s">
        <v>33058</v>
      </c>
      <c r="E13" s="704"/>
      <c r="F13" s="334">
        <v>991.2</v>
      </c>
      <c r="G13" s="341" t="s">
        <v>32985</v>
      </c>
    </row>
    <row r="14" spans="1:7" ht="18.399999999999999" customHeight="1" x14ac:dyDescent="0.2">
      <c r="A14" s="335">
        <v>42805</v>
      </c>
      <c r="B14" s="701" t="s">
        <v>34166</v>
      </c>
      <c r="C14" s="702"/>
      <c r="D14" s="703" t="s">
        <v>33058</v>
      </c>
      <c r="E14" s="704"/>
      <c r="F14" s="340">
        <v>1096.74</v>
      </c>
      <c r="G14" s="341" t="s">
        <v>32985</v>
      </c>
    </row>
    <row r="15" spans="1:7" ht="18.399999999999999" customHeight="1" x14ac:dyDescent="0.2">
      <c r="A15" s="335">
        <v>42806</v>
      </c>
      <c r="B15" s="701" t="s">
        <v>34165</v>
      </c>
      <c r="C15" s="702"/>
      <c r="D15" s="703" t="s">
        <v>33058</v>
      </c>
      <c r="E15" s="704"/>
      <c r="F15" s="340">
        <v>1327.95</v>
      </c>
      <c r="G15" s="341" t="s">
        <v>32985</v>
      </c>
    </row>
    <row r="16" spans="1:7" ht="18.399999999999999" customHeight="1" x14ac:dyDescent="0.2">
      <c r="A16" s="335">
        <v>42807</v>
      </c>
      <c r="B16" s="701" t="s">
        <v>34164</v>
      </c>
      <c r="C16" s="702"/>
      <c r="D16" s="703" t="s">
        <v>33058</v>
      </c>
      <c r="E16" s="704"/>
      <c r="F16" s="340">
        <v>1353.89</v>
      </c>
      <c r="G16" s="341" t="s">
        <v>32985</v>
      </c>
    </row>
    <row r="17" spans="1:7" ht="18.399999999999999" customHeight="1" x14ac:dyDescent="0.2">
      <c r="A17" s="335">
        <v>42808</v>
      </c>
      <c r="B17" s="701" t="s">
        <v>34163</v>
      </c>
      <c r="C17" s="702"/>
      <c r="D17" s="703" t="s">
        <v>33058</v>
      </c>
      <c r="E17" s="704"/>
      <c r="F17" s="340">
        <v>1287.78</v>
      </c>
      <c r="G17" s="341" t="s">
        <v>32985</v>
      </c>
    </row>
    <row r="18" spans="1:7" ht="18.399999999999999" customHeight="1" x14ac:dyDescent="0.2">
      <c r="A18" s="335">
        <v>42809</v>
      </c>
      <c r="B18" s="701" t="s">
        <v>34162</v>
      </c>
      <c r="C18" s="702"/>
      <c r="D18" s="703" t="s">
        <v>33058</v>
      </c>
      <c r="E18" s="704"/>
      <c r="F18" s="340">
        <v>1534.72</v>
      </c>
      <c r="G18" s="341" t="s">
        <v>32985</v>
      </c>
    </row>
    <row r="19" spans="1:7" ht="18.399999999999999" customHeight="1" x14ac:dyDescent="0.2">
      <c r="A19" s="335">
        <v>42810</v>
      </c>
      <c r="B19" s="701" t="s">
        <v>34161</v>
      </c>
      <c r="C19" s="702"/>
      <c r="D19" s="703" t="s">
        <v>33058</v>
      </c>
      <c r="E19" s="704"/>
      <c r="F19" s="340">
        <v>1640.93</v>
      </c>
      <c r="G19" s="341" t="s">
        <v>32985</v>
      </c>
    </row>
    <row r="20" spans="1:7" ht="18.399999999999999" customHeight="1" x14ac:dyDescent="0.2">
      <c r="A20" s="335">
        <v>42811</v>
      </c>
      <c r="B20" s="701" t="s">
        <v>34160</v>
      </c>
      <c r="C20" s="702"/>
      <c r="D20" s="703" t="s">
        <v>33058</v>
      </c>
      <c r="E20" s="704"/>
      <c r="F20" s="340">
        <v>1862.1</v>
      </c>
      <c r="G20" s="341" t="s">
        <v>32985</v>
      </c>
    </row>
    <row r="21" spans="1:7" ht="18.399999999999999" customHeight="1" x14ac:dyDescent="0.2">
      <c r="A21" s="335">
        <v>42812</v>
      </c>
      <c r="B21" s="701" t="s">
        <v>34159</v>
      </c>
      <c r="C21" s="702"/>
      <c r="D21" s="703" t="s">
        <v>33058</v>
      </c>
      <c r="E21" s="704"/>
      <c r="F21" s="340">
        <v>1830.72</v>
      </c>
      <c r="G21" s="341" t="s">
        <v>32985</v>
      </c>
    </row>
    <row r="22" spans="1:7" ht="18.399999999999999" customHeight="1" x14ac:dyDescent="0.2">
      <c r="A22" s="335">
        <v>42813</v>
      </c>
      <c r="B22" s="701" t="s">
        <v>34158</v>
      </c>
      <c r="C22" s="702"/>
      <c r="D22" s="703" t="s">
        <v>33058</v>
      </c>
      <c r="E22" s="704"/>
      <c r="F22" s="340">
        <v>1816.99</v>
      </c>
      <c r="G22" s="341" t="s">
        <v>32985</v>
      </c>
    </row>
    <row r="23" spans="1:7" ht="18.399999999999999" customHeight="1" x14ac:dyDescent="0.2">
      <c r="A23" s="335">
        <v>42814</v>
      </c>
      <c r="B23" s="701" t="s">
        <v>34157</v>
      </c>
      <c r="C23" s="702"/>
      <c r="D23" s="703" t="s">
        <v>33058</v>
      </c>
      <c r="E23" s="704"/>
      <c r="F23" s="340">
        <v>2041.81</v>
      </c>
      <c r="G23" s="341" t="s">
        <v>32985</v>
      </c>
    </row>
    <row r="24" spans="1:7" ht="18.399999999999999" customHeight="1" x14ac:dyDescent="0.2">
      <c r="A24" s="335">
        <v>42815</v>
      </c>
      <c r="B24" s="701" t="s">
        <v>34156</v>
      </c>
      <c r="C24" s="702"/>
      <c r="D24" s="703" t="s">
        <v>33058</v>
      </c>
      <c r="E24" s="704"/>
      <c r="F24" s="340">
        <v>2254.1799999999998</v>
      </c>
      <c r="G24" s="341" t="s">
        <v>32985</v>
      </c>
    </row>
    <row r="25" spans="1:7" ht="18.399999999999999" customHeight="1" x14ac:dyDescent="0.2">
      <c r="A25" s="335">
        <v>42816</v>
      </c>
      <c r="B25" s="701" t="s">
        <v>34155</v>
      </c>
      <c r="C25" s="702"/>
      <c r="D25" s="703" t="s">
        <v>33058</v>
      </c>
      <c r="E25" s="704"/>
      <c r="F25" s="340">
        <v>2513.66</v>
      </c>
      <c r="G25" s="341" t="s">
        <v>32985</v>
      </c>
    </row>
    <row r="26" spans="1:7" ht="18.399999999999999" customHeight="1" x14ac:dyDescent="0.2">
      <c r="A26" s="335">
        <v>42817</v>
      </c>
      <c r="B26" s="701" t="s">
        <v>34154</v>
      </c>
      <c r="C26" s="702"/>
      <c r="D26" s="703" t="s">
        <v>33058</v>
      </c>
      <c r="E26" s="704"/>
      <c r="F26" s="340">
        <v>2559.36</v>
      </c>
      <c r="G26" s="341" t="s">
        <v>32985</v>
      </c>
    </row>
    <row r="27" spans="1:7" ht="18.399999999999999" customHeight="1" x14ac:dyDescent="0.2">
      <c r="A27" s="335">
        <v>42818</v>
      </c>
      <c r="B27" s="701" t="s">
        <v>34153</v>
      </c>
      <c r="C27" s="702"/>
      <c r="D27" s="703" t="s">
        <v>33058</v>
      </c>
      <c r="E27" s="704"/>
      <c r="F27" s="340">
        <v>2495</v>
      </c>
      <c r="G27" s="341" t="s">
        <v>32985</v>
      </c>
    </row>
    <row r="28" spans="1:7" ht="18.399999999999999" customHeight="1" x14ac:dyDescent="0.2">
      <c r="A28" s="335">
        <v>42819</v>
      </c>
      <c r="B28" s="701" t="s">
        <v>34152</v>
      </c>
      <c r="C28" s="702"/>
      <c r="D28" s="703" t="s">
        <v>33058</v>
      </c>
      <c r="E28" s="704"/>
      <c r="F28" s="340">
        <v>2900.41</v>
      </c>
      <c r="G28" s="341" t="s">
        <v>32985</v>
      </c>
    </row>
    <row r="29" spans="1:7" ht="18.399999999999999" customHeight="1" x14ac:dyDescent="0.2">
      <c r="A29" s="335">
        <v>42820</v>
      </c>
      <c r="B29" s="701" t="s">
        <v>34151</v>
      </c>
      <c r="C29" s="702"/>
      <c r="D29" s="703" t="s">
        <v>33058</v>
      </c>
      <c r="E29" s="704"/>
      <c r="F29" s="340">
        <v>3054.88</v>
      </c>
      <c r="G29" s="341" t="s">
        <v>32985</v>
      </c>
    </row>
    <row r="30" spans="1:7" ht="9" customHeight="1" x14ac:dyDescent="0.2">
      <c r="A30" s="335">
        <v>41321</v>
      </c>
      <c r="B30" s="709" t="s">
        <v>34150</v>
      </c>
      <c r="C30" s="710"/>
      <c r="D30" s="703" t="s">
        <v>33058</v>
      </c>
      <c r="E30" s="704"/>
      <c r="F30" s="340">
        <v>5149.37</v>
      </c>
      <c r="G30" s="336"/>
    </row>
    <row r="31" spans="1:7" ht="9" customHeight="1" x14ac:dyDescent="0.2">
      <c r="A31" s="335">
        <v>42821</v>
      </c>
      <c r="B31" s="709" t="s">
        <v>34149</v>
      </c>
      <c r="C31" s="710"/>
      <c r="D31" s="703" t="s">
        <v>33058</v>
      </c>
      <c r="E31" s="704"/>
      <c r="F31" s="340">
        <v>4018.51</v>
      </c>
      <c r="G31" s="336"/>
    </row>
    <row r="32" spans="1:7" ht="9" customHeight="1" x14ac:dyDescent="0.2">
      <c r="A32" s="335">
        <v>42822</v>
      </c>
      <c r="B32" s="709" t="s">
        <v>34148</v>
      </c>
      <c r="C32" s="710"/>
      <c r="D32" s="703" t="s">
        <v>33058</v>
      </c>
      <c r="E32" s="704"/>
      <c r="F32" s="340">
        <v>4192.7299999999996</v>
      </c>
      <c r="G32" s="336"/>
    </row>
    <row r="33" spans="1:7" ht="9" customHeight="1" x14ac:dyDescent="0.2">
      <c r="A33" s="335">
        <v>42823</v>
      </c>
      <c r="B33" s="709" t="s">
        <v>34147</v>
      </c>
      <c r="C33" s="710"/>
      <c r="D33" s="703" t="s">
        <v>33058</v>
      </c>
      <c r="E33" s="704"/>
      <c r="F33" s="340">
        <v>5746.21</v>
      </c>
      <c r="G33" s="336"/>
    </row>
    <row r="34" spans="1:7" ht="9" customHeight="1" x14ac:dyDescent="0.2">
      <c r="A34" s="335">
        <v>42824</v>
      </c>
      <c r="B34" s="709" t="s">
        <v>34146</v>
      </c>
      <c r="C34" s="710"/>
      <c r="D34" s="703" t="s">
        <v>33058</v>
      </c>
      <c r="E34" s="704"/>
      <c r="F34" s="340">
        <v>5771.47</v>
      </c>
      <c r="G34" s="336"/>
    </row>
    <row r="35" spans="1:7" ht="9" customHeight="1" x14ac:dyDescent="0.2">
      <c r="A35" s="335">
        <v>42825</v>
      </c>
      <c r="B35" s="709" t="s">
        <v>34145</v>
      </c>
      <c r="C35" s="710"/>
      <c r="D35" s="703" t="s">
        <v>33058</v>
      </c>
      <c r="E35" s="704"/>
      <c r="F35" s="340">
        <v>6432.77</v>
      </c>
      <c r="G35" s="336"/>
    </row>
    <row r="36" spans="1:7" ht="9" customHeight="1" x14ac:dyDescent="0.2">
      <c r="A36" s="335">
        <v>40600</v>
      </c>
      <c r="B36" s="709" t="s">
        <v>34144</v>
      </c>
      <c r="C36" s="710"/>
      <c r="D36" s="703" t="s">
        <v>33058</v>
      </c>
      <c r="E36" s="704"/>
      <c r="F36" s="340">
        <v>8472.48</v>
      </c>
      <c r="G36" s="336"/>
    </row>
    <row r="37" spans="1:7" ht="9" customHeight="1" x14ac:dyDescent="0.2">
      <c r="A37" s="335">
        <v>42827</v>
      </c>
      <c r="B37" s="709" t="s">
        <v>34143</v>
      </c>
      <c r="C37" s="710"/>
      <c r="D37" s="703" t="s">
        <v>33058</v>
      </c>
      <c r="E37" s="704"/>
      <c r="F37" s="340">
        <v>9549.02</v>
      </c>
      <c r="G37" s="336"/>
    </row>
    <row r="38" spans="1:7" ht="9" customHeight="1" x14ac:dyDescent="0.2">
      <c r="A38" s="335">
        <v>42826</v>
      </c>
      <c r="B38" s="709" t="s">
        <v>34142</v>
      </c>
      <c r="C38" s="710"/>
      <c r="D38" s="703" t="s">
        <v>33058</v>
      </c>
      <c r="E38" s="704"/>
      <c r="F38" s="340">
        <v>8240.48</v>
      </c>
      <c r="G38" s="336"/>
    </row>
    <row r="39" spans="1:7" ht="9" customHeight="1" x14ac:dyDescent="0.2">
      <c r="A39" s="335">
        <v>42828</v>
      </c>
      <c r="B39" s="709" t="s">
        <v>34141</v>
      </c>
      <c r="C39" s="710"/>
      <c r="D39" s="703" t="s">
        <v>33058</v>
      </c>
      <c r="E39" s="704"/>
      <c r="F39" s="340">
        <v>8295.98</v>
      </c>
      <c r="G39" s="336"/>
    </row>
    <row r="40" spans="1:7" ht="9" customHeight="1" x14ac:dyDescent="0.2">
      <c r="A40" s="335">
        <v>42830</v>
      </c>
      <c r="B40" s="709" t="s">
        <v>34140</v>
      </c>
      <c r="C40" s="710"/>
      <c r="D40" s="703" t="s">
        <v>33058</v>
      </c>
      <c r="E40" s="704"/>
      <c r="F40" s="340">
        <v>8666.93</v>
      </c>
      <c r="G40" s="336"/>
    </row>
    <row r="41" spans="1:7" ht="9" customHeight="1" x14ac:dyDescent="0.2">
      <c r="A41" s="335">
        <v>42829</v>
      </c>
      <c r="B41" s="709" t="s">
        <v>34139</v>
      </c>
      <c r="C41" s="710"/>
      <c r="D41" s="703" t="s">
        <v>33058</v>
      </c>
      <c r="E41" s="704"/>
      <c r="F41" s="340">
        <v>7807.14</v>
      </c>
      <c r="G41" s="336"/>
    </row>
    <row r="42" spans="1:7" ht="9" customHeight="1" x14ac:dyDescent="0.2">
      <c r="A42" s="335">
        <v>42831</v>
      </c>
      <c r="B42" s="709" t="s">
        <v>34138</v>
      </c>
      <c r="C42" s="710"/>
      <c r="D42" s="703" t="s">
        <v>33058</v>
      </c>
      <c r="E42" s="704"/>
      <c r="F42" s="340">
        <v>9411.85</v>
      </c>
      <c r="G42" s="336"/>
    </row>
    <row r="43" spans="1:7" ht="9" customHeight="1" x14ac:dyDescent="0.2">
      <c r="A43" s="335">
        <v>42832</v>
      </c>
      <c r="B43" s="709" t="s">
        <v>34137</v>
      </c>
      <c r="C43" s="710"/>
      <c r="D43" s="703" t="s">
        <v>33058</v>
      </c>
      <c r="E43" s="704"/>
      <c r="F43" s="340">
        <v>10363.24</v>
      </c>
      <c r="G43" s="336"/>
    </row>
    <row r="44" spans="1:7" ht="9" customHeight="1" x14ac:dyDescent="0.2">
      <c r="A44" s="335">
        <v>42834</v>
      </c>
      <c r="B44" s="709" t="s">
        <v>34136</v>
      </c>
      <c r="C44" s="710"/>
      <c r="D44" s="703" t="s">
        <v>33058</v>
      </c>
      <c r="E44" s="704"/>
      <c r="F44" s="340">
        <v>11080.62</v>
      </c>
      <c r="G44" s="336"/>
    </row>
    <row r="45" spans="1:7" ht="9" customHeight="1" x14ac:dyDescent="0.2">
      <c r="A45" s="335">
        <v>42833</v>
      </c>
      <c r="B45" s="709" t="s">
        <v>34135</v>
      </c>
      <c r="C45" s="710"/>
      <c r="D45" s="703" t="s">
        <v>33058</v>
      </c>
      <c r="E45" s="704"/>
      <c r="F45" s="340">
        <v>10320.86</v>
      </c>
      <c r="G45" s="336"/>
    </row>
    <row r="46" spans="1:7" ht="9" customHeight="1" x14ac:dyDescent="0.2">
      <c r="A46" s="335">
        <v>42835</v>
      </c>
      <c r="B46" s="709" t="s">
        <v>34134</v>
      </c>
      <c r="C46" s="710"/>
      <c r="D46" s="703" t="s">
        <v>33058</v>
      </c>
      <c r="E46" s="704"/>
      <c r="F46" s="340">
        <v>2442.54</v>
      </c>
      <c r="G46" s="336"/>
    </row>
    <row r="47" spans="1:7" ht="10.15" customHeight="1" x14ac:dyDescent="0.2">
      <c r="A47" s="332" t="s">
        <v>32918</v>
      </c>
    </row>
  </sheetData>
  <mergeCells count="86">
    <mergeCell ref="B46:C46"/>
    <mergeCell ref="D46:E46"/>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58"/>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9" customHeight="1" x14ac:dyDescent="0.2">
      <c r="A5" s="335">
        <v>42836</v>
      </c>
      <c r="B5" s="709" t="s">
        <v>34228</v>
      </c>
      <c r="C5" s="710"/>
      <c r="D5" s="703" t="s">
        <v>33058</v>
      </c>
      <c r="E5" s="704"/>
      <c r="F5" s="340">
        <v>2573.1999999999998</v>
      </c>
      <c r="G5" s="336"/>
    </row>
    <row r="6" spans="1:7" ht="9" customHeight="1" x14ac:dyDescent="0.2">
      <c r="A6" s="335">
        <v>42837</v>
      </c>
      <c r="B6" s="709" t="s">
        <v>34227</v>
      </c>
      <c r="C6" s="710"/>
      <c r="D6" s="703" t="s">
        <v>33058</v>
      </c>
      <c r="E6" s="704"/>
      <c r="F6" s="340">
        <v>4185.42</v>
      </c>
      <c r="G6" s="336"/>
    </row>
    <row r="7" spans="1:7" ht="9" customHeight="1" x14ac:dyDescent="0.2">
      <c r="A7" s="335">
        <v>42838</v>
      </c>
      <c r="B7" s="709" t="s">
        <v>34226</v>
      </c>
      <c r="C7" s="710"/>
      <c r="D7" s="703" t="s">
        <v>33058</v>
      </c>
      <c r="E7" s="704"/>
      <c r="F7" s="340">
        <v>3471.89</v>
      </c>
      <c r="G7" s="336"/>
    </row>
    <row r="8" spans="1:7" ht="9" customHeight="1" x14ac:dyDescent="0.2">
      <c r="A8" s="335">
        <v>42839</v>
      </c>
      <c r="B8" s="709" t="s">
        <v>34225</v>
      </c>
      <c r="C8" s="710"/>
      <c r="D8" s="703" t="s">
        <v>33058</v>
      </c>
      <c r="E8" s="704"/>
      <c r="F8" s="340">
        <v>3880.53</v>
      </c>
      <c r="G8" s="336"/>
    </row>
    <row r="9" spans="1:7" ht="9" customHeight="1" x14ac:dyDescent="0.2">
      <c r="A9" s="335">
        <v>42840</v>
      </c>
      <c r="B9" s="709" t="s">
        <v>34224</v>
      </c>
      <c r="C9" s="710"/>
      <c r="D9" s="703" t="s">
        <v>33058</v>
      </c>
      <c r="E9" s="704"/>
      <c r="F9" s="340">
        <v>4989.03</v>
      </c>
      <c r="G9" s="336"/>
    </row>
    <row r="10" spans="1:7" ht="9" customHeight="1" x14ac:dyDescent="0.2">
      <c r="A10" s="335">
        <v>42841</v>
      </c>
      <c r="B10" s="709" t="s">
        <v>34223</v>
      </c>
      <c r="C10" s="710"/>
      <c r="D10" s="703" t="s">
        <v>33058</v>
      </c>
      <c r="E10" s="704"/>
      <c r="F10" s="340">
        <v>6222.61</v>
      </c>
      <c r="G10" s="336"/>
    </row>
    <row r="11" spans="1:7" ht="9" customHeight="1" x14ac:dyDescent="0.2">
      <c r="A11" s="335">
        <v>40585</v>
      </c>
      <c r="B11" s="709" t="s">
        <v>34222</v>
      </c>
      <c r="C11" s="710"/>
      <c r="D11" s="703" t="s">
        <v>33058</v>
      </c>
      <c r="E11" s="704"/>
      <c r="F11" s="340">
        <v>5317.29</v>
      </c>
      <c r="G11" s="336"/>
    </row>
    <row r="12" spans="1:7" ht="9" customHeight="1" x14ac:dyDescent="0.2">
      <c r="A12" s="335">
        <v>42843</v>
      </c>
      <c r="B12" s="709" t="s">
        <v>34221</v>
      </c>
      <c r="C12" s="710"/>
      <c r="D12" s="703" t="s">
        <v>33058</v>
      </c>
      <c r="E12" s="704"/>
      <c r="F12" s="340">
        <v>5355.83</v>
      </c>
      <c r="G12" s="336"/>
    </row>
    <row r="13" spans="1:7" ht="9" customHeight="1" x14ac:dyDescent="0.2">
      <c r="A13" s="335">
        <v>42844</v>
      </c>
      <c r="B13" s="709" t="s">
        <v>34220</v>
      </c>
      <c r="C13" s="710"/>
      <c r="D13" s="703" t="s">
        <v>33058</v>
      </c>
      <c r="E13" s="704"/>
      <c r="F13" s="340">
        <v>6176.01</v>
      </c>
      <c r="G13" s="336"/>
    </row>
    <row r="14" spans="1:7" ht="9" customHeight="1" x14ac:dyDescent="0.2">
      <c r="A14" s="335">
        <v>42845</v>
      </c>
      <c r="B14" s="709" t="s">
        <v>34219</v>
      </c>
      <c r="C14" s="710"/>
      <c r="D14" s="703" t="s">
        <v>33058</v>
      </c>
      <c r="E14" s="704"/>
      <c r="F14" s="340">
        <v>7310.23</v>
      </c>
      <c r="G14" s="336"/>
    </row>
    <row r="15" spans="1:7" ht="9" customHeight="1" x14ac:dyDescent="0.2">
      <c r="A15" s="335">
        <v>41179</v>
      </c>
      <c r="B15" s="709" t="s">
        <v>34218</v>
      </c>
      <c r="C15" s="710"/>
      <c r="D15" s="703" t="s">
        <v>33058</v>
      </c>
      <c r="E15" s="704"/>
      <c r="F15" s="340">
        <v>6244.67</v>
      </c>
      <c r="G15" s="336"/>
    </row>
    <row r="16" spans="1:7" ht="9" customHeight="1" x14ac:dyDescent="0.2">
      <c r="A16" s="335">
        <v>42842</v>
      </c>
      <c r="B16" s="709" t="s">
        <v>34217</v>
      </c>
      <c r="C16" s="710"/>
      <c r="D16" s="703" t="s">
        <v>33058</v>
      </c>
      <c r="E16" s="704"/>
      <c r="F16" s="340">
        <v>6722</v>
      </c>
      <c r="G16" s="336"/>
    </row>
    <row r="17" spans="1:7" ht="9" customHeight="1" x14ac:dyDescent="0.2">
      <c r="A17" s="335">
        <v>42848</v>
      </c>
      <c r="B17" s="709" t="s">
        <v>34216</v>
      </c>
      <c r="C17" s="710"/>
      <c r="D17" s="703" t="s">
        <v>33058</v>
      </c>
      <c r="E17" s="704"/>
      <c r="F17" s="340">
        <v>7638.57</v>
      </c>
      <c r="G17" s="336"/>
    </row>
    <row r="18" spans="1:7" ht="9" customHeight="1" x14ac:dyDescent="0.2">
      <c r="A18" s="335">
        <v>42849</v>
      </c>
      <c r="B18" s="709" t="s">
        <v>34215</v>
      </c>
      <c r="C18" s="710"/>
      <c r="D18" s="703" t="s">
        <v>33058</v>
      </c>
      <c r="E18" s="704"/>
      <c r="F18" s="340">
        <v>5613.01</v>
      </c>
      <c r="G18" s="336"/>
    </row>
    <row r="19" spans="1:7" ht="9" customHeight="1" x14ac:dyDescent="0.2">
      <c r="A19" s="335">
        <v>42850</v>
      </c>
      <c r="B19" s="709" t="s">
        <v>34214</v>
      </c>
      <c r="C19" s="710"/>
      <c r="D19" s="703" t="s">
        <v>33058</v>
      </c>
      <c r="E19" s="704"/>
      <c r="F19" s="340">
        <v>5935.32</v>
      </c>
      <c r="G19" s="336"/>
    </row>
    <row r="20" spans="1:7" ht="9" customHeight="1" x14ac:dyDescent="0.2">
      <c r="A20" s="335">
        <v>42851</v>
      </c>
      <c r="B20" s="709" t="s">
        <v>34213</v>
      </c>
      <c r="C20" s="710"/>
      <c r="D20" s="703" t="s">
        <v>33058</v>
      </c>
      <c r="E20" s="704"/>
      <c r="F20" s="340">
        <v>8233.26</v>
      </c>
      <c r="G20" s="336"/>
    </row>
    <row r="21" spans="1:7" ht="9" customHeight="1" x14ac:dyDescent="0.2">
      <c r="A21" s="335">
        <v>42852</v>
      </c>
      <c r="B21" s="709" t="s">
        <v>34212</v>
      </c>
      <c r="C21" s="710"/>
      <c r="D21" s="703" t="s">
        <v>33058</v>
      </c>
      <c r="E21" s="704"/>
      <c r="F21" s="340">
        <v>8721.84</v>
      </c>
      <c r="G21" s="336"/>
    </row>
    <row r="22" spans="1:7" ht="9" customHeight="1" x14ac:dyDescent="0.2">
      <c r="A22" s="335">
        <v>42853</v>
      </c>
      <c r="B22" s="709" t="s">
        <v>34211</v>
      </c>
      <c r="C22" s="710"/>
      <c r="D22" s="703" t="s">
        <v>33058</v>
      </c>
      <c r="E22" s="704"/>
      <c r="F22" s="340">
        <v>11896.26</v>
      </c>
      <c r="G22" s="336"/>
    </row>
    <row r="23" spans="1:7" ht="9" customHeight="1" x14ac:dyDescent="0.2">
      <c r="A23" s="335">
        <v>42854</v>
      </c>
      <c r="B23" s="709" t="s">
        <v>34210</v>
      </c>
      <c r="C23" s="710"/>
      <c r="D23" s="703" t="s">
        <v>33058</v>
      </c>
      <c r="E23" s="704"/>
      <c r="F23" s="340">
        <v>13394.91</v>
      </c>
      <c r="G23" s="336"/>
    </row>
    <row r="24" spans="1:7" ht="9" customHeight="1" x14ac:dyDescent="0.2">
      <c r="A24" s="335">
        <v>42855</v>
      </c>
      <c r="B24" s="709" t="s">
        <v>34209</v>
      </c>
      <c r="C24" s="710"/>
      <c r="D24" s="703" t="s">
        <v>33058</v>
      </c>
      <c r="E24" s="704"/>
      <c r="F24" s="340">
        <v>10771.31</v>
      </c>
      <c r="G24" s="336"/>
    </row>
    <row r="25" spans="1:7" ht="9" customHeight="1" x14ac:dyDescent="0.2">
      <c r="A25" s="335">
        <v>42856</v>
      </c>
      <c r="B25" s="709" t="s">
        <v>34208</v>
      </c>
      <c r="C25" s="710"/>
      <c r="D25" s="703" t="s">
        <v>33058</v>
      </c>
      <c r="E25" s="704"/>
      <c r="F25" s="340">
        <v>11996.36</v>
      </c>
      <c r="G25" s="336"/>
    </row>
    <row r="26" spans="1:7" ht="9" customHeight="1" x14ac:dyDescent="0.2">
      <c r="A26" s="335">
        <v>42858</v>
      </c>
      <c r="B26" s="709" t="s">
        <v>34207</v>
      </c>
      <c r="C26" s="710"/>
      <c r="D26" s="703" t="s">
        <v>33058</v>
      </c>
      <c r="E26" s="704"/>
      <c r="F26" s="340">
        <v>13309.18</v>
      </c>
      <c r="G26" s="336"/>
    </row>
    <row r="27" spans="1:7" ht="9" customHeight="1" x14ac:dyDescent="0.2">
      <c r="A27" s="335">
        <v>42857</v>
      </c>
      <c r="B27" s="709" t="s">
        <v>34206</v>
      </c>
      <c r="C27" s="710"/>
      <c r="D27" s="703" t="s">
        <v>33058</v>
      </c>
      <c r="E27" s="704"/>
      <c r="F27" s="340">
        <v>13309.18</v>
      </c>
      <c r="G27" s="336"/>
    </row>
    <row r="28" spans="1:7" ht="9" customHeight="1" x14ac:dyDescent="0.2">
      <c r="A28" s="335">
        <v>42859</v>
      </c>
      <c r="B28" s="709" t="s">
        <v>34205</v>
      </c>
      <c r="C28" s="710"/>
      <c r="D28" s="703" t="s">
        <v>33058</v>
      </c>
      <c r="E28" s="704"/>
      <c r="F28" s="340">
        <v>14984.51</v>
      </c>
      <c r="G28" s="336"/>
    </row>
    <row r="29" spans="1:7" ht="9" customHeight="1" x14ac:dyDescent="0.2">
      <c r="A29" s="335">
        <v>42860</v>
      </c>
      <c r="B29" s="709" t="s">
        <v>34204</v>
      </c>
      <c r="C29" s="710"/>
      <c r="D29" s="703" t="s">
        <v>33058</v>
      </c>
      <c r="E29" s="704"/>
      <c r="F29" s="340">
        <v>14315.28</v>
      </c>
      <c r="G29" s="336"/>
    </row>
    <row r="30" spans="1:7" ht="9" customHeight="1" x14ac:dyDescent="0.2">
      <c r="A30" s="335">
        <v>42861</v>
      </c>
      <c r="B30" s="709" t="s">
        <v>34203</v>
      </c>
      <c r="C30" s="710"/>
      <c r="D30" s="703" t="s">
        <v>33058</v>
      </c>
      <c r="E30" s="704"/>
      <c r="F30" s="340">
        <v>15941.01</v>
      </c>
      <c r="G30" s="336"/>
    </row>
    <row r="31" spans="1:7" ht="9" customHeight="1" x14ac:dyDescent="0.2">
      <c r="A31" s="335">
        <v>42862</v>
      </c>
      <c r="B31" s="709" t="s">
        <v>34202</v>
      </c>
      <c r="C31" s="710"/>
      <c r="D31" s="703" t="s">
        <v>32921</v>
      </c>
      <c r="E31" s="704"/>
      <c r="F31" s="334">
        <v>15.52</v>
      </c>
      <c r="G31" s="336"/>
    </row>
    <row r="32" spans="1:7" ht="9" customHeight="1" x14ac:dyDescent="0.2">
      <c r="A32" s="335">
        <v>42863</v>
      </c>
      <c r="B32" s="709" t="s">
        <v>34201</v>
      </c>
      <c r="C32" s="710"/>
      <c r="D32" s="703" t="s">
        <v>32921</v>
      </c>
      <c r="E32" s="704"/>
      <c r="F32" s="334">
        <v>31.07</v>
      </c>
      <c r="G32" s="336"/>
    </row>
    <row r="33" spans="1:7" ht="9" customHeight="1" x14ac:dyDescent="0.2">
      <c r="A33" s="335">
        <v>42864</v>
      </c>
      <c r="B33" s="709" t="s">
        <v>34200</v>
      </c>
      <c r="C33" s="710"/>
      <c r="D33" s="703" t="s">
        <v>32921</v>
      </c>
      <c r="E33" s="704"/>
      <c r="F33" s="334">
        <v>146.04</v>
      </c>
      <c r="G33" s="336"/>
    </row>
    <row r="34" spans="1:7" ht="18.399999999999999" customHeight="1" x14ac:dyDescent="0.2">
      <c r="A34" s="335">
        <v>42865</v>
      </c>
      <c r="B34" s="701" t="s">
        <v>34199</v>
      </c>
      <c r="C34" s="702"/>
      <c r="D34" s="703" t="s">
        <v>33058</v>
      </c>
      <c r="E34" s="704"/>
      <c r="F34" s="334">
        <v>22.2</v>
      </c>
      <c r="G34" s="333"/>
    </row>
    <row r="35" spans="1:7" ht="18.399999999999999" customHeight="1" x14ac:dyDescent="0.2">
      <c r="A35" s="335">
        <v>42866</v>
      </c>
      <c r="B35" s="701" t="s">
        <v>34198</v>
      </c>
      <c r="C35" s="702"/>
      <c r="D35" s="703" t="s">
        <v>32954</v>
      </c>
      <c r="E35" s="704"/>
      <c r="F35" s="334">
        <v>43.14</v>
      </c>
      <c r="G35" s="333"/>
    </row>
    <row r="36" spans="1:7" ht="9" customHeight="1" x14ac:dyDescent="0.2">
      <c r="A36" s="335">
        <v>42867</v>
      </c>
      <c r="B36" s="709" t="s">
        <v>34197</v>
      </c>
      <c r="C36" s="710"/>
      <c r="D36" s="703" t="s">
        <v>32921</v>
      </c>
      <c r="E36" s="704"/>
      <c r="F36" s="334">
        <v>199.42</v>
      </c>
      <c r="G36" s="336"/>
    </row>
    <row r="37" spans="1:7" ht="9" customHeight="1" x14ac:dyDescent="0.2">
      <c r="A37" s="335">
        <v>42868</v>
      </c>
      <c r="B37" s="709" t="s">
        <v>34196</v>
      </c>
      <c r="C37" s="710"/>
      <c r="D37" s="703" t="s">
        <v>32921</v>
      </c>
      <c r="E37" s="704"/>
      <c r="F37" s="334">
        <v>294.32</v>
      </c>
      <c r="G37" s="336"/>
    </row>
    <row r="38" spans="1:7" ht="9" customHeight="1" x14ac:dyDescent="0.2">
      <c r="A38" s="335">
        <v>42869</v>
      </c>
      <c r="B38" s="709" t="s">
        <v>34195</v>
      </c>
      <c r="C38" s="710"/>
      <c r="D38" s="703" t="s">
        <v>32921</v>
      </c>
      <c r="E38" s="704"/>
      <c r="F38" s="334">
        <v>259.68</v>
      </c>
      <c r="G38" s="336"/>
    </row>
    <row r="39" spans="1:7" ht="9" customHeight="1" x14ac:dyDescent="0.2">
      <c r="A39" s="335">
        <v>42870</v>
      </c>
      <c r="B39" s="709" t="s">
        <v>34194</v>
      </c>
      <c r="C39" s="710"/>
      <c r="D39" s="703" t="s">
        <v>32921</v>
      </c>
      <c r="E39" s="704"/>
      <c r="F39" s="334">
        <v>187.71</v>
      </c>
      <c r="G39" s="336"/>
    </row>
    <row r="40" spans="1:7" ht="9" customHeight="1" x14ac:dyDescent="0.2">
      <c r="A40" s="335">
        <v>42880</v>
      </c>
      <c r="B40" s="709" t="s">
        <v>34193</v>
      </c>
      <c r="C40" s="710"/>
      <c r="D40" s="703" t="s">
        <v>32954</v>
      </c>
      <c r="E40" s="704"/>
      <c r="F40" s="334">
        <v>678.69</v>
      </c>
      <c r="G40" s="336"/>
    </row>
    <row r="41" spans="1:7" ht="9" customHeight="1" x14ac:dyDescent="0.2">
      <c r="A41" s="335">
        <v>42883</v>
      </c>
      <c r="B41" s="709" t="s">
        <v>34192</v>
      </c>
      <c r="C41" s="710"/>
      <c r="D41" s="703" t="s">
        <v>33058</v>
      </c>
      <c r="E41" s="704"/>
      <c r="F41" s="334">
        <v>39.14</v>
      </c>
      <c r="G41" s="341" t="s">
        <v>32985</v>
      </c>
    </row>
    <row r="42" spans="1:7" ht="18.399999999999999" customHeight="1" x14ac:dyDescent="0.2">
      <c r="A42" s="335">
        <v>42899</v>
      </c>
      <c r="B42" s="701" t="s">
        <v>34191</v>
      </c>
      <c r="C42" s="702"/>
      <c r="D42" s="703" t="s">
        <v>33058</v>
      </c>
      <c r="E42" s="704"/>
      <c r="F42" s="334">
        <v>56.27</v>
      </c>
      <c r="G42" s="341" t="s">
        <v>32985</v>
      </c>
    </row>
    <row r="43" spans="1:7" ht="9" customHeight="1" x14ac:dyDescent="0.2">
      <c r="A43" s="335">
        <v>42901</v>
      </c>
      <c r="B43" s="709" t="s">
        <v>34190</v>
      </c>
      <c r="C43" s="710"/>
      <c r="D43" s="703" t="s">
        <v>33058</v>
      </c>
      <c r="E43" s="704"/>
      <c r="F43" s="334">
        <v>31.68</v>
      </c>
      <c r="G43" s="336"/>
    </row>
    <row r="44" spans="1:7" ht="9" customHeight="1" x14ac:dyDescent="0.2">
      <c r="A44" s="335">
        <v>42900</v>
      </c>
      <c r="B44" s="709" t="s">
        <v>34189</v>
      </c>
      <c r="C44" s="710"/>
      <c r="D44" s="703" t="s">
        <v>33058</v>
      </c>
      <c r="E44" s="704"/>
      <c r="F44" s="334">
        <v>23.19</v>
      </c>
      <c r="G44" s="336"/>
    </row>
    <row r="45" spans="1:7" ht="9" customHeight="1" x14ac:dyDescent="0.2">
      <c r="A45" s="335">
        <v>41185</v>
      </c>
      <c r="B45" s="709" t="s">
        <v>34188</v>
      </c>
      <c r="C45" s="710"/>
      <c r="D45" s="703" t="s">
        <v>33058</v>
      </c>
      <c r="E45" s="704"/>
      <c r="F45" s="334">
        <v>5.27</v>
      </c>
      <c r="G45" s="341" t="s">
        <v>32985</v>
      </c>
    </row>
    <row r="46" spans="1:7" ht="18.399999999999999" customHeight="1" x14ac:dyDescent="0.2">
      <c r="A46" s="335">
        <v>42903</v>
      </c>
      <c r="B46" s="701" t="s">
        <v>34187</v>
      </c>
      <c r="C46" s="702"/>
      <c r="D46" s="703" t="s">
        <v>33058</v>
      </c>
      <c r="E46" s="704"/>
      <c r="F46" s="334">
        <v>115.35</v>
      </c>
      <c r="G46" s="341" t="s">
        <v>32985</v>
      </c>
    </row>
    <row r="47" spans="1:7" ht="18.399999999999999" customHeight="1" x14ac:dyDescent="0.2">
      <c r="A47" s="335">
        <v>42904</v>
      </c>
      <c r="B47" s="701" t="s">
        <v>34186</v>
      </c>
      <c r="C47" s="702"/>
      <c r="D47" s="703" t="s">
        <v>33058</v>
      </c>
      <c r="E47" s="704"/>
      <c r="F47" s="334">
        <v>85.95</v>
      </c>
      <c r="G47" s="341" t="s">
        <v>32985</v>
      </c>
    </row>
    <row r="48" spans="1:7" ht="18.399999999999999" customHeight="1" x14ac:dyDescent="0.2">
      <c r="A48" s="335">
        <v>42902</v>
      </c>
      <c r="B48" s="701" t="s">
        <v>34185</v>
      </c>
      <c r="C48" s="702"/>
      <c r="D48" s="703" t="s">
        <v>33058</v>
      </c>
      <c r="E48" s="704"/>
      <c r="F48" s="334">
        <v>92.36</v>
      </c>
      <c r="G48" s="333"/>
    </row>
    <row r="49" spans="1:7" ht="9" customHeight="1" x14ac:dyDescent="0.2">
      <c r="A49" s="335">
        <v>42905</v>
      </c>
      <c r="B49" s="709" t="s">
        <v>34184</v>
      </c>
      <c r="C49" s="710"/>
      <c r="D49" s="703" t="s">
        <v>33058</v>
      </c>
      <c r="E49" s="704"/>
      <c r="F49" s="334">
        <v>20.8</v>
      </c>
      <c r="G49" s="336"/>
    </row>
    <row r="50" spans="1:7" ht="18.399999999999999" customHeight="1" x14ac:dyDescent="0.2">
      <c r="A50" s="335">
        <v>43120</v>
      </c>
      <c r="B50" s="701" t="s">
        <v>34183</v>
      </c>
      <c r="C50" s="702"/>
      <c r="D50" s="703" t="s">
        <v>33058</v>
      </c>
      <c r="E50" s="704"/>
      <c r="F50" s="334">
        <v>104.33</v>
      </c>
      <c r="G50" s="341" t="s">
        <v>32985</v>
      </c>
    </row>
    <row r="51" spans="1:7" ht="18.399999999999999" customHeight="1" x14ac:dyDescent="0.2">
      <c r="A51" s="335">
        <v>42906</v>
      </c>
      <c r="B51" s="701" t="s">
        <v>34182</v>
      </c>
      <c r="C51" s="702"/>
      <c r="D51" s="703" t="s">
        <v>33058</v>
      </c>
      <c r="E51" s="704"/>
      <c r="F51" s="334">
        <v>106.71</v>
      </c>
      <c r="G51" s="341" t="s">
        <v>32985</v>
      </c>
    </row>
    <row r="52" spans="1:7" ht="18.399999999999999" customHeight="1" x14ac:dyDescent="0.2">
      <c r="A52" s="335">
        <v>42907</v>
      </c>
      <c r="B52" s="701" t="s">
        <v>34181</v>
      </c>
      <c r="C52" s="702"/>
      <c r="D52" s="703" t="s">
        <v>33058</v>
      </c>
      <c r="E52" s="704"/>
      <c r="F52" s="334">
        <v>114.03</v>
      </c>
      <c r="G52" s="341" t="s">
        <v>32985</v>
      </c>
    </row>
    <row r="53" spans="1:7" ht="18.399999999999999" customHeight="1" x14ac:dyDescent="0.2">
      <c r="A53" s="335">
        <v>42908</v>
      </c>
      <c r="B53" s="701" t="s">
        <v>34180</v>
      </c>
      <c r="C53" s="702"/>
      <c r="D53" s="703" t="s">
        <v>33058</v>
      </c>
      <c r="E53" s="704"/>
      <c r="F53" s="334">
        <v>100.56</v>
      </c>
      <c r="G53" s="341" t="s">
        <v>32985</v>
      </c>
    </row>
    <row r="54" spans="1:7" ht="18.399999999999999" customHeight="1" x14ac:dyDescent="0.2">
      <c r="A54" s="335">
        <v>43122</v>
      </c>
      <c r="B54" s="701" t="s">
        <v>34179</v>
      </c>
      <c r="C54" s="702"/>
      <c r="D54" s="703" t="s">
        <v>33058</v>
      </c>
      <c r="E54" s="704"/>
      <c r="F54" s="334">
        <v>104.31</v>
      </c>
      <c r="G54" s="341" t="s">
        <v>32985</v>
      </c>
    </row>
    <row r="55" spans="1:7" ht="18.399999999999999" customHeight="1" x14ac:dyDescent="0.2">
      <c r="A55" s="335">
        <v>42913</v>
      </c>
      <c r="B55" s="701" t="s">
        <v>34178</v>
      </c>
      <c r="C55" s="702"/>
      <c r="D55" s="703" t="s">
        <v>33058</v>
      </c>
      <c r="E55" s="704"/>
      <c r="F55" s="334">
        <v>127.3</v>
      </c>
      <c r="G55" s="341" t="s">
        <v>32985</v>
      </c>
    </row>
    <row r="56" spans="1:7" ht="18.399999999999999" customHeight="1" x14ac:dyDescent="0.2">
      <c r="A56" s="335">
        <v>42910</v>
      </c>
      <c r="B56" s="701" t="s">
        <v>34177</v>
      </c>
      <c r="C56" s="702"/>
      <c r="D56" s="703" t="s">
        <v>33058</v>
      </c>
      <c r="E56" s="704"/>
      <c r="F56" s="334">
        <v>225.43</v>
      </c>
      <c r="G56" s="341" t="s">
        <v>32985</v>
      </c>
    </row>
    <row r="57" spans="1:7" ht="18.399999999999999" customHeight="1" x14ac:dyDescent="0.2">
      <c r="A57" s="335">
        <v>42909</v>
      </c>
      <c r="B57" s="701" t="s">
        <v>34176</v>
      </c>
      <c r="C57" s="702"/>
      <c r="D57" s="703" t="s">
        <v>33058</v>
      </c>
      <c r="E57" s="704"/>
      <c r="F57" s="334">
        <v>140.01</v>
      </c>
      <c r="G57" s="341" t="s">
        <v>32985</v>
      </c>
    </row>
    <row r="58" spans="1:7" ht="10.15" customHeight="1" x14ac:dyDescent="0.2">
      <c r="A58" s="332" t="s">
        <v>32918</v>
      </c>
    </row>
  </sheetData>
  <mergeCells count="108">
    <mergeCell ref="B57:C57"/>
    <mergeCell ref="D57:E57"/>
    <mergeCell ref="B49:C49"/>
    <mergeCell ref="D49:E49"/>
    <mergeCell ref="B50:C50"/>
    <mergeCell ref="D50:E50"/>
    <mergeCell ref="B51:C51"/>
    <mergeCell ref="D51:E51"/>
    <mergeCell ref="B52:C52"/>
    <mergeCell ref="D52:E52"/>
    <mergeCell ref="B54:C54"/>
    <mergeCell ref="D54:E54"/>
    <mergeCell ref="B55:C55"/>
    <mergeCell ref="D55:E55"/>
    <mergeCell ref="B56:C56"/>
    <mergeCell ref="D56:E56"/>
    <mergeCell ref="B53:C53"/>
    <mergeCell ref="D53:E53"/>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B13:C13"/>
    <mergeCell ref="D13:E13"/>
    <mergeCell ref="B4:C4"/>
    <mergeCell ref="D4:E4"/>
    <mergeCell ref="B5:C5"/>
    <mergeCell ref="D5:E5"/>
    <mergeCell ref="B6:C6"/>
    <mergeCell ref="D6:E6"/>
    <mergeCell ref="B7:C7"/>
    <mergeCell ref="D7:E7"/>
    <mergeCell ref="B9:C9"/>
    <mergeCell ref="D9:E9"/>
    <mergeCell ref="B10:C10"/>
    <mergeCell ref="D10:E10"/>
    <mergeCell ref="B11:C11"/>
    <mergeCell ref="D11:E11"/>
    <mergeCell ref="B12:C12"/>
    <mergeCell ref="D12:E12"/>
    <mergeCell ref="B8:C8"/>
    <mergeCell ref="D8:E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42911</v>
      </c>
      <c r="B5" s="701" t="s">
        <v>34274</v>
      </c>
      <c r="C5" s="702"/>
      <c r="D5" s="703" t="s">
        <v>33058</v>
      </c>
      <c r="E5" s="704"/>
      <c r="F5" s="334">
        <v>125.01</v>
      </c>
      <c r="G5" s="341" t="s">
        <v>32985</v>
      </c>
    </row>
    <row r="6" spans="1:7" ht="18.399999999999999" customHeight="1" x14ac:dyDescent="0.2">
      <c r="A6" s="335">
        <v>42912</v>
      </c>
      <c r="B6" s="701" t="s">
        <v>34273</v>
      </c>
      <c r="C6" s="702"/>
      <c r="D6" s="703" t="s">
        <v>33058</v>
      </c>
      <c r="E6" s="704"/>
      <c r="F6" s="334">
        <v>119.98</v>
      </c>
      <c r="G6" s="341" t="s">
        <v>32985</v>
      </c>
    </row>
    <row r="7" spans="1:7" ht="18.399999999999999" customHeight="1" x14ac:dyDescent="0.2">
      <c r="A7" s="335">
        <v>42915</v>
      </c>
      <c r="B7" s="701" t="s">
        <v>34272</v>
      </c>
      <c r="C7" s="702"/>
      <c r="D7" s="703" t="s">
        <v>33058</v>
      </c>
      <c r="E7" s="704"/>
      <c r="F7" s="334">
        <v>127.32</v>
      </c>
      <c r="G7" s="341" t="s">
        <v>32985</v>
      </c>
    </row>
    <row r="8" spans="1:7" ht="18.399999999999999" customHeight="1" x14ac:dyDescent="0.2">
      <c r="A8" s="335">
        <v>42914</v>
      </c>
      <c r="B8" s="701" t="s">
        <v>34271</v>
      </c>
      <c r="C8" s="702"/>
      <c r="D8" s="703" t="s">
        <v>33058</v>
      </c>
      <c r="E8" s="704"/>
      <c r="F8" s="334">
        <v>87.95</v>
      </c>
      <c r="G8" s="341" t="s">
        <v>32985</v>
      </c>
    </row>
    <row r="9" spans="1:7" ht="18.399999999999999" customHeight="1" x14ac:dyDescent="0.2">
      <c r="A9" s="335">
        <v>42917</v>
      </c>
      <c r="B9" s="701" t="s">
        <v>34270</v>
      </c>
      <c r="C9" s="702"/>
      <c r="D9" s="703" t="s">
        <v>33058</v>
      </c>
      <c r="E9" s="704"/>
      <c r="F9" s="334">
        <v>779.67</v>
      </c>
      <c r="G9" s="333"/>
    </row>
    <row r="10" spans="1:7" ht="18.399999999999999" customHeight="1" x14ac:dyDescent="0.2">
      <c r="A10" s="335">
        <v>42918</v>
      </c>
      <c r="B10" s="701" t="s">
        <v>34269</v>
      </c>
      <c r="C10" s="702"/>
      <c r="D10" s="703" t="s">
        <v>33058</v>
      </c>
      <c r="E10" s="704"/>
      <c r="F10" s="340">
        <v>1011.55</v>
      </c>
      <c r="G10" s="333"/>
    </row>
    <row r="11" spans="1:7" ht="18.399999999999999" customHeight="1" x14ac:dyDescent="0.2">
      <c r="A11" s="335">
        <v>42916</v>
      </c>
      <c r="B11" s="701" t="s">
        <v>34268</v>
      </c>
      <c r="C11" s="702"/>
      <c r="D11" s="703" t="s">
        <v>33058</v>
      </c>
      <c r="E11" s="704"/>
      <c r="F11" s="334">
        <v>545.36</v>
      </c>
      <c r="G11" s="333"/>
    </row>
    <row r="12" spans="1:7" ht="18.399999999999999" customHeight="1" x14ac:dyDescent="0.2">
      <c r="A12" s="335">
        <v>42919</v>
      </c>
      <c r="B12" s="701" t="s">
        <v>34267</v>
      </c>
      <c r="C12" s="702"/>
      <c r="D12" s="703" t="s">
        <v>33058</v>
      </c>
      <c r="E12" s="704"/>
      <c r="F12" s="334">
        <v>71.75</v>
      </c>
      <c r="G12" s="341" t="s">
        <v>32985</v>
      </c>
    </row>
    <row r="13" spans="1:7" ht="18.399999999999999" customHeight="1" x14ac:dyDescent="0.2">
      <c r="A13" s="335">
        <v>42920</v>
      </c>
      <c r="B13" s="701" t="s">
        <v>34266</v>
      </c>
      <c r="C13" s="702"/>
      <c r="D13" s="703" t="s">
        <v>33058</v>
      </c>
      <c r="E13" s="704"/>
      <c r="F13" s="334">
        <v>549.91999999999996</v>
      </c>
      <c r="G13" s="333"/>
    </row>
    <row r="14" spans="1:7" ht="18.399999999999999" customHeight="1" x14ac:dyDescent="0.2">
      <c r="A14" s="335">
        <v>42921</v>
      </c>
      <c r="B14" s="701" t="s">
        <v>34265</v>
      </c>
      <c r="C14" s="702"/>
      <c r="D14" s="703" t="s">
        <v>33058</v>
      </c>
      <c r="E14" s="704"/>
      <c r="F14" s="334">
        <v>130.79</v>
      </c>
      <c r="G14" s="333"/>
    </row>
    <row r="15" spans="1:7" ht="9" customHeight="1" x14ac:dyDescent="0.2">
      <c r="A15" s="335">
        <v>42922</v>
      </c>
      <c r="B15" s="709" t="s">
        <v>34264</v>
      </c>
      <c r="C15" s="710"/>
      <c r="D15" s="703" t="s">
        <v>33058</v>
      </c>
      <c r="E15" s="704"/>
      <c r="F15" s="334">
        <v>25.17</v>
      </c>
      <c r="G15" s="336"/>
    </row>
    <row r="16" spans="1:7" ht="9" customHeight="1" x14ac:dyDescent="0.2">
      <c r="A16" s="335">
        <v>42923</v>
      </c>
      <c r="B16" s="709" t="s">
        <v>34263</v>
      </c>
      <c r="C16" s="710"/>
      <c r="D16" s="703" t="s">
        <v>33058</v>
      </c>
      <c r="E16" s="704"/>
      <c r="F16" s="334">
        <v>23.72</v>
      </c>
      <c r="G16" s="336"/>
    </row>
    <row r="17" spans="1:7" ht="9" customHeight="1" x14ac:dyDescent="0.2">
      <c r="A17" s="335">
        <v>42924</v>
      </c>
      <c r="B17" s="709" t="s">
        <v>34262</v>
      </c>
      <c r="C17" s="710"/>
      <c r="D17" s="703" t="s">
        <v>33058</v>
      </c>
      <c r="E17" s="704"/>
      <c r="F17" s="334">
        <v>16.149999999999999</v>
      </c>
      <c r="G17" s="336"/>
    </row>
    <row r="18" spans="1:7" ht="9" customHeight="1" x14ac:dyDescent="0.2">
      <c r="A18" s="335">
        <v>42925</v>
      </c>
      <c r="B18" s="709" t="s">
        <v>34261</v>
      </c>
      <c r="C18" s="710"/>
      <c r="D18" s="703" t="s">
        <v>33058</v>
      </c>
      <c r="E18" s="704"/>
      <c r="F18" s="334">
        <v>7.84</v>
      </c>
      <c r="G18" s="336"/>
    </row>
    <row r="19" spans="1:7" ht="9" customHeight="1" x14ac:dyDescent="0.2">
      <c r="A19" s="335">
        <v>42926</v>
      </c>
      <c r="B19" s="709" t="s">
        <v>34260</v>
      </c>
      <c r="C19" s="710"/>
      <c r="D19" s="703" t="s">
        <v>33058</v>
      </c>
      <c r="E19" s="704"/>
      <c r="F19" s="334">
        <v>8.81</v>
      </c>
      <c r="G19" s="336"/>
    </row>
    <row r="20" spans="1:7" ht="9" customHeight="1" x14ac:dyDescent="0.2">
      <c r="A20" s="335">
        <v>42927</v>
      </c>
      <c r="B20" s="709" t="s">
        <v>34259</v>
      </c>
      <c r="C20" s="710"/>
      <c r="D20" s="703" t="s">
        <v>33058</v>
      </c>
      <c r="E20" s="704"/>
      <c r="F20" s="334">
        <v>10.31</v>
      </c>
      <c r="G20" s="336"/>
    </row>
    <row r="21" spans="1:7" ht="9" customHeight="1" x14ac:dyDescent="0.2">
      <c r="A21" s="335">
        <v>42928</v>
      </c>
      <c r="B21" s="709" t="s">
        <v>34258</v>
      </c>
      <c r="C21" s="710"/>
      <c r="D21" s="703" t="s">
        <v>33058</v>
      </c>
      <c r="E21" s="704"/>
      <c r="F21" s="334">
        <v>18.2</v>
      </c>
      <c r="G21" s="336"/>
    </row>
    <row r="22" spans="1:7" ht="18.399999999999999" customHeight="1" x14ac:dyDescent="0.2">
      <c r="A22" s="335">
        <v>42942</v>
      </c>
      <c r="B22" s="701" t="s">
        <v>34257</v>
      </c>
      <c r="C22" s="702"/>
      <c r="D22" s="703" t="s">
        <v>33058</v>
      </c>
      <c r="E22" s="704"/>
      <c r="F22" s="334">
        <v>70.94</v>
      </c>
      <c r="G22" s="333"/>
    </row>
    <row r="23" spans="1:7" ht="9" customHeight="1" x14ac:dyDescent="0.2">
      <c r="A23" s="335">
        <v>42944</v>
      </c>
      <c r="B23" s="709" t="s">
        <v>34256</v>
      </c>
      <c r="C23" s="710"/>
      <c r="D23" s="703" t="s">
        <v>32921</v>
      </c>
      <c r="E23" s="704"/>
      <c r="F23" s="334">
        <v>67.34</v>
      </c>
      <c r="G23" s="336"/>
    </row>
    <row r="24" spans="1:7" ht="9" customHeight="1" x14ac:dyDescent="0.2">
      <c r="A24" s="335">
        <v>42943</v>
      </c>
      <c r="B24" s="709" t="s">
        <v>34255</v>
      </c>
      <c r="C24" s="710"/>
      <c r="D24" s="703" t="s">
        <v>32921</v>
      </c>
      <c r="E24" s="704"/>
      <c r="F24" s="334">
        <v>63.44</v>
      </c>
      <c r="G24" s="336"/>
    </row>
    <row r="25" spans="1:7" ht="9" customHeight="1" x14ac:dyDescent="0.2">
      <c r="A25" s="335">
        <v>42946</v>
      </c>
      <c r="B25" s="709" t="s">
        <v>34254</v>
      </c>
      <c r="C25" s="710"/>
      <c r="D25" s="703" t="s">
        <v>32921</v>
      </c>
      <c r="E25" s="704"/>
      <c r="F25" s="334">
        <v>95</v>
      </c>
      <c r="G25" s="336"/>
    </row>
    <row r="26" spans="1:7" ht="9" customHeight="1" x14ac:dyDescent="0.2">
      <c r="A26" s="335">
        <v>42945</v>
      </c>
      <c r="B26" s="709" t="s">
        <v>34253</v>
      </c>
      <c r="C26" s="710"/>
      <c r="D26" s="703" t="s">
        <v>32921</v>
      </c>
      <c r="E26" s="704"/>
      <c r="F26" s="334">
        <v>93.51</v>
      </c>
      <c r="G26" s="336"/>
    </row>
    <row r="27" spans="1:7" ht="9" customHeight="1" x14ac:dyDescent="0.2">
      <c r="A27" s="335">
        <v>42948</v>
      </c>
      <c r="B27" s="709" t="s">
        <v>34252</v>
      </c>
      <c r="C27" s="710"/>
      <c r="D27" s="703" t="s">
        <v>32921</v>
      </c>
      <c r="E27" s="704"/>
      <c r="F27" s="334">
        <v>136.47999999999999</v>
      </c>
      <c r="G27" s="336"/>
    </row>
    <row r="28" spans="1:7" ht="9" customHeight="1" x14ac:dyDescent="0.2">
      <c r="A28" s="335">
        <v>42947</v>
      </c>
      <c r="B28" s="709" t="s">
        <v>34251</v>
      </c>
      <c r="C28" s="710"/>
      <c r="D28" s="703" t="s">
        <v>32921</v>
      </c>
      <c r="E28" s="704"/>
      <c r="F28" s="334">
        <v>138.6</v>
      </c>
      <c r="G28" s="336"/>
    </row>
    <row r="29" spans="1:7" ht="9" customHeight="1" x14ac:dyDescent="0.2">
      <c r="A29" s="335">
        <v>42949</v>
      </c>
      <c r="B29" s="709" t="s">
        <v>34250</v>
      </c>
      <c r="C29" s="710"/>
      <c r="D29" s="703" t="s">
        <v>32921</v>
      </c>
      <c r="E29" s="704"/>
      <c r="F29" s="334">
        <v>140.54</v>
      </c>
      <c r="G29" s="336"/>
    </row>
    <row r="30" spans="1:7" ht="9" customHeight="1" x14ac:dyDescent="0.2">
      <c r="A30" s="335">
        <v>42950</v>
      </c>
      <c r="B30" s="709" t="s">
        <v>34249</v>
      </c>
      <c r="C30" s="710"/>
      <c r="D30" s="703" t="s">
        <v>32921</v>
      </c>
      <c r="E30" s="704"/>
      <c r="F30" s="334">
        <v>143</v>
      </c>
      <c r="G30" s="336"/>
    </row>
    <row r="31" spans="1:7" ht="9" customHeight="1" x14ac:dyDescent="0.2">
      <c r="A31" s="335">
        <v>42951</v>
      </c>
      <c r="B31" s="709" t="s">
        <v>34248</v>
      </c>
      <c r="C31" s="710"/>
      <c r="D31" s="703" t="s">
        <v>32921</v>
      </c>
      <c r="E31" s="704"/>
      <c r="F31" s="334">
        <v>172.7</v>
      </c>
      <c r="G31" s="336"/>
    </row>
    <row r="32" spans="1:7" ht="9" customHeight="1" x14ac:dyDescent="0.2">
      <c r="A32" s="335">
        <v>42952</v>
      </c>
      <c r="B32" s="709" t="s">
        <v>34247</v>
      </c>
      <c r="C32" s="710"/>
      <c r="D32" s="703" t="s">
        <v>32921</v>
      </c>
      <c r="E32" s="704"/>
      <c r="F32" s="334">
        <v>177.96</v>
      </c>
      <c r="G32" s="336"/>
    </row>
    <row r="33" spans="1:7" ht="9" customHeight="1" x14ac:dyDescent="0.2">
      <c r="A33" s="335">
        <v>42953</v>
      </c>
      <c r="B33" s="709" t="s">
        <v>34246</v>
      </c>
      <c r="C33" s="710"/>
      <c r="D33" s="703" t="s">
        <v>32921</v>
      </c>
      <c r="E33" s="704"/>
      <c r="F33" s="334">
        <v>299.77999999999997</v>
      </c>
      <c r="G33" s="336"/>
    </row>
    <row r="34" spans="1:7" ht="9" customHeight="1" x14ac:dyDescent="0.2">
      <c r="A34" s="335">
        <v>42954</v>
      </c>
      <c r="B34" s="709" t="s">
        <v>34245</v>
      </c>
      <c r="C34" s="710"/>
      <c r="D34" s="703" t="s">
        <v>32921</v>
      </c>
      <c r="E34" s="704"/>
      <c r="F34" s="334">
        <v>316.08</v>
      </c>
      <c r="G34" s="336"/>
    </row>
    <row r="35" spans="1:7" ht="9" customHeight="1" x14ac:dyDescent="0.2">
      <c r="A35" s="335">
        <v>42955</v>
      </c>
      <c r="B35" s="709" t="s">
        <v>34244</v>
      </c>
      <c r="C35" s="710"/>
      <c r="D35" s="703" t="s">
        <v>32921</v>
      </c>
      <c r="E35" s="704"/>
      <c r="F35" s="334">
        <v>265.61</v>
      </c>
      <c r="G35" s="336"/>
    </row>
    <row r="36" spans="1:7" ht="9" customHeight="1" x14ac:dyDescent="0.2">
      <c r="A36" s="335">
        <v>42956</v>
      </c>
      <c r="B36" s="709" t="s">
        <v>34243</v>
      </c>
      <c r="C36" s="710"/>
      <c r="D36" s="703" t="s">
        <v>32921</v>
      </c>
      <c r="E36" s="704"/>
      <c r="F36" s="334">
        <v>93.51</v>
      </c>
      <c r="G36" s="336"/>
    </row>
    <row r="37" spans="1:7" ht="18.399999999999999" customHeight="1" x14ac:dyDescent="0.2">
      <c r="A37" s="335">
        <v>42957</v>
      </c>
      <c r="B37" s="701" t="s">
        <v>34242</v>
      </c>
      <c r="C37" s="702"/>
      <c r="D37" s="703" t="s">
        <v>32921</v>
      </c>
      <c r="E37" s="704"/>
      <c r="F37" s="334">
        <v>212.85</v>
      </c>
      <c r="G37" s="333"/>
    </row>
    <row r="38" spans="1:7" ht="18.399999999999999" customHeight="1" x14ac:dyDescent="0.2">
      <c r="A38" s="335">
        <v>42958</v>
      </c>
      <c r="B38" s="701" t="s">
        <v>34241</v>
      </c>
      <c r="C38" s="702"/>
      <c r="D38" s="703" t="s">
        <v>32921</v>
      </c>
      <c r="E38" s="704"/>
      <c r="F38" s="334">
        <v>235.31</v>
      </c>
      <c r="G38" s="341" t="s">
        <v>32985</v>
      </c>
    </row>
    <row r="39" spans="1:7" ht="18.399999999999999" customHeight="1" x14ac:dyDescent="0.2">
      <c r="A39" s="335">
        <v>42959</v>
      </c>
      <c r="B39" s="701" t="s">
        <v>34240</v>
      </c>
      <c r="C39" s="702"/>
      <c r="D39" s="703" t="s">
        <v>32921</v>
      </c>
      <c r="E39" s="704"/>
      <c r="F39" s="334">
        <v>237.57</v>
      </c>
      <c r="G39" s="341" t="s">
        <v>32985</v>
      </c>
    </row>
    <row r="40" spans="1:7" ht="18.399999999999999" customHeight="1" x14ac:dyDescent="0.2">
      <c r="A40" s="335">
        <v>42961</v>
      </c>
      <c r="B40" s="701" t="s">
        <v>34239</v>
      </c>
      <c r="C40" s="702"/>
      <c r="D40" s="703" t="s">
        <v>32921</v>
      </c>
      <c r="E40" s="704"/>
      <c r="F40" s="334">
        <v>20.68</v>
      </c>
      <c r="G40" s="333"/>
    </row>
    <row r="41" spans="1:7" ht="18.399999999999999" customHeight="1" x14ac:dyDescent="0.2">
      <c r="A41" s="335">
        <v>42962</v>
      </c>
      <c r="B41" s="701" t="s">
        <v>34239</v>
      </c>
      <c r="C41" s="702"/>
      <c r="D41" s="703" t="s">
        <v>32921</v>
      </c>
      <c r="E41" s="704"/>
      <c r="F41" s="334">
        <v>20.68</v>
      </c>
      <c r="G41" s="333"/>
    </row>
    <row r="42" spans="1:7" ht="9" customHeight="1" x14ac:dyDescent="0.2">
      <c r="A42" s="335">
        <v>42960</v>
      </c>
      <c r="B42" s="709" t="s">
        <v>34238</v>
      </c>
      <c r="C42" s="710"/>
      <c r="D42" s="703" t="s">
        <v>32921</v>
      </c>
      <c r="E42" s="704"/>
      <c r="F42" s="334">
        <v>12.88</v>
      </c>
      <c r="G42" s="336"/>
    </row>
    <row r="43" spans="1:7" ht="18.399999999999999" customHeight="1" x14ac:dyDescent="0.2">
      <c r="A43" s="335">
        <v>42964</v>
      </c>
      <c r="B43" s="701" t="s">
        <v>34237</v>
      </c>
      <c r="C43" s="702"/>
      <c r="D43" s="703" t="s">
        <v>32921</v>
      </c>
      <c r="E43" s="704"/>
      <c r="F43" s="334">
        <v>21.85</v>
      </c>
      <c r="G43" s="333"/>
    </row>
    <row r="44" spans="1:7" ht="9" customHeight="1" x14ac:dyDescent="0.2">
      <c r="A44" s="335">
        <v>42963</v>
      </c>
      <c r="B44" s="709" t="s">
        <v>34236</v>
      </c>
      <c r="C44" s="710"/>
      <c r="D44" s="703" t="s">
        <v>32921</v>
      </c>
      <c r="E44" s="704"/>
      <c r="F44" s="334">
        <v>14.01</v>
      </c>
      <c r="G44" s="336"/>
    </row>
    <row r="45" spans="1:7" ht="18.399999999999999" customHeight="1" x14ac:dyDescent="0.2">
      <c r="A45" s="335">
        <v>42966</v>
      </c>
      <c r="B45" s="701" t="s">
        <v>34235</v>
      </c>
      <c r="C45" s="702"/>
      <c r="D45" s="703" t="s">
        <v>32921</v>
      </c>
      <c r="E45" s="704"/>
      <c r="F45" s="334">
        <v>24.13</v>
      </c>
      <c r="G45" s="333"/>
    </row>
    <row r="46" spans="1:7" ht="9" customHeight="1" x14ac:dyDescent="0.2">
      <c r="A46" s="335">
        <v>42965</v>
      </c>
      <c r="B46" s="709" t="s">
        <v>34234</v>
      </c>
      <c r="C46" s="710"/>
      <c r="D46" s="703" t="s">
        <v>32921</v>
      </c>
      <c r="E46" s="704"/>
      <c r="F46" s="334">
        <v>16.260000000000002</v>
      </c>
      <c r="G46" s="336"/>
    </row>
    <row r="47" spans="1:7" ht="18.399999999999999" customHeight="1" x14ac:dyDescent="0.2">
      <c r="A47" s="335">
        <v>42968</v>
      </c>
      <c r="B47" s="701" t="s">
        <v>34233</v>
      </c>
      <c r="C47" s="702"/>
      <c r="D47" s="703" t="s">
        <v>32921</v>
      </c>
      <c r="E47" s="704"/>
      <c r="F47" s="334">
        <v>30.46</v>
      </c>
      <c r="G47" s="333"/>
    </row>
    <row r="48" spans="1:7" ht="9" customHeight="1" x14ac:dyDescent="0.2">
      <c r="A48" s="335">
        <v>42967</v>
      </c>
      <c r="B48" s="709" t="s">
        <v>34232</v>
      </c>
      <c r="C48" s="710"/>
      <c r="D48" s="703" t="s">
        <v>32921</v>
      </c>
      <c r="E48" s="704"/>
      <c r="F48" s="334">
        <v>23.43</v>
      </c>
      <c r="G48" s="336"/>
    </row>
    <row r="49" spans="1:7" ht="18.399999999999999" customHeight="1" x14ac:dyDescent="0.2">
      <c r="A49" s="335">
        <v>42970</v>
      </c>
      <c r="B49" s="701" t="s">
        <v>34231</v>
      </c>
      <c r="C49" s="702"/>
      <c r="D49" s="703" t="s">
        <v>32921</v>
      </c>
      <c r="E49" s="704"/>
      <c r="F49" s="334">
        <v>34.75</v>
      </c>
      <c r="G49" s="333"/>
    </row>
    <row r="50" spans="1:7" ht="9" customHeight="1" x14ac:dyDescent="0.2">
      <c r="A50" s="335">
        <v>42969</v>
      </c>
      <c r="B50" s="709" t="s">
        <v>34230</v>
      </c>
      <c r="C50" s="710"/>
      <c r="D50" s="703" t="s">
        <v>32921</v>
      </c>
      <c r="E50" s="704"/>
      <c r="F50" s="334">
        <v>28.02</v>
      </c>
      <c r="G50" s="336"/>
    </row>
    <row r="51" spans="1:7" ht="18.399999999999999" customHeight="1" x14ac:dyDescent="0.2">
      <c r="A51" s="335">
        <v>42973</v>
      </c>
      <c r="B51" s="701" t="s">
        <v>34229</v>
      </c>
      <c r="C51" s="702"/>
      <c r="D51" s="703" t="s">
        <v>32921</v>
      </c>
      <c r="E51" s="704"/>
      <c r="F51" s="334">
        <v>41.2</v>
      </c>
      <c r="G51" s="333"/>
    </row>
    <row r="52" spans="1:7" ht="10.15" customHeight="1" x14ac:dyDescent="0.2">
      <c r="A52" s="332" t="s">
        <v>32918</v>
      </c>
    </row>
  </sheetData>
  <mergeCells count="96">
    <mergeCell ref="B49:C49"/>
    <mergeCell ref="D49:E49"/>
    <mergeCell ref="B50:C50"/>
    <mergeCell ref="D50:E50"/>
    <mergeCell ref="B51:C51"/>
    <mergeCell ref="D51:E51"/>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50"/>
  <sheetViews>
    <sheetView workbookViewId="0">
      <selection activeCell="H26" sqref="H26"/>
    </sheetView>
  </sheetViews>
  <sheetFormatPr defaultColWidth="8.85546875" defaultRowHeight="12.75" x14ac:dyDescent="0.2"/>
  <cols>
    <col min="1" max="1" width="10.85546875" style="331" customWidth="1"/>
    <col min="2" max="2" width="50.85546875" style="331" customWidth="1"/>
    <col min="3" max="3" width="18.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33997</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42979</v>
      </c>
      <c r="B5" s="701" t="s">
        <v>34319</v>
      </c>
      <c r="C5" s="702"/>
      <c r="D5" s="703" t="s">
        <v>32921</v>
      </c>
      <c r="E5" s="704"/>
      <c r="F5" s="334">
        <v>41.2</v>
      </c>
      <c r="G5" s="333"/>
    </row>
    <row r="6" spans="1:7" ht="9" customHeight="1" x14ac:dyDescent="0.2">
      <c r="A6" s="335">
        <v>42971</v>
      </c>
      <c r="B6" s="709" t="s">
        <v>34318</v>
      </c>
      <c r="C6" s="710"/>
      <c r="D6" s="703" t="s">
        <v>32921</v>
      </c>
      <c r="E6" s="704"/>
      <c r="F6" s="334">
        <v>35.090000000000003</v>
      </c>
      <c r="G6" s="336"/>
    </row>
    <row r="7" spans="1:7" ht="18.399999999999999" customHeight="1" x14ac:dyDescent="0.2">
      <c r="A7" s="335">
        <v>42981</v>
      </c>
      <c r="B7" s="701" t="s">
        <v>34317</v>
      </c>
      <c r="C7" s="702"/>
      <c r="D7" s="703" t="s">
        <v>32919</v>
      </c>
      <c r="E7" s="704"/>
      <c r="F7" s="334">
        <v>195.63</v>
      </c>
      <c r="G7" s="341" t="s">
        <v>32985</v>
      </c>
    </row>
    <row r="8" spans="1:7" ht="18.399999999999999" customHeight="1" x14ac:dyDescent="0.2">
      <c r="A8" s="335">
        <v>42982</v>
      </c>
      <c r="B8" s="701" t="s">
        <v>34316</v>
      </c>
      <c r="C8" s="702"/>
      <c r="D8" s="703" t="s">
        <v>32921</v>
      </c>
      <c r="E8" s="704"/>
      <c r="F8" s="334">
        <v>137.07</v>
      </c>
      <c r="G8" s="341" t="s">
        <v>32985</v>
      </c>
    </row>
    <row r="9" spans="1:7" ht="18.399999999999999" customHeight="1" x14ac:dyDescent="0.2">
      <c r="A9" s="335">
        <v>42987</v>
      </c>
      <c r="B9" s="701" t="s">
        <v>34315</v>
      </c>
      <c r="C9" s="702"/>
      <c r="D9" s="703" t="s">
        <v>32919</v>
      </c>
      <c r="E9" s="704"/>
      <c r="F9" s="334">
        <v>77.33</v>
      </c>
      <c r="G9" s="341" t="s">
        <v>32985</v>
      </c>
    </row>
    <row r="10" spans="1:7" ht="18.399999999999999" customHeight="1" x14ac:dyDescent="0.2">
      <c r="A10" s="335">
        <v>42988</v>
      </c>
      <c r="B10" s="701" t="s">
        <v>34314</v>
      </c>
      <c r="C10" s="702"/>
      <c r="D10" s="703" t="s">
        <v>32919</v>
      </c>
      <c r="E10" s="704"/>
      <c r="F10" s="334">
        <v>65.73</v>
      </c>
      <c r="G10" s="341" t="s">
        <v>32985</v>
      </c>
    </row>
    <row r="11" spans="1:7" ht="9" customHeight="1" x14ac:dyDescent="0.2">
      <c r="A11" s="335">
        <v>42989</v>
      </c>
      <c r="B11" s="709" t="s">
        <v>34313</v>
      </c>
      <c r="C11" s="710"/>
      <c r="D11" s="703" t="s">
        <v>32919</v>
      </c>
      <c r="E11" s="704"/>
      <c r="F11" s="334">
        <v>8.2899999999999991</v>
      </c>
      <c r="G11" s="336"/>
    </row>
    <row r="12" spans="1:7" ht="18.399999999999999" customHeight="1" x14ac:dyDescent="0.2">
      <c r="A12" s="335">
        <v>42991</v>
      </c>
      <c r="B12" s="701" t="s">
        <v>34312</v>
      </c>
      <c r="C12" s="702"/>
      <c r="D12" s="703" t="s">
        <v>32919</v>
      </c>
      <c r="E12" s="704"/>
      <c r="F12" s="334">
        <v>114.98</v>
      </c>
      <c r="G12" s="341" t="s">
        <v>32985</v>
      </c>
    </row>
    <row r="13" spans="1:7" ht="18.399999999999999" customHeight="1" x14ac:dyDescent="0.2">
      <c r="A13" s="335">
        <v>42992</v>
      </c>
      <c r="B13" s="701" t="s">
        <v>34311</v>
      </c>
      <c r="C13" s="702"/>
      <c r="D13" s="703" t="s">
        <v>32919</v>
      </c>
      <c r="E13" s="704"/>
      <c r="F13" s="334">
        <v>96.71</v>
      </c>
      <c r="G13" s="341" t="s">
        <v>32985</v>
      </c>
    </row>
    <row r="14" spans="1:7" ht="18.399999999999999" customHeight="1" x14ac:dyDescent="0.2">
      <c r="A14" s="335">
        <v>42993</v>
      </c>
      <c r="B14" s="701" t="s">
        <v>34310</v>
      </c>
      <c r="C14" s="702"/>
      <c r="D14" s="703" t="s">
        <v>32919</v>
      </c>
      <c r="E14" s="704"/>
      <c r="F14" s="334">
        <v>81.22</v>
      </c>
      <c r="G14" s="341" t="s">
        <v>32985</v>
      </c>
    </row>
    <row r="15" spans="1:7" ht="18.399999999999999" customHeight="1" x14ac:dyDescent="0.2">
      <c r="A15" s="335">
        <v>42994</v>
      </c>
      <c r="B15" s="701" t="s">
        <v>34309</v>
      </c>
      <c r="C15" s="702"/>
      <c r="D15" s="703" t="s">
        <v>32919</v>
      </c>
      <c r="E15" s="704"/>
      <c r="F15" s="334">
        <v>167.61</v>
      </c>
      <c r="G15" s="341" t="s">
        <v>32985</v>
      </c>
    </row>
    <row r="16" spans="1:7" ht="18.399999999999999" customHeight="1" x14ac:dyDescent="0.2">
      <c r="A16" s="335">
        <v>43070</v>
      </c>
      <c r="B16" s="701" t="s">
        <v>34308</v>
      </c>
      <c r="C16" s="702"/>
      <c r="D16" s="703" t="s">
        <v>32919</v>
      </c>
      <c r="E16" s="704"/>
      <c r="F16" s="334">
        <v>266.31</v>
      </c>
      <c r="G16" s="333"/>
    </row>
    <row r="17" spans="1:7" ht="9" customHeight="1" x14ac:dyDescent="0.2">
      <c r="A17" s="335">
        <v>42996</v>
      </c>
      <c r="B17" s="709" t="s">
        <v>34307</v>
      </c>
      <c r="C17" s="710"/>
      <c r="D17" s="703" t="s">
        <v>32921</v>
      </c>
      <c r="E17" s="704"/>
      <c r="F17" s="334">
        <v>576.21</v>
      </c>
      <c r="G17" s="341" t="s">
        <v>32985</v>
      </c>
    </row>
    <row r="18" spans="1:7" ht="9" customHeight="1" x14ac:dyDescent="0.2">
      <c r="A18" s="335">
        <v>43012</v>
      </c>
      <c r="B18" s="709" t="s">
        <v>34306</v>
      </c>
      <c r="C18" s="710"/>
      <c r="D18" s="703" t="s">
        <v>32919</v>
      </c>
      <c r="E18" s="704"/>
      <c r="F18" s="334">
        <v>10.220000000000001</v>
      </c>
      <c r="G18" s="336"/>
    </row>
    <row r="19" spans="1:7" ht="18.399999999999999" customHeight="1" x14ac:dyDescent="0.2">
      <c r="A19" s="335">
        <v>43011</v>
      </c>
      <c r="B19" s="701" t="s">
        <v>34305</v>
      </c>
      <c r="C19" s="702"/>
      <c r="D19" s="703" t="s">
        <v>32919</v>
      </c>
      <c r="E19" s="704"/>
      <c r="F19" s="334">
        <v>6.96</v>
      </c>
      <c r="G19" s="333"/>
    </row>
    <row r="20" spans="1:7" ht="9" customHeight="1" x14ac:dyDescent="0.2">
      <c r="A20" s="335">
        <v>43003</v>
      </c>
      <c r="B20" s="709" t="s">
        <v>34304</v>
      </c>
      <c r="C20" s="710"/>
      <c r="D20" s="703" t="s">
        <v>32921</v>
      </c>
      <c r="E20" s="704"/>
      <c r="F20" s="334">
        <v>124.49</v>
      </c>
      <c r="G20" s="341" t="s">
        <v>32985</v>
      </c>
    </row>
    <row r="21" spans="1:7" ht="9" customHeight="1" x14ac:dyDescent="0.2">
      <c r="A21" s="335">
        <v>43004</v>
      </c>
      <c r="B21" s="709" t="s">
        <v>34303</v>
      </c>
      <c r="C21" s="710"/>
      <c r="D21" s="703" t="s">
        <v>32919</v>
      </c>
      <c r="E21" s="704"/>
      <c r="F21" s="334">
        <v>38.51</v>
      </c>
      <c r="G21" s="336"/>
    </row>
    <row r="22" spans="1:7" ht="9" customHeight="1" x14ac:dyDescent="0.2">
      <c r="A22" s="335">
        <v>43005</v>
      </c>
      <c r="B22" s="709" t="s">
        <v>34302</v>
      </c>
      <c r="C22" s="710"/>
      <c r="D22" s="703" t="s">
        <v>33058</v>
      </c>
      <c r="E22" s="704"/>
      <c r="F22" s="334">
        <v>35.15</v>
      </c>
      <c r="G22" s="336"/>
    </row>
    <row r="23" spans="1:7" ht="9" customHeight="1" x14ac:dyDescent="0.2">
      <c r="A23" s="335">
        <v>43006</v>
      </c>
      <c r="B23" s="709" t="s">
        <v>34301</v>
      </c>
      <c r="C23" s="710"/>
      <c r="D23" s="703" t="s">
        <v>33058</v>
      </c>
      <c r="E23" s="704"/>
      <c r="F23" s="334">
        <v>56.82</v>
      </c>
      <c r="G23" s="336"/>
    </row>
    <row r="24" spans="1:7" ht="9" customHeight="1" x14ac:dyDescent="0.2">
      <c r="A24" s="335">
        <v>43007</v>
      </c>
      <c r="B24" s="709" t="s">
        <v>34300</v>
      </c>
      <c r="C24" s="710"/>
      <c r="D24" s="703" t="s">
        <v>33058</v>
      </c>
      <c r="E24" s="704"/>
      <c r="F24" s="334">
        <v>18.48</v>
      </c>
      <c r="G24" s="336"/>
    </row>
    <row r="25" spans="1:7" ht="9" customHeight="1" x14ac:dyDescent="0.2">
      <c r="A25" s="335">
        <v>43008</v>
      </c>
      <c r="B25" s="709" t="s">
        <v>34299</v>
      </c>
      <c r="C25" s="710"/>
      <c r="D25" s="703" t="s">
        <v>33058</v>
      </c>
      <c r="E25" s="704"/>
      <c r="F25" s="334">
        <v>51.81</v>
      </c>
      <c r="G25" s="336"/>
    </row>
    <row r="26" spans="1:7" ht="9" customHeight="1" x14ac:dyDescent="0.2">
      <c r="A26" s="335">
        <v>43009</v>
      </c>
      <c r="B26" s="709" t="s">
        <v>34298</v>
      </c>
      <c r="C26" s="710"/>
      <c r="D26" s="703" t="s">
        <v>32919</v>
      </c>
      <c r="E26" s="704"/>
      <c r="F26" s="334">
        <v>95.64</v>
      </c>
      <c r="G26" s="336"/>
    </row>
    <row r="27" spans="1:7" ht="18.399999999999999" customHeight="1" x14ac:dyDescent="0.2">
      <c r="A27" s="335">
        <v>43018</v>
      </c>
      <c r="B27" s="701" t="s">
        <v>34297</v>
      </c>
      <c r="C27" s="702"/>
      <c r="D27" s="703" t="s">
        <v>33058</v>
      </c>
      <c r="E27" s="704"/>
      <c r="F27" s="334">
        <v>55.74</v>
      </c>
      <c r="G27" s="341" t="s">
        <v>32985</v>
      </c>
    </row>
    <row r="28" spans="1:7" ht="18.399999999999999" customHeight="1" x14ac:dyDescent="0.2">
      <c r="A28" s="335">
        <v>43026</v>
      </c>
      <c r="B28" s="701" t="s">
        <v>34296</v>
      </c>
      <c r="C28" s="702"/>
      <c r="D28" s="703" t="s">
        <v>33058</v>
      </c>
      <c r="E28" s="704"/>
      <c r="F28" s="334">
        <v>23.33</v>
      </c>
      <c r="G28" s="333"/>
    </row>
    <row r="29" spans="1:7" ht="18.399999999999999" customHeight="1" x14ac:dyDescent="0.2">
      <c r="A29" s="335">
        <v>43033</v>
      </c>
      <c r="B29" s="701" t="s">
        <v>34295</v>
      </c>
      <c r="C29" s="702"/>
      <c r="D29" s="703" t="s">
        <v>32954</v>
      </c>
      <c r="E29" s="704"/>
      <c r="F29" s="340">
        <v>1058.5899999999999</v>
      </c>
      <c r="G29" s="341" t="s">
        <v>32985</v>
      </c>
    </row>
    <row r="30" spans="1:7" ht="9" customHeight="1" x14ac:dyDescent="0.2">
      <c r="A30" s="335">
        <v>43037</v>
      </c>
      <c r="B30" s="709" t="s">
        <v>34294</v>
      </c>
      <c r="C30" s="710"/>
      <c r="D30" s="703" t="s">
        <v>32921</v>
      </c>
      <c r="E30" s="704"/>
      <c r="F30" s="334">
        <v>60.27</v>
      </c>
      <c r="G30" s="336"/>
    </row>
    <row r="31" spans="1:7" ht="18.399999999999999" customHeight="1" x14ac:dyDescent="0.2">
      <c r="A31" s="335">
        <v>43038</v>
      </c>
      <c r="B31" s="701" t="s">
        <v>34293</v>
      </c>
      <c r="C31" s="702"/>
      <c r="D31" s="703" t="s">
        <v>32954</v>
      </c>
      <c r="E31" s="704"/>
      <c r="F31" s="334">
        <v>115.86</v>
      </c>
      <c r="G31" s="341" t="s">
        <v>32985</v>
      </c>
    </row>
    <row r="32" spans="1:7" ht="9" customHeight="1" x14ac:dyDescent="0.2">
      <c r="A32" s="335">
        <v>43039</v>
      </c>
      <c r="B32" s="709" t="s">
        <v>34292</v>
      </c>
      <c r="C32" s="710"/>
      <c r="D32" s="703" t="s">
        <v>32919</v>
      </c>
      <c r="E32" s="704"/>
      <c r="F32" s="334">
        <v>4.95</v>
      </c>
      <c r="G32" s="336"/>
    </row>
    <row r="33" spans="1:7" ht="18.399999999999999" customHeight="1" x14ac:dyDescent="0.2">
      <c r="A33" s="335">
        <v>43040</v>
      </c>
      <c r="B33" s="701" t="s">
        <v>34291</v>
      </c>
      <c r="C33" s="702"/>
      <c r="D33" s="703" t="s">
        <v>32919</v>
      </c>
      <c r="E33" s="704"/>
      <c r="F33" s="334">
        <v>63.15</v>
      </c>
      <c r="G33" s="333"/>
    </row>
    <row r="34" spans="1:7" ht="9" customHeight="1" x14ac:dyDescent="0.2">
      <c r="A34" s="335">
        <v>43042</v>
      </c>
      <c r="B34" s="709" t="s">
        <v>34290</v>
      </c>
      <c r="C34" s="710"/>
      <c r="D34" s="703" t="s">
        <v>32919</v>
      </c>
      <c r="E34" s="704"/>
      <c r="F34" s="334">
        <v>3.68</v>
      </c>
      <c r="G34" s="336"/>
    </row>
    <row r="35" spans="1:7" ht="9" customHeight="1" x14ac:dyDescent="0.2">
      <c r="A35" s="335">
        <v>43043</v>
      </c>
      <c r="B35" s="709" t="s">
        <v>34289</v>
      </c>
      <c r="C35" s="710"/>
      <c r="D35" s="703" t="s">
        <v>32954</v>
      </c>
      <c r="E35" s="704"/>
      <c r="F35" s="340">
        <v>2465.66</v>
      </c>
      <c r="G35" s="336"/>
    </row>
    <row r="36" spans="1:7" ht="9" customHeight="1" x14ac:dyDescent="0.2">
      <c r="A36" s="335">
        <v>43044</v>
      </c>
      <c r="B36" s="709" t="s">
        <v>34288</v>
      </c>
      <c r="C36" s="710"/>
      <c r="D36" s="703" t="s">
        <v>32954</v>
      </c>
      <c r="E36" s="704"/>
      <c r="F36" s="340">
        <v>2841.25</v>
      </c>
      <c r="G36" s="336"/>
    </row>
    <row r="37" spans="1:7" ht="9" customHeight="1" x14ac:dyDescent="0.2">
      <c r="A37" s="335">
        <v>41169</v>
      </c>
      <c r="B37" s="709" t="s">
        <v>34287</v>
      </c>
      <c r="C37" s="710"/>
      <c r="D37" s="703" t="s">
        <v>32954</v>
      </c>
      <c r="E37" s="704"/>
      <c r="F37" s="340">
        <v>3339.35</v>
      </c>
      <c r="G37" s="336"/>
    </row>
    <row r="38" spans="1:7" ht="9" customHeight="1" x14ac:dyDescent="0.2">
      <c r="A38" s="335">
        <v>41170</v>
      </c>
      <c r="B38" s="709" t="s">
        <v>34286</v>
      </c>
      <c r="C38" s="710"/>
      <c r="D38" s="703" t="s">
        <v>32954</v>
      </c>
      <c r="E38" s="704"/>
      <c r="F38" s="340">
        <v>3662.54</v>
      </c>
      <c r="G38" s="336"/>
    </row>
    <row r="39" spans="1:7" ht="9" customHeight="1" x14ac:dyDescent="0.2">
      <c r="A39" s="335">
        <v>41171</v>
      </c>
      <c r="B39" s="709" t="s">
        <v>34285</v>
      </c>
      <c r="C39" s="710"/>
      <c r="D39" s="703" t="s">
        <v>32954</v>
      </c>
      <c r="E39" s="704"/>
      <c r="F39" s="340">
        <v>4352.13</v>
      </c>
      <c r="G39" s="336"/>
    </row>
    <row r="40" spans="1:7" ht="9" customHeight="1" x14ac:dyDescent="0.2">
      <c r="A40" s="335">
        <v>43046</v>
      </c>
      <c r="B40" s="709" t="s">
        <v>34284</v>
      </c>
      <c r="C40" s="710"/>
      <c r="D40" s="703" t="s">
        <v>32954</v>
      </c>
      <c r="E40" s="704"/>
      <c r="F40" s="340">
        <v>1462.53</v>
      </c>
      <c r="G40" s="336"/>
    </row>
    <row r="41" spans="1:7" ht="9" customHeight="1" x14ac:dyDescent="0.2">
      <c r="A41" s="335">
        <v>43047</v>
      </c>
      <c r="B41" s="709" t="s">
        <v>34283</v>
      </c>
      <c r="C41" s="710"/>
      <c r="D41" s="703" t="s">
        <v>32954</v>
      </c>
      <c r="E41" s="704"/>
      <c r="F41" s="340">
        <v>1845.64</v>
      </c>
      <c r="G41" s="336"/>
    </row>
    <row r="42" spans="1:7" ht="9" customHeight="1" x14ac:dyDescent="0.2">
      <c r="A42" s="335">
        <v>43048</v>
      </c>
      <c r="B42" s="709" t="s">
        <v>34282</v>
      </c>
      <c r="C42" s="710"/>
      <c r="D42" s="703" t="s">
        <v>32954</v>
      </c>
      <c r="E42" s="704"/>
      <c r="F42" s="340">
        <v>2221.66</v>
      </c>
      <c r="G42" s="336"/>
    </row>
    <row r="43" spans="1:7" ht="18.399999999999999" customHeight="1" x14ac:dyDescent="0.2">
      <c r="A43" s="335">
        <v>43050</v>
      </c>
      <c r="B43" s="701" t="s">
        <v>34281</v>
      </c>
      <c r="C43" s="702"/>
      <c r="D43" s="703" t="s">
        <v>32954</v>
      </c>
      <c r="E43" s="704"/>
      <c r="F43" s="340">
        <v>3801.15</v>
      </c>
      <c r="G43" s="341" t="s">
        <v>32985</v>
      </c>
    </row>
    <row r="44" spans="1:7" ht="18.399999999999999" customHeight="1" x14ac:dyDescent="0.2">
      <c r="A44" s="335">
        <v>43051</v>
      </c>
      <c r="B44" s="701" t="s">
        <v>34280</v>
      </c>
      <c r="C44" s="702"/>
      <c r="D44" s="703" t="s">
        <v>32954</v>
      </c>
      <c r="E44" s="704"/>
      <c r="F44" s="340">
        <v>4204.21</v>
      </c>
      <c r="G44" s="341" t="s">
        <v>32985</v>
      </c>
    </row>
    <row r="45" spans="1:7" ht="18.399999999999999" customHeight="1" x14ac:dyDescent="0.2">
      <c r="A45" s="335">
        <v>43052</v>
      </c>
      <c r="B45" s="701" t="s">
        <v>34279</v>
      </c>
      <c r="C45" s="702"/>
      <c r="D45" s="703" t="s">
        <v>32954</v>
      </c>
      <c r="E45" s="704"/>
      <c r="F45" s="340">
        <v>4607.28</v>
      </c>
      <c r="G45" s="341" t="s">
        <v>32985</v>
      </c>
    </row>
    <row r="46" spans="1:7" ht="18.399999999999999" customHeight="1" x14ac:dyDescent="0.2">
      <c r="A46" s="335">
        <v>43053</v>
      </c>
      <c r="B46" s="701" t="s">
        <v>34278</v>
      </c>
      <c r="C46" s="702"/>
      <c r="D46" s="703" t="s">
        <v>32954</v>
      </c>
      <c r="E46" s="704"/>
      <c r="F46" s="340">
        <v>5010.32</v>
      </c>
      <c r="G46" s="341" t="s">
        <v>32985</v>
      </c>
    </row>
    <row r="47" spans="1:7" ht="18.399999999999999" customHeight="1" x14ac:dyDescent="0.2">
      <c r="A47" s="335">
        <v>43054</v>
      </c>
      <c r="B47" s="701" t="s">
        <v>34277</v>
      </c>
      <c r="C47" s="702"/>
      <c r="D47" s="703" t="s">
        <v>32919</v>
      </c>
      <c r="E47" s="704"/>
      <c r="F47" s="334">
        <v>10.65</v>
      </c>
      <c r="G47" s="333"/>
    </row>
    <row r="48" spans="1:7" ht="18.399999999999999" customHeight="1" x14ac:dyDescent="0.2">
      <c r="A48" s="335">
        <v>43055</v>
      </c>
      <c r="B48" s="701" t="s">
        <v>34276</v>
      </c>
      <c r="C48" s="702"/>
      <c r="D48" s="703" t="s">
        <v>32919</v>
      </c>
      <c r="E48" s="704"/>
      <c r="F48" s="334">
        <v>8.56</v>
      </c>
      <c r="G48" s="333"/>
    </row>
    <row r="49" spans="1:7" ht="9" customHeight="1" x14ac:dyDescent="0.2">
      <c r="A49" s="335">
        <v>43056</v>
      </c>
      <c r="B49" s="709" t="s">
        <v>34275</v>
      </c>
      <c r="C49" s="710"/>
      <c r="D49" s="703" t="s">
        <v>32921</v>
      </c>
      <c r="E49" s="704"/>
      <c r="F49" s="334">
        <v>58.07</v>
      </c>
      <c r="G49" s="341" t="s">
        <v>32985</v>
      </c>
    </row>
    <row r="50" spans="1:7" ht="10.15" customHeight="1" x14ac:dyDescent="0.2">
      <c r="A50" s="332" t="s">
        <v>32918</v>
      </c>
    </row>
  </sheetData>
  <mergeCells count="92">
    <mergeCell ref="B49:C49"/>
    <mergeCell ref="D49:E49"/>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4"/>
  <sheetViews>
    <sheetView workbookViewId="0">
      <selection activeCell="H26" sqref="H26"/>
    </sheetView>
  </sheetViews>
  <sheetFormatPr defaultColWidth="8.85546875" defaultRowHeight="12.75" x14ac:dyDescent="0.2"/>
  <cols>
    <col min="1" max="1" width="10.85546875" style="331" customWidth="1"/>
    <col min="2" max="2" width="50.140625" style="331" customWidth="1"/>
    <col min="3" max="3" width="0.7109375" style="331" customWidth="1"/>
    <col min="4" max="4" width="18.14062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33997</v>
      </c>
    </row>
    <row r="4" spans="1:8" ht="9" customHeight="1" x14ac:dyDescent="0.2">
      <c r="A4" s="338" t="s">
        <v>32975</v>
      </c>
      <c r="B4" s="705" t="s">
        <v>32974</v>
      </c>
      <c r="C4" s="711"/>
      <c r="D4" s="706"/>
      <c r="E4" s="707" t="s">
        <v>32973</v>
      </c>
      <c r="F4" s="708"/>
      <c r="G4" s="338" t="s">
        <v>32972</v>
      </c>
      <c r="H4" s="337" t="s">
        <v>32971</v>
      </c>
    </row>
    <row r="5" spans="1:8" ht="9" customHeight="1" x14ac:dyDescent="0.2">
      <c r="A5" s="335">
        <v>43058</v>
      </c>
      <c r="B5" s="709" t="s">
        <v>34367</v>
      </c>
      <c r="C5" s="712"/>
      <c r="D5" s="710"/>
      <c r="E5" s="703" t="s">
        <v>32921</v>
      </c>
      <c r="F5" s="704"/>
      <c r="G5" s="334">
        <v>96.83</v>
      </c>
      <c r="H5" s="336"/>
    </row>
    <row r="6" spans="1:8" ht="9" customHeight="1" x14ac:dyDescent="0.2">
      <c r="A6" s="335">
        <v>43057</v>
      </c>
      <c r="B6" s="709" t="s">
        <v>34366</v>
      </c>
      <c r="C6" s="712"/>
      <c r="D6" s="710"/>
      <c r="E6" s="703" t="s">
        <v>32921</v>
      </c>
      <c r="F6" s="704"/>
      <c r="G6" s="334">
        <v>66.77</v>
      </c>
      <c r="H6" s="336"/>
    </row>
    <row r="7" spans="1:8" ht="9" customHeight="1" x14ac:dyDescent="0.2">
      <c r="A7" s="335">
        <v>43059</v>
      </c>
      <c r="B7" s="709" t="s">
        <v>34365</v>
      </c>
      <c r="C7" s="712"/>
      <c r="D7" s="710"/>
      <c r="E7" s="703" t="s">
        <v>32921</v>
      </c>
      <c r="F7" s="704"/>
      <c r="G7" s="334">
        <v>42.51</v>
      </c>
      <c r="H7" s="336"/>
    </row>
    <row r="8" spans="1:8" ht="9" customHeight="1" x14ac:dyDescent="0.2">
      <c r="A8" s="335">
        <v>43060</v>
      </c>
      <c r="B8" s="709" t="s">
        <v>34364</v>
      </c>
      <c r="C8" s="712"/>
      <c r="D8" s="710"/>
      <c r="E8" s="703" t="s">
        <v>32954</v>
      </c>
      <c r="F8" s="704"/>
      <c r="G8" s="334">
        <v>797.62</v>
      </c>
      <c r="H8" s="341" t="s">
        <v>32985</v>
      </c>
    </row>
    <row r="9" spans="1:8" ht="9" customHeight="1" x14ac:dyDescent="0.2">
      <c r="A9" s="335">
        <v>43064</v>
      </c>
      <c r="B9" s="709" t="s">
        <v>34363</v>
      </c>
      <c r="C9" s="712"/>
      <c r="D9" s="710"/>
      <c r="E9" s="703" t="s">
        <v>33058</v>
      </c>
      <c r="F9" s="704"/>
      <c r="G9" s="334">
        <v>18.95</v>
      </c>
      <c r="H9" s="336"/>
    </row>
    <row r="10" spans="1:8" ht="9" customHeight="1" x14ac:dyDescent="0.2">
      <c r="A10" s="335">
        <v>43065</v>
      </c>
      <c r="B10" s="709" t="s">
        <v>34362</v>
      </c>
      <c r="C10" s="712"/>
      <c r="D10" s="710"/>
      <c r="E10" s="703" t="s">
        <v>33058</v>
      </c>
      <c r="F10" s="704"/>
      <c r="G10" s="334">
        <v>21.84</v>
      </c>
      <c r="H10" s="336"/>
    </row>
    <row r="11" spans="1:8" ht="9" customHeight="1" x14ac:dyDescent="0.2">
      <c r="A11" s="335">
        <v>43066</v>
      </c>
      <c r="B11" s="709" t="s">
        <v>34361</v>
      </c>
      <c r="C11" s="712"/>
      <c r="D11" s="710"/>
      <c r="E11" s="703" t="s">
        <v>33058</v>
      </c>
      <c r="F11" s="704"/>
      <c r="G11" s="334">
        <v>29.29</v>
      </c>
      <c r="H11" s="336"/>
    </row>
    <row r="12" spans="1:8" ht="9" customHeight="1" x14ac:dyDescent="0.2">
      <c r="A12" s="335">
        <v>43067</v>
      </c>
      <c r="B12" s="709" t="s">
        <v>34360</v>
      </c>
      <c r="C12" s="712"/>
      <c r="D12" s="710"/>
      <c r="E12" s="703" t="s">
        <v>33058</v>
      </c>
      <c r="F12" s="704"/>
      <c r="G12" s="334">
        <v>70.180000000000007</v>
      </c>
      <c r="H12" s="336"/>
    </row>
    <row r="13" spans="1:8" ht="18.399999999999999" customHeight="1" x14ac:dyDescent="0.2">
      <c r="A13" s="335">
        <v>43063</v>
      </c>
      <c r="B13" s="701" t="s">
        <v>34359</v>
      </c>
      <c r="C13" s="713"/>
      <c r="D13" s="702"/>
      <c r="E13" s="703" t="s">
        <v>33058</v>
      </c>
      <c r="F13" s="704"/>
      <c r="G13" s="334">
        <v>95.36</v>
      </c>
      <c r="H13" s="333"/>
    </row>
    <row r="14" spans="1:8" ht="9" customHeight="1" x14ac:dyDescent="0.2">
      <c r="A14" s="335">
        <v>43068</v>
      </c>
      <c r="B14" s="709" t="s">
        <v>34358</v>
      </c>
      <c r="C14" s="712"/>
      <c r="D14" s="710"/>
      <c r="E14" s="703" t="s">
        <v>33058</v>
      </c>
      <c r="F14" s="704"/>
      <c r="G14" s="334">
        <v>73.92</v>
      </c>
      <c r="H14" s="336"/>
    </row>
    <row r="15" spans="1:8" ht="9" customHeight="1" x14ac:dyDescent="0.2">
      <c r="A15" s="335">
        <v>43069</v>
      </c>
      <c r="B15" s="709" t="s">
        <v>34357</v>
      </c>
      <c r="C15" s="712"/>
      <c r="D15" s="710"/>
      <c r="E15" s="703" t="s">
        <v>33058</v>
      </c>
      <c r="F15" s="704"/>
      <c r="G15" s="334">
        <v>144.84</v>
      </c>
      <c r="H15" s="341" t="s">
        <v>32985</v>
      </c>
    </row>
    <row r="16" spans="1:8" ht="18.399999999999999" customHeight="1" x14ac:dyDescent="0.2">
      <c r="A16" s="335">
        <v>43071</v>
      </c>
      <c r="B16" s="701" t="s">
        <v>34356</v>
      </c>
      <c r="C16" s="713"/>
      <c r="D16" s="702"/>
      <c r="E16" s="703" t="s">
        <v>32921</v>
      </c>
      <c r="F16" s="704"/>
      <c r="G16" s="334">
        <v>326.52</v>
      </c>
      <c r="H16" s="341" t="s">
        <v>32985</v>
      </c>
    </row>
    <row r="17" spans="1:8" ht="9" customHeight="1" x14ac:dyDescent="0.2">
      <c r="A17" s="335">
        <v>43078</v>
      </c>
      <c r="B17" s="709" t="s">
        <v>34355</v>
      </c>
      <c r="C17" s="712"/>
      <c r="D17" s="710"/>
      <c r="E17" s="703" t="s">
        <v>33058</v>
      </c>
      <c r="F17" s="704"/>
      <c r="G17" s="334">
        <v>85.91</v>
      </c>
      <c r="H17" s="336"/>
    </row>
    <row r="18" spans="1:8" ht="9" customHeight="1" x14ac:dyDescent="0.2">
      <c r="A18" s="335">
        <v>43079</v>
      </c>
      <c r="B18" s="709" t="s">
        <v>34354</v>
      </c>
      <c r="C18" s="712"/>
      <c r="D18" s="710"/>
      <c r="E18" s="703" t="s">
        <v>33058</v>
      </c>
      <c r="F18" s="704"/>
      <c r="G18" s="334">
        <v>89.57</v>
      </c>
      <c r="H18" s="336"/>
    </row>
    <row r="19" spans="1:8" ht="9" customHeight="1" x14ac:dyDescent="0.2">
      <c r="A19" s="335">
        <v>43080</v>
      </c>
      <c r="B19" s="709" t="s">
        <v>34353</v>
      </c>
      <c r="C19" s="712"/>
      <c r="D19" s="710"/>
      <c r="E19" s="703" t="s">
        <v>33058</v>
      </c>
      <c r="F19" s="704"/>
      <c r="G19" s="334">
        <v>75.62</v>
      </c>
      <c r="H19" s="341" t="s">
        <v>32985</v>
      </c>
    </row>
    <row r="20" spans="1:8" ht="9" customHeight="1" x14ac:dyDescent="0.2">
      <c r="A20" s="335">
        <v>43081</v>
      </c>
      <c r="B20" s="709" t="s">
        <v>34352</v>
      </c>
      <c r="C20" s="712"/>
      <c r="D20" s="710"/>
      <c r="E20" s="703" t="s">
        <v>33058</v>
      </c>
      <c r="F20" s="704"/>
      <c r="G20" s="334">
        <v>99.62</v>
      </c>
      <c r="H20" s="336"/>
    </row>
    <row r="21" spans="1:8" ht="9" customHeight="1" x14ac:dyDescent="0.2">
      <c r="A21" s="335">
        <v>43085</v>
      </c>
      <c r="B21" s="709" t="s">
        <v>34351</v>
      </c>
      <c r="C21" s="712"/>
      <c r="D21" s="710"/>
      <c r="E21" s="703" t="s">
        <v>33058</v>
      </c>
      <c r="F21" s="704"/>
      <c r="G21" s="334">
        <v>176.76</v>
      </c>
      <c r="H21" s="336"/>
    </row>
    <row r="22" spans="1:8" ht="18.399999999999999" customHeight="1" x14ac:dyDescent="0.2">
      <c r="A22" s="335">
        <v>43083</v>
      </c>
      <c r="B22" s="701" t="s">
        <v>34350</v>
      </c>
      <c r="C22" s="713"/>
      <c r="D22" s="702"/>
      <c r="E22" s="703" t="s">
        <v>33058</v>
      </c>
      <c r="F22" s="704"/>
      <c r="G22" s="334">
        <v>83</v>
      </c>
      <c r="H22" s="333"/>
    </row>
    <row r="23" spans="1:8" ht="18.399999999999999" customHeight="1" x14ac:dyDescent="0.2">
      <c r="A23" s="335">
        <v>43084</v>
      </c>
      <c r="B23" s="701" t="s">
        <v>34349</v>
      </c>
      <c r="C23" s="713"/>
      <c r="D23" s="702"/>
      <c r="E23" s="703" t="s">
        <v>33058</v>
      </c>
      <c r="F23" s="704"/>
      <c r="G23" s="334">
        <v>62.62</v>
      </c>
      <c r="H23" s="333"/>
    </row>
    <row r="24" spans="1:8" ht="9" customHeight="1" x14ac:dyDescent="0.2">
      <c r="A24" s="335">
        <v>43086</v>
      </c>
      <c r="B24" s="709" t="s">
        <v>34348</v>
      </c>
      <c r="C24" s="712"/>
      <c r="D24" s="710"/>
      <c r="E24" s="703" t="s">
        <v>32954</v>
      </c>
      <c r="F24" s="704"/>
      <c r="G24" s="334">
        <v>244.53</v>
      </c>
      <c r="H24" s="341" t="s">
        <v>32985</v>
      </c>
    </row>
    <row r="25" spans="1:8" ht="9" customHeight="1" x14ac:dyDescent="0.2">
      <c r="A25" s="335">
        <v>43087</v>
      </c>
      <c r="B25" s="709" t="s">
        <v>34347</v>
      </c>
      <c r="C25" s="712"/>
      <c r="D25" s="710"/>
      <c r="E25" s="703" t="s">
        <v>32954</v>
      </c>
      <c r="F25" s="704"/>
      <c r="G25" s="334">
        <v>549.41999999999996</v>
      </c>
      <c r="H25" s="341" t="s">
        <v>32985</v>
      </c>
    </row>
    <row r="26" spans="1:8" ht="18.399999999999999" customHeight="1" x14ac:dyDescent="0.2">
      <c r="A26" s="335">
        <v>43089</v>
      </c>
      <c r="B26" s="701" t="s">
        <v>34346</v>
      </c>
      <c r="C26" s="713"/>
      <c r="D26" s="702"/>
      <c r="E26" s="703" t="s">
        <v>32919</v>
      </c>
      <c r="F26" s="704"/>
      <c r="G26" s="334">
        <v>41.89</v>
      </c>
      <c r="H26" s="333"/>
    </row>
    <row r="27" spans="1:8" ht="9" customHeight="1" x14ac:dyDescent="0.2">
      <c r="A27" s="335">
        <v>43090</v>
      </c>
      <c r="B27" s="709" t="s">
        <v>34345</v>
      </c>
      <c r="C27" s="712"/>
      <c r="D27" s="710"/>
      <c r="E27" s="703" t="s">
        <v>32919</v>
      </c>
      <c r="F27" s="704"/>
      <c r="G27" s="334">
        <v>30.69</v>
      </c>
      <c r="H27" s="336"/>
    </row>
    <row r="28" spans="1:8" ht="18.399999999999999" customHeight="1" x14ac:dyDescent="0.2">
      <c r="A28" s="335">
        <v>43088</v>
      </c>
      <c r="B28" s="701" t="s">
        <v>34344</v>
      </c>
      <c r="C28" s="713"/>
      <c r="D28" s="702"/>
      <c r="E28" s="703" t="s">
        <v>33058</v>
      </c>
      <c r="F28" s="704"/>
      <c r="G28" s="334">
        <v>22.73</v>
      </c>
      <c r="H28" s="341" t="s">
        <v>32985</v>
      </c>
    </row>
    <row r="29" spans="1:8" ht="9" customHeight="1" x14ac:dyDescent="0.2">
      <c r="A29" s="335">
        <v>43091</v>
      </c>
      <c r="B29" s="709" t="s">
        <v>34343</v>
      </c>
      <c r="C29" s="712"/>
      <c r="D29" s="710"/>
      <c r="E29" s="703" t="s">
        <v>32954</v>
      </c>
      <c r="F29" s="704"/>
      <c r="G29" s="334">
        <v>370.75</v>
      </c>
      <c r="H29" s="341" t="s">
        <v>32985</v>
      </c>
    </row>
    <row r="30" spans="1:8" ht="18.399999999999999" customHeight="1" x14ac:dyDescent="0.2">
      <c r="A30" s="335">
        <v>43092</v>
      </c>
      <c r="B30" s="701" t="s">
        <v>34342</v>
      </c>
      <c r="C30" s="713"/>
      <c r="D30" s="702"/>
      <c r="E30" s="703" t="s">
        <v>33573</v>
      </c>
      <c r="F30" s="704"/>
      <c r="G30" s="334">
        <v>24.33</v>
      </c>
      <c r="H30" s="333"/>
    </row>
    <row r="31" spans="1:8" ht="18.399999999999999" customHeight="1" x14ac:dyDescent="0.2">
      <c r="A31" s="335">
        <v>43093</v>
      </c>
      <c r="B31" s="701" t="s">
        <v>34341</v>
      </c>
      <c r="C31" s="713"/>
      <c r="D31" s="702"/>
      <c r="E31" s="703" t="s">
        <v>33573</v>
      </c>
      <c r="F31" s="704"/>
      <c r="G31" s="334">
        <v>32.909999999999997</v>
      </c>
      <c r="H31" s="333"/>
    </row>
    <row r="32" spans="1:8" ht="18.399999999999999" customHeight="1" x14ac:dyDescent="0.2">
      <c r="A32" s="335">
        <v>43094</v>
      </c>
      <c r="B32" s="701" t="s">
        <v>34340</v>
      </c>
      <c r="C32" s="713"/>
      <c r="D32" s="702"/>
      <c r="E32" s="703" t="s">
        <v>33058</v>
      </c>
      <c r="F32" s="704"/>
      <c r="G32" s="334">
        <v>301.16000000000003</v>
      </c>
      <c r="H32" s="341" t="s">
        <v>32985</v>
      </c>
    </row>
    <row r="33" spans="1:8" ht="18.399999999999999" customHeight="1" x14ac:dyDescent="0.2">
      <c r="A33" s="335">
        <v>43095</v>
      </c>
      <c r="B33" s="701" t="s">
        <v>34339</v>
      </c>
      <c r="C33" s="713"/>
      <c r="D33" s="702"/>
      <c r="E33" s="703" t="s">
        <v>33058</v>
      </c>
      <c r="F33" s="704"/>
      <c r="G33" s="334">
        <v>459.83</v>
      </c>
      <c r="H33" s="341" t="s">
        <v>32985</v>
      </c>
    </row>
    <row r="34" spans="1:8" ht="9" customHeight="1" x14ac:dyDescent="0.2">
      <c r="A34" s="335">
        <v>43096</v>
      </c>
      <c r="B34" s="709" t="s">
        <v>34338</v>
      </c>
      <c r="C34" s="712"/>
      <c r="D34" s="710"/>
      <c r="E34" s="703" t="s">
        <v>33058</v>
      </c>
      <c r="F34" s="704"/>
      <c r="G34" s="334">
        <v>582.84</v>
      </c>
      <c r="H34" s="336"/>
    </row>
    <row r="35" spans="1:8" ht="9" customHeight="1" x14ac:dyDescent="0.2">
      <c r="A35" s="335">
        <v>43098</v>
      </c>
      <c r="B35" s="709" t="s">
        <v>34337</v>
      </c>
      <c r="C35" s="712"/>
      <c r="D35" s="710"/>
      <c r="E35" s="703" t="s">
        <v>33058</v>
      </c>
      <c r="F35" s="704"/>
      <c r="G35" s="334">
        <v>20.32</v>
      </c>
      <c r="H35" s="336"/>
    </row>
    <row r="36" spans="1:8" ht="9" customHeight="1" x14ac:dyDescent="0.2">
      <c r="A36" s="335">
        <v>43097</v>
      </c>
      <c r="B36" s="709" t="s">
        <v>34336</v>
      </c>
      <c r="C36" s="712"/>
      <c r="D36" s="710"/>
      <c r="E36" s="703" t="s">
        <v>33058</v>
      </c>
      <c r="F36" s="704"/>
      <c r="G36" s="334">
        <v>39.340000000000003</v>
      </c>
      <c r="H36" s="336"/>
    </row>
    <row r="37" spans="1:8" ht="9" customHeight="1" x14ac:dyDescent="0.2">
      <c r="A37" s="335">
        <v>43100</v>
      </c>
      <c r="B37" s="709" t="s">
        <v>34335</v>
      </c>
      <c r="C37" s="712"/>
      <c r="D37" s="710"/>
      <c r="E37" s="703" t="s">
        <v>33058</v>
      </c>
      <c r="F37" s="704"/>
      <c r="G37" s="334">
        <v>30.95</v>
      </c>
      <c r="H37" s="336"/>
    </row>
    <row r="38" spans="1:8" ht="9" customHeight="1" x14ac:dyDescent="0.2">
      <c r="A38" s="335">
        <v>43101</v>
      </c>
      <c r="B38" s="709" t="s">
        <v>34334</v>
      </c>
      <c r="C38" s="712"/>
      <c r="D38" s="710"/>
      <c r="E38" s="703" t="s">
        <v>33058</v>
      </c>
      <c r="F38" s="704"/>
      <c r="G38" s="334">
        <v>7.22</v>
      </c>
      <c r="H38" s="336"/>
    </row>
    <row r="39" spans="1:8" ht="9" customHeight="1" x14ac:dyDescent="0.2">
      <c r="A39" s="335">
        <v>43102</v>
      </c>
      <c r="B39" s="709" t="s">
        <v>34333</v>
      </c>
      <c r="C39" s="712"/>
      <c r="D39" s="710"/>
      <c r="E39" s="703" t="s">
        <v>33058</v>
      </c>
      <c r="F39" s="704"/>
      <c r="G39" s="334">
        <v>7.58</v>
      </c>
      <c r="H39" s="336"/>
    </row>
    <row r="40" spans="1:8" ht="9" customHeight="1" x14ac:dyDescent="0.2">
      <c r="A40" s="335">
        <v>42614</v>
      </c>
      <c r="B40" s="709" t="s">
        <v>34332</v>
      </c>
      <c r="C40" s="712"/>
      <c r="D40" s="710"/>
      <c r="E40" s="703" t="s">
        <v>33058</v>
      </c>
      <c r="F40" s="704"/>
      <c r="G40" s="334">
        <v>205.76</v>
      </c>
      <c r="H40" s="341" t="s">
        <v>32985</v>
      </c>
    </row>
    <row r="41" spans="1:8" ht="18.399999999999999" customHeight="1" x14ac:dyDescent="0.2">
      <c r="A41" s="335">
        <v>43104</v>
      </c>
      <c r="B41" s="701" t="s">
        <v>34331</v>
      </c>
      <c r="C41" s="713"/>
      <c r="D41" s="702"/>
      <c r="E41" s="703" t="s">
        <v>33058</v>
      </c>
      <c r="F41" s="704"/>
      <c r="G41" s="334">
        <v>10.08</v>
      </c>
      <c r="H41" s="333"/>
    </row>
    <row r="42" spans="1:8" ht="9" customHeight="1" x14ac:dyDescent="0.2">
      <c r="A42" s="335">
        <v>43105</v>
      </c>
      <c r="B42" s="709" t="s">
        <v>34330</v>
      </c>
      <c r="C42" s="712"/>
      <c r="D42" s="710"/>
      <c r="E42" s="703" t="s">
        <v>32921</v>
      </c>
      <c r="F42" s="704"/>
      <c r="G42" s="334">
        <v>324.16000000000003</v>
      </c>
      <c r="H42" s="341" t="s">
        <v>32985</v>
      </c>
    </row>
    <row r="43" spans="1:8" ht="9" customHeight="1" x14ac:dyDescent="0.2">
      <c r="A43" s="335">
        <v>43106</v>
      </c>
      <c r="B43" s="709" t="s">
        <v>34329</v>
      </c>
      <c r="C43" s="712"/>
      <c r="D43" s="710"/>
      <c r="E43" s="703" t="s">
        <v>32921</v>
      </c>
      <c r="F43" s="704"/>
      <c r="G43" s="334">
        <v>157.15</v>
      </c>
      <c r="H43" s="341" t="s">
        <v>32985</v>
      </c>
    </row>
    <row r="44" spans="1:8" ht="9" customHeight="1" x14ac:dyDescent="0.2">
      <c r="A44" s="335">
        <v>43111</v>
      </c>
      <c r="B44" s="709" t="s">
        <v>34328</v>
      </c>
      <c r="C44" s="712"/>
      <c r="D44" s="710"/>
      <c r="E44" s="703" t="s">
        <v>33058</v>
      </c>
      <c r="F44" s="704"/>
      <c r="G44" s="334">
        <v>3.66</v>
      </c>
      <c r="H44" s="336"/>
    </row>
    <row r="45" spans="1:8" ht="10.15" customHeight="1" x14ac:dyDescent="0.2">
      <c r="A45" s="332" t="s">
        <v>34327</v>
      </c>
    </row>
    <row r="46" spans="1:8" ht="9" customHeight="1" x14ac:dyDescent="0.2">
      <c r="A46" s="338" t="s">
        <v>32975</v>
      </c>
      <c r="B46" s="705" t="s">
        <v>32974</v>
      </c>
      <c r="C46" s="711"/>
      <c r="D46" s="706"/>
      <c r="E46" s="707" t="s">
        <v>32973</v>
      </c>
      <c r="F46" s="708"/>
      <c r="G46" s="338" t="s">
        <v>32972</v>
      </c>
      <c r="H46" s="337" t="s">
        <v>32971</v>
      </c>
    </row>
    <row r="47" spans="1:8" ht="18.399999999999999" customHeight="1" x14ac:dyDescent="0.2">
      <c r="A47" s="335">
        <v>41578</v>
      </c>
      <c r="B47" s="701" t="s">
        <v>34326</v>
      </c>
      <c r="C47" s="713"/>
      <c r="D47" s="702"/>
      <c r="E47" s="703" t="s">
        <v>33458</v>
      </c>
      <c r="F47" s="704"/>
      <c r="G47" s="334">
        <v>705.18</v>
      </c>
      <c r="H47" s="333"/>
    </row>
    <row r="48" spans="1:8" ht="18.399999999999999" customHeight="1" x14ac:dyDescent="0.2">
      <c r="A48" s="335">
        <v>42511</v>
      </c>
      <c r="B48" s="701" t="s">
        <v>34325</v>
      </c>
      <c r="C48" s="713"/>
      <c r="D48" s="702"/>
      <c r="E48" s="703" t="s">
        <v>33458</v>
      </c>
      <c r="F48" s="704"/>
      <c r="G48" s="334">
        <v>461.48</v>
      </c>
      <c r="H48" s="333"/>
    </row>
    <row r="49" spans="1:8" ht="9" customHeight="1" x14ac:dyDescent="0.2">
      <c r="A49" s="335">
        <v>41579</v>
      </c>
      <c r="B49" s="709" t="s">
        <v>34324</v>
      </c>
      <c r="C49" s="712"/>
      <c r="D49" s="710"/>
      <c r="E49" s="703" t="s">
        <v>33458</v>
      </c>
      <c r="F49" s="704"/>
      <c r="G49" s="334">
        <v>604.07000000000005</v>
      </c>
      <c r="H49" s="336"/>
    </row>
    <row r="50" spans="1:8" ht="18.399999999999999" customHeight="1" x14ac:dyDescent="0.2">
      <c r="A50" s="335">
        <v>41494</v>
      </c>
      <c r="B50" s="701" t="s">
        <v>34323</v>
      </c>
      <c r="C50" s="713"/>
      <c r="D50" s="702"/>
      <c r="E50" s="703" t="s">
        <v>33458</v>
      </c>
      <c r="F50" s="704"/>
      <c r="G50" s="334">
        <v>752.8</v>
      </c>
      <c r="H50" s="333"/>
    </row>
    <row r="51" spans="1:8" ht="18.399999999999999" customHeight="1" x14ac:dyDescent="0.2">
      <c r="A51" s="335">
        <v>41678</v>
      </c>
      <c r="B51" s="701" t="s">
        <v>34322</v>
      </c>
      <c r="C51" s="713"/>
      <c r="D51" s="702"/>
      <c r="E51" s="703" t="s">
        <v>33458</v>
      </c>
      <c r="F51" s="704"/>
      <c r="G51" s="334">
        <v>713.91</v>
      </c>
      <c r="H51" s="333"/>
    </row>
    <row r="52" spans="1:8" ht="18.399999999999999" customHeight="1" x14ac:dyDescent="0.2">
      <c r="A52" s="335">
        <v>41455</v>
      </c>
      <c r="B52" s="701" t="s">
        <v>34321</v>
      </c>
      <c r="C52" s="713"/>
      <c r="D52" s="702"/>
      <c r="E52" s="703" t="s">
        <v>33458</v>
      </c>
      <c r="F52" s="704"/>
      <c r="G52" s="340">
        <v>1427.82</v>
      </c>
      <c r="H52" s="333"/>
    </row>
    <row r="53" spans="1:8" ht="18.399999999999999" customHeight="1" x14ac:dyDescent="0.2">
      <c r="A53" s="335">
        <v>41456</v>
      </c>
      <c r="B53" s="701" t="s">
        <v>34320</v>
      </c>
      <c r="C53" s="713"/>
      <c r="D53" s="702"/>
      <c r="E53" s="703" t="s">
        <v>33458</v>
      </c>
      <c r="F53" s="704"/>
      <c r="G53" s="340">
        <v>2032.57</v>
      </c>
      <c r="H53" s="333"/>
    </row>
    <row r="54" spans="1:8" ht="10.15" customHeight="1" x14ac:dyDescent="0.2">
      <c r="A54" s="332" t="s">
        <v>32918</v>
      </c>
    </row>
  </sheetData>
  <mergeCells count="98">
    <mergeCell ref="B53:D53"/>
    <mergeCell ref="E53:F53"/>
    <mergeCell ref="B50:D50"/>
    <mergeCell ref="E50:F50"/>
    <mergeCell ref="B51:D51"/>
    <mergeCell ref="E51:F51"/>
    <mergeCell ref="B52:D52"/>
    <mergeCell ref="E52:F52"/>
    <mergeCell ref="B47:D47"/>
    <mergeCell ref="E47:F47"/>
    <mergeCell ref="B48:D48"/>
    <mergeCell ref="E48:F48"/>
    <mergeCell ref="B49:D49"/>
    <mergeCell ref="E49:F49"/>
    <mergeCell ref="B43:D43"/>
    <mergeCell ref="E43:F43"/>
    <mergeCell ref="B44:D44"/>
    <mergeCell ref="E44:F44"/>
    <mergeCell ref="B46:D46"/>
    <mergeCell ref="E46:F46"/>
    <mergeCell ref="B40:D40"/>
    <mergeCell ref="E40:F40"/>
    <mergeCell ref="B41:D41"/>
    <mergeCell ref="E41:F41"/>
    <mergeCell ref="B42:D42"/>
    <mergeCell ref="E42:F42"/>
    <mergeCell ref="B37:D37"/>
    <mergeCell ref="E37:F37"/>
    <mergeCell ref="B38:D38"/>
    <mergeCell ref="E38:F38"/>
    <mergeCell ref="B39:D39"/>
    <mergeCell ref="E39:F39"/>
    <mergeCell ref="B34:D34"/>
    <mergeCell ref="E34:F34"/>
    <mergeCell ref="B35:D35"/>
    <mergeCell ref="E35:F35"/>
    <mergeCell ref="B36:D36"/>
    <mergeCell ref="E36:F36"/>
    <mergeCell ref="B31:D31"/>
    <mergeCell ref="E31:F31"/>
    <mergeCell ref="B32:D32"/>
    <mergeCell ref="E32:F32"/>
    <mergeCell ref="B33:D33"/>
    <mergeCell ref="E33:F33"/>
    <mergeCell ref="B28:D28"/>
    <mergeCell ref="E28:F28"/>
    <mergeCell ref="B29:D29"/>
    <mergeCell ref="E29:F29"/>
    <mergeCell ref="B30:D30"/>
    <mergeCell ref="E30:F30"/>
    <mergeCell ref="B25:D25"/>
    <mergeCell ref="E25:F25"/>
    <mergeCell ref="B26:D26"/>
    <mergeCell ref="E26:F26"/>
    <mergeCell ref="B27:D27"/>
    <mergeCell ref="E27:F27"/>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0:D10"/>
    <mergeCell ref="E10:F10"/>
    <mergeCell ref="B11:D11"/>
    <mergeCell ref="E11:F11"/>
    <mergeCell ref="B12:D12"/>
    <mergeCell ref="E12:F12"/>
    <mergeCell ref="B7:D7"/>
    <mergeCell ref="E7:F7"/>
    <mergeCell ref="B8:D8"/>
    <mergeCell ref="E8:F8"/>
    <mergeCell ref="B9:D9"/>
    <mergeCell ref="E9:F9"/>
    <mergeCell ref="B4:D4"/>
    <mergeCell ref="E4:F4"/>
    <mergeCell ref="B5:D5"/>
    <mergeCell ref="E5:F5"/>
    <mergeCell ref="B6:D6"/>
    <mergeCell ref="E6:F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33"/>
  <sheetViews>
    <sheetView workbookViewId="0">
      <selection activeCell="H26" sqref="H26"/>
    </sheetView>
  </sheetViews>
  <sheetFormatPr defaultColWidth="8.85546875" defaultRowHeight="12.75" x14ac:dyDescent="0.2"/>
  <cols>
    <col min="1" max="1" width="10.85546875" style="331" customWidth="1"/>
    <col min="2" max="2" width="21.5703125" style="331" customWidth="1"/>
    <col min="3" max="3" width="28.7109375" style="331" customWidth="1"/>
    <col min="4" max="4" width="19.14062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34327</v>
      </c>
    </row>
    <row r="4" spans="1:8" ht="9" customHeight="1" x14ac:dyDescent="0.2">
      <c r="A4" s="338" t="s">
        <v>32975</v>
      </c>
      <c r="B4" s="705" t="s">
        <v>32974</v>
      </c>
      <c r="C4" s="711"/>
      <c r="D4" s="706"/>
      <c r="E4" s="707" t="s">
        <v>32973</v>
      </c>
      <c r="F4" s="708"/>
      <c r="G4" s="338" t="s">
        <v>32972</v>
      </c>
      <c r="H4" s="337" t="s">
        <v>32971</v>
      </c>
    </row>
    <row r="5" spans="1:8" ht="18.399999999999999" customHeight="1" x14ac:dyDescent="0.2">
      <c r="A5" s="335">
        <v>41580</v>
      </c>
      <c r="B5" s="701" t="s">
        <v>34396</v>
      </c>
      <c r="C5" s="713"/>
      <c r="D5" s="702"/>
      <c r="E5" s="703" t="s">
        <v>33458</v>
      </c>
      <c r="F5" s="704"/>
      <c r="G5" s="334">
        <v>756.17</v>
      </c>
      <c r="H5" s="333"/>
    </row>
    <row r="6" spans="1:8" ht="9" customHeight="1" x14ac:dyDescent="0.2">
      <c r="A6" s="335">
        <v>41454</v>
      </c>
      <c r="B6" s="709" t="s">
        <v>34395</v>
      </c>
      <c r="C6" s="712"/>
      <c r="D6" s="710"/>
      <c r="E6" s="703" t="s">
        <v>33458</v>
      </c>
      <c r="F6" s="704"/>
      <c r="G6" s="334">
        <v>427.77</v>
      </c>
      <c r="H6" s="336"/>
    </row>
    <row r="7" spans="1:8" ht="18.399999999999999" customHeight="1" x14ac:dyDescent="0.2">
      <c r="A7" s="335">
        <v>41498</v>
      </c>
      <c r="B7" s="701" t="s">
        <v>34394</v>
      </c>
      <c r="C7" s="713"/>
      <c r="D7" s="702"/>
      <c r="E7" s="703" t="s">
        <v>32919</v>
      </c>
      <c r="F7" s="704"/>
      <c r="G7" s="334">
        <v>455.5</v>
      </c>
      <c r="H7" s="333"/>
    </row>
    <row r="8" spans="1:8" ht="18.399999999999999" customHeight="1" x14ac:dyDescent="0.2">
      <c r="A8" s="335">
        <v>41531</v>
      </c>
      <c r="B8" s="701" t="s">
        <v>34393</v>
      </c>
      <c r="C8" s="713"/>
      <c r="D8" s="702"/>
      <c r="E8" s="703" t="s">
        <v>32919</v>
      </c>
      <c r="F8" s="704"/>
      <c r="G8" s="334">
        <v>407.45</v>
      </c>
      <c r="H8" s="333"/>
    </row>
    <row r="9" spans="1:8" ht="9" customHeight="1" x14ac:dyDescent="0.2">
      <c r="A9" s="335">
        <v>41557</v>
      </c>
      <c r="B9" s="709" t="s">
        <v>34392</v>
      </c>
      <c r="C9" s="712"/>
      <c r="D9" s="710"/>
      <c r="E9" s="703" t="s">
        <v>33058</v>
      </c>
      <c r="F9" s="704"/>
      <c r="G9" s="334">
        <v>164.81</v>
      </c>
      <c r="H9" s="336"/>
    </row>
    <row r="10" spans="1:8" ht="18.399999999999999" customHeight="1" x14ac:dyDescent="0.2">
      <c r="A10" s="335">
        <v>41506</v>
      </c>
      <c r="B10" s="701" t="s">
        <v>34391</v>
      </c>
      <c r="C10" s="713"/>
      <c r="D10" s="702"/>
      <c r="E10" s="703" t="s">
        <v>32919</v>
      </c>
      <c r="F10" s="704"/>
      <c r="G10" s="334">
        <v>43.99</v>
      </c>
      <c r="H10" s="333"/>
    </row>
    <row r="11" spans="1:8" ht="18.399999999999999" customHeight="1" x14ac:dyDescent="0.2">
      <c r="A11" s="335">
        <v>41505</v>
      </c>
      <c r="B11" s="701" t="s">
        <v>34390</v>
      </c>
      <c r="C11" s="713"/>
      <c r="D11" s="702"/>
      <c r="E11" s="703" t="s">
        <v>32919</v>
      </c>
      <c r="F11" s="704"/>
      <c r="G11" s="334">
        <v>86.77</v>
      </c>
      <c r="H11" s="333"/>
    </row>
    <row r="12" spans="1:8" ht="18.399999999999999" customHeight="1" x14ac:dyDescent="0.2">
      <c r="A12" s="335">
        <v>41528</v>
      </c>
      <c r="B12" s="701" t="s">
        <v>34389</v>
      </c>
      <c r="C12" s="713"/>
      <c r="D12" s="702"/>
      <c r="E12" s="703" t="s">
        <v>32919</v>
      </c>
      <c r="F12" s="704"/>
      <c r="G12" s="334">
        <v>159.84</v>
      </c>
      <c r="H12" s="333"/>
    </row>
    <row r="13" spans="1:8" ht="9" customHeight="1" x14ac:dyDescent="0.2">
      <c r="A13" s="335">
        <v>41546</v>
      </c>
      <c r="B13" s="709" t="s">
        <v>34388</v>
      </c>
      <c r="C13" s="712"/>
      <c r="D13" s="710"/>
      <c r="E13" s="703" t="s">
        <v>34381</v>
      </c>
      <c r="F13" s="704"/>
      <c r="G13" s="334">
        <v>237.15</v>
      </c>
      <c r="H13" s="336"/>
    </row>
    <row r="14" spans="1:8" ht="9" customHeight="1" x14ac:dyDescent="0.2">
      <c r="A14" s="335">
        <v>41545</v>
      </c>
      <c r="B14" s="709" t="s">
        <v>34387</v>
      </c>
      <c r="C14" s="712"/>
      <c r="D14" s="710"/>
      <c r="E14" s="703" t="s">
        <v>34381</v>
      </c>
      <c r="F14" s="704"/>
      <c r="G14" s="334">
        <v>202.75</v>
      </c>
      <c r="H14" s="336"/>
    </row>
    <row r="15" spans="1:8" ht="9" customHeight="1" x14ac:dyDescent="0.2">
      <c r="A15" s="335">
        <v>41547</v>
      </c>
      <c r="B15" s="709" t="s">
        <v>34386</v>
      </c>
      <c r="C15" s="712"/>
      <c r="D15" s="710"/>
      <c r="E15" s="703" t="s">
        <v>34381</v>
      </c>
      <c r="F15" s="704"/>
      <c r="G15" s="334">
        <v>197.08</v>
      </c>
      <c r="H15" s="336"/>
    </row>
    <row r="16" spans="1:8" ht="9" customHeight="1" x14ac:dyDescent="0.2">
      <c r="A16" s="335">
        <v>41497</v>
      </c>
      <c r="B16" s="709" t="s">
        <v>34385</v>
      </c>
      <c r="C16" s="712"/>
      <c r="D16" s="710"/>
      <c r="E16" s="703" t="s">
        <v>32954</v>
      </c>
      <c r="F16" s="704"/>
      <c r="G16" s="340">
        <v>3513.08</v>
      </c>
      <c r="H16" s="336"/>
    </row>
    <row r="17" spans="1:8" ht="9" customHeight="1" x14ac:dyDescent="0.2">
      <c r="A17" s="335">
        <v>41495</v>
      </c>
      <c r="B17" s="709" t="s">
        <v>34384</v>
      </c>
      <c r="C17" s="712"/>
      <c r="D17" s="710"/>
      <c r="E17" s="703" t="s">
        <v>32954</v>
      </c>
      <c r="F17" s="704"/>
      <c r="G17" s="334">
        <v>961.91</v>
      </c>
      <c r="H17" s="336"/>
    </row>
    <row r="18" spans="1:8" ht="9" customHeight="1" x14ac:dyDescent="0.2">
      <c r="A18" s="335">
        <v>41496</v>
      </c>
      <c r="B18" s="709" t="s">
        <v>34383</v>
      </c>
      <c r="C18" s="712"/>
      <c r="D18" s="710"/>
      <c r="E18" s="703" t="s">
        <v>32954</v>
      </c>
      <c r="F18" s="704"/>
      <c r="G18" s="340">
        <v>1775.36</v>
      </c>
      <c r="H18" s="336"/>
    </row>
    <row r="19" spans="1:8" ht="9" customHeight="1" x14ac:dyDescent="0.2">
      <c r="A19" s="335">
        <v>41544</v>
      </c>
      <c r="B19" s="709" t="s">
        <v>34382</v>
      </c>
      <c r="C19" s="712"/>
      <c r="D19" s="710"/>
      <c r="E19" s="703" t="s">
        <v>34381</v>
      </c>
      <c r="F19" s="704"/>
      <c r="G19" s="334">
        <v>383.78</v>
      </c>
      <c r="H19" s="336"/>
    </row>
    <row r="20" spans="1:8" ht="9" customHeight="1" x14ac:dyDescent="0.2">
      <c r="A20" s="335">
        <v>41500</v>
      </c>
      <c r="B20" s="709" t="s">
        <v>34380</v>
      </c>
      <c r="C20" s="712"/>
      <c r="D20" s="710"/>
      <c r="E20" s="703" t="s">
        <v>32919</v>
      </c>
      <c r="F20" s="704"/>
      <c r="G20" s="334">
        <v>184.38</v>
      </c>
      <c r="H20" s="336"/>
    </row>
    <row r="21" spans="1:8" ht="18.399999999999999" customHeight="1" x14ac:dyDescent="0.2">
      <c r="A21" s="335">
        <v>41501</v>
      </c>
      <c r="B21" s="701" t="s">
        <v>34379</v>
      </c>
      <c r="C21" s="713"/>
      <c r="D21" s="702"/>
      <c r="E21" s="703" t="s">
        <v>33058</v>
      </c>
      <c r="F21" s="704"/>
      <c r="G21" s="334">
        <v>33.869999999999997</v>
      </c>
      <c r="H21" s="333"/>
    </row>
    <row r="22" spans="1:8" ht="18.399999999999999" customHeight="1" x14ac:dyDescent="0.2">
      <c r="A22" s="335">
        <v>41499</v>
      </c>
      <c r="B22" s="701" t="s">
        <v>34378</v>
      </c>
      <c r="C22" s="713"/>
      <c r="D22" s="702"/>
      <c r="E22" s="703" t="s">
        <v>33058</v>
      </c>
      <c r="F22" s="704"/>
      <c r="G22" s="334">
        <v>294.5</v>
      </c>
      <c r="H22" s="333"/>
    </row>
    <row r="23" spans="1:8" ht="18.399999999999999" customHeight="1" x14ac:dyDescent="0.2">
      <c r="A23" s="335">
        <v>41503</v>
      </c>
      <c r="B23" s="701" t="s">
        <v>34377</v>
      </c>
      <c r="C23" s="713"/>
      <c r="D23" s="702"/>
      <c r="E23" s="703" t="s">
        <v>33058</v>
      </c>
      <c r="F23" s="704"/>
      <c r="G23" s="334">
        <v>434.27</v>
      </c>
      <c r="H23" s="333"/>
    </row>
    <row r="24" spans="1:8" ht="18.399999999999999" customHeight="1" x14ac:dyDescent="0.2">
      <c r="A24" s="335">
        <v>41530</v>
      </c>
      <c r="B24" s="701" t="s">
        <v>34376</v>
      </c>
      <c r="C24" s="713"/>
      <c r="D24" s="702"/>
      <c r="E24" s="703" t="s">
        <v>32919</v>
      </c>
      <c r="F24" s="704"/>
      <c r="G24" s="334">
        <v>382.91</v>
      </c>
      <c r="H24" s="333"/>
    </row>
    <row r="25" spans="1:8" ht="9" customHeight="1" x14ac:dyDescent="0.2">
      <c r="A25" s="335">
        <v>41527</v>
      </c>
      <c r="B25" s="709" t="s">
        <v>34375</v>
      </c>
      <c r="C25" s="712"/>
      <c r="D25" s="710"/>
      <c r="E25" s="703" t="s">
        <v>32954</v>
      </c>
      <c r="F25" s="704"/>
      <c r="G25" s="340">
        <v>1857.74</v>
      </c>
      <c r="H25" s="336"/>
    </row>
    <row r="26" spans="1:8" ht="18.399999999999999" customHeight="1" x14ac:dyDescent="0.2">
      <c r="A26" s="335">
        <v>41529</v>
      </c>
      <c r="B26" s="701" t="s">
        <v>34374</v>
      </c>
      <c r="C26" s="713"/>
      <c r="D26" s="702"/>
      <c r="E26" s="703" t="s">
        <v>32954</v>
      </c>
      <c r="F26" s="704"/>
      <c r="G26" s="340">
        <v>22167.7</v>
      </c>
      <c r="H26" s="333"/>
    </row>
    <row r="27" spans="1:8" ht="9" customHeight="1" x14ac:dyDescent="0.2">
      <c r="A27" s="335">
        <v>41555</v>
      </c>
      <c r="B27" s="709" t="s">
        <v>34373</v>
      </c>
      <c r="C27" s="712"/>
      <c r="D27" s="710"/>
      <c r="E27" s="703" t="s">
        <v>32954</v>
      </c>
      <c r="F27" s="704"/>
      <c r="G27" s="340">
        <v>5607.34</v>
      </c>
      <c r="H27" s="336"/>
    </row>
    <row r="28" spans="1:8" ht="18.399999999999999" customHeight="1" x14ac:dyDescent="0.2">
      <c r="A28" s="335">
        <v>100883</v>
      </c>
      <c r="B28" s="701" t="s">
        <v>34372</v>
      </c>
      <c r="C28" s="713"/>
      <c r="D28" s="702"/>
      <c r="E28" s="703" t="s">
        <v>33058</v>
      </c>
      <c r="F28" s="704"/>
      <c r="G28" s="334">
        <v>171.2</v>
      </c>
      <c r="H28" s="333"/>
    </row>
    <row r="29" spans="1:8" ht="18.399999999999999" customHeight="1" x14ac:dyDescent="0.2">
      <c r="A29" s="335">
        <v>100882</v>
      </c>
      <c r="B29" s="701" t="s">
        <v>34371</v>
      </c>
      <c r="C29" s="713"/>
      <c r="D29" s="702"/>
      <c r="E29" s="703" t="s">
        <v>33058</v>
      </c>
      <c r="F29" s="704"/>
      <c r="G29" s="334">
        <v>140.91999999999999</v>
      </c>
      <c r="H29" s="333"/>
    </row>
    <row r="30" spans="1:8" ht="10.15" customHeight="1" x14ac:dyDescent="0.2">
      <c r="A30" s="332" t="s">
        <v>34370</v>
      </c>
    </row>
    <row r="31" spans="1:8" ht="9" customHeight="1" x14ac:dyDescent="0.2">
      <c r="A31" s="338" t="s">
        <v>32975</v>
      </c>
      <c r="B31" s="705" t="s">
        <v>32974</v>
      </c>
      <c r="C31" s="711"/>
      <c r="D31" s="706"/>
      <c r="E31" s="707" t="s">
        <v>32973</v>
      </c>
      <c r="F31" s="708"/>
      <c r="G31" s="338" t="s">
        <v>32972</v>
      </c>
      <c r="H31" s="337" t="s">
        <v>32971</v>
      </c>
    </row>
    <row r="32" spans="1:8" ht="9" customHeight="1" x14ac:dyDescent="0.2">
      <c r="A32" s="335">
        <v>100390</v>
      </c>
      <c r="B32" s="709" t="s">
        <v>34369</v>
      </c>
      <c r="C32" s="712"/>
      <c r="D32" s="710"/>
      <c r="E32" s="703" t="s">
        <v>34368</v>
      </c>
      <c r="F32" s="704"/>
      <c r="G32" s="334">
        <v>0</v>
      </c>
      <c r="H32" s="336"/>
    </row>
    <row r="33" spans="1:1" ht="10.15" customHeight="1" x14ac:dyDescent="0.2">
      <c r="A33" s="332" t="s">
        <v>32918</v>
      </c>
    </row>
  </sheetData>
  <mergeCells count="56">
    <mergeCell ref="B32:D32"/>
    <mergeCell ref="E32:F32"/>
    <mergeCell ref="B28:D28"/>
    <mergeCell ref="E28:F28"/>
    <mergeCell ref="B29:D29"/>
    <mergeCell ref="E29:F29"/>
    <mergeCell ref="B31:D31"/>
    <mergeCell ref="E31:F31"/>
    <mergeCell ref="B25:D25"/>
    <mergeCell ref="E25:F25"/>
    <mergeCell ref="B26:D26"/>
    <mergeCell ref="E26:F26"/>
    <mergeCell ref="B27:D27"/>
    <mergeCell ref="E27:F27"/>
    <mergeCell ref="B22:D22"/>
    <mergeCell ref="E22:F22"/>
    <mergeCell ref="B23:D23"/>
    <mergeCell ref="E23:F23"/>
    <mergeCell ref="B24:D24"/>
    <mergeCell ref="E24:F24"/>
    <mergeCell ref="B19:D19"/>
    <mergeCell ref="E19:F19"/>
    <mergeCell ref="B20:D20"/>
    <mergeCell ref="E20:F20"/>
    <mergeCell ref="B21:D21"/>
    <mergeCell ref="E21:F21"/>
    <mergeCell ref="B16:D16"/>
    <mergeCell ref="E16:F16"/>
    <mergeCell ref="B17:D17"/>
    <mergeCell ref="E17:F17"/>
    <mergeCell ref="B18:D18"/>
    <mergeCell ref="E18:F18"/>
    <mergeCell ref="B13:D13"/>
    <mergeCell ref="E13:F13"/>
    <mergeCell ref="B14:D14"/>
    <mergeCell ref="E14:F14"/>
    <mergeCell ref="B15:D15"/>
    <mergeCell ref="E15:F15"/>
    <mergeCell ref="B10:D10"/>
    <mergeCell ref="E10:F10"/>
    <mergeCell ref="B11:D11"/>
    <mergeCell ref="E11:F11"/>
    <mergeCell ref="B12:D12"/>
    <mergeCell ref="E12:F12"/>
    <mergeCell ref="B7:D7"/>
    <mergeCell ref="E7:F7"/>
    <mergeCell ref="B8:D8"/>
    <mergeCell ref="E8:F8"/>
    <mergeCell ref="B9:D9"/>
    <mergeCell ref="E9:F9"/>
    <mergeCell ref="B4:D4"/>
    <mergeCell ref="E4:F4"/>
    <mergeCell ref="B5:D5"/>
    <mergeCell ref="E5:F5"/>
    <mergeCell ref="B6:D6"/>
    <mergeCell ref="E6:F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6"/>
  <sheetViews>
    <sheetView view="pageBreakPreview" zoomScale="85" zoomScaleNormal="100" zoomScaleSheetLayoutView="85" workbookViewId="0">
      <pane ySplit="8" topLeftCell="A9" activePane="bottomLeft" state="frozen"/>
      <selection activeCell="G20" sqref="G20"/>
      <selection pane="bottomLeft" activeCell="H5" sqref="H5"/>
    </sheetView>
  </sheetViews>
  <sheetFormatPr defaultColWidth="10.7109375" defaultRowHeight="12.75" x14ac:dyDescent="0.2"/>
  <cols>
    <col min="1" max="1" width="10.7109375" style="87" customWidth="1"/>
    <col min="2" max="2" width="11.85546875" style="7" bestFit="1" customWidth="1"/>
    <col min="3" max="3" width="12.14062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23"/>
      <c r="B1" s="59"/>
      <c r="C1" s="62"/>
      <c r="D1" s="62"/>
      <c r="E1" s="155"/>
      <c r="F1" s="605"/>
      <c r="G1" s="655"/>
      <c r="H1" s="656"/>
      <c r="I1" s="653"/>
    </row>
    <row r="2" spans="1:9" s="3" customFormat="1" ht="15" x14ac:dyDescent="0.2">
      <c r="A2" s="23"/>
      <c r="B2" s="61"/>
      <c r="C2" s="604" t="s">
        <v>34517</v>
      </c>
      <c r="D2" s="459"/>
      <c r="E2" s="23"/>
      <c r="F2" s="23"/>
      <c r="G2" s="62"/>
      <c r="H2" s="596"/>
      <c r="I2" s="653"/>
    </row>
    <row r="3" spans="1:9" s="3" customFormat="1" x14ac:dyDescent="0.2">
      <c r="A3" s="23"/>
      <c r="B3" s="61"/>
      <c r="C3" s="62"/>
      <c r="D3" s="62"/>
      <c r="E3" s="155"/>
      <c r="F3" s="23"/>
      <c r="G3" s="62"/>
      <c r="H3" s="596"/>
      <c r="I3" s="408"/>
    </row>
    <row r="4" spans="1:9" s="3" customFormat="1" x14ac:dyDescent="0.2">
      <c r="A4" s="23"/>
      <c r="B4" s="61"/>
      <c r="C4" s="458" t="s">
        <v>34518</v>
      </c>
      <c r="D4" s="593"/>
      <c r="E4" s="155"/>
      <c r="F4" s="23"/>
      <c r="G4" s="62"/>
      <c r="H4" s="596"/>
      <c r="I4" s="408"/>
    </row>
    <row r="5" spans="1:9" x14ac:dyDescent="0.2">
      <c r="A5" s="23"/>
      <c r="B5" s="61"/>
      <c r="C5" s="657" t="s">
        <v>34560</v>
      </c>
      <c r="D5" s="657"/>
      <c r="E5" s="654" t="s">
        <v>34520</v>
      </c>
      <c r="F5" s="654"/>
      <c r="G5" s="44" t="s">
        <v>0</v>
      </c>
      <c r="H5" s="598">
        <v>44287</v>
      </c>
      <c r="I5" s="4"/>
    </row>
    <row r="6" spans="1:9" s="460" customFormat="1" ht="13.5" thickBot="1" x14ac:dyDescent="0.25">
      <c r="A6" s="599"/>
      <c r="B6" s="600"/>
      <c r="C6" s="600"/>
      <c r="D6" s="600"/>
      <c r="E6" s="601"/>
      <c r="F6" s="601"/>
      <c r="G6" s="602"/>
      <c r="H6" s="603"/>
      <c r="I6" s="4"/>
    </row>
    <row r="7" spans="1:9" x14ac:dyDescent="0.2">
      <c r="A7" s="658" t="s">
        <v>2</v>
      </c>
      <c r="B7" s="660" t="s">
        <v>3</v>
      </c>
      <c r="C7" s="660" t="s">
        <v>4</v>
      </c>
      <c r="D7" s="662" t="s">
        <v>5</v>
      </c>
      <c r="E7" s="664" t="s">
        <v>33</v>
      </c>
      <c r="F7" s="664" t="s">
        <v>17</v>
      </c>
      <c r="G7" s="666" t="s">
        <v>35</v>
      </c>
      <c r="H7" s="667"/>
      <c r="I7" s="4"/>
    </row>
    <row r="8" spans="1:9" x14ac:dyDescent="0.2">
      <c r="A8" s="659"/>
      <c r="B8" s="661"/>
      <c r="C8" s="661"/>
      <c r="D8" s="663"/>
      <c r="E8" s="665"/>
      <c r="F8" s="665"/>
      <c r="G8" s="470" t="s">
        <v>34</v>
      </c>
      <c r="H8" s="470" t="s">
        <v>16</v>
      </c>
      <c r="I8" s="4"/>
    </row>
    <row r="9" spans="1:9" x14ac:dyDescent="0.2">
      <c r="A9" s="286" t="s">
        <v>30</v>
      </c>
      <c r="B9" s="286"/>
      <c r="C9" s="287"/>
      <c r="D9" s="288" t="s">
        <v>34561</v>
      </c>
      <c r="E9" s="287"/>
      <c r="F9" s="289"/>
      <c r="G9" s="290"/>
      <c r="H9" s="291"/>
      <c r="I9" s="4"/>
    </row>
    <row r="10" spans="1:9" ht="25.5" x14ac:dyDescent="0.2">
      <c r="A10" s="133">
        <v>1.01</v>
      </c>
      <c r="B10" s="133">
        <v>10512</v>
      </c>
      <c r="C10" s="177" t="s">
        <v>746</v>
      </c>
      <c r="D10" s="136" t="s">
        <v>34562</v>
      </c>
      <c r="E10" s="606" t="s">
        <v>758</v>
      </c>
      <c r="F10" s="554">
        <v>2</v>
      </c>
      <c r="G10" s="500">
        <f>(16341.91)+(16341.91*0.1528)</f>
        <v>18838.953848000001</v>
      </c>
      <c r="H10" s="500">
        <f t="shared" ref="H10" si="0">+TRUNC(F10*G10,2)</f>
        <v>37677.9</v>
      </c>
    </row>
    <row r="11" spans="1:9" x14ac:dyDescent="0.2">
      <c r="A11" s="411"/>
      <c r="B11" s="412"/>
      <c r="C11" s="413"/>
      <c r="D11" s="414" t="s">
        <v>34478</v>
      </c>
      <c r="E11" s="552"/>
      <c r="F11" s="415"/>
      <c r="G11" s="416"/>
      <c r="H11" s="499">
        <f>SUM(H10:H10)</f>
        <v>37677.9</v>
      </c>
      <c r="I11" s="24"/>
    </row>
    <row r="12" spans="1:9" x14ac:dyDescent="0.2">
      <c r="A12" s="286"/>
      <c r="B12" s="287"/>
      <c r="C12" s="287"/>
      <c r="D12" s="288" t="s">
        <v>34544</v>
      </c>
      <c r="E12" s="553" t="str">
        <f>IF(B12="","",IF(C12="DER-ES",VLOOKUP(B12,'DER-ES'!$A$1:$E$4829,3,FALSE),IF(C12="CESAN",VLOOKUP(B12,CESAN!$A$1:$E$5000,3,FALSE),IF(C12="IOPES",VLOOKUP(B12,IOPES!$A$1:$D$4819,3,FALSE),IF(C12="COMP",VLOOKUP(B12,COMPOSIÇÕES!$A$1:$D$5054,3,FALSE))))))</f>
        <v/>
      </c>
      <c r="F12" s="289"/>
      <c r="G12" s="290"/>
      <c r="H12" s="291"/>
      <c r="I12" s="4"/>
    </row>
    <row r="13" spans="1:9" x14ac:dyDescent="0.2">
      <c r="A13" s="714" t="s">
        <v>34556</v>
      </c>
      <c r="B13" s="681"/>
      <c r="C13" s="681"/>
      <c r="D13" s="681"/>
      <c r="E13" s="681"/>
      <c r="F13" s="681"/>
      <c r="G13" s="681"/>
      <c r="H13" s="610">
        <v>1.1000000000000001</v>
      </c>
      <c r="I13" s="24"/>
    </row>
    <row r="14" spans="1:9" x14ac:dyDescent="0.2">
      <c r="A14" s="715" t="s">
        <v>34542</v>
      </c>
      <c r="B14" s="683"/>
      <c r="C14" s="683"/>
      <c r="D14" s="683"/>
      <c r="E14" s="683"/>
      <c r="F14" s="683"/>
      <c r="G14" s="683"/>
      <c r="H14" s="610">
        <v>1.0973999999999999</v>
      </c>
      <c r="I14" s="24"/>
    </row>
    <row r="15" spans="1:9" x14ac:dyDescent="0.2">
      <c r="A15" s="716" t="s">
        <v>34545</v>
      </c>
      <c r="B15" s="685"/>
      <c r="C15" s="685"/>
      <c r="D15" s="685"/>
      <c r="E15" s="685"/>
      <c r="F15" s="685"/>
      <c r="G15" s="686"/>
      <c r="H15" s="611">
        <f>H13*H14*H11</f>
        <v>45482.500206000004</v>
      </c>
      <c r="I15" s="235"/>
    </row>
    <row r="16" spans="1:9" x14ac:dyDescent="0.2">
      <c r="I16" s="24"/>
    </row>
  </sheetData>
  <mergeCells count="14">
    <mergeCell ref="I1:I2"/>
    <mergeCell ref="C5:D5"/>
    <mergeCell ref="E5:F5"/>
    <mergeCell ref="A7:A8"/>
    <mergeCell ref="B7:B8"/>
    <mergeCell ref="C7:C8"/>
    <mergeCell ref="D7:D8"/>
    <mergeCell ref="E7:E8"/>
    <mergeCell ref="F7:F8"/>
    <mergeCell ref="A13:G13"/>
    <mergeCell ref="A14:G14"/>
    <mergeCell ref="A15:G15"/>
    <mergeCell ref="G7:H7"/>
    <mergeCell ref="G1:H1"/>
  </mergeCells>
  <printOptions horizontalCentered="1" gridLines="1"/>
  <pageMargins left="0.59055118110236227" right="0.59055118110236227" top="0.78740157480314965" bottom="0.39370078740157483" header="0" footer="0"/>
  <pageSetup paperSize="9" scale="77"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5"/>
  <sheetViews>
    <sheetView showGridLines="0" view="pageBreakPreview" zoomScale="85" zoomScaleNormal="100" zoomScaleSheetLayoutView="85" workbookViewId="0">
      <pane ySplit="8" topLeftCell="A9" activePane="bottomLeft" state="frozen"/>
      <selection activeCell="G20" sqref="G20"/>
      <selection pane="bottomLeft" activeCell="D30" sqref="D30"/>
    </sheetView>
  </sheetViews>
  <sheetFormatPr defaultColWidth="10.7109375" defaultRowHeight="12.75" x14ac:dyDescent="0.2"/>
  <cols>
    <col min="1" max="1" width="10.7109375" style="87" customWidth="1"/>
    <col min="2" max="2" width="11.85546875" style="7" bestFit="1" customWidth="1"/>
    <col min="3" max="3" width="12.14062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594"/>
      <c r="B1" s="618"/>
      <c r="C1" s="619"/>
      <c r="D1" s="619"/>
      <c r="E1" s="619"/>
      <c r="F1" s="620"/>
      <c r="G1" s="655"/>
      <c r="H1" s="656"/>
      <c r="I1" s="653"/>
    </row>
    <row r="2" spans="1:9" s="3" customFormat="1" ht="15" x14ac:dyDescent="0.2">
      <c r="A2" s="595"/>
      <c r="B2" s="61"/>
      <c r="C2" s="604" t="s">
        <v>34517</v>
      </c>
      <c r="D2" s="459"/>
      <c r="E2" s="23"/>
      <c r="F2" s="62"/>
      <c r="G2" s="62"/>
      <c r="H2" s="596"/>
      <c r="I2" s="653"/>
    </row>
    <row r="3" spans="1:9" s="3" customFormat="1" x14ac:dyDescent="0.2">
      <c r="A3" s="595"/>
      <c r="B3" s="61"/>
      <c r="C3" s="62"/>
      <c r="D3" s="62"/>
      <c r="E3" s="155"/>
      <c r="F3" s="23"/>
      <c r="G3" s="62"/>
      <c r="H3" s="596"/>
      <c r="I3" s="408"/>
    </row>
    <row r="4" spans="1:9" s="3" customFormat="1" x14ac:dyDescent="0.2">
      <c r="A4" s="595"/>
      <c r="B4" s="61"/>
      <c r="C4" s="458" t="s">
        <v>34518</v>
      </c>
      <c r="D4" s="617"/>
      <c r="E4" s="155"/>
      <c r="F4" s="23"/>
      <c r="G4" s="62"/>
      <c r="H4" s="596"/>
      <c r="I4" s="408"/>
    </row>
    <row r="5" spans="1:9" x14ac:dyDescent="0.2">
      <c r="A5" s="597"/>
      <c r="B5" s="61"/>
      <c r="C5" s="657" t="s">
        <v>34554</v>
      </c>
      <c r="D5" s="657"/>
      <c r="E5" s="654" t="s">
        <v>34520</v>
      </c>
      <c r="F5" s="654"/>
      <c r="G5" s="44" t="s">
        <v>0</v>
      </c>
      <c r="H5" s="598">
        <v>44287</v>
      </c>
      <c r="I5" s="4"/>
    </row>
    <row r="6" spans="1:9" s="460" customFormat="1" ht="13.5" thickBot="1" x14ac:dyDescent="0.25">
      <c r="A6" s="599"/>
      <c r="B6" s="600"/>
      <c r="C6" s="600"/>
      <c r="D6" s="600"/>
      <c r="E6" s="601"/>
      <c r="F6" s="601"/>
      <c r="G6" s="602"/>
      <c r="H6" s="603"/>
      <c r="I6" s="4"/>
    </row>
    <row r="7" spans="1:9" x14ac:dyDescent="0.2">
      <c r="A7" s="688" t="s">
        <v>2</v>
      </c>
      <c r="B7" s="660" t="s">
        <v>3</v>
      </c>
      <c r="C7" s="660" t="s">
        <v>4</v>
      </c>
      <c r="D7" s="662" t="s">
        <v>5</v>
      </c>
      <c r="E7" s="664" t="s">
        <v>33</v>
      </c>
      <c r="F7" s="664" t="s">
        <v>17</v>
      </c>
      <c r="G7" s="666" t="s">
        <v>35</v>
      </c>
      <c r="H7" s="687"/>
      <c r="I7" s="4"/>
    </row>
    <row r="8" spans="1:9" x14ac:dyDescent="0.2">
      <c r="A8" s="689"/>
      <c r="B8" s="661"/>
      <c r="C8" s="661"/>
      <c r="D8" s="663"/>
      <c r="E8" s="665"/>
      <c r="F8" s="665"/>
      <c r="G8" s="470" t="s">
        <v>34</v>
      </c>
      <c r="H8" s="621" t="s">
        <v>16</v>
      </c>
      <c r="I8" s="4"/>
    </row>
    <row r="9" spans="1:9" x14ac:dyDescent="0.2">
      <c r="A9" s="622" t="s">
        <v>30</v>
      </c>
      <c r="B9" s="286"/>
      <c r="C9" s="287"/>
      <c r="D9" s="288" t="s">
        <v>34525</v>
      </c>
      <c r="E9" s="287"/>
      <c r="F9" s="289"/>
      <c r="G9" s="290"/>
      <c r="H9" s="623"/>
      <c r="I9" s="4"/>
    </row>
    <row r="10" spans="1:9" x14ac:dyDescent="0.2">
      <c r="A10" s="624">
        <v>1.01</v>
      </c>
      <c r="B10" s="133">
        <v>20071</v>
      </c>
      <c r="C10" s="177" t="s">
        <v>34537</v>
      </c>
      <c r="D10" s="136" t="s">
        <v>34539</v>
      </c>
      <c r="E10" s="606" t="s">
        <v>714</v>
      </c>
      <c r="F10" s="554">
        <f>4*22</f>
        <v>88</v>
      </c>
      <c r="G10" s="500">
        <v>115.6</v>
      </c>
      <c r="H10" s="625">
        <f t="shared" ref="H10:H13" si="0">+TRUNC(F10*G10,2)</f>
        <v>10172.799999999999</v>
      </c>
    </row>
    <row r="11" spans="1:9" x14ac:dyDescent="0.2">
      <c r="A11" s="624">
        <v>1.02</v>
      </c>
      <c r="B11" s="133">
        <v>93568</v>
      </c>
      <c r="C11" s="177" t="s">
        <v>32871</v>
      </c>
      <c r="D11" s="607" t="s">
        <v>34540</v>
      </c>
      <c r="E11" s="606" t="s">
        <v>714</v>
      </c>
      <c r="F11" s="554">
        <f>8*22</f>
        <v>176</v>
      </c>
      <c r="G11" s="500">
        <v>145.13999999999999</v>
      </c>
      <c r="H11" s="625">
        <f t="shared" si="0"/>
        <v>25544.639999999999</v>
      </c>
    </row>
    <row r="12" spans="1:9" x14ac:dyDescent="0.2">
      <c r="A12" s="624">
        <v>1.03</v>
      </c>
      <c r="B12" s="133">
        <v>93559</v>
      </c>
      <c r="C12" s="177" t="s">
        <v>32871</v>
      </c>
      <c r="D12" s="136" t="s">
        <v>34541</v>
      </c>
      <c r="E12" s="606" t="s">
        <v>714</v>
      </c>
      <c r="F12" s="554">
        <f>8*22*2</f>
        <v>352</v>
      </c>
      <c r="G12" s="500">
        <v>50.51</v>
      </c>
      <c r="H12" s="625">
        <f t="shared" si="0"/>
        <v>17779.52</v>
      </c>
    </row>
    <row r="13" spans="1:9" x14ac:dyDescent="0.2">
      <c r="A13" s="624">
        <v>1.04</v>
      </c>
      <c r="B13" s="133">
        <v>20008</v>
      </c>
      <c r="C13" s="177" t="s">
        <v>34537</v>
      </c>
      <c r="D13" s="136" t="s">
        <v>34555</v>
      </c>
      <c r="E13" s="551" t="s">
        <v>714</v>
      </c>
      <c r="F13" s="554">
        <f>8*22</f>
        <v>176</v>
      </c>
      <c r="G13" s="500">
        <v>31.47</v>
      </c>
      <c r="H13" s="625">
        <f t="shared" si="0"/>
        <v>5538.72</v>
      </c>
      <c r="I13" s="24"/>
    </row>
    <row r="14" spans="1:9" x14ac:dyDescent="0.2">
      <c r="A14" s="626"/>
      <c r="B14" s="412"/>
      <c r="C14" s="413"/>
      <c r="D14" s="414" t="s">
        <v>34478</v>
      </c>
      <c r="E14" s="552"/>
      <c r="F14" s="415"/>
      <c r="G14" s="416"/>
      <c r="H14" s="627">
        <f>SUM(H10:H13)</f>
        <v>59035.680000000008</v>
      </c>
      <c r="I14" s="24"/>
    </row>
    <row r="15" spans="1:9" x14ac:dyDescent="0.2">
      <c r="A15" s="622"/>
      <c r="B15" s="287"/>
      <c r="C15" s="287"/>
      <c r="D15" s="288" t="s">
        <v>34538</v>
      </c>
      <c r="E15" s="553" t="str">
        <f>IF(B15="","",IF(C15="DER-ES",VLOOKUP(B15,'DER-ES'!$A$1:$E$4829,3,FALSE),IF(C15="CESAN",VLOOKUP(B15,CESAN!$A$1:$E$5000,3,FALSE),IF(C15="IOPES",VLOOKUP(B15,IOPES!$A$1:$D$4819,3,FALSE),IF(C15="COMP",VLOOKUP(B15,COMPOSIÇÕES!$A$1:$D$5054,3,FALSE))))))</f>
        <v/>
      </c>
      <c r="F15" s="289"/>
      <c r="G15" s="290"/>
      <c r="H15" s="623"/>
      <c r="I15" s="4"/>
    </row>
    <row r="16" spans="1:9" x14ac:dyDescent="0.2">
      <c r="A16" s="680" t="s">
        <v>34556</v>
      </c>
      <c r="B16" s="681"/>
      <c r="C16" s="681"/>
      <c r="D16" s="681"/>
      <c r="E16" s="681"/>
      <c r="F16" s="681"/>
      <c r="G16" s="681"/>
      <c r="H16" s="628">
        <v>1.1000000000000001</v>
      </c>
      <c r="I16" s="24"/>
    </row>
    <row r="17" spans="1:9" x14ac:dyDescent="0.2">
      <c r="A17" s="682" t="s">
        <v>34542</v>
      </c>
      <c r="B17" s="683"/>
      <c r="C17" s="683"/>
      <c r="D17" s="683"/>
      <c r="E17" s="683"/>
      <c r="F17" s="683"/>
      <c r="G17" s="683"/>
      <c r="H17" s="628">
        <v>1.0973999999999999</v>
      </c>
      <c r="I17" s="24"/>
    </row>
    <row r="18" spans="1:9" x14ac:dyDescent="0.2">
      <c r="A18" s="717" t="s">
        <v>34543</v>
      </c>
      <c r="B18" s="718"/>
      <c r="C18" s="718"/>
      <c r="D18" s="718"/>
      <c r="E18" s="718"/>
      <c r="F18" s="718"/>
      <c r="G18" s="719"/>
      <c r="H18" s="629">
        <f>H16*H17*H14</f>
        <v>71264.330755200019</v>
      </c>
      <c r="I18" s="235"/>
    </row>
    <row r="19" spans="1:9" x14ac:dyDescent="0.2">
      <c r="A19" s="635" t="s">
        <v>34529</v>
      </c>
      <c r="B19" s="62"/>
      <c r="C19" s="62"/>
      <c r="D19" s="62"/>
      <c r="E19" s="62"/>
      <c r="F19" s="62"/>
      <c r="G19" s="62"/>
      <c r="H19" s="596"/>
    </row>
    <row r="20" spans="1:9" x14ac:dyDescent="0.2">
      <c r="A20" s="636">
        <v>1</v>
      </c>
      <c r="B20" s="676" t="s">
        <v>34557</v>
      </c>
      <c r="C20" s="676"/>
      <c r="D20" s="676"/>
      <c r="E20" s="62"/>
      <c r="F20" s="62"/>
      <c r="G20" s="62"/>
      <c r="H20" s="596"/>
    </row>
    <row r="21" spans="1:9" x14ac:dyDescent="0.2">
      <c r="A21" s="636">
        <v>2</v>
      </c>
      <c r="B21" s="676" t="s">
        <v>34568</v>
      </c>
      <c r="C21" s="676"/>
      <c r="D21" s="676"/>
      <c r="E21" s="62"/>
      <c r="F21" s="62"/>
      <c r="G21" s="62"/>
      <c r="H21" s="596"/>
    </row>
    <row r="22" spans="1:9" x14ac:dyDescent="0.2">
      <c r="A22" s="636">
        <v>3</v>
      </c>
      <c r="B22" s="676" t="s">
        <v>34564</v>
      </c>
      <c r="C22" s="677"/>
      <c r="D22" s="677"/>
      <c r="E22" s="62"/>
      <c r="F22" s="62"/>
      <c r="G22" s="62"/>
      <c r="H22" s="596"/>
    </row>
    <row r="23" spans="1:9" x14ac:dyDescent="0.2">
      <c r="A23" s="636">
        <v>4</v>
      </c>
      <c r="B23" s="676" t="s">
        <v>34569</v>
      </c>
      <c r="C23" s="677"/>
      <c r="D23" s="677"/>
      <c r="E23" s="62"/>
      <c r="F23" s="62"/>
      <c r="G23" s="62"/>
      <c r="H23" s="596"/>
    </row>
    <row r="24" spans="1:9" ht="13.5" thickBot="1" x14ac:dyDescent="0.25">
      <c r="A24" s="637">
        <v>5</v>
      </c>
      <c r="B24" s="678" t="s">
        <v>34563</v>
      </c>
      <c r="C24" s="679"/>
      <c r="D24" s="679"/>
      <c r="E24" s="638"/>
      <c r="F24" s="638"/>
      <c r="G24" s="638"/>
      <c r="H24" s="639"/>
    </row>
    <row r="25" spans="1:9" x14ac:dyDescent="0.2">
      <c r="A25" s="8"/>
      <c r="B25" s="8"/>
      <c r="C25" s="8"/>
      <c r="D25" s="8"/>
    </row>
  </sheetData>
  <mergeCells count="19">
    <mergeCell ref="G1:H1"/>
    <mergeCell ref="I1:I2"/>
    <mergeCell ref="C5:D5"/>
    <mergeCell ref="E5:F5"/>
    <mergeCell ref="A7:A8"/>
    <mergeCell ref="B7:B8"/>
    <mergeCell ref="C7:C8"/>
    <mergeCell ref="D7:D8"/>
    <mergeCell ref="E7:E8"/>
    <mergeCell ref="F7:F8"/>
    <mergeCell ref="A16:G16"/>
    <mergeCell ref="A17:G17"/>
    <mergeCell ref="A18:G18"/>
    <mergeCell ref="B24:D24"/>
    <mergeCell ref="G7:H7"/>
    <mergeCell ref="B20:D20"/>
    <mergeCell ref="B21:D21"/>
    <mergeCell ref="B22:D22"/>
    <mergeCell ref="B23:D23"/>
  </mergeCells>
  <printOptions horizontalCentered="1" gridLines="1"/>
  <pageMargins left="0.59055118110236227" right="0.59055118110236227" top="0.78740157480314965" bottom="0.39370078740157483" header="0" footer="0"/>
  <pageSetup paperSize="9" scale="77"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3"/>
  <sheetViews>
    <sheetView showGridLines="0" view="pageBreakPreview" zoomScale="85" zoomScaleNormal="100" zoomScaleSheetLayoutView="85" workbookViewId="0">
      <pane ySplit="8" topLeftCell="A9" activePane="bottomLeft" state="frozen"/>
      <selection activeCell="G20" sqref="G20"/>
      <selection pane="bottomLeft" activeCell="A33" sqref="A33"/>
    </sheetView>
  </sheetViews>
  <sheetFormatPr defaultColWidth="10.7109375" defaultRowHeight="12.75" x14ac:dyDescent="0.2"/>
  <cols>
    <col min="1" max="1" width="10.7109375" style="87" customWidth="1"/>
    <col min="2" max="2" width="11.85546875" style="7" bestFit="1" customWidth="1"/>
    <col min="3" max="3" width="12.14062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594"/>
      <c r="B1" s="618"/>
      <c r="C1" s="619"/>
      <c r="D1" s="619"/>
      <c r="E1" s="630"/>
      <c r="F1" s="620"/>
      <c r="G1" s="655"/>
      <c r="H1" s="656"/>
      <c r="I1" s="653"/>
    </row>
    <row r="2" spans="1:9" s="3" customFormat="1" ht="15" x14ac:dyDescent="0.2">
      <c r="A2" s="595"/>
      <c r="B2" s="61"/>
      <c r="C2" s="604" t="s">
        <v>34517</v>
      </c>
      <c r="D2" s="459"/>
      <c r="E2" s="23"/>
      <c r="F2" s="23"/>
      <c r="G2" s="62"/>
      <c r="H2" s="596"/>
      <c r="I2" s="653"/>
    </row>
    <row r="3" spans="1:9" s="3" customFormat="1" x14ac:dyDescent="0.2">
      <c r="A3" s="595"/>
      <c r="B3" s="61"/>
      <c r="C3" s="62"/>
      <c r="D3" s="62"/>
      <c r="E3" s="155"/>
      <c r="F3" s="23"/>
      <c r="G3" s="62"/>
      <c r="H3" s="596"/>
      <c r="I3" s="408"/>
    </row>
    <row r="4" spans="1:9" s="3" customFormat="1" x14ac:dyDescent="0.2">
      <c r="A4" s="595"/>
      <c r="B4" s="61"/>
      <c r="C4" s="458" t="s">
        <v>34518</v>
      </c>
      <c r="D4" s="617"/>
      <c r="E4" s="155"/>
      <c r="F4" s="23"/>
      <c r="G4" s="62"/>
      <c r="H4" s="596"/>
      <c r="I4" s="408"/>
    </row>
    <row r="5" spans="1:9" x14ac:dyDescent="0.2">
      <c r="A5" s="597"/>
      <c r="B5" s="61"/>
      <c r="C5" s="657" t="s">
        <v>34554</v>
      </c>
      <c r="D5" s="657"/>
      <c r="E5" s="654" t="s">
        <v>34520</v>
      </c>
      <c r="F5" s="654"/>
      <c r="G5" s="44" t="s">
        <v>0</v>
      </c>
      <c r="H5" s="598">
        <v>44287</v>
      </c>
      <c r="I5" s="4"/>
    </row>
    <row r="6" spans="1:9" s="460" customFormat="1" ht="13.5" thickBot="1" x14ac:dyDescent="0.25">
      <c r="A6" s="599"/>
      <c r="B6" s="600"/>
      <c r="C6" s="600"/>
      <c r="D6" s="600"/>
      <c r="E6" s="601"/>
      <c r="F6" s="601"/>
      <c r="G6" s="602"/>
      <c r="H6" s="603"/>
      <c r="I6" s="4"/>
    </row>
    <row r="7" spans="1:9" x14ac:dyDescent="0.2">
      <c r="A7" s="688" t="s">
        <v>2</v>
      </c>
      <c r="B7" s="660" t="s">
        <v>3</v>
      </c>
      <c r="C7" s="660" t="s">
        <v>4</v>
      </c>
      <c r="D7" s="662" t="s">
        <v>5</v>
      </c>
      <c r="E7" s="664" t="s">
        <v>33</v>
      </c>
      <c r="F7" s="664" t="s">
        <v>17</v>
      </c>
      <c r="G7" s="666" t="s">
        <v>35</v>
      </c>
      <c r="H7" s="687"/>
      <c r="I7" s="4"/>
    </row>
    <row r="8" spans="1:9" x14ac:dyDescent="0.2">
      <c r="A8" s="689"/>
      <c r="B8" s="661"/>
      <c r="C8" s="661"/>
      <c r="D8" s="663"/>
      <c r="E8" s="665"/>
      <c r="F8" s="665"/>
      <c r="G8" s="470" t="s">
        <v>34</v>
      </c>
      <c r="H8" s="621" t="s">
        <v>16</v>
      </c>
      <c r="I8" s="4"/>
    </row>
    <row r="9" spans="1:9" x14ac:dyDescent="0.2">
      <c r="A9" s="622" t="s">
        <v>30</v>
      </c>
      <c r="B9" s="286"/>
      <c r="C9" s="287"/>
      <c r="D9" s="288" t="s">
        <v>34526</v>
      </c>
      <c r="E9" s="287"/>
      <c r="F9" s="289"/>
      <c r="G9" s="290"/>
      <c r="H9" s="623"/>
      <c r="I9" s="4"/>
    </row>
    <row r="10" spans="1:9" x14ac:dyDescent="0.2">
      <c r="A10" s="624">
        <v>1.01</v>
      </c>
      <c r="B10" s="133">
        <v>20071</v>
      </c>
      <c r="C10" s="177" t="s">
        <v>34537</v>
      </c>
      <c r="D10" s="136" t="s">
        <v>34539</v>
      </c>
      <c r="E10" s="606" t="s">
        <v>714</v>
      </c>
      <c r="F10" s="554">
        <f>4*22*2</f>
        <v>176</v>
      </c>
      <c r="G10" s="500">
        <v>115.6</v>
      </c>
      <c r="H10" s="625">
        <f t="shared" ref="H10:H13" si="0">+TRUNC(F10*G10,2)</f>
        <v>20345.599999999999</v>
      </c>
    </row>
    <row r="11" spans="1:9" x14ac:dyDescent="0.2">
      <c r="A11" s="624">
        <v>1.02</v>
      </c>
      <c r="B11" s="133">
        <v>93568</v>
      </c>
      <c r="C11" s="177" t="s">
        <v>32871</v>
      </c>
      <c r="D11" s="607" t="s">
        <v>34540</v>
      </c>
      <c r="E11" s="606" t="s">
        <v>714</v>
      </c>
      <c r="F11" s="554">
        <f>6*22*2</f>
        <v>264</v>
      </c>
      <c r="G11" s="500">
        <v>145.13999999999999</v>
      </c>
      <c r="H11" s="625">
        <f t="shared" si="0"/>
        <v>38316.959999999999</v>
      </c>
    </row>
    <row r="12" spans="1:9" x14ac:dyDescent="0.2">
      <c r="A12" s="624">
        <v>1.03</v>
      </c>
      <c r="B12" s="133">
        <v>93559</v>
      </c>
      <c r="C12" s="177" t="s">
        <v>32871</v>
      </c>
      <c r="D12" s="136" t="s">
        <v>34541</v>
      </c>
      <c r="E12" s="606" t="s">
        <v>714</v>
      </c>
      <c r="F12" s="554">
        <f>8*22*2*2</f>
        <v>704</v>
      </c>
      <c r="G12" s="500">
        <v>50.51</v>
      </c>
      <c r="H12" s="625">
        <f t="shared" si="0"/>
        <v>35559.040000000001</v>
      </c>
    </row>
    <row r="13" spans="1:9" x14ac:dyDescent="0.2">
      <c r="A13" s="624">
        <v>1.04</v>
      </c>
      <c r="B13" s="133">
        <v>20008</v>
      </c>
      <c r="C13" s="177" t="s">
        <v>34537</v>
      </c>
      <c r="D13" s="136" t="s">
        <v>34555</v>
      </c>
      <c r="E13" s="551" t="s">
        <v>714</v>
      </c>
      <c r="F13" s="554">
        <f>4*22*2</f>
        <v>176</v>
      </c>
      <c r="G13" s="500">
        <v>31.47</v>
      </c>
      <c r="H13" s="625">
        <f t="shared" si="0"/>
        <v>5538.72</v>
      </c>
      <c r="I13" s="24"/>
    </row>
    <row r="14" spans="1:9" x14ac:dyDescent="0.2">
      <c r="A14" s="626"/>
      <c r="B14" s="412"/>
      <c r="C14" s="413"/>
      <c r="D14" s="414" t="s">
        <v>34478</v>
      </c>
      <c r="E14" s="552"/>
      <c r="F14" s="415"/>
      <c r="G14" s="416"/>
      <c r="H14" s="627">
        <f>SUM(H10:H13)</f>
        <v>99760.320000000007</v>
      </c>
      <c r="I14" s="24"/>
    </row>
    <row r="15" spans="1:9" x14ac:dyDescent="0.2">
      <c r="A15" s="622"/>
      <c r="B15" s="287"/>
      <c r="C15" s="287"/>
      <c r="D15" s="288" t="s">
        <v>34538</v>
      </c>
      <c r="E15" s="553" t="str">
        <f>IF(B15="","",IF(C15="DER-ES",VLOOKUP(B15,'DER-ES'!$A$1:$E$4829,3,FALSE),IF(C15="CESAN",VLOOKUP(B15,CESAN!$A$1:$E$5000,3,FALSE),IF(C15="IOPES",VLOOKUP(B15,IOPES!$A$1:$D$4819,3,FALSE),IF(C15="COMP",VLOOKUP(B15,COMPOSIÇÕES!$A$1:$D$5054,3,FALSE))))))</f>
        <v/>
      </c>
      <c r="F15" s="289"/>
      <c r="G15" s="290"/>
      <c r="H15" s="623"/>
      <c r="I15" s="4"/>
    </row>
    <row r="16" spans="1:9" x14ac:dyDescent="0.2">
      <c r="A16" s="680" t="s">
        <v>34556</v>
      </c>
      <c r="B16" s="681"/>
      <c r="C16" s="681"/>
      <c r="D16" s="681"/>
      <c r="E16" s="681"/>
      <c r="F16" s="681"/>
      <c r="G16" s="681"/>
      <c r="H16" s="628">
        <v>1.1000000000000001</v>
      </c>
      <c r="I16" s="24"/>
    </row>
    <row r="17" spans="1:9" x14ac:dyDescent="0.2">
      <c r="A17" s="682" t="s">
        <v>34542</v>
      </c>
      <c r="B17" s="683"/>
      <c r="C17" s="683"/>
      <c r="D17" s="683"/>
      <c r="E17" s="683"/>
      <c r="F17" s="683"/>
      <c r="G17" s="683"/>
      <c r="H17" s="628">
        <v>1.0973999999999999</v>
      </c>
      <c r="I17" s="24"/>
    </row>
    <row r="18" spans="1:9" x14ac:dyDescent="0.2">
      <c r="A18" s="684" t="s">
        <v>34543</v>
      </c>
      <c r="B18" s="685"/>
      <c r="C18" s="685"/>
      <c r="D18" s="685"/>
      <c r="E18" s="685"/>
      <c r="F18" s="685"/>
      <c r="G18" s="686"/>
      <c r="H18" s="631">
        <f>H16*H17*H14</f>
        <v>120424.67268480003</v>
      </c>
      <c r="I18" s="235"/>
    </row>
    <row r="19" spans="1:9" x14ac:dyDescent="0.2">
      <c r="A19" s="635" t="s">
        <v>34529</v>
      </c>
      <c r="B19" s="62"/>
      <c r="C19" s="62"/>
      <c r="D19" s="62"/>
      <c r="E19" s="62"/>
      <c r="F19" s="62"/>
      <c r="G19" s="62"/>
      <c r="H19" s="596"/>
    </row>
    <row r="20" spans="1:9" x14ac:dyDescent="0.2">
      <c r="A20" s="636">
        <v>1</v>
      </c>
      <c r="B20" s="676" t="s">
        <v>34570</v>
      </c>
      <c r="C20" s="676"/>
      <c r="D20" s="676"/>
      <c r="E20" s="62"/>
      <c r="F20" s="62"/>
      <c r="G20" s="62"/>
      <c r="H20" s="596"/>
    </row>
    <row r="21" spans="1:9" x14ac:dyDescent="0.2">
      <c r="A21" s="636">
        <v>2</v>
      </c>
      <c r="B21" s="676" t="s">
        <v>34571</v>
      </c>
      <c r="C21" s="676"/>
      <c r="D21" s="676"/>
      <c r="E21" s="62"/>
      <c r="F21" s="62"/>
      <c r="G21" s="62"/>
      <c r="H21" s="596"/>
    </row>
    <row r="22" spans="1:9" x14ac:dyDescent="0.2">
      <c r="A22" s="636">
        <v>3</v>
      </c>
      <c r="B22" s="676" t="s">
        <v>34572</v>
      </c>
      <c r="C22" s="677"/>
      <c r="D22" s="677"/>
      <c r="E22" s="62"/>
      <c r="F22" s="62"/>
      <c r="G22" s="62"/>
      <c r="H22" s="596"/>
    </row>
    <row r="23" spans="1:9" x14ac:dyDescent="0.2">
      <c r="A23" s="636">
        <v>4</v>
      </c>
      <c r="B23" s="676" t="s">
        <v>34573</v>
      </c>
      <c r="C23" s="677"/>
      <c r="D23" s="677"/>
      <c r="E23" s="62"/>
      <c r="F23" s="62"/>
      <c r="G23" s="62"/>
      <c r="H23" s="596"/>
    </row>
    <row r="24" spans="1:9" ht="13.5" thickBot="1" x14ac:dyDescent="0.25">
      <c r="A24" s="637">
        <v>5</v>
      </c>
      <c r="B24" s="678" t="s">
        <v>34574</v>
      </c>
      <c r="C24" s="679"/>
      <c r="D24" s="679"/>
      <c r="E24" s="638"/>
      <c r="F24" s="638"/>
      <c r="G24" s="638"/>
      <c r="H24" s="639"/>
    </row>
    <row r="33" spans="5:5" x14ac:dyDescent="0.2">
      <c r="E33" s="62"/>
    </row>
  </sheetData>
  <mergeCells count="19">
    <mergeCell ref="I1:I2"/>
    <mergeCell ref="C5:D5"/>
    <mergeCell ref="E5:F5"/>
    <mergeCell ref="A7:A8"/>
    <mergeCell ref="B7:B8"/>
    <mergeCell ref="C7:C8"/>
    <mergeCell ref="D7:D8"/>
    <mergeCell ref="E7:E8"/>
    <mergeCell ref="F7:F8"/>
    <mergeCell ref="G7:H7"/>
    <mergeCell ref="A16:G16"/>
    <mergeCell ref="A17:G17"/>
    <mergeCell ref="A18:G18"/>
    <mergeCell ref="B24:D24"/>
    <mergeCell ref="G1:H1"/>
    <mergeCell ref="B20:D20"/>
    <mergeCell ref="B21:D21"/>
    <mergeCell ref="B22:D22"/>
    <mergeCell ref="B23:D23"/>
  </mergeCells>
  <printOptions horizontalCentered="1" gridLines="1"/>
  <pageMargins left="0.59055118110236227" right="0.59055118110236227" top="0.78740157480314965" bottom="0.39370078740157483" header="0" footer="0"/>
  <pageSetup paperSize="9" scale="77"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2"/>
  <sheetViews>
    <sheetView showGridLines="0" view="pageBreakPreview" zoomScale="85" zoomScaleNormal="100" zoomScaleSheetLayoutView="85" workbookViewId="0">
      <pane ySplit="8" topLeftCell="A9" activePane="bottomLeft" state="frozen"/>
      <selection activeCell="G20" sqref="G20"/>
      <selection pane="bottomLeft" activeCell="D36" sqref="D36"/>
    </sheetView>
  </sheetViews>
  <sheetFormatPr defaultColWidth="10.7109375" defaultRowHeight="12.75" x14ac:dyDescent="0.2"/>
  <cols>
    <col min="1" max="1" width="10.7109375" style="87" customWidth="1"/>
    <col min="2" max="2" width="11.85546875" style="7" bestFit="1" customWidth="1"/>
    <col min="3" max="3" width="12.140625" style="7" customWidth="1"/>
    <col min="4" max="4" width="75.42578125" style="5" customWidth="1"/>
    <col min="5" max="5" width="10.5703125" style="7" bestFit="1" customWidth="1"/>
    <col min="6" max="6" width="11.85546875" style="7" bestFit="1" customWidth="1"/>
    <col min="7" max="7" width="20.5703125" style="6" bestFit="1" customWidth="1"/>
    <col min="8" max="8" width="20.140625" style="25" bestFit="1" customWidth="1"/>
    <col min="9" max="9" width="3.42578125" style="6" customWidth="1"/>
    <col min="10" max="16384" width="10.7109375" style="8"/>
  </cols>
  <sheetData>
    <row r="1" spans="1:9" s="3" customFormat="1" ht="15" x14ac:dyDescent="0.2">
      <c r="A1" s="594"/>
      <c r="B1" s="618"/>
      <c r="C1" s="632"/>
      <c r="D1" s="632"/>
      <c r="E1" s="630"/>
      <c r="F1" s="620"/>
      <c r="G1" s="655"/>
      <c r="H1" s="656"/>
      <c r="I1" s="653"/>
    </row>
    <row r="2" spans="1:9" s="3" customFormat="1" ht="15" x14ac:dyDescent="0.2">
      <c r="A2" s="595"/>
      <c r="B2" s="61"/>
      <c r="C2" s="604" t="s">
        <v>34517</v>
      </c>
      <c r="D2" s="459"/>
      <c r="E2" s="23"/>
      <c r="F2" s="23"/>
      <c r="G2" s="62"/>
      <c r="H2" s="596"/>
      <c r="I2" s="653"/>
    </row>
    <row r="3" spans="1:9" s="3" customFormat="1" x14ac:dyDescent="0.2">
      <c r="A3" s="595"/>
      <c r="B3" s="61"/>
      <c r="C3" s="23"/>
      <c r="D3" s="23"/>
      <c r="E3" s="155"/>
      <c r="F3" s="23"/>
      <c r="G3" s="62"/>
      <c r="H3" s="596"/>
      <c r="I3" s="408"/>
    </row>
    <row r="4" spans="1:9" s="3" customFormat="1" x14ac:dyDescent="0.2">
      <c r="A4" s="595"/>
      <c r="B4" s="61"/>
      <c r="C4" s="458" t="s">
        <v>34518</v>
      </c>
      <c r="D4" s="617"/>
      <c r="E4" s="155"/>
      <c r="F4" s="23"/>
      <c r="G4" s="62"/>
      <c r="H4" s="596"/>
      <c r="I4" s="408"/>
    </row>
    <row r="5" spans="1:9" x14ac:dyDescent="0.2">
      <c r="A5" s="597"/>
      <c r="B5" s="61"/>
      <c r="C5" s="657" t="s">
        <v>34554</v>
      </c>
      <c r="D5" s="657"/>
      <c r="E5" s="654" t="s">
        <v>34520</v>
      </c>
      <c r="F5" s="654"/>
      <c r="G5" s="44" t="s">
        <v>0</v>
      </c>
      <c r="H5" s="598">
        <v>44287</v>
      </c>
      <c r="I5" s="4"/>
    </row>
    <row r="6" spans="1:9" s="460" customFormat="1" ht="13.5" thickBot="1" x14ac:dyDescent="0.25">
      <c r="A6" s="599"/>
      <c r="B6" s="600"/>
      <c r="C6" s="600"/>
      <c r="D6" s="600"/>
      <c r="E6" s="601"/>
      <c r="F6" s="601"/>
      <c r="G6" s="602"/>
      <c r="H6" s="603"/>
      <c r="I6" s="4"/>
    </row>
    <row r="7" spans="1:9" x14ac:dyDescent="0.2">
      <c r="A7" s="688" t="s">
        <v>2</v>
      </c>
      <c r="B7" s="660" t="s">
        <v>3</v>
      </c>
      <c r="C7" s="660" t="s">
        <v>4</v>
      </c>
      <c r="D7" s="662" t="s">
        <v>5</v>
      </c>
      <c r="E7" s="664" t="s">
        <v>33</v>
      </c>
      <c r="F7" s="664" t="s">
        <v>17</v>
      </c>
      <c r="G7" s="666" t="s">
        <v>35</v>
      </c>
      <c r="H7" s="687"/>
      <c r="I7" s="4"/>
    </row>
    <row r="8" spans="1:9" x14ac:dyDescent="0.2">
      <c r="A8" s="689"/>
      <c r="B8" s="661"/>
      <c r="C8" s="661"/>
      <c r="D8" s="663"/>
      <c r="E8" s="665"/>
      <c r="F8" s="665"/>
      <c r="G8" s="470" t="s">
        <v>34</v>
      </c>
      <c r="H8" s="621" t="s">
        <v>16</v>
      </c>
      <c r="I8" s="4"/>
    </row>
    <row r="9" spans="1:9" x14ac:dyDescent="0.2">
      <c r="A9" s="622" t="s">
        <v>30</v>
      </c>
      <c r="B9" s="286"/>
      <c r="C9" s="287"/>
      <c r="D9" s="288" t="s">
        <v>34522</v>
      </c>
      <c r="E9" s="287"/>
      <c r="F9" s="289"/>
      <c r="G9" s="290"/>
      <c r="H9" s="623"/>
      <c r="I9" s="4"/>
    </row>
    <row r="10" spans="1:9" x14ac:dyDescent="0.2">
      <c r="A10" s="624">
        <v>1.01</v>
      </c>
      <c r="B10" s="133">
        <v>20071</v>
      </c>
      <c r="C10" s="177" t="s">
        <v>34537</v>
      </c>
      <c r="D10" s="136" t="s">
        <v>34539</v>
      </c>
      <c r="E10" s="606" t="s">
        <v>714</v>
      </c>
      <c r="F10" s="554">
        <v>22</v>
      </c>
      <c r="G10" s="500">
        <v>115.6</v>
      </c>
      <c r="H10" s="625">
        <f t="shared" ref="H10:H12" si="0">+TRUNC(F10*G10,2)</f>
        <v>2543.1999999999998</v>
      </c>
    </row>
    <row r="11" spans="1:9" x14ac:dyDescent="0.2">
      <c r="A11" s="624">
        <v>1.02</v>
      </c>
      <c r="B11" s="133">
        <v>93568</v>
      </c>
      <c r="C11" s="177" t="s">
        <v>32871</v>
      </c>
      <c r="D11" s="607" t="s">
        <v>34540</v>
      </c>
      <c r="E11" s="606" t="s">
        <v>714</v>
      </c>
      <c r="F11" s="554">
        <f>3*22</f>
        <v>66</v>
      </c>
      <c r="G11" s="500">
        <v>145.13999999999999</v>
      </c>
      <c r="H11" s="625">
        <f t="shared" si="0"/>
        <v>9579.24</v>
      </c>
    </row>
    <row r="12" spans="1:9" x14ac:dyDescent="0.2">
      <c r="A12" s="624">
        <v>1.04</v>
      </c>
      <c r="B12" s="133">
        <v>20008</v>
      </c>
      <c r="C12" s="177" t="s">
        <v>34537</v>
      </c>
      <c r="D12" s="136" t="s">
        <v>34555</v>
      </c>
      <c r="E12" s="551" t="s">
        <v>714</v>
      </c>
      <c r="F12" s="554">
        <f>8*22</f>
        <v>176</v>
      </c>
      <c r="G12" s="500">
        <v>31.47</v>
      </c>
      <c r="H12" s="625">
        <f t="shared" si="0"/>
        <v>5538.72</v>
      </c>
      <c r="I12" s="24"/>
    </row>
    <row r="13" spans="1:9" x14ac:dyDescent="0.2">
      <c r="A13" s="626"/>
      <c r="B13" s="412"/>
      <c r="C13" s="413"/>
      <c r="D13" s="414" t="s">
        <v>34478</v>
      </c>
      <c r="E13" s="552"/>
      <c r="F13" s="415"/>
      <c r="G13" s="416"/>
      <c r="H13" s="627">
        <f>SUM(H10:H12)</f>
        <v>17661.16</v>
      </c>
      <c r="I13" s="24"/>
    </row>
    <row r="14" spans="1:9" x14ac:dyDescent="0.2">
      <c r="A14" s="622"/>
      <c r="B14" s="287"/>
      <c r="C14" s="287"/>
      <c r="D14" s="288" t="s">
        <v>34538</v>
      </c>
      <c r="E14" s="553" t="str">
        <f>IF(B14="","",IF(C14="DER-ES",VLOOKUP(B14,'DER-ES'!$A$1:$E$4829,3,FALSE),IF(C14="CESAN",VLOOKUP(B14,CESAN!$A$1:$E$5000,3,FALSE),IF(C14="IOPES",VLOOKUP(B14,IOPES!$A$1:$D$4819,3,FALSE),IF(C14="COMP",VLOOKUP(B14,COMPOSIÇÕES!$A$1:$D$5054,3,FALSE))))))</f>
        <v/>
      </c>
      <c r="F14" s="289"/>
      <c r="G14" s="290"/>
      <c r="H14" s="623"/>
      <c r="I14" s="4"/>
    </row>
    <row r="15" spans="1:9" x14ac:dyDescent="0.2">
      <c r="A15" s="680" t="s">
        <v>34556</v>
      </c>
      <c r="B15" s="681"/>
      <c r="C15" s="681"/>
      <c r="D15" s="681"/>
      <c r="E15" s="681"/>
      <c r="F15" s="681"/>
      <c r="G15" s="681"/>
      <c r="H15" s="628">
        <v>1.1000000000000001</v>
      </c>
      <c r="I15" s="24"/>
    </row>
    <row r="16" spans="1:9" x14ac:dyDescent="0.2">
      <c r="A16" s="682" t="s">
        <v>34542</v>
      </c>
      <c r="B16" s="683"/>
      <c r="C16" s="683"/>
      <c r="D16" s="683"/>
      <c r="E16" s="683"/>
      <c r="F16" s="683"/>
      <c r="G16" s="683"/>
      <c r="H16" s="628">
        <v>1.0973999999999999</v>
      </c>
      <c r="I16" s="24"/>
    </row>
    <row r="17" spans="1:9" x14ac:dyDescent="0.2">
      <c r="A17" s="684" t="s">
        <v>34543</v>
      </c>
      <c r="B17" s="685"/>
      <c r="C17" s="685"/>
      <c r="D17" s="685"/>
      <c r="E17" s="685"/>
      <c r="F17" s="685"/>
      <c r="G17" s="686"/>
      <c r="H17" s="631">
        <f>H15*H16*H13</f>
        <v>21319.492682400003</v>
      </c>
      <c r="I17" s="235"/>
    </row>
    <row r="18" spans="1:9" x14ac:dyDescent="0.2">
      <c r="A18" s="635" t="s">
        <v>34529</v>
      </c>
      <c r="B18" s="62"/>
      <c r="C18" s="62"/>
      <c r="D18" s="62"/>
      <c r="E18" s="62"/>
      <c r="F18" s="62"/>
      <c r="G18" s="62"/>
      <c r="H18" s="596"/>
    </row>
    <row r="19" spans="1:9" x14ac:dyDescent="0.2">
      <c r="A19" s="636">
        <v>1</v>
      </c>
      <c r="B19" s="676" t="s">
        <v>34557</v>
      </c>
      <c r="C19" s="676"/>
      <c r="D19" s="676"/>
      <c r="E19" s="62"/>
      <c r="F19" s="62"/>
      <c r="G19" s="62"/>
      <c r="H19" s="596"/>
    </row>
    <row r="20" spans="1:9" x14ac:dyDescent="0.2">
      <c r="A20" s="636">
        <v>2</v>
      </c>
      <c r="B20" s="676" t="s">
        <v>34575</v>
      </c>
      <c r="C20" s="676"/>
      <c r="D20" s="676"/>
      <c r="E20" s="62"/>
      <c r="F20" s="62"/>
      <c r="G20" s="62"/>
      <c r="H20" s="596"/>
    </row>
    <row r="21" spans="1:9" x14ac:dyDescent="0.2">
      <c r="A21" s="636">
        <v>3</v>
      </c>
      <c r="B21" s="676" t="s">
        <v>34559</v>
      </c>
      <c r="C21" s="677"/>
      <c r="D21" s="677"/>
      <c r="E21" s="62"/>
      <c r="F21" s="62"/>
      <c r="G21" s="62"/>
      <c r="H21" s="596"/>
    </row>
    <row r="22" spans="1:9" ht="13.5" thickBot="1" x14ac:dyDescent="0.25">
      <c r="A22" s="637">
        <v>4</v>
      </c>
      <c r="B22" s="678" t="s">
        <v>34563</v>
      </c>
      <c r="C22" s="679"/>
      <c r="D22" s="679"/>
      <c r="E22" s="638"/>
      <c r="F22" s="638"/>
      <c r="G22" s="638"/>
      <c r="H22" s="639"/>
    </row>
  </sheetData>
  <mergeCells count="18">
    <mergeCell ref="G1:H1"/>
    <mergeCell ref="I1:I2"/>
    <mergeCell ref="C5:D5"/>
    <mergeCell ref="E5:F5"/>
    <mergeCell ref="A7:A8"/>
    <mergeCell ref="B7:B8"/>
    <mergeCell ref="C7:C8"/>
    <mergeCell ref="D7:D8"/>
    <mergeCell ref="E7:E8"/>
    <mergeCell ref="F7:F8"/>
    <mergeCell ref="A15:G15"/>
    <mergeCell ref="A16:G16"/>
    <mergeCell ref="A17:G17"/>
    <mergeCell ref="B22:D22"/>
    <mergeCell ref="G7:H7"/>
    <mergeCell ref="B19:D19"/>
    <mergeCell ref="B20:D20"/>
    <mergeCell ref="B21:D21"/>
  </mergeCells>
  <printOptions horizontalCentered="1" gridLines="1"/>
  <pageMargins left="0.59055118110236227" right="0.59055118110236227" top="0.78740157480314965" bottom="0.39370078740157483" header="0" footer="0"/>
  <pageSetup paperSize="9" scale="76"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8">
    <tabColor rgb="FF00B0F0"/>
  </sheetPr>
  <dimension ref="A1:K2324"/>
  <sheetViews>
    <sheetView zoomScale="90" zoomScaleNormal="90" workbookViewId="0">
      <pane ySplit="3" topLeftCell="A347" activePane="bottomLeft" state="frozen"/>
      <selection activeCell="G15" sqref="G15"/>
      <selection pane="bottomLeft" activeCell="B353" sqref="B353"/>
    </sheetView>
  </sheetViews>
  <sheetFormatPr defaultColWidth="10.7109375" defaultRowHeight="24.95" customHeight="1" x14ac:dyDescent="0.2"/>
  <cols>
    <col min="1" max="1" width="12.7109375" style="32" customWidth="1"/>
    <col min="2" max="2" width="100.7109375" style="32" customWidth="1"/>
    <col min="3" max="3" width="12.7109375" style="30" customWidth="1"/>
    <col min="4" max="4" width="28.42578125" style="31" bestFit="1" customWidth="1"/>
    <col min="5" max="5" width="23" style="31" bestFit="1" customWidth="1"/>
    <col min="6" max="6" width="16.42578125" style="30" customWidth="1"/>
    <col min="7" max="7" width="20.5703125" style="30" bestFit="1" customWidth="1"/>
    <col min="8" max="16384" width="10.7109375" style="30"/>
  </cols>
  <sheetData>
    <row r="1" spans="1:11" s="52" customFormat="1" ht="24.95" customHeight="1" x14ac:dyDescent="0.2">
      <c r="A1" s="695" t="s">
        <v>3143</v>
      </c>
      <c r="B1" s="696"/>
      <c r="C1" s="697"/>
      <c r="D1" s="690" t="s">
        <v>3613</v>
      </c>
      <c r="E1" s="690"/>
      <c r="F1" s="690" t="s">
        <v>15274</v>
      </c>
      <c r="G1" s="690"/>
      <c r="K1" s="205" t="s">
        <v>4182</v>
      </c>
    </row>
    <row r="2" spans="1:11" s="52" customFormat="1" ht="24.95" customHeight="1" x14ac:dyDescent="0.2">
      <c r="A2" s="698"/>
      <c r="B2" s="699"/>
      <c r="C2" s="700"/>
      <c r="D2" s="115">
        <v>29.63</v>
      </c>
      <c r="E2" s="164">
        <v>128.33000000000001</v>
      </c>
      <c r="F2" s="285">
        <v>29.63</v>
      </c>
      <c r="G2" s="164">
        <v>128.33000000000001</v>
      </c>
    </row>
    <row r="3" spans="1:11" ht="24.75" customHeight="1" x14ac:dyDescent="0.2">
      <c r="A3" s="231" t="s">
        <v>59</v>
      </c>
      <c r="B3" s="231" t="s">
        <v>60</v>
      </c>
      <c r="C3" s="231" t="s">
        <v>61</v>
      </c>
      <c r="D3" s="231" t="s">
        <v>759</v>
      </c>
      <c r="E3" s="231" t="s">
        <v>41</v>
      </c>
      <c r="F3" s="231" t="s">
        <v>759</v>
      </c>
      <c r="G3" s="231" t="s">
        <v>41</v>
      </c>
    </row>
    <row r="4" spans="1:11" s="52" customFormat="1" ht="24.95" customHeight="1" x14ac:dyDescent="0.2">
      <c r="A4" s="206" t="s">
        <v>3629</v>
      </c>
      <c r="B4" s="206"/>
      <c r="C4" s="206"/>
      <c r="D4" s="206"/>
      <c r="E4" s="206"/>
    </row>
    <row r="5" spans="1:11" s="52" customFormat="1" ht="24.95" customHeight="1" x14ac:dyDescent="0.2">
      <c r="A5" s="207">
        <v>43339</v>
      </c>
      <c r="B5" s="208" t="s">
        <v>3187</v>
      </c>
      <c r="C5" s="209" t="s">
        <v>738</v>
      </c>
      <c r="D5" s="210">
        <v>0.64</v>
      </c>
      <c r="E5" s="209"/>
      <c r="F5" s="342">
        <f>'Table 1'!A5</f>
        <v>43339</v>
      </c>
      <c r="G5" s="52">
        <f>IF(A5=F5,'Table 1'!F5)</f>
        <v>0.64</v>
      </c>
    </row>
    <row r="6" spans="1:11" s="52" customFormat="1" ht="24.95" customHeight="1" x14ac:dyDescent="0.2">
      <c r="A6" s="211">
        <v>41099</v>
      </c>
      <c r="B6" s="34" t="s">
        <v>3188</v>
      </c>
      <c r="C6" s="35" t="s">
        <v>737</v>
      </c>
      <c r="D6" s="212">
        <v>5.54</v>
      </c>
      <c r="E6" s="35"/>
      <c r="F6" s="342">
        <f>'Table 1'!A6</f>
        <v>41099</v>
      </c>
      <c r="G6" s="52">
        <f>IF(A6=F6,'Table 1'!F6)</f>
        <v>6.45</v>
      </c>
    </row>
    <row r="7" spans="1:11" s="52" customFormat="1" ht="24.95" customHeight="1" x14ac:dyDescent="0.2">
      <c r="A7" s="211">
        <v>40224</v>
      </c>
      <c r="B7" s="34" t="s">
        <v>62</v>
      </c>
      <c r="C7" s="35" t="s">
        <v>737</v>
      </c>
      <c r="D7" s="212">
        <v>2.87</v>
      </c>
      <c r="E7" s="35"/>
      <c r="F7" s="342">
        <f>'Table 1'!A7</f>
        <v>40224</v>
      </c>
      <c r="G7" s="52">
        <f>IF(A7=F7,'Table 1'!F7)</f>
        <v>3.34</v>
      </c>
    </row>
    <row r="8" spans="1:11" s="52" customFormat="1" ht="24.95" customHeight="1" x14ac:dyDescent="0.2">
      <c r="A8" s="211">
        <v>40225</v>
      </c>
      <c r="B8" s="34" t="s">
        <v>63</v>
      </c>
      <c r="C8" s="35" t="s">
        <v>737</v>
      </c>
      <c r="D8" s="212">
        <v>3.72</v>
      </c>
      <c r="E8" s="35"/>
      <c r="F8" s="342">
        <f>'Table 1'!A8</f>
        <v>40225</v>
      </c>
      <c r="G8" s="52">
        <f>IF(A8=F8,'Table 1'!F8)</f>
        <v>4.3099999999999996</v>
      </c>
    </row>
    <row r="9" spans="1:11" s="52" customFormat="1" ht="24.95" customHeight="1" x14ac:dyDescent="0.2">
      <c r="A9" s="211">
        <v>40226</v>
      </c>
      <c r="B9" s="34" t="s">
        <v>64</v>
      </c>
      <c r="C9" s="35" t="s">
        <v>737</v>
      </c>
      <c r="D9" s="212">
        <v>5.54</v>
      </c>
      <c r="E9" s="35"/>
      <c r="F9" s="342">
        <f>'Table 1'!A9</f>
        <v>40226</v>
      </c>
      <c r="G9" s="52">
        <f>IF(A9=F9,'Table 1'!F9)</f>
        <v>6.45</v>
      </c>
    </row>
    <row r="10" spans="1:11" s="52" customFormat="1" ht="24.95" customHeight="1" x14ac:dyDescent="0.2">
      <c r="A10" s="211">
        <f>'Table 1'!A10</f>
        <v>40229</v>
      </c>
      <c r="B10" s="34" t="s">
        <v>65</v>
      </c>
      <c r="C10" s="35" t="s">
        <v>737</v>
      </c>
      <c r="D10" s="212">
        <v>5.7</v>
      </c>
      <c r="E10" s="35"/>
      <c r="F10" s="342">
        <f>'Table 1'!A10</f>
        <v>40229</v>
      </c>
      <c r="G10" s="52">
        <f>IF(A10='Table 1'!A10,'Table 1'!F10,'Table 1'!F10)</f>
        <v>6.11</v>
      </c>
    </row>
    <row r="11" spans="1:11" s="52" customFormat="1" ht="24.95" customHeight="1" x14ac:dyDescent="0.2">
      <c r="A11" s="211">
        <v>43340</v>
      </c>
      <c r="B11" s="34" t="s">
        <v>66</v>
      </c>
      <c r="C11" s="35" t="s">
        <v>737</v>
      </c>
      <c r="D11" s="212">
        <v>5.75</v>
      </c>
      <c r="E11" s="35"/>
      <c r="F11" s="342">
        <f>'Table 1'!A11</f>
        <v>43340</v>
      </c>
      <c r="G11" s="52">
        <f>IF(A11='Table 1'!A11,'Table 1'!F11,'Table 1'!F11)</f>
        <v>6.04</v>
      </c>
    </row>
    <row r="12" spans="1:11" s="52" customFormat="1" ht="24.95" customHeight="1" x14ac:dyDescent="0.2">
      <c r="A12" s="211">
        <v>40228</v>
      </c>
      <c r="B12" s="34" t="s">
        <v>67</v>
      </c>
      <c r="C12" s="35" t="s">
        <v>737</v>
      </c>
      <c r="D12" s="212">
        <v>4.45</v>
      </c>
      <c r="E12" s="35"/>
      <c r="F12" s="342">
        <f>'Table 1'!A12</f>
        <v>40228</v>
      </c>
      <c r="G12" s="52">
        <f>IF(A12='Table 1'!A12,'Table 1'!F12,'Table 1'!F12)</f>
        <v>4.6900000000000004</v>
      </c>
    </row>
    <row r="13" spans="1:11" s="52" customFormat="1" ht="24.95" customHeight="1" x14ac:dyDescent="0.2">
      <c r="A13" s="211">
        <v>42227</v>
      </c>
      <c r="B13" s="34" t="s">
        <v>68</v>
      </c>
      <c r="C13" s="35" t="s">
        <v>737</v>
      </c>
      <c r="D13" s="212">
        <v>4.22</v>
      </c>
      <c r="E13" s="35"/>
      <c r="F13" s="342">
        <f>'Table 1'!A13</f>
        <v>42227</v>
      </c>
      <c r="G13" s="52">
        <f>IF(A13='Table 1'!A13,'Table 1'!F13,'Table 1'!F13)</f>
        <v>4.42</v>
      </c>
    </row>
    <row r="14" spans="1:11" s="52" customFormat="1" ht="24.95" customHeight="1" x14ac:dyDescent="0.2">
      <c r="A14" s="211">
        <v>40994</v>
      </c>
      <c r="B14" s="34" t="s">
        <v>69</v>
      </c>
      <c r="C14" s="35" t="s">
        <v>737</v>
      </c>
      <c r="D14" s="212">
        <v>4.97</v>
      </c>
      <c r="E14" s="35"/>
      <c r="F14" s="342">
        <f>'Table 1'!A14</f>
        <v>40994</v>
      </c>
      <c r="G14" s="52">
        <f>IF(A14='Table 1'!A14,'Table 1'!F14,'Table 1'!F14)</f>
        <v>5.36</v>
      </c>
    </row>
    <row r="15" spans="1:11" s="52" customFormat="1" ht="24.95" customHeight="1" x14ac:dyDescent="0.2">
      <c r="A15" s="211">
        <v>42940</v>
      </c>
      <c r="B15" s="34" t="s">
        <v>70</v>
      </c>
      <c r="C15" s="35" t="s">
        <v>737</v>
      </c>
      <c r="D15" s="212">
        <v>219.59</v>
      </c>
      <c r="E15" s="35"/>
      <c r="F15" s="342">
        <f>'Table 1'!A15</f>
        <v>42940</v>
      </c>
      <c r="G15" s="52">
        <f>IF(A15='Table 1'!A15,'Table 1'!F15,'Table 1'!F15)</f>
        <v>221.08</v>
      </c>
    </row>
    <row r="16" spans="1:11" s="52" customFormat="1" ht="24.95" customHeight="1" x14ac:dyDescent="0.2">
      <c r="A16" s="211">
        <v>41047</v>
      </c>
      <c r="B16" s="34" t="s">
        <v>16136</v>
      </c>
      <c r="C16" s="35" t="s">
        <v>737</v>
      </c>
      <c r="D16" s="212">
        <v>385.51</v>
      </c>
      <c r="E16" s="35"/>
      <c r="F16" s="342">
        <f>'Table 1'!A16</f>
        <v>41047</v>
      </c>
      <c r="G16" s="52">
        <f>IF(A16='Table 1'!A16,'Table 1'!F16,'Table 1'!F16)</f>
        <v>504</v>
      </c>
    </row>
    <row r="17" spans="1:7" s="52" customFormat="1" ht="24.95" customHeight="1" x14ac:dyDescent="0.2">
      <c r="A17" s="211">
        <v>41048</v>
      </c>
      <c r="B17" s="34" t="s">
        <v>16137</v>
      </c>
      <c r="C17" s="35" t="s">
        <v>737</v>
      </c>
      <c r="D17" s="212">
        <v>346.94</v>
      </c>
      <c r="E17" s="35"/>
      <c r="F17" s="342">
        <f>'Table 1'!A17</f>
        <v>41048</v>
      </c>
      <c r="G17" s="52">
        <f>IF(A17='Table 1'!A17,'Table 1'!F17,'Table 1'!F17)</f>
        <v>460.05</v>
      </c>
    </row>
    <row r="18" spans="1:7" s="52" customFormat="1" ht="24.95" customHeight="1" x14ac:dyDescent="0.2">
      <c r="A18" s="211">
        <v>40217</v>
      </c>
      <c r="B18" s="34" t="s">
        <v>71</v>
      </c>
      <c r="C18" s="35" t="s">
        <v>737</v>
      </c>
      <c r="D18" s="212">
        <v>38.299999999999997</v>
      </c>
      <c r="E18" s="35"/>
      <c r="F18" s="342">
        <f>'Table 1'!A18</f>
        <v>40217</v>
      </c>
      <c r="G18" s="52">
        <f>IF(A18='Table 1'!A18,'Table 1'!F18,'Table 1'!F18)</f>
        <v>38.81</v>
      </c>
    </row>
    <row r="19" spans="1:7" s="52" customFormat="1" ht="24.95" customHeight="1" x14ac:dyDescent="0.2">
      <c r="A19" s="211">
        <v>40172</v>
      </c>
      <c r="B19" s="34" t="s">
        <v>3189</v>
      </c>
      <c r="C19" s="35" t="s">
        <v>3614</v>
      </c>
      <c r="D19" s="212">
        <v>23.07</v>
      </c>
      <c r="E19" s="35"/>
      <c r="F19" s="342">
        <f>'Table 1'!A19</f>
        <v>40172</v>
      </c>
      <c r="G19" s="52">
        <f>IF(A19='Table 1'!A19,'Table 1'!F19,'Table 1'!F19)</f>
        <v>24.82</v>
      </c>
    </row>
    <row r="20" spans="1:7" s="52" customFormat="1" ht="24.95" customHeight="1" x14ac:dyDescent="0.2">
      <c r="A20" s="211">
        <v>40171</v>
      </c>
      <c r="B20" s="34" t="s">
        <v>47</v>
      </c>
      <c r="C20" s="35" t="s">
        <v>3614</v>
      </c>
      <c r="D20" s="212">
        <v>11.53</v>
      </c>
      <c r="E20" s="35"/>
      <c r="F20" s="342">
        <f>'Table 1'!A20</f>
        <v>40171</v>
      </c>
      <c r="G20" s="52">
        <f>IF(A20='Table 1'!A20,'Table 1'!F20,'Table 1'!F20)</f>
        <v>12.4</v>
      </c>
    </row>
    <row r="21" spans="1:7" s="52" customFormat="1" ht="24.95" customHeight="1" x14ac:dyDescent="0.2">
      <c r="A21" s="211">
        <v>42225</v>
      </c>
      <c r="B21" s="34" t="s">
        <v>72</v>
      </c>
      <c r="C21" s="35" t="s">
        <v>737</v>
      </c>
      <c r="D21" s="212">
        <v>7.05</v>
      </c>
      <c r="E21" s="35"/>
      <c r="F21" s="342">
        <f>'Table 1'!A21</f>
        <v>42225</v>
      </c>
      <c r="G21" s="52">
        <f>IF(A21='Table 1'!A21,'Table 1'!F21,'Table 1'!F21)</f>
        <v>7.4</v>
      </c>
    </row>
    <row r="22" spans="1:7" s="52" customFormat="1" ht="24.95" customHeight="1" x14ac:dyDescent="0.2">
      <c r="A22" s="211">
        <v>40178</v>
      </c>
      <c r="B22" s="34" t="s">
        <v>73</v>
      </c>
      <c r="C22" s="35" t="s">
        <v>737</v>
      </c>
      <c r="D22" s="212">
        <v>7.4</v>
      </c>
      <c r="E22" s="35"/>
      <c r="F22" s="342">
        <f>'Table 1'!A22</f>
        <v>40178</v>
      </c>
      <c r="G22" s="52">
        <f>IF(A22='Table 1'!A22,'Table 1'!F22,'Table 1'!F22)</f>
        <v>7.24</v>
      </c>
    </row>
    <row r="23" spans="1:7" s="52" customFormat="1" ht="24.95" customHeight="1" x14ac:dyDescent="0.2">
      <c r="A23" s="211">
        <v>40179</v>
      </c>
      <c r="B23" s="34" t="s">
        <v>3615</v>
      </c>
      <c r="C23" s="35" t="s">
        <v>737</v>
      </c>
      <c r="D23" s="212">
        <v>11.6</v>
      </c>
      <c r="E23" s="35"/>
      <c r="F23" s="342">
        <f>'Table 1'!A23</f>
        <v>40179</v>
      </c>
      <c r="G23" s="52">
        <f>IF(A23='Table 1'!A23,'Table 1'!F23,'Table 1'!F23)</f>
        <v>12.19</v>
      </c>
    </row>
    <row r="24" spans="1:7" s="52" customFormat="1" ht="24.95" customHeight="1" x14ac:dyDescent="0.2">
      <c r="A24" s="211">
        <v>40184</v>
      </c>
      <c r="B24" s="34" t="s">
        <v>3616</v>
      </c>
      <c r="C24" s="35" t="s">
        <v>737</v>
      </c>
      <c r="D24" s="212">
        <v>20.18</v>
      </c>
      <c r="E24" s="35"/>
      <c r="F24" s="342">
        <f>'Table 1'!A24</f>
        <v>40184</v>
      </c>
      <c r="G24" s="52">
        <f>IF(A24='Table 1'!A24,'Table 1'!F24,'Table 1'!F24)</f>
        <v>21.27</v>
      </c>
    </row>
    <row r="25" spans="1:7" s="52" customFormat="1" ht="24.95" customHeight="1" x14ac:dyDescent="0.2">
      <c r="A25" s="211">
        <v>40180</v>
      </c>
      <c r="B25" s="34" t="s">
        <v>3617</v>
      </c>
      <c r="C25" s="35" t="s">
        <v>737</v>
      </c>
      <c r="D25" s="212">
        <v>13.33</v>
      </c>
      <c r="E25" s="35"/>
      <c r="F25" s="342">
        <f>'Table 1'!A25</f>
        <v>40180</v>
      </c>
      <c r="G25" s="52">
        <f>IF(A25='Table 1'!A25,'Table 1'!F25,'Table 1'!F25)</f>
        <v>14.03</v>
      </c>
    </row>
    <row r="26" spans="1:7" s="52" customFormat="1" ht="24.95" customHeight="1" x14ac:dyDescent="0.2">
      <c r="A26" s="211">
        <v>40181</v>
      </c>
      <c r="B26" s="34" t="s">
        <v>3618</v>
      </c>
      <c r="C26" s="35" t="s">
        <v>737</v>
      </c>
      <c r="D26" s="212">
        <v>14.98</v>
      </c>
      <c r="E26" s="35"/>
      <c r="F26" s="342">
        <f>'Table 1'!A26</f>
        <v>40181</v>
      </c>
      <c r="G26" s="52">
        <f>IF(A26='Table 1'!A26,'Table 1'!F26,'Table 1'!F26)</f>
        <v>15.77</v>
      </c>
    </row>
    <row r="27" spans="1:7" s="52" customFormat="1" ht="24.95" customHeight="1" x14ac:dyDescent="0.2">
      <c r="A27" s="211">
        <v>40182</v>
      </c>
      <c r="B27" s="34" t="s">
        <v>3619</v>
      </c>
      <c r="C27" s="35" t="s">
        <v>737</v>
      </c>
      <c r="D27" s="212">
        <v>17.18</v>
      </c>
      <c r="E27" s="35"/>
      <c r="F27" s="342">
        <f>'Table 1'!A27</f>
        <v>40182</v>
      </c>
      <c r="G27" s="52">
        <f>IF(A27='Table 1'!A27,'Table 1'!F27,'Table 1'!F27)</f>
        <v>18.09</v>
      </c>
    </row>
    <row r="28" spans="1:7" s="52" customFormat="1" ht="24.95" customHeight="1" x14ac:dyDescent="0.2">
      <c r="A28" s="211">
        <v>40183</v>
      </c>
      <c r="B28" s="34" t="s">
        <v>3620</v>
      </c>
      <c r="C28" s="35" t="s">
        <v>737</v>
      </c>
      <c r="D28" s="212">
        <v>18.13</v>
      </c>
      <c r="E28" s="35"/>
      <c r="F28" s="342">
        <f>'Table 1'!A28</f>
        <v>40183</v>
      </c>
      <c r="G28" s="52">
        <f>IF(A28='Table 1'!A28,'Table 1'!F28,'Table 1'!F28)</f>
        <v>19.12</v>
      </c>
    </row>
    <row r="29" spans="1:7" s="52" customFormat="1" ht="24.95" customHeight="1" x14ac:dyDescent="0.2">
      <c r="A29" s="211">
        <v>40191</v>
      </c>
      <c r="B29" s="34" t="s">
        <v>3621</v>
      </c>
      <c r="C29" s="35" t="s">
        <v>737</v>
      </c>
      <c r="D29" s="212">
        <v>17.82</v>
      </c>
      <c r="E29" s="35"/>
      <c r="F29" s="342">
        <f>'Table 1'!A29</f>
        <v>40191</v>
      </c>
      <c r="G29" s="52">
        <f>IF(A29='Table 1'!A29,'Table 1'!F29,'Table 1'!F29)</f>
        <v>18.53</v>
      </c>
    </row>
    <row r="30" spans="1:7" s="52" customFormat="1" ht="24.95" customHeight="1" x14ac:dyDescent="0.2">
      <c r="A30" s="211">
        <v>40196</v>
      </c>
      <c r="B30" s="34" t="s">
        <v>3622</v>
      </c>
      <c r="C30" s="35" t="s">
        <v>737</v>
      </c>
      <c r="D30" s="212">
        <v>27.98</v>
      </c>
      <c r="E30" s="35"/>
      <c r="F30" s="342">
        <f>'Table 1'!A30</f>
        <v>40196</v>
      </c>
      <c r="G30" s="52">
        <f>IF(A30='Table 1'!A30,'Table 1'!F30,'Table 1'!F30)</f>
        <v>29.28</v>
      </c>
    </row>
    <row r="31" spans="1:7" s="52" customFormat="1" ht="24.95" customHeight="1" x14ac:dyDescent="0.2">
      <c r="A31" s="211">
        <v>40192</v>
      </c>
      <c r="B31" s="34" t="s">
        <v>3623</v>
      </c>
      <c r="C31" s="35" t="s">
        <v>737</v>
      </c>
      <c r="D31" s="212">
        <v>19.25</v>
      </c>
      <c r="E31" s="35"/>
      <c r="F31" s="342">
        <f>'Table 1'!A31</f>
        <v>40192</v>
      </c>
      <c r="G31" s="52">
        <f>IF(A31='Table 1'!A31,'Table 1'!F31,'Table 1'!F31)</f>
        <v>20.05</v>
      </c>
    </row>
    <row r="32" spans="1:7" s="52" customFormat="1" ht="24.95" customHeight="1" x14ac:dyDescent="0.2">
      <c r="A32" s="211">
        <v>40193</v>
      </c>
      <c r="B32" s="34" t="s">
        <v>3624</v>
      </c>
      <c r="C32" s="35" t="s">
        <v>737</v>
      </c>
      <c r="D32" s="212">
        <v>21.03</v>
      </c>
      <c r="E32" s="35"/>
      <c r="F32" s="342">
        <f>'Table 1'!A32</f>
        <v>40193</v>
      </c>
      <c r="G32" s="52">
        <f>IF(A32='Table 1'!A32,'Table 1'!F32,'Table 1'!F32)</f>
        <v>21.95</v>
      </c>
    </row>
    <row r="33" spans="1:7" s="52" customFormat="1" ht="24.95" customHeight="1" x14ac:dyDescent="0.2">
      <c r="A33" s="211">
        <v>40194</v>
      </c>
      <c r="B33" s="34" t="s">
        <v>3625</v>
      </c>
      <c r="C33" s="35" t="s">
        <v>737</v>
      </c>
      <c r="D33" s="212">
        <v>24.02</v>
      </c>
      <c r="E33" s="35"/>
      <c r="F33" s="342">
        <f>'Table 1'!A33</f>
        <v>40194</v>
      </c>
      <c r="G33" s="52">
        <f>IF(A33='Table 1'!A33,'Table 1'!F33,'Table 1'!F33)</f>
        <v>25.09</v>
      </c>
    </row>
    <row r="34" spans="1:7" s="52" customFormat="1" ht="24.95" customHeight="1" x14ac:dyDescent="0.2">
      <c r="A34" s="211">
        <v>40195</v>
      </c>
      <c r="B34" s="34" t="s">
        <v>3626</v>
      </c>
      <c r="C34" s="35" t="s">
        <v>737</v>
      </c>
      <c r="D34" s="212">
        <v>25.65</v>
      </c>
      <c r="E34" s="35"/>
      <c r="F34" s="342">
        <f>'Table 1'!A34</f>
        <v>40195</v>
      </c>
      <c r="G34" s="52">
        <f>IF(A34='Table 1'!A34,'Table 1'!F34,'Table 1'!F34)</f>
        <v>26.83</v>
      </c>
    </row>
    <row r="35" spans="1:7" s="52" customFormat="1" ht="24.95" customHeight="1" x14ac:dyDescent="0.2">
      <c r="A35" s="211">
        <v>40220</v>
      </c>
      <c r="B35" s="34" t="s">
        <v>74</v>
      </c>
      <c r="C35" s="35" t="s">
        <v>737</v>
      </c>
      <c r="D35" s="212">
        <v>8.81</v>
      </c>
      <c r="E35" s="35"/>
      <c r="F35" s="342">
        <f>'Table 1'!A35</f>
        <v>40220</v>
      </c>
      <c r="G35" s="52">
        <f>IF(A35='Table 1'!A35,'Table 1'!F35,'Table 1'!F35)</f>
        <v>9.0299999999999994</v>
      </c>
    </row>
    <row r="36" spans="1:7" s="52" customFormat="1" ht="24.95" customHeight="1" x14ac:dyDescent="0.2">
      <c r="A36" s="211">
        <v>40230</v>
      </c>
      <c r="B36" s="34" t="s">
        <v>75</v>
      </c>
      <c r="C36" s="35" t="s">
        <v>737</v>
      </c>
      <c r="D36" s="212">
        <v>2.99</v>
      </c>
      <c r="E36" s="35"/>
      <c r="F36" s="342">
        <f>'Table 1'!A36</f>
        <v>40230</v>
      </c>
      <c r="G36" s="52">
        <f>IF(A36='Table 1'!A36,'Table 1'!F36,'Table 1'!F36)</f>
        <v>3.09</v>
      </c>
    </row>
    <row r="37" spans="1:7" s="52" customFormat="1" ht="24.95" customHeight="1" x14ac:dyDescent="0.2">
      <c r="A37" s="211">
        <v>40221</v>
      </c>
      <c r="B37" s="34" t="s">
        <v>76</v>
      </c>
      <c r="C37" s="35" t="s">
        <v>737</v>
      </c>
      <c r="D37" s="212">
        <v>7.27</v>
      </c>
      <c r="E37" s="35"/>
      <c r="F37" s="342">
        <f>'Table 1'!A37</f>
        <v>40221</v>
      </c>
      <c r="G37" s="52">
        <f>IF(A37='Table 1'!A37,'Table 1'!F37,'Table 1'!F37)</f>
        <v>8.06</v>
      </c>
    </row>
    <row r="38" spans="1:7" s="52" customFormat="1" ht="24.95" customHeight="1" x14ac:dyDescent="0.2">
      <c r="A38" s="211">
        <v>40231</v>
      </c>
      <c r="B38" s="34" t="s">
        <v>77</v>
      </c>
      <c r="C38" s="35" t="s">
        <v>737</v>
      </c>
      <c r="D38" s="212">
        <v>4.4000000000000004</v>
      </c>
      <c r="E38" s="35"/>
      <c r="F38" s="342">
        <f>'Table 1'!A38</f>
        <v>40231</v>
      </c>
      <c r="G38" s="52">
        <f>IF(A38='Table 1'!A38,'Table 1'!F38,'Table 1'!F38)</f>
        <v>4.57</v>
      </c>
    </row>
    <row r="39" spans="1:7" s="52" customFormat="1" ht="24.95" customHeight="1" x14ac:dyDescent="0.2">
      <c r="A39" s="211">
        <v>40222</v>
      </c>
      <c r="B39" s="34" t="s">
        <v>78</v>
      </c>
      <c r="C39" s="35" t="s">
        <v>737</v>
      </c>
      <c r="D39" s="212">
        <v>11</v>
      </c>
      <c r="E39" s="35"/>
      <c r="F39" s="342">
        <f>'Table 1'!A39</f>
        <v>40222</v>
      </c>
      <c r="G39" s="52">
        <f>IF(A39='Table 1'!A39,'Table 1'!F39,'Table 1'!F39)</f>
        <v>11.67</v>
      </c>
    </row>
    <row r="40" spans="1:7" s="52" customFormat="1" ht="24.95" customHeight="1" x14ac:dyDescent="0.2">
      <c r="A40" s="211">
        <v>40216</v>
      </c>
      <c r="B40" s="34" t="s">
        <v>79</v>
      </c>
      <c r="C40" s="35" t="s">
        <v>737</v>
      </c>
      <c r="D40" s="212">
        <v>91.66</v>
      </c>
      <c r="E40" s="35"/>
      <c r="F40" s="342">
        <f>'Table 1'!A40</f>
        <v>40216</v>
      </c>
      <c r="G40" s="52">
        <f>IF(A40='Table 1'!A40,'Table 1'!F40,'Table 1'!F40)</f>
        <v>108.42</v>
      </c>
    </row>
    <row r="41" spans="1:7" s="52" customFormat="1" ht="24.95" customHeight="1" x14ac:dyDescent="0.2">
      <c r="A41" s="211">
        <v>40223</v>
      </c>
      <c r="B41" s="34" t="s">
        <v>80</v>
      </c>
      <c r="C41" s="35" t="s">
        <v>737</v>
      </c>
      <c r="D41" s="212">
        <v>36.82</v>
      </c>
      <c r="E41" s="35"/>
      <c r="F41" s="342">
        <f>'Table 1'!A41</f>
        <v>40223</v>
      </c>
      <c r="G41" s="52">
        <f>IF(A41='Table 1'!A41,'Table 1'!F41,'Table 1'!F41)</f>
        <v>46.56</v>
      </c>
    </row>
    <row r="42" spans="1:7" s="52" customFormat="1" ht="24.95" customHeight="1" x14ac:dyDescent="0.2">
      <c r="A42" s="211">
        <v>43335</v>
      </c>
      <c r="B42" s="34" t="s">
        <v>81</v>
      </c>
      <c r="C42" s="35" t="s">
        <v>737</v>
      </c>
      <c r="D42" s="212">
        <v>2.42</v>
      </c>
      <c r="E42" s="35"/>
      <c r="F42" s="342">
        <f>'Table 1'!A42</f>
        <v>43335</v>
      </c>
      <c r="G42" s="52">
        <f>IF(A42='Table 1'!A42,'Table 1'!F42,'Table 1'!F42)</f>
        <v>2.46</v>
      </c>
    </row>
    <row r="43" spans="1:7" s="52" customFormat="1" ht="24.95" customHeight="1" x14ac:dyDescent="0.2">
      <c r="A43" s="211">
        <v>42547</v>
      </c>
      <c r="B43" s="34" t="s">
        <v>82</v>
      </c>
      <c r="C43" s="35" t="s">
        <v>737</v>
      </c>
      <c r="D43" s="212">
        <v>1.59</v>
      </c>
      <c r="E43" s="35"/>
      <c r="F43" s="342">
        <f>'Table 1'!A43</f>
        <v>42547</v>
      </c>
      <c r="G43" s="52">
        <f>IF(A43='Table 1'!A43,'Table 1'!F43,'Table 1'!F43)</f>
        <v>1.64</v>
      </c>
    </row>
    <row r="44" spans="1:7" s="52" customFormat="1" ht="24.95" customHeight="1" x14ac:dyDescent="0.2">
      <c r="A44" s="211">
        <v>40177</v>
      </c>
      <c r="B44" s="34" t="s">
        <v>83</v>
      </c>
      <c r="C44" s="35" t="s">
        <v>737</v>
      </c>
      <c r="D44" s="212">
        <v>4.18</v>
      </c>
      <c r="E44" s="35"/>
      <c r="F44" s="342">
        <f>'Table 1'!A44</f>
        <v>40177</v>
      </c>
      <c r="G44" s="52">
        <f>IF(A44='Table 1'!A44,'Table 1'!F44,'Table 1'!F44)</f>
        <v>4.2</v>
      </c>
    </row>
    <row r="45" spans="1:7" s="52" customFormat="1" ht="24.95" customHeight="1" x14ac:dyDescent="0.2">
      <c r="A45" s="211">
        <v>41056</v>
      </c>
      <c r="B45" s="34" t="s">
        <v>3627</v>
      </c>
      <c r="C45" s="35" t="s">
        <v>737</v>
      </c>
      <c r="D45" s="212">
        <v>79.34</v>
      </c>
      <c r="E45" s="35"/>
      <c r="F45" s="342">
        <f>'Table 1'!A45</f>
        <v>41056</v>
      </c>
      <c r="G45" s="52">
        <f>IF(A45='Table 1'!A45,'Table 1'!F45,'Table 1'!F45)</f>
        <v>66.12</v>
      </c>
    </row>
    <row r="46" spans="1:7" s="52" customFormat="1" ht="24.95" customHeight="1" x14ac:dyDescent="0.2">
      <c r="A46" s="211">
        <v>40218</v>
      </c>
      <c r="B46" s="34" t="s">
        <v>84</v>
      </c>
      <c r="C46" s="35" t="s">
        <v>737</v>
      </c>
      <c r="D46" s="212">
        <v>59.13</v>
      </c>
      <c r="E46" s="35"/>
      <c r="F46" s="342">
        <f>'Table 1'!A46</f>
        <v>40218</v>
      </c>
      <c r="G46" s="52">
        <f>IF(A46='Table 1'!A46,'Table 1'!F46,'Table 1'!F46)</f>
        <v>56.46</v>
      </c>
    </row>
    <row r="47" spans="1:7" s="52" customFormat="1" ht="24.95" customHeight="1" x14ac:dyDescent="0.2">
      <c r="A47" s="211">
        <v>40170</v>
      </c>
      <c r="B47" s="34" t="s">
        <v>85</v>
      </c>
      <c r="C47" s="35" t="s">
        <v>738</v>
      </c>
      <c r="D47" s="212">
        <v>0.63</v>
      </c>
      <c r="E47" s="35"/>
      <c r="F47" s="342">
        <f>'Table 1'!A47</f>
        <v>40170</v>
      </c>
      <c r="G47" s="52">
        <f>IF(A47='Table 1'!A47,'Table 1'!F47,'Table 1'!F47)</f>
        <v>0.73</v>
      </c>
    </row>
    <row r="48" spans="1:7" s="52" customFormat="1" ht="24.95" customHeight="1" x14ac:dyDescent="0.2">
      <c r="A48" s="211">
        <v>40167</v>
      </c>
      <c r="B48" s="34" t="s">
        <v>15275</v>
      </c>
      <c r="C48" s="35" t="s">
        <v>738</v>
      </c>
      <c r="D48" s="212">
        <v>0.44</v>
      </c>
      <c r="E48" s="35"/>
      <c r="F48" s="342">
        <f>'Table 1'!A48</f>
        <v>40167</v>
      </c>
      <c r="G48" s="52">
        <f>IF(A48='Table 1'!A48,'Table 1'!F48,'Table 1'!F48)</f>
        <v>0.47</v>
      </c>
    </row>
    <row r="49" spans="1:7" s="52" customFormat="1" ht="24.95" customHeight="1" x14ac:dyDescent="0.2">
      <c r="A49" s="211">
        <v>40168</v>
      </c>
      <c r="B49" s="34" t="s">
        <v>86</v>
      </c>
      <c r="C49" s="35" t="s">
        <v>738</v>
      </c>
      <c r="D49" s="212">
        <v>2.17</v>
      </c>
      <c r="E49" s="35"/>
      <c r="F49" s="342">
        <f>'Table 1'!A49</f>
        <v>40168</v>
      </c>
      <c r="G49" s="52">
        <f>IF(A49='Table 1'!A49,'Table 1'!F49,'Table 1'!F49)</f>
        <v>2.2999999999999998</v>
      </c>
    </row>
    <row r="50" spans="1:7" s="52" customFormat="1" ht="24.95" customHeight="1" x14ac:dyDescent="0.2">
      <c r="A50" s="211">
        <v>40169</v>
      </c>
      <c r="B50" s="34" t="s">
        <v>3628</v>
      </c>
      <c r="C50" s="35" t="s">
        <v>738</v>
      </c>
      <c r="D50" s="212">
        <v>8.0299999999999994</v>
      </c>
      <c r="E50" s="35"/>
      <c r="F50" s="342">
        <f>'Table 1'!A50</f>
        <v>40169</v>
      </c>
      <c r="G50" s="52">
        <f>IF(A50='Table 1'!A50,'Table 1'!F50,'Table 1'!F50)</f>
        <v>8.0500000000000007</v>
      </c>
    </row>
    <row r="51" spans="1:7" s="52" customFormat="1" ht="24.95" customHeight="1" x14ac:dyDescent="0.2">
      <c r="A51" s="211">
        <v>40219</v>
      </c>
      <c r="B51" s="34" t="s">
        <v>87</v>
      </c>
      <c r="C51" s="35" t="s">
        <v>738</v>
      </c>
      <c r="D51" s="212">
        <v>29.15</v>
      </c>
      <c r="E51" s="35"/>
      <c r="F51" s="342">
        <f>'Table 1'!A51</f>
        <v>40219</v>
      </c>
      <c r="G51" s="52">
        <f>IF(A51='Table 1'!A51,'Table 1'!F51,'Table 1'!F51)</f>
        <v>37.54</v>
      </c>
    </row>
    <row r="52" spans="1:7" s="52" customFormat="1" ht="24.95" customHeight="1" x14ac:dyDescent="0.2">
      <c r="A52" s="211">
        <v>41095</v>
      </c>
      <c r="B52" s="34" t="s">
        <v>88</v>
      </c>
      <c r="C52" s="35" t="s">
        <v>737</v>
      </c>
      <c r="D52" s="212">
        <v>21.81</v>
      </c>
      <c r="E52" s="35"/>
      <c r="F52" s="342">
        <f>'Table 1'!A52</f>
        <v>41095</v>
      </c>
      <c r="G52" s="52">
        <f>IF(A52='Table 1'!A52,'Table 1'!F52,'Table 1'!F52)</f>
        <v>23.83</v>
      </c>
    </row>
    <row r="53" spans="1:7" s="52" customFormat="1" ht="24.95" customHeight="1" x14ac:dyDescent="0.2">
      <c r="A53" s="211">
        <v>43352</v>
      </c>
      <c r="B53" s="34" t="s">
        <v>3630</v>
      </c>
      <c r="C53" s="35" t="s">
        <v>738</v>
      </c>
      <c r="D53" s="212">
        <v>0.53</v>
      </c>
      <c r="E53" s="35"/>
      <c r="F53" s="342">
        <f>'Table 1'!A53</f>
        <v>43352</v>
      </c>
      <c r="G53" s="52">
        <f>IF(A53='Table 1'!A53,'Table 1'!F53,'Table 1'!F53)</f>
        <v>0.54</v>
      </c>
    </row>
    <row r="54" spans="1:7" s="52" customFormat="1" ht="24.95" customHeight="1" x14ac:dyDescent="0.2">
      <c r="A54" s="211">
        <v>43338</v>
      </c>
      <c r="B54" s="34" t="s">
        <v>739</v>
      </c>
      <c r="C54" s="35" t="s">
        <v>738</v>
      </c>
      <c r="D54" s="212">
        <v>0.44</v>
      </c>
      <c r="E54" s="35"/>
      <c r="F54" s="342">
        <f>'Table 1'!A54</f>
        <v>43338</v>
      </c>
      <c r="G54" s="52">
        <f>IF(A54='Table 1'!A54,'Table 1'!F54,'Table 1'!F54)</f>
        <v>0.45</v>
      </c>
    </row>
    <row r="55" spans="1:7" s="52" customFormat="1" ht="24.95" customHeight="1" x14ac:dyDescent="0.2">
      <c r="A55" s="211">
        <v>40166</v>
      </c>
      <c r="B55" s="34" t="s">
        <v>89</v>
      </c>
      <c r="C55" s="35" t="s">
        <v>738</v>
      </c>
      <c r="D55" s="212">
        <v>0.16</v>
      </c>
      <c r="E55" s="35"/>
      <c r="F55" s="342">
        <f>'Table 1'!A55</f>
        <v>40166</v>
      </c>
      <c r="G55" s="52">
        <f>IF(A55='Table 1'!A55,'Table 1'!F55,'Table 1'!F55)</f>
        <v>0.16</v>
      </c>
    </row>
    <row r="56" spans="1:7" s="52" customFormat="1" ht="24.95" customHeight="1" x14ac:dyDescent="0.2">
      <c r="A56" s="211">
        <v>41326</v>
      </c>
      <c r="B56" s="34" t="s">
        <v>90</v>
      </c>
      <c r="C56" s="35" t="s">
        <v>737</v>
      </c>
      <c r="D56" s="212">
        <v>4.92</v>
      </c>
      <c r="E56" s="35"/>
      <c r="F56" s="342">
        <f>'Table 1'!A56</f>
        <v>41326</v>
      </c>
      <c r="G56" s="52">
        <f>IF(A56='Table 1'!A56,'Table 1'!F56)</f>
        <v>4.83</v>
      </c>
    </row>
    <row r="57" spans="1:7" s="52" customFormat="1" ht="24.95" customHeight="1" x14ac:dyDescent="0.2">
      <c r="A57" s="206" t="s">
        <v>3631</v>
      </c>
      <c r="B57" s="206"/>
      <c r="C57" s="206"/>
      <c r="D57" s="206"/>
      <c r="E57" s="206"/>
      <c r="F57" s="343"/>
      <c r="G57" s="344"/>
    </row>
    <row r="58" spans="1:7" s="52" customFormat="1" ht="24.95" customHeight="1" x14ac:dyDescent="0.2">
      <c r="A58" s="211">
        <v>40801</v>
      </c>
      <c r="B58" s="34" t="s">
        <v>3632</v>
      </c>
      <c r="C58" s="35" t="s">
        <v>737</v>
      </c>
      <c r="D58" s="212">
        <v>92.58</v>
      </c>
      <c r="E58" s="35" t="s">
        <v>3190</v>
      </c>
      <c r="F58" s="342">
        <f>'Table 1'!A57</f>
        <v>40801</v>
      </c>
      <c r="G58" s="52">
        <f>IF(A58='Table 1'!A57,'Table 1'!F57)</f>
        <v>77.41</v>
      </c>
    </row>
    <row r="59" spans="1:7" s="52" customFormat="1" ht="24.95" customHeight="1" x14ac:dyDescent="0.2">
      <c r="A59" s="211">
        <v>40799</v>
      </c>
      <c r="B59" s="34" t="s">
        <v>3633</v>
      </c>
      <c r="C59" s="35" t="s">
        <v>737</v>
      </c>
      <c r="D59" s="212">
        <v>72.37</v>
      </c>
      <c r="E59" s="35" t="s">
        <v>3190</v>
      </c>
      <c r="F59" s="342">
        <f>'Table 1'!A58</f>
        <v>40799</v>
      </c>
      <c r="G59" s="52">
        <f>IF(A59='Table 1'!A58,'Table 1'!F58)</f>
        <v>61.69</v>
      </c>
    </row>
    <row r="60" spans="1:7" s="52" customFormat="1" ht="24.95" customHeight="1" x14ac:dyDescent="0.2">
      <c r="A60" s="211">
        <v>40793</v>
      </c>
      <c r="B60" s="34" t="s">
        <v>3634</v>
      </c>
      <c r="C60" s="35" t="s">
        <v>737</v>
      </c>
      <c r="D60" s="212">
        <v>82.74</v>
      </c>
      <c r="E60" s="35" t="s">
        <v>3190</v>
      </c>
      <c r="F60" s="342">
        <f>'Table 1'!A59</f>
        <v>40793</v>
      </c>
      <c r="G60" s="52">
        <f>IF(A60='Table 1'!A59,'Table 1'!F59)</f>
        <v>80.55</v>
      </c>
    </row>
    <row r="61" spans="1:7" s="52" customFormat="1" ht="24.95" customHeight="1" x14ac:dyDescent="0.2">
      <c r="A61" s="211">
        <v>40797</v>
      </c>
      <c r="B61" s="34" t="s">
        <v>3635</v>
      </c>
      <c r="C61" s="35" t="s">
        <v>737</v>
      </c>
      <c r="D61" s="212">
        <v>43.42</v>
      </c>
      <c r="E61" s="35" t="s">
        <v>3190</v>
      </c>
      <c r="F61" s="342">
        <f>'Table 1'!A60</f>
        <v>40797</v>
      </c>
      <c r="G61" s="52">
        <f>IF(A61='Table 1'!A60,'Table 1'!F60)</f>
        <v>35.99</v>
      </c>
    </row>
    <row r="62" spans="1:7" s="52" customFormat="1" ht="24.95" customHeight="1" x14ac:dyDescent="0.2">
      <c r="A62" s="211">
        <v>41157</v>
      </c>
      <c r="B62" s="34" t="s">
        <v>91</v>
      </c>
      <c r="C62" s="35" t="s">
        <v>737</v>
      </c>
      <c r="D62" s="212">
        <v>51.57</v>
      </c>
      <c r="E62" s="35"/>
      <c r="F62" s="342">
        <f>'Table 1'!A61</f>
        <v>41157</v>
      </c>
      <c r="G62" s="52">
        <f>IF(A62='Table 1'!A61,'Table 1'!F61)</f>
        <v>47.69</v>
      </c>
    </row>
    <row r="63" spans="1:7" s="52" customFormat="1" ht="24.95" customHeight="1" x14ac:dyDescent="0.2">
      <c r="A63" s="211">
        <v>40795</v>
      </c>
      <c r="B63" s="34" t="s">
        <v>92</v>
      </c>
      <c r="C63" s="35" t="s">
        <v>737</v>
      </c>
      <c r="D63" s="212">
        <v>42.71</v>
      </c>
      <c r="E63" s="35" t="s">
        <v>3190</v>
      </c>
      <c r="F63" s="342">
        <f>'Table 1'!A62</f>
        <v>40795</v>
      </c>
      <c r="G63" s="52">
        <f>IF(A63='Table 1'!A62,'Table 1'!F62)</f>
        <v>44.74</v>
      </c>
    </row>
    <row r="64" spans="1:7" s="52" customFormat="1" ht="24.95" customHeight="1" x14ac:dyDescent="0.2">
      <c r="A64" s="211">
        <v>40787</v>
      </c>
      <c r="B64" s="34" t="s">
        <v>93</v>
      </c>
      <c r="C64" s="35" t="s">
        <v>737</v>
      </c>
      <c r="D64" s="212">
        <v>112.58</v>
      </c>
      <c r="E64" s="35" t="s">
        <v>3190</v>
      </c>
      <c r="F64" s="342">
        <f>'Table 1'!A63</f>
        <v>40787</v>
      </c>
      <c r="G64" s="52">
        <f>IF(A64='Table 1'!A63,'Table 1'!F63)</f>
        <v>96.98</v>
      </c>
    </row>
    <row r="65" spans="1:7" s="52" customFormat="1" ht="24.95" customHeight="1" x14ac:dyDescent="0.2">
      <c r="A65" s="211">
        <v>40812</v>
      </c>
      <c r="B65" s="34" t="s">
        <v>94</v>
      </c>
      <c r="C65" s="35" t="s">
        <v>737</v>
      </c>
      <c r="D65" s="212">
        <v>112.58</v>
      </c>
      <c r="E65" s="35"/>
      <c r="F65" s="342">
        <f>'Table 1'!A64</f>
        <v>40812</v>
      </c>
      <c r="G65" s="52">
        <f>IF(A65='Table 1'!A64,'Table 1'!F64)</f>
        <v>96.98</v>
      </c>
    </row>
    <row r="66" spans="1:7" s="52" customFormat="1" ht="24.95" customHeight="1" x14ac:dyDescent="0.2">
      <c r="A66" s="211">
        <v>42673</v>
      </c>
      <c r="B66" s="34" t="s">
        <v>95</v>
      </c>
      <c r="C66" s="35" t="s">
        <v>737</v>
      </c>
      <c r="D66" s="212">
        <v>107.68</v>
      </c>
      <c r="E66" s="35"/>
      <c r="F66" s="342">
        <f>'Table 1'!A65</f>
        <v>42673</v>
      </c>
      <c r="G66" s="52">
        <f>IF(A66='Table 1'!A65,'Table 1'!F65)</f>
        <v>115.77</v>
      </c>
    </row>
    <row r="67" spans="1:7" s="52" customFormat="1" ht="24.95" customHeight="1" x14ac:dyDescent="0.2">
      <c r="A67" s="211">
        <v>40803</v>
      </c>
      <c r="B67" s="34" t="s">
        <v>96</v>
      </c>
      <c r="C67" s="35" t="s">
        <v>737</v>
      </c>
      <c r="D67" s="212">
        <v>88.91</v>
      </c>
      <c r="E67" s="35" t="s">
        <v>3190</v>
      </c>
      <c r="F67" s="342">
        <f>'Table 1'!A66</f>
        <v>40803</v>
      </c>
      <c r="G67" s="52">
        <f>IF(A67='Table 1'!A66,'Table 1'!F66)</f>
        <v>61.95</v>
      </c>
    </row>
    <row r="68" spans="1:7" s="52" customFormat="1" ht="24.95" customHeight="1" x14ac:dyDescent="0.2">
      <c r="A68" s="211">
        <v>41406</v>
      </c>
      <c r="B68" s="34" t="s">
        <v>3636</v>
      </c>
      <c r="C68" s="35" t="s">
        <v>737</v>
      </c>
      <c r="D68" s="212">
        <v>76.44</v>
      </c>
      <c r="E68" s="35" t="s">
        <v>3190</v>
      </c>
      <c r="F68" s="342">
        <f>'Table 1'!A67</f>
        <v>41406</v>
      </c>
      <c r="G68" s="52">
        <f>IF(A68='Table 1'!A67,'Table 1'!F67)</f>
        <v>55.06</v>
      </c>
    </row>
    <row r="69" spans="1:7" s="52" customFormat="1" ht="24.95" customHeight="1" x14ac:dyDescent="0.2">
      <c r="A69" s="211">
        <v>41100</v>
      </c>
      <c r="B69" s="34" t="s">
        <v>3637</v>
      </c>
      <c r="C69" s="35" t="s">
        <v>737</v>
      </c>
      <c r="D69" s="212">
        <v>73.13</v>
      </c>
      <c r="E69" s="35"/>
      <c r="F69" s="342">
        <f>'Table 1'!A68</f>
        <v>41100</v>
      </c>
      <c r="G69" s="52">
        <f>IF(A69='Table 1'!A68,'Table 1'!F68)</f>
        <v>53.16</v>
      </c>
    </row>
    <row r="70" spans="1:7" s="52" customFormat="1" ht="24.95" customHeight="1" x14ac:dyDescent="0.2">
      <c r="A70" s="211">
        <v>40979</v>
      </c>
      <c r="B70" s="34" t="s">
        <v>3638</v>
      </c>
      <c r="C70" s="35" t="s">
        <v>737</v>
      </c>
      <c r="D70" s="212">
        <v>46.57</v>
      </c>
      <c r="E70" s="35"/>
      <c r="F70" s="342">
        <f>'Table 1'!A69</f>
        <v>40979</v>
      </c>
      <c r="G70" s="52">
        <f>IF(A70='Table 1'!A69,'Table 1'!F69)</f>
        <v>44.7</v>
      </c>
    </row>
    <row r="71" spans="1:7" s="52" customFormat="1" ht="24.95" customHeight="1" x14ac:dyDescent="0.2">
      <c r="A71" s="211">
        <v>40815</v>
      </c>
      <c r="B71" s="34" t="s">
        <v>97</v>
      </c>
      <c r="C71" s="35" t="s">
        <v>737</v>
      </c>
      <c r="D71" s="212">
        <v>61.14</v>
      </c>
      <c r="E71" s="35"/>
      <c r="F71" s="342">
        <f>'Table 1'!A70</f>
        <v>40815</v>
      </c>
      <c r="G71" s="52">
        <f>IF(A71='Table 1'!A70,'Table 1'!F70)</f>
        <v>55.49</v>
      </c>
    </row>
    <row r="72" spans="1:7" s="52" customFormat="1" ht="24.95" customHeight="1" x14ac:dyDescent="0.2">
      <c r="A72" s="211">
        <v>40809</v>
      </c>
      <c r="B72" s="34" t="s">
        <v>98</v>
      </c>
      <c r="C72" s="35" t="s">
        <v>737</v>
      </c>
      <c r="D72" s="212">
        <v>71.14</v>
      </c>
      <c r="E72" s="35"/>
      <c r="F72" s="342">
        <f>'Table 1'!A71</f>
        <v>40809</v>
      </c>
      <c r="G72" s="52">
        <f>IF(A72='Table 1'!A71,'Table 1'!F71)</f>
        <v>63.86</v>
      </c>
    </row>
    <row r="73" spans="1:7" s="52" customFormat="1" ht="24.95" customHeight="1" x14ac:dyDescent="0.2">
      <c r="A73" s="211">
        <v>40810</v>
      </c>
      <c r="B73" s="34" t="s">
        <v>99</v>
      </c>
      <c r="C73" s="35" t="s">
        <v>737</v>
      </c>
      <c r="D73" s="212">
        <v>91.24</v>
      </c>
      <c r="E73" s="35"/>
      <c r="F73" s="342">
        <f>'Table 1'!A72</f>
        <v>40810</v>
      </c>
      <c r="G73" s="52">
        <f>IF(A73='Table 1'!A72,'Table 1'!F72)</f>
        <v>80.69</v>
      </c>
    </row>
    <row r="74" spans="1:7" s="52" customFormat="1" ht="24.95" customHeight="1" x14ac:dyDescent="0.2">
      <c r="A74" s="211">
        <v>41097</v>
      </c>
      <c r="B74" s="34" t="s">
        <v>100</v>
      </c>
      <c r="C74" s="35" t="s">
        <v>737</v>
      </c>
      <c r="D74" s="212">
        <v>103.39</v>
      </c>
      <c r="E74" s="35" t="s">
        <v>3190</v>
      </c>
      <c r="F74" s="342">
        <f>'Table 1'!A73</f>
        <v>41097</v>
      </c>
      <c r="G74" s="52">
        <f>IF(A74='Table 1'!A73,'Table 1'!F73)</f>
        <v>90.85</v>
      </c>
    </row>
    <row r="75" spans="1:7" s="52" customFormat="1" ht="24.95" customHeight="1" x14ac:dyDescent="0.2">
      <c r="A75" s="211">
        <v>41364</v>
      </c>
      <c r="B75" s="34" t="s">
        <v>3639</v>
      </c>
      <c r="C75" s="35" t="s">
        <v>737</v>
      </c>
      <c r="D75" s="212">
        <v>76.44</v>
      </c>
      <c r="E75" s="35"/>
      <c r="F75" s="342">
        <f>'Table 1'!A74</f>
        <v>41364</v>
      </c>
      <c r="G75" s="52">
        <f>IF(A75='Table 1'!A74,'Table 1'!F74)</f>
        <v>55.06</v>
      </c>
    </row>
    <row r="76" spans="1:7" s="52" customFormat="1" ht="24.95" customHeight="1" x14ac:dyDescent="0.2">
      <c r="A76" s="211">
        <v>40777</v>
      </c>
      <c r="B76" s="34" t="s">
        <v>101</v>
      </c>
      <c r="C76" s="35" t="s">
        <v>737</v>
      </c>
      <c r="D76" s="212">
        <v>41.26</v>
      </c>
      <c r="E76" s="35" t="s">
        <v>3190</v>
      </c>
      <c r="F76" s="342">
        <f>'Table 1'!A75</f>
        <v>40777</v>
      </c>
      <c r="G76" s="52">
        <f>IF(A76='Table 1'!A75,'Table 1'!F75)</f>
        <v>39.1</v>
      </c>
    </row>
    <row r="77" spans="1:7" s="52" customFormat="1" ht="24.95" customHeight="1" x14ac:dyDescent="0.2">
      <c r="A77" s="211">
        <v>40779</v>
      </c>
      <c r="B77" s="34" t="s">
        <v>3191</v>
      </c>
      <c r="C77" s="35" t="s">
        <v>737</v>
      </c>
      <c r="D77" s="212">
        <v>48.89</v>
      </c>
      <c r="E77" s="35" t="s">
        <v>3190</v>
      </c>
      <c r="F77" s="342">
        <f>'Table 1'!A76</f>
        <v>40779</v>
      </c>
      <c r="G77" s="52">
        <f>IF(A77='Table 1'!A76,'Table 1'!F76)</f>
        <v>44.9</v>
      </c>
    </row>
    <row r="78" spans="1:7" s="52" customFormat="1" ht="24.95" customHeight="1" x14ac:dyDescent="0.2">
      <c r="A78" s="211">
        <v>40781</v>
      </c>
      <c r="B78" s="34" t="s">
        <v>102</v>
      </c>
      <c r="C78" s="35" t="s">
        <v>737</v>
      </c>
      <c r="D78" s="212">
        <v>71.14</v>
      </c>
      <c r="E78" s="35" t="s">
        <v>3190</v>
      </c>
      <c r="F78" s="342">
        <f>'Table 1'!A77</f>
        <v>40781</v>
      </c>
      <c r="G78" s="52">
        <f>IF(A78='Table 1'!A77,'Table 1'!F77)</f>
        <v>63.86</v>
      </c>
    </row>
    <row r="79" spans="1:7" s="52" customFormat="1" ht="24.95" customHeight="1" x14ac:dyDescent="0.2">
      <c r="A79" s="211">
        <v>40783</v>
      </c>
      <c r="B79" s="34" t="s">
        <v>103</v>
      </c>
      <c r="C79" s="35" t="s">
        <v>737</v>
      </c>
      <c r="D79" s="212">
        <v>91.24</v>
      </c>
      <c r="E79" s="35" t="s">
        <v>3190</v>
      </c>
      <c r="F79" s="342">
        <f>'Table 1'!A78</f>
        <v>40783</v>
      </c>
      <c r="G79" s="52">
        <f>IF(A79='Table 1'!A78,'Table 1'!F78)</f>
        <v>80.69</v>
      </c>
    </row>
    <row r="80" spans="1:7" s="52" customFormat="1" ht="24.95" customHeight="1" x14ac:dyDescent="0.2">
      <c r="A80" s="211">
        <v>41366</v>
      </c>
      <c r="B80" s="34" t="s">
        <v>104</v>
      </c>
      <c r="C80" s="35" t="s">
        <v>737</v>
      </c>
      <c r="D80" s="212">
        <v>103.39</v>
      </c>
      <c r="E80" s="35"/>
      <c r="F80" s="342">
        <f>'Table 1'!A79</f>
        <v>41366</v>
      </c>
      <c r="G80" s="52">
        <f>IF(A80='Table 1'!A79,'Table 1'!F79)</f>
        <v>90.85</v>
      </c>
    </row>
    <row r="81" spans="1:7" s="52" customFormat="1" ht="24.95" customHeight="1" x14ac:dyDescent="0.2">
      <c r="A81" s="211">
        <v>40834</v>
      </c>
      <c r="B81" s="34" t="s">
        <v>3640</v>
      </c>
      <c r="C81" s="35" t="s">
        <v>738</v>
      </c>
      <c r="D81" s="212">
        <v>1.73</v>
      </c>
      <c r="E81" s="35" t="s">
        <v>3190</v>
      </c>
      <c r="F81" s="342">
        <f>'Table 1'!A80</f>
        <v>40834</v>
      </c>
      <c r="G81" s="52">
        <f>IF(A81='Table 1'!A80,'Table 1'!F80)</f>
        <v>1.84</v>
      </c>
    </row>
    <row r="82" spans="1:7" s="52" customFormat="1" ht="24.95" customHeight="1" x14ac:dyDescent="0.2">
      <c r="A82" s="211">
        <v>40835</v>
      </c>
      <c r="B82" s="34" t="s">
        <v>105</v>
      </c>
      <c r="C82" s="35" t="s">
        <v>738</v>
      </c>
      <c r="D82" s="212">
        <v>2.77</v>
      </c>
      <c r="E82" s="35" t="s">
        <v>3190</v>
      </c>
      <c r="F82" s="342">
        <f>'Table 1'!A81</f>
        <v>40835</v>
      </c>
      <c r="G82" s="52">
        <f>IF(A82='Table 1'!A81,'Table 1'!F81)</f>
        <v>3.13</v>
      </c>
    </row>
    <row r="83" spans="1:7" s="52" customFormat="1" ht="24.95" customHeight="1" x14ac:dyDescent="0.2">
      <c r="A83" s="211">
        <v>40841</v>
      </c>
      <c r="B83" s="34" t="s">
        <v>3641</v>
      </c>
      <c r="C83" s="35" t="s">
        <v>10</v>
      </c>
      <c r="D83" s="212">
        <v>106.03</v>
      </c>
      <c r="E83" s="35" t="s">
        <v>3190</v>
      </c>
      <c r="F83" s="342">
        <f>'Table 1'!A82</f>
        <v>40841</v>
      </c>
      <c r="G83" s="52">
        <f>IF(A83='Table 1'!A82,'Table 1'!F82)</f>
        <v>101.05</v>
      </c>
    </row>
    <row r="84" spans="1:7" s="52" customFormat="1" ht="24.95" customHeight="1" x14ac:dyDescent="0.2">
      <c r="A84" s="211">
        <v>40842</v>
      </c>
      <c r="B84" s="34" t="s">
        <v>3642</v>
      </c>
      <c r="C84" s="35" t="s">
        <v>10</v>
      </c>
      <c r="D84" s="212">
        <v>251.36</v>
      </c>
      <c r="E84" s="35" t="s">
        <v>3190</v>
      </c>
      <c r="F84" s="342">
        <f>'Table 1'!A83</f>
        <v>40842</v>
      </c>
      <c r="G84" s="52">
        <f>IF(A84='Table 1'!A83,'Table 1'!F83)</f>
        <v>281.76</v>
      </c>
    </row>
    <row r="85" spans="1:7" s="52" customFormat="1" ht="24.95" customHeight="1" x14ac:dyDescent="0.2">
      <c r="A85" s="211">
        <v>40843</v>
      </c>
      <c r="B85" s="34" t="s">
        <v>106</v>
      </c>
      <c r="C85" s="35" t="s">
        <v>10</v>
      </c>
      <c r="D85" s="212">
        <v>108.73</v>
      </c>
      <c r="E85" s="35" t="s">
        <v>3190</v>
      </c>
      <c r="F85" s="342">
        <f>'Table 1'!A84</f>
        <v>40843</v>
      </c>
      <c r="G85" s="52">
        <f>IF(A85='Table 1'!A84,'Table 1'!F84)</f>
        <v>106.29</v>
      </c>
    </row>
    <row r="86" spans="1:7" s="52" customFormat="1" ht="24.95" customHeight="1" x14ac:dyDescent="0.2">
      <c r="A86" s="211">
        <v>40844</v>
      </c>
      <c r="B86" s="34" t="s">
        <v>3643</v>
      </c>
      <c r="C86" s="35" t="s">
        <v>10</v>
      </c>
      <c r="D86" s="212">
        <v>255.13</v>
      </c>
      <c r="E86" s="35" t="s">
        <v>3190</v>
      </c>
      <c r="F86" s="342">
        <f>'Table 1'!A85</f>
        <v>40844</v>
      </c>
      <c r="G86" s="52">
        <f>IF(A86='Table 1'!A85,'Table 1'!F85)</f>
        <v>288.67</v>
      </c>
    </row>
    <row r="87" spans="1:7" s="52" customFormat="1" ht="24.95" customHeight="1" x14ac:dyDescent="0.2">
      <c r="A87" s="211">
        <v>41112</v>
      </c>
      <c r="B87" s="34" t="s">
        <v>3644</v>
      </c>
      <c r="C87" s="35" t="s">
        <v>10</v>
      </c>
      <c r="D87" s="212">
        <v>102.38</v>
      </c>
      <c r="E87" s="35" t="s">
        <v>3190</v>
      </c>
      <c r="F87" s="342">
        <f>'Table 1'!A86</f>
        <v>41112</v>
      </c>
      <c r="G87" s="52">
        <f>IF(A87='Table 1'!A86,'Table 1'!F86)</f>
        <v>100.35</v>
      </c>
    </row>
    <row r="88" spans="1:7" s="52" customFormat="1" ht="24.95" customHeight="1" x14ac:dyDescent="0.2">
      <c r="A88" s="211">
        <v>43342</v>
      </c>
      <c r="B88" s="34" t="s">
        <v>3645</v>
      </c>
      <c r="C88" s="35" t="s">
        <v>10</v>
      </c>
      <c r="D88" s="212">
        <v>111.83</v>
      </c>
      <c r="E88" s="35" t="s">
        <v>3190</v>
      </c>
      <c r="F88" s="342">
        <f>'Table 1'!A87</f>
        <v>43342</v>
      </c>
      <c r="G88" s="52">
        <f>IF(A88='Table 1'!A87,'Table 1'!F87)</f>
        <v>112.66</v>
      </c>
    </row>
    <row r="89" spans="1:7" s="52" customFormat="1" ht="24.95" customHeight="1" x14ac:dyDescent="0.2">
      <c r="A89" s="211">
        <v>40878</v>
      </c>
      <c r="B89" s="34" t="s">
        <v>3646</v>
      </c>
      <c r="C89" s="35" t="s">
        <v>10</v>
      </c>
      <c r="D89" s="212">
        <v>108.91</v>
      </c>
      <c r="E89" s="35" t="s">
        <v>3190</v>
      </c>
      <c r="F89" s="342">
        <f>'Table 1'!A88</f>
        <v>40878</v>
      </c>
      <c r="G89" s="52">
        <f>IF(A89='Table 1'!A88,'Table 1'!F88)</f>
        <v>106.5</v>
      </c>
    </row>
    <row r="90" spans="1:7" s="52" customFormat="1" ht="24.95" customHeight="1" x14ac:dyDescent="0.2">
      <c r="A90" s="211">
        <v>40845</v>
      </c>
      <c r="B90" s="34" t="s">
        <v>3647</v>
      </c>
      <c r="C90" s="35" t="s">
        <v>10</v>
      </c>
      <c r="D90" s="212">
        <v>86.1</v>
      </c>
      <c r="E90" s="35" t="s">
        <v>3190</v>
      </c>
      <c r="F90" s="342">
        <f>'Table 1'!A89</f>
        <v>40845</v>
      </c>
      <c r="G90" s="52">
        <f>IF(A90='Table 1'!A89,'Table 1'!F89)</f>
        <v>83.93</v>
      </c>
    </row>
    <row r="91" spans="1:7" s="52" customFormat="1" ht="24.95" customHeight="1" x14ac:dyDescent="0.2">
      <c r="A91" s="211">
        <v>40846</v>
      </c>
      <c r="B91" s="34" t="s">
        <v>3648</v>
      </c>
      <c r="C91" s="35" t="s">
        <v>10</v>
      </c>
      <c r="D91" s="212">
        <v>232.5</v>
      </c>
      <c r="E91" s="35" t="s">
        <v>3190</v>
      </c>
      <c r="F91" s="342">
        <f>'Table 1'!A90</f>
        <v>40846</v>
      </c>
      <c r="G91" s="52">
        <f>IF(A91='Table 1'!A90,'Table 1'!F90)</f>
        <v>266.31</v>
      </c>
    </row>
    <row r="92" spans="1:7" s="52" customFormat="1" ht="24.95" customHeight="1" x14ac:dyDescent="0.2">
      <c r="A92" s="211">
        <v>40879</v>
      </c>
      <c r="B92" s="34" t="s">
        <v>3649</v>
      </c>
      <c r="C92" s="35" t="s">
        <v>10</v>
      </c>
      <c r="D92" s="212">
        <v>86.28</v>
      </c>
      <c r="E92" s="35"/>
      <c r="F92" s="342">
        <f>'Table 1'!A91</f>
        <v>40879</v>
      </c>
      <c r="G92" s="52">
        <f>IF(A92='Table 1'!A91,'Table 1'!F91)</f>
        <v>84.14</v>
      </c>
    </row>
    <row r="93" spans="1:7" s="52" customFormat="1" ht="24.95" customHeight="1" x14ac:dyDescent="0.2">
      <c r="A93" s="211">
        <v>40877</v>
      </c>
      <c r="B93" s="34" t="s">
        <v>107</v>
      </c>
      <c r="C93" s="35" t="s">
        <v>10</v>
      </c>
      <c r="D93" s="212">
        <v>108.38</v>
      </c>
      <c r="E93" s="35" t="s">
        <v>3190</v>
      </c>
      <c r="F93" s="342">
        <f>'Table 1'!A92</f>
        <v>40877</v>
      </c>
      <c r="G93" s="52">
        <f>IF(A93='Table 1'!A92,'Table 1'!F92)</f>
        <v>112.95</v>
      </c>
    </row>
    <row r="94" spans="1:7" s="52" customFormat="1" ht="24.95" customHeight="1" x14ac:dyDescent="0.2">
      <c r="A94" s="211">
        <v>43341</v>
      </c>
      <c r="B94" s="34" t="s">
        <v>3650</v>
      </c>
      <c r="C94" s="35" t="s">
        <v>10</v>
      </c>
      <c r="D94" s="212">
        <v>110.14</v>
      </c>
      <c r="E94" s="35" t="s">
        <v>3190</v>
      </c>
      <c r="F94" s="342">
        <f>'Table 1'!A93</f>
        <v>43341</v>
      </c>
      <c r="G94" s="52">
        <f>IF(A94='Table 1'!A93,'Table 1'!F93)</f>
        <v>115.77</v>
      </c>
    </row>
    <row r="95" spans="1:7" s="52" customFormat="1" ht="24.95" customHeight="1" x14ac:dyDescent="0.2">
      <c r="A95" s="211">
        <v>40867</v>
      </c>
      <c r="B95" s="34" t="s">
        <v>108</v>
      </c>
      <c r="C95" s="35" t="s">
        <v>738</v>
      </c>
      <c r="D95" s="212">
        <v>2.52</v>
      </c>
      <c r="E95" s="35"/>
      <c r="F95" s="342">
        <f>'Table 1'!A94</f>
        <v>40867</v>
      </c>
      <c r="G95" s="52">
        <f>IF(A95='Table 1'!A94,'Table 1'!F94)</f>
        <v>2.68</v>
      </c>
    </row>
    <row r="96" spans="1:7" s="52" customFormat="1" ht="24.95" customHeight="1" x14ac:dyDescent="0.2">
      <c r="A96" s="211">
        <v>101196</v>
      </c>
      <c r="B96" s="34" t="s">
        <v>3651</v>
      </c>
      <c r="C96" s="35" t="s">
        <v>10</v>
      </c>
      <c r="D96" s="213">
        <v>1601.92</v>
      </c>
      <c r="E96" s="35"/>
      <c r="F96" s="342">
        <f>'Table 1'!A95</f>
        <v>101196</v>
      </c>
      <c r="G96" s="52">
        <f>IF(A96='Table 1'!A95,'Table 1'!F95)</f>
        <v>2197.61</v>
      </c>
    </row>
    <row r="97" spans="1:7" s="52" customFormat="1" ht="24.95" customHeight="1" x14ac:dyDescent="0.2">
      <c r="A97" s="211">
        <v>40763</v>
      </c>
      <c r="B97" s="34" t="s">
        <v>3192</v>
      </c>
      <c r="C97" s="35" t="s">
        <v>738</v>
      </c>
      <c r="D97" s="212">
        <v>0.8</v>
      </c>
      <c r="E97" s="35"/>
      <c r="F97" s="342">
        <f>'Table 1'!A96</f>
        <v>40763</v>
      </c>
      <c r="G97" s="52">
        <f>IF(A97='Table 1'!A96,'Table 1'!F96)</f>
        <v>0.82</v>
      </c>
    </row>
    <row r="98" spans="1:7" s="52" customFormat="1" ht="24.95" customHeight="1" x14ac:dyDescent="0.2">
      <c r="A98" s="211">
        <v>40765</v>
      </c>
      <c r="B98" s="34" t="s">
        <v>3193</v>
      </c>
      <c r="C98" s="35" t="s">
        <v>738</v>
      </c>
      <c r="D98" s="212">
        <v>5.62</v>
      </c>
      <c r="E98" s="35"/>
      <c r="F98" s="342">
        <f>'Table 1'!A97</f>
        <v>40765</v>
      </c>
      <c r="G98" s="52">
        <f>IF(A98='Table 1'!A97,'Table 1'!F97)</f>
        <v>5.83</v>
      </c>
    </row>
    <row r="99" spans="1:7" s="52" customFormat="1" ht="24.95" customHeight="1" x14ac:dyDescent="0.2">
      <c r="A99" s="211">
        <v>40757</v>
      </c>
      <c r="B99" s="34" t="s">
        <v>109</v>
      </c>
      <c r="C99" s="35" t="s">
        <v>737</v>
      </c>
      <c r="D99" s="212">
        <v>17.13</v>
      </c>
      <c r="E99" s="35"/>
      <c r="F99" s="342">
        <f>'Table 1'!A98</f>
        <v>40757</v>
      </c>
      <c r="G99" s="52">
        <f>IF(A99='Table 1'!A98,'Table 1'!F98)</f>
        <v>18</v>
      </c>
    </row>
    <row r="100" spans="1:7" s="52" customFormat="1" ht="24.95" customHeight="1" x14ac:dyDescent="0.2">
      <c r="A100" s="211">
        <v>40758</v>
      </c>
      <c r="B100" s="34" t="s">
        <v>110</v>
      </c>
      <c r="C100" s="35" t="s">
        <v>737</v>
      </c>
      <c r="D100" s="212">
        <v>18.45</v>
      </c>
      <c r="E100" s="35"/>
      <c r="F100" s="342">
        <f>'Table 1'!A99</f>
        <v>40758</v>
      </c>
      <c r="G100" s="52">
        <f>IF(A100='Table 1'!A99,'Table 1'!F99)</f>
        <v>19.39</v>
      </c>
    </row>
    <row r="101" spans="1:7" s="52" customFormat="1" ht="24.95" customHeight="1" x14ac:dyDescent="0.2">
      <c r="A101" s="211">
        <v>40761</v>
      </c>
      <c r="B101" s="34" t="s">
        <v>3652</v>
      </c>
      <c r="C101" s="35" t="s">
        <v>737</v>
      </c>
      <c r="D101" s="212">
        <v>43.15</v>
      </c>
      <c r="E101" s="35"/>
      <c r="F101" s="342">
        <f>'Table 1'!A100</f>
        <v>40761</v>
      </c>
      <c r="G101" s="52">
        <f>IF(A101='Table 1'!A100,'Table 1'!F100)</f>
        <v>45.21</v>
      </c>
    </row>
    <row r="102" spans="1:7" s="52" customFormat="1" ht="24.95" customHeight="1" x14ac:dyDescent="0.2">
      <c r="A102" s="211">
        <v>40759</v>
      </c>
      <c r="B102" s="34" t="s">
        <v>111</v>
      </c>
      <c r="C102" s="35" t="s">
        <v>737</v>
      </c>
      <c r="D102" s="212">
        <v>18.84</v>
      </c>
      <c r="E102" s="35"/>
      <c r="F102" s="342">
        <f>'Table 1'!A101</f>
        <v>40759</v>
      </c>
      <c r="G102" s="52">
        <f>IF(A102='Table 1'!A101,'Table 1'!F101)</f>
        <v>19.79</v>
      </c>
    </row>
    <row r="103" spans="1:7" s="52" customFormat="1" ht="24.95" customHeight="1" x14ac:dyDescent="0.2">
      <c r="A103" s="211">
        <v>40760</v>
      </c>
      <c r="B103" s="34" t="s">
        <v>3194</v>
      </c>
      <c r="C103" s="35" t="s">
        <v>737</v>
      </c>
      <c r="D103" s="212">
        <v>19.39</v>
      </c>
      <c r="E103" s="35"/>
      <c r="F103" s="342">
        <f>'Table 1'!A102</f>
        <v>40760</v>
      </c>
      <c r="G103" s="52">
        <f>IF(A103='Table 1'!A102,'Table 1'!F102)</f>
        <v>20.37</v>
      </c>
    </row>
    <row r="104" spans="1:7" s="52" customFormat="1" ht="24.95" customHeight="1" x14ac:dyDescent="0.2">
      <c r="A104" s="211">
        <v>41069</v>
      </c>
      <c r="B104" s="34" t="s">
        <v>112</v>
      </c>
      <c r="C104" s="35" t="s">
        <v>738</v>
      </c>
      <c r="D104" s="212">
        <v>9.2200000000000006</v>
      </c>
      <c r="E104" s="35"/>
      <c r="F104" s="342">
        <f>'Table 1'!A103</f>
        <v>41069</v>
      </c>
      <c r="G104" s="52">
        <f>IF(A104='Table 1'!A103,'Table 1'!F103)</f>
        <v>9.2899999999999991</v>
      </c>
    </row>
    <row r="105" spans="1:7" s="52" customFormat="1" ht="24.95" customHeight="1" x14ac:dyDescent="0.2">
      <c r="A105" s="211">
        <v>40985</v>
      </c>
      <c r="B105" s="34" t="s">
        <v>3195</v>
      </c>
      <c r="C105" s="35" t="s">
        <v>738</v>
      </c>
      <c r="D105" s="212">
        <v>7.99</v>
      </c>
      <c r="E105" s="35"/>
      <c r="F105" s="342">
        <f>'Table 1'!A104</f>
        <v>40985</v>
      </c>
      <c r="G105" s="52">
        <f>IF(A105='Table 1'!A104,'Table 1'!F104)</f>
        <v>8.0500000000000007</v>
      </c>
    </row>
    <row r="106" spans="1:7" s="52" customFormat="1" ht="24.95" customHeight="1" x14ac:dyDescent="0.2">
      <c r="A106" s="211">
        <v>40868</v>
      </c>
      <c r="B106" s="34" t="s">
        <v>3196</v>
      </c>
      <c r="C106" s="35" t="s">
        <v>738</v>
      </c>
      <c r="D106" s="212">
        <v>12.31</v>
      </c>
      <c r="E106" s="35"/>
      <c r="F106" s="342">
        <f>'Table 1'!A105</f>
        <v>40868</v>
      </c>
      <c r="G106" s="52">
        <f>IF(A106='Table 1'!A105,'Table 1'!F105)</f>
        <v>12.58</v>
      </c>
    </row>
    <row r="107" spans="1:7" s="52" customFormat="1" ht="24.95" customHeight="1" x14ac:dyDescent="0.2">
      <c r="A107" s="211">
        <v>40816</v>
      </c>
      <c r="B107" s="34" t="s">
        <v>113</v>
      </c>
      <c r="C107" s="35" t="s">
        <v>738</v>
      </c>
      <c r="D107" s="212">
        <v>0.79</v>
      </c>
      <c r="E107" s="35"/>
      <c r="F107" s="342">
        <f>'Table 1'!A106</f>
        <v>40816</v>
      </c>
      <c r="G107" s="52">
        <f>IF(A107='Table 1'!A106,'Table 1'!F106)</f>
        <v>0.8</v>
      </c>
    </row>
    <row r="108" spans="1:7" s="52" customFormat="1" ht="24.95" customHeight="1" x14ac:dyDescent="0.2">
      <c r="A108" s="211">
        <v>40817</v>
      </c>
      <c r="B108" s="34" t="s">
        <v>114</v>
      </c>
      <c r="C108" s="35" t="s">
        <v>738</v>
      </c>
      <c r="D108" s="212">
        <v>5.5</v>
      </c>
      <c r="E108" s="35" t="s">
        <v>3190</v>
      </c>
      <c r="F108" s="342">
        <f>'Table 1'!A107</f>
        <v>40817</v>
      </c>
      <c r="G108" s="52">
        <f>IF(A108='Table 1'!A107,'Table 1'!F107)</f>
        <v>6.36</v>
      </c>
    </row>
    <row r="109" spans="1:7" s="52" customFormat="1" ht="24.95" customHeight="1" x14ac:dyDescent="0.2">
      <c r="A109" s="211">
        <v>40850</v>
      </c>
      <c r="B109" s="34" t="s">
        <v>115</v>
      </c>
      <c r="C109" s="35" t="s">
        <v>738</v>
      </c>
      <c r="D109" s="212">
        <v>1.55</v>
      </c>
      <c r="E109" s="35" t="s">
        <v>3190</v>
      </c>
      <c r="F109" s="342">
        <f>'Table 1'!A108</f>
        <v>40850</v>
      </c>
      <c r="G109" s="52">
        <f>IF(A109='Table 1'!A108,'Table 1'!F108)</f>
        <v>1.51</v>
      </c>
    </row>
    <row r="110" spans="1:7" s="52" customFormat="1" ht="24.95" customHeight="1" x14ac:dyDescent="0.2">
      <c r="A110" s="211">
        <v>40851</v>
      </c>
      <c r="B110" s="34" t="s">
        <v>116</v>
      </c>
      <c r="C110" s="35" t="s">
        <v>738</v>
      </c>
      <c r="D110" s="212">
        <v>3.66</v>
      </c>
      <c r="E110" s="35" t="s">
        <v>3190</v>
      </c>
      <c r="F110" s="342">
        <f>'Table 1'!A109</f>
        <v>40851</v>
      </c>
      <c r="G110" s="52">
        <f>IF(A110='Table 1'!A109,'Table 1'!F109)</f>
        <v>4.04</v>
      </c>
    </row>
    <row r="111" spans="1:7" s="52" customFormat="1" ht="24.95" customHeight="1" x14ac:dyDescent="0.2">
      <c r="A111" s="211">
        <v>40852</v>
      </c>
      <c r="B111" s="34" t="s">
        <v>117</v>
      </c>
      <c r="C111" s="35" t="s">
        <v>738</v>
      </c>
      <c r="D111" s="212">
        <v>1.69</v>
      </c>
      <c r="E111" s="35" t="s">
        <v>3190</v>
      </c>
      <c r="F111" s="342">
        <f>'Table 1'!A110</f>
        <v>40852</v>
      </c>
      <c r="G111" s="52">
        <f>IF(A111='Table 1'!A110,'Table 1'!F110)</f>
        <v>1.65</v>
      </c>
    </row>
    <row r="112" spans="1:7" s="52" customFormat="1" ht="24.95" customHeight="1" x14ac:dyDescent="0.2">
      <c r="A112" s="211">
        <v>40853</v>
      </c>
      <c r="B112" s="34" t="s">
        <v>118</v>
      </c>
      <c r="C112" s="35" t="s">
        <v>738</v>
      </c>
      <c r="D112" s="212">
        <v>5.0199999999999996</v>
      </c>
      <c r="E112" s="35" t="s">
        <v>3190</v>
      </c>
      <c r="F112" s="342">
        <f>'Table 1'!A111</f>
        <v>40853</v>
      </c>
      <c r="G112" s="52">
        <f>IF(A112='Table 1'!A111,'Table 1'!F111)</f>
        <v>5.63</v>
      </c>
    </row>
    <row r="113" spans="1:7" s="52" customFormat="1" ht="24.95" customHeight="1" x14ac:dyDescent="0.2">
      <c r="A113" s="211">
        <v>40854</v>
      </c>
      <c r="B113" s="34" t="s">
        <v>119</v>
      </c>
      <c r="C113" s="35" t="s">
        <v>738</v>
      </c>
      <c r="D113" s="212">
        <v>1.78</v>
      </c>
      <c r="E113" s="35" t="s">
        <v>3190</v>
      </c>
      <c r="F113" s="342">
        <f>'Table 1'!A112</f>
        <v>40854</v>
      </c>
      <c r="G113" s="52">
        <f>IF(A113='Table 1'!A112,'Table 1'!F112)</f>
        <v>1.75</v>
      </c>
    </row>
    <row r="114" spans="1:7" s="52" customFormat="1" ht="24.95" customHeight="1" x14ac:dyDescent="0.2">
      <c r="A114" s="211">
        <v>40855</v>
      </c>
      <c r="B114" s="34" t="s">
        <v>120</v>
      </c>
      <c r="C114" s="35" t="s">
        <v>738</v>
      </c>
      <c r="D114" s="212">
        <v>6.63</v>
      </c>
      <c r="E114" s="35" t="s">
        <v>3190</v>
      </c>
      <c r="F114" s="342">
        <f>'Table 1'!A113</f>
        <v>40855</v>
      </c>
      <c r="G114" s="52">
        <f>IF(A114='Table 1'!A113,'Table 1'!F113)</f>
        <v>7.54</v>
      </c>
    </row>
    <row r="115" spans="1:7" s="52" customFormat="1" ht="24.95" customHeight="1" x14ac:dyDescent="0.2">
      <c r="A115" s="211">
        <v>40856</v>
      </c>
      <c r="B115" s="34" t="s">
        <v>121</v>
      </c>
      <c r="C115" s="35" t="s">
        <v>738</v>
      </c>
      <c r="D115" s="212">
        <v>2.15</v>
      </c>
      <c r="E115" s="35" t="s">
        <v>3190</v>
      </c>
      <c r="F115" s="342">
        <f>'Table 1'!A114</f>
        <v>40856</v>
      </c>
      <c r="G115" s="52">
        <f>IF(A115='Table 1'!A114,'Table 1'!F114)</f>
        <v>2.08</v>
      </c>
    </row>
    <row r="116" spans="1:7" s="52" customFormat="1" ht="24.95" customHeight="1" x14ac:dyDescent="0.2">
      <c r="A116" s="211">
        <v>40857</v>
      </c>
      <c r="B116" s="34" t="s">
        <v>122</v>
      </c>
      <c r="C116" s="35" t="s">
        <v>738</v>
      </c>
      <c r="D116" s="212">
        <v>8.81</v>
      </c>
      <c r="E116" s="35" t="s">
        <v>3190</v>
      </c>
      <c r="F116" s="342">
        <f>'Table 1'!A115</f>
        <v>40857</v>
      </c>
      <c r="G116" s="52">
        <f>IF(A116='Table 1'!A115,'Table 1'!F115)</f>
        <v>10.039999999999999</v>
      </c>
    </row>
    <row r="117" spans="1:7" s="52" customFormat="1" ht="24.95" customHeight="1" x14ac:dyDescent="0.2">
      <c r="A117" s="211">
        <v>40894</v>
      </c>
      <c r="B117" s="34" t="s">
        <v>123</v>
      </c>
      <c r="C117" s="35" t="s">
        <v>776</v>
      </c>
      <c r="D117" s="212">
        <v>28.75</v>
      </c>
      <c r="E117" s="35"/>
      <c r="F117" s="342">
        <f>'Table 1'!A116</f>
        <v>40894</v>
      </c>
      <c r="G117" s="52">
        <f>IF(A117='Table 1'!A116,'Table 1'!F116)</f>
        <v>28.27</v>
      </c>
    </row>
    <row r="118" spans="1:7" s="52" customFormat="1" ht="24.95" customHeight="1" x14ac:dyDescent="0.2">
      <c r="A118" s="211">
        <v>40895</v>
      </c>
      <c r="B118" s="34" t="s">
        <v>3197</v>
      </c>
      <c r="C118" s="35" t="s">
        <v>776</v>
      </c>
      <c r="D118" s="212">
        <v>50.99</v>
      </c>
      <c r="E118" s="35"/>
      <c r="F118" s="342">
        <f>'Table 1'!A117</f>
        <v>40895</v>
      </c>
      <c r="G118" s="52">
        <f>IF(A118='Table 1'!A117,'Table 1'!F117)</f>
        <v>50.51</v>
      </c>
    </row>
    <row r="119" spans="1:7" s="52" customFormat="1" ht="24.95" customHeight="1" x14ac:dyDescent="0.2">
      <c r="A119" s="211">
        <v>40869</v>
      </c>
      <c r="B119" s="34" t="s">
        <v>3653</v>
      </c>
      <c r="C119" s="35" t="s">
        <v>738</v>
      </c>
      <c r="D119" s="212">
        <v>5.26</v>
      </c>
      <c r="E119" s="35" t="s">
        <v>3190</v>
      </c>
      <c r="F119" s="342">
        <f>'Table 1'!A118</f>
        <v>40869</v>
      </c>
      <c r="G119" s="52">
        <f>IF(A119='Table 1'!A118,'Table 1'!F118)</f>
        <v>5.26</v>
      </c>
    </row>
    <row r="120" spans="1:7" s="52" customFormat="1" ht="24.95" customHeight="1" x14ac:dyDescent="0.2">
      <c r="A120" s="211">
        <v>40881</v>
      </c>
      <c r="B120" s="34" t="s">
        <v>3654</v>
      </c>
      <c r="C120" s="35" t="s">
        <v>738</v>
      </c>
      <c r="D120" s="212">
        <v>5.26</v>
      </c>
      <c r="E120" s="35"/>
      <c r="F120" s="342">
        <f>'Table 1'!A119</f>
        <v>40881</v>
      </c>
      <c r="G120" s="52">
        <f>IF(A120='Table 1'!A119,'Table 1'!F119)</f>
        <v>5.26</v>
      </c>
    </row>
    <row r="121" spans="1:7" s="52" customFormat="1" ht="24.95" customHeight="1" x14ac:dyDescent="0.2">
      <c r="A121" s="211">
        <v>40870</v>
      </c>
      <c r="B121" s="34" t="s">
        <v>3655</v>
      </c>
      <c r="C121" s="35" t="s">
        <v>738</v>
      </c>
      <c r="D121" s="212">
        <v>11.25</v>
      </c>
      <c r="E121" s="35" t="s">
        <v>3190</v>
      </c>
      <c r="F121" s="342">
        <f>'Table 1'!A120</f>
        <v>40870</v>
      </c>
      <c r="G121" s="52">
        <f>IF(A121='Table 1'!A120,'Table 1'!F120)</f>
        <v>12.02</v>
      </c>
    </row>
    <row r="122" spans="1:7" s="52" customFormat="1" ht="24.95" customHeight="1" x14ac:dyDescent="0.2">
      <c r="A122" s="211">
        <v>40860</v>
      </c>
      <c r="B122" s="34" t="s">
        <v>3656</v>
      </c>
      <c r="C122" s="35" t="s">
        <v>738</v>
      </c>
      <c r="D122" s="212">
        <v>41.96</v>
      </c>
      <c r="E122" s="35" t="s">
        <v>3190</v>
      </c>
      <c r="F122" s="342">
        <f>'Table 1'!A121</f>
        <v>40860</v>
      </c>
      <c r="G122" s="52">
        <f>IF(A122='Table 1'!A121,'Table 1'!F121)</f>
        <v>42.19</v>
      </c>
    </row>
    <row r="123" spans="1:7" s="52" customFormat="1" ht="24.95" customHeight="1" x14ac:dyDescent="0.2">
      <c r="A123" s="211">
        <v>40864</v>
      </c>
      <c r="B123" s="34" t="s">
        <v>3657</v>
      </c>
      <c r="C123" s="35" t="s">
        <v>10</v>
      </c>
      <c r="D123" s="212">
        <v>431.44</v>
      </c>
      <c r="E123" s="35" t="s">
        <v>3190</v>
      </c>
      <c r="F123" s="342">
        <f>'Table 1'!A122</f>
        <v>40864</v>
      </c>
      <c r="G123" s="52">
        <f>IF(A123='Table 1'!A122,'Table 1'!F122)</f>
        <v>433.72</v>
      </c>
    </row>
    <row r="124" spans="1:7" s="52" customFormat="1" ht="24.95" customHeight="1" x14ac:dyDescent="0.2">
      <c r="A124" s="211">
        <v>40861</v>
      </c>
      <c r="B124" s="34" t="s">
        <v>3658</v>
      </c>
      <c r="C124" s="35" t="s">
        <v>738</v>
      </c>
      <c r="D124" s="212">
        <v>60.86</v>
      </c>
      <c r="E124" s="35" t="s">
        <v>3190</v>
      </c>
      <c r="F124" s="342">
        <f>'Table 1'!A123</f>
        <v>40861</v>
      </c>
      <c r="G124" s="52">
        <f>IF(A124='Table 1'!A123,'Table 1'!F123)</f>
        <v>64.89</v>
      </c>
    </row>
    <row r="125" spans="1:7" s="52" customFormat="1" ht="24.95" customHeight="1" x14ac:dyDescent="0.2">
      <c r="A125" s="211">
        <v>40865</v>
      </c>
      <c r="B125" s="34" t="s">
        <v>124</v>
      </c>
      <c r="C125" s="35" t="s">
        <v>10</v>
      </c>
      <c r="D125" s="212">
        <v>602.17999999999995</v>
      </c>
      <c r="E125" s="35" t="s">
        <v>3190</v>
      </c>
      <c r="F125" s="342">
        <f>'Table 1'!A124</f>
        <v>40865</v>
      </c>
      <c r="G125" s="52">
        <f>IF(A125='Table 1'!A124,'Table 1'!F124)</f>
        <v>644.79</v>
      </c>
    </row>
    <row r="126" spans="1:7" s="52" customFormat="1" ht="24.95" customHeight="1" x14ac:dyDescent="0.2">
      <c r="A126" s="211">
        <v>40880</v>
      </c>
      <c r="B126" s="34" t="s">
        <v>3659</v>
      </c>
      <c r="C126" s="35" t="s">
        <v>738</v>
      </c>
      <c r="D126" s="212">
        <v>46.29</v>
      </c>
      <c r="E126" s="35"/>
      <c r="F126" s="342">
        <f>'Table 1'!A125</f>
        <v>40880</v>
      </c>
      <c r="G126" s="52">
        <f>IF(A126='Table 1'!A125,'Table 1'!F125)</f>
        <v>45.47</v>
      </c>
    </row>
    <row r="127" spans="1:7" s="52" customFormat="1" ht="24.95" customHeight="1" x14ac:dyDescent="0.2">
      <c r="A127" s="211">
        <v>40858</v>
      </c>
      <c r="B127" s="34" t="s">
        <v>125</v>
      </c>
      <c r="C127" s="35" t="s">
        <v>738</v>
      </c>
      <c r="D127" s="212">
        <v>38.43</v>
      </c>
      <c r="E127" s="35" t="s">
        <v>3190</v>
      </c>
      <c r="F127" s="342">
        <f>'Table 1'!A126</f>
        <v>40858</v>
      </c>
      <c r="G127" s="52">
        <f>IF(A127='Table 1'!A126,'Table 1'!F126)</f>
        <v>38.15</v>
      </c>
    </row>
    <row r="128" spans="1:7" s="52" customFormat="1" ht="24.95" customHeight="1" x14ac:dyDescent="0.2">
      <c r="A128" s="211">
        <v>40862</v>
      </c>
      <c r="B128" s="34" t="s">
        <v>126</v>
      </c>
      <c r="C128" s="35" t="s">
        <v>10</v>
      </c>
      <c r="D128" s="212">
        <v>394.71</v>
      </c>
      <c r="E128" s="35" t="s">
        <v>3190</v>
      </c>
      <c r="F128" s="342">
        <f>'Table 1'!A127</f>
        <v>40862</v>
      </c>
      <c r="G128" s="52">
        <f>IF(A128='Table 1'!A127,'Table 1'!F127)</f>
        <v>391.52</v>
      </c>
    </row>
    <row r="129" spans="1:7" s="52" customFormat="1" ht="24.95" customHeight="1" x14ac:dyDescent="0.2">
      <c r="A129" s="211">
        <v>40859</v>
      </c>
      <c r="B129" s="34" t="s">
        <v>127</v>
      </c>
      <c r="C129" s="35" t="s">
        <v>738</v>
      </c>
      <c r="D129" s="212">
        <v>54.95</v>
      </c>
      <c r="E129" s="35" t="s">
        <v>3190</v>
      </c>
      <c r="F129" s="342">
        <f>'Table 1'!A128</f>
        <v>40859</v>
      </c>
      <c r="G129" s="52">
        <f>IF(A129='Table 1'!A128,'Table 1'!F128)</f>
        <v>64.73</v>
      </c>
    </row>
    <row r="130" spans="1:7" s="52" customFormat="1" ht="24.95" customHeight="1" x14ac:dyDescent="0.2">
      <c r="A130" s="211">
        <v>40863</v>
      </c>
      <c r="B130" s="34" t="s">
        <v>128</v>
      </c>
      <c r="C130" s="35" t="s">
        <v>10</v>
      </c>
      <c r="D130" s="212">
        <v>569.65</v>
      </c>
      <c r="E130" s="35" t="s">
        <v>3190</v>
      </c>
      <c r="F130" s="342">
        <f>'Table 1'!A129</f>
        <v>40863</v>
      </c>
      <c r="G130" s="52">
        <f>IF(A130='Table 1'!A129,'Table 1'!F129)</f>
        <v>669.17</v>
      </c>
    </row>
    <row r="131" spans="1:7" s="52" customFormat="1" ht="24.95" customHeight="1" x14ac:dyDescent="0.2">
      <c r="A131" s="211">
        <v>40883</v>
      </c>
      <c r="B131" s="34" t="s">
        <v>3660</v>
      </c>
      <c r="C131" s="35" t="s">
        <v>738</v>
      </c>
      <c r="D131" s="212">
        <v>72.87</v>
      </c>
      <c r="E131" s="35" t="s">
        <v>3190</v>
      </c>
      <c r="F131" s="342">
        <f>'Table 1'!A130</f>
        <v>40883</v>
      </c>
      <c r="G131" s="52">
        <f>IF(A131='Table 1'!A130,'Table 1'!F130)</f>
        <v>73.069999999999993</v>
      </c>
    </row>
    <row r="132" spans="1:7" s="52" customFormat="1" ht="24.95" customHeight="1" x14ac:dyDescent="0.2">
      <c r="A132" s="211">
        <v>40885</v>
      </c>
      <c r="B132" s="34" t="s">
        <v>3198</v>
      </c>
      <c r="C132" s="35" t="s">
        <v>738</v>
      </c>
      <c r="D132" s="212">
        <v>94.4</v>
      </c>
      <c r="E132" s="35" t="s">
        <v>3190</v>
      </c>
      <c r="F132" s="342">
        <f>'Table 1'!A131</f>
        <v>40885</v>
      </c>
      <c r="G132" s="52">
        <f>IF(A132='Table 1'!A131,'Table 1'!F131)</f>
        <v>88.42</v>
      </c>
    </row>
    <row r="133" spans="1:7" s="52" customFormat="1" ht="24.95" customHeight="1" x14ac:dyDescent="0.2">
      <c r="A133" s="211">
        <v>40897</v>
      </c>
      <c r="B133" s="34" t="s">
        <v>3661</v>
      </c>
      <c r="C133" s="35" t="s">
        <v>738</v>
      </c>
      <c r="D133" s="212">
        <v>72.87</v>
      </c>
      <c r="E133" s="35"/>
      <c r="F133" s="342">
        <f>'Table 1'!A132</f>
        <v>40897</v>
      </c>
      <c r="G133" s="52">
        <f>IF(A133='Table 1'!A132,'Table 1'!F132)</f>
        <v>73.069999999999993</v>
      </c>
    </row>
    <row r="134" spans="1:7" s="52" customFormat="1" ht="24.95" customHeight="1" x14ac:dyDescent="0.2">
      <c r="A134" s="211">
        <v>40884</v>
      </c>
      <c r="B134" s="34" t="s">
        <v>3662</v>
      </c>
      <c r="C134" s="35" t="s">
        <v>738</v>
      </c>
      <c r="D134" s="212">
        <v>78.67</v>
      </c>
      <c r="E134" s="35" t="s">
        <v>3190</v>
      </c>
      <c r="F134" s="342">
        <f>'Table 1'!A133</f>
        <v>40884</v>
      </c>
      <c r="G134" s="52">
        <f>IF(A134='Table 1'!A133,'Table 1'!F133)</f>
        <v>87.69</v>
      </c>
    </row>
    <row r="135" spans="1:7" s="52" customFormat="1" ht="24.95" customHeight="1" x14ac:dyDescent="0.2">
      <c r="A135" s="211">
        <v>40898</v>
      </c>
      <c r="B135" s="34" t="s">
        <v>3663</v>
      </c>
      <c r="C135" s="35" t="s">
        <v>738</v>
      </c>
      <c r="D135" s="212">
        <v>78.67</v>
      </c>
      <c r="E135" s="35"/>
      <c r="F135" s="342">
        <f>'Table 1'!A134</f>
        <v>40898</v>
      </c>
      <c r="G135" s="52">
        <f>IF(A135='Table 1'!A134,'Table 1'!F134)</f>
        <v>87.69</v>
      </c>
    </row>
    <row r="136" spans="1:7" s="52" customFormat="1" ht="24.95" customHeight="1" x14ac:dyDescent="0.2">
      <c r="A136" s="211">
        <v>40896</v>
      </c>
      <c r="B136" s="34" t="s">
        <v>3664</v>
      </c>
      <c r="C136" s="35" t="s">
        <v>738</v>
      </c>
      <c r="D136" s="212">
        <v>94.4</v>
      </c>
      <c r="E136" s="35"/>
      <c r="F136" s="342">
        <f>'Table 1'!A135</f>
        <v>40896</v>
      </c>
      <c r="G136" s="52">
        <f>IF(A136='Table 1'!A135,'Table 1'!F135)</f>
        <v>88.42</v>
      </c>
    </row>
    <row r="137" spans="1:7" s="52" customFormat="1" ht="24.95" customHeight="1" x14ac:dyDescent="0.2">
      <c r="A137" s="211">
        <v>40886</v>
      </c>
      <c r="B137" s="34" t="s">
        <v>3665</v>
      </c>
      <c r="C137" s="35" t="s">
        <v>738</v>
      </c>
      <c r="D137" s="212">
        <v>32.08</v>
      </c>
      <c r="E137" s="35" t="s">
        <v>3190</v>
      </c>
      <c r="F137" s="342">
        <f>'Table 1'!A136</f>
        <v>40886</v>
      </c>
      <c r="G137" s="52">
        <f>IF(A137='Table 1'!A136,'Table 1'!F136)</f>
        <v>31.65</v>
      </c>
    </row>
    <row r="138" spans="1:7" s="52" customFormat="1" ht="24.95" customHeight="1" x14ac:dyDescent="0.2">
      <c r="A138" s="211">
        <v>40887</v>
      </c>
      <c r="B138" s="34" t="s">
        <v>3666</v>
      </c>
      <c r="C138" s="35" t="s">
        <v>738</v>
      </c>
      <c r="D138" s="212">
        <v>90.41</v>
      </c>
      <c r="E138" s="35" t="s">
        <v>3190</v>
      </c>
      <c r="F138" s="342">
        <f>'Table 1'!A137</f>
        <v>40887</v>
      </c>
      <c r="G138" s="52">
        <f>IF(A138='Table 1'!A137,'Table 1'!F137)</f>
        <v>101.65</v>
      </c>
    </row>
    <row r="139" spans="1:7" s="52" customFormat="1" ht="24.95" customHeight="1" x14ac:dyDescent="0.2">
      <c r="A139" s="211">
        <v>40888</v>
      </c>
      <c r="B139" s="34" t="s">
        <v>3667</v>
      </c>
      <c r="C139" s="35" t="s">
        <v>738</v>
      </c>
      <c r="D139" s="212">
        <v>88.52</v>
      </c>
      <c r="E139" s="35" t="s">
        <v>3190</v>
      </c>
      <c r="F139" s="342">
        <f>'Table 1'!A138</f>
        <v>40888</v>
      </c>
      <c r="G139" s="52">
        <f>IF(A139='Table 1'!A138,'Table 1'!F138)</f>
        <v>99.59</v>
      </c>
    </row>
    <row r="140" spans="1:7" s="52" customFormat="1" ht="24.95" customHeight="1" x14ac:dyDescent="0.2">
      <c r="A140" s="211">
        <v>40889</v>
      </c>
      <c r="B140" s="34" t="s">
        <v>3668</v>
      </c>
      <c r="C140" s="35" t="s">
        <v>738</v>
      </c>
      <c r="D140" s="212">
        <v>119.2</v>
      </c>
      <c r="E140" s="35" t="s">
        <v>3190</v>
      </c>
      <c r="F140" s="342">
        <f>'Table 1'!A139</f>
        <v>40889</v>
      </c>
      <c r="G140" s="52">
        <f>IF(A140='Table 1'!A139,'Table 1'!F139)</f>
        <v>96.52</v>
      </c>
    </row>
    <row r="141" spans="1:7" s="52" customFormat="1" ht="24.95" customHeight="1" x14ac:dyDescent="0.2">
      <c r="A141" s="211">
        <v>40818</v>
      </c>
      <c r="B141" s="34" t="s">
        <v>129</v>
      </c>
      <c r="C141" s="35" t="s">
        <v>738</v>
      </c>
      <c r="D141" s="212">
        <v>0.66</v>
      </c>
      <c r="E141" s="35"/>
      <c r="F141" s="342">
        <f>'Table 1'!A140</f>
        <v>40818</v>
      </c>
      <c r="G141" s="52">
        <f>IF(A141='Table 1'!A140,'Table 1'!F140)</f>
        <v>0.66</v>
      </c>
    </row>
    <row r="142" spans="1:7" s="52" customFormat="1" ht="24.95" customHeight="1" x14ac:dyDescent="0.2">
      <c r="A142" s="211">
        <v>40819</v>
      </c>
      <c r="B142" s="34" t="s">
        <v>130</v>
      </c>
      <c r="C142" s="35" t="s">
        <v>738</v>
      </c>
      <c r="D142" s="212">
        <v>1.71</v>
      </c>
      <c r="E142" s="35" t="s">
        <v>3190</v>
      </c>
      <c r="F142" s="342">
        <f>'Table 1'!A141</f>
        <v>40819</v>
      </c>
      <c r="G142" s="52">
        <f>IF(A142='Table 1'!A141,'Table 1'!F141)</f>
        <v>1.89</v>
      </c>
    </row>
    <row r="143" spans="1:7" s="52" customFormat="1" ht="24.95" customHeight="1" x14ac:dyDescent="0.2">
      <c r="A143" s="211">
        <v>40872</v>
      </c>
      <c r="B143" s="34" t="s">
        <v>3199</v>
      </c>
      <c r="C143" s="35" t="s">
        <v>10</v>
      </c>
      <c r="D143" s="212">
        <v>69.260000000000005</v>
      </c>
      <c r="E143" s="35" t="s">
        <v>3190</v>
      </c>
      <c r="F143" s="342">
        <f>'Table 1'!A142</f>
        <v>40872</v>
      </c>
      <c r="G143" s="52">
        <f>IF(A143='Table 1'!A142,'Table 1'!F142)</f>
        <v>66.790000000000006</v>
      </c>
    </row>
    <row r="144" spans="1:7" s="52" customFormat="1" ht="24.95" customHeight="1" x14ac:dyDescent="0.2">
      <c r="A144" s="211">
        <v>40836</v>
      </c>
      <c r="B144" s="34" t="s">
        <v>131</v>
      </c>
      <c r="C144" s="35" t="s">
        <v>10</v>
      </c>
      <c r="D144" s="212">
        <v>49.36</v>
      </c>
      <c r="E144" s="35" t="s">
        <v>3190</v>
      </c>
      <c r="F144" s="342">
        <f>'Table 1'!A143</f>
        <v>40836</v>
      </c>
      <c r="G144" s="52">
        <f>IF(A144='Table 1'!A143,'Table 1'!F143)</f>
        <v>41.72</v>
      </c>
    </row>
    <row r="145" spans="1:7" s="52" customFormat="1" ht="24.95" customHeight="1" x14ac:dyDescent="0.2">
      <c r="A145" s="211">
        <v>40837</v>
      </c>
      <c r="B145" s="34" t="s">
        <v>132</v>
      </c>
      <c r="C145" s="35" t="s">
        <v>10</v>
      </c>
      <c r="D145" s="212">
        <v>199.98</v>
      </c>
      <c r="E145" s="35" t="s">
        <v>3190</v>
      </c>
      <c r="F145" s="342">
        <f>'Table 1'!A144</f>
        <v>40837</v>
      </c>
      <c r="G145" s="52">
        <f>IF(A145='Table 1'!A144,'Table 1'!F144)</f>
        <v>290.69</v>
      </c>
    </row>
    <row r="146" spans="1:7" s="52" customFormat="1" ht="24.95" customHeight="1" x14ac:dyDescent="0.2">
      <c r="A146" s="211">
        <v>41076</v>
      </c>
      <c r="B146" s="34" t="s">
        <v>133</v>
      </c>
      <c r="C146" s="35" t="s">
        <v>737</v>
      </c>
      <c r="D146" s="212">
        <v>51.08</v>
      </c>
      <c r="E146" s="35"/>
      <c r="F146" s="342">
        <f>'Table 1'!A145</f>
        <v>41076</v>
      </c>
      <c r="G146" s="52">
        <f>IF(A146='Table 1'!A145,'Table 1'!F145)</f>
        <v>37.200000000000003</v>
      </c>
    </row>
    <row r="147" spans="1:7" s="52" customFormat="1" ht="24.95" customHeight="1" x14ac:dyDescent="0.2">
      <c r="A147" s="211">
        <v>41556</v>
      </c>
      <c r="B147" s="34" t="s">
        <v>3669</v>
      </c>
      <c r="C147" s="35" t="s">
        <v>737</v>
      </c>
      <c r="D147" s="212">
        <v>55.27</v>
      </c>
      <c r="E147" s="35" t="s">
        <v>3190</v>
      </c>
      <c r="F147" s="342">
        <f>'Table 1'!A146</f>
        <v>41556</v>
      </c>
      <c r="G147" s="52">
        <f>IF(A147='Table 1'!A146,'Table 1'!F146)</f>
        <v>41.4</v>
      </c>
    </row>
    <row r="148" spans="1:7" s="52" customFormat="1" ht="24.95" customHeight="1" x14ac:dyDescent="0.2">
      <c r="A148" s="211">
        <v>43345</v>
      </c>
      <c r="B148" s="34" t="s">
        <v>134</v>
      </c>
      <c r="C148" s="35" t="s">
        <v>737</v>
      </c>
      <c r="D148" s="212">
        <v>27.22</v>
      </c>
      <c r="E148" s="35"/>
      <c r="F148" s="342">
        <f>'Table 1'!A147</f>
        <v>43345</v>
      </c>
      <c r="G148" s="52">
        <f>IF(A148='Table 1'!A147,'Table 1'!F147)</f>
        <v>35.81</v>
      </c>
    </row>
    <row r="149" spans="1:7" s="52" customFormat="1" ht="24.95" customHeight="1" x14ac:dyDescent="0.2">
      <c r="A149" s="211">
        <v>40720</v>
      </c>
      <c r="B149" s="34" t="s">
        <v>3200</v>
      </c>
      <c r="C149" s="35" t="s">
        <v>737</v>
      </c>
      <c r="D149" s="212">
        <v>67.930000000000007</v>
      </c>
      <c r="E149" s="35"/>
      <c r="F149" s="342">
        <f>'Table 1'!A148</f>
        <v>40720</v>
      </c>
      <c r="G149" s="52">
        <f>IF(A149='Table 1'!A148,'Table 1'!F148)</f>
        <v>76.02</v>
      </c>
    </row>
    <row r="150" spans="1:7" s="52" customFormat="1" ht="24.95" customHeight="1" x14ac:dyDescent="0.2">
      <c r="A150" s="211">
        <v>41070</v>
      </c>
      <c r="B150" s="34" t="s">
        <v>3670</v>
      </c>
      <c r="C150" s="35" t="s">
        <v>737</v>
      </c>
      <c r="D150" s="212">
        <v>92.84</v>
      </c>
      <c r="E150" s="35" t="s">
        <v>3190</v>
      </c>
      <c r="F150" s="342">
        <f>'Table 1'!A149</f>
        <v>41070</v>
      </c>
      <c r="G150" s="52">
        <f>IF(A150='Table 1'!A149,'Table 1'!F149)</f>
        <v>91.79</v>
      </c>
    </row>
    <row r="151" spans="1:7" s="52" customFormat="1" ht="24.95" customHeight="1" x14ac:dyDescent="0.2">
      <c r="A151" s="211">
        <v>41134</v>
      </c>
      <c r="B151" s="34" t="s">
        <v>3671</v>
      </c>
      <c r="C151" s="35" t="s">
        <v>737</v>
      </c>
      <c r="D151" s="212">
        <v>93.42</v>
      </c>
      <c r="E151" s="35" t="s">
        <v>3190</v>
      </c>
      <c r="F151" s="342">
        <f>'Table 1'!A150</f>
        <v>41134</v>
      </c>
      <c r="G151" s="52">
        <f>IF(A151='Table 1'!A150,'Table 1'!F150)</f>
        <v>92.25</v>
      </c>
    </row>
    <row r="152" spans="1:7" s="52" customFormat="1" ht="24.95" customHeight="1" x14ac:dyDescent="0.2">
      <c r="A152" s="211">
        <v>40984</v>
      </c>
      <c r="B152" s="34" t="s">
        <v>135</v>
      </c>
      <c r="C152" s="35" t="s">
        <v>737</v>
      </c>
      <c r="D152" s="212">
        <v>42.97</v>
      </c>
      <c r="E152" s="35"/>
      <c r="F152" s="342">
        <f>'Table 1'!A151</f>
        <v>40984</v>
      </c>
      <c r="G152" s="52">
        <f>IF(A152='Table 1'!A151,'Table 1'!F151)</f>
        <v>45.94</v>
      </c>
    </row>
    <row r="153" spans="1:7" s="52" customFormat="1" ht="24.95" customHeight="1" x14ac:dyDescent="0.2">
      <c r="A153" s="211">
        <v>41330</v>
      </c>
      <c r="B153" s="34" t="s">
        <v>3201</v>
      </c>
      <c r="C153" s="35" t="s">
        <v>737</v>
      </c>
      <c r="D153" s="212">
        <v>78.069999999999993</v>
      </c>
      <c r="E153" s="35" t="s">
        <v>3190</v>
      </c>
      <c r="F153" s="342">
        <f>'Table 1'!A152</f>
        <v>41356</v>
      </c>
      <c r="G153" s="52" t="b">
        <f>IF(A153='Table 1'!A152,'Table 1'!F152)</f>
        <v>0</v>
      </c>
    </row>
    <row r="154" spans="1:7" s="52" customFormat="1" ht="24.95" customHeight="1" x14ac:dyDescent="0.2">
      <c r="A154" s="211">
        <v>41356</v>
      </c>
      <c r="B154" s="34" t="s">
        <v>3672</v>
      </c>
      <c r="C154" s="35" t="s">
        <v>737</v>
      </c>
      <c r="D154" s="212">
        <v>92.89</v>
      </c>
      <c r="E154" s="35" t="s">
        <v>3190</v>
      </c>
      <c r="F154" s="342">
        <f>'Table 1'!A152</f>
        <v>41356</v>
      </c>
      <c r="G154" s="52">
        <f>IF(A154='Table 1'!A152,'Table 1'!F152)</f>
        <v>92.33</v>
      </c>
    </row>
    <row r="155" spans="1:7" s="52" customFormat="1" ht="24.95" customHeight="1" x14ac:dyDescent="0.2">
      <c r="A155" s="211">
        <v>40774</v>
      </c>
      <c r="B155" s="34" t="s">
        <v>3673</v>
      </c>
      <c r="C155" s="35" t="s">
        <v>737</v>
      </c>
      <c r="D155" s="212">
        <v>92.89</v>
      </c>
      <c r="E155" s="35"/>
      <c r="F155" s="342">
        <f>'Table 1'!A153</f>
        <v>40774</v>
      </c>
      <c r="G155" s="52">
        <f>IF(A155='Table 1'!A153,'Table 1'!F153)</f>
        <v>92.33</v>
      </c>
    </row>
    <row r="156" spans="1:7" s="52" customFormat="1" ht="24.95" customHeight="1" x14ac:dyDescent="0.2">
      <c r="A156" s="211">
        <v>40768</v>
      </c>
      <c r="B156" s="34" t="s">
        <v>3674</v>
      </c>
      <c r="C156" s="35" t="s">
        <v>737</v>
      </c>
      <c r="D156" s="212">
        <v>82.89</v>
      </c>
      <c r="E156" s="35" t="s">
        <v>3190</v>
      </c>
      <c r="F156" s="342">
        <f>'Table 1'!A154</f>
        <v>40768</v>
      </c>
      <c r="G156" s="52">
        <f>IF(A156='Table 1'!A154,'Table 1'!F154)</f>
        <v>83.96</v>
      </c>
    </row>
    <row r="157" spans="1:7" s="52" customFormat="1" ht="24.95" customHeight="1" x14ac:dyDescent="0.2">
      <c r="A157" s="211">
        <v>40767</v>
      </c>
      <c r="B157" s="34" t="s">
        <v>3675</v>
      </c>
      <c r="C157" s="35" t="s">
        <v>737</v>
      </c>
      <c r="D157" s="212">
        <v>83.77</v>
      </c>
      <c r="E157" s="35" t="s">
        <v>3190</v>
      </c>
      <c r="F157" s="342">
        <f>'Table 1'!A155</f>
        <v>40767</v>
      </c>
      <c r="G157" s="52">
        <f>IF(A157='Table 1'!A155,'Table 1'!F155)</f>
        <v>76.849999999999994</v>
      </c>
    </row>
    <row r="158" spans="1:7" s="52" customFormat="1" ht="24.95" customHeight="1" x14ac:dyDescent="0.2">
      <c r="A158" s="211">
        <v>40769</v>
      </c>
      <c r="B158" s="34" t="s">
        <v>3676</v>
      </c>
      <c r="C158" s="35" t="s">
        <v>737</v>
      </c>
      <c r="D158" s="212">
        <v>102.9</v>
      </c>
      <c r="E158" s="35" t="s">
        <v>3190</v>
      </c>
      <c r="F158" s="342">
        <f>'Table 1'!A156</f>
        <v>40769</v>
      </c>
      <c r="G158" s="52">
        <f>IF(A158='Table 1'!A156,'Table 1'!F156)</f>
        <v>100.7</v>
      </c>
    </row>
    <row r="159" spans="1:7" s="52" customFormat="1" ht="24.95" customHeight="1" x14ac:dyDescent="0.2">
      <c r="A159" s="211">
        <v>40766</v>
      </c>
      <c r="B159" s="34" t="s">
        <v>136</v>
      </c>
      <c r="C159" s="35" t="s">
        <v>737</v>
      </c>
      <c r="D159" s="212">
        <v>46.88</v>
      </c>
      <c r="E159" s="35"/>
      <c r="F159" s="342">
        <f>'Table 1'!A157</f>
        <v>40766</v>
      </c>
      <c r="G159" s="52">
        <f>IF(A159='Table 1'!A157,'Table 1'!F157)</f>
        <v>50.11</v>
      </c>
    </row>
    <row r="160" spans="1:7" s="52" customFormat="1" ht="24.95" customHeight="1" x14ac:dyDescent="0.2">
      <c r="A160" s="211">
        <v>40771</v>
      </c>
      <c r="B160" s="34" t="s">
        <v>3677</v>
      </c>
      <c r="C160" s="35" t="s">
        <v>737</v>
      </c>
      <c r="D160" s="212">
        <v>170.78</v>
      </c>
      <c r="E160" s="35" t="s">
        <v>3190</v>
      </c>
      <c r="F160" s="342">
        <f>'Table 1'!A158</f>
        <v>40771</v>
      </c>
      <c r="G160" s="52">
        <f>IF(A160='Table 1'!A158,'Table 1'!F158)</f>
        <v>255.15</v>
      </c>
    </row>
    <row r="161" spans="1:7" s="52" customFormat="1" ht="24.95" customHeight="1" x14ac:dyDescent="0.2">
      <c r="A161" s="211">
        <v>40773</v>
      </c>
      <c r="B161" s="34" t="s">
        <v>3678</v>
      </c>
      <c r="C161" s="35" t="s">
        <v>737</v>
      </c>
      <c r="D161" s="212">
        <v>71.33</v>
      </c>
      <c r="E161" s="35" t="s">
        <v>3190</v>
      </c>
      <c r="F161" s="342">
        <f>'Table 1'!A159</f>
        <v>40773</v>
      </c>
      <c r="G161" s="52">
        <f>IF(A161='Table 1'!A159,'Table 1'!F159)</f>
        <v>67.78</v>
      </c>
    </row>
    <row r="162" spans="1:7" s="52" customFormat="1" ht="24.95" customHeight="1" x14ac:dyDescent="0.2">
      <c r="A162" s="211">
        <v>40775</v>
      </c>
      <c r="B162" s="34" t="s">
        <v>3679</v>
      </c>
      <c r="C162" s="35" t="s">
        <v>737</v>
      </c>
      <c r="D162" s="212">
        <v>102.9</v>
      </c>
      <c r="E162" s="35"/>
      <c r="F162" s="342">
        <f>'Table 1'!A160</f>
        <v>40775</v>
      </c>
      <c r="G162" s="52">
        <f>IF(A162='Table 1'!A160,'Table 1'!F160)</f>
        <v>100.7</v>
      </c>
    </row>
    <row r="163" spans="1:7" s="52" customFormat="1" ht="24.95" customHeight="1" x14ac:dyDescent="0.2">
      <c r="A163" s="211">
        <v>40762</v>
      </c>
      <c r="B163" s="34" t="s">
        <v>137</v>
      </c>
      <c r="C163" s="35" t="s">
        <v>738</v>
      </c>
      <c r="D163" s="212">
        <v>5.8</v>
      </c>
      <c r="E163" s="35"/>
      <c r="F163" s="342">
        <f>'Table 1'!A161</f>
        <v>40762</v>
      </c>
      <c r="G163" s="52">
        <f>IF(A163='Table 1'!A161,'Table 1'!F161)</f>
        <v>6.05</v>
      </c>
    </row>
    <row r="164" spans="1:7" s="52" customFormat="1" ht="24.95" customHeight="1" x14ac:dyDescent="0.2">
      <c r="A164" s="211">
        <v>40804</v>
      </c>
      <c r="B164" s="34" t="s">
        <v>138</v>
      </c>
      <c r="C164" s="35" t="s">
        <v>738</v>
      </c>
      <c r="D164" s="212">
        <v>9.74</v>
      </c>
      <c r="E164" s="35" t="s">
        <v>3190</v>
      </c>
      <c r="F164" s="342">
        <f>'Table 1'!A162</f>
        <v>40804</v>
      </c>
      <c r="G164" s="52">
        <f>IF(A164='Table 1'!A162,'Table 1'!F162)</f>
        <v>10.73</v>
      </c>
    </row>
    <row r="165" spans="1:7" s="52" customFormat="1" ht="24.95" customHeight="1" x14ac:dyDescent="0.2">
      <c r="A165" s="211">
        <v>40811</v>
      </c>
      <c r="B165" s="34" t="s">
        <v>3680</v>
      </c>
      <c r="C165" s="35" t="s">
        <v>737</v>
      </c>
      <c r="D165" s="212">
        <v>67.83</v>
      </c>
      <c r="E165" s="35"/>
      <c r="F165" s="342">
        <f>'Table 1'!A163</f>
        <v>40811</v>
      </c>
      <c r="G165" s="52">
        <f>IF(A165='Table 1'!A163,'Table 1'!F163)</f>
        <v>60.96</v>
      </c>
    </row>
    <row r="166" spans="1:7" s="52" customFormat="1" ht="24.95" customHeight="1" x14ac:dyDescent="0.2">
      <c r="A166" s="211">
        <v>42211</v>
      </c>
      <c r="B166" s="34" t="s">
        <v>3681</v>
      </c>
      <c r="C166" s="35" t="s">
        <v>737</v>
      </c>
      <c r="D166" s="212">
        <v>67.83</v>
      </c>
      <c r="E166" s="35" t="s">
        <v>3190</v>
      </c>
      <c r="F166" s="342">
        <f>'Table 1'!A164</f>
        <v>42211</v>
      </c>
      <c r="G166" s="52">
        <f>IF(A166='Table 1'!A164,'Table 1'!F164)</f>
        <v>60.96</v>
      </c>
    </row>
    <row r="167" spans="1:7" s="52" customFormat="1" ht="24.95" customHeight="1" x14ac:dyDescent="0.2">
      <c r="A167" s="211">
        <v>40756</v>
      </c>
      <c r="B167" s="34" t="s">
        <v>139</v>
      </c>
      <c r="C167" s="35" t="s">
        <v>737</v>
      </c>
      <c r="D167" s="212">
        <v>6.06</v>
      </c>
      <c r="E167" s="35"/>
      <c r="F167" s="342">
        <f>'Table 1'!A165</f>
        <v>40756</v>
      </c>
      <c r="G167" s="52">
        <f>IF(A167='Table 1'!A165,'Table 1'!F165)</f>
        <v>6.63</v>
      </c>
    </row>
    <row r="168" spans="1:7" s="52" customFormat="1" ht="24.95" customHeight="1" x14ac:dyDescent="0.2">
      <c r="A168" s="211">
        <v>40754</v>
      </c>
      <c r="B168" s="34" t="s">
        <v>3202</v>
      </c>
      <c r="C168" s="35" t="s">
        <v>738</v>
      </c>
      <c r="D168" s="212">
        <v>1.1200000000000001</v>
      </c>
      <c r="E168" s="35"/>
      <c r="F168" s="342">
        <f>'Table 1'!A166</f>
        <v>40754</v>
      </c>
      <c r="G168" s="52">
        <f>IF(A168='Table 1'!A166,'Table 1'!F166)</f>
        <v>1.17</v>
      </c>
    </row>
    <row r="169" spans="1:7" s="52" customFormat="1" ht="24.95" customHeight="1" x14ac:dyDescent="0.2">
      <c r="A169" s="211">
        <v>40866</v>
      </c>
      <c r="B169" s="34" t="s">
        <v>140</v>
      </c>
      <c r="C169" s="35" t="s">
        <v>738</v>
      </c>
      <c r="D169" s="212">
        <v>0.8</v>
      </c>
      <c r="E169" s="35"/>
      <c r="F169" s="342">
        <f>'Table 1'!A167</f>
        <v>40866</v>
      </c>
      <c r="G169" s="52">
        <f>IF(A169='Table 1'!A167,'Table 1'!F167)</f>
        <v>0.82</v>
      </c>
    </row>
    <row r="170" spans="1:7" s="52" customFormat="1" ht="24.95" customHeight="1" x14ac:dyDescent="0.2">
      <c r="A170" s="211">
        <v>40893</v>
      </c>
      <c r="B170" s="34" t="s">
        <v>141</v>
      </c>
      <c r="C170" s="35" t="s">
        <v>776</v>
      </c>
      <c r="D170" s="212">
        <v>22.21</v>
      </c>
      <c r="E170" s="35"/>
      <c r="F170" s="342">
        <f>'Table 1'!A168</f>
        <v>40893</v>
      </c>
      <c r="G170" s="52">
        <f>IF(A170='Table 1'!A168,'Table 1'!F168)</f>
        <v>22.21</v>
      </c>
    </row>
    <row r="171" spans="1:7" s="52" customFormat="1" ht="24.95" customHeight="1" x14ac:dyDescent="0.2">
      <c r="A171" s="211">
        <v>40891</v>
      </c>
      <c r="B171" s="34" t="s">
        <v>142</v>
      </c>
      <c r="C171" s="35" t="s">
        <v>738</v>
      </c>
      <c r="D171" s="212">
        <v>18.010000000000002</v>
      </c>
      <c r="E171" s="35"/>
      <c r="F171" s="342">
        <f>'Table 1'!A169</f>
        <v>40891</v>
      </c>
      <c r="G171" s="52">
        <f>IF(A171='Table 1'!A169,'Table 1'!F169)</f>
        <v>18.010000000000002</v>
      </c>
    </row>
    <row r="172" spans="1:7" s="52" customFormat="1" ht="24.95" customHeight="1" x14ac:dyDescent="0.2">
      <c r="A172" s="211">
        <v>40890</v>
      </c>
      <c r="B172" s="34" t="s">
        <v>143</v>
      </c>
      <c r="C172" s="35" t="s">
        <v>738</v>
      </c>
      <c r="D172" s="212">
        <v>61.35</v>
      </c>
      <c r="E172" s="35" t="s">
        <v>3190</v>
      </c>
      <c r="F172" s="342">
        <f>'Table 1'!A170</f>
        <v>40890</v>
      </c>
      <c r="G172" s="52">
        <f>IF(A172='Table 1'!A170,'Table 1'!F170)</f>
        <v>60.43</v>
      </c>
    </row>
    <row r="173" spans="1:7" s="52" customFormat="1" ht="24.95" customHeight="1" x14ac:dyDescent="0.2">
      <c r="A173" s="211">
        <v>40892</v>
      </c>
      <c r="B173" s="34" t="s">
        <v>3682</v>
      </c>
      <c r="C173" s="35" t="s">
        <v>738</v>
      </c>
      <c r="D173" s="212">
        <v>60.96</v>
      </c>
      <c r="E173" s="35" t="s">
        <v>3190</v>
      </c>
      <c r="F173" s="342">
        <f>'Table 1'!A171</f>
        <v>40892</v>
      </c>
      <c r="G173" s="52">
        <f>IF(A173='Table 1'!A171,'Table 1'!F171)</f>
        <v>61.76</v>
      </c>
    </row>
    <row r="174" spans="1:7" s="52" customFormat="1" ht="24.95" customHeight="1" x14ac:dyDescent="0.2">
      <c r="A174" s="211">
        <v>40749</v>
      </c>
      <c r="B174" s="34" t="s">
        <v>144</v>
      </c>
      <c r="C174" s="35" t="s">
        <v>738</v>
      </c>
      <c r="D174" s="212">
        <v>0.16</v>
      </c>
      <c r="E174" s="35"/>
      <c r="F174" s="342">
        <f>'Table 1'!A172</f>
        <v>40749</v>
      </c>
      <c r="G174" s="52">
        <f>IF(A174='Table 1'!A172,'Table 1'!F172)</f>
        <v>0.18</v>
      </c>
    </row>
    <row r="175" spans="1:7" s="52" customFormat="1" ht="24.95" customHeight="1" x14ac:dyDescent="0.2">
      <c r="A175" s="211">
        <v>40750</v>
      </c>
      <c r="B175" s="34" t="s">
        <v>145</v>
      </c>
      <c r="C175" s="35" t="s">
        <v>738</v>
      </c>
      <c r="D175" s="212">
        <v>0.75</v>
      </c>
      <c r="E175" s="35"/>
      <c r="F175" s="342">
        <f>'Table 1'!A173</f>
        <v>40750</v>
      </c>
      <c r="G175" s="52">
        <f>IF(A175='Table 1'!A173,'Table 1'!F173)</f>
        <v>0.79</v>
      </c>
    </row>
    <row r="176" spans="1:7" s="52" customFormat="1" ht="24.95" customHeight="1" x14ac:dyDescent="0.2">
      <c r="A176" s="211">
        <v>40792</v>
      </c>
      <c r="B176" s="34" t="s">
        <v>3683</v>
      </c>
      <c r="C176" s="35" t="s">
        <v>737</v>
      </c>
      <c r="D176" s="212">
        <v>82.74</v>
      </c>
      <c r="E176" s="35" t="s">
        <v>3190</v>
      </c>
      <c r="F176" s="342">
        <f>'Table 1'!A174</f>
        <v>40792</v>
      </c>
      <c r="G176" s="52">
        <f>IF(A176='Table 1'!A174,'Table 1'!F174)</f>
        <v>80.55</v>
      </c>
    </row>
    <row r="177" spans="1:7" s="52" customFormat="1" ht="24.95" customHeight="1" x14ac:dyDescent="0.2">
      <c r="A177" s="211">
        <v>40794</v>
      </c>
      <c r="B177" s="34" t="s">
        <v>146</v>
      </c>
      <c r="C177" s="35" t="s">
        <v>737</v>
      </c>
      <c r="D177" s="212">
        <v>42.71</v>
      </c>
      <c r="E177" s="35" t="s">
        <v>3190</v>
      </c>
      <c r="F177" s="342">
        <f>'Table 1'!A175</f>
        <v>40794</v>
      </c>
      <c r="G177" s="52">
        <f>IF(A177='Table 1'!A175,'Table 1'!F175)</f>
        <v>44.74</v>
      </c>
    </row>
    <row r="178" spans="1:7" s="52" customFormat="1" ht="24.95" customHeight="1" x14ac:dyDescent="0.2">
      <c r="A178" s="211">
        <v>40796</v>
      </c>
      <c r="B178" s="34" t="s">
        <v>3684</v>
      </c>
      <c r="C178" s="35" t="s">
        <v>737</v>
      </c>
      <c r="D178" s="212">
        <v>43.42</v>
      </c>
      <c r="E178" s="35" t="s">
        <v>3190</v>
      </c>
      <c r="F178" s="342">
        <f>'Table 1'!A176</f>
        <v>40796</v>
      </c>
      <c r="G178" s="52">
        <f>IF(A178='Table 1'!A176,'Table 1'!F176)</f>
        <v>35.99</v>
      </c>
    </row>
    <row r="179" spans="1:7" s="52" customFormat="1" ht="24.95" customHeight="1" x14ac:dyDescent="0.2">
      <c r="A179" s="211">
        <v>41098</v>
      </c>
      <c r="B179" s="34" t="s">
        <v>3685</v>
      </c>
      <c r="C179" s="35" t="s">
        <v>737</v>
      </c>
      <c r="D179" s="212">
        <v>43.42</v>
      </c>
      <c r="E179" s="35"/>
      <c r="F179" s="342">
        <f>'Table 1'!A177</f>
        <v>41098</v>
      </c>
      <c r="G179" s="52">
        <f>IF(A179='Table 1'!A177,'Table 1'!F177)</f>
        <v>35.99</v>
      </c>
    </row>
    <row r="180" spans="1:7" s="52" customFormat="1" ht="24.95" customHeight="1" x14ac:dyDescent="0.2">
      <c r="A180" s="211">
        <v>40786</v>
      </c>
      <c r="B180" s="34" t="s">
        <v>147</v>
      </c>
      <c r="C180" s="35" t="s">
        <v>737</v>
      </c>
      <c r="D180" s="212">
        <v>112.58</v>
      </c>
      <c r="E180" s="35" t="s">
        <v>3190</v>
      </c>
      <c r="F180" s="342">
        <f>'Table 1'!A178</f>
        <v>40786</v>
      </c>
      <c r="G180" s="52">
        <f>IF(A180='Table 1'!A178,'Table 1'!F178)</f>
        <v>96.98</v>
      </c>
    </row>
    <row r="181" spans="1:7" s="52" customFormat="1" ht="24.95" customHeight="1" x14ac:dyDescent="0.2">
      <c r="A181" s="211">
        <v>43327</v>
      </c>
      <c r="B181" s="34" t="s">
        <v>148</v>
      </c>
      <c r="C181" s="35" t="s">
        <v>737</v>
      </c>
      <c r="D181" s="212">
        <v>112.58</v>
      </c>
      <c r="E181" s="35"/>
      <c r="F181" s="342">
        <f>'Table 1'!A179</f>
        <v>43327</v>
      </c>
      <c r="G181" s="52">
        <f>IF(A181='Table 1'!A179,'Table 1'!F179)</f>
        <v>96.98</v>
      </c>
    </row>
    <row r="182" spans="1:7" s="52" customFormat="1" ht="24.95" customHeight="1" x14ac:dyDescent="0.2">
      <c r="A182" s="211">
        <v>42675</v>
      </c>
      <c r="B182" s="34" t="s">
        <v>149</v>
      </c>
      <c r="C182" s="35" t="s">
        <v>737</v>
      </c>
      <c r="D182" s="212">
        <v>107.68</v>
      </c>
      <c r="E182" s="35"/>
      <c r="F182" s="342">
        <f>'Table 1'!A180</f>
        <v>42675</v>
      </c>
      <c r="G182" s="52">
        <f>IF(A182='Table 1'!A180,'Table 1'!F180)</f>
        <v>115.77</v>
      </c>
    </row>
    <row r="183" spans="1:7" s="52" customFormat="1" ht="24.95" customHeight="1" x14ac:dyDescent="0.2">
      <c r="A183" s="211">
        <v>40802</v>
      </c>
      <c r="B183" s="34" t="s">
        <v>150</v>
      </c>
      <c r="C183" s="35" t="s">
        <v>737</v>
      </c>
      <c r="D183" s="212">
        <v>88.91</v>
      </c>
      <c r="E183" s="35" t="s">
        <v>3190</v>
      </c>
      <c r="F183" s="342">
        <f>'Table 1'!A181</f>
        <v>40802</v>
      </c>
      <c r="G183" s="52">
        <f>IF(A183='Table 1'!A181,'Table 1'!F181)</f>
        <v>61.95</v>
      </c>
    </row>
    <row r="184" spans="1:7" s="52" customFormat="1" ht="24.95" customHeight="1" x14ac:dyDescent="0.2">
      <c r="A184" s="211">
        <v>41074</v>
      </c>
      <c r="B184" s="34" t="s">
        <v>151</v>
      </c>
      <c r="C184" s="35" t="s">
        <v>737</v>
      </c>
      <c r="D184" s="212">
        <v>68.540000000000006</v>
      </c>
      <c r="E184" s="35"/>
      <c r="F184" s="342">
        <f>'Table 1'!A182</f>
        <v>41074</v>
      </c>
      <c r="G184" s="52">
        <f>IF(A184='Table 1'!A182,'Table 1'!F182)</f>
        <v>61.31</v>
      </c>
    </row>
    <row r="185" spans="1:7" s="52" customFormat="1" ht="24.95" customHeight="1" x14ac:dyDescent="0.2">
      <c r="A185" s="211">
        <v>40776</v>
      </c>
      <c r="B185" s="34" t="s">
        <v>152</v>
      </c>
      <c r="C185" s="35" t="s">
        <v>737</v>
      </c>
      <c r="D185" s="212">
        <v>41.26</v>
      </c>
      <c r="E185" s="35" t="s">
        <v>3190</v>
      </c>
      <c r="F185" s="342">
        <f>'Table 1'!A183</f>
        <v>40776</v>
      </c>
      <c r="G185" s="52">
        <f>IF(A185='Table 1'!A183,'Table 1'!F183)</f>
        <v>39.1</v>
      </c>
    </row>
    <row r="186" spans="1:7" s="52" customFormat="1" ht="24.95" customHeight="1" x14ac:dyDescent="0.2">
      <c r="A186" s="211">
        <v>40778</v>
      </c>
      <c r="B186" s="34" t="s">
        <v>153</v>
      </c>
      <c r="C186" s="35" t="s">
        <v>737</v>
      </c>
      <c r="D186" s="212">
        <v>48.89</v>
      </c>
      <c r="E186" s="35" t="s">
        <v>3190</v>
      </c>
      <c r="F186" s="342">
        <f>'Table 1'!A184</f>
        <v>40778</v>
      </c>
      <c r="G186" s="52">
        <f>IF(A186='Table 1'!A184,'Table 1'!F184)</f>
        <v>44.9</v>
      </c>
    </row>
    <row r="187" spans="1:7" s="52" customFormat="1" ht="24.95" customHeight="1" x14ac:dyDescent="0.2">
      <c r="A187" s="211">
        <v>40780</v>
      </c>
      <c r="B187" s="34" t="s">
        <v>154</v>
      </c>
      <c r="C187" s="35" t="s">
        <v>737</v>
      </c>
      <c r="D187" s="212">
        <v>71.14</v>
      </c>
      <c r="E187" s="35" t="s">
        <v>3190</v>
      </c>
      <c r="F187" s="342">
        <f>'Table 1'!A185</f>
        <v>40780</v>
      </c>
      <c r="G187" s="52">
        <f>IF(A187='Table 1'!A185,'Table 1'!F185)</f>
        <v>63.86</v>
      </c>
    </row>
    <row r="188" spans="1:7" s="52" customFormat="1" ht="24.95" customHeight="1" x14ac:dyDescent="0.2">
      <c r="A188" s="211">
        <v>40782</v>
      </c>
      <c r="B188" s="34" t="s">
        <v>155</v>
      </c>
      <c r="C188" s="35" t="s">
        <v>737</v>
      </c>
      <c r="D188" s="212">
        <v>91.24</v>
      </c>
      <c r="E188" s="35" t="s">
        <v>3190</v>
      </c>
      <c r="F188" s="342">
        <f>'Table 1'!A186</f>
        <v>40782</v>
      </c>
      <c r="G188" s="52">
        <f>IF(A188='Table 1'!A186,'Table 1'!F186)</f>
        <v>80.69</v>
      </c>
    </row>
    <row r="189" spans="1:7" s="52" customFormat="1" ht="24.95" customHeight="1" x14ac:dyDescent="0.2">
      <c r="A189" s="211">
        <v>40830</v>
      </c>
      <c r="B189" s="34" t="s">
        <v>3686</v>
      </c>
      <c r="C189" s="35" t="s">
        <v>738</v>
      </c>
      <c r="D189" s="212">
        <v>7.33</v>
      </c>
      <c r="E189" s="35" t="s">
        <v>3190</v>
      </c>
      <c r="F189" s="342">
        <f>'Table 1'!A187</f>
        <v>40830</v>
      </c>
      <c r="G189" s="52">
        <f>IF(A189='Table 1'!A187,'Table 1'!F187)</f>
        <v>7.92</v>
      </c>
    </row>
    <row r="190" spans="1:7" s="52" customFormat="1" ht="24.95" customHeight="1" x14ac:dyDescent="0.2">
      <c r="A190" s="211">
        <v>40873</v>
      </c>
      <c r="B190" s="34" t="s">
        <v>3687</v>
      </c>
      <c r="C190" s="35" t="s">
        <v>738</v>
      </c>
      <c r="D190" s="212">
        <v>5.91</v>
      </c>
      <c r="E190" s="35" t="s">
        <v>3190</v>
      </c>
      <c r="F190" s="342">
        <f>'Table 1'!A188</f>
        <v>40873</v>
      </c>
      <c r="G190" s="52">
        <f>IF(A190='Table 1'!A188,'Table 1'!F188)</f>
        <v>6.41</v>
      </c>
    </row>
    <row r="191" spans="1:7" s="52" customFormat="1" ht="24.95" customHeight="1" x14ac:dyDescent="0.2">
      <c r="A191" s="211">
        <v>40876</v>
      </c>
      <c r="B191" s="34" t="s">
        <v>3688</v>
      </c>
      <c r="C191" s="35" t="s">
        <v>738</v>
      </c>
      <c r="D191" s="212">
        <v>6.41</v>
      </c>
      <c r="E191" s="35"/>
      <c r="F191" s="342">
        <f>'Table 1'!A189</f>
        <v>40876</v>
      </c>
      <c r="G191" s="52">
        <f>IF(A191='Table 1'!A189,'Table 1'!F189)</f>
        <v>7.02</v>
      </c>
    </row>
    <row r="192" spans="1:7" s="52" customFormat="1" ht="24.95" customHeight="1" x14ac:dyDescent="0.2">
      <c r="A192" s="211">
        <v>41363</v>
      </c>
      <c r="B192" s="34" t="s">
        <v>3689</v>
      </c>
      <c r="C192" s="35" t="s">
        <v>738</v>
      </c>
      <c r="D192" s="212">
        <v>9.8699999999999992</v>
      </c>
      <c r="E192" s="35" t="s">
        <v>3190</v>
      </c>
      <c r="F192" s="342">
        <f>'Table 1'!A190</f>
        <v>41363</v>
      </c>
      <c r="G192" s="52">
        <f>IF(A192='Table 1'!A190,'Table 1'!F190)</f>
        <v>10.78</v>
      </c>
    </row>
    <row r="193" spans="1:7" s="52" customFormat="1" ht="24.95" customHeight="1" x14ac:dyDescent="0.2">
      <c r="A193" s="211">
        <v>40831</v>
      </c>
      <c r="B193" s="34" t="s">
        <v>3690</v>
      </c>
      <c r="C193" s="35" t="s">
        <v>738</v>
      </c>
      <c r="D193" s="212">
        <v>15.28</v>
      </c>
      <c r="E193" s="35" t="s">
        <v>3190</v>
      </c>
      <c r="F193" s="342">
        <f>'Table 1'!A191</f>
        <v>40831</v>
      </c>
      <c r="G193" s="52">
        <f>IF(A193='Table 1'!A191,'Table 1'!F191)</f>
        <v>17.82</v>
      </c>
    </row>
    <row r="194" spans="1:7" s="52" customFormat="1" ht="24.95" customHeight="1" x14ac:dyDescent="0.2">
      <c r="A194" s="211">
        <v>40827</v>
      </c>
      <c r="B194" s="34" t="s">
        <v>3691</v>
      </c>
      <c r="C194" s="35" t="s">
        <v>738</v>
      </c>
      <c r="D194" s="212">
        <v>9.25</v>
      </c>
      <c r="E194" s="35" t="s">
        <v>3190</v>
      </c>
      <c r="F194" s="342">
        <f>'Table 1'!A192</f>
        <v>40827</v>
      </c>
      <c r="G194" s="52">
        <f>IF(A194='Table 1'!A192,'Table 1'!F192)</f>
        <v>10.29</v>
      </c>
    </row>
    <row r="195" spans="1:7" s="52" customFormat="1" ht="24.95" customHeight="1" x14ac:dyDescent="0.2">
      <c r="A195" s="211">
        <v>40828</v>
      </c>
      <c r="B195" s="34" t="s">
        <v>3692</v>
      </c>
      <c r="C195" s="35" t="s">
        <v>738</v>
      </c>
      <c r="D195" s="212">
        <v>6.63</v>
      </c>
      <c r="E195" s="35" t="s">
        <v>3190</v>
      </c>
      <c r="F195" s="342">
        <f>'Table 1'!A193</f>
        <v>40828</v>
      </c>
      <c r="G195" s="52">
        <f>IF(A195='Table 1'!A193,'Table 1'!F193)</f>
        <v>7.2</v>
      </c>
    </row>
    <row r="196" spans="1:7" s="52" customFormat="1" ht="24.95" customHeight="1" x14ac:dyDescent="0.2">
      <c r="A196" s="211">
        <v>40874</v>
      </c>
      <c r="B196" s="34" t="s">
        <v>3693</v>
      </c>
      <c r="C196" s="35" t="s">
        <v>738</v>
      </c>
      <c r="D196" s="212">
        <v>6.49</v>
      </c>
      <c r="E196" s="35" t="s">
        <v>3190</v>
      </c>
      <c r="F196" s="342">
        <f>'Table 1'!A194</f>
        <v>40874</v>
      </c>
      <c r="G196" s="52">
        <f>IF(A196='Table 1'!A194,'Table 1'!F194)</f>
        <v>7.07</v>
      </c>
    </row>
    <row r="197" spans="1:7" s="52" customFormat="1" ht="24.95" customHeight="1" x14ac:dyDescent="0.2">
      <c r="A197" s="211">
        <v>40875</v>
      </c>
      <c r="B197" s="34" t="s">
        <v>3694</v>
      </c>
      <c r="C197" s="35" t="s">
        <v>738</v>
      </c>
      <c r="D197" s="212">
        <v>6.23</v>
      </c>
      <c r="E197" s="35"/>
      <c r="F197" s="342">
        <f>'Table 1'!A195</f>
        <v>40875</v>
      </c>
      <c r="G197" s="52">
        <f>IF(A197='Table 1'!A195,'Table 1'!F195)</f>
        <v>6.87</v>
      </c>
    </row>
    <row r="198" spans="1:7" s="52" customFormat="1" ht="24.95" customHeight="1" x14ac:dyDescent="0.2">
      <c r="A198" s="211">
        <v>40829</v>
      </c>
      <c r="B198" s="34" t="s">
        <v>3695</v>
      </c>
      <c r="C198" s="35" t="s">
        <v>738</v>
      </c>
      <c r="D198" s="212">
        <v>13.94</v>
      </c>
      <c r="E198" s="35" t="s">
        <v>3190</v>
      </c>
      <c r="F198" s="342">
        <f>'Table 1'!A196</f>
        <v>40829</v>
      </c>
      <c r="G198" s="52">
        <f>IF(A198='Table 1'!A196,'Table 1'!F196)</f>
        <v>16.329999999999998</v>
      </c>
    </row>
    <row r="199" spans="1:7" s="52" customFormat="1" ht="24.95" customHeight="1" x14ac:dyDescent="0.2">
      <c r="A199" s="211">
        <v>40824</v>
      </c>
      <c r="B199" s="34" t="s">
        <v>3696</v>
      </c>
      <c r="C199" s="35" t="s">
        <v>738</v>
      </c>
      <c r="D199" s="212">
        <v>4.22</v>
      </c>
      <c r="E199" s="35" t="s">
        <v>3190</v>
      </c>
      <c r="F199" s="342">
        <f>'Table 1'!A197</f>
        <v>40824</v>
      </c>
      <c r="G199" s="52">
        <f>IF(A199='Table 1'!A197,'Table 1'!F197)</f>
        <v>4.58</v>
      </c>
    </row>
    <row r="200" spans="1:7" s="52" customFormat="1" ht="24.95" customHeight="1" x14ac:dyDescent="0.2">
      <c r="A200" s="211">
        <v>40825</v>
      </c>
      <c r="B200" s="34" t="s">
        <v>3697</v>
      </c>
      <c r="C200" s="35" t="s">
        <v>738</v>
      </c>
      <c r="D200" s="212">
        <v>6.84</v>
      </c>
      <c r="E200" s="35" t="s">
        <v>3190</v>
      </c>
      <c r="F200" s="342">
        <f>'Table 1'!A198</f>
        <v>40825</v>
      </c>
      <c r="G200" s="52">
        <f>IF(A200='Table 1'!A198,'Table 1'!F198)</f>
        <v>7.67</v>
      </c>
    </row>
    <row r="201" spans="1:7" s="52" customFormat="1" ht="24.95" customHeight="1" x14ac:dyDescent="0.2">
      <c r="A201" s="211">
        <v>40820</v>
      </c>
      <c r="B201" s="34" t="s">
        <v>3698</v>
      </c>
      <c r="C201" s="35" t="s">
        <v>738</v>
      </c>
      <c r="D201" s="212">
        <v>3.83</v>
      </c>
      <c r="E201" s="35" t="s">
        <v>3190</v>
      </c>
      <c r="F201" s="342">
        <f>'Table 1'!A200</f>
        <v>40821</v>
      </c>
      <c r="G201" s="52">
        <f>IF(A201='Table 1'!A199,'Table 1'!F199)</f>
        <v>4.18</v>
      </c>
    </row>
    <row r="202" spans="1:7" s="52" customFormat="1" ht="24.95" customHeight="1" x14ac:dyDescent="0.2">
      <c r="A202" s="211">
        <v>40821</v>
      </c>
      <c r="B202" s="34" t="s">
        <v>156</v>
      </c>
      <c r="C202" s="35" t="s">
        <v>738</v>
      </c>
      <c r="D202" s="212">
        <v>6.45</v>
      </c>
      <c r="E202" s="35" t="s">
        <v>3190</v>
      </c>
      <c r="F202" s="342">
        <f>'Table 1'!A201</f>
        <v>40840</v>
      </c>
      <c r="G202" s="52">
        <f>IF(A202='Table 1'!A200,'Table 1'!F200)</f>
        <v>7.27</v>
      </c>
    </row>
    <row r="203" spans="1:7" s="52" customFormat="1" ht="24.95" customHeight="1" x14ac:dyDescent="0.2">
      <c r="A203" s="211">
        <v>40840</v>
      </c>
      <c r="B203" s="34" t="s">
        <v>3699</v>
      </c>
      <c r="C203" s="35" t="s">
        <v>10</v>
      </c>
      <c r="D203" s="212">
        <v>43.08</v>
      </c>
      <c r="E203" s="35" t="s">
        <v>3190</v>
      </c>
      <c r="F203" s="342">
        <f>'Table 1'!A202</f>
        <v>43331</v>
      </c>
      <c r="G203" s="52">
        <f>IF(A203='Table 1'!A201,'Table 1'!F201)</f>
        <v>46.16</v>
      </c>
    </row>
    <row r="204" spans="1:7" s="52" customFormat="1" ht="24.95" customHeight="1" x14ac:dyDescent="0.2">
      <c r="A204" s="211">
        <v>43331</v>
      </c>
      <c r="B204" s="34" t="s">
        <v>157</v>
      </c>
      <c r="C204" s="35" t="s">
        <v>737</v>
      </c>
      <c r="D204" s="212">
        <v>6.27</v>
      </c>
      <c r="E204" s="35"/>
      <c r="F204" s="342" t="e">
        <f>'Table 1'!#REF!</f>
        <v>#REF!</v>
      </c>
      <c r="G204" s="52">
        <f>IF(A204='Table 1'!A202,'Table 1'!F202)</f>
        <v>0</v>
      </c>
    </row>
    <row r="205" spans="1:7" s="52" customFormat="1" ht="24.95" customHeight="1" x14ac:dyDescent="0.2">
      <c r="A205" s="206" t="s">
        <v>3700</v>
      </c>
      <c r="B205" s="206"/>
      <c r="C205" s="206"/>
      <c r="D205" s="206"/>
      <c r="E205" s="206"/>
      <c r="F205" s="342">
        <f>'Table 1'!A203</f>
        <v>100394</v>
      </c>
      <c r="G205" s="52" t="e">
        <f>IF(A205='Table 1'!#REF!,'Table 1'!#REF!)</f>
        <v>#REF!</v>
      </c>
    </row>
    <row r="206" spans="1:7" s="52" customFormat="1" ht="24.95" customHeight="1" x14ac:dyDescent="0.2">
      <c r="A206" s="211">
        <v>100394</v>
      </c>
      <c r="B206" s="34" t="s">
        <v>158</v>
      </c>
      <c r="C206" s="35" t="s">
        <v>159</v>
      </c>
      <c r="D206" s="212">
        <v>9.3000000000000007</v>
      </c>
      <c r="E206" s="35"/>
      <c r="F206" s="342">
        <f>'Table 1'!A204</f>
        <v>40376</v>
      </c>
      <c r="G206" s="52">
        <f>IF(A206='Table 1'!A203,'Table 1'!F203)</f>
        <v>9.1999999999999993</v>
      </c>
    </row>
    <row r="207" spans="1:7" s="52" customFormat="1" ht="24.95" customHeight="1" x14ac:dyDescent="0.2">
      <c r="A207" s="211">
        <v>40376</v>
      </c>
      <c r="B207" s="34" t="s">
        <v>740</v>
      </c>
      <c r="C207" s="35" t="s">
        <v>159</v>
      </c>
      <c r="D207" s="212">
        <v>9.1300000000000008</v>
      </c>
      <c r="E207" s="35"/>
      <c r="F207" s="342">
        <f>'Table 1'!A205</f>
        <v>43351</v>
      </c>
      <c r="G207" s="52">
        <f>IF(A207='Table 1'!A204,'Table 1'!F204)</f>
        <v>8.7100000000000009</v>
      </c>
    </row>
    <row r="208" spans="1:7" s="52" customFormat="1" ht="24.95" customHeight="1" x14ac:dyDescent="0.2">
      <c r="A208" s="211">
        <v>43351</v>
      </c>
      <c r="B208" s="34" t="s">
        <v>32873</v>
      </c>
      <c r="C208" s="35" t="s">
        <v>159</v>
      </c>
      <c r="D208" s="212">
        <v>8.85</v>
      </c>
      <c r="E208" s="35"/>
      <c r="F208" s="342">
        <f>'Table 1'!A206</f>
        <v>43350</v>
      </c>
      <c r="G208" s="52">
        <f>IF(A208='Table 1'!A205,'Table 1'!F205)</f>
        <v>8.8699999999999992</v>
      </c>
    </row>
    <row r="209" spans="1:7" s="52" customFormat="1" ht="24.95" customHeight="1" x14ac:dyDescent="0.2">
      <c r="A209" s="211">
        <v>43350</v>
      </c>
      <c r="B209" s="34" t="s">
        <v>741</v>
      </c>
      <c r="C209" s="35" t="s">
        <v>159</v>
      </c>
      <c r="D209" s="212">
        <v>8.94</v>
      </c>
      <c r="E209" s="35"/>
      <c r="F209" s="342">
        <f>'Table 1'!A207</f>
        <v>41261</v>
      </c>
      <c r="G209" s="52">
        <f>IF(A209='Table 1'!A206,'Table 1'!F206)</f>
        <v>9.1999999999999993</v>
      </c>
    </row>
    <row r="210" spans="1:7" s="52" customFormat="1" ht="24.95" customHeight="1" x14ac:dyDescent="0.2">
      <c r="A210" s="211">
        <v>41261</v>
      </c>
      <c r="B210" s="34" t="s">
        <v>742</v>
      </c>
      <c r="C210" s="35" t="s">
        <v>159</v>
      </c>
      <c r="D210" s="212">
        <v>8.67</v>
      </c>
      <c r="E210" s="35"/>
      <c r="F210" s="342">
        <f>'Table 1'!A208</f>
        <v>41023</v>
      </c>
      <c r="G210" s="52">
        <f>IF(A210='Table 1'!A207,'Table 1'!F207)</f>
        <v>8.5399999999999991</v>
      </c>
    </row>
    <row r="211" spans="1:7" s="52" customFormat="1" ht="24.95" customHeight="1" x14ac:dyDescent="0.2">
      <c r="A211" s="211">
        <v>41023</v>
      </c>
      <c r="B211" s="34" t="s">
        <v>160</v>
      </c>
      <c r="C211" s="35" t="s">
        <v>776</v>
      </c>
      <c r="D211" s="212">
        <v>132.22999999999999</v>
      </c>
      <c r="E211" s="35"/>
      <c r="F211" s="342">
        <f>'Table 1'!A209</f>
        <v>41575</v>
      </c>
      <c r="G211" s="52">
        <f>IF(A211='Table 1'!A208,'Table 1'!F208)</f>
        <v>132.22999999999999</v>
      </c>
    </row>
    <row r="212" spans="1:7" s="52" customFormat="1" ht="24.95" customHeight="1" x14ac:dyDescent="0.2">
      <c r="A212" s="211">
        <v>41575</v>
      </c>
      <c r="B212" s="34" t="s">
        <v>3701</v>
      </c>
      <c r="C212" s="35" t="s">
        <v>738</v>
      </c>
      <c r="D212" s="212">
        <v>50.41</v>
      </c>
      <c r="E212" s="35" t="s">
        <v>3190</v>
      </c>
      <c r="F212" s="342">
        <f>'Table 1'!A210</f>
        <v>40346</v>
      </c>
      <c r="G212" s="52">
        <f>IF(A212='Table 1'!A209,'Table 1'!F209)</f>
        <v>46.01</v>
      </c>
    </row>
    <row r="213" spans="1:7" s="52" customFormat="1" ht="24.95" customHeight="1" x14ac:dyDescent="0.2">
      <c r="A213" s="211">
        <v>40346</v>
      </c>
      <c r="B213" s="34" t="s">
        <v>3702</v>
      </c>
      <c r="C213" s="35" t="s">
        <v>738</v>
      </c>
      <c r="D213" s="212">
        <v>84.05</v>
      </c>
      <c r="E213" s="35" t="s">
        <v>3190</v>
      </c>
      <c r="F213" s="342">
        <f>'Table 1'!A211</f>
        <v>40345</v>
      </c>
      <c r="G213" s="52">
        <f>IF(A213='Table 1'!A210,'Table 1'!F210)</f>
        <v>77.86</v>
      </c>
    </row>
    <row r="214" spans="1:7" s="52" customFormat="1" ht="24.95" customHeight="1" x14ac:dyDescent="0.2">
      <c r="A214" s="211">
        <v>40345</v>
      </c>
      <c r="B214" s="34" t="s">
        <v>3703</v>
      </c>
      <c r="C214" s="35" t="s">
        <v>738</v>
      </c>
      <c r="D214" s="212">
        <v>59.6</v>
      </c>
      <c r="E214" s="35" t="s">
        <v>3190</v>
      </c>
      <c r="F214" s="342">
        <f>'Table 1'!A212</f>
        <v>40343</v>
      </c>
      <c r="G214" s="52">
        <f>IF(A214='Table 1'!A211,'Table 1'!F211)</f>
        <v>60.39</v>
      </c>
    </row>
    <row r="215" spans="1:7" s="52" customFormat="1" ht="24.95" customHeight="1" x14ac:dyDescent="0.2">
      <c r="A215" s="211">
        <v>40343</v>
      </c>
      <c r="B215" s="34" t="s">
        <v>3704</v>
      </c>
      <c r="C215" s="35" t="s">
        <v>737</v>
      </c>
      <c r="D215" s="212">
        <v>349.96</v>
      </c>
      <c r="E215" s="35" t="s">
        <v>3190</v>
      </c>
      <c r="F215" s="342">
        <f>'Table 1'!A213</f>
        <v>40344</v>
      </c>
      <c r="G215" s="52">
        <f>IF(A215='Table 1'!A212,'Table 1'!F212)</f>
        <v>324.16000000000003</v>
      </c>
    </row>
    <row r="216" spans="1:7" s="52" customFormat="1" ht="24.95" customHeight="1" x14ac:dyDescent="0.2">
      <c r="A216" s="211">
        <v>40344</v>
      </c>
      <c r="B216" s="34" t="s">
        <v>161</v>
      </c>
      <c r="C216" s="35" t="s">
        <v>737</v>
      </c>
      <c r="D216" s="212">
        <v>239.8</v>
      </c>
      <c r="E216" s="35" t="s">
        <v>3190</v>
      </c>
      <c r="F216" s="342">
        <f>'Table 1'!A214</f>
        <v>41027</v>
      </c>
      <c r="G216" s="52">
        <f>IF(A216='Table 1'!A213,'Table 1'!F213)</f>
        <v>230.36</v>
      </c>
    </row>
    <row r="217" spans="1:7" s="52" customFormat="1" ht="24.95" customHeight="1" x14ac:dyDescent="0.2">
      <c r="A217" s="211">
        <v>41027</v>
      </c>
      <c r="B217" s="34" t="s">
        <v>162</v>
      </c>
      <c r="C217" s="35" t="s">
        <v>737</v>
      </c>
      <c r="D217" s="212">
        <v>20.350000000000001</v>
      </c>
      <c r="E217" s="35"/>
      <c r="F217" s="342">
        <f>'Table 1'!A215</f>
        <v>40337</v>
      </c>
      <c r="G217" s="52">
        <f>IF(A217='Table 1'!A214,'Table 1'!F214)</f>
        <v>26.1</v>
      </c>
    </row>
    <row r="218" spans="1:7" s="52" customFormat="1" ht="24.95" customHeight="1" x14ac:dyDescent="0.2">
      <c r="A218" s="211">
        <v>40337</v>
      </c>
      <c r="B218" s="34" t="s">
        <v>163</v>
      </c>
      <c r="C218" s="35" t="s">
        <v>738</v>
      </c>
      <c r="D218" s="212">
        <v>115.18</v>
      </c>
      <c r="E218" s="35"/>
      <c r="F218" s="342">
        <f>'Table 1'!A216</f>
        <v>40395</v>
      </c>
      <c r="G218" s="52">
        <f>IF(A218='Table 1'!A215,'Table 1'!F215)</f>
        <v>100.7</v>
      </c>
    </row>
    <row r="219" spans="1:7" s="52" customFormat="1" ht="24.95" customHeight="1" x14ac:dyDescent="0.2">
      <c r="A219" s="211">
        <v>40395</v>
      </c>
      <c r="B219" s="34" t="s">
        <v>164</v>
      </c>
      <c r="C219" s="35" t="s">
        <v>738</v>
      </c>
      <c r="D219" s="212">
        <v>22.28</v>
      </c>
      <c r="E219" s="35"/>
      <c r="F219" s="342">
        <f>'Table 1'!A217</f>
        <v>40300</v>
      </c>
      <c r="G219" s="52">
        <f>IF(A219='Table 1'!A216,'Table 1'!F216)</f>
        <v>22.28</v>
      </c>
    </row>
    <row r="220" spans="1:7" s="52" customFormat="1" ht="24.95" customHeight="1" x14ac:dyDescent="0.2">
      <c r="A220" s="211">
        <v>40300</v>
      </c>
      <c r="B220" s="34" t="s">
        <v>165</v>
      </c>
      <c r="C220" s="35" t="s">
        <v>737</v>
      </c>
      <c r="D220" s="212">
        <v>47.6</v>
      </c>
      <c r="E220" s="35"/>
      <c r="F220" s="342">
        <f>'Table 1'!A218</f>
        <v>40348</v>
      </c>
      <c r="G220" s="52">
        <f>IF(A220='Table 1'!A217,'Table 1'!F217)</f>
        <v>47.6</v>
      </c>
    </row>
    <row r="221" spans="1:7" s="52" customFormat="1" ht="24.95" customHeight="1" x14ac:dyDescent="0.2">
      <c r="A221" s="211">
        <v>40348</v>
      </c>
      <c r="B221" s="34" t="s">
        <v>166</v>
      </c>
      <c r="C221" s="35" t="s">
        <v>737</v>
      </c>
      <c r="D221" s="212">
        <v>505.51</v>
      </c>
      <c r="E221" s="35" t="s">
        <v>3190</v>
      </c>
      <c r="F221" s="342">
        <f>'Table 1'!A219</f>
        <v>40347</v>
      </c>
      <c r="G221" s="52">
        <f>IF(A221='Table 1'!A218,'Table 1'!F218)</f>
        <v>430.65</v>
      </c>
    </row>
    <row r="222" spans="1:7" s="52" customFormat="1" ht="24.95" customHeight="1" x14ac:dyDescent="0.2">
      <c r="A222" s="211">
        <v>40347</v>
      </c>
      <c r="B222" s="34" t="s">
        <v>167</v>
      </c>
      <c r="C222" s="35" t="s">
        <v>737</v>
      </c>
      <c r="D222" s="212">
        <v>978.17</v>
      </c>
      <c r="E222" s="35" t="s">
        <v>3190</v>
      </c>
      <c r="F222" s="342">
        <f>'Table 1'!A220</f>
        <v>41415</v>
      </c>
      <c r="G222" s="52">
        <f>IF(A222='Table 1'!A219,'Table 1'!F219)</f>
        <v>759.1</v>
      </c>
    </row>
    <row r="223" spans="1:7" s="52" customFormat="1" ht="24.95" customHeight="1" x14ac:dyDescent="0.2">
      <c r="A223" s="211">
        <v>41415</v>
      </c>
      <c r="B223" s="34" t="s">
        <v>168</v>
      </c>
      <c r="C223" s="35" t="s">
        <v>737</v>
      </c>
      <c r="D223" s="212">
        <v>525.74</v>
      </c>
      <c r="E223" s="35" t="s">
        <v>3190</v>
      </c>
      <c r="F223" s="342">
        <f>'Table 1'!A221</f>
        <v>42257</v>
      </c>
      <c r="G223" s="52">
        <f>IF(A223='Table 1'!A220,'Table 1'!F220)</f>
        <v>445.4</v>
      </c>
    </row>
    <row r="224" spans="1:7" s="52" customFormat="1" ht="24.95" customHeight="1" x14ac:dyDescent="0.2">
      <c r="A224" s="211">
        <v>42257</v>
      </c>
      <c r="B224" s="34" t="s">
        <v>169</v>
      </c>
      <c r="C224" s="35" t="s">
        <v>737</v>
      </c>
      <c r="D224" s="212">
        <v>6.28</v>
      </c>
      <c r="E224" s="35"/>
      <c r="F224" s="342">
        <f>'Table 1'!A222</f>
        <v>40519</v>
      </c>
      <c r="G224" s="52">
        <f>IF(A224='Table 1'!A221,'Table 1'!F221)</f>
        <v>6.83</v>
      </c>
    </row>
    <row r="225" spans="1:7" s="52" customFormat="1" ht="24.95" customHeight="1" x14ac:dyDescent="0.2">
      <c r="A225" s="211">
        <v>40519</v>
      </c>
      <c r="B225" s="34" t="s">
        <v>170</v>
      </c>
      <c r="C225" s="35" t="s">
        <v>776</v>
      </c>
      <c r="D225" s="212">
        <v>264.7</v>
      </c>
      <c r="E225" s="35" t="s">
        <v>3190</v>
      </c>
      <c r="F225" s="342">
        <f>'Table 1'!A223</f>
        <v>40520</v>
      </c>
      <c r="G225" s="52">
        <f>IF(A225='Table 1'!A222,'Table 1'!F222)</f>
        <v>244.41</v>
      </c>
    </row>
    <row r="226" spans="1:7" s="52" customFormat="1" ht="24.95" customHeight="1" x14ac:dyDescent="0.2">
      <c r="A226" s="211">
        <v>40520</v>
      </c>
      <c r="B226" s="34" t="s">
        <v>171</v>
      </c>
      <c r="C226" s="35" t="s">
        <v>776</v>
      </c>
      <c r="D226" s="212">
        <v>414.49</v>
      </c>
      <c r="E226" s="35" t="s">
        <v>3190</v>
      </c>
      <c r="F226" s="342">
        <f>'Table 1'!A224</f>
        <v>40521</v>
      </c>
      <c r="G226" s="52">
        <f>IF(A226='Table 1'!A223,'Table 1'!F223)</f>
        <v>381.47</v>
      </c>
    </row>
    <row r="227" spans="1:7" s="52" customFormat="1" ht="24.95" customHeight="1" x14ac:dyDescent="0.2">
      <c r="A227" s="211">
        <v>40521</v>
      </c>
      <c r="B227" s="34" t="s">
        <v>172</v>
      </c>
      <c r="C227" s="35" t="s">
        <v>776</v>
      </c>
      <c r="D227" s="212">
        <v>597.25</v>
      </c>
      <c r="E227" s="35" t="s">
        <v>3190</v>
      </c>
      <c r="F227" s="342">
        <f>'Table 1'!A225</f>
        <v>40522</v>
      </c>
      <c r="G227" s="52">
        <f>IF(A227='Table 1'!A224,'Table 1'!F224)</f>
        <v>548.32000000000005</v>
      </c>
    </row>
    <row r="228" spans="1:7" s="52" customFormat="1" ht="24.95" customHeight="1" x14ac:dyDescent="0.2">
      <c r="A228" s="211">
        <v>40522</v>
      </c>
      <c r="B228" s="34" t="s">
        <v>173</v>
      </c>
      <c r="C228" s="35" t="s">
        <v>776</v>
      </c>
      <c r="D228" s="212">
        <v>807.11</v>
      </c>
      <c r="E228" s="35" t="s">
        <v>3190</v>
      </c>
      <c r="F228" s="342">
        <f>'Table 1'!A226</f>
        <v>40523</v>
      </c>
      <c r="G228" s="52">
        <f>IF(A228='Table 1'!A225,'Table 1'!F225)</f>
        <v>739.69</v>
      </c>
    </row>
    <row r="229" spans="1:7" s="52" customFormat="1" ht="24.95" customHeight="1" x14ac:dyDescent="0.2">
      <c r="A229" s="211">
        <v>40523</v>
      </c>
      <c r="B229" s="34" t="s">
        <v>174</v>
      </c>
      <c r="C229" s="35" t="s">
        <v>776</v>
      </c>
      <c r="D229" s="213">
        <v>1166.57</v>
      </c>
      <c r="E229" s="35" t="s">
        <v>3190</v>
      </c>
      <c r="F229" s="342">
        <f>'Table 1'!A227</f>
        <v>40513</v>
      </c>
      <c r="G229" s="52">
        <f>IF(A229='Table 1'!A226,'Table 1'!F226)</f>
        <v>1067.01</v>
      </c>
    </row>
    <row r="230" spans="1:7" s="52" customFormat="1" ht="24.95" customHeight="1" x14ac:dyDescent="0.2">
      <c r="A230" s="211">
        <v>40513</v>
      </c>
      <c r="B230" s="34" t="s">
        <v>175</v>
      </c>
      <c r="C230" s="35" t="s">
        <v>776</v>
      </c>
      <c r="D230" s="212">
        <v>93.43</v>
      </c>
      <c r="E230" s="35" t="s">
        <v>3190</v>
      </c>
      <c r="F230" s="342">
        <f>'Table 1'!A228</f>
        <v>40514</v>
      </c>
      <c r="G230" s="52">
        <f>IF(A230='Table 1'!A227,'Table 1'!F227)</f>
        <v>88.32</v>
      </c>
    </row>
    <row r="231" spans="1:7" s="52" customFormat="1" ht="24.95" customHeight="1" x14ac:dyDescent="0.2">
      <c r="A231" s="211">
        <v>40514</v>
      </c>
      <c r="B231" s="34" t="s">
        <v>176</v>
      </c>
      <c r="C231" s="35" t="s">
        <v>776</v>
      </c>
      <c r="D231" s="212">
        <v>157.19999999999999</v>
      </c>
      <c r="E231" s="35" t="s">
        <v>3190</v>
      </c>
      <c r="F231" s="342">
        <f>'Table 1'!A229</f>
        <v>40515</v>
      </c>
      <c r="G231" s="52">
        <f>IF(A231='Table 1'!A228,'Table 1'!F228)</f>
        <v>147.24</v>
      </c>
    </row>
    <row r="232" spans="1:7" s="52" customFormat="1" ht="24.95" customHeight="1" x14ac:dyDescent="0.2">
      <c r="A232" s="211">
        <v>40515</v>
      </c>
      <c r="B232" s="34" t="s">
        <v>177</v>
      </c>
      <c r="C232" s="35" t="s">
        <v>776</v>
      </c>
      <c r="D232" s="212">
        <v>240.13</v>
      </c>
      <c r="E232" s="35" t="s">
        <v>3190</v>
      </c>
      <c r="F232" s="342">
        <f>'Table 1'!A230</f>
        <v>40516</v>
      </c>
      <c r="G232" s="52">
        <f>IF(A232='Table 1'!A229,'Table 1'!F229)</f>
        <v>223.88</v>
      </c>
    </row>
    <row r="233" spans="1:7" s="52" customFormat="1" ht="24.95" customHeight="1" x14ac:dyDescent="0.2">
      <c r="A233" s="211">
        <v>40516</v>
      </c>
      <c r="B233" s="34" t="s">
        <v>178</v>
      </c>
      <c r="C233" s="35" t="s">
        <v>776</v>
      </c>
      <c r="D233" s="212">
        <v>339.34</v>
      </c>
      <c r="E233" s="35" t="s">
        <v>3190</v>
      </c>
      <c r="F233" s="342">
        <f>'Table 1'!A231</f>
        <v>40517</v>
      </c>
      <c r="G233" s="52">
        <f>IF(A233='Table 1'!A230,'Table 1'!F230)</f>
        <v>315.2</v>
      </c>
    </row>
    <row r="234" spans="1:7" s="52" customFormat="1" ht="24.95" customHeight="1" x14ac:dyDescent="0.2">
      <c r="A234" s="211">
        <v>40517</v>
      </c>
      <c r="B234" s="34" t="s">
        <v>179</v>
      </c>
      <c r="C234" s="35" t="s">
        <v>776</v>
      </c>
      <c r="D234" s="212">
        <v>452.53</v>
      </c>
      <c r="E234" s="35" t="s">
        <v>3190</v>
      </c>
      <c r="F234" s="342">
        <f>'Table 1'!A232</f>
        <v>40518</v>
      </c>
      <c r="G234" s="52">
        <f>IF(A234='Table 1'!A231,'Table 1'!F231)</f>
        <v>419.19</v>
      </c>
    </row>
    <row r="235" spans="1:7" s="52" customFormat="1" ht="24.95" customHeight="1" x14ac:dyDescent="0.2">
      <c r="A235" s="211">
        <v>40518</v>
      </c>
      <c r="B235" s="34" t="s">
        <v>180</v>
      </c>
      <c r="C235" s="35" t="s">
        <v>776</v>
      </c>
      <c r="D235" s="212">
        <v>643.97</v>
      </c>
      <c r="E235" s="35" t="s">
        <v>3190</v>
      </c>
      <c r="F235" s="342">
        <f>'Table 1'!A233</f>
        <v>40524</v>
      </c>
      <c r="G235" s="52">
        <f>IF(A235='Table 1'!A232,'Table 1'!F232)</f>
        <v>594.63</v>
      </c>
    </row>
    <row r="236" spans="1:7" s="52" customFormat="1" ht="24.95" customHeight="1" x14ac:dyDescent="0.2">
      <c r="A236" s="211">
        <v>40524</v>
      </c>
      <c r="B236" s="34" t="s">
        <v>181</v>
      </c>
      <c r="C236" s="35" t="s">
        <v>776</v>
      </c>
      <c r="D236" s="212">
        <v>370.4</v>
      </c>
      <c r="E236" s="35" t="s">
        <v>3190</v>
      </c>
      <c r="F236" s="342">
        <f>'Table 1'!A234</f>
        <v>40525</v>
      </c>
      <c r="G236" s="52">
        <f>IF(A236='Table 1'!A233,'Table 1'!F233)</f>
        <v>339.95</v>
      </c>
    </row>
    <row r="237" spans="1:7" s="52" customFormat="1" ht="24.95" customHeight="1" x14ac:dyDescent="0.2">
      <c r="A237" s="211">
        <v>40525</v>
      </c>
      <c r="B237" s="34" t="s">
        <v>182</v>
      </c>
      <c r="C237" s="35" t="s">
        <v>776</v>
      </c>
      <c r="D237" s="212">
        <v>589.75</v>
      </c>
      <c r="E237" s="35" t="s">
        <v>3190</v>
      </c>
      <c r="F237" s="342">
        <f>'Table 1'!A235</f>
        <v>40526</v>
      </c>
      <c r="G237" s="52">
        <f>IF(A237='Table 1'!A234,'Table 1'!F234)</f>
        <v>539.88</v>
      </c>
    </row>
    <row r="238" spans="1:7" s="52" customFormat="1" ht="24.95" customHeight="1" x14ac:dyDescent="0.2">
      <c r="A238" s="211">
        <v>40526</v>
      </c>
      <c r="B238" s="34" t="s">
        <v>183</v>
      </c>
      <c r="C238" s="35" t="s">
        <v>776</v>
      </c>
      <c r="D238" s="212">
        <v>854.71</v>
      </c>
      <c r="E238" s="35" t="s">
        <v>3190</v>
      </c>
      <c r="F238" s="342">
        <f>'Table 1'!A236</f>
        <v>40527</v>
      </c>
      <c r="G238" s="52">
        <f>IF(A238='Table 1'!A235,'Table 1'!F235)</f>
        <v>781.03</v>
      </c>
    </row>
    <row r="239" spans="1:7" s="52" customFormat="1" ht="24.95" customHeight="1" x14ac:dyDescent="0.2">
      <c r="A239" s="211">
        <v>40527</v>
      </c>
      <c r="B239" s="34" t="s">
        <v>184</v>
      </c>
      <c r="C239" s="35" t="s">
        <v>776</v>
      </c>
      <c r="D239" s="213">
        <v>1161.67</v>
      </c>
      <c r="E239" s="35" t="s">
        <v>3190</v>
      </c>
      <c r="F239" s="342">
        <f>'Table 1'!A237</f>
        <v>40528</v>
      </c>
      <c r="G239" s="52">
        <f>IF(A239='Table 1'!A236,'Table 1'!F236)</f>
        <v>1060.17</v>
      </c>
    </row>
    <row r="240" spans="1:7" s="52" customFormat="1" ht="24.95" customHeight="1" x14ac:dyDescent="0.2">
      <c r="A240" s="211">
        <v>40528</v>
      </c>
      <c r="B240" s="34" t="s">
        <v>185</v>
      </c>
      <c r="C240" s="35" t="s">
        <v>776</v>
      </c>
      <c r="D240" s="213">
        <v>1689.16</v>
      </c>
      <c r="E240" s="35" t="s">
        <v>3190</v>
      </c>
      <c r="F240" s="342">
        <f>'Table 1'!A238</f>
        <v>41177</v>
      </c>
      <c r="G240" s="52">
        <f>IF(A240='Table 1'!A237,'Table 1'!F237)</f>
        <v>1539.38</v>
      </c>
    </row>
    <row r="241" spans="1:7" s="52" customFormat="1" ht="24.95" customHeight="1" x14ac:dyDescent="0.2">
      <c r="A241" s="211">
        <v>41177</v>
      </c>
      <c r="B241" s="34" t="s">
        <v>3204</v>
      </c>
      <c r="C241" s="35" t="s">
        <v>776</v>
      </c>
      <c r="D241" s="212">
        <v>38.299999999999997</v>
      </c>
      <c r="E241" s="35" t="s">
        <v>3190</v>
      </c>
      <c r="F241" s="342">
        <f>'Table 1'!A239</f>
        <v>100391</v>
      </c>
      <c r="G241" s="52">
        <f>IF(A241='Table 1'!A238,'Table 1'!F238)</f>
        <v>40.83</v>
      </c>
    </row>
    <row r="242" spans="1:7" s="52" customFormat="1" ht="24.95" customHeight="1" x14ac:dyDescent="0.2">
      <c r="A242" s="211">
        <v>100391</v>
      </c>
      <c r="B242" s="34" t="s">
        <v>3203</v>
      </c>
      <c r="C242" s="35" t="s">
        <v>776</v>
      </c>
      <c r="D242" s="212">
        <v>42.62</v>
      </c>
      <c r="E242" s="35" t="s">
        <v>3190</v>
      </c>
      <c r="F242" s="342">
        <f>'Table 1'!A240</f>
        <v>41172</v>
      </c>
      <c r="G242" s="52">
        <f>IF(A242='Table 1'!A239,'Table 1'!F239)</f>
        <v>45.47</v>
      </c>
    </row>
    <row r="243" spans="1:7" s="52" customFormat="1" ht="24.95" customHeight="1" x14ac:dyDescent="0.2">
      <c r="A243" s="211">
        <v>41172</v>
      </c>
      <c r="B243" s="34" t="s">
        <v>3205</v>
      </c>
      <c r="C243" s="35" t="s">
        <v>776</v>
      </c>
      <c r="D243" s="212">
        <v>81.84</v>
      </c>
      <c r="E243" s="35" t="s">
        <v>3190</v>
      </c>
      <c r="F243" s="342">
        <f>'Table 1'!A241</f>
        <v>40620</v>
      </c>
      <c r="G243" s="52">
        <f>IF(A243='Table 1'!A240,'Table 1'!F240)</f>
        <v>78.17</v>
      </c>
    </row>
    <row r="244" spans="1:7" s="52" customFormat="1" ht="24.95" customHeight="1" x14ac:dyDescent="0.2">
      <c r="A244" s="211">
        <v>40620</v>
      </c>
      <c r="B244" s="34" t="s">
        <v>186</v>
      </c>
      <c r="C244" s="35" t="s">
        <v>3614</v>
      </c>
      <c r="D244" s="213">
        <v>14103.79</v>
      </c>
      <c r="E244" s="35"/>
      <c r="F244" s="342">
        <f>'Table 1'!A242</f>
        <v>40626</v>
      </c>
      <c r="G244" s="52">
        <f>IF(A244='Table 1'!A241,'Table 1'!F241)</f>
        <v>13549.07</v>
      </c>
    </row>
    <row r="245" spans="1:7" s="52" customFormat="1" ht="24.95" customHeight="1" x14ac:dyDescent="0.2">
      <c r="A245" s="211">
        <v>40626</v>
      </c>
      <c r="B245" s="34" t="s">
        <v>187</v>
      </c>
      <c r="C245" s="35" t="s">
        <v>3614</v>
      </c>
      <c r="D245" s="213">
        <v>13665.59</v>
      </c>
      <c r="E245" s="35"/>
      <c r="F245" s="342">
        <f>'Table 1'!A243</f>
        <v>40621</v>
      </c>
      <c r="G245" s="52">
        <f>IF(A245='Table 1'!A242,'Table 1'!F242)</f>
        <v>13007.03</v>
      </c>
    </row>
    <row r="246" spans="1:7" s="52" customFormat="1" ht="24.95" customHeight="1" x14ac:dyDescent="0.2">
      <c r="A246" s="211">
        <v>40621</v>
      </c>
      <c r="B246" s="34" t="s">
        <v>188</v>
      </c>
      <c r="C246" s="35" t="s">
        <v>3614</v>
      </c>
      <c r="D246" s="213">
        <v>21526.05</v>
      </c>
      <c r="E246" s="35"/>
      <c r="F246" s="342">
        <f>'Table 1'!A244</f>
        <v>40622</v>
      </c>
      <c r="G246" s="52">
        <f>IF(A246='Table 1'!A243,'Table 1'!F243)</f>
        <v>20592.86</v>
      </c>
    </row>
    <row r="247" spans="1:7" s="52" customFormat="1" ht="24.95" customHeight="1" x14ac:dyDescent="0.2">
      <c r="A247" s="211">
        <v>40622</v>
      </c>
      <c r="B247" s="34" t="s">
        <v>189</v>
      </c>
      <c r="C247" s="35" t="s">
        <v>3614</v>
      </c>
      <c r="D247" s="213">
        <v>33309.99</v>
      </c>
      <c r="E247" s="35"/>
      <c r="F247" s="342">
        <f>'Table 1'!A245</f>
        <v>40627</v>
      </c>
      <c r="G247" s="52">
        <f>IF(A247='Table 1'!A244,'Table 1'!F244)</f>
        <v>31763.91</v>
      </c>
    </row>
    <row r="248" spans="1:7" s="52" customFormat="1" ht="24.95" customHeight="1" x14ac:dyDescent="0.2">
      <c r="A248" s="211">
        <v>40627</v>
      </c>
      <c r="B248" s="34" t="s">
        <v>190</v>
      </c>
      <c r="C248" s="35" t="s">
        <v>3614</v>
      </c>
      <c r="D248" s="213">
        <v>25159.51</v>
      </c>
      <c r="E248" s="35"/>
      <c r="F248" s="342">
        <f>'Table 1'!A246</f>
        <v>40623</v>
      </c>
      <c r="G248" s="52">
        <f>IF(A248='Table 1'!A245,'Table 1'!F245)</f>
        <v>23800.21</v>
      </c>
    </row>
    <row r="249" spans="1:7" s="52" customFormat="1" ht="24.95" customHeight="1" x14ac:dyDescent="0.2">
      <c r="A249" s="211">
        <v>40623</v>
      </c>
      <c r="B249" s="34" t="s">
        <v>191</v>
      </c>
      <c r="C249" s="35" t="s">
        <v>3614</v>
      </c>
      <c r="D249" s="213">
        <v>29893.58</v>
      </c>
      <c r="E249" s="35"/>
      <c r="F249" s="342">
        <f>'Table 1'!A247</f>
        <v>40624</v>
      </c>
      <c r="G249" s="52">
        <f>IF(A249='Table 1'!A246,'Table 1'!F246)</f>
        <v>28541.59</v>
      </c>
    </row>
    <row r="250" spans="1:7" s="52" customFormat="1" ht="24.95" customHeight="1" x14ac:dyDescent="0.2">
      <c r="A250" s="211">
        <v>40624</v>
      </c>
      <c r="B250" s="34" t="s">
        <v>192</v>
      </c>
      <c r="C250" s="35" t="s">
        <v>3614</v>
      </c>
      <c r="D250" s="213">
        <v>37752.620000000003</v>
      </c>
      <c r="E250" s="35"/>
      <c r="F250" s="342">
        <f>'Table 1'!A248</f>
        <v>40625</v>
      </c>
      <c r="G250" s="52">
        <f>IF(A250='Table 1'!A247,'Table 1'!F247)</f>
        <v>35994.839999999997</v>
      </c>
    </row>
    <row r="251" spans="1:7" s="52" customFormat="1" ht="24.95" customHeight="1" x14ac:dyDescent="0.2">
      <c r="A251" s="211">
        <v>40625</v>
      </c>
      <c r="B251" s="34" t="s">
        <v>193</v>
      </c>
      <c r="C251" s="35" t="s">
        <v>3614</v>
      </c>
      <c r="D251" s="213">
        <v>42466.58</v>
      </c>
      <c r="E251" s="35"/>
      <c r="F251" s="342">
        <f>'Table 1'!A249</f>
        <v>40613</v>
      </c>
      <c r="G251" s="52">
        <f>IF(A251='Table 1'!A248,'Table 1'!F248)</f>
        <v>40431</v>
      </c>
    </row>
    <row r="252" spans="1:7" s="52" customFormat="1" ht="24.95" customHeight="1" x14ac:dyDescent="0.2">
      <c r="A252" s="211">
        <v>40613</v>
      </c>
      <c r="B252" s="34" t="s">
        <v>194</v>
      </c>
      <c r="C252" s="35" t="s">
        <v>3614</v>
      </c>
      <c r="D252" s="213">
        <v>12346.53</v>
      </c>
      <c r="E252" s="35"/>
      <c r="F252" s="342">
        <f>'Table 1'!A250</f>
        <v>40614</v>
      </c>
      <c r="G252" s="52">
        <f>IF(A252='Table 1'!A249,'Table 1'!F249)</f>
        <v>11872.29</v>
      </c>
    </row>
    <row r="253" spans="1:7" s="52" customFormat="1" ht="24.95" customHeight="1" x14ac:dyDescent="0.2">
      <c r="A253" s="211">
        <v>40614</v>
      </c>
      <c r="B253" s="34" t="s">
        <v>195</v>
      </c>
      <c r="C253" s="35" t="s">
        <v>3614</v>
      </c>
      <c r="D253" s="213">
        <v>18915.7</v>
      </c>
      <c r="E253" s="35"/>
      <c r="F253" s="342">
        <f>'Table 1'!A251</f>
        <v>40615</v>
      </c>
      <c r="G253" s="52">
        <f>IF(A253='Table 1'!A250,'Table 1'!F250)</f>
        <v>18128.04</v>
      </c>
    </row>
    <row r="254" spans="1:7" s="52" customFormat="1" ht="24.95" customHeight="1" x14ac:dyDescent="0.2">
      <c r="A254" s="211">
        <v>40615</v>
      </c>
      <c r="B254" s="34" t="s">
        <v>196</v>
      </c>
      <c r="C254" s="35" t="s">
        <v>3614</v>
      </c>
      <c r="D254" s="213">
        <v>28285.39</v>
      </c>
      <c r="E254" s="35"/>
      <c r="F254" s="342">
        <f>'Table 1'!A252</f>
        <v>40616</v>
      </c>
      <c r="G254" s="52">
        <f>IF(A254='Table 1'!A251,'Table 1'!F251)</f>
        <v>27030.05</v>
      </c>
    </row>
    <row r="255" spans="1:7" s="52" customFormat="1" ht="24.95" customHeight="1" x14ac:dyDescent="0.2">
      <c r="A255" s="211">
        <v>40616</v>
      </c>
      <c r="B255" s="34" t="s">
        <v>197</v>
      </c>
      <c r="C255" s="35" t="s">
        <v>3614</v>
      </c>
      <c r="D255" s="213">
        <v>24875.4</v>
      </c>
      <c r="E255" s="35"/>
      <c r="F255" s="342">
        <f>'Table 1'!A253</f>
        <v>40617</v>
      </c>
      <c r="G255" s="52">
        <f>IF(A255='Table 1'!A252,'Table 1'!F252)</f>
        <v>23756.62</v>
      </c>
    </row>
    <row r="256" spans="1:7" s="52" customFormat="1" ht="24.95" customHeight="1" x14ac:dyDescent="0.2">
      <c r="A256" s="211">
        <v>40617</v>
      </c>
      <c r="B256" s="34" t="s">
        <v>198</v>
      </c>
      <c r="C256" s="35" t="s">
        <v>3614</v>
      </c>
      <c r="D256" s="213">
        <v>31600.98</v>
      </c>
      <c r="E256" s="35"/>
      <c r="F256" s="342">
        <f>'Table 1'!A254</f>
        <v>40618</v>
      </c>
      <c r="G256" s="52">
        <f>IF(A256='Table 1'!A253,'Table 1'!F253)</f>
        <v>30183.68</v>
      </c>
    </row>
    <row r="257" spans="1:7" s="52" customFormat="1" ht="24.95" customHeight="1" x14ac:dyDescent="0.2">
      <c r="A257" s="211">
        <v>40618</v>
      </c>
      <c r="B257" s="34" t="s">
        <v>199</v>
      </c>
      <c r="C257" s="35" t="s">
        <v>3614</v>
      </c>
      <c r="D257" s="213">
        <v>35477.11</v>
      </c>
      <c r="E257" s="35"/>
      <c r="F257" s="342">
        <f>'Table 1'!A255</f>
        <v>40629</v>
      </c>
      <c r="G257" s="52">
        <f>IF(A257='Table 1'!A254,'Table 1'!F254)</f>
        <v>33836.76</v>
      </c>
    </row>
    <row r="258" spans="1:7" s="52" customFormat="1" ht="24.95" customHeight="1" x14ac:dyDescent="0.2">
      <c r="A258" s="211">
        <v>40629</v>
      </c>
      <c r="B258" s="34" t="s">
        <v>200</v>
      </c>
      <c r="C258" s="35" t="s">
        <v>3614</v>
      </c>
      <c r="D258" s="213">
        <v>17440.14</v>
      </c>
      <c r="E258" s="35"/>
      <c r="F258" s="342">
        <f>'Table 1'!A256</f>
        <v>40630</v>
      </c>
      <c r="G258" s="52">
        <f>IF(A258='Table 1'!A255,'Table 1'!F255)</f>
        <v>16700.2</v>
      </c>
    </row>
    <row r="259" spans="1:7" s="52" customFormat="1" ht="24.95" customHeight="1" x14ac:dyDescent="0.2">
      <c r="A259" s="211">
        <v>40630</v>
      </c>
      <c r="B259" s="34" t="s">
        <v>201</v>
      </c>
      <c r="C259" s="35" t="s">
        <v>3614</v>
      </c>
      <c r="D259" s="213">
        <v>26294.57</v>
      </c>
      <c r="E259" s="35"/>
      <c r="F259" s="342">
        <f>'Table 1'!A257</f>
        <v>40631</v>
      </c>
      <c r="G259" s="52">
        <f>IF(A259='Table 1'!A256,'Table 1'!F256)</f>
        <v>25115.87</v>
      </c>
    </row>
    <row r="260" spans="1:7" s="52" customFormat="1" ht="24.95" customHeight="1" x14ac:dyDescent="0.2">
      <c r="A260" s="211">
        <v>40631</v>
      </c>
      <c r="B260" s="34" t="s">
        <v>202</v>
      </c>
      <c r="C260" s="35" t="s">
        <v>3614</v>
      </c>
      <c r="D260" s="213">
        <v>39551.379999999997</v>
      </c>
      <c r="E260" s="35"/>
      <c r="F260" s="342">
        <f>'Table 1'!A258</f>
        <v>40632</v>
      </c>
      <c r="G260" s="52">
        <f>IF(A260='Table 1'!A257,'Table 1'!F257)</f>
        <v>37682.39</v>
      </c>
    </row>
    <row r="261" spans="1:7" s="52" customFormat="1" ht="24.95" customHeight="1" x14ac:dyDescent="0.2">
      <c r="A261" s="211">
        <v>40632</v>
      </c>
      <c r="B261" s="34" t="s">
        <v>203</v>
      </c>
      <c r="C261" s="35" t="s">
        <v>3614</v>
      </c>
      <c r="D261" s="213">
        <v>36517.440000000002</v>
      </c>
      <c r="E261" s="35"/>
      <c r="F261" s="342">
        <f>'Table 1'!A259</f>
        <v>40633</v>
      </c>
      <c r="G261" s="52">
        <f>IF(A261='Table 1'!A258,'Table 1'!F258)</f>
        <v>34837.879999999997</v>
      </c>
    </row>
    <row r="262" spans="1:7" s="52" customFormat="1" ht="24.95" customHeight="1" x14ac:dyDescent="0.2">
      <c r="A262" s="211">
        <v>40633</v>
      </c>
      <c r="B262" s="34" t="s">
        <v>204</v>
      </c>
      <c r="C262" s="35" t="s">
        <v>3614</v>
      </c>
      <c r="D262" s="213">
        <v>44970.75</v>
      </c>
      <c r="E262" s="35"/>
      <c r="F262" s="342">
        <f>'Table 1'!A260</f>
        <v>40634</v>
      </c>
      <c r="G262" s="52">
        <f>IF(A262='Table 1'!A259,'Table 1'!F259)</f>
        <v>42846.33</v>
      </c>
    </row>
    <row r="263" spans="1:7" s="52" customFormat="1" ht="24.95" customHeight="1" x14ac:dyDescent="0.2">
      <c r="A263" s="211">
        <v>40634</v>
      </c>
      <c r="B263" s="34" t="s">
        <v>205</v>
      </c>
      <c r="C263" s="35" t="s">
        <v>3614</v>
      </c>
      <c r="D263" s="213">
        <v>50997.21</v>
      </c>
      <c r="E263" s="35"/>
      <c r="F263" s="342">
        <f>'Table 1'!A261</f>
        <v>40535</v>
      </c>
      <c r="G263" s="52">
        <f>IF(A263='Table 1'!A260,'Table 1'!F260)</f>
        <v>48522.59</v>
      </c>
    </row>
    <row r="264" spans="1:7" s="52" customFormat="1" ht="24.95" customHeight="1" x14ac:dyDescent="0.2">
      <c r="A264" s="211">
        <v>40535</v>
      </c>
      <c r="B264" s="34" t="s">
        <v>206</v>
      </c>
      <c r="C264" s="35" t="s">
        <v>3614</v>
      </c>
      <c r="D264" s="213">
        <v>1347.41</v>
      </c>
      <c r="E264" s="35" t="s">
        <v>3190</v>
      </c>
      <c r="F264" s="342">
        <f>'Table 1'!A262</f>
        <v>40536</v>
      </c>
      <c r="G264" s="52">
        <f>IF(A264='Table 1'!A261,'Table 1'!F261)</f>
        <v>1268.07</v>
      </c>
    </row>
    <row r="265" spans="1:7" s="52" customFormat="1" ht="24.95" customHeight="1" x14ac:dyDescent="0.2">
      <c r="A265" s="211">
        <v>40536</v>
      </c>
      <c r="B265" s="34" t="s">
        <v>207</v>
      </c>
      <c r="C265" s="35" t="s">
        <v>3614</v>
      </c>
      <c r="D265" s="213">
        <v>2233.3000000000002</v>
      </c>
      <c r="E265" s="35" t="s">
        <v>3190</v>
      </c>
      <c r="F265" s="342">
        <f>'Table 1'!A263</f>
        <v>40537</v>
      </c>
      <c r="G265" s="52">
        <f>IF(A265='Table 1'!A262,'Table 1'!F262)</f>
        <v>2094.71</v>
      </c>
    </row>
    <row r="266" spans="1:7" s="52" customFormat="1" ht="24.95" customHeight="1" x14ac:dyDescent="0.2">
      <c r="A266" s="211">
        <v>40537</v>
      </c>
      <c r="B266" s="34" t="s">
        <v>208</v>
      </c>
      <c r="C266" s="35" t="s">
        <v>3614</v>
      </c>
      <c r="D266" s="213">
        <v>4129.1899999999996</v>
      </c>
      <c r="E266" s="35" t="s">
        <v>3190</v>
      </c>
      <c r="F266" s="342">
        <f>'Table 1'!A264</f>
        <v>40538</v>
      </c>
      <c r="G266" s="52">
        <f>IF(A266='Table 1'!A263,'Table 1'!F263)</f>
        <v>3921.19</v>
      </c>
    </row>
    <row r="267" spans="1:7" s="52" customFormat="1" ht="24.95" customHeight="1" x14ac:dyDescent="0.2">
      <c r="A267" s="211">
        <v>40538</v>
      </c>
      <c r="B267" s="34" t="s">
        <v>209</v>
      </c>
      <c r="C267" s="35" t="s">
        <v>3614</v>
      </c>
      <c r="D267" s="213">
        <v>5963.03</v>
      </c>
      <c r="E267" s="35" t="s">
        <v>3190</v>
      </c>
      <c r="F267" s="342">
        <f>'Table 1'!A265</f>
        <v>40539</v>
      </c>
      <c r="G267" s="52">
        <f>IF(A267='Table 1'!A264,'Table 1'!F264)</f>
        <v>5638.52</v>
      </c>
    </row>
    <row r="268" spans="1:7" s="52" customFormat="1" ht="24.95" customHeight="1" x14ac:dyDescent="0.2">
      <c r="A268" s="211">
        <v>40539</v>
      </c>
      <c r="B268" s="34" t="s">
        <v>210</v>
      </c>
      <c r="C268" s="35" t="s">
        <v>3614</v>
      </c>
      <c r="D268" s="213">
        <v>10481.66</v>
      </c>
      <c r="E268" s="35" t="s">
        <v>3190</v>
      </c>
      <c r="F268" s="342">
        <f>'Table 1'!A266</f>
        <v>40529</v>
      </c>
      <c r="G268" s="52">
        <f>IF(A268='Table 1'!A265,'Table 1'!F265)</f>
        <v>9851.7800000000007</v>
      </c>
    </row>
    <row r="269" spans="1:7" s="52" customFormat="1" ht="24.95" customHeight="1" x14ac:dyDescent="0.2">
      <c r="A269" s="211">
        <v>40529</v>
      </c>
      <c r="B269" s="34" t="s">
        <v>211</v>
      </c>
      <c r="C269" s="35" t="s">
        <v>3614</v>
      </c>
      <c r="D269" s="212">
        <v>386.51</v>
      </c>
      <c r="E269" s="35" t="s">
        <v>3190</v>
      </c>
      <c r="F269" s="342">
        <f>'Table 1'!A267</f>
        <v>40530</v>
      </c>
      <c r="G269" s="52">
        <f>IF(A269='Table 1'!A266,'Table 1'!F266)</f>
        <v>369.53</v>
      </c>
    </row>
    <row r="270" spans="1:7" s="52" customFormat="1" ht="24.95" customHeight="1" x14ac:dyDescent="0.2">
      <c r="A270" s="211">
        <v>40530</v>
      </c>
      <c r="B270" s="34" t="s">
        <v>212</v>
      </c>
      <c r="C270" s="35" t="s">
        <v>3614</v>
      </c>
      <c r="D270" s="213">
        <v>1165.02</v>
      </c>
      <c r="E270" s="35" t="s">
        <v>3190</v>
      </c>
      <c r="F270" s="342">
        <f>'Table 1'!A268</f>
        <v>40531</v>
      </c>
      <c r="G270" s="52">
        <f>IF(A270='Table 1'!A267,'Table 1'!F267)</f>
        <v>1119.79</v>
      </c>
    </row>
    <row r="271" spans="1:7" s="52" customFormat="1" ht="24.95" customHeight="1" x14ac:dyDescent="0.2">
      <c r="A271" s="211">
        <v>40531</v>
      </c>
      <c r="B271" s="34" t="s">
        <v>213</v>
      </c>
      <c r="C271" s="35" t="s">
        <v>3614</v>
      </c>
      <c r="D271" s="213">
        <v>1932.53</v>
      </c>
      <c r="E271" s="35" t="s">
        <v>3190</v>
      </c>
      <c r="F271" s="342">
        <f>'Table 1'!A269</f>
        <v>40532</v>
      </c>
      <c r="G271" s="52">
        <f>IF(A271='Table 1'!A268,'Table 1'!F268)</f>
        <v>1846.86</v>
      </c>
    </row>
    <row r="272" spans="1:7" s="52" customFormat="1" ht="24.95" customHeight="1" x14ac:dyDescent="0.2">
      <c r="A272" s="211">
        <v>40532</v>
      </c>
      <c r="B272" s="34" t="s">
        <v>214</v>
      </c>
      <c r="C272" s="35" t="s">
        <v>3614</v>
      </c>
      <c r="D272" s="213">
        <v>2967.08</v>
      </c>
      <c r="E272" s="35" t="s">
        <v>3190</v>
      </c>
      <c r="F272" s="342">
        <f>'Table 1'!A270</f>
        <v>40533</v>
      </c>
      <c r="G272" s="52">
        <f>IF(A272='Table 1'!A269,'Table 1'!F269)</f>
        <v>2822.39</v>
      </c>
    </row>
    <row r="273" spans="1:7" s="52" customFormat="1" ht="24.95" customHeight="1" x14ac:dyDescent="0.2">
      <c r="A273" s="211">
        <v>40533</v>
      </c>
      <c r="B273" s="34" t="s">
        <v>215</v>
      </c>
      <c r="C273" s="35" t="s">
        <v>3614</v>
      </c>
      <c r="D273" s="213">
        <v>4272.6899999999996</v>
      </c>
      <c r="E273" s="35" t="s">
        <v>3190</v>
      </c>
      <c r="F273" s="342">
        <f>'Table 1'!A271</f>
        <v>40534</v>
      </c>
      <c r="G273" s="52">
        <f>IF(A273='Table 1'!A270,'Table 1'!F270)</f>
        <v>4047.03</v>
      </c>
    </row>
    <row r="274" spans="1:7" s="52" customFormat="1" ht="24.95" customHeight="1" x14ac:dyDescent="0.2">
      <c r="A274" s="211">
        <v>40534</v>
      </c>
      <c r="B274" s="34" t="s">
        <v>216</v>
      </c>
      <c r="C274" s="35" t="s">
        <v>3614</v>
      </c>
      <c r="D274" s="213">
        <v>7696.61</v>
      </c>
      <c r="E274" s="35" t="s">
        <v>3190</v>
      </c>
      <c r="F274" s="342">
        <f>'Table 1'!A272</f>
        <v>40540</v>
      </c>
      <c r="G274" s="52">
        <f>IF(A274='Table 1'!A271,'Table 1'!F271)</f>
        <v>7248.4</v>
      </c>
    </row>
    <row r="275" spans="1:7" s="52" customFormat="1" ht="24.95" customHeight="1" x14ac:dyDescent="0.2">
      <c r="A275" s="211">
        <v>40540</v>
      </c>
      <c r="B275" s="34" t="s">
        <v>217</v>
      </c>
      <c r="C275" s="35" t="s">
        <v>3614</v>
      </c>
      <c r="D275" s="213">
        <v>1681.74</v>
      </c>
      <c r="E275" s="35" t="s">
        <v>3190</v>
      </c>
      <c r="F275" s="342">
        <f>'Table 1'!A273</f>
        <v>40541</v>
      </c>
      <c r="G275" s="52">
        <f>IF(A275='Table 1'!A272,'Table 1'!F272)</f>
        <v>1577.44</v>
      </c>
    </row>
    <row r="276" spans="1:7" s="52" customFormat="1" ht="24.95" customHeight="1" x14ac:dyDescent="0.2">
      <c r="A276" s="211">
        <v>40541</v>
      </c>
      <c r="B276" s="34" t="s">
        <v>218</v>
      </c>
      <c r="C276" s="35" t="s">
        <v>3614</v>
      </c>
      <c r="D276" s="213">
        <v>2741.9</v>
      </c>
      <c r="E276" s="35" t="s">
        <v>3190</v>
      </c>
      <c r="F276" s="342">
        <f>'Table 1'!A274</f>
        <v>40542</v>
      </c>
      <c r="G276" s="52">
        <f>IF(A276='Table 1'!A273,'Table 1'!F273)</f>
        <v>2563.84</v>
      </c>
    </row>
    <row r="277" spans="1:7" s="52" customFormat="1" ht="24.95" customHeight="1" x14ac:dyDescent="0.2">
      <c r="A277" s="211">
        <v>40542</v>
      </c>
      <c r="B277" s="34" t="s">
        <v>219</v>
      </c>
      <c r="C277" s="35" t="s">
        <v>3614</v>
      </c>
      <c r="D277" s="213">
        <v>5291.31</v>
      </c>
      <c r="E277" s="35" t="s">
        <v>3190</v>
      </c>
      <c r="F277" s="342">
        <f>'Table 1'!A275</f>
        <v>40543</v>
      </c>
      <c r="G277" s="52">
        <f>IF(A277='Table 1'!A274,'Table 1'!F274)</f>
        <v>5019.99</v>
      </c>
    </row>
    <row r="278" spans="1:7" s="52" customFormat="1" ht="24.95" customHeight="1" x14ac:dyDescent="0.2">
      <c r="A278" s="211">
        <v>40543</v>
      </c>
      <c r="B278" s="34" t="s">
        <v>220</v>
      </c>
      <c r="C278" s="35" t="s">
        <v>3614</v>
      </c>
      <c r="D278" s="213">
        <v>7652.49</v>
      </c>
      <c r="E278" s="35" t="s">
        <v>3190</v>
      </c>
      <c r="F278" s="342">
        <f>'Table 1'!A276</f>
        <v>40544</v>
      </c>
      <c r="G278" s="52">
        <f>IF(A278='Table 1'!A275,'Table 1'!F275)</f>
        <v>7229.14</v>
      </c>
    </row>
    <row r="279" spans="1:7" s="52" customFormat="1" ht="24.95" customHeight="1" x14ac:dyDescent="0.2">
      <c r="A279" s="211">
        <v>40544</v>
      </c>
      <c r="B279" s="34" t="s">
        <v>221</v>
      </c>
      <c r="C279" s="35" t="s">
        <v>3614</v>
      </c>
      <c r="D279" s="213">
        <v>13317.83</v>
      </c>
      <c r="E279" s="35" t="s">
        <v>3190</v>
      </c>
      <c r="F279" s="342">
        <f>'Table 1'!A277</f>
        <v>40565</v>
      </c>
      <c r="G279" s="52">
        <f>IF(A279='Table 1'!A276,'Table 1'!F276)</f>
        <v>12504.34</v>
      </c>
    </row>
    <row r="280" spans="1:7" s="52" customFormat="1" ht="24.95" customHeight="1" x14ac:dyDescent="0.2">
      <c r="A280" s="211">
        <v>40565</v>
      </c>
      <c r="B280" s="34" t="s">
        <v>222</v>
      </c>
      <c r="C280" s="35" t="s">
        <v>3614</v>
      </c>
      <c r="D280" s="213">
        <v>3104.75</v>
      </c>
      <c r="E280" s="35"/>
      <c r="F280" s="342">
        <f>'Table 1'!A278</f>
        <v>40656</v>
      </c>
      <c r="G280" s="52">
        <f>IF(A280='Table 1'!A277,'Table 1'!F277)</f>
        <v>3027.49</v>
      </c>
    </row>
    <row r="281" spans="1:7" s="52" customFormat="1" ht="24.95" customHeight="1" x14ac:dyDescent="0.2">
      <c r="A281" s="211">
        <v>40656</v>
      </c>
      <c r="B281" s="34" t="s">
        <v>223</v>
      </c>
      <c r="C281" s="35" t="s">
        <v>3614</v>
      </c>
      <c r="D281" s="212">
        <v>245.55</v>
      </c>
      <c r="E281" s="35" t="s">
        <v>3190</v>
      </c>
      <c r="F281" s="342">
        <f>'Table 1'!A279</f>
        <v>41102</v>
      </c>
      <c r="G281" s="52">
        <f>IF(A281='Table 1'!A278,'Table 1'!F278)</f>
        <v>237.65</v>
      </c>
    </row>
    <row r="282" spans="1:7" s="52" customFormat="1" ht="24.95" customHeight="1" x14ac:dyDescent="0.2">
      <c r="A282" s="211">
        <v>41102</v>
      </c>
      <c r="B282" s="34" t="s">
        <v>3705</v>
      </c>
      <c r="C282" s="35" t="s">
        <v>776</v>
      </c>
      <c r="D282" s="213">
        <v>4163.87</v>
      </c>
      <c r="E282" s="35" t="s">
        <v>3190</v>
      </c>
      <c r="F282" s="342">
        <f>'Table 1'!A280</f>
        <v>41103</v>
      </c>
      <c r="G282" s="52">
        <f>IF(A282='Table 1'!A279,'Table 1'!F279)</f>
        <v>1913.1</v>
      </c>
    </row>
    <row r="283" spans="1:7" s="52" customFormat="1" ht="24.95" customHeight="1" x14ac:dyDescent="0.2">
      <c r="A283" s="211">
        <v>41103</v>
      </c>
      <c r="B283" s="34" t="s">
        <v>3706</v>
      </c>
      <c r="C283" s="35" t="s">
        <v>776</v>
      </c>
      <c r="D283" s="213">
        <v>5403.32</v>
      </c>
      <c r="E283" s="35" t="s">
        <v>3190</v>
      </c>
      <c r="F283" s="342">
        <f>'Table 1'!A281</f>
        <v>41104</v>
      </c>
      <c r="G283" s="52">
        <f>IF(A283='Table 1'!A280,'Table 1'!F280)</f>
        <v>2648.28</v>
      </c>
    </row>
    <row r="284" spans="1:7" s="52" customFormat="1" ht="24.95" customHeight="1" x14ac:dyDescent="0.2">
      <c r="A284" s="211">
        <v>41104</v>
      </c>
      <c r="B284" s="34" t="s">
        <v>3707</v>
      </c>
      <c r="C284" s="35" t="s">
        <v>776</v>
      </c>
      <c r="D284" s="213">
        <v>6146.09</v>
      </c>
      <c r="E284" s="35" t="s">
        <v>3190</v>
      </c>
      <c r="F284" s="342">
        <f>'Table 1'!A282</f>
        <v>41155</v>
      </c>
      <c r="G284" s="52">
        <f>IF(A284='Table 1'!A281,'Table 1'!F281)</f>
        <v>3788.63</v>
      </c>
    </row>
    <row r="285" spans="1:7" s="52" customFormat="1" ht="24.95" customHeight="1" x14ac:dyDescent="0.2">
      <c r="A285" s="211">
        <v>41155</v>
      </c>
      <c r="B285" s="34" t="s">
        <v>3708</v>
      </c>
      <c r="C285" s="35" t="s">
        <v>776</v>
      </c>
      <c r="D285" s="213">
        <v>8477.64</v>
      </c>
      <c r="E285" s="35" t="s">
        <v>3190</v>
      </c>
      <c r="F285" s="342">
        <f>'Table 1'!A283</f>
        <v>40635</v>
      </c>
      <c r="G285" s="52">
        <f>IF(A285='Table 1'!A282,'Table 1'!F282)</f>
        <v>4859.62</v>
      </c>
    </row>
    <row r="286" spans="1:7" s="52" customFormat="1" ht="24.95" customHeight="1" x14ac:dyDescent="0.2">
      <c r="A286" s="211">
        <v>40635</v>
      </c>
      <c r="B286" s="34" t="s">
        <v>3709</v>
      </c>
      <c r="C286" s="35" t="s">
        <v>776</v>
      </c>
      <c r="D286" s="213">
        <v>10694.42</v>
      </c>
      <c r="E286" s="35" t="s">
        <v>3190</v>
      </c>
      <c r="F286" s="342">
        <f>'Table 1'!A284</f>
        <v>42230</v>
      </c>
      <c r="G286" s="52">
        <f>IF(A286='Table 1'!A283,'Table 1'!F283)</f>
        <v>11091.32</v>
      </c>
    </row>
    <row r="287" spans="1:7" s="52" customFormat="1" ht="24.95" customHeight="1" x14ac:dyDescent="0.2">
      <c r="A287" s="211">
        <v>42230</v>
      </c>
      <c r="B287" s="34" t="s">
        <v>3710</v>
      </c>
      <c r="C287" s="35" t="s">
        <v>776</v>
      </c>
      <c r="D287" s="213">
        <v>7442.23</v>
      </c>
      <c r="E287" s="35" t="s">
        <v>3190</v>
      </c>
      <c r="F287" s="342">
        <f>'Table 1'!A285</f>
        <v>40658</v>
      </c>
      <c r="G287" s="52">
        <f>IF(A287='Table 1'!A284,'Table 1'!F284)</f>
        <v>8085.26</v>
      </c>
    </row>
    <row r="288" spans="1:7" s="52" customFormat="1" ht="24.95" customHeight="1" x14ac:dyDescent="0.2">
      <c r="A288" s="211">
        <v>40658</v>
      </c>
      <c r="B288" s="34" t="s">
        <v>224</v>
      </c>
      <c r="C288" s="35" t="s">
        <v>738</v>
      </c>
      <c r="D288" s="212">
        <v>5.15</v>
      </c>
      <c r="E288" s="35"/>
      <c r="F288" s="342">
        <f>'Table 1'!A286</f>
        <v>41161</v>
      </c>
      <c r="G288" s="52">
        <f>IF(A288='Table 1'!A285,'Table 1'!F285)</f>
        <v>5.19</v>
      </c>
    </row>
    <row r="289" spans="1:7" s="52" customFormat="1" ht="24.95" customHeight="1" x14ac:dyDescent="0.2">
      <c r="A289" s="211">
        <v>41161</v>
      </c>
      <c r="B289" s="34" t="s">
        <v>225</v>
      </c>
      <c r="C289" s="35" t="s">
        <v>3614</v>
      </c>
      <c r="D289" s="213">
        <v>4306.3</v>
      </c>
      <c r="E289" s="35"/>
      <c r="F289" s="342">
        <f>'Table 1'!A287</f>
        <v>40563</v>
      </c>
      <c r="G289" s="52">
        <f>IF(A289='Table 1'!A286,'Table 1'!F286)</f>
        <v>4045.9</v>
      </c>
    </row>
    <row r="290" spans="1:7" s="52" customFormat="1" ht="24.95" customHeight="1" x14ac:dyDescent="0.2">
      <c r="A290" s="211">
        <v>40563</v>
      </c>
      <c r="B290" s="34" t="s">
        <v>3206</v>
      </c>
      <c r="C290" s="35" t="s">
        <v>3614</v>
      </c>
      <c r="D290" s="213">
        <v>4508.72</v>
      </c>
      <c r="E290" s="35"/>
      <c r="F290" s="342">
        <f>'Table 1'!A288</f>
        <v>40564</v>
      </c>
      <c r="G290" s="52">
        <f>IF(A290='Table 1'!A287,'Table 1'!F287)</f>
        <v>4368.6400000000003</v>
      </c>
    </row>
    <row r="291" spans="1:7" s="52" customFormat="1" ht="24.95" customHeight="1" x14ac:dyDescent="0.2">
      <c r="A291" s="211">
        <v>40564</v>
      </c>
      <c r="B291" s="34" t="s">
        <v>3207</v>
      </c>
      <c r="C291" s="35" t="s">
        <v>3614</v>
      </c>
      <c r="D291" s="213">
        <v>5537.27</v>
      </c>
      <c r="E291" s="35"/>
      <c r="F291" s="342">
        <f>'Table 1'!A289</f>
        <v>41333</v>
      </c>
      <c r="G291" s="52">
        <f>IF(A291='Table 1'!A288,'Table 1'!F288)</f>
        <v>5367.79</v>
      </c>
    </row>
    <row r="292" spans="1:7" s="52" customFormat="1" ht="24.95" customHeight="1" x14ac:dyDescent="0.2">
      <c r="A292" s="211">
        <v>41333</v>
      </c>
      <c r="B292" s="34" t="s">
        <v>3208</v>
      </c>
      <c r="C292" s="35" t="s">
        <v>3614</v>
      </c>
      <c r="D292" s="213">
        <v>2175.5100000000002</v>
      </c>
      <c r="E292" s="35" t="s">
        <v>3190</v>
      </c>
      <c r="F292" s="342">
        <f>'Table 1'!A290</f>
        <v>40545</v>
      </c>
      <c r="G292" s="52">
        <f>IF(A292='Table 1'!A289,'Table 1'!F289)</f>
        <v>2047.59</v>
      </c>
    </row>
    <row r="293" spans="1:7" s="52" customFormat="1" ht="24.95" customHeight="1" x14ac:dyDescent="0.2">
      <c r="A293" s="211">
        <v>40545</v>
      </c>
      <c r="B293" s="34" t="s">
        <v>3209</v>
      </c>
      <c r="C293" s="35" t="s">
        <v>3614</v>
      </c>
      <c r="D293" s="213">
        <v>2088.84</v>
      </c>
      <c r="E293" s="35" t="s">
        <v>3190</v>
      </c>
      <c r="F293" s="342">
        <f>'Table 1'!A291</f>
        <v>40546</v>
      </c>
      <c r="G293" s="52">
        <f>IF(A293='Table 1'!A290,'Table 1'!F290)</f>
        <v>2032.84</v>
      </c>
    </row>
    <row r="294" spans="1:7" s="52" customFormat="1" ht="24.95" customHeight="1" x14ac:dyDescent="0.2">
      <c r="A294" s="211">
        <v>40546</v>
      </c>
      <c r="B294" s="34" t="s">
        <v>3210</v>
      </c>
      <c r="C294" s="35" t="s">
        <v>3614</v>
      </c>
      <c r="D294" s="213">
        <v>3239.32</v>
      </c>
      <c r="E294" s="35" t="s">
        <v>3190</v>
      </c>
      <c r="F294" s="342">
        <f>'Table 1'!A292</f>
        <v>40547</v>
      </c>
      <c r="G294" s="52">
        <f>IF(A294='Table 1'!A291,'Table 1'!F291)</f>
        <v>3156.3</v>
      </c>
    </row>
    <row r="295" spans="1:7" s="52" customFormat="1" ht="24.95" customHeight="1" x14ac:dyDescent="0.2">
      <c r="A295" s="211">
        <v>40547</v>
      </c>
      <c r="B295" s="34" t="s">
        <v>3211</v>
      </c>
      <c r="C295" s="35" t="s">
        <v>3614</v>
      </c>
      <c r="D295" s="213">
        <v>4019.45</v>
      </c>
      <c r="E295" s="35" t="s">
        <v>3190</v>
      </c>
      <c r="F295" s="342">
        <f>'Table 1'!A293</f>
        <v>40548</v>
      </c>
      <c r="G295" s="52">
        <f>IF(A295='Table 1'!A292,'Table 1'!F292)</f>
        <v>3920.97</v>
      </c>
    </row>
    <row r="296" spans="1:7" s="52" customFormat="1" ht="24.95" customHeight="1" x14ac:dyDescent="0.2">
      <c r="A296" s="211">
        <v>40548</v>
      </c>
      <c r="B296" s="34" t="s">
        <v>3212</v>
      </c>
      <c r="C296" s="35" t="s">
        <v>3614</v>
      </c>
      <c r="D296" s="213">
        <v>4772.6899999999996</v>
      </c>
      <c r="E296" s="35" t="s">
        <v>3190</v>
      </c>
      <c r="F296" s="342">
        <f>'Table 1'!A294</f>
        <v>40549</v>
      </c>
      <c r="G296" s="52">
        <f>IF(A296='Table 1'!A293,'Table 1'!F293)</f>
        <v>4658.08</v>
      </c>
    </row>
    <row r="297" spans="1:7" s="52" customFormat="1" ht="24.95" customHeight="1" x14ac:dyDescent="0.2">
      <c r="A297" s="211">
        <v>40549</v>
      </c>
      <c r="B297" s="34" t="s">
        <v>3213</v>
      </c>
      <c r="C297" s="35" t="s">
        <v>3614</v>
      </c>
      <c r="D297" s="213">
        <v>1389.78</v>
      </c>
      <c r="E297" s="35"/>
      <c r="F297" s="342">
        <f>'Table 1'!A295</f>
        <v>40550</v>
      </c>
      <c r="G297" s="52">
        <f>IF(A297='Table 1'!A294,'Table 1'!F294)</f>
        <v>1341.63</v>
      </c>
    </row>
    <row r="298" spans="1:7" s="52" customFormat="1" ht="24.95" customHeight="1" x14ac:dyDescent="0.2">
      <c r="A298" s="211">
        <v>40550</v>
      </c>
      <c r="B298" s="34" t="s">
        <v>3214</v>
      </c>
      <c r="C298" s="35" t="s">
        <v>3614</v>
      </c>
      <c r="D298" s="213">
        <v>1754.04</v>
      </c>
      <c r="E298" s="35"/>
      <c r="F298" s="342">
        <f>'Table 1'!A296</f>
        <v>40551</v>
      </c>
      <c r="G298" s="52">
        <f>IF(A298='Table 1'!A295,'Table 1'!F295)</f>
        <v>1695.94</v>
      </c>
    </row>
    <row r="299" spans="1:7" s="52" customFormat="1" ht="24.95" customHeight="1" x14ac:dyDescent="0.2">
      <c r="A299" s="211">
        <v>40551</v>
      </c>
      <c r="B299" s="34" t="s">
        <v>3215</v>
      </c>
      <c r="C299" s="35" t="s">
        <v>3614</v>
      </c>
      <c r="D299" s="213">
        <v>2206.8200000000002</v>
      </c>
      <c r="E299" s="35"/>
      <c r="F299" s="342">
        <f>'Table 1'!A297</f>
        <v>40552</v>
      </c>
      <c r="G299" s="52">
        <f>IF(A299='Table 1'!A296,'Table 1'!F296)</f>
        <v>2134.64</v>
      </c>
    </row>
    <row r="300" spans="1:7" s="52" customFormat="1" ht="24.95" customHeight="1" x14ac:dyDescent="0.2">
      <c r="A300" s="211">
        <v>40552</v>
      </c>
      <c r="B300" s="34" t="s">
        <v>3216</v>
      </c>
      <c r="C300" s="35" t="s">
        <v>3614</v>
      </c>
      <c r="D300" s="213">
        <v>3510.03</v>
      </c>
      <c r="E300" s="35"/>
      <c r="F300" s="342">
        <f>'Table 1'!A298</f>
        <v>41320</v>
      </c>
      <c r="G300" s="52">
        <f>IF(A300='Table 1'!A297,'Table 1'!F297)</f>
        <v>3403.04</v>
      </c>
    </row>
    <row r="301" spans="1:7" s="52" customFormat="1" ht="24.95" customHeight="1" x14ac:dyDescent="0.2">
      <c r="A301" s="211">
        <v>41320</v>
      </c>
      <c r="B301" s="34" t="s">
        <v>226</v>
      </c>
      <c r="C301" s="35" t="s">
        <v>3614</v>
      </c>
      <c r="D301" s="213">
        <v>7655.22</v>
      </c>
      <c r="E301" s="35" t="s">
        <v>3190</v>
      </c>
      <c r="F301" s="342">
        <f>'Table 1'!A299</f>
        <v>41184</v>
      </c>
      <c r="G301" s="52">
        <f>IF(A301='Table 1'!A298,'Table 1'!F298)</f>
        <v>7592.18</v>
      </c>
    </row>
    <row r="302" spans="1:7" s="52" customFormat="1" ht="24.95" customHeight="1" x14ac:dyDescent="0.2">
      <c r="A302" s="211">
        <v>41184</v>
      </c>
      <c r="B302" s="34" t="s">
        <v>227</v>
      </c>
      <c r="C302" s="35" t="s">
        <v>776</v>
      </c>
      <c r="D302" s="213">
        <v>1272.07</v>
      </c>
      <c r="E302" s="35"/>
      <c r="F302" s="342">
        <f>'Table 1'!A300</f>
        <v>41338</v>
      </c>
      <c r="G302" s="52">
        <f>IF(A302='Table 1'!A299,'Table 1'!F299)</f>
        <v>1199.58</v>
      </c>
    </row>
    <row r="303" spans="1:7" s="52" customFormat="1" ht="24.95" customHeight="1" x14ac:dyDescent="0.2">
      <c r="A303" s="211">
        <v>41338</v>
      </c>
      <c r="B303" s="34" t="s">
        <v>228</v>
      </c>
      <c r="C303" s="35" t="s">
        <v>3614</v>
      </c>
      <c r="D303" s="212">
        <v>584.12</v>
      </c>
      <c r="E303" s="35"/>
      <c r="F303" s="342">
        <f>'Table 1'!A301</f>
        <v>40561</v>
      </c>
      <c r="G303" s="52">
        <f>IF(A303='Table 1'!A300,'Table 1'!F300)</f>
        <v>552.87</v>
      </c>
    </row>
    <row r="304" spans="1:7" s="52" customFormat="1" ht="24.95" customHeight="1" x14ac:dyDescent="0.2">
      <c r="A304" s="211">
        <v>40561</v>
      </c>
      <c r="B304" s="34" t="s">
        <v>229</v>
      </c>
      <c r="C304" s="35" t="s">
        <v>3614</v>
      </c>
      <c r="D304" s="212">
        <v>671.67</v>
      </c>
      <c r="E304" s="35" t="s">
        <v>3190</v>
      </c>
      <c r="F304" s="342">
        <f>'Table 1'!A302</f>
        <v>40672</v>
      </c>
      <c r="G304" s="52">
        <f>IF(A304='Table 1'!A301,'Table 1'!F301)</f>
        <v>678.49</v>
      </c>
    </row>
    <row r="305" spans="1:7" s="52" customFormat="1" ht="24.95" customHeight="1" x14ac:dyDescent="0.2">
      <c r="A305" s="211">
        <v>40672</v>
      </c>
      <c r="B305" s="34" t="s">
        <v>230</v>
      </c>
      <c r="C305" s="35" t="s">
        <v>776</v>
      </c>
      <c r="D305" s="212">
        <v>657.28</v>
      </c>
      <c r="E305" s="35" t="s">
        <v>3190</v>
      </c>
      <c r="F305" s="342">
        <f>'Table 1'!A303</f>
        <v>40703</v>
      </c>
      <c r="G305" s="52">
        <f>IF(A305='Table 1'!A302,'Table 1'!F302)</f>
        <v>653.55999999999995</v>
      </c>
    </row>
    <row r="306" spans="1:7" s="52" customFormat="1" ht="24.95" customHeight="1" x14ac:dyDescent="0.2">
      <c r="A306" s="211">
        <v>40703</v>
      </c>
      <c r="B306" s="34" t="s">
        <v>231</v>
      </c>
      <c r="C306" s="35" t="s">
        <v>776</v>
      </c>
      <c r="D306" s="212">
        <v>206.9</v>
      </c>
      <c r="E306" s="35"/>
      <c r="F306" s="342">
        <f>'Table 1'!A304</f>
        <v>40671</v>
      </c>
      <c r="G306" s="52">
        <f>IF(A306='Table 1'!A303,'Table 1'!F303)</f>
        <v>196.14</v>
      </c>
    </row>
    <row r="307" spans="1:7" s="52" customFormat="1" ht="24.95" customHeight="1" x14ac:dyDescent="0.2">
      <c r="A307" s="211">
        <v>40671</v>
      </c>
      <c r="B307" s="34" t="s">
        <v>232</v>
      </c>
      <c r="C307" s="35" t="s">
        <v>776</v>
      </c>
      <c r="D307" s="212">
        <v>255.94</v>
      </c>
      <c r="E307" s="35"/>
      <c r="F307" s="342">
        <f>'Table 1'!A305</f>
        <v>41016</v>
      </c>
      <c r="G307" s="52">
        <f>IF(A307='Table 1'!A304,'Table 1'!F304)</f>
        <v>249.27</v>
      </c>
    </row>
    <row r="308" spans="1:7" s="52" customFormat="1" ht="24.95" customHeight="1" x14ac:dyDescent="0.2">
      <c r="A308" s="211">
        <v>41016</v>
      </c>
      <c r="B308" s="34" t="s">
        <v>233</v>
      </c>
      <c r="C308" s="35" t="s">
        <v>776</v>
      </c>
      <c r="D308" s="212">
        <v>188.19</v>
      </c>
      <c r="E308" s="35" t="s">
        <v>3190</v>
      </c>
      <c r="F308" s="342">
        <f>'Table 1'!A306</f>
        <v>40952</v>
      </c>
      <c r="G308" s="52">
        <f>IF(A308='Table 1'!A305,'Table 1'!F305)</f>
        <v>183.55</v>
      </c>
    </row>
    <row r="309" spans="1:7" s="52" customFormat="1" ht="24.95" customHeight="1" x14ac:dyDescent="0.2">
      <c r="A309" s="211">
        <v>40952</v>
      </c>
      <c r="B309" s="34" t="s">
        <v>3217</v>
      </c>
      <c r="C309" s="35" t="s">
        <v>738</v>
      </c>
      <c r="D309" s="212">
        <v>30.95</v>
      </c>
      <c r="E309" s="35"/>
      <c r="F309" s="342">
        <f>'Table 1'!A307</f>
        <v>40953</v>
      </c>
      <c r="G309" s="52">
        <f>IF(A309='Table 1'!A306,'Table 1'!F306)</f>
        <v>36.6</v>
      </c>
    </row>
    <row r="310" spans="1:7" s="52" customFormat="1" ht="24.95" customHeight="1" x14ac:dyDescent="0.2">
      <c r="A310" s="211">
        <v>40953</v>
      </c>
      <c r="B310" s="34" t="s">
        <v>234</v>
      </c>
      <c r="C310" s="35" t="s">
        <v>776</v>
      </c>
      <c r="D310" s="212">
        <v>73.86</v>
      </c>
      <c r="E310" s="35" t="s">
        <v>3190</v>
      </c>
      <c r="F310" s="342">
        <f>'Table 1'!A308</f>
        <v>40708</v>
      </c>
      <c r="G310" s="52">
        <f>IF(A310='Table 1'!A307,'Table 1'!F307)</f>
        <v>81.73</v>
      </c>
    </row>
    <row r="311" spans="1:7" s="52" customFormat="1" ht="24.95" customHeight="1" x14ac:dyDescent="0.2">
      <c r="A311" s="211">
        <v>40708</v>
      </c>
      <c r="B311" s="34" t="s">
        <v>3711</v>
      </c>
      <c r="C311" s="35" t="s">
        <v>738</v>
      </c>
      <c r="D311" s="212">
        <v>77.05</v>
      </c>
      <c r="E311" s="35"/>
      <c r="F311" s="342">
        <f>'Table 1'!A309</f>
        <v>40377</v>
      </c>
      <c r="G311" s="52">
        <f>IF(A311='Table 1'!A308,'Table 1'!F308)</f>
        <v>84.7</v>
      </c>
    </row>
    <row r="312" spans="1:7" s="52" customFormat="1" ht="24.95" customHeight="1" x14ac:dyDescent="0.2">
      <c r="A312" s="211">
        <v>40377</v>
      </c>
      <c r="B312" s="34" t="s">
        <v>235</v>
      </c>
      <c r="C312" s="35" t="s">
        <v>738</v>
      </c>
      <c r="D312" s="212">
        <v>5.76</v>
      </c>
      <c r="E312" s="35"/>
      <c r="F312" s="342">
        <f>'Table 1'!A310</f>
        <v>40378</v>
      </c>
      <c r="G312" s="52">
        <f>IF(A312='Table 1'!A309,'Table 1'!F309)</f>
        <v>5.3</v>
      </c>
    </row>
    <row r="313" spans="1:7" s="52" customFormat="1" ht="24.95" customHeight="1" x14ac:dyDescent="0.2">
      <c r="A313" s="211">
        <v>40378</v>
      </c>
      <c r="B313" s="34" t="s">
        <v>236</v>
      </c>
      <c r="C313" s="35" t="s">
        <v>738</v>
      </c>
      <c r="D313" s="212">
        <v>8.9700000000000006</v>
      </c>
      <c r="E313" s="35"/>
      <c r="F313" s="342">
        <f>'Table 1'!A311</f>
        <v>41389</v>
      </c>
      <c r="G313" s="52">
        <f>IF(A313='Table 1'!A310,'Table 1'!F310)</f>
        <v>8.6300000000000008</v>
      </c>
    </row>
    <row r="314" spans="1:7" s="52" customFormat="1" ht="24.95" customHeight="1" x14ac:dyDescent="0.2">
      <c r="A314" s="211">
        <v>41389</v>
      </c>
      <c r="B314" s="34" t="s">
        <v>237</v>
      </c>
      <c r="C314" s="35" t="s">
        <v>737</v>
      </c>
      <c r="D314" s="212">
        <v>4.6399999999999997</v>
      </c>
      <c r="E314" s="35"/>
      <c r="F314" s="342">
        <f>'Table 1'!A312</f>
        <v>40715</v>
      </c>
      <c r="G314" s="52">
        <f>IF(A314='Table 1'!A311,'Table 1'!F311)</f>
        <v>4.5599999999999996</v>
      </c>
    </row>
    <row r="315" spans="1:7" s="52" customFormat="1" ht="24.95" customHeight="1" x14ac:dyDescent="0.2">
      <c r="A315" s="211">
        <v>40715</v>
      </c>
      <c r="B315" s="34" t="s">
        <v>3712</v>
      </c>
      <c r="C315" s="35" t="s">
        <v>737</v>
      </c>
      <c r="D315" s="212">
        <v>93.76</v>
      </c>
      <c r="E315" s="35" t="s">
        <v>3190</v>
      </c>
      <c r="F315" s="342">
        <f>'Table 1'!A313</f>
        <v>40716</v>
      </c>
      <c r="G315" s="52">
        <f>IF(A315='Table 1'!A312,'Table 1'!F312)</f>
        <v>82.97</v>
      </c>
    </row>
    <row r="316" spans="1:7" s="52" customFormat="1" ht="24.95" customHeight="1" x14ac:dyDescent="0.2">
      <c r="A316" s="211">
        <v>40716</v>
      </c>
      <c r="B316" s="34" t="s">
        <v>3713</v>
      </c>
      <c r="C316" s="35" t="s">
        <v>737</v>
      </c>
      <c r="D316" s="212">
        <v>100.47</v>
      </c>
      <c r="E316" s="35" t="s">
        <v>3190</v>
      </c>
      <c r="F316" s="342">
        <f>'Table 1'!A314</f>
        <v>40717</v>
      </c>
      <c r="G316" s="52">
        <f>IF(A316='Table 1'!A313,'Table 1'!F313)</f>
        <v>89.71</v>
      </c>
    </row>
    <row r="317" spans="1:7" s="52" customFormat="1" ht="24.95" customHeight="1" x14ac:dyDescent="0.2">
      <c r="A317" s="211">
        <v>40717</v>
      </c>
      <c r="B317" s="34" t="s">
        <v>3714</v>
      </c>
      <c r="C317" s="35" t="s">
        <v>737</v>
      </c>
      <c r="D317" s="212">
        <v>98.29</v>
      </c>
      <c r="E317" s="35" t="s">
        <v>3190</v>
      </c>
      <c r="F317" s="342">
        <f>'Table 1'!A315</f>
        <v>40718</v>
      </c>
      <c r="G317" s="52">
        <f>IF(A317='Table 1'!A314,'Table 1'!F314)</f>
        <v>91.22</v>
      </c>
    </row>
    <row r="318" spans="1:7" s="52" customFormat="1" ht="24.95" customHeight="1" x14ac:dyDescent="0.2">
      <c r="A318" s="211">
        <v>40718</v>
      </c>
      <c r="B318" s="34" t="s">
        <v>3715</v>
      </c>
      <c r="C318" s="35" t="s">
        <v>737</v>
      </c>
      <c r="D318" s="212">
        <v>105.77</v>
      </c>
      <c r="E318" s="35" t="s">
        <v>3190</v>
      </c>
      <c r="F318" s="342">
        <f>'Table 1'!A316</f>
        <v>40652</v>
      </c>
      <c r="G318" s="52">
        <f>IF(A318='Table 1'!A315,'Table 1'!F315)</f>
        <v>94</v>
      </c>
    </row>
    <row r="319" spans="1:7" s="52" customFormat="1" ht="24.95" customHeight="1" x14ac:dyDescent="0.2">
      <c r="A319" s="211">
        <v>40652</v>
      </c>
      <c r="B319" s="34" t="s">
        <v>3218</v>
      </c>
      <c r="C319" s="35" t="s">
        <v>776</v>
      </c>
      <c r="D319" s="212">
        <v>348.05</v>
      </c>
      <c r="E319" s="35" t="s">
        <v>3190</v>
      </c>
      <c r="F319" s="342">
        <f>'Table 1'!A317</f>
        <v>41090</v>
      </c>
      <c r="G319" s="52">
        <f>IF(A319='Table 1'!A316,'Table 1'!F316)</f>
        <v>377.19</v>
      </c>
    </row>
    <row r="320" spans="1:7" s="52" customFormat="1" ht="24.95" customHeight="1" x14ac:dyDescent="0.2">
      <c r="A320" s="211">
        <v>41090</v>
      </c>
      <c r="B320" s="34" t="s">
        <v>3716</v>
      </c>
      <c r="C320" s="35" t="s">
        <v>737</v>
      </c>
      <c r="D320" s="212">
        <v>854.5</v>
      </c>
      <c r="E320" s="35"/>
      <c r="F320" s="342">
        <f>'Table 1'!A318</f>
        <v>40350</v>
      </c>
      <c r="G320" s="52">
        <f>IF(A320='Table 1'!A317,'Table 1'!F317)</f>
        <v>877.23</v>
      </c>
    </row>
    <row r="321" spans="1:7" s="52" customFormat="1" ht="24.95" customHeight="1" x14ac:dyDescent="0.2">
      <c r="A321" s="211">
        <v>40350</v>
      </c>
      <c r="B321" s="34" t="s">
        <v>238</v>
      </c>
      <c r="C321" s="35" t="s">
        <v>737</v>
      </c>
      <c r="D321" s="212">
        <v>413.64</v>
      </c>
      <c r="E321" s="35" t="s">
        <v>3190</v>
      </c>
      <c r="F321" s="342">
        <f>'Table 1'!A319</f>
        <v>40351</v>
      </c>
      <c r="G321" s="52">
        <f>IF(A321='Table 1'!A318,'Table 1'!F318)</f>
        <v>381.2</v>
      </c>
    </row>
    <row r="322" spans="1:7" s="52" customFormat="1" ht="24.95" customHeight="1" x14ac:dyDescent="0.2">
      <c r="A322" s="211">
        <v>40351</v>
      </c>
      <c r="B322" s="34" t="s">
        <v>239</v>
      </c>
      <c r="C322" s="35" t="s">
        <v>737</v>
      </c>
      <c r="D322" s="212">
        <v>451.68</v>
      </c>
      <c r="E322" s="35" t="s">
        <v>3190</v>
      </c>
      <c r="F322" s="342">
        <f>'Table 1'!A320</f>
        <v>40353</v>
      </c>
      <c r="G322" s="52">
        <f>IF(A322='Table 1'!A319,'Table 1'!F319)</f>
        <v>408.26</v>
      </c>
    </row>
    <row r="323" spans="1:7" s="52" customFormat="1" ht="24.95" customHeight="1" x14ac:dyDescent="0.2">
      <c r="A323" s="211">
        <v>40353</v>
      </c>
      <c r="B323" s="34" t="s">
        <v>240</v>
      </c>
      <c r="C323" s="35" t="s">
        <v>737</v>
      </c>
      <c r="D323" s="212">
        <v>470.62</v>
      </c>
      <c r="E323" s="35" t="s">
        <v>3190</v>
      </c>
      <c r="F323" s="342">
        <f>'Table 1'!A321</f>
        <v>40349</v>
      </c>
      <c r="G323" s="52">
        <f>IF(A323='Table 1'!A320,'Table 1'!F320)</f>
        <v>421.76</v>
      </c>
    </row>
    <row r="324" spans="1:7" s="52" customFormat="1" ht="24.95" customHeight="1" x14ac:dyDescent="0.2">
      <c r="A324" s="211">
        <v>40383</v>
      </c>
      <c r="B324" s="34" t="s">
        <v>241</v>
      </c>
      <c r="C324" s="35" t="s">
        <v>737</v>
      </c>
      <c r="D324" s="212">
        <v>462.35</v>
      </c>
      <c r="E324" s="35"/>
      <c r="F324" s="342"/>
      <c r="G324" s="52" t="b">
        <f>IF(A324='Table 1'!A321,'Table 1'!F321)</f>
        <v>0</v>
      </c>
    </row>
    <row r="325" spans="1:7" s="52" customFormat="1" ht="24.95" customHeight="1" x14ac:dyDescent="0.2">
      <c r="A325" s="211">
        <v>40349</v>
      </c>
      <c r="B325" s="34" t="s">
        <v>242</v>
      </c>
      <c r="C325" s="35" t="s">
        <v>737</v>
      </c>
      <c r="D325" s="212">
        <v>446.48</v>
      </c>
      <c r="E325" s="35" t="s">
        <v>3190</v>
      </c>
      <c r="F325" s="342">
        <f>'Table 1'!A321</f>
        <v>40349</v>
      </c>
      <c r="G325" s="52">
        <f>IF(A325='Table 1'!A321,'Table 1'!F321)</f>
        <v>423</v>
      </c>
    </row>
    <row r="326" spans="1:7" s="52" customFormat="1" ht="24.95" customHeight="1" x14ac:dyDescent="0.2">
      <c r="A326" s="211">
        <v>40358</v>
      </c>
      <c r="B326" s="34" t="s">
        <v>3219</v>
      </c>
      <c r="C326" s="35" t="s">
        <v>737</v>
      </c>
      <c r="D326" s="212">
        <v>598.59</v>
      </c>
      <c r="E326" s="35" t="s">
        <v>3190</v>
      </c>
      <c r="F326" s="342">
        <f>'Table 1'!A324</f>
        <v>40360</v>
      </c>
      <c r="G326" s="52">
        <f>IF(A326='Table 1'!A322,'Table 1'!F322)</f>
        <v>540.6</v>
      </c>
    </row>
    <row r="327" spans="1:7" s="52" customFormat="1" ht="24.95" customHeight="1" x14ac:dyDescent="0.2">
      <c r="A327" s="211">
        <v>40361</v>
      </c>
      <c r="B327" s="34" t="s">
        <v>3220</v>
      </c>
      <c r="C327" s="35" t="s">
        <v>737</v>
      </c>
      <c r="D327" s="212">
        <v>628.97</v>
      </c>
      <c r="E327" s="35" t="s">
        <v>3190</v>
      </c>
      <c r="F327" s="342">
        <f>'Table 1'!A325</f>
        <v>40363</v>
      </c>
      <c r="G327" s="52">
        <f>IF(A327='Table 1'!A323,'Table 1'!F323)</f>
        <v>564.08000000000004</v>
      </c>
    </row>
    <row r="328" spans="1:7" s="52" customFormat="1" ht="24.95" customHeight="1" x14ac:dyDescent="0.2">
      <c r="A328" s="211">
        <v>40360</v>
      </c>
      <c r="B328" s="34" t="s">
        <v>3221</v>
      </c>
      <c r="C328" s="35" t="s">
        <v>737</v>
      </c>
      <c r="D328" s="212">
        <v>625.64</v>
      </c>
      <c r="E328" s="35" t="s">
        <v>3190</v>
      </c>
      <c r="F328" s="342">
        <f>'Table 1'!A326</f>
        <v>40362</v>
      </c>
      <c r="G328" s="52">
        <f>IF(A328='Table 1'!A324,'Table 1'!F324)</f>
        <v>559.88</v>
      </c>
    </row>
    <row r="329" spans="1:7" s="52" customFormat="1" ht="24.95" customHeight="1" x14ac:dyDescent="0.2">
      <c r="A329" s="211">
        <v>40363</v>
      </c>
      <c r="B329" s="34" t="s">
        <v>3222</v>
      </c>
      <c r="C329" s="35" t="s">
        <v>737</v>
      </c>
      <c r="D329" s="212">
        <v>658.11</v>
      </c>
      <c r="E329" s="35" t="s">
        <v>3190</v>
      </c>
      <c r="F329" s="342">
        <f>'Table 1'!A327</f>
        <v>40368</v>
      </c>
      <c r="G329" s="52">
        <f>IF(A329='Table 1'!A325,'Table 1'!F325)</f>
        <v>585.04999999999995</v>
      </c>
    </row>
    <row r="330" spans="1:7" s="52" customFormat="1" ht="24.95" customHeight="1" x14ac:dyDescent="0.2">
      <c r="A330" s="211">
        <v>40362</v>
      </c>
      <c r="B330" s="34" t="s">
        <v>3717</v>
      </c>
      <c r="C330" s="35" t="s">
        <v>737</v>
      </c>
      <c r="D330" s="212">
        <v>654.39</v>
      </c>
      <c r="E330" s="35" t="s">
        <v>3190</v>
      </c>
      <c r="F330" s="342">
        <f>'Table 1'!A328</f>
        <v>40365</v>
      </c>
      <c r="G330" s="52">
        <f>IF(A330='Table 1'!A326,'Table 1'!F326)</f>
        <v>580.35</v>
      </c>
    </row>
    <row r="331" spans="1:7" s="52" customFormat="1" ht="24.95" customHeight="1" x14ac:dyDescent="0.2">
      <c r="A331" s="211">
        <v>40368</v>
      </c>
      <c r="B331" s="34" t="s">
        <v>3223</v>
      </c>
      <c r="C331" s="35" t="s">
        <v>737</v>
      </c>
      <c r="D331" s="212">
        <v>840.81</v>
      </c>
      <c r="E331" s="35" t="s">
        <v>3190</v>
      </c>
      <c r="F331" s="342">
        <f>'Table 1'!A329</f>
        <v>40364</v>
      </c>
      <c r="G331" s="52">
        <f>IF(A331='Table 1'!A327,'Table 1'!F327)</f>
        <v>783.6</v>
      </c>
    </row>
    <row r="332" spans="1:7" s="52" customFormat="1" ht="24.95" customHeight="1" x14ac:dyDescent="0.2">
      <c r="A332" s="211">
        <v>40365</v>
      </c>
      <c r="B332" s="34" t="s">
        <v>3224</v>
      </c>
      <c r="C332" s="35" t="s">
        <v>737</v>
      </c>
      <c r="D332" s="212">
        <v>684.97</v>
      </c>
      <c r="E332" s="35" t="s">
        <v>3190</v>
      </c>
      <c r="F332" s="342">
        <f>'Table 1'!A330</f>
        <v>40369</v>
      </c>
      <c r="G332" s="52">
        <f>IF(A332='Table 1'!A328,'Table 1'!F328)</f>
        <v>604.41999999999996</v>
      </c>
    </row>
    <row r="333" spans="1:7" s="52" customFormat="1" ht="24.95" customHeight="1" x14ac:dyDescent="0.2">
      <c r="A333" s="211">
        <v>40364</v>
      </c>
      <c r="B333" s="34" t="s">
        <v>3225</v>
      </c>
      <c r="C333" s="35" t="s">
        <v>737</v>
      </c>
      <c r="D333" s="212">
        <v>680.88</v>
      </c>
      <c r="E333" s="35" t="s">
        <v>3190</v>
      </c>
      <c r="F333" s="342">
        <f>'Table 1'!A331</f>
        <v>40371</v>
      </c>
      <c r="G333" s="52">
        <f>IF(A333='Table 1'!A329,'Table 1'!F329)</f>
        <v>599.24</v>
      </c>
    </row>
    <row r="334" spans="1:7" s="52" customFormat="1" ht="24.95" customHeight="1" x14ac:dyDescent="0.2">
      <c r="A334" s="211">
        <v>40369</v>
      </c>
      <c r="B334" s="34" t="s">
        <v>3226</v>
      </c>
      <c r="C334" s="35" t="s">
        <v>737</v>
      </c>
      <c r="D334" s="212">
        <v>882.8</v>
      </c>
      <c r="E334" s="35" t="s">
        <v>3190</v>
      </c>
      <c r="F334" s="342">
        <f>'Table 1'!A332</f>
        <v>40467</v>
      </c>
      <c r="G334" s="52">
        <f>IF(A334='Table 1'!A330,'Table 1'!F330)</f>
        <v>825.14</v>
      </c>
    </row>
    <row r="335" spans="1:7" s="52" customFormat="1" ht="24.95" customHeight="1" x14ac:dyDescent="0.2">
      <c r="A335" s="211">
        <v>40371</v>
      </c>
      <c r="B335" s="34" t="s">
        <v>3227</v>
      </c>
      <c r="C335" s="35" t="s">
        <v>737</v>
      </c>
      <c r="D335" s="213">
        <v>1127.8499999999999</v>
      </c>
      <c r="E335" s="35" t="s">
        <v>3190</v>
      </c>
      <c r="F335" s="342">
        <f>'Table 1'!A333</f>
        <v>40468</v>
      </c>
      <c r="G335" s="52">
        <f>IF(A335='Table 1'!A331,'Table 1'!F331)</f>
        <v>1046.1199999999999</v>
      </c>
    </row>
    <row r="336" spans="1:7" s="52" customFormat="1" ht="24.95" customHeight="1" x14ac:dyDescent="0.2">
      <c r="A336" s="211">
        <v>40467</v>
      </c>
      <c r="B336" s="34" t="s">
        <v>3718</v>
      </c>
      <c r="C336" s="35" t="s">
        <v>776</v>
      </c>
      <c r="D336" s="212">
        <v>314.08</v>
      </c>
      <c r="E336" s="35" t="s">
        <v>3190</v>
      </c>
      <c r="F336" s="342">
        <f>'Table 1'!A334</f>
        <v>40469</v>
      </c>
      <c r="G336" s="52">
        <f>IF(A336='Table 1'!A332,'Table 1'!F332)</f>
        <v>281.55</v>
      </c>
    </row>
    <row r="337" spans="1:7" s="52" customFormat="1" ht="24.95" customHeight="1" x14ac:dyDescent="0.2">
      <c r="A337" s="211">
        <v>40468</v>
      </c>
      <c r="B337" s="34" t="s">
        <v>3719</v>
      </c>
      <c r="C337" s="35" t="s">
        <v>776</v>
      </c>
      <c r="D337" s="212">
        <v>318.02</v>
      </c>
      <c r="E337" s="35" t="s">
        <v>3190</v>
      </c>
      <c r="F337" s="342">
        <f>'Table 1'!A335</f>
        <v>40470</v>
      </c>
      <c r="G337" s="52">
        <f>IF(A337='Table 1'!A333,'Table 1'!F333)</f>
        <v>304.06</v>
      </c>
    </row>
    <row r="338" spans="1:7" s="52" customFormat="1" ht="24.95" customHeight="1" x14ac:dyDescent="0.2">
      <c r="A338" s="211">
        <v>40469</v>
      </c>
      <c r="B338" s="34" t="s">
        <v>3720</v>
      </c>
      <c r="C338" s="35" t="s">
        <v>776</v>
      </c>
      <c r="D338" s="212">
        <v>301.11</v>
      </c>
      <c r="E338" s="35" t="s">
        <v>3190</v>
      </c>
      <c r="F338" s="342">
        <f>'Table 1'!A336</f>
        <v>40471</v>
      </c>
      <c r="G338" s="52">
        <f>IF(A338='Table 1'!A334,'Table 1'!F334)</f>
        <v>299.26</v>
      </c>
    </row>
    <row r="339" spans="1:7" s="52" customFormat="1" ht="24.95" customHeight="1" x14ac:dyDescent="0.2">
      <c r="A339" s="211">
        <v>40470</v>
      </c>
      <c r="B339" s="34" t="s">
        <v>3721</v>
      </c>
      <c r="C339" s="35" t="s">
        <v>776</v>
      </c>
      <c r="D339" s="212">
        <v>308.02999999999997</v>
      </c>
      <c r="E339" s="35" t="s">
        <v>3190</v>
      </c>
      <c r="F339" s="342">
        <f>'Table 1'!A337</f>
        <v>40472</v>
      </c>
      <c r="G339" s="52">
        <f>IF(A339='Table 1'!A335,'Table 1'!F335)</f>
        <v>336.23</v>
      </c>
    </row>
    <row r="340" spans="1:7" s="52" customFormat="1" ht="24.95" customHeight="1" x14ac:dyDescent="0.2">
      <c r="A340" s="211">
        <v>40471</v>
      </c>
      <c r="B340" s="34" t="s">
        <v>3722</v>
      </c>
      <c r="C340" s="35" t="s">
        <v>776</v>
      </c>
      <c r="D340" s="212">
        <v>647.48</v>
      </c>
      <c r="E340" s="35" t="s">
        <v>3190</v>
      </c>
      <c r="F340" s="342">
        <f>'Table 1'!A338</f>
        <v>40473</v>
      </c>
      <c r="G340" s="52">
        <f>IF(A340='Table 1'!A336,'Table 1'!F336)</f>
        <v>613.16</v>
      </c>
    </row>
    <row r="341" spans="1:7" s="52" customFormat="1" ht="24.95" customHeight="1" x14ac:dyDescent="0.2">
      <c r="A341" s="211">
        <v>40472</v>
      </c>
      <c r="B341" s="34" t="s">
        <v>3723</v>
      </c>
      <c r="C341" s="35" t="s">
        <v>776</v>
      </c>
      <c r="D341" s="212">
        <v>660.89</v>
      </c>
      <c r="E341" s="35" t="s">
        <v>3190</v>
      </c>
      <c r="F341" s="342">
        <f>'Table 1'!A339</f>
        <v>40474</v>
      </c>
      <c r="G341" s="52">
        <f>IF(A341='Table 1'!A337,'Table 1'!F337)</f>
        <v>642.69000000000005</v>
      </c>
    </row>
    <row r="342" spans="1:7" s="52" customFormat="1" ht="24.95" customHeight="1" x14ac:dyDescent="0.2">
      <c r="A342" s="211">
        <v>40473</v>
      </c>
      <c r="B342" s="34" t="s">
        <v>3724</v>
      </c>
      <c r="C342" s="35" t="s">
        <v>776</v>
      </c>
      <c r="D342" s="212">
        <v>686.37</v>
      </c>
      <c r="E342" s="35" t="s">
        <v>3190</v>
      </c>
      <c r="F342" s="342">
        <f>'Table 1'!A340</f>
        <v>40475</v>
      </c>
      <c r="G342" s="52">
        <f>IF(A342='Table 1'!A338,'Table 1'!F338)</f>
        <v>632.80999999999995</v>
      </c>
    </row>
    <row r="343" spans="1:7" s="52" customFormat="1" ht="24.95" customHeight="1" x14ac:dyDescent="0.2">
      <c r="A343" s="211">
        <v>40474</v>
      </c>
      <c r="B343" s="34" t="s">
        <v>3725</v>
      </c>
      <c r="C343" s="35" t="s">
        <v>776</v>
      </c>
      <c r="D343" s="212">
        <v>676.42</v>
      </c>
      <c r="E343" s="35" t="s">
        <v>3190</v>
      </c>
      <c r="F343" s="342">
        <f>'Table 1'!A341</f>
        <v>40476</v>
      </c>
      <c r="G343" s="52">
        <f>IF(A343='Table 1'!A339,'Table 1'!F339)</f>
        <v>703.17</v>
      </c>
    </row>
    <row r="344" spans="1:7" s="52" customFormat="1" ht="24.95" customHeight="1" x14ac:dyDescent="0.2">
      <c r="A344" s="211">
        <v>40475</v>
      </c>
      <c r="B344" s="34" t="s">
        <v>3726</v>
      </c>
      <c r="C344" s="35" t="s">
        <v>776</v>
      </c>
      <c r="D344" s="212">
        <v>813.77</v>
      </c>
      <c r="E344" s="35" t="s">
        <v>3190</v>
      </c>
      <c r="F344" s="342">
        <f>'Table 1'!A342</f>
        <v>40477</v>
      </c>
      <c r="G344" s="52">
        <f>IF(A344='Table 1'!A340,'Table 1'!F340)</f>
        <v>851.95</v>
      </c>
    </row>
    <row r="345" spans="1:7" s="52" customFormat="1" ht="24.95" customHeight="1" x14ac:dyDescent="0.2">
      <c r="A345" s="211">
        <v>40476</v>
      </c>
      <c r="B345" s="34" t="s">
        <v>3727</v>
      </c>
      <c r="C345" s="35" t="s">
        <v>776</v>
      </c>
      <c r="D345" s="212">
        <v>811.26</v>
      </c>
      <c r="E345" s="35" t="s">
        <v>3190</v>
      </c>
      <c r="F345" s="342">
        <f>'Table 1'!A343</f>
        <v>40478</v>
      </c>
      <c r="G345" s="52">
        <f>IF(A345='Table 1'!A341,'Table 1'!F341)</f>
        <v>869.24</v>
      </c>
    </row>
    <row r="346" spans="1:7" s="52" customFormat="1" ht="24.95" customHeight="1" x14ac:dyDescent="0.2">
      <c r="A346" s="211">
        <v>40477</v>
      </c>
      <c r="B346" s="34" t="s">
        <v>3728</v>
      </c>
      <c r="C346" s="35" t="s">
        <v>776</v>
      </c>
      <c r="D346" s="212">
        <v>865.63</v>
      </c>
      <c r="E346" s="35" t="s">
        <v>3190</v>
      </c>
      <c r="F346" s="342">
        <f>'Table 1'!A344</f>
        <v>40479</v>
      </c>
      <c r="G346" s="52">
        <f>IF(A346='Table 1'!A342,'Table 1'!F342)</f>
        <v>825.17</v>
      </c>
    </row>
    <row r="347" spans="1:7" s="52" customFormat="1" ht="24.95" customHeight="1" x14ac:dyDescent="0.2">
      <c r="A347" s="211">
        <v>40478</v>
      </c>
      <c r="B347" s="34" t="s">
        <v>3729</v>
      </c>
      <c r="C347" s="35" t="s">
        <v>776</v>
      </c>
      <c r="D347" s="212">
        <v>857.67</v>
      </c>
      <c r="E347" s="35" t="s">
        <v>3190</v>
      </c>
      <c r="F347" s="342">
        <f>'Table 1'!A345</f>
        <v>40480</v>
      </c>
      <c r="G347" s="52">
        <f>IF(A347='Table 1'!A343,'Table 1'!F343)</f>
        <v>989.8</v>
      </c>
    </row>
    <row r="348" spans="1:7" s="52" customFormat="1" ht="24.95" customHeight="1" x14ac:dyDescent="0.2">
      <c r="A348" s="211">
        <v>40479</v>
      </c>
      <c r="B348" s="34" t="s">
        <v>3730</v>
      </c>
      <c r="C348" s="35" t="s">
        <v>776</v>
      </c>
      <c r="D348" s="212">
        <v>891.55</v>
      </c>
      <c r="E348" s="35" t="s">
        <v>3190</v>
      </c>
      <c r="F348" s="342">
        <f>'Table 1'!A346</f>
        <v>40481</v>
      </c>
      <c r="G348" s="52">
        <f>IF(A348='Table 1'!A344,'Table 1'!F344)</f>
        <v>1060.5999999999999</v>
      </c>
    </row>
    <row r="349" spans="1:7" s="52" customFormat="1" ht="24.95" customHeight="1" x14ac:dyDescent="0.2">
      <c r="A349" s="211">
        <v>40480</v>
      </c>
      <c r="B349" s="34" t="s">
        <v>3731</v>
      </c>
      <c r="C349" s="35" t="s">
        <v>776</v>
      </c>
      <c r="D349" s="213">
        <v>1175.97</v>
      </c>
      <c r="E349" s="35" t="s">
        <v>3190</v>
      </c>
      <c r="F349" s="342">
        <f>'Table 1'!A347</f>
        <v>40482</v>
      </c>
      <c r="G349" s="52">
        <f>IF(A349='Table 1'!A345,'Table 1'!F345)</f>
        <v>1184.6600000000001</v>
      </c>
    </row>
    <row r="350" spans="1:7" s="52" customFormat="1" ht="24.95" customHeight="1" x14ac:dyDescent="0.2">
      <c r="A350" s="211">
        <v>40481</v>
      </c>
      <c r="B350" s="34" t="s">
        <v>3732</v>
      </c>
      <c r="C350" s="35" t="s">
        <v>776</v>
      </c>
      <c r="D350" s="213">
        <v>1209.24</v>
      </c>
      <c r="E350" s="35" t="s">
        <v>3190</v>
      </c>
      <c r="F350" s="342">
        <f>'Table 1'!A348</f>
        <v>40483</v>
      </c>
      <c r="G350" s="52">
        <f>IF(A350='Table 1'!A346,'Table 1'!F346)</f>
        <v>1163.74</v>
      </c>
    </row>
    <row r="351" spans="1:7" s="52" customFormat="1" ht="24.95" customHeight="1" x14ac:dyDescent="0.2">
      <c r="A351" s="211">
        <v>40482</v>
      </c>
      <c r="B351" s="34" t="s">
        <v>3733</v>
      </c>
      <c r="C351" s="35" t="s">
        <v>776</v>
      </c>
      <c r="D351" s="213">
        <v>1188.94</v>
      </c>
      <c r="E351" s="35" t="s">
        <v>3190</v>
      </c>
      <c r="F351" s="342">
        <f>'Table 1'!A349</f>
        <v>40952</v>
      </c>
      <c r="G351" s="52">
        <f>IF(A351='Table 1'!A347,'Table 1'!F347)</f>
        <v>1154.58</v>
      </c>
    </row>
    <row r="352" spans="1:7" s="52" customFormat="1" ht="24.95" customHeight="1" x14ac:dyDescent="0.2">
      <c r="A352" s="211">
        <v>40483</v>
      </c>
      <c r="B352" s="34" t="s">
        <v>3734</v>
      </c>
      <c r="C352" s="35" t="s">
        <v>776</v>
      </c>
      <c r="D352" s="213">
        <v>1275.99</v>
      </c>
      <c r="E352" s="35" t="s">
        <v>3190</v>
      </c>
      <c r="F352" s="342">
        <f>'Table 1'!A350</f>
        <v>40953</v>
      </c>
      <c r="G352" s="52">
        <f>IF(A352='Table 1'!A348,'Table 1'!F348)</f>
        <v>1304.46</v>
      </c>
    </row>
    <row r="353" spans="1:7" s="52" customFormat="1" ht="24.95" customHeight="1" x14ac:dyDescent="0.2">
      <c r="A353" s="211">
        <v>40484</v>
      </c>
      <c r="B353" s="34" t="s">
        <v>3735</v>
      </c>
      <c r="C353" s="35" t="s">
        <v>776</v>
      </c>
      <c r="D353" s="213">
        <v>1240.79</v>
      </c>
      <c r="E353" s="35" t="s">
        <v>3190</v>
      </c>
      <c r="F353" s="342">
        <f>'Table 1'!A351</f>
        <v>40708</v>
      </c>
      <c r="G353" s="52" t="b">
        <f>IF(A353='Table 1'!A349,'Table 1'!F349)</f>
        <v>0</v>
      </c>
    </row>
    <row r="354" spans="1:7" s="52" customFormat="1" ht="24.95" customHeight="1" x14ac:dyDescent="0.2">
      <c r="A354" s="211">
        <v>40485</v>
      </c>
      <c r="B354" s="34" t="s">
        <v>3736</v>
      </c>
      <c r="C354" s="35" t="s">
        <v>776</v>
      </c>
      <c r="D354" s="213">
        <v>1973.38</v>
      </c>
      <c r="E354" s="35" t="s">
        <v>3190</v>
      </c>
      <c r="F354" s="342">
        <f>'Table 1'!A352</f>
        <v>40377</v>
      </c>
      <c r="G354" s="52" t="b">
        <f>IF(A354='Table 1'!A350,'Table 1'!F350)</f>
        <v>0</v>
      </c>
    </row>
    <row r="355" spans="1:7" s="52" customFormat="1" ht="24.95" customHeight="1" x14ac:dyDescent="0.2">
      <c r="A355" s="211">
        <v>40486</v>
      </c>
      <c r="B355" s="34" t="s">
        <v>3737</v>
      </c>
      <c r="C355" s="35" t="s">
        <v>776</v>
      </c>
      <c r="D355" s="213">
        <v>1704.79</v>
      </c>
      <c r="E355" s="35" t="s">
        <v>3190</v>
      </c>
      <c r="F355" s="342">
        <f>'Table 1'!A353</f>
        <v>40378</v>
      </c>
      <c r="G355" s="52" t="b">
        <f>IF(A355='Table 1'!A351,'Table 1'!F351)</f>
        <v>0</v>
      </c>
    </row>
    <row r="356" spans="1:7" s="52" customFormat="1" ht="24.95" customHeight="1" x14ac:dyDescent="0.2">
      <c r="A356" s="211">
        <v>40487</v>
      </c>
      <c r="B356" s="34" t="s">
        <v>3738</v>
      </c>
      <c r="C356" s="35" t="s">
        <v>776</v>
      </c>
      <c r="D356" s="213">
        <v>1999.3</v>
      </c>
      <c r="E356" s="35" t="s">
        <v>3190</v>
      </c>
      <c r="F356" s="342">
        <f>'Table 1'!A354</f>
        <v>41389</v>
      </c>
      <c r="G356" s="52" t="b">
        <f>IF(A356='Table 1'!A352,'Table 1'!F352)</f>
        <v>0</v>
      </c>
    </row>
    <row r="357" spans="1:7" s="52" customFormat="1" ht="24.95" customHeight="1" x14ac:dyDescent="0.2">
      <c r="A357" s="211">
        <v>40488</v>
      </c>
      <c r="B357" s="34" t="s">
        <v>3739</v>
      </c>
      <c r="C357" s="35" t="s">
        <v>776</v>
      </c>
      <c r="D357" s="213">
        <v>1791.71</v>
      </c>
      <c r="E357" s="35" t="s">
        <v>3190</v>
      </c>
      <c r="F357" s="342">
        <f>'Table 1'!A355</f>
        <v>40715</v>
      </c>
      <c r="G357" s="52" t="b">
        <f>IF(A357='Table 1'!A353,'Table 1'!F353)</f>
        <v>0</v>
      </c>
    </row>
    <row r="358" spans="1:7" s="52" customFormat="1" ht="24.95" customHeight="1" x14ac:dyDescent="0.2">
      <c r="A358" s="211">
        <v>40489</v>
      </c>
      <c r="B358" s="34" t="s">
        <v>3740</v>
      </c>
      <c r="C358" s="35" t="s">
        <v>776</v>
      </c>
      <c r="D358" s="213">
        <v>1610.41</v>
      </c>
      <c r="E358" s="35" t="s">
        <v>3190</v>
      </c>
      <c r="F358" s="342">
        <f>'Table 1'!A356</f>
        <v>40716</v>
      </c>
      <c r="G358" s="52" t="b">
        <f>IF(A358='Table 1'!A354,'Table 1'!F354)</f>
        <v>0</v>
      </c>
    </row>
    <row r="359" spans="1:7" s="52" customFormat="1" ht="24.95" customHeight="1" x14ac:dyDescent="0.2">
      <c r="A359" s="211">
        <v>40417</v>
      </c>
      <c r="B359" s="34" t="s">
        <v>243</v>
      </c>
      <c r="C359" s="35" t="s">
        <v>776</v>
      </c>
      <c r="D359" s="212">
        <v>89.05</v>
      </c>
      <c r="E359" s="35" t="s">
        <v>3190</v>
      </c>
      <c r="F359" s="342">
        <f>'Table 1'!A357</f>
        <v>40717</v>
      </c>
      <c r="G359" s="52" t="b">
        <f>IF(A359='Table 1'!A355,'Table 1'!F355)</f>
        <v>0</v>
      </c>
    </row>
    <row r="360" spans="1:7" s="52" customFormat="1" ht="24.95" customHeight="1" x14ac:dyDescent="0.2">
      <c r="A360" s="211">
        <v>40418</v>
      </c>
      <c r="B360" s="34" t="s">
        <v>244</v>
      </c>
      <c r="C360" s="35" t="s">
        <v>776</v>
      </c>
      <c r="D360" s="212">
        <v>89.05</v>
      </c>
      <c r="E360" s="35" t="s">
        <v>3190</v>
      </c>
      <c r="F360" s="342">
        <f>'Table 1'!A358</f>
        <v>40718</v>
      </c>
      <c r="G360" s="52" t="b">
        <f>IF(A360='Table 1'!A356,'Table 1'!F356)</f>
        <v>0</v>
      </c>
    </row>
    <row r="361" spans="1:7" s="52" customFormat="1" ht="24.95" customHeight="1" x14ac:dyDescent="0.2">
      <c r="A361" s="211">
        <v>40419</v>
      </c>
      <c r="B361" s="34" t="s">
        <v>245</v>
      </c>
      <c r="C361" s="35" t="s">
        <v>776</v>
      </c>
      <c r="D361" s="212">
        <v>113.32</v>
      </c>
      <c r="E361" s="35" t="s">
        <v>3190</v>
      </c>
      <c r="F361" s="342">
        <f>'Table 1'!A359</f>
        <v>40652</v>
      </c>
      <c r="G361" s="52" t="b">
        <f>IF(A361='Table 1'!A357,'Table 1'!F357)</f>
        <v>0</v>
      </c>
    </row>
    <row r="362" spans="1:7" s="52" customFormat="1" ht="24.95" customHeight="1" x14ac:dyDescent="0.2">
      <c r="A362" s="211">
        <v>40420</v>
      </c>
      <c r="B362" s="34" t="s">
        <v>246</v>
      </c>
      <c r="C362" s="35" t="s">
        <v>776</v>
      </c>
      <c r="D362" s="212">
        <v>112.71</v>
      </c>
      <c r="E362" s="35" t="s">
        <v>3190</v>
      </c>
      <c r="F362" s="342">
        <f>'Table 1'!A360</f>
        <v>41090</v>
      </c>
      <c r="G362" s="52" t="b">
        <f>IF(A362='Table 1'!A358,'Table 1'!F358)</f>
        <v>0</v>
      </c>
    </row>
    <row r="363" spans="1:7" s="52" customFormat="1" ht="24.95" customHeight="1" x14ac:dyDescent="0.2">
      <c r="A363" s="211">
        <v>40422</v>
      </c>
      <c r="B363" s="34" t="s">
        <v>247</v>
      </c>
      <c r="C363" s="35" t="s">
        <v>776</v>
      </c>
      <c r="D363" s="212">
        <v>151.30000000000001</v>
      </c>
      <c r="E363" s="35" t="s">
        <v>3190</v>
      </c>
      <c r="F363" s="342">
        <f>'Table 1'!A361</f>
        <v>40350</v>
      </c>
      <c r="G363" s="52" t="b">
        <f>IF(A363='Table 1'!A359,'Table 1'!F359)</f>
        <v>0</v>
      </c>
    </row>
    <row r="364" spans="1:7" s="52" customFormat="1" ht="24.95" customHeight="1" x14ac:dyDescent="0.2">
      <c r="A364" s="211">
        <v>40423</v>
      </c>
      <c r="B364" s="34" t="s">
        <v>248</v>
      </c>
      <c r="C364" s="35" t="s">
        <v>776</v>
      </c>
      <c r="D364" s="212">
        <v>145.91999999999999</v>
      </c>
      <c r="E364" s="35" t="s">
        <v>3190</v>
      </c>
      <c r="F364" s="342">
        <f>'Table 1'!A362</f>
        <v>40351</v>
      </c>
      <c r="G364" s="52" t="b">
        <f>IF(A364='Table 1'!A360,'Table 1'!F360)</f>
        <v>0</v>
      </c>
    </row>
    <row r="365" spans="1:7" s="52" customFormat="1" ht="24.95" customHeight="1" x14ac:dyDescent="0.2">
      <c r="A365" s="211">
        <v>40426</v>
      </c>
      <c r="B365" s="34" t="s">
        <v>249</v>
      </c>
      <c r="C365" s="35" t="s">
        <v>776</v>
      </c>
      <c r="D365" s="212">
        <v>246.36</v>
      </c>
      <c r="E365" s="35" t="s">
        <v>3190</v>
      </c>
      <c r="F365" s="342">
        <f>'Table 1'!A363</f>
        <v>40353</v>
      </c>
      <c r="G365" s="52" t="b">
        <f>IF(A365='Table 1'!A361,'Table 1'!F361)</f>
        <v>0</v>
      </c>
    </row>
    <row r="366" spans="1:7" s="52" customFormat="1" ht="24.95" customHeight="1" x14ac:dyDescent="0.2">
      <c r="A366" s="211">
        <v>40427</v>
      </c>
      <c r="B366" s="34" t="s">
        <v>250</v>
      </c>
      <c r="C366" s="35" t="s">
        <v>776</v>
      </c>
      <c r="D366" s="212">
        <v>238.25</v>
      </c>
      <c r="E366" s="35" t="s">
        <v>3190</v>
      </c>
      <c r="F366" s="342">
        <f>'Table 1'!A364</f>
        <v>40349</v>
      </c>
      <c r="G366" s="52" t="b">
        <f>IF(A366='Table 1'!A362,'Table 1'!F362)</f>
        <v>0</v>
      </c>
    </row>
    <row r="367" spans="1:7" s="52" customFormat="1" ht="24.95" customHeight="1" x14ac:dyDescent="0.2">
      <c r="A367" s="211">
        <v>40421</v>
      </c>
      <c r="B367" s="34" t="s">
        <v>3741</v>
      </c>
      <c r="C367" s="35" t="s">
        <v>776</v>
      </c>
      <c r="D367" s="212">
        <v>115.91</v>
      </c>
      <c r="E367" s="35" t="s">
        <v>3190</v>
      </c>
      <c r="F367" s="342">
        <f>'Table 1'!A365</f>
        <v>40358</v>
      </c>
      <c r="G367" s="52" t="b">
        <f>IF(A367='Table 1'!A363,'Table 1'!F363)</f>
        <v>0</v>
      </c>
    </row>
    <row r="368" spans="1:7" s="52" customFormat="1" ht="24.95" customHeight="1" x14ac:dyDescent="0.2">
      <c r="A368" s="211">
        <v>40424</v>
      </c>
      <c r="B368" s="34" t="s">
        <v>3742</v>
      </c>
      <c r="C368" s="35" t="s">
        <v>776</v>
      </c>
      <c r="D368" s="212">
        <v>161.66999999999999</v>
      </c>
      <c r="E368" s="35" t="s">
        <v>3190</v>
      </c>
      <c r="F368" s="342">
        <f>'Table 1'!A366</f>
        <v>40361</v>
      </c>
      <c r="G368" s="52" t="b">
        <f>IF(A368='Table 1'!A364,'Table 1'!F364)</f>
        <v>0</v>
      </c>
    </row>
    <row r="369" spans="1:7" s="52" customFormat="1" ht="24.95" customHeight="1" x14ac:dyDescent="0.2">
      <c r="A369" s="211">
        <v>40425</v>
      </c>
      <c r="B369" s="34" t="s">
        <v>3743</v>
      </c>
      <c r="C369" s="35" t="s">
        <v>776</v>
      </c>
      <c r="D369" s="212">
        <v>168.8</v>
      </c>
      <c r="E369" s="35" t="s">
        <v>3190</v>
      </c>
      <c r="F369" s="342">
        <f>'Table 1'!A367</f>
        <v>40360</v>
      </c>
      <c r="G369" s="52" t="b">
        <f>IF(A369='Table 1'!A365,'Table 1'!F365)</f>
        <v>0</v>
      </c>
    </row>
    <row r="370" spans="1:7" s="52" customFormat="1" ht="24.95" customHeight="1" x14ac:dyDescent="0.2">
      <c r="A370" s="211">
        <v>40428</v>
      </c>
      <c r="B370" s="34" t="s">
        <v>3744</v>
      </c>
      <c r="C370" s="35" t="s">
        <v>776</v>
      </c>
      <c r="D370" s="212">
        <v>259.36</v>
      </c>
      <c r="E370" s="35" t="s">
        <v>3190</v>
      </c>
      <c r="F370" s="342">
        <f>'Table 1'!A368</f>
        <v>40363</v>
      </c>
      <c r="G370" s="52" t="b">
        <f>IF(A370='Table 1'!A366,'Table 1'!F366)</f>
        <v>0</v>
      </c>
    </row>
    <row r="371" spans="1:7" s="52" customFormat="1" ht="24.95" customHeight="1" x14ac:dyDescent="0.2">
      <c r="A371" s="211">
        <v>40429</v>
      </c>
      <c r="B371" s="34" t="s">
        <v>3745</v>
      </c>
      <c r="C371" s="35" t="s">
        <v>776</v>
      </c>
      <c r="D371" s="212">
        <v>261.33</v>
      </c>
      <c r="E371" s="35" t="s">
        <v>3190</v>
      </c>
      <c r="F371" s="342">
        <f>'Table 1'!A369</f>
        <v>40362</v>
      </c>
      <c r="G371" s="52" t="b">
        <f>IF(A371='Table 1'!A367,'Table 1'!F367)</f>
        <v>0</v>
      </c>
    </row>
    <row r="372" spans="1:7" s="52" customFormat="1" ht="24.95" customHeight="1" x14ac:dyDescent="0.2">
      <c r="A372" s="211">
        <v>40430</v>
      </c>
      <c r="B372" s="34" t="s">
        <v>3746</v>
      </c>
      <c r="C372" s="35" t="s">
        <v>776</v>
      </c>
      <c r="D372" s="212">
        <v>252.88</v>
      </c>
      <c r="E372" s="35" t="s">
        <v>3190</v>
      </c>
      <c r="F372" s="342">
        <f>'Table 1'!A370</f>
        <v>40368</v>
      </c>
      <c r="G372" s="52" t="b">
        <f>IF(A372='Table 1'!A368,'Table 1'!F368)</f>
        <v>0</v>
      </c>
    </row>
    <row r="373" spans="1:7" s="52" customFormat="1" ht="24.95" customHeight="1" x14ac:dyDescent="0.2">
      <c r="A373" s="211">
        <v>40431</v>
      </c>
      <c r="B373" s="34" t="s">
        <v>3747</v>
      </c>
      <c r="C373" s="35" t="s">
        <v>776</v>
      </c>
      <c r="D373" s="212">
        <v>256.33999999999997</v>
      </c>
      <c r="E373" s="35" t="s">
        <v>3190</v>
      </c>
      <c r="F373" s="342">
        <f>'Table 1'!A371</f>
        <v>40365</v>
      </c>
      <c r="G373" s="52" t="b">
        <f>IF(A373='Table 1'!A369,'Table 1'!F369)</f>
        <v>0</v>
      </c>
    </row>
    <row r="374" spans="1:7" s="52" customFormat="1" ht="24.95" customHeight="1" x14ac:dyDescent="0.2">
      <c r="A374" s="211">
        <v>40432</v>
      </c>
      <c r="B374" s="34" t="s">
        <v>3748</v>
      </c>
      <c r="C374" s="35" t="s">
        <v>776</v>
      </c>
      <c r="D374" s="212">
        <v>504.36</v>
      </c>
      <c r="E374" s="35" t="s">
        <v>3190</v>
      </c>
      <c r="F374" s="342">
        <f>'Table 1'!A372</f>
        <v>40364</v>
      </c>
      <c r="G374" s="52" t="b">
        <f>IF(A374='Table 1'!A370,'Table 1'!F370)</f>
        <v>0</v>
      </c>
    </row>
    <row r="375" spans="1:7" s="52" customFormat="1" ht="24.95" customHeight="1" x14ac:dyDescent="0.2">
      <c r="A375" s="211">
        <v>40433</v>
      </c>
      <c r="B375" s="34" t="s">
        <v>3749</v>
      </c>
      <c r="C375" s="35" t="s">
        <v>776</v>
      </c>
      <c r="D375" s="212">
        <v>511.06</v>
      </c>
      <c r="E375" s="35" t="s">
        <v>3190</v>
      </c>
      <c r="F375" s="342">
        <f>'Table 1'!A373</f>
        <v>40369</v>
      </c>
      <c r="G375" s="52" t="b">
        <f>IF(A375='Table 1'!A371,'Table 1'!F371)</f>
        <v>0</v>
      </c>
    </row>
    <row r="376" spans="1:7" s="52" customFormat="1" ht="24.95" customHeight="1" x14ac:dyDescent="0.2">
      <c r="A376" s="211">
        <v>40434</v>
      </c>
      <c r="B376" s="34" t="s">
        <v>3750</v>
      </c>
      <c r="C376" s="35" t="s">
        <v>776</v>
      </c>
      <c r="D376" s="212">
        <v>523.79999999999995</v>
      </c>
      <c r="E376" s="35" t="s">
        <v>3190</v>
      </c>
      <c r="F376" s="342">
        <f>'Table 1'!A374</f>
        <v>40371</v>
      </c>
      <c r="G376" s="52" t="b">
        <f>IF(A376='Table 1'!A372,'Table 1'!F372)</f>
        <v>0</v>
      </c>
    </row>
    <row r="377" spans="1:7" s="52" customFormat="1" ht="24.95" customHeight="1" x14ac:dyDescent="0.2">
      <c r="A377" s="211">
        <v>40435</v>
      </c>
      <c r="B377" s="34" t="s">
        <v>3751</v>
      </c>
      <c r="C377" s="35" t="s">
        <v>776</v>
      </c>
      <c r="D377" s="212">
        <v>518.83000000000004</v>
      </c>
      <c r="E377" s="35" t="s">
        <v>3190</v>
      </c>
      <c r="F377" s="342">
        <f>'Table 1'!A375</f>
        <v>40467</v>
      </c>
      <c r="G377" s="52" t="b">
        <f>IF(A377='Table 1'!A373,'Table 1'!F373)</f>
        <v>0</v>
      </c>
    </row>
    <row r="378" spans="1:7" s="52" customFormat="1" ht="24.95" customHeight="1" x14ac:dyDescent="0.2">
      <c r="A378" s="211">
        <v>40436</v>
      </c>
      <c r="B378" s="34" t="s">
        <v>3752</v>
      </c>
      <c r="C378" s="35" t="s">
        <v>776</v>
      </c>
      <c r="D378" s="212">
        <v>673.58</v>
      </c>
      <c r="E378" s="35" t="s">
        <v>3190</v>
      </c>
      <c r="F378" s="342">
        <f>'Table 1'!A376</f>
        <v>40468</v>
      </c>
      <c r="G378" s="52" t="b">
        <f>IF(A378='Table 1'!A374,'Table 1'!F374)</f>
        <v>0</v>
      </c>
    </row>
    <row r="379" spans="1:7" s="52" customFormat="1" ht="24.95" customHeight="1" x14ac:dyDescent="0.2">
      <c r="A379" s="211">
        <v>40437</v>
      </c>
      <c r="B379" s="34" t="s">
        <v>3753</v>
      </c>
      <c r="C379" s="35" t="s">
        <v>776</v>
      </c>
      <c r="D379" s="212">
        <v>672.32</v>
      </c>
      <c r="E379" s="35" t="s">
        <v>3190</v>
      </c>
      <c r="F379" s="342">
        <f>'Table 1'!A377</f>
        <v>40469</v>
      </c>
      <c r="G379" s="52" t="b">
        <f>IF(A379='Table 1'!A375,'Table 1'!F375)</f>
        <v>0</v>
      </c>
    </row>
    <row r="380" spans="1:7" s="52" customFormat="1" ht="24.95" customHeight="1" x14ac:dyDescent="0.2">
      <c r="A380" s="211">
        <v>40438</v>
      </c>
      <c r="B380" s="34" t="s">
        <v>3754</v>
      </c>
      <c r="C380" s="35" t="s">
        <v>776</v>
      </c>
      <c r="D380" s="212">
        <v>699.5</v>
      </c>
      <c r="E380" s="35" t="s">
        <v>3190</v>
      </c>
      <c r="F380" s="342">
        <f>'Table 1'!A378</f>
        <v>40470</v>
      </c>
      <c r="G380" s="52" t="b">
        <f>IF(A380='Table 1'!A376,'Table 1'!F376)</f>
        <v>0</v>
      </c>
    </row>
    <row r="381" spans="1:7" s="52" customFormat="1" ht="24.95" customHeight="1" x14ac:dyDescent="0.2">
      <c r="A381" s="211">
        <v>40439</v>
      </c>
      <c r="B381" s="34" t="s">
        <v>3755</v>
      </c>
      <c r="C381" s="35" t="s">
        <v>776</v>
      </c>
      <c r="D381" s="212">
        <v>695.52</v>
      </c>
      <c r="E381" s="35" t="s">
        <v>3190</v>
      </c>
      <c r="F381" s="342">
        <f>'Table 1'!A379</f>
        <v>40471</v>
      </c>
      <c r="G381" s="52" t="b">
        <f>IF(A381='Table 1'!A377,'Table 1'!F377)</f>
        <v>0</v>
      </c>
    </row>
    <row r="382" spans="1:7" s="52" customFormat="1" ht="24.95" customHeight="1" x14ac:dyDescent="0.2">
      <c r="A382" s="211">
        <v>40440</v>
      </c>
      <c r="B382" s="34" t="s">
        <v>3756</v>
      </c>
      <c r="C382" s="35" t="s">
        <v>776</v>
      </c>
      <c r="D382" s="212">
        <v>938.65</v>
      </c>
      <c r="E382" s="35" t="s">
        <v>3190</v>
      </c>
      <c r="F382" s="342">
        <f>'Table 1'!A380</f>
        <v>40472</v>
      </c>
      <c r="G382" s="52" t="b">
        <f>IF(A382='Table 1'!A378,'Table 1'!F378)</f>
        <v>0</v>
      </c>
    </row>
    <row r="383" spans="1:7" s="52" customFormat="1" ht="24.95" customHeight="1" x14ac:dyDescent="0.2">
      <c r="A383" s="211">
        <v>40441</v>
      </c>
      <c r="B383" s="34" t="s">
        <v>3757</v>
      </c>
      <c r="C383" s="35" t="s">
        <v>776</v>
      </c>
      <c r="D383" s="212">
        <v>955.28</v>
      </c>
      <c r="E383" s="35" t="s">
        <v>3190</v>
      </c>
      <c r="F383" s="342">
        <f>'Table 1'!A381</f>
        <v>40473</v>
      </c>
      <c r="G383" s="52" t="b">
        <f>IF(A383='Table 1'!A379,'Table 1'!F379)</f>
        <v>0</v>
      </c>
    </row>
    <row r="384" spans="1:7" s="52" customFormat="1" ht="24.95" customHeight="1" x14ac:dyDescent="0.2">
      <c r="A384" s="211">
        <v>40442</v>
      </c>
      <c r="B384" s="34" t="s">
        <v>3758</v>
      </c>
      <c r="C384" s="35" t="s">
        <v>776</v>
      </c>
      <c r="D384" s="212">
        <v>945.13</v>
      </c>
      <c r="E384" s="35" t="s">
        <v>3190</v>
      </c>
      <c r="F384" s="342">
        <f>'Table 1'!A382</f>
        <v>40474</v>
      </c>
      <c r="G384" s="52" t="b">
        <f>IF(A384='Table 1'!A380,'Table 1'!F380)</f>
        <v>0</v>
      </c>
    </row>
    <row r="385" spans="1:7" s="52" customFormat="1" ht="24.95" customHeight="1" x14ac:dyDescent="0.2">
      <c r="A385" s="211">
        <v>40443</v>
      </c>
      <c r="B385" s="34" t="s">
        <v>3759</v>
      </c>
      <c r="C385" s="35" t="s">
        <v>776</v>
      </c>
      <c r="D385" s="212">
        <v>988.66</v>
      </c>
      <c r="E385" s="35" t="s">
        <v>3190</v>
      </c>
      <c r="F385" s="342">
        <f>'Table 1'!A383</f>
        <v>40475</v>
      </c>
      <c r="G385" s="52" t="b">
        <f>IF(A385='Table 1'!A381,'Table 1'!F381)</f>
        <v>0</v>
      </c>
    </row>
    <row r="386" spans="1:7" s="52" customFormat="1" ht="24.95" customHeight="1" x14ac:dyDescent="0.2">
      <c r="A386" s="211">
        <v>40444</v>
      </c>
      <c r="B386" s="34" t="s">
        <v>3760</v>
      </c>
      <c r="C386" s="35" t="s">
        <v>776</v>
      </c>
      <c r="D386" s="212">
        <v>158.56</v>
      </c>
      <c r="E386" s="35" t="s">
        <v>3190</v>
      </c>
      <c r="F386" s="342">
        <f>'Table 1'!A384</f>
        <v>40476</v>
      </c>
      <c r="G386" s="52" t="b">
        <f>IF(A386='Table 1'!A382,'Table 1'!F382)</f>
        <v>0</v>
      </c>
    </row>
    <row r="387" spans="1:7" s="52" customFormat="1" ht="24.95" customHeight="1" x14ac:dyDescent="0.2">
      <c r="A387" s="211">
        <v>40445</v>
      </c>
      <c r="B387" s="34" t="s">
        <v>3761</v>
      </c>
      <c r="C387" s="35" t="s">
        <v>776</v>
      </c>
      <c r="D387" s="212">
        <v>160.53</v>
      </c>
      <c r="E387" s="35" t="s">
        <v>3190</v>
      </c>
      <c r="F387" s="342">
        <f>'Table 1'!A385</f>
        <v>40477</v>
      </c>
      <c r="G387" s="52" t="b">
        <f>IF(A387='Table 1'!A383,'Table 1'!F383)</f>
        <v>0</v>
      </c>
    </row>
    <row r="388" spans="1:7" s="52" customFormat="1" ht="24.95" customHeight="1" x14ac:dyDescent="0.2">
      <c r="A388" s="211">
        <v>40446</v>
      </c>
      <c r="B388" s="34" t="s">
        <v>3762</v>
      </c>
      <c r="C388" s="35" t="s">
        <v>776</v>
      </c>
      <c r="D388" s="212">
        <v>152.08000000000001</v>
      </c>
      <c r="E388" s="35" t="s">
        <v>3190</v>
      </c>
      <c r="F388" s="342">
        <f>'Table 1'!A386</f>
        <v>40478</v>
      </c>
      <c r="G388" s="52" t="b">
        <f>IF(A388='Table 1'!A384,'Table 1'!F384)</f>
        <v>0</v>
      </c>
    </row>
    <row r="389" spans="1:7" s="52" customFormat="1" ht="24.95" customHeight="1" x14ac:dyDescent="0.2">
      <c r="A389" s="211">
        <v>40447</v>
      </c>
      <c r="B389" s="34" t="s">
        <v>3763</v>
      </c>
      <c r="C389" s="35" t="s">
        <v>776</v>
      </c>
      <c r="D389" s="212">
        <v>155.54</v>
      </c>
      <c r="E389" s="35" t="s">
        <v>3190</v>
      </c>
      <c r="F389" s="342">
        <f>'Table 1'!A387</f>
        <v>40479</v>
      </c>
      <c r="G389" s="52" t="b">
        <f>IF(A389='Table 1'!A385,'Table 1'!F385)</f>
        <v>0</v>
      </c>
    </row>
    <row r="390" spans="1:7" s="52" customFormat="1" ht="24.95" customHeight="1" x14ac:dyDescent="0.2">
      <c r="A390" s="211">
        <v>40448</v>
      </c>
      <c r="B390" s="34" t="s">
        <v>3764</v>
      </c>
      <c r="C390" s="35" t="s">
        <v>776</v>
      </c>
      <c r="D390" s="212">
        <v>362.16</v>
      </c>
      <c r="E390" s="35" t="s">
        <v>3190</v>
      </c>
      <c r="F390" s="342">
        <f>'Table 1'!A388</f>
        <v>40480</v>
      </c>
      <c r="G390" s="52" t="b">
        <f>IF(A390='Table 1'!A386,'Table 1'!F386)</f>
        <v>0</v>
      </c>
    </row>
    <row r="391" spans="1:7" s="52" customFormat="1" ht="24.95" customHeight="1" x14ac:dyDescent="0.2">
      <c r="A391" s="211">
        <v>40449</v>
      </c>
      <c r="B391" s="34" t="s">
        <v>3765</v>
      </c>
      <c r="C391" s="35" t="s">
        <v>776</v>
      </c>
      <c r="D391" s="212">
        <v>368.86</v>
      </c>
      <c r="E391" s="35" t="s">
        <v>3190</v>
      </c>
      <c r="F391" s="342">
        <f>'Table 1'!A389</f>
        <v>40481</v>
      </c>
      <c r="G391" s="52" t="b">
        <f>IF(A391='Table 1'!A387,'Table 1'!F387)</f>
        <v>0</v>
      </c>
    </row>
    <row r="392" spans="1:7" s="52" customFormat="1" ht="24.95" customHeight="1" x14ac:dyDescent="0.2">
      <c r="A392" s="211">
        <v>40450</v>
      </c>
      <c r="B392" s="34" t="s">
        <v>3766</v>
      </c>
      <c r="C392" s="35" t="s">
        <v>776</v>
      </c>
      <c r="D392" s="212">
        <v>381.6</v>
      </c>
      <c r="E392" s="35" t="s">
        <v>3190</v>
      </c>
      <c r="F392" s="342">
        <f>'Table 1'!A390</f>
        <v>40482</v>
      </c>
      <c r="G392" s="52" t="b">
        <f>IF(A392='Table 1'!A388,'Table 1'!F388)</f>
        <v>0</v>
      </c>
    </row>
    <row r="393" spans="1:7" s="52" customFormat="1" ht="24.95" customHeight="1" x14ac:dyDescent="0.2">
      <c r="A393" s="211">
        <v>40451</v>
      </c>
      <c r="B393" s="34" t="s">
        <v>3767</v>
      </c>
      <c r="C393" s="35" t="s">
        <v>776</v>
      </c>
      <c r="D393" s="212">
        <v>376.62</v>
      </c>
      <c r="E393" s="35" t="s">
        <v>3190</v>
      </c>
      <c r="F393" s="342">
        <f>'Table 1'!A391</f>
        <v>40483</v>
      </c>
      <c r="G393" s="52" t="b">
        <f>IF(A393='Table 1'!A389,'Table 1'!F389)</f>
        <v>0</v>
      </c>
    </row>
    <row r="394" spans="1:7" s="52" customFormat="1" ht="24.95" customHeight="1" x14ac:dyDescent="0.2">
      <c r="A394" s="211">
        <v>40452</v>
      </c>
      <c r="B394" s="34" t="s">
        <v>3768</v>
      </c>
      <c r="C394" s="35" t="s">
        <v>776</v>
      </c>
      <c r="D394" s="212">
        <v>444.46</v>
      </c>
      <c r="E394" s="35" t="s">
        <v>3190</v>
      </c>
      <c r="F394" s="342">
        <f>'Table 1'!A392</f>
        <v>40484</v>
      </c>
      <c r="G394" s="52" t="b">
        <f>IF(A394='Table 1'!A390,'Table 1'!F390)</f>
        <v>0</v>
      </c>
    </row>
    <row r="395" spans="1:7" s="52" customFormat="1" ht="24.95" customHeight="1" x14ac:dyDescent="0.2">
      <c r="A395" s="211">
        <v>40453</v>
      </c>
      <c r="B395" s="34" t="s">
        <v>3769</v>
      </c>
      <c r="C395" s="35" t="s">
        <v>776</v>
      </c>
      <c r="D395" s="212">
        <v>443.2</v>
      </c>
      <c r="E395" s="35" t="s">
        <v>3190</v>
      </c>
      <c r="F395" s="342">
        <f>'Table 1'!A393</f>
        <v>40485</v>
      </c>
      <c r="G395" s="52" t="b">
        <f>IF(A395='Table 1'!A391,'Table 1'!F391)</f>
        <v>0</v>
      </c>
    </row>
    <row r="396" spans="1:7" s="52" customFormat="1" ht="24.95" customHeight="1" x14ac:dyDescent="0.2">
      <c r="A396" s="211">
        <v>40454</v>
      </c>
      <c r="B396" s="34" t="s">
        <v>3770</v>
      </c>
      <c r="C396" s="35" t="s">
        <v>776</v>
      </c>
      <c r="D396" s="212">
        <v>470.38</v>
      </c>
      <c r="E396" s="35" t="s">
        <v>3190</v>
      </c>
      <c r="F396" s="342">
        <f>'Table 1'!A394</f>
        <v>40486</v>
      </c>
      <c r="G396" s="52" t="b">
        <f>IF(A396='Table 1'!A392,'Table 1'!F392)</f>
        <v>0</v>
      </c>
    </row>
    <row r="397" spans="1:7" s="52" customFormat="1" ht="24.95" customHeight="1" x14ac:dyDescent="0.2">
      <c r="A397" s="211">
        <v>40455</v>
      </c>
      <c r="B397" s="34" t="s">
        <v>3771</v>
      </c>
      <c r="C397" s="35" t="s">
        <v>776</v>
      </c>
      <c r="D397" s="212">
        <v>466.4</v>
      </c>
      <c r="E397" s="35" t="s">
        <v>3190</v>
      </c>
      <c r="F397" s="342">
        <f>'Table 1'!A395</f>
        <v>40487</v>
      </c>
      <c r="G397" s="52" t="b">
        <f>IF(A397='Table 1'!A393,'Table 1'!F393)</f>
        <v>0</v>
      </c>
    </row>
    <row r="398" spans="1:7" s="52" customFormat="1" ht="24.95" customHeight="1" x14ac:dyDescent="0.2">
      <c r="A398" s="211">
        <v>40456</v>
      </c>
      <c r="B398" s="34" t="s">
        <v>3772</v>
      </c>
      <c r="C398" s="35" t="s">
        <v>776</v>
      </c>
      <c r="D398" s="212">
        <v>483.35</v>
      </c>
      <c r="E398" s="35" t="s">
        <v>3190</v>
      </c>
      <c r="F398" s="342">
        <f>'Table 1'!A396</f>
        <v>40488</v>
      </c>
      <c r="G398" s="52" t="b">
        <f>IF(A398='Table 1'!A394,'Table 1'!F394)</f>
        <v>0</v>
      </c>
    </row>
    <row r="399" spans="1:7" s="52" customFormat="1" ht="24.95" customHeight="1" x14ac:dyDescent="0.2">
      <c r="A399" s="211">
        <v>40457</v>
      </c>
      <c r="B399" s="34" t="s">
        <v>3773</v>
      </c>
      <c r="C399" s="35" t="s">
        <v>776</v>
      </c>
      <c r="D399" s="212">
        <v>628.61</v>
      </c>
      <c r="E399" s="35" t="s">
        <v>3190</v>
      </c>
      <c r="F399" s="342">
        <f>'Table 1'!A397</f>
        <v>40489</v>
      </c>
      <c r="G399" s="52" t="b">
        <f>IF(A399='Table 1'!A395,'Table 1'!F395)</f>
        <v>0</v>
      </c>
    </row>
    <row r="400" spans="1:7" s="52" customFormat="1" ht="24.95" customHeight="1" x14ac:dyDescent="0.2">
      <c r="A400" s="211">
        <v>40458</v>
      </c>
      <c r="B400" s="34" t="s">
        <v>3774</v>
      </c>
      <c r="C400" s="35" t="s">
        <v>776</v>
      </c>
      <c r="D400" s="212">
        <v>645.24</v>
      </c>
      <c r="E400" s="35" t="s">
        <v>3190</v>
      </c>
      <c r="F400" s="342">
        <f>'Table 1'!A398</f>
        <v>40417</v>
      </c>
      <c r="G400" s="52" t="b">
        <f>IF(A400='Table 1'!A396,'Table 1'!F396)</f>
        <v>0</v>
      </c>
    </row>
    <row r="401" spans="1:7" s="52" customFormat="1" ht="24.95" customHeight="1" x14ac:dyDescent="0.2">
      <c r="A401" s="211">
        <v>40459</v>
      </c>
      <c r="B401" s="34" t="s">
        <v>3775</v>
      </c>
      <c r="C401" s="35" t="s">
        <v>776</v>
      </c>
      <c r="D401" s="212">
        <v>635.09</v>
      </c>
      <c r="E401" s="35" t="s">
        <v>3190</v>
      </c>
      <c r="F401" s="342">
        <f>'Table 1'!A399</f>
        <v>40418</v>
      </c>
      <c r="G401" s="52" t="b">
        <f>IF(A401='Table 1'!A397,'Table 1'!F397)</f>
        <v>0</v>
      </c>
    </row>
    <row r="402" spans="1:7" s="52" customFormat="1" ht="24.95" customHeight="1" x14ac:dyDescent="0.2">
      <c r="A402" s="211">
        <v>40460</v>
      </c>
      <c r="B402" s="34" t="s">
        <v>3776</v>
      </c>
      <c r="C402" s="35" t="s">
        <v>776</v>
      </c>
      <c r="D402" s="212">
        <v>678.62</v>
      </c>
      <c r="E402" s="35" t="s">
        <v>3190</v>
      </c>
      <c r="F402" s="342">
        <f>'Table 1'!A400</f>
        <v>40419</v>
      </c>
      <c r="G402" s="52" t="b">
        <f>IF(A402='Table 1'!A398,'Table 1'!F398)</f>
        <v>0</v>
      </c>
    </row>
    <row r="403" spans="1:7" s="52" customFormat="1" ht="24.95" customHeight="1" x14ac:dyDescent="0.2">
      <c r="A403" s="211">
        <v>40461</v>
      </c>
      <c r="B403" s="34" t="s">
        <v>3777</v>
      </c>
      <c r="C403" s="35" t="s">
        <v>776</v>
      </c>
      <c r="D403" s="212">
        <v>661.02</v>
      </c>
      <c r="E403" s="35" t="s">
        <v>3190</v>
      </c>
      <c r="F403" s="342">
        <f>'Table 1'!A401</f>
        <v>40420</v>
      </c>
      <c r="G403" s="52" t="b">
        <f>IF(A403='Table 1'!A399,'Table 1'!F399)</f>
        <v>0</v>
      </c>
    </row>
    <row r="404" spans="1:7" s="52" customFormat="1" ht="24.95" customHeight="1" x14ac:dyDescent="0.2">
      <c r="A404" s="211">
        <v>40462</v>
      </c>
      <c r="B404" s="34" t="s">
        <v>3778</v>
      </c>
      <c r="C404" s="35" t="s">
        <v>776</v>
      </c>
      <c r="D404" s="213">
        <v>1024.25</v>
      </c>
      <c r="E404" s="35" t="s">
        <v>3190</v>
      </c>
      <c r="F404" s="342">
        <f>'Table 1'!A402</f>
        <v>40422</v>
      </c>
    </row>
    <row r="405" spans="1:7" s="52" customFormat="1" ht="24.95" customHeight="1" x14ac:dyDescent="0.2">
      <c r="A405" s="211">
        <v>40463</v>
      </c>
      <c r="B405" s="34" t="s">
        <v>3779</v>
      </c>
      <c r="C405" s="35" t="s">
        <v>776</v>
      </c>
      <c r="D405" s="212">
        <v>889.96</v>
      </c>
      <c r="E405" s="35" t="s">
        <v>3190</v>
      </c>
      <c r="F405" s="342">
        <f>'Table 1'!A403</f>
        <v>40423</v>
      </c>
    </row>
    <row r="406" spans="1:7" s="52" customFormat="1" ht="24.95" customHeight="1" x14ac:dyDescent="0.2">
      <c r="A406" s="211">
        <v>40464</v>
      </c>
      <c r="B406" s="34" t="s">
        <v>3780</v>
      </c>
      <c r="C406" s="35" t="s">
        <v>776</v>
      </c>
      <c r="D406" s="213">
        <v>1037.22</v>
      </c>
      <c r="E406" s="35" t="s">
        <v>3190</v>
      </c>
      <c r="F406" s="342">
        <f>'Table 1'!A404</f>
        <v>40426</v>
      </c>
    </row>
    <row r="407" spans="1:7" s="52" customFormat="1" ht="24.95" customHeight="1" x14ac:dyDescent="0.2">
      <c r="A407" s="211">
        <v>40465</v>
      </c>
      <c r="B407" s="34" t="s">
        <v>3781</v>
      </c>
      <c r="C407" s="35" t="s">
        <v>776</v>
      </c>
      <c r="D407" s="212">
        <v>933.42</v>
      </c>
      <c r="E407" s="35" t="s">
        <v>3190</v>
      </c>
      <c r="F407" s="342">
        <f>'Table 1'!A405</f>
        <v>40427</v>
      </c>
    </row>
    <row r="408" spans="1:7" s="52" customFormat="1" ht="24.95" customHeight="1" x14ac:dyDescent="0.2">
      <c r="A408" s="211">
        <v>40466</v>
      </c>
      <c r="B408" s="34" t="s">
        <v>3782</v>
      </c>
      <c r="C408" s="35" t="s">
        <v>776</v>
      </c>
      <c r="D408" s="212">
        <v>842.77</v>
      </c>
      <c r="E408" s="35" t="s">
        <v>3190</v>
      </c>
      <c r="F408" s="342">
        <f>'Table 1'!A406</f>
        <v>40421</v>
      </c>
    </row>
    <row r="409" spans="1:7" s="52" customFormat="1" ht="24.95" customHeight="1" x14ac:dyDescent="0.2">
      <c r="A409" s="211">
        <v>40490</v>
      </c>
      <c r="B409" s="34" t="s">
        <v>3783</v>
      </c>
      <c r="C409" s="35" t="s">
        <v>776</v>
      </c>
      <c r="D409" s="212">
        <v>472.66</v>
      </c>
      <c r="E409" s="35" t="s">
        <v>3190</v>
      </c>
      <c r="F409" s="342">
        <f>'Table 1'!A407</f>
        <v>40424</v>
      </c>
    </row>
    <row r="410" spans="1:7" s="52" customFormat="1" ht="24.95" customHeight="1" x14ac:dyDescent="0.2">
      <c r="A410" s="211">
        <v>40491</v>
      </c>
      <c r="B410" s="34" t="s">
        <v>3784</v>
      </c>
      <c r="C410" s="35" t="s">
        <v>776</v>
      </c>
      <c r="D410" s="212">
        <v>478.58</v>
      </c>
      <c r="E410" s="35" t="s">
        <v>3190</v>
      </c>
      <c r="F410" s="342">
        <f>'Table 1'!A408</f>
        <v>40425</v>
      </c>
    </row>
    <row r="411" spans="1:7" s="52" customFormat="1" ht="24.95" customHeight="1" x14ac:dyDescent="0.2">
      <c r="A411" s="211">
        <v>40492</v>
      </c>
      <c r="B411" s="34" t="s">
        <v>3785</v>
      </c>
      <c r="C411" s="35" t="s">
        <v>776</v>
      </c>
      <c r="D411" s="212">
        <v>453.22</v>
      </c>
      <c r="E411" s="35" t="s">
        <v>3190</v>
      </c>
      <c r="F411" s="342">
        <f>'Table 1'!A409</f>
        <v>40428</v>
      </c>
    </row>
    <row r="412" spans="1:7" s="52" customFormat="1" ht="24.95" customHeight="1" x14ac:dyDescent="0.2">
      <c r="A412" s="211">
        <v>40493</v>
      </c>
      <c r="B412" s="34" t="s">
        <v>3786</v>
      </c>
      <c r="C412" s="35" t="s">
        <v>776</v>
      </c>
      <c r="D412" s="212">
        <v>463.6</v>
      </c>
      <c r="E412" s="35" t="s">
        <v>3190</v>
      </c>
      <c r="F412" s="342">
        <f>'Table 1'!A410</f>
        <v>40429</v>
      </c>
    </row>
    <row r="413" spans="1:7" s="52" customFormat="1" ht="24.95" customHeight="1" x14ac:dyDescent="0.2">
      <c r="A413" s="211">
        <v>40494</v>
      </c>
      <c r="B413" s="34" t="s">
        <v>3787</v>
      </c>
      <c r="C413" s="35" t="s">
        <v>776</v>
      </c>
      <c r="D413" s="212">
        <v>936.17</v>
      </c>
      <c r="E413" s="35" t="s">
        <v>3190</v>
      </c>
      <c r="F413" s="342">
        <f>'Table 1'!A411</f>
        <v>40430</v>
      </c>
    </row>
    <row r="414" spans="1:7" s="52" customFormat="1" ht="24.95" customHeight="1" x14ac:dyDescent="0.2">
      <c r="A414" s="211">
        <v>40495</v>
      </c>
      <c r="B414" s="34" t="s">
        <v>3788</v>
      </c>
      <c r="C414" s="35" t="s">
        <v>776</v>
      </c>
      <c r="D414" s="212">
        <v>956.28</v>
      </c>
      <c r="E414" s="35" t="s">
        <v>3190</v>
      </c>
      <c r="F414" s="342">
        <f>'Table 1'!A412</f>
        <v>40431</v>
      </c>
    </row>
    <row r="415" spans="1:7" s="52" customFormat="1" ht="24.95" customHeight="1" x14ac:dyDescent="0.2">
      <c r="A415" s="211">
        <v>40496</v>
      </c>
      <c r="B415" s="34" t="s">
        <v>3789</v>
      </c>
      <c r="C415" s="35" t="s">
        <v>776</v>
      </c>
      <c r="D415" s="212">
        <v>994.5</v>
      </c>
      <c r="E415" s="35" t="s">
        <v>3190</v>
      </c>
      <c r="F415" s="342">
        <f>'Table 1'!A413</f>
        <v>40432</v>
      </c>
    </row>
    <row r="416" spans="1:7" s="52" customFormat="1" ht="24.95" customHeight="1" x14ac:dyDescent="0.2">
      <c r="A416" s="211">
        <v>40497</v>
      </c>
      <c r="B416" s="34" t="s">
        <v>3790</v>
      </c>
      <c r="C416" s="35" t="s">
        <v>776</v>
      </c>
      <c r="D416" s="212">
        <v>979.57</v>
      </c>
      <c r="E416" s="35" t="s">
        <v>3190</v>
      </c>
      <c r="F416" s="342">
        <f>'Table 1'!A414</f>
        <v>40433</v>
      </c>
    </row>
    <row r="417" spans="1:6" s="52" customFormat="1" ht="24.95" customHeight="1" x14ac:dyDescent="0.2">
      <c r="A417" s="211">
        <v>40498</v>
      </c>
      <c r="B417" s="34" t="s">
        <v>3791</v>
      </c>
      <c r="C417" s="35" t="s">
        <v>776</v>
      </c>
      <c r="D417" s="213">
        <v>1183.08</v>
      </c>
      <c r="E417" s="35" t="s">
        <v>3190</v>
      </c>
      <c r="F417" s="342">
        <f>'Table 1'!A415</f>
        <v>40434</v>
      </c>
    </row>
    <row r="418" spans="1:6" s="52" customFormat="1" ht="24.95" customHeight="1" x14ac:dyDescent="0.2">
      <c r="A418" s="211">
        <v>40499</v>
      </c>
      <c r="B418" s="34" t="s">
        <v>3792</v>
      </c>
      <c r="C418" s="35" t="s">
        <v>776</v>
      </c>
      <c r="D418" s="213">
        <v>1179.3</v>
      </c>
      <c r="E418" s="35" t="s">
        <v>3190</v>
      </c>
      <c r="F418" s="342">
        <f>'Table 1'!A416</f>
        <v>40435</v>
      </c>
    </row>
    <row r="419" spans="1:6" s="52" customFormat="1" ht="24.95" customHeight="1" x14ac:dyDescent="0.2">
      <c r="A419" s="211">
        <v>40500</v>
      </c>
      <c r="B419" s="34" t="s">
        <v>3793</v>
      </c>
      <c r="C419" s="35" t="s">
        <v>776</v>
      </c>
      <c r="D419" s="213">
        <v>1260.8499999999999</v>
      </c>
      <c r="E419" s="35" t="s">
        <v>3190</v>
      </c>
      <c r="F419" s="342">
        <f>'Table 1'!A417</f>
        <v>40436</v>
      </c>
    </row>
    <row r="420" spans="1:6" s="52" customFormat="1" ht="24.95" customHeight="1" x14ac:dyDescent="0.2">
      <c r="A420" s="211">
        <v>40501</v>
      </c>
      <c r="B420" s="34" t="s">
        <v>3794</v>
      </c>
      <c r="C420" s="35" t="s">
        <v>776</v>
      </c>
      <c r="D420" s="213">
        <v>1248.92</v>
      </c>
      <c r="E420" s="35" t="s">
        <v>3190</v>
      </c>
      <c r="F420" s="342">
        <f>'Table 1'!A418</f>
        <v>40437</v>
      </c>
    </row>
    <row r="421" spans="1:6" s="52" customFormat="1" ht="24.95" customHeight="1" x14ac:dyDescent="0.2">
      <c r="A421" s="211">
        <v>40502</v>
      </c>
      <c r="B421" s="34" t="s">
        <v>3795</v>
      </c>
      <c r="C421" s="35" t="s">
        <v>776</v>
      </c>
      <c r="D421" s="213">
        <v>1299.74</v>
      </c>
      <c r="E421" s="35" t="s">
        <v>3190</v>
      </c>
      <c r="F421" s="342">
        <f>'Table 1'!A419</f>
        <v>40438</v>
      </c>
    </row>
    <row r="422" spans="1:6" s="52" customFormat="1" ht="24.95" customHeight="1" x14ac:dyDescent="0.2">
      <c r="A422" s="211">
        <v>40503</v>
      </c>
      <c r="B422" s="34" t="s">
        <v>3796</v>
      </c>
      <c r="C422" s="35" t="s">
        <v>776</v>
      </c>
      <c r="D422" s="213">
        <v>1735.56</v>
      </c>
      <c r="E422" s="35" t="s">
        <v>3190</v>
      </c>
      <c r="F422" s="342">
        <f>'Table 1'!A420</f>
        <v>40439</v>
      </c>
    </row>
    <row r="423" spans="1:6" s="52" customFormat="1" ht="24.95" customHeight="1" x14ac:dyDescent="0.2">
      <c r="A423" s="211">
        <v>40504</v>
      </c>
      <c r="B423" s="34" t="s">
        <v>3797</v>
      </c>
      <c r="C423" s="35" t="s">
        <v>776</v>
      </c>
      <c r="D423" s="213">
        <v>1785.45</v>
      </c>
      <c r="E423" s="35" t="s">
        <v>3190</v>
      </c>
      <c r="F423" s="342">
        <f>'Table 1'!A421</f>
        <v>40440</v>
      </c>
    </row>
    <row r="424" spans="1:6" s="52" customFormat="1" ht="24.95" customHeight="1" x14ac:dyDescent="0.2">
      <c r="A424" s="211">
        <v>40505</v>
      </c>
      <c r="B424" s="34" t="s">
        <v>3798</v>
      </c>
      <c r="C424" s="35" t="s">
        <v>776</v>
      </c>
      <c r="D424" s="213">
        <v>1755</v>
      </c>
      <c r="E424" s="35" t="s">
        <v>3190</v>
      </c>
      <c r="F424" s="342">
        <f>'Table 1'!A422</f>
        <v>40441</v>
      </c>
    </row>
    <row r="425" spans="1:6" s="52" customFormat="1" ht="24.95" customHeight="1" x14ac:dyDescent="0.2">
      <c r="A425" s="211">
        <v>40506</v>
      </c>
      <c r="B425" s="34" t="s">
        <v>3799</v>
      </c>
      <c r="C425" s="35" t="s">
        <v>776</v>
      </c>
      <c r="D425" s="213">
        <v>1885.59</v>
      </c>
      <c r="E425" s="35" t="s">
        <v>3190</v>
      </c>
      <c r="F425" s="342">
        <f>'Table 1'!A423</f>
        <v>40442</v>
      </c>
    </row>
    <row r="426" spans="1:6" s="52" customFormat="1" ht="24.95" customHeight="1" x14ac:dyDescent="0.2">
      <c r="A426" s="211">
        <v>40507</v>
      </c>
      <c r="B426" s="34" t="s">
        <v>3800</v>
      </c>
      <c r="C426" s="35" t="s">
        <v>776</v>
      </c>
      <c r="D426" s="213">
        <v>1832.78</v>
      </c>
      <c r="E426" s="35" t="s">
        <v>3190</v>
      </c>
      <c r="F426" s="342">
        <f>'Table 1'!A424</f>
        <v>40443</v>
      </c>
    </row>
    <row r="427" spans="1:6" s="52" customFormat="1" ht="24.95" customHeight="1" x14ac:dyDescent="0.2">
      <c r="A427" s="211">
        <v>40508</v>
      </c>
      <c r="B427" s="34" t="s">
        <v>3801</v>
      </c>
      <c r="C427" s="35" t="s">
        <v>776</v>
      </c>
      <c r="D427" s="213">
        <v>2922.49</v>
      </c>
      <c r="E427" s="35" t="s">
        <v>3190</v>
      </c>
      <c r="F427" s="342">
        <f>'Table 1'!A425</f>
        <v>40444</v>
      </c>
    </row>
    <row r="428" spans="1:6" s="52" customFormat="1" ht="24.95" customHeight="1" x14ac:dyDescent="0.2">
      <c r="A428" s="211">
        <v>40509</v>
      </c>
      <c r="B428" s="34" t="s">
        <v>3802</v>
      </c>
      <c r="C428" s="35" t="s">
        <v>776</v>
      </c>
      <c r="D428" s="213">
        <v>2519.6</v>
      </c>
      <c r="E428" s="35" t="s">
        <v>3190</v>
      </c>
      <c r="F428" s="342">
        <f>'Table 1'!A426</f>
        <v>40445</v>
      </c>
    </row>
    <row r="429" spans="1:6" s="52" customFormat="1" ht="24.95" customHeight="1" x14ac:dyDescent="0.2">
      <c r="A429" s="211">
        <v>40510</v>
      </c>
      <c r="B429" s="34" t="s">
        <v>3803</v>
      </c>
      <c r="C429" s="35" t="s">
        <v>776</v>
      </c>
      <c r="D429" s="213">
        <v>2961.38</v>
      </c>
      <c r="E429" s="35" t="s">
        <v>3190</v>
      </c>
      <c r="F429" s="342">
        <f>'Table 1'!A427</f>
        <v>40446</v>
      </c>
    </row>
    <row r="430" spans="1:6" s="52" customFormat="1" ht="24.95" customHeight="1" x14ac:dyDescent="0.2">
      <c r="A430" s="211">
        <v>40511</v>
      </c>
      <c r="B430" s="34" t="s">
        <v>3804</v>
      </c>
      <c r="C430" s="35" t="s">
        <v>776</v>
      </c>
      <c r="D430" s="213">
        <v>2650</v>
      </c>
      <c r="E430" s="35" t="s">
        <v>3190</v>
      </c>
      <c r="F430" s="342">
        <f>'Table 1'!A428</f>
        <v>40447</v>
      </c>
    </row>
    <row r="431" spans="1:6" s="52" customFormat="1" ht="24.95" customHeight="1" x14ac:dyDescent="0.2">
      <c r="A431" s="211">
        <v>40512</v>
      </c>
      <c r="B431" s="34" t="s">
        <v>3805</v>
      </c>
      <c r="C431" s="35" t="s">
        <v>776</v>
      </c>
      <c r="D431" s="213">
        <v>2378.04</v>
      </c>
      <c r="E431" s="35" t="s">
        <v>3190</v>
      </c>
      <c r="F431" s="342">
        <f>'Table 1'!A429</f>
        <v>40448</v>
      </c>
    </row>
    <row r="432" spans="1:6" s="52" customFormat="1" ht="24.95" customHeight="1" x14ac:dyDescent="0.2">
      <c r="A432" s="211">
        <v>40586</v>
      </c>
      <c r="B432" s="34" t="s">
        <v>3228</v>
      </c>
      <c r="C432" s="35" t="s">
        <v>776</v>
      </c>
      <c r="D432" s="213">
        <v>4098.33</v>
      </c>
      <c r="E432" s="35"/>
      <c r="F432" s="342">
        <f>'Table 1'!A430</f>
        <v>40449</v>
      </c>
    </row>
    <row r="433" spans="1:6" s="52" customFormat="1" ht="24.95" customHeight="1" x14ac:dyDescent="0.2">
      <c r="A433" s="211">
        <v>40592</v>
      </c>
      <c r="B433" s="34" t="s">
        <v>251</v>
      </c>
      <c r="C433" s="35" t="s">
        <v>776</v>
      </c>
      <c r="D433" s="213">
        <v>4281.1000000000004</v>
      </c>
      <c r="E433" s="35"/>
      <c r="F433" s="342">
        <f>'Table 1'!A431</f>
        <v>40450</v>
      </c>
    </row>
    <row r="434" spans="1:6" s="52" customFormat="1" ht="24.95" customHeight="1" x14ac:dyDescent="0.2">
      <c r="A434" s="211">
        <v>40598</v>
      </c>
      <c r="B434" s="34" t="s">
        <v>252</v>
      </c>
      <c r="C434" s="35" t="s">
        <v>776</v>
      </c>
      <c r="D434" s="213">
        <v>5974.65</v>
      </c>
      <c r="E434" s="35"/>
      <c r="F434" s="342">
        <f>'Table 1'!A432</f>
        <v>40451</v>
      </c>
    </row>
    <row r="435" spans="1:6" s="52" customFormat="1" ht="24.95" customHeight="1" x14ac:dyDescent="0.2">
      <c r="A435" s="211">
        <v>40587</v>
      </c>
      <c r="B435" s="34" t="s">
        <v>3229</v>
      </c>
      <c r="C435" s="35" t="s">
        <v>776</v>
      </c>
      <c r="D435" s="213">
        <v>5892.75</v>
      </c>
      <c r="E435" s="35"/>
      <c r="F435" s="342">
        <f>'Table 1'!A433</f>
        <v>40452</v>
      </c>
    </row>
    <row r="436" spans="1:6" s="52" customFormat="1" ht="24.95" customHeight="1" x14ac:dyDescent="0.2">
      <c r="A436" s="211">
        <v>40593</v>
      </c>
      <c r="B436" s="34" t="s">
        <v>253</v>
      </c>
      <c r="C436" s="35" t="s">
        <v>776</v>
      </c>
      <c r="D436" s="213">
        <v>6529.2</v>
      </c>
      <c r="E436" s="35"/>
      <c r="F436" s="342">
        <f>'Table 1'!A434</f>
        <v>40453</v>
      </c>
    </row>
    <row r="437" spans="1:6" s="52" customFormat="1" ht="24.95" customHeight="1" x14ac:dyDescent="0.2">
      <c r="A437" s="211">
        <v>40588</v>
      </c>
      <c r="B437" s="34" t="s">
        <v>3230</v>
      </c>
      <c r="C437" s="35" t="s">
        <v>776</v>
      </c>
      <c r="D437" s="213">
        <v>8392.82</v>
      </c>
      <c r="E437" s="35"/>
      <c r="F437" s="342">
        <f>'Table 1'!A435</f>
        <v>40454</v>
      </c>
    </row>
    <row r="438" spans="1:6" s="52" customFormat="1" ht="24.95" customHeight="1" x14ac:dyDescent="0.2">
      <c r="A438" s="211">
        <v>40594</v>
      </c>
      <c r="B438" s="34" t="s">
        <v>254</v>
      </c>
      <c r="C438" s="35" t="s">
        <v>776</v>
      </c>
      <c r="D438" s="213">
        <v>9795.25</v>
      </c>
      <c r="E438" s="35"/>
      <c r="F438" s="342">
        <f>'Table 1'!A436</f>
        <v>40455</v>
      </c>
    </row>
    <row r="439" spans="1:6" s="52" customFormat="1" ht="24.95" customHeight="1" x14ac:dyDescent="0.2">
      <c r="A439" s="211">
        <v>40599</v>
      </c>
      <c r="B439" s="34" t="s">
        <v>255</v>
      </c>
      <c r="C439" s="35" t="s">
        <v>776</v>
      </c>
      <c r="D439" s="213">
        <v>8618.59</v>
      </c>
      <c r="E439" s="35"/>
      <c r="F439" s="342">
        <f>'Table 1'!A437</f>
        <v>40456</v>
      </c>
    </row>
    <row r="440" spans="1:6" s="52" customFormat="1" ht="24.95" customHeight="1" x14ac:dyDescent="0.2">
      <c r="A440" s="211">
        <v>40589</v>
      </c>
      <c r="B440" s="34" t="s">
        <v>3231</v>
      </c>
      <c r="C440" s="35" t="s">
        <v>776</v>
      </c>
      <c r="D440" s="213">
        <v>7924.95</v>
      </c>
      <c r="E440" s="35"/>
      <c r="F440" s="342">
        <f>'Table 1'!A438</f>
        <v>40457</v>
      </c>
    </row>
    <row r="441" spans="1:6" s="52" customFormat="1" ht="24.95" customHeight="1" x14ac:dyDescent="0.2">
      <c r="A441" s="211">
        <v>40595</v>
      </c>
      <c r="B441" s="34" t="s">
        <v>256</v>
      </c>
      <c r="C441" s="35" t="s">
        <v>776</v>
      </c>
      <c r="D441" s="213">
        <v>8856.61</v>
      </c>
      <c r="E441" s="35"/>
      <c r="F441" s="342">
        <f>'Table 1'!A439</f>
        <v>40458</v>
      </c>
    </row>
    <row r="442" spans="1:6" s="52" customFormat="1" ht="24.95" customHeight="1" x14ac:dyDescent="0.2">
      <c r="A442" s="211">
        <v>40590</v>
      </c>
      <c r="B442" s="34" t="s">
        <v>3232</v>
      </c>
      <c r="C442" s="35" t="s">
        <v>776</v>
      </c>
      <c r="D442" s="213">
        <v>9598.0499999999993</v>
      </c>
      <c r="E442" s="35"/>
      <c r="F442" s="342">
        <f>'Table 1'!A440</f>
        <v>40459</v>
      </c>
    </row>
    <row r="443" spans="1:6" s="52" customFormat="1" ht="24.95" customHeight="1" x14ac:dyDescent="0.2">
      <c r="A443" s="211">
        <v>40596</v>
      </c>
      <c r="B443" s="34" t="s">
        <v>257</v>
      </c>
      <c r="C443" s="35" t="s">
        <v>776</v>
      </c>
      <c r="D443" s="213">
        <v>10629.14</v>
      </c>
      <c r="E443" s="35"/>
      <c r="F443" s="342">
        <f>'Table 1'!A441</f>
        <v>40460</v>
      </c>
    </row>
    <row r="444" spans="1:6" s="52" customFormat="1" ht="24.95" customHeight="1" x14ac:dyDescent="0.2">
      <c r="A444" s="211">
        <v>40591</v>
      </c>
      <c r="B444" s="34" t="s">
        <v>3233</v>
      </c>
      <c r="C444" s="35" t="s">
        <v>776</v>
      </c>
      <c r="D444" s="213">
        <v>10534.4</v>
      </c>
      <c r="E444" s="35"/>
      <c r="F444" s="342">
        <f>'Table 1'!A442</f>
        <v>40461</v>
      </c>
    </row>
    <row r="445" spans="1:6" s="52" customFormat="1" ht="24.95" customHeight="1" x14ac:dyDescent="0.2">
      <c r="A445" s="211">
        <v>40597</v>
      </c>
      <c r="B445" s="34" t="s">
        <v>258</v>
      </c>
      <c r="C445" s="35" t="s">
        <v>776</v>
      </c>
      <c r="D445" s="213">
        <v>11367.78</v>
      </c>
      <c r="E445" s="35"/>
      <c r="F445" s="342">
        <f>'Table 1'!A443</f>
        <v>40462</v>
      </c>
    </row>
    <row r="446" spans="1:6" s="52" customFormat="1" ht="24.95" customHeight="1" x14ac:dyDescent="0.2">
      <c r="A446" s="211">
        <v>40573</v>
      </c>
      <c r="B446" s="34" t="s">
        <v>3234</v>
      </c>
      <c r="C446" s="35" t="s">
        <v>776</v>
      </c>
      <c r="D446" s="213">
        <v>2488.48</v>
      </c>
      <c r="E446" s="35"/>
      <c r="F446" s="342">
        <f>'Table 1'!A444</f>
        <v>40463</v>
      </c>
    </row>
    <row r="447" spans="1:6" s="52" customFormat="1" ht="24.95" customHeight="1" x14ac:dyDescent="0.2">
      <c r="A447" s="211">
        <v>40579</v>
      </c>
      <c r="B447" s="34" t="s">
        <v>259</v>
      </c>
      <c r="C447" s="35" t="s">
        <v>776</v>
      </c>
      <c r="D447" s="213">
        <v>2625.56</v>
      </c>
      <c r="E447" s="35"/>
      <c r="F447" s="342">
        <f>'Table 1'!A445</f>
        <v>40464</v>
      </c>
    </row>
    <row r="448" spans="1:6" s="52" customFormat="1" ht="24.95" customHeight="1" x14ac:dyDescent="0.2">
      <c r="A448" s="211">
        <v>41113</v>
      </c>
      <c r="B448" s="34" t="s">
        <v>3235</v>
      </c>
      <c r="C448" s="35" t="s">
        <v>776</v>
      </c>
      <c r="D448" s="213">
        <v>4287.09</v>
      </c>
      <c r="E448" s="35"/>
      <c r="F448" s="342">
        <f>'Table 1'!A446</f>
        <v>40465</v>
      </c>
    </row>
    <row r="449" spans="1:6" s="52" customFormat="1" ht="24.95" customHeight="1" x14ac:dyDescent="0.2">
      <c r="A449" s="211">
        <v>40574</v>
      </c>
      <c r="B449" s="34" t="s">
        <v>3236</v>
      </c>
      <c r="C449" s="35" t="s">
        <v>776</v>
      </c>
      <c r="D449" s="213">
        <v>3523.93</v>
      </c>
      <c r="E449" s="35"/>
      <c r="F449" s="342">
        <f>'Table 1'!A447</f>
        <v>40466</v>
      </c>
    </row>
    <row r="450" spans="1:6" s="52" customFormat="1" ht="24.95" customHeight="1" x14ac:dyDescent="0.2">
      <c r="A450" s="211">
        <v>40580</v>
      </c>
      <c r="B450" s="34" t="s">
        <v>260</v>
      </c>
      <c r="C450" s="35" t="s">
        <v>776</v>
      </c>
      <c r="D450" s="213">
        <v>3967.23</v>
      </c>
      <c r="E450" s="35"/>
      <c r="F450" s="342">
        <f>'Table 1'!A448</f>
        <v>40490</v>
      </c>
    </row>
    <row r="451" spans="1:6" s="52" customFormat="1" ht="24.95" customHeight="1" x14ac:dyDescent="0.2">
      <c r="A451" s="211">
        <v>40575</v>
      </c>
      <c r="B451" s="34" t="s">
        <v>3237</v>
      </c>
      <c r="C451" s="35" t="s">
        <v>776</v>
      </c>
      <c r="D451" s="213">
        <v>5106.6499999999996</v>
      </c>
      <c r="E451" s="35"/>
      <c r="F451" s="342">
        <f>'Table 1'!A449</f>
        <v>40491</v>
      </c>
    </row>
    <row r="452" spans="1:6" s="52" customFormat="1" ht="24.95" customHeight="1" x14ac:dyDescent="0.2">
      <c r="A452" s="211">
        <v>40581</v>
      </c>
      <c r="B452" s="34" t="s">
        <v>261</v>
      </c>
      <c r="C452" s="35" t="s">
        <v>776</v>
      </c>
      <c r="D452" s="213">
        <v>6436.77</v>
      </c>
      <c r="E452" s="35"/>
      <c r="F452" s="342">
        <f>'Table 1'!A450</f>
        <v>40492</v>
      </c>
    </row>
    <row r="453" spans="1:6" s="52" customFormat="1" ht="24.95" customHeight="1" x14ac:dyDescent="0.2">
      <c r="A453" s="211">
        <v>40576</v>
      </c>
      <c r="B453" s="34" t="s">
        <v>3238</v>
      </c>
      <c r="C453" s="35" t="s">
        <v>776</v>
      </c>
      <c r="D453" s="213">
        <v>5006.2700000000004</v>
      </c>
      <c r="E453" s="35"/>
      <c r="F453" s="342">
        <f>'Table 1'!A451</f>
        <v>40493</v>
      </c>
    </row>
    <row r="454" spans="1:6" s="52" customFormat="1" ht="24.95" customHeight="1" x14ac:dyDescent="0.2">
      <c r="A454" s="211">
        <v>40582</v>
      </c>
      <c r="B454" s="34" t="s">
        <v>262</v>
      </c>
      <c r="C454" s="35" t="s">
        <v>776</v>
      </c>
      <c r="D454" s="213">
        <v>5490.63</v>
      </c>
      <c r="E454" s="35"/>
      <c r="F454" s="342">
        <f>'Table 1'!A452</f>
        <v>40494</v>
      </c>
    </row>
    <row r="455" spans="1:6" s="52" customFormat="1" ht="24.95" customHeight="1" x14ac:dyDescent="0.2">
      <c r="A455" s="211">
        <v>40577</v>
      </c>
      <c r="B455" s="34" t="s">
        <v>3239</v>
      </c>
      <c r="C455" s="35" t="s">
        <v>776</v>
      </c>
      <c r="D455" s="213">
        <v>6298.22</v>
      </c>
      <c r="E455" s="35"/>
      <c r="F455" s="342">
        <f>'Table 1'!A453</f>
        <v>40495</v>
      </c>
    </row>
    <row r="456" spans="1:6" s="52" customFormat="1" ht="24.95" customHeight="1" x14ac:dyDescent="0.2">
      <c r="A456" s="211">
        <v>40583</v>
      </c>
      <c r="B456" s="34" t="s">
        <v>263</v>
      </c>
      <c r="C456" s="35" t="s">
        <v>776</v>
      </c>
      <c r="D456" s="213">
        <v>7511.78</v>
      </c>
      <c r="E456" s="35"/>
      <c r="F456" s="342">
        <f>'Table 1'!A454</f>
        <v>40496</v>
      </c>
    </row>
    <row r="457" spans="1:6" s="52" customFormat="1" ht="24.95" customHeight="1" x14ac:dyDescent="0.2">
      <c r="A457" s="211">
        <v>40578</v>
      </c>
      <c r="B457" s="34" t="s">
        <v>3240</v>
      </c>
      <c r="C457" s="35" t="s">
        <v>776</v>
      </c>
      <c r="D457" s="213">
        <v>6856.92</v>
      </c>
      <c r="E457" s="35"/>
      <c r="F457" s="342">
        <f>'Table 1'!A455</f>
        <v>40497</v>
      </c>
    </row>
    <row r="458" spans="1:6" s="52" customFormat="1" ht="24.95" customHeight="1" x14ac:dyDescent="0.2">
      <c r="A458" s="211">
        <v>40584</v>
      </c>
      <c r="B458" s="34" t="s">
        <v>264</v>
      </c>
      <c r="C458" s="35" t="s">
        <v>776</v>
      </c>
      <c r="D458" s="213">
        <v>7842.34</v>
      </c>
      <c r="E458" s="35"/>
      <c r="F458" s="342">
        <f>'Table 1'!A456</f>
        <v>40498</v>
      </c>
    </row>
    <row r="459" spans="1:6" s="52" customFormat="1" ht="24.95" customHeight="1" x14ac:dyDescent="0.2">
      <c r="A459" s="211">
        <v>40601</v>
      </c>
      <c r="B459" s="34" t="s">
        <v>3241</v>
      </c>
      <c r="C459" s="35" t="s">
        <v>776</v>
      </c>
      <c r="D459" s="213">
        <v>5747.89</v>
      </c>
      <c r="E459" s="35"/>
      <c r="F459" s="342">
        <f>'Table 1'!A457</f>
        <v>40499</v>
      </c>
    </row>
    <row r="460" spans="1:6" s="52" customFormat="1" ht="24.95" customHeight="1" x14ac:dyDescent="0.2">
      <c r="A460" s="211">
        <v>40607</v>
      </c>
      <c r="B460" s="34" t="s">
        <v>265</v>
      </c>
      <c r="C460" s="35" t="s">
        <v>776</v>
      </c>
      <c r="D460" s="213">
        <v>6086.03</v>
      </c>
      <c r="E460" s="35"/>
      <c r="F460" s="342">
        <f>'Table 1'!A458</f>
        <v>40500</v>
      </c>
    </row>
    <row r="461" spans="1:6" s="52" customFormat="1" ht="24.95" customHeight="1" x14ac:dyDescent="0.2">
      <c r="A461" s="211">
        <v>40602</v>
      </c>
      <c r="B461" s="34" t="s">
        <v>3242</v>
      </c>
      <c r="C461" s="35" t="s">
        <v>776</v>
      </c>
      <c r="D461" s="213">
        <v>8377.61</v>
      </c>
      <c r="E461" s="35"/>
      <c r="F461" s="342">
        <f>'Table 1'!A459</f>
        <v>40501</v>
      </c>
    </row>
    <row r="462" spans="1:6" s="52" customFormat="1" ht="24.95" customHeight="1" x14ac:dyDescent="0.2">
      <c r="A462" s="211">
        <v>40608</v>
      </c>
      <c r="B462" s="34" t="s">
        <v>266</v>
      </c>
      <c r="C462" s="35" t="s">
        <v>776</v>
      </c>
      <c r="D462" s="213">
        <v>8947.5</v>
      </c>
      <c r="E462" s="35"/>
      <c r="F462" s="342">
        <f>'Table 1'!A460</f>
        <v>40502</v>
      </c>
    </row>
    <row r="463" spans="1:6" s="52" customFormat="1" ht="24.95" customHeight="1" x14ac:dyDescent="0.2">
      <c r="A463" s="211">
        <v>40603</v>
      </c>
      <c r="B463" s="34" t="s">
        <v>3243</v>
      </c>
      <c r="C463" s="35" t="s">
        <v>776</v>
      </c>
      <c r="D463" s="213">
        <v>12172.68</v>
      </c>
      <c r="E463" s="35"/>
      <c r="F463" s="342">
        <f>'Table 1'!A461</f>
        <v>40503</v>
      </c>
    </row>
    <row r="464" spans="1:6" s="52" customFormat="1" ht="24.95" customHeight="1" x14ac:dyDescent="0.2">
      <c r="A464" s="211">
        <v>40609</v>
      </c>
      <c r="B464" s="34" t="s">
        <v>267</v>
      </c>
      <c r="C464" s="35" t="s">
        <v>776</v>
      </c>
      <c r="D464" s="213">
        <v>13787.13</v>
      </c>
      <c r="E464" s="35"/>
      <c r="F464" s="342">
        <f>'Table 1'!A462</f>
        <v>40504</v>
      </c>
    </row>
    <row r="465" spans="1:6" s="52" customFormat="1" ht="24.95" customHeight="1" x14ac:dyDescent="0.2">
      <c r="A465" s="211">
        <v>40604</v>
      </c>
      <c r="B465" s="34" t="s">
        <v>3244</v>
      </c>
      <c r="C465" s="35" t="s">
        <v>776</v>
      </c>
      <c r="D465" s="213">
        <v>10970.52</v>
      </c>
      <c r="E465" s="35"/>
      <c r="F465" s="342">
        <f>'Table 1'!A463</f>
        <v>40505</v>
      </c>
    </row>
    <row r="466" spans="1:6" s="52" customFormat="1" ht="24.95" customHeight="1" x14ac:dyDescent="0.2">
      <c r="A466" s="211">
        <v>40610</v>
      </c>
      <c r="B466" s="34" t="s">
        <v>268</v>
      </c>
      <c r="C466" s="35" t="s">
        <v>776</v>
      </c>
      <c r="D466" s="213">
        <v>12298.29</v>
      </c>
      <c r="E466" s="35"/>
      <c r="F466" s="342">
        <f>'Table 1'!A464</f>
        <v>40506</v>
      </c>
    </row>
    <row r="467" spans="1:6" s="52" customFormat="1" ht="24.95" customHeight="1" x14ac:dyDescent="0.2">
      <c r="A467" s="211">
        <v>40605</v>
      </c>
      <c r="B467" s="34" t="s">
        <v>3245</v>
      </c>
      <c r="C467" s="35" t="s">
        <v>776</v>
      </c>
      <c r="D467" s="213">
        <v>13619.52</v>
      </c>
      <c r="E467" s="35"/>
      <c r="F467" s="342">
        <f>'Table 1'!A465</f>
        <v>40507</v>
      </c>
    </row>
    <row r="468" spans="1:6" s="52" customFormat="1" ht="24.95" customHeight="1" x14ac:dyDescent="0.2">
      <c r="A468" s="211">
        <v>40611</v>
      </c>
      <c r="B468" s="34" t="s">
        <v>269</v>
      </c>
      <c r="C468" s="35" t="s">
        <v>776</v>
      </c>
      <c r="D468" s="213">
        <v>15424.07</v>
      </c>
      <c r="E468" s="35"/>
      <c r="F468" s="342">
        <f>'Table 1'!A466</f>
        <v>40508</v>
      </c>
    </row>
    <row r="469" spans="1:6" s="52" customFormat="1" ht="24.95" customHeight="1" x14ac:dyDescent="0.2">
      <c r="A469" s="211">
        <v>40606</v>
      </c>
      <c r="B469" s="34" t="s">
        <v>3246</v>
      </c>
      <c r="C469" s="35" t="s">
        <v>776</v>
      </c>
      <c r="D469" s="213">
        <v>14646.42</v>
      </c>
      <c r="E469" s="35"/>
      <c r="F469" s="342">
        <f>'Table 1'!A467</f>
        <v>40509</v>
      </c>
    </row>
    <row r="470" spans="1:6" s="52" customFormat="1" ht="24.95" customHeight="1" x14ac:dyDescent="0.2">
      <c r="A470" s="211">
        <v>40612</v>
      </c>
      <c r="B470" s="34" t="s">
        <v>270</v>
      </c>
      <c r="C470" s="35" t="s">
        <v>776</v>
      </c>
      <c r="D470" s="213">
        <v>16403.689999999999</v>
      </c>
      <c r="E470" s="35"/>
      <c r="F470" s="342">
        <f>'Table 1'!A468</f>
        <v>40510</v>
      </c>
    </row>
    <row r="471" spans="1:6" s="52" customFormat="1" ht="24.95" customHeight="1" x14ac:dyDescent="0.2">
      <c r="A471" s="211">
        <v>40305</v>
      </c>
      <c r="B471" s="34" t="s">
        <v>3247</v>
      </c>
      <c r="C471" s="35" t="s">
        <v>737</v>
      </c>
      <c r="D471" s="212">
        <v>12.75</v>
      </c>
      <c r="E471" s="35"/>
      <c r="F471" s="342">
        <f>'Table 1'!A469</f>
        <v>40511</v>
      </c>
    </row>
    <row r="472" spans="1:6" s="52" customFormat="1" ht="24.95" customHeight="1" x14ac:dyDescent="0.2">
      <c r="A472" s="211">
        <v>40306</v>
      </c>
      <c r="B472" s="34" t="s">
        <v>3248</v>
      </c>
      <c r="C472" s="35" t="s">
        <v>737</v>
      </c>
      <c r="D472" s="212">
        <v>25.52</v>
      </c>
      <c r="E472" s="35"/>
      <c r="F472" s="342">
        <f>'Table 1'!A470</f>
        <v>40512</v>
      </c>
    </row>
    <row r="473" spans="1:6" s="52" customFormat="1" ht="24.95" customHeight="1" x14ac:dyDescent="0.2">
      <c r="A473" s="211">
        <v>40307</v>
      </c>
      <c r="B473" s="34" t="s">
        <v>3249</v>
      </c>
      <c r="C473" s="35" t="s">
        <v>737</v>
      </c>
      <c r="D473" s="212">
        <v>114.06</v>
      </c>
      <c r="E473" s="35"/>
      <c r="F473" s="342">
        <f>'Table 1'!A471</f>
        <v>40586</v>
      </c>
    </row>
    <row r="474" spans="1:6" s="52" customFormat="1" ht="24.95" customHeight="1" x14ac:dyDescent="0.2">
      <c r="A474" s="211">
        <v>41049</v>
      </c>
      <c r="B474" s="34" t="s">
        <v>271</v>
      </c>
      <c r="C474" s="35" t="s">
        <v>776</v>
      </c>
      <c r="D474" s="212">
        <v>18.43</v>
      </c>
      <c r="E474" s="35"/>
      <c r="F474" s="342">
        <f>'Table 1'!A472</f>
        <v>40592</v>
      </c>
    </row>
    <row r="475" spans="1:6" s="52" customFormat="1" ht="24.95" customHeight="1" x14ac:dyDescent="0.2">
      <c r="A475" s="211">
        <v>41124</v>
      </c>
      <c r="B475" s="34" t="s">
        <v>3250</v>
      </c>
      <c r="C475" s="35" t="s">
        <v>3614</v>
      </c>
      <c r="D475" s="212">
        <v>62.39</v>
      </c>
      <c r="E475" s="35"/>
      <c r="F475" s="342">
        <f>'Table 1'!A473</f>
        <v>40598</v>
      </c>
    </row>
    <row r="476" spans="1:6" s="52" customFormat="1" ht="24.95" customHeight="1" x14ac:dyDescent="0.2">
      <c r="A476" s="211">
        <v>40372</v>
      </c>
      <c r="B476" s="34" t="s">
        <v>272</v>
      </c>
      <c r="C476" s="35" t="s">
        <v>737</v>
      </c>
      <c r="D476" s="212">
        <v>183.47</v>
      </c>
      <c r="E476" s="35"/>
      <c r="F476" s="342">
        <f>'Table 1'!A474</f>
        <v>40587</v>
      </c>
    </row>
    <row r="477" spans="1:6" s="52" customFormat="1" ht="24.95" customHeight="1" x14ac:dyDescent="0.2">
      <c r="A477" s="211">
        <v>40374</v>
      </c>
      <c r="B477" s="34" t="s">
        <v>273</v>
      </c>
      <c r="C477" s="35" t="s">
        <v>737</v>
      </c>
      <c r="D477" s="212">
        <v>270.77999999999997</v>
      </c>
      <c r="E477" s="35"/>
      <c r="F477" s="342">
        <f>'Table 1'!A475</f>
        <v>40593</v>
      </c>
    </row>
    <row r="478" spans="1:6" s="52" customFormat="1" ht="24.95" customHeight="1" x14ac:dyDescent="0.2">
      <c r="A478" s="211">
        <v>40373</v>
      </c>
      <c r="B478" s="34" t="s">
        <v>274</v>
      </c>
      <c r="C478" s="35" t="s">
        <v>737</v>
      </c>
      <c r="D478" s="212">
        <v>238.92</v>
      </c>
      <c r="E478" s="35"/>
      <c r="F478" s="342" t="e">
        <f>'Table 1'!#REF!</f>
        <v>#REF!</v>
      </c>
    </row>
    <row r="479" spans="1:6" s="52" customFormat="1" ht="24.95" customHeight="1" x14ac:dyDescent="0.2">
      <c r="A479" s="211">
        <v>40375</v>
      </c>
      <c r="B479" s="34" t="s">
        <v>275</v>
      </c>
      <c r="C479" s="35" t="s">
        <v>737</v>
      </c>
      <c r="D479" s="212">
        <v>157.05000000000001</v>
      </c>
      <c r="E479" s="35"/>
      <c r="F479" s="342" t="e">
        <f>'Table 1'!#REF!</f>
        <v>#REF!</v>
      </c>
    </row>
    <row r="480" spans="1:6" s="52" customFormat="1" ht="24.95" customHeight="1" x14ac:dyDescent="0.2">
      <c r="A480" s="211">
        <v>40678</v>
      </c>
      <c r="B480" s="34" t="s">
        <v>276</v>
      </c>
      <c r="C480" s="35" t="s">
        <v>776</v>
      </c>
      <c r="D480" s="212">
        <v>361.58</v>
      </c>
      <c r="E480" s="35"/>
      <c r="F480" s="342" t="e">
        <f>'Table 1'!#REF!</f>
        <v>#REF!</v>
      </c>
    </row>
    <row r="481" spans="1:6" s="52" customFormat="1" ht="24.95" customHeight="1" x14ac:dyDescent="0.2">
      <c r="A481" s="211">
        <v>40679</v>
      </c>
      <c r="B481" s="34" t="s">
        <v>277</v>
      </c>
      <c r="C481" s="35" t="s">
        <v>3614</v>
      </c>
      <c r="D481" s="212">
        <v>718.17</v>
      </c>
      <c r="E481" s="35"/>
      <c r="F481" s="342" t="e">
        <f>'Table 1'!#REF!</f>
        <v>#REF!</v>
      </c>
    </row>
    <row r="482" spans="1:6" s="52" customFormat="1" ht="24.95" customHeight="1" x14ac:dyDescent="0.2">
      <c r="A482" s="211">
        <v>40684</v>
      </c>
      <c r="B482" s="34" t="s">
        <v>278</v>
      </c>
      <c r="C482" s="35" t="s">
        <v>3614</v>
      </c>
      <c r="D482" s="212">
        <v>786.97</v>
      </c>
      <c r="E482" s="35"/>
      <c r="F482" s="342" t="e">
        <f>'Table 1'!#REF!</f>
        <v>#REF!</v>
      </c>
    </row>
    <row r="483" spans="1:6" s="52" customFormat="1" ht="24.95" customHeight="1" x14ac:dyDescent="0.2">
      <c r="A483" s="211">
        <v>40683</v>
      </c>
      <c r="B483" s="34" t="s">
        <v>279</v>
      </c>
      <c r="C483" s="35" t="s">
        <v>776</v>
      </c>
      <c r="D483" s="212">
        <v>381.13</v>
      </c>
      <c r="E483" s="35"/>
      <c r="F483" s="342" t="e">
        <f>'Table 1'!#REF!</f>
        <v>#REF!</v>
      </c>
    </row>
    <row r="484" spans="1:6" s="52" customFormat="1" ht="24.95" customHeight="1" x14ac:dyDescent="0.2">
      <c r="A484" s="211">
        <v>40685</v>
      </c>
      <c r="B484" s="34" t="s">
        <v>280</v>
      </c>
      <c r="C484" s="35" t="s">
        <v>3614</v>
      </c>
      <c r="D484" s="212">
        <v>687.15</v>
      </c>
      <c r="E484" s="35"/>
      <c r="F484" s="342" t="e">
        <f>'Table 1'!#REF!</f>
        <v>#REF!</v>
      </c>
    </row>
    <row r="485" spans="1:6" s="52" customFormat="1" ht="24.95" customHeight="1" x14ac:dyDescent="0.2">
      <c r="A485" s="211">
        <v>40686</v>
      </c>
      <c r="B485" s="34" t="s">
        <v>281</v>
      </c>
      <c r="C485" s="35" t="s">
        <v>776</v>
      </c>
      <c r="D485" s="212">
        <v>492.63</v>
      </c>
      <c r="E485" s="35"/>
      <c r="F485" s="342" t="e">
        <f>'Table 1'!#REF!</f>
        <v>#REF!</v>
      </c>
    </row>
    <row r="486" spans="1:6" s="52" customFormat="1" ht="24.95" customHeight="1" x14ac:dyDescent="0.2">
      <c r="A486" s="211">
        <v>40687</v>
      </c>
      <c r="B486" s="34" t="s">
        <v>282</v>
      </c>
      <c r="C486" s="35" t="s">
        <v>776</v>
      </c>
      <c r="D486" s="212">
        <v>470.97</v>
      </c>
      <c r="E486" s="35"/>
      <c r="F486" s="342" t="e">
        <f>'Table 1'!#REF!</f>
        <v>#REF!</v>
      </c>
    </row>
    <row r="487" spans="1:6" s="52" customFormat="1" ht="24.95" customHeight="1" x14ac:dyDescent="0.2">
      <c r="A487" s="211">
        <v>40676</v>
      </c>
      <c r="B487" s="34" t="s">
        <v>283</v>
      </c>
      <c r="C487" s="35" t="s">
        <v>776</v>
      </c>
      <c r="D487" s="212">
        <v>297.61</v>
      </c>
      <c r="E487" s="35"/>
      <c r="F487" s="342" t="e">
        <f>'Table 1'!#REF!</f>
        <v>#REF!</v>
      </c>
    </row>
    <row r="488" spans="1:6" s="52" customFormat="1" ht="24.95" customHeight="1" x14ac:dyDescent="0.2">
      <c r="A488" s="211">
        <v>40677</v>
      </c>
      <c r="B488" s="34" t="s">
        <v>284</v>
      </c>
      <c r="C488" s="35" t="s">
        <v>3614</v>
      </c>
      <c r="D488" s="212">
        <v>645.05999999999995</v>
      </c>
      <c r="E488" s="35"/>
      <c r="F488" s="342" t="e">
        <f>'Table 1'!#REF!</f>
        <v>#REF!</v>
      </c>
    </row>
    <row r="489" spans="1:6" s="52" customFormat="1" ht="24.95" customHeight="1" x14ac:dyDescent="0.2">
      <c r="A489" s="211">
        <v>40681</v>
      </c>
      <c r="B489" s="34" t="s">
        <v>285</v>
      </c>
      <c r="C489" s="35" t="s">
        <v>3614</v>
      </c>
      <c r="D489" s="212">
        <v>733.51</v>
      </c>
      <c r="E489" s="35"/>
      <c r="F489" s="342" t="e">
        <f>'Table 1'!#REF!</f>
        <v>#REF!</v>
      </c>
    </row>
    <row r="490" spans="1:6" s="52" customFormat="1" ht="24.95" customHeight="1" x14ac:dyDescent="0.2">
      <c r="A490" s="211">
        <v>40680</v>
      </c>
      <c r="B490" s="34" t="s">
        <v>286</v>
      </c>
      <c r="C490" s="35" t="s">
        <v>776</v>
      </c>
      <c r="D490" s="212">
        <v>362.86</v>
      </c>
      <c r="E490" s="35"/>
      <c r="F490" s="342" t="e">
        <f>'Table 1'!#REF!</f>
        <v>#REF!</v>
      </c>
    </row>
    <row r="491" spans="1:6" s="52" customFormat="1" ht="24.95" customHeight="1" x14ac:dyDescent="0.2">
      <c r="A491" s="211">
        <v>40682</v>
      </c>
      <c r="B491" s="34" t="s">
        <v>287</v>
      </c>
      <c r="C491" s="35" t="s">
        <v>3614</v>
      </c>
      <c r="D491" s="212">
        <v>641.46</v>
      </c>
      <c r="E491" s="35"/>
      <c r="F491" s="342" t="e">
        <f>'Table 1'!#REF!</f>
        <v>#REF!</v>
      </c>
    </row>
    <row r="492" spans="1:6" s="52" customFormat="1" ht="24.95" customHeight="1" x14ac:dyDescent="0.2">
      <c r="A492" s="211">
        <v>41189</v>
      </c>
      <c r="B492" s="34" t="s">
        <v>288</v>
      </c>
      <c r="C492" s="35" t="s">
        <v>776</v>
      </c>
      <c r="D492" s="212">
        <v>37.520000000000003</v>
      </c>
      <c r="E492" s="35" t="s">
        <v>3190</v>
      </c>
      <c r="F492" s="342" t="e">
        <f>'Table 1'!#REF!</f>
        <v>#REF!</v>
      </c>
    </row>
    <row r="493" spans="1:6" s="52" customFormat="1" ht="24.95" customHeight="1" x14ac:dyDescent="0.2">
      <c r="A493" s="211">
        <v>40728</v>
      </c>
      <c r="B493" s="34" t="s">
        <v>289</v>
      </c>
      <c r="C493" s="35" t="s">
        <v>3614</v>
      </c>
      <c r="D493" s="212">
        <v>351.72</v>
      </c>
      <c r="E493" s="35" t="s">
        <v>3190</v>
      </c>
      <c r="F493" s="342" t="e">
        <f>'Table 1'!#REF!</f>
        <v>#REF!</v>
      </c>
    </row>
    <row r="494" spans="1:6" s="52" customFormat="1" ht="24.95" customHeight="1" x14ac:dyDescent="0.2">
      <c r="A494" s="211">
        <v>40732</v>
      </c>
      <c r="B494" s="34" t="s">
        <v>290</v>
      </c>
      <c r="C494" s="35" t="s">
        <v>3614</v>
      </c>
      <c r="D494" s="212">
        <v>610.41</v>
      </c>
      <c r="E494" s="35" t="s">
        <v>3190</v>
      </c>
      <c r="F494" s="342" t="e">
        <f>'Table 1'!#REF!</f>
        <v>#REF!</v>
      </c>
    </row>
    <row r="495" spans="1:6" s="52" customFormat="1" ht="24.95" customHeight="1" x14ac:dyDescent="0.2">
      <c r="A495" s="211">
        <v>40733</v>
      </c>
      <c r="B495" s="34" t="s">
        <v>291</v>
      </c>
      <c r="C495" s="35" t="s">
        <v>3614</v>
      </c>
      <c r="D495" s="213">
        <v>1519.54</v>
      </c>
      <c r="E495" s="35" t="s">
        <v>3190</v>
      </c>
      <c r="F495" s="342" t="e">
        <f>'Table 1'!#REF!</f>
        <v>#REF!</v>
      </c>
    </row>
    <row r="496" spans="1:6" s="52" customFormat="1" ht="24.95" customHeight="1" x14ac:dyDescent="0.2">
      <c r="A496" s="211">
        <v>40734</v>
      </c>
      <c r="B496" s="34" t="s">
        <v>292</v>
      </c>
      <c r="C496" s="35" t="s">
        <v>3614</v>
      </c>
      <c r="D496" s="213">
        <v>2380.39</v>
      </c>
      <c r="E496" s="35" t="s">
        <v>3190</v>
      </c>
      <c r="F496" s="342" t="e">
        <f>'Table 1'!#REF!</f>
        <v>#REF!</v>
      </c>
    </row>
    <row r="497" spans="1:6" s="52" customFormat="1" ht="24.95" customHeight="1" x14ac:dyDescent="0.2">
      <c r="A497" s="211">
        <v>40735</v>
      </c>
      <c r="B497" s="34" t="s">
        <v>293</v>
      </c>
      <c r="C497" s="35" t="s">
        <v>3614</v>
      </c>
      <c r="D497" s="213">
        <v>3440.06</v>
      </c>
      <c r="E497" s="35" t="s">
        <v>3190</v>
      </c>
      <c r="F497" s="342" t="e">
        <f>'Table 1'!#REF!</f>
        <v>#REF!</v>
      </c>
    </row>
    <row r="498" spans="1:6" s="52" customFormat="1" ht="24.95" customHeight="1" x14ac:dyDescent="0.2">
      <c r="A498" s="211">
        <v>40736</v>
      </c>
      <c r="B498" s="34" t="s">
        <v>294</v>
      </c>
      <c r="C498" s="35" t="s">
        <v>3614</v>
      </c>
      <c r="D498" s="213">
        <v>4627.7700000000004</v>
      </c>
      <c r="E498" s="35" t="s">
        <v>3190</v>
      </c>
      <c r="F498" s="342" t="e">
        <f>'Table 1'!#REF!</f>
        <v>#REF!</v>
      </c>
    </row>
    <row r="499" spans="1:6" s="52" customFormat="1" ht="24.95" customHeight="1" x14ac:dyDescent="0.2">
      <c r="A499" s="211">
        <v>40737</v>
      </c>
      <c r="B499" s="34" t="s">
        <v>295</v>
      </c>
      <c r="C499" s="35" t="s">
        <v>3614</v>
      </c>
      <c r="D499" s="213">
        <v>7359.15</v>
      </c>
      <c r="E499" s="35" t="s">
        <v>3190</v>
      </c>
      <c r="F499" s="342" t="e">
        <f>'Table 1'!#REF!</f>
        <v>#REF!</v>
      </c>
    </row>
    <row r="500" spans="1:6" s="52" customFormat="1" ht="24.95" customHeight="1" x14ac:dyDescent="0.2">
      <c r="A500" s="211">
        <v>40738</v>
      </c>
      <c r="B500" s="34" t="s">
        <v>296</v>
      </c>
      <c r="C500" s="35" t="s">
        <v>3614</v>
      </c>
      <c r="D500" s="213">
        <v>4712.9799999999996</v>
      </c>
      <c r="E500" s="35" t="s">
        <v>3190</v>
      </c>
      <c r="F500" s="342" t="e">
        <f>'Table 1'!#REF!</f>
        <v>#REF!</v>
      </c>
    </row>
    <row r="501" spans="1:6" s="52" customFormat="1" ht="24.95" customHeight="1" x14ac:dyDescent="0.2">
      <c r="A501" s="211">
        <v>40739</v>
      </c>
      <c r="B501" s="34" t="s">
        <v>297</v>
      </c>
      <c r="C501" s="35" t="s">
        <v>3614</v>
      </c>
      <c r="D501" s="213">
        <v>6344.92</v>
      </c>
      <c r="E501" s="35" t="s">
        <v>3190</v>
      </c>
      <c r="F501" s="342" t="e">
        <f>'Table 1'!#REF!</f>
        <v>#REF!</v>
      </c>
    </row>
    <row r="502" spans="1:6" s="52" customFormat="1" ht="24.95" customHeight="1" x14ac:dyDescent="0.2">
      <c r="A502" s="211">
        <v>40740</v>
      </c>
      <c r="B502" s="34" t="s">
        <v>298</v>
      </c>
      <c r="C502" s="35" t="s">
        <v>3614</v>
      </c>
      <c r="D502" s="213">
        <v>9844.0300000000007</v>
      </c>
      <c r="E502" s="35" t="s">
        <v>3190</v>
      </c>
      <c r="F502" s="342" t="e">
        <f>'Table 1'!#REF!</f>
        <v>#REF!</v>
      </c>
    </row>
    <row r="503" spans="1:6" s="52" customFormat="1" ht="24.95" customHeight="1" x14ac:dyDescent="0.2">
      <c r="A503" s="211">
        <v>40741</v>
      </c>
      <c r="B503" s="34" t="s">
        <v>299</v>
      </c>
      <c r="C503" s="35" t="s">
        <v>3614</v>
      </c>
      <c r="D503" s="213">
        <v>5992.83</v>
      </c>
      <c r="E503" s="35" t="s">
        <v>3190</v>
      </c>
      <c r="F503" s="342" t="e">
        <f>'Table 1'!#REF!</f>
        <v>#REF!</v>
      </c>
    </row>
    <row r="504" spans="1:6" s="52" customFormat="1" ht="24.95" customHeight="1" x14ac:dyDescent="0.2">
      <c r="A504" s="211">
        <v>40742</v>
      </c>
      <c r="B504" s="34" t="s">
        <v>300</v>
      </c>
      <c r="C504" s="35" t="s">
        <v>3614</v>
      </c>
      <c r="D504" s="213">
        <v>12326.98</v>
      </c>
      <c r="E504" s="35" t="s">
        <v>3190</v>
      </c>
      <c r="F504" s="342" t="e">
        <f>'Table 1'!#REF!</f>
        <v>#REF!</v>
      </c>
    </row>
    <row r="505" spans="1:6" s="52" customFormat="1" ht="24.95" customHeight="1" x14ac:dyDescent="0.2">
      <c r="A505" s="211">
        <v>40729</v>
      </c>
      <c r="B505" s="34" t="s">
        <v>301</v>
      </c>
      <c r="C505" s="35" t="s">
        <v>3614</v>
      </c>
      <c r="D505" s="212">
        <v>295.70999999999998</v>
      </c>
      <c r="E505" s="35" t="s">
        <v>3190</v>
      </c>
      <c r="F505" s="342" t="e">
        <f>'Table 1'!#REF!</f>
        <v>#REF!</v>
      </c>
    </row>
    <row r="506" spans="1:6" s="52" customFormat="1" ht="24.95" customHeight="1" x14ac:dyDescent="0.2">
      <c r="A506" s="211">
        <v>40730</v>
      </c>
      <c r="B506" s="34" t="s">
        <v>302</v>
      </c>
      <c r="C506" s="35" t="s">
        <v>3614</v>
      </c>
      <c r="D506" s="212">
        <v>351.72</v>
      </c>
      <c r="E506" s="35" t="s">
        <v>3190</v>
      </c>
      <c r="F506" s="342" t="e">
        <f>'Table 1'!#REF!</f>
        <v>#REF!</v>
      </c>
    </row>
    <row r="507" spans="1:6" s="52" customFormat="1" ht="24.95" customHeight="1" x14ac:dyDescent="0.2">
      <c r="A507" s="211">
        <v>40731</v>
      </c>
      <c r="B507" s="34" t="s">
        <v>303</v>
      </c>
      <c r="C507" s="35" t="s">
        <v>3614</v>
      </c>
      <c r="D507" s="212">
        <v>419.37</v>
      </c>
      <c r="E507" s="35" t="s">
        <v>3190</v>
      </c>
      <c r="F507" s="342" t="e">
        <f>'Table 1'!#REF!</f>
        <v>#REF!</v>
      </c>
    </row>
    <row r="508" spans="1:6" s="52" customFormat="1" ht="24.95" customHeight="1" x14ac:dyDescent="0.2">
      <c r="A508" s="211">
        <v>40650</v>
      </c>
      <c r="B508" s="34" t="s">
        <v>3251</v>
      </c>
      <c r="C508" s="35" t="s">
        <v>776</v>
      </c>
      <c r="D508" s="212">
        <v>51.61</v>
      </c>
      <c r="E508" s="35" t="s">
        <v>3190</v>
      </c>
      <c r="F508" s="342" t="e">
        <f>'Table 1'!#REF!</f>
        <v>#REF!</v>
      </c>
    </row>
    <row r="509" spans="1:6" s="52" customFormat="1" ht="24.95" customHeight="1" x14ac:dyDescent="0.2">
      <c r="A509" s="211">
        <v>40637</v>
      </c>
      <c r="B509" s="34" t="s">
        <v>3252</v>
      </c>
      <c r="C509" s="35" t="s">
        <v>776</v>
      </c>
      <c r="D509" s="212">
        <v>30.1</v>
      </c>
      <c r="E509" s="35"/>
      <c r="F509" s="342" t="e">
        <f>'Table 1'!#REF!</f>
        <v>#REF!</v>
      </c>
    </row>
    <row r="510" spans="1:6" s="52" customFormat="1" ht="24.95" customHeight="1" x14ac:dyDescent="0.2">
      <c r="A510" s="211">
        <v>40636</v>
      </c>
      <c r="B510" s="34" t="s">
        <v>3253</v>
      </c>
      <c r="C510" s="35" t="s">
        <v>776</v>
      </c>
      <c r="D510" s="212">
        <v>18.47</v>
      </c>
      <c r="E510" s="35"/>
      <c r="F510" s="342" t="e">
        <f>'Table 1'!#REF!</f>
        <v>#REF!</v>
      </c>
    </row>
    <row r="511" spans="1:6" s="52" customFormat="1" ht="24.95" customHeight="1" x14ac:dyDescent="0.2">
      <c r="A511" s="211">
        <v>40712</v>
      </c>
      <c r="B511" s="34" t="s">
        <v>3254</v>
      </c>
      <c r="C511" s="35" t="s">
        <v>776</v>
      </c>
      <c r="D511" s="212">
        <v>85.45</v>
      </c>
      <c r="E511" s="35" t="s">
        <v>3190</v>
      </c>
      <c r="F511" s="342" t="e">
        <f>'Table 1'!#REF!</f>
        <v>#REF!</v>
      </c>
    </row>
    <row r="512" spans="1:6" s="52" customFormat="1" ht="24.95" customHeight="1" x14ac:dyDescent="0.2">
      <c r="A512" s="211">
        <v>40713</v>
      </c>
      <c r="B512" s="34" t="s">
        <v>3255</v>
      </c>
      <c r="C512" s="35" t="s">
        <v>776</v>
      </c>
      <c r="D512" s="212">
        <v>108.25</v>
      </c>
      <c r="E512" s="35" t="s">
        <v>3190</v>
      </c>
      <c r="F512" s="342" t="e">
        <f>'Table 1'!#REF!</f>
        <v>#REF!</v>
      </c>
    </row>
    <row r="513" spans="1:6" s="52" customFormat="1" ht="24.95" customHeight="1" x14ac:dyDescent="0.2">
      <c r="A513" s="211">
        <v>41262</v>
      </c>
      <c r="B513" s="34" t="s">
        <v>3806</v>
      </c>
      <c r="C513" s="35" t="s">
        <v>776</v>
      </c>
      <c r="D513" s="212">
        <v>87.04</v>
      </c>
      <c r="E513" s="35"/>
      <c r="F513" s="342" t="e">
        <f>'Table 1'!#REF!</f>
        <v>#REF!</v>
      </c>
    </row>
    <row r="514" spans="1:6" s="52" customFormat="1" ht="24.95" customHeight="1" x14ac:dyDescent="0.2">
      <c r="A514" s="211">
        <v>41259</v>
      </c>
      <c r="B514" s="34" t="s">
        <v>304</v>
      </c>
      <c r="C514" s="35" t="s">
        <v>776</v>
      </c>
      <c r="D514" s="212">
        <v>16.46</v>
      </c>
      <c r="E514" s="35"/>
      <c r="F514" s="342" t="e">
        <f>'Table 1'!#REF!</f>
        <v>#REF!</v>
      </c>
    </row>
    <row r="515" spans="1:6" s="52" customFormat="1" ht="24.95" customHeight="1" x14ac:dyDescent="0.2">
      <c r="A515" s="211">
        <v>40640</v>
      </c>
      <c r="B515" s="34" t="s">
        <v>3807</v>
      </c>
      <c r="C515" s="35" t="s">
        <v>776</v>
      </c>
      <c r="D515" s="212">
        <v>104.31</v>
      </c>
      <c r="E515" s="35" t="s">
        <v>3190</v>
      </c>
      <c r="F515" s="342" t="e">
        <f>'Table 1'!#REF!</f>
        <v>#REF!</v>
      </c>
    </row>
    <row r="516" spans="1:6" s="52" customFormat="1" ht="24.95" customHeight="1" x14ac:dyDescent="0.2">
      <c r="A516" s="211">
        <v>40642</v>
      </c>
      <c r="B516" s="34" t="s">
        <v>3808</v>
      </c>
      <c r="C516" s="35" t="s">
        <v>776</v>
      </c>
      <c r="D516" s="212">
        <v>105.55</v>
      </c>
      <c r="E516" s="35" t="s">
        <v>3190</v>
      </c>
      <c r="F516" s="342" t="e">
        <f>'Table 1'!#REF!</f>
        <v>#REF!</v>
      </c>
    </row>
    <row r="517" spans="1:6" s="52" customFormat="1" ht="24.95" customHeight="1" x14ac:dyDescent="0.2">
      <c r="A517" s="211">
        <v>40643</v>
      </c>
      <c r="B517" s="34" t="s">
        <v>3809</v>
      </c>
      <c r="C517" s="35" t="s">
        <v>776</v>
      </c>
      <c r="D517" s="212">
        <v>112.8</v>
      </c>
      <c r="E517" s="35" t="s">
        <v>3190</v>
      </c>
      <c r="F517" s="342" t="e">
        <f>'Table 1'!#REF!</f>
        <v>#REF!</v>
      </c>
    </row>
    <row r="518" spans="1:6" s="52" customFormat="1" ht="24.95" customHeight="1" x14ac:dyDescent="0.2">
      <c r="A518" s="211">
        <v>40641</v>
      </c>
      <c r="B518" s="34" t="s">
        <v>3810</v>
      </c>
      <c r="C518" s="35" t="s">
        <v>776</v>
      </c>
      <c r="D518" s="212">
        <v>99.73</v>
      </c>
      <c r="E518" s="35" t="s">
        <v>3190</v>
      </c>
      <c r="F518" s="342" t="e">
        <f>'Table 1'!#REF!</f>
        <v>#REF!</v>
      </c>
    </row>
    <row r="519" spans="1:6" s="52" customFormat="1" ht="24.95" customHeight="1" x14ac:dyDescent="0.2">
      <c r="A519" s="211">
        <v>40648</v>
      </c>
      <c r="B519" s="34" t="s">
        <v>3811</v>
      </c>
      <c r="C519" s="35" t="s">
        <v>776</v>
      </c>
      <c r="D519" s="212">
        <v>126.9</v>
      </c>
      <c r="E519" s="35" t="s">
        <v>3190</v>
      </c>
      <c r="F519" s="342" t="e">
        <f>'Table 1'!#REF!</f>
        <v>#REF!</v>
      </c>
    </row>
    <row r="520" spans="1:6" s="52" customFormat="1" ht="24.95" customHeight="1" x14ac:dyDescent="0.2">
      <c r="A520" s="211">
        <v>40649</v>
      </c>
      <c r="B520" s="34" t="s">
        <v>3812</v>
      </c>
      <c r="C520" s="35" t="s">
        <v>776</v>
      </c>
      <c r="D520" s="212">
        <v>93.15</v>
      </c>
      <c r="E520" s="35" t="s">
        <v>3190</v>
      </c>
      <c r="F520" s="342" t="e">
        <f>'Table 1'!#REF!</f>
        <v>#REF!</v>
      </c>
    </row>
    <row r="521" spans="1:6" s="52" customFormat="1" ht="24.95" customHeight="1" x14ac:dyDescent="0.2">
      <c r="A521" s="211">
        <v>40645</v>
      </c>
      <c r="B521" s="34" t="s">
        <v>3813</v>
      </c>
      <c r="C521" s="35" t="s">
        <v>776</v>
      </c>
      <c r="D521" s="212">
        <v>210.68</v>
      </c>
      <c r="E521" s="35" t="s">
        <v>3190</v>
      </c>
      <c r="F521" s="342" t="e">
        <f>'Table 1'!#REF!</f>
        <v>#REF!</v>
      </c>
    </row>
    <row r="522" spans="1:6" s="52" customFormat="1" ht="24.95" customHeight="1" x14ac:dyDescent="0.2">
      <c r="A522" s="211">
        <v>40644</v>
      </c>
      <c r="B522" s="34" t="s">
        <v>3814</v>
      </c>
      <c r="C522" s="35" t="s">
        <v>776</v>
      </c>
      <c r="D522" s="212">
        <v>133.84</v>
      </c>
      <c r="E522" s="35" t="s">
        <v>3190</v>
      </c>
      <c r="F522" s="342" t="e">
        <f>'Table 1'!#REF!</f>
        <v>#REF!</v>
      </c>
    </row>
    <row r="523" spans="1:6" s="52" customFormat="1" ht="24.95" customHeight="1" x14ac:dyDescent="0.2">
      <c r="A523" s="211">
        <v>40646</v>
      </c>
      <c r="B523" s="34" t="s">
        <v>3815</v>
      </c>
      <c r="C523" s="35" t="s">
        <v>776</v>
      </c>
      <c r="D523" s="212">
        <v>124.44</v>
      </c>
      <c r="E523" s="35" t="s">
        <v>3190</v>
      </c>
      <c r="F523" s="342" t="e">
        <f>'Table 1'!#REF!</f>
        <v>#REF!</v>
      </c>
    </row>
    <row r="524" spans="1:6" s="52" customFormat="1" ht="24.95" customHeight="1" x14ac:dyDescent="0.2">
      <c r="A524" s="211">
        <v>40647</v>
      </c>
      <c r="B524" s="34" t="s">
        <v>3816</v>
      </c>
      <c r="C524" s="35" t="s">
        <v>776</v>
      </c>
      <c r="D524" s="212">
        <v>119.66</v>
      </c>
      <c r="E524" s="35" t="s">
        <v>3190</v>
      </c>
      <c r="F524" s="342" t="e">
        <f>'Table 1'!#REF!</f>
        <v>#REF!</v>
      </c>
    </row>
    <row r="525" spans="1:6" s="52" customFormat="1" ht="24.95" customHeight="1" x14ac:dyDescent="0.2">
      <c r="A525" s="211">
        <v>40704</v>
      </c>
      <c r="B525" s="34" t="s">
        <v>3817</v>
      </c>
      <c r="C525" s="35" t="s">
        <v>776</v>
      </c>
      <c r="D525" s="212">
        <v>83.59</v>
      </c>
      <c r="E525" s="35" t="s">
        <v>3190</v>
      </c>
      <c r="F525" s="342" t="e">
        <f>'Table 1'!#REF!</f>
        <v>#REF!</v>
      </c>
    </row>
    <row r="526" spans="1:6" s="52" customFormat="1" ht="24.95" customHeight="1" x14ac:dyDescent="0.2">
      <c r="A526" s="211">
        <v>41107</v>
      </c>
      <c r="B526" s="34" t="s">
        <v>3818</v>
      </c>
      <c r="C526" s="35" t="s">
        <v>776</v>
      </c>
      <c r="D526" s="212">
        <v>123.22</v>
      </c>
      <c r="E526" s="35" t="s">
        <v>3190</v>
      </c>
      <c r="F526" s="342" t="e">
        <f>'Table 1'!#REF!</f>
        <v>#REF!</v>
      </c>
    </row>
    <row r="527" spans="1:6" s="52" customFormat="1" ht="24.95" customHeight="1" x14ac:dyDescent="0.2">
      <c r="A527" s="211">
        <v>40638</v>
      </c>
      <c r="B527" s="34" t="s">
        <v>3819</v>
      </c>
      <c r="C527" s="35" t="s">
        <v>776</v>
      </c>
      <c r="D527" s="212">
        <v>430.5</v>
      </c>
      <c r="E527" s="35"/>
      <c r="F527" s="342" t="e">
        <f>'Table 1'!#REF!</f>
        <v>#REF!</v>
      </c>
    </row>
    <row r="528" spans="1:6" s="52" customFormat="1" ht="24.95" customHeight="1" x14ac:dyDescent="0.2">
      <c r="A528" s="211">
        <v>41188</v>
      </c>
      <c r="B528" s="34" t="s">
        <v>3820</v>
      </c>
      <c r="C528" s="35" t="s">
        <v>776</v>
      </c>
      <c r="D528" s="212">
        <v>674.54</v>
      </c>
      <c r="E528" s="35"/>
      <c r="F528" s="342" t="e">
        <f>'Table 1'!#REF!</f>
        <v>#REF!</v>
      </c>
    </row>
    <row r="529" spans="1:6" s="52" customFormat="1" ht="24.95" customHeight="1" x14ac:dyDescent="0.2">
      <c r="A529" s="211">
        <v>41187</v>
      </c>
      <c r="B529" s="34" t="s">
        <v>3821</v>
      </c>
      <c r="C529" s="35" t="s">
        <v>776</v>
      </c>
      <c r="D529" s="212">
        <v>886.2</v>
      </c>
      <c r="E529" s="35"/>
      <c r="F529" s="342" t="e">
        <f>'Table 1'!#REF!</f>
        <v>#REF!</v>
      </c>
    </row>
    <row r="530" spans="1:6" s="52" customFormat="1" ht="24.95" customHeight="1" x14ac:dyDescent="0.2">
      <c r="A530" s="211">
        <v>40705</v>
      </c>
      <c r="B530" s="34" t="s">
        <v>3256</v>
      </c>
      <c r="C530" s="35" t="s">
        <v>776</v>
      </c>
      <c r="D530" s="212">
        <v>68.209999999999994</v>
      </c>
      <c r="E530" s="35" t="s">
        <v>3190</v>
      </c>
      <c r="F530" s="342" t="e">
        <f>'Table 1'!#REF!</f>
        <v>#REF!</v>
      </c>
    </row>
    <row r="531" spans="1:6" s="52" customFormat="1" ht="24.95" customHeight="1" x14ac:dyDescent="0.2">
      <c r="A531" s="211">
        <v>40639</v>
      </c>
      <c r="B531" s="34" t="s">
        <v>3257</v>
      </c>
      <c r="C531" s="35" t="s">
        <v>776</v>
      </c>
      <c r="D531" s="212">
        <v>437.74</v>
      </c>
      <c r="E531" s="35"/>
      <c r="F531" s="342" t="e">
        <f>'Table 1'!#REF!</f>
        <v>#REF!</v>
      </c>
    </row>
    <row r="532" spans="1:6" s="52" customFormat="1" ht="24.95" customHeight="1" x14ac:dyDescent="0.2">
      <c r="A532" s="211">
        <v>41227</v>
      </c>
      <c r="B532" s="34" t="s">
        <v>3822</v>
      </c>
      <c r="C532" s="35" t="s">
        <v>776</v>
      </c>
      <c r="D532" s="212">
        <v>100.26</v>
      </c>
      <c r="E532" s="35"/>
      <c r="F532" s="342" t="e">
        <f>'Table 1'!#REF!</f>
        <v>#REF!</v>
      </c>
    </row>
    <row r="533" spans="1:6" s="52" customFormat="1" ht="24.95" customHeight="1" x14ac:dyDescent="0.2">
      <c r="A533" s="211">
        <v>40951</v>
      </c>
      <c r="B533" s="34" t="s">
        <v>305</v>
      </c>
      <c r="C533" s="35" t="s">
        <v>776</v>
      </c>
      <c r="D533" s="212">
        <v>19.84</v>
      </c>
      <c r="E533" s="35"/>
      <c r="F533" s="342" t="e">
        <f>'Table 1'!#REF!</f>
        <v>#REF!</v>
      </c>
    </row>
    <row r="534" spans="1:6" s="52" customFormat="1" ht="24.95" customHeight="1" x14ac:dyDescent="0.2">
      <c r="A534" s="211">
        <v>41121</v>
      </c>
      <c r="B534" s="34" t="s">
        <v>306</v>
      </c>
      <c r="C534" s="35" t="s">
        <v>776</v>
      </c>
      <c r="D534" s="212">
        <v>26.32</v>
      </c>
      <c r="E534" s="35"/>
      <c r="F534" s="342" t="e">
        <f>'Table 1'!#REF!</f>
        <v>#REF!</v>
      </c>
    </row>
    <row r="535" spans="1:6" s="52" customFormat="1" ht="24.95" customHeight="1" x14ac:dyDescent="0.2">
      <c r="A535" s="211">
        <v>41120</v>
      </c>
      <c r="B535" s="34" t="s">
        <v>307</v>
      </c>
      <c r="C535" s="35" t="s">
        <v>776</v>
      </c>
      <c r="D535" s="212">
        <v>12.44</v>
      </c>
      <c r="E535" s="35"/>
      <c r="F535" s="342" t="e">
        <f>'Table 1'!#REF!</f>
        <v>#REF!</v>
      </c>
    </row>
    <row r="536" spans="1:6" s="52" customFormat="1" ht="24.95" customHeight="1" x14ac:dyDescent="0.2">
      <c r="A536" s="211">
        <v>41128</v>
      </c>
      <c r="B536" s="34" t="s">
        <v>308</v>
      </c>
      <c r="C536" s="35" t="s">
        <v>776</v>
      </c>
      <c r="D536" s="212">
        <v>12.13</v>
      </c>
      <c r="E536" s="35"/>
      <c r="F536" s="342" t="e">
        <f>'Table 1'!#REF!</f>
        <v>#REF!</v>
      </c>
    </row>
    <row r="537" spans="1:6" s="52" customFormat="1" ht="24.95" customHeight="1" x14ac:dyDescent="0.2">
      <c r="A537" s="211">
        <v>41129</v>
      </c>
      <c r="B537" s="34" t="s">
        <v>309</v>
      </c>
      <c r="C537" s="35" t="s">
        <v>776</v>
      </c>
      <c r="D537" s="212">
        <v>15.3</v>
      </c>
      <c r="E537" s="35"/>
      <c r="F537" s="342" t="e">
        <f>'Table 1'!#REF!</f>
        <v>#REF!</v>
      </c>
    </row>
    <row r="538" spans="1:6" s="52" customFormat="1" ht="24.95" customHeight="1" x14ac:dyDescent="0.2">
      <c r="A538" s="211">
        <v>41131</v>
      </c>
      <c r="B538" s="34" t="s">
        <v>310</v>
      </c>
      <c r="C538" s="35" t="s">
        <v>776</v>
      </c>
      <c r="D538" s="212">
        <v>20.28</v>
      </c>
      <c r="E538" s="35"/>
      <c r="F538" s="342" t="e">
        <f>'Table 1'!#REF!</f>
        <v>#REF!</v>
      </c>
    </row>
    <row r="539" spans="1:6" s="52" customFormat="1" ht="24.95" customHeight="1" x14ac:dyDescent="0.2">
      <c r="A539" s="211">
        <v>41130</v>
      </c>
      <c r="B539" s="34" t="s">
        <v>311</v>
      </c>
      <c r="C539" s="35" t="s">
        <v>776</v>
      </c>
      <c r="D539" s="212">
        <v>34.9</v>
      </c>
      <c r="E539" s="35"/>
      <c r="F539" s="342" t="e">
        <f>'Table 1'!#REF!</f>
        <v>#REF!</v>
      </c>
    </row>
    <row r="540" spans="1:6" s="52" customFormat="1" ht="24.95" customHeight="1" x14ac:dyDescent="0.2">
      <c r="A540" s="211">
        <v>40997</v>
      </c>
      <c r="B540" s="34" t="s">
        <v>3823</v>
      </c>
      <c r="C540" s="35" t="s">
        <v>737</v>
      </c>
      <c r="D540" s="212">
        <v>91</v>
      </c>
      <c r="E540" s="35"/>
      <c r="F540" s="342">
        <f>'Table 1'!A349</f>
        <v>40952</v>
      </c>
    </row>
    <row r="541" spans="1:6" s="52" customFormat="1" ht="24.95" customHeight="1" x14ac:dyDescent="0.2">
      <c r="A541" s="211">
        <v>40724</v>
      </c>
      <c r="B541" s="34" t="s">
        <v>312</v>
      </c>
      <c r="C541" s="35" t="s">
        <v>737</v>
      </c>
      <c r="D541" s="212">
        <v>149.29</v>
      </c>
      <c r="E541" s="35"/>
      <c r="F541" s="342">
        <f>'Table 1'!A350</f>
        <v>40953</v>
      </c>
    </row>
    <row r="542" spans="1:6" s="52" customFormat="1" ht="24.95" customHeight="1" x14ac:dyDescent="0.2">
      <c r="A542" s="211">
        <v>40722</v>
      </c>
      <c r="B542" s="34" t="s">
        <v>3824</v>
      </c>
      <c r="C542" s="35" t="s">
        <v>737</v>
      </c>
      <c r="D542" s="212">
        <v>9.3000000000000007</v>
      </c>
      <c r="E542" s="35"/>
      <c r="F542" s="342">
        <f>'Table 1'!A351</f>
        <v>40708</v>
      </c>
    </row>
    <row r="543" spans="1:6" s="52" customFormat="1" ht="24.95" customHeight="1" x14ac:dyDescent="0.2">
      <c r="A543" s="211">
        <v>40998</v>
      </c>
      <c r="B543" s="34" t="s">
        <v>313</v>
      </c>
      <c r="C543" s="35" t="s">
        <v>737</v>
      </c>
      <c r="D543" s="212">
        <v>10.210000000000001</v>
      </c>
      <c r="E543" s="35"/>
      <c r="F543" s="342">
        <f>'Table 1'!A352</f>
        <v>40377</v>
      </c>
    </row>
    <row r="544" spans="1:6" s="52" customFormat="1" ht="24.95" customHeight="1" x14ac:dyDescent="0.2">
      <c r="A544" s="211">
        <v>40723</v>
      </c>
      <c r="B544" s="34" t="s">
        <v>314</v>
      </c>
      <c r="C544" s="35" t="s">
        <v>737</v>
      </c>
      <c r="D544" s="212">
        <v>65.459999999999994</v>
      </c>
      <c r="E544" s="35"/>
      <c r="F544" s="342">
        <f>'Table 1'!A353</f>
        <v>40378</v>
      </c>
    </row>
    <row r="545" spans="1:6" s="52" customFormat="1" ht="24.95" customHeight="1" x14ac:dyDescent="0.2">
      <c r="A545" s="211">
        <v>40335</v>
      </c>
      <c r="B545" s="34" t="s">
        <v>3258</v>
      </c>
      <c r="C545" s="35" t="s">
        <v>738</v>
      </c>
      <c r="D545" s="212">
        <v>548.79999999999995</v>
      </c>
      <c r="E545" s="35" t="s">
        <v>3190</v>
      </c>
      <c r="F545" s="342">
        <f>'Table 1'!A354</f>
        <v>41389</v>
      </c>
    </row>
    <row r="546" spans="1:6" s="52" customFormat="1" ht="24.95" customHeight="1" x14ac:dyDescent="0.2">
      <c r="A546" s="211">
        <v>40334</v>
      </c>
      <c r="B546" s="34" t="s">
        <v>3259</v>
      </c>
      <c r="C546" s="35" t="s">
        <v>738</v>
      </c>
      <c r="D546" s="212">
        <v>769.79</v>
      </c>
      <c r="E546" s="35" t="s">
        <v>3190</v>
      </c>
      <c r="F546" s="342">
        <f>'Table 1'!A355</f>
        <v>40715</v>
      </c>
    </row>
    <row r="547" spans="1:6" s="52" customFormat="1" ht="24.95" customHeight="1" x14ac:dyDescent="0.2">
      <c r="A547" s="211">
        <v>40333</v>
      </c>
      <c r="B547" s="34" t="s">
        <v>3825</v>
      </c>
      <c r="C547" s="35" t="s">
        <v>738</v>
      </c>
      <c r="D547" s="212">
        <v>274.39999999999998</v>
      </c>
      <c r="E547" s="35" t="s">
        <v>3190</v>
      </c>
      <c r="F547" s="342">
        <f>'Table 1'!A356</f>
        <v>40716</v>
      </c>
    </row>
    <row r="548" spans="1:6" s="52" customFormat="1" ht="24.95" customHeight="1" x14ac:dyDescent="0.2">
      <c r="A548" s="211">
        <v>40332</v>
      </c>
      <c r="B548" s="34" t="s">
        <v>3826</v>
      </c>
      <c r="C548" s="35" t="s">
        <v>738</v>
      </c>
      <c r="D548" s="212">
        <v>384.89</v>
      </c>
      <c r="E548" s="35" t="s">
        <v>3190</v>
      </c>
      <c r="F548" s="342">
        <f>'Table 1'!A357</f>
        <v>40717</v>
      </c>
    </row>
    <row r="549" spans="1:6" s="52" customFormat="1" ht="24.95" customHeight="1" x14ac:dyDescent="0.2">
      <c r="A549" s="211">
        <v>40675</v>
      </c>
      <c r="B549" s="34" t="s">
        <v>315</v>
      </c>
      <c r="C549" s="35" t="s">
        <v>3614</v>
      </c>
      <c r="D549" s="212">
        <v>209.7</v>
      </c>
      <c r="E549" s="35"/>
      <c r="F549" s="342">
        <f>'Table 1'!A358</f>
        <v>40718</v>
      </c>
    </row>
    <row r="550" spans="1:6" s="52" customFormat="1" ht="24.95" customHeight="1" x14ac:dyDescent="0.2">
      <c r="A550" s="211">
        <v>40673</v>
      </c>
      <c r="B550" s="34" t="s">
        <v>316</v>
      </c>
      <c r="C550" s="35" t="s">
        <v>3614</v>
      </c>
      <c r="D550" s="212">
        <v>75.599999999999994</v>
      </c>
      <c r="E550" s="35"/>
      <c r="F550" s="342">
        <f>'Table 1'!A359</f>
        <v>40652</v>
      </c>
    </row>
    <row r="551" spans="1:6" s="52" customFormat="1" ht="24.95" customHeight="1" x14ac:dyDescent="0.2">
      <c r="A551" s="211">
        <v>40674</v>
      </c>
      <c r="B551" s="34" t="s">
        <v>317</v>
      </c>
      <c r="C551" s="35" t="s">
        <v>3614</v>
      </c>
      <c r="D551" s="212">
        <v>80.75</v>
      </c>
      <c r="E551" s="35"/>
      <c r="F551" s="342">
        <f>'Table 1'!A360</f>
        <v>41090</v>
      </c>
    </row>
    <row r="552" spans="1:6" s="52" customFormat="1" ht="24.95" customHeight="1" x14ac:dyDescent="0.2">
      <c r="A552" s="211">
        <v>41037</v>
      </c>
      <c r="B552" s="34" t="s">
        <v>318</v>
      </c>
      <c r="C552" s="35" t="s">
        <v>776</v>
      </c>
      <c r="D552" s="212">
        <v>61.87</v>
      </c>
      <c r="E552" s="35"/>
      <c r="F552" s="342">
        <f>'Table 1'!A361</f>
        <v>40350</v>
      </c>
    </row>
    <row r="553" spans="1:6" s="52" customFormat="1" ht="24.95" customHeight="1" x14ac:dyDescent="0.2">
      <c r="A553" s="211">
        <v>40258</v>
      </c>
      <c r="B553" s="34" t="s">
        <v>3260</v>
      </c>
      <c r="C553" s="35" t="s">
        <v>737</v>
      </c>
      <c r="D553" s="212">
        <v>58.37</v>
      </c>
      <c r="E553" s="35"/>
      <c r="F553" s="342">
        <f>'Table 1'!A362</f>
        <v>40351</v>
      </c>
    </row>
    <row r="554" spans="1:6" s="52" customFormat="1" ht="24.95" customHeight="1" x14ac:dyDescent="0.2">
      <c r="A554" s="211">
        <v>40261</v>
      </c>
      <c r="B554" s="34" t="s">
        <v>3261</v>
      </c>
      <c r="C554" s="35" t="s">
        <v>737</v>
      </c>
      <c r="D554" s="212">
        <v>66.430000000000007</v>
      </c>
      <c r="E554" s="35"/>
      <c r="F554" s="342">
        <f>'Table 1'!A363</f>
        <v>40353</v>
      </c>
    </row>
    <row r="555" spans="1:6" s="52" customFormat="1" ht="24.95" customHeight="1" x14ac:dyDescent="0.2">
      <c r="A555" s="211">
        <v>40259</v>
      </c>
      <c r="B555" s="34" t="s">
        <v>3262</v>
      </c>
      <c r="C555" s="35" t="s">
        <v>737</v>
      </c>
      <c r="D555" s="212">
        <v>86.03</v>
      </c>
      <c r="E555" s="35"/>
      <c r="F555" s="342">
        <f>'Table 1'!A364</f>
        <v>40349</v>
      </c>
    </row>
    <row r="556" spans="1:6" s="52" customFormat="1" ht="24.95" customHeight="1" x14ac:dyDescent="0.2">
      <c r="A556" s="211">
        <v>40262</v>
      </c>
      <c r="B556" s="34" t="s">
        <v>3263</v>
      </c>
      <c r="C556" s="35" t="s">
        <v>737</v>
      </c>
      <c r="D556" s="212">
        <v>94.09</v>
      </c>
      <c r="E556" s="35"/>
      <c r="F556" s="342">
        <f>'Table 1'!A365</f>
        <v>40358</v>
      </c>
    </row>
    <row r="557" spans="1:6" s="52" customFormat="1" ht="24.95" customHeight="1" x14ac:dyDescent="0.2">
      <c r="A557" s="211">
        <v>40260</v>
      </c>
      <c r="B557" s="34" t="s">
        <v>3264</v>
      </c>
      <c r="C557" s="35" t="s">
        <v>737</v>
      </c>
      <c r="D557" s="212">
        <v>127.51</v>
      </c>
      <c r="E557" s="35"/>
      <c r="F557" s="342">
        <f>'Table 1'!A366</f>
        <v>40361</v>
      </c>
    </row>
    <row r="558" spans="1:6" s="52" customFormat="1" ht="24.95" customHeight="1" x14ac:dyDescent="0.2">
      <c r="A558" s="211">
        <v>40263</v>
      </c>
      <c r="B558" s="34" t="s">
        <v>3265</v>
      </c>
      <c r="C558" s="35" t="s">
        <v>737</v>
      </c>
      <c r="D558" s="212">
        <v>135.58000000000001</v>
      </c>
      <c r="E558" s="35"/>
      <c r="F558" s="342">
        <f>'Table 1'!A367</f>
        <v>40360</v>
      </c>
    </row>
    <row r="559" spans="1:6" s="52" customFormat="1" ht="24.95" customHeight="1" x14ac:dyDescent="0.2">
      <c r="A559" s="211">
        <v>40267</v>
      </c>
      <c r="B559" s="34" t="s">
        <v>3266</v>
      </c>
      <c r="C559" s="35" t="s">
        <v>737</v>
      </c>
      <c r="D559" s="212">
        <v>139.63</v>
      </c>
      <c r="E559" s="35"/>
      <c r="F559" s="342">
        <f>'Table 1'!A368</f>
        <v>40363</v>
      </c>
    </row>
    <row r="560" spans="1:6" s="52" customFormat="1" ht="24.95" customHeight="1" x14ac:dyDescent="0.2">
      <c r="A560" s="211">
        <v>40264</v>
      </c>
      <c r="B560" s="34" t="s">
        <v>3267</v>
      </c>
      <c r="C560" s="35" t="s">
        <v>737</v>
      </c>
      <c r="D560" s="212">
        <v>131.57</v>
      </c>
      <c r="E560" s="35"/>
      <c r="F560" s="342">
        <f>'Table 1'!A369</f>
        <v>40362</v>
      </c>
    </row>
    <row r="561" spans="1:6" s="52" customFormat="1" ht="24.95" customHeight="1" x14ac:dyDescent="0.2">
      <c r="A561" s="211">
        <v>40268</v>
      </c>
      <c r="B561" s="34" t="s">
        <v>3268</v>
      </c>
      <c r="C561" s="35" t="s">
        <v>737</v>
      </c>
      <c r="D561" s="212">
        <v>171.79</v>
      </c>
      <c r="E561" s="35"/>
      <c r="F561" s="342">
        <f>'Table 1'!A370</f>
        <v>40368</v>
      </c>
    </row>
    <row r="562" spans="1:6" s="52" customFormat="1" ht="24.95" customHeight="1" x14ac:dyDescent="0.2">
      <c r="A562" s="211">
        <v>40265</v>
      </c>
      <c r="B562" s="34" t="s">
        <v>3269</v>
      </c>
      <c r="C562" s="35" t="s">
        <v>737</v>
      </c>
      <c r="D562" s="212">
        <v>163.72999999999999</v>
      </c>
      <c r="E562" s="35"/>
      <c r="F562" s="342">
        <f>'Table 1'!A371</f>
        <v>40365</v>
      </c>
    </row>
    <row r="563" spans="1:6" s="52" customFormat="1" ht="24.95" customHeight="1" x14ac:dyDescent="0.2">
      <c r="A563" s="211">
        <v>40269</v>
      </c>
      <c r="B563" s="34" t="s">
        <v>3270</v>
      </c>
      <c r="C563" s="35" t="s">
        <v>737</v>
      </c>
      <c r="D563" s="212">
        <v>298.87</v>
      </c>
      <c r="E563" s="35"/>
      <c r="F563" s="342">
        <f>'Table 1'!A372</f>
        <v>40364</v>
      </c>
    </row>
    <row r="564" spans="1:6" s="52" customFormat="1" ht="24.95" customHeight="1" x14ac:dyDescent="0.2">
      <c r="A564" s="211">
        <v>40266</v>
      </c>
      <c r="B564" s="34" t="s">
        <v>3271</v>
      </c>
      <c r="C564" s="35" t="s">
        <v>737</v>
      </c>
      <c r="D564" s="212">
        <v>290.81</v>
      </c>
      <c r="E564" s="35"/>
      <c r="F564" s="342">
        <f>'Table 1'!A373</f>
        <v>40369</v>
      </c>
    </row>
    <row r="565" spans="1:6" s="52" customFormat="1" ht="24.95" customHeight="1" x14ac:dyDescent="0.2">
      <c r="A565" s="211">
        <v>40276</v>
      </c>
      <c r="B565" s="34" t="s">
        <v>3272</v>
      </c>
      <c r="C565" s="35" t="s">
        <v>737</v>
      </c>
      <c r="D565" s="212">
        <v>371.01</v>
      </c>
      <c r="E565" s="35"/>
      <c r="F565" s="342">
        <f>'Table 1'!A374</f>
        <v>40371</v>
      </c>
    </row>
    <row r="566" spans="1:6" s="52" customFormat="1" ht="24.95" customHeight="1" x14ac:dyDescent="0.2">
      <c r="A566" s="211">
        <v>40256</v>
      </c>
      <c r="B566" s="34" t="s">
        <v>3273</v>
      </c>
      <c r="C566" s="35" t="s">
        <v>737</v>
      </c>
      <c r="D566" s="212">
        <v>86.03</v>
      </c>
      <c r="E566" s="35"/>
      <c r="F566" s="342">
        <f>'Table 1'!A375</f>
        <v>40467</v>
      </c>
    </row>
    <row r="567" spans="1:6" s="52" customFormat="1" ht="24.95" customHeight="1" x14ac:dyDescent="0.2">
      <c r="A567" s="211">
        <v>40257</v>
      </c>
      <c r="B567" s="34" t="s">
        <v>3274</v>
      </c>
      <c r="C567" s="35" t="s">
        <v>737</v>
      </c>
      <c r="D567" s="212">
        <v>195.83</v>
      </c>
      <c r="E567" s="35"/>
      <c r="F567" s="342">
        <f>'Table 1'!A376</f>
        <v>40468</v>
      </c>
    </row>
    <row r="568" spans="1:6" s="52" customFormat="1" ht="24.95" customHeight="1" x14ac:dyDescent="0.2">
      <c r="A568" s="211">
        <v>41192</v>
      </c>
      <c r="B568" s="34" t="s">
        <v>3827</v>
      </c>
      <c r="C568" s="35" t="s">
        <v>737</v>
      </c>
      <c r="D568" s="212">
        <v>216.41</v>
      </c>
      <c r="E568" s="35" t="s">
        <v>3190</v>
      </c>
      <c r="F568" s="342">
        <f>'Table 1'!A377</f>
        <v>40469</v>
      </c>
    </row>
    <row r="569" spans="1:6" s="52" customFormat="1" ht="24.95" customHeight="1" x14ac:dyDescent="0.2">
      <c r="A569" s="211">
        <v>41198</v>
      </c>
      <c r="B569" s="34" t="s">
        <v>3828</v>
      </c>
      <c r="C569" s="35" t="s">
        <v>737</v>
      </c>
      <c r="D569" s="212">
        <v>218.43</v>
      </c>
      <c r="E569" s="35" t="s">
        <v>3190</v>
      </c>
    </row>
    <row r="570" spans="1:6" s="52" customFormat="1" ht="24.95" customHeight="1" x14ac:dyDescent="0.2">
      <c r="A570" s="211">
        <v>40282</v>
      </c>
      <c r="B570" s="34" t="s">
        <v>3275</v>
      </c>
      <c r="C570" s="35" t="s">
        <v>737</v>
      </c>
      <c r="D570" s="212">
        <v>11.6</v>
      </c>
      <c r="E570" s="35"/>
    </row>
    <row r="571" spans="1:6" s="52" customFormat="1" ht="24.95" customHeight="1" x14ac:dyDescent="0.2">
      <c r="A571" s="211">
        <v>40285</v>
      </c>
      <c r="B571" s="34" t="s">
        <v>3276</v>
      </c>
      <c r="C571" s="35" t="s">
        <v>737</v>
      </c>
      <c r="D571" s="212">
        <v>19.66</v>
      </c>
      <c r="E571" s="35"/>
    </row>
    <row r="572" spans="1:6" s="52" customFormat="1" ht="24.95" customHeight="1" x14ac:dyDescent="0.2">
      <c r="A572" s="211">
        <v>40283</v>
      </c>
      <c r="B572" s="34" t="s">
        <v>3277</v>
      </c>
      <c r="C572" s="35" t="s">
        <v>737</v>
      </c>
      <c r="D572" s="212">
        <v>12.75</v>
      </c>
      <c r="E572" s="35"/>
    </row>
    <row r="573" spans="1:6" s="52" customFormat="1" ht="24.95" customHeight="1" x14ac:dyDescent="0.2">
      <c r="A573" s="211">
        <v>40286</v>
      </c>
      <c r="B573" s="34" t="s">
        <v>3278</v>
      </c>
      <c r="C573" s="35" t="s">
        <v>737</v>
      </c>
      <c r="D573" s="212">
        <v>20.81</v>
      </c>
      <c r="E573" s="35"/>
    </row>
    <row r="574" spans="1:6" s="52" customFormat="1" ht="24.95" customHeight="1" x14ac:dyDescent="0.2">
      <c r="A574" s="211">
        <v>40284</v>
      </c>
      <c r="B574" s="34" t="s">
        <v>3279</v>
      </c>
      <c r="C574" s="35" t="s">
        <v>737</v>
      </c>
      <c r="D574" s="212">
        <v>15.01</v>
      </c>
      <c r="E574" s="35"/>
    </row>
    <row r="575" spans="1:6" s="52" customFormat="1" ht="24.95" customHeight="1" x14ac:dyDescent="0.2">
      <c r="A575" s="211">
        <v>40287</v>
      </c>
      <c r="B575" s="34" t="s">
        <v>3280</v>
      </c>
      <c r="C575" s="35" t="s">
        <v>737</v>
      </c>
      <c r="D575" s="212">
        <v>23.07</v>
      </c>
      <c r="E575" s="35"/>
    </row>
    <row r="576" spans="1:6" s="52" customFormat="1" ht="24.95" customHeight="1" x14ac:dyDescent="0.2">
      <c r="A576" s="211">
        <v>40288</v>
      </c>
      <c r="B576" s="34" t="s">
        <v>3281</v>
      </c>
      <c r="C576" s="35" t="s">
        <v>737</v>
      </c>
      <c r="D576" s="212">
        <v>21.27</v>
      </c>
      <c r="E576" s="35"/>
    </row>
    <row r="577" spans="1:5" s="52" customFormat="1" ht="24.95" customHeight="1" x14ac:dyDescent="0.2">
      <c r="A577" s="211">
        <v>40291</v>
      </c>
      <c r="B577" s="34" t="s">
        <v>3282</v>
      </c>
      <c r="C577" s="35" t="s">
        <v>737</v>
      </c>
      <c r="D577" s="212">
        <v>29.33</v>
      </c>
      <c r="E577" s="35"/>
    </row>
    <row r="578" spans="1:5" s="52" customFormat="1" ht="24.95" customHeight="1" x14ac:dyDescent="0.2">
      <c r="A578" s="211">
        <v>40289</v>
      </c>
      <c r="B578" s="34" t="s">
        <v>3283</v>
      </c>
      <c r="C578" s="35" t="s">
        <v>737</v>
      </c>
      <c r="D578" s="212">
        <v>25.52</v>
      </c>
      <c r="E578" s="35"/>
    </row>
    <row r="579" spans="1:5" s="52" customFormat="1" ht="24.95" customHeight="1" x14ac:dyDescent="0.2">
      <c r="A579" s="211">
        <v>40292</v>
      </c>
      <c r="B579" s="34" t="s">
        <v>3284</v>
      </c>
      <c r="C579" s="35" t="s">
        <v>737</v>
      </c>
      <c r="D579" s="212">
        <v>33.58</v>
      </c>
      <c r="E579" s="35"/>
    </row>
    <row r="580" spans="1:5" s="52" customFormat="1" ht="24.95" customHeight="1" x14ac:dyDescent="0.2">
      <c r="A580" s="211">
        <v>40290</v>
      </c>
      <c r="B580" s="34" t="s">
        <v>3285</v>
      </c>
      <c r="C580" s="35" t="s">
        <v>737</v>
      </c>
      <c r="D580" s="212">
        <v>31.91</v>
      </c>
      <c r="E580" s="35"/>
    </row>
    <row r="581" spans="1:5" s="52" customFormat="1" ht="24.95" customHeight="1" x14ac:dyDescent="0.2">
      <c r="A581" s="211">
        <v>40293</v>
      </c>
      <c r="B581" s="34" t="s">
        <v>3286</v>
      </c>
      <c r="C581" s="35" t="s">
        <v>737</v>
      </c>
      <c r="D581" s="212">
        <v>39.97</v>
      </c>
      <c r="E581" s="35"/>
    </row>
    <row r="582" spans="1:5" s="52" customFormat="1" ht="24.95" customHeight="1" x14ac:dyDescent="0.2">
      <c r="A582" s="211">
        <v>40294</v>
      </c>
      <c r="B582" s="34" t="s">
        <v>3287</v>
      </c>
      <c r="C582" s="35" t="s">
        <v>737</v>
      </c>
      <c r="D582" s="212">
        <v>114.06</v>
      </c>
      <c r="E582" s="35"/>
    </row>
    <row r="583" spans="1:5" s="52" customFormat="1" ht="24.95" customHeight="1" x14ac:dyDescent="0.2">
      <c r="A583" s="211">
        <v>40297</v>
      </c>
      <c r="B583" s="34" t="s">
        <v>3288</v>
      </c>
      <c r="C583" s="35" t="s">
        <v>737</v>
      </c>
      <c r="D583" s="212">
        <v>122.12</v>
      </c>
      <c r="E583" s="35"/>
    </row>
    <row r="584" spans="1:5" s="52" customFormat="1" ht="24.95" customHeight="1" x14ac:dyDescent="0.2">
      <c r="A584" s="211">
        <v>40295</v>
      </c>
      <c r="B584" s="34" t="s">
        <v>3289</v>
      </c>
      <c r="C584" s="35" t="s">
        <v>737</v>
      </c>
      <c r="D584" s="212">
        <v>128.63</v>
      </c>
      <c r="E584" s="35"/>
    </row>
    <row r="585" spans="1:5" s="52" customFormat="1" ht="24.95" customHeight="1" x14ac:dyDescent="0.2">
      <c r="A585" s="211">
        <v>40298</v>
      </c>
      <c r="B585" s="34" t="s">
        <v>3290</v>
      </c>
      <c r="C585" s="35" t="s">
        <v>737</v>
      </c>
      <c r="D585" s="212">
        <v>136.69</v>
      </c>
      <c r="E585" s="35"/>
    </row>
    <row r="586" spans="1:5" s="52" customFormat="1" ht="24.95" customHeight="1" x14ac:dyDescent="0.2">
      <c r="A586" s="211">
        <v>40296</v>
      </c>
      <c r="B586" s="34" t="s">
        <v>3291</v>
      </c>
      <c r="C586" s="35" t="s">
        <v>737</v>
      </c>
      <c r="D586" s="212">
        <v>155.29</v>
      </c>
      <c r="E586" s="35"/>
    </row>
    <row r="587" spans="1:5" s="52" customFormat="1" ht="24.95" customHeight="1" x14ac:dyDescent="0.2">
      <c r="A587" s="211">
        <v>40299</v>
      </c>
      <c r="B587" s="34" t="s">
        <v>3292</v>
      </c>
      <c r="C587" s="35" t="s">
        <v>737</v>
      </c>
      <c r="D587" s="212">
        <v>163.35</v>
      </c>
      <c r="E587" s="35"/>
    </row>
    <row r="588" spans="1:5" s="52" customFormat="1" ht="24.95" customHeight="1" x14ac:dyDescent="0.2">
      <c r="A588" s="211">
        <v>40327</v>
      </c>
      <c r="B588" s="34" t="s">
        <v>319</v>
      </c>
      <c r="C588" s="35" t="s">
        <v>738</v>
      </c>
      <c r="D588" s="212">
        <v>183.02</v>
      </c>
      <c r="E588" s="35" t="s">
        <v>3190</v>
      </c>
    </row>
    <row r="589" spans="1:5" s="52" customFormat="1" ht="24.95" customHeight="1" x14ac:dyDescent="0.2">
      <c r="A589" s="211">
        <v>40328</v>
      </c>
      <c r="B589" s="34" t="s">
        <v>3829</v>
      </c>
      <c r="C589" s="35" t="s">
        <v>737</v>
      </c>
      <c r="D589" s="212">
        <v>117.14</v>
      </c>
      <c r="E589" s="35" t="s">
        <v>3190</v>
      </c>
    </row>
    <row r="590" spans="1:5" s="52" customFormat="1" ht="24.95" customHeight="1" x14ac:dyDescent="0.2">
      <c r="A590" s="211">
        <v>43332</v>
      </c>
      <c r="B590" s="34" t="s">
        <v>15276</v>
      </c>
      <c r="C590" s="35" t="s">
        <v>3830</v>
      </c>
      <c r="D590" s="213">
        <v>5945.68</v>
      </c>
      <c r="E590" s="35"/>
    </row>
    <row r="591" spans="1:5" s="52" customFormat="1" ht="24.95" customHeight="1" x14ac:dyDescent="0.2">
      <c r="A591" s="211">
        <v>40316</v>
      </c>
      <c r="B591" s="34" t="s">
        <v>320</v>
      </c>
      <c r="C591" s="35" t="s">
        <v>738</v>
      </c>
      <c r="D591" s="212">
        <v>71.67</v>
      </c>
      <c r="E591" s="35" t="s">
        <v>3190</v>
      </c>
    </row>
    <row r="592" spans="1:5" s="52" customFormat="1" ht="24.95" customHeight="1" x14ac:dyDescent="0.2">
      <c r="A592" s="211">
        <v>40317</v>
      </c>
      <c r="B592" s="34" t="s">
        <v>3831</v>
      </c>
      <c r="C592" s="35" t="s">
        <v>738</v>
      </c>
      <c r="D592" s="212">
        <v>61.39</v>
      </c>
      <c r="E592" s="35" t="s">
        <v>3190</v>
      </c>
    </row>
    <row r="593" spans="1:5" s="52" customFormat="1" ht="24.95" customHeight="1" x14ac:dyDescent="0.2">
      <c r="A593" s="211">
        <v>40318</v>
      </c>
      <c r="B593" s="34" t="s">
        <v>321</v>
      </c>
      <c r="C593" s="35" t="s">
        <v>738</v>
      </c>
      <c r="D593" s="212">
        <v>6.77</v>
      </c>
      <c r="E593" s="35"/>
    </row>
    <row r="594" spans="1:5" s="52" customFormat="1" ht="24.95" customHeight="1" x14ac:dyDescent="0.2">
      <c r="A594" s="211">
        <v>40311</v>
      </c>
      <c r="B594" s="34" t="s">
        <v>3832</v>
      </c>
      <c r="C594" s="35" t="s">
        <v>738</v>
      </c>
      <c r="D594" s="212">
        <v>103.61</v>
      </c>
      <c r="E594" s="35" t="s">
        <v>3190</v>
      </c>
    </row>
    <row r="595" spans="1:5" s="52" customFormat="1" ht="24.95" customHeight="1" x14ac:dyDescent="0.2">
      <c r="A595" s="211">
        <v>40312</v>
      </c>
      <c r="B595" s="34" t="s">
        <v>3833</v>
      </c>
      <c r="C595" s="35" t="s">
        <v>738</v>
      </c>
      <c r="D595" s="212">
        <v>86.47</v>
      </c>
      <c r="E595" s="35" t="s">
        <v>3190</v>
      </c>
    </row>
    <row r="596" spans="1:5" s="52" customFormat="1" ht="24.95" customHeight="1" x14ac:dyDescent="0.2">
      <c r="A596" s="211">
        <v>40313</v>
      </c>
      <c r="B596" s="34" t="s">
        <v>16133</v>
      </c>
      <c r="C596" s="35" t="s">
        <v>738</v>
      </c>
      <c r="D596" s="212">
        <v>73.12</v>
      </c>
      <c r="E596" s="35" t="s">
        <v>3190</v>
      </c>
    </row>
    <row r="597" spans="1:5" s="52" customFormat="1" ht="24.95" customHeight="1" x14ac:dyDescent="0.2">
      <c r="A597" s="211">
        <v>40310</v>
      </c>
      <c r="B597" s="34" t="s">
        <v>16134</v>
      </c>
      <c r="C597" s="35" t="s">
        <v>738</v>
      </c>
      <c r="D597" s="212">
        <v>152.74</v>
      </c>
      <c r="E597" s="35" t="s">
        <v>3190</v>
      </c>
    </row>
    <row r="598" spans="1:5" s="52" customFormat="1" ht="24.95" customHeight="1" x14ac:dyDescent="0.2">
      <c r="A598" s="211">
        <v>40748</v>
      </c>
      <c r="B598" s="34" t="s">
        <v>16135</v>
      </c>
      <c r="C598" s="35" t="s">
        <v>738</v>
      </c>
      <c r="D598" s="212">
        <v>213.17</v>
      </c>
      <c r="E598" s="35"/>
    </row>
    <row r="599" spans="1:5" s="52" customFormat="1" ht="24.95" customHeight="1" x14ac:dyDescent="0.2">
      <c r="A599" s="211">
        <v>41400</v>
      </c>
      <c r="B599" s="34" t="s">
        <v>3834</v>
      </c>
      <c r="C599" s="35" t="s">
        <v>737</v>
      </c>
      <c r="D599" s="212">
        <v>423.59</v>
      </c>
      <c r="E599" s="35" t="s">
        <v>3190</v>
      </c>
    </row>
    <row r="600" spans="1:5" s="52" customFormat="1" ht="24.95" customHeight="1" x14ac:dyDescent="0.2">
      <c r="A600" s="211">
        <v>40726</v>
      </c>
      <c r="B600" s="34" t="s">
        <v>3835</v>
      </c>
      <c r="C600" s="35" t="s">
        <v>737</v>
      </c>
      <c r="D600" s="212">
        <v>377.75</v>
      </c>
      <c r="E600" s="35" t="s">
        <v>3190</v>
      </c>
    </row>
    <row r="601" spans="1:5" s="52" customFormat="1" ht="24.95" customHeight="1" x14ac:dyDescent="0.2">
      <c r="A601" s="211">
        <v>40725</v>
      </c>
      <c r="B601" s="34" t="s">
        <v>322</v>
      </c>
      <c r="C601" s="35" t="s">
        <v>737</v>
      </c>
      <c r="D601" s="212">
        <v>374.09</v>
      </c>
      <c r="E601" s="35" t="s">
        <v>3190</v>
      </c>
    </row>
    <row r="602" spans="1:5" s="52" customFormat="1" ht="24.95" customHeight="1" x14ac:dyDescent="0.2">
      <c r="A602" s="211">
        <v>41394</v>
      </c>
      <c r="B602" s="34" t="s">
        <v>3836</v>
      </c>
      <c r="C602" s="35" t="s">
        <v>738</v>
      </c>
      <c r="D602" s="212">
        <v>24.53</v>
      </c>
      <c r="E602" s="35"/>
    </row>
    <row r="603" spans="1:5" s="52" customFormat="1" ht="24.95" customHeight="1" x14ac:dyDescent="0.2">
      <c r="A603" s="211">
        <v>41393</v>
      </c>
      <c r="B603" s="34" t="s">
        <v>3837</v>
      </c>
      <c r="C603" s="35" t="s">
        <v>738</v>
      </c>
      <c r="D603" s="212">
        <v>23.47</v>
      </c>
      <c r="E603" s="35"/>
    </row>
    <row r="604" spans="1:5" s="52" customFormat="1" ht="24.95" customHeight="1" x14ac:dyDescent="0.2">
      <c r="A604" s="211">
        <v>41391</v>
      </c>
      <c r="B604" s="34" t="s">
        <v>3838</v>
      </c>
      <c r="C604" s="35" t="s">
        <v>738</v>
      </c>
      <c r="D604" s="212">
        <v>71.900000000000006</v>
      </c>
      <c r="E604" s="35"/>
    </row>
    <row r="605" spans="1:5" s="52" customFormat="1" ht="24.95" customHeight="1" x14ac:dyDescent="0.2">
      <c r="A605" s="211">
        <v>41392</v>
      </c>
      <c r="B605" s="34" t="s">
        <v>3839</v>
      </c>
      <c r="C605" s="35" t="s">
        <v>738</v>
      </c>
      <c r="D605" s="212">
        <v>34.81</v>
      </c>
      <c r="E605" s="35"/>
    </row>
    <row r="606" spans="1:5" s="52" customFormat="1" ht="24.95" customHeight="1" x14ac:dyDescent="0.2">
      <c r="A606" s="211">
        <v>41197</v>
      </c>
      <c r="B606" s="34" t="s">
        <v>323</v>
      </c>
      <c r="C606" s="35" t="s">
        <v>738</v>
      </c>
      <c r="D606" s="212">
        <v>60.78</v>
      </c>
      <c r="E606" s="35"/>
    </row>
    <row r="607" spans="1:5" s="52" customFormat="1" ht="24.95" customHeight="1" x14ac:dyDescent="0.2">
      <c r="A607" s="211">
        <v>40709</v>
      </c>
      <c r="B607" s="34" t="s">
        <v>3840</v>
      </c>
      <c r="C607" s="35" t="s">
        <v>738</v>
      </c>
      <c r="D607" s="212">
        <v>21.76</v>
      </c>
      <c r="E607" s="35"/>
    </row>
    <row r="608" spans="1:5" s="52" customFormat="1" ht="24.95" customHeight="1" x14ac:dyDescent="0.2">
      <c r="A608" s="211">
        <v>40721</v>
      </c>
      <c r="B608" s="34" t="s">
        <v>324</v>
      </c>
      <c r="C608" s="35" t="s">
        <v>737</v>
      </c>
      <c r="D608" s="212">
        <v>107.86</v>
      </c>
      <c r="E608" s="35" t="s">
        <v>3190</v>
      </c>
    </row>
    <row r="609" spans="1:5" s="52" customFormat="1" ht="24.95" customHeight="1" x14ac:dyDescent="0.2">
      <c r="A609" s="211">
        <v>40396</v>
      </c>
      <c r="B609" s="34" t="s">
        <v>325</v>
      </c>
      <c r="C609" s="35" t="s">
        <v>738</v>
      </c>
      <c r="D609" s="212">
        <v>31.96</v>
      </c>
      <c r="E609" s="35"/>
    </row>
    <row r="610" spans="1:5" s="52" customFormat="1" ht="24.95" customHeight="1" x14ac:dyDescent="0.2">
      <c r="A610" s="211">
        <v>40744</v>
      </c>
      <c r="B610" s="34" t="s">
        <v>326</v>
      </c>
      <c r="C610" s="35" t="s">
        <v>776</v>
      </c>
      <c r="D610" s="212">
        <v>29.17</v>
      </c>
      <c r="E610" s="35"/>
    </row>
    <row r="611" spans="1:5" s="52" customFormat="1" ht="24.95" customHeight="1" x14ac:dyDescent="0.2">
      <c r="A611" s="211">
        <v>40746</v>
      </c>
      <c r="B611" s="34" t="s">
        <v>327</v>
      </c>
      <c r="C611" s="35" t="s">
        <v>776</v>
      </c>
      <c r="D611" s="212">
        <v>56.82</v>
      </c>
      <c r="E611" s="35"/>
    </row>
    <row r="612" spans="1:5" s="52" customFormat="1" ht="24.95" customHeight="1" x14ac:dyDescent="0.2">
      <c r="A612" s="211">
        <v>40743</v>
      </c>
      <c r="B612" s="34" t="s">
        <v>328</v>
      </c>
      <c r="C612" s="35" t="s">
        <v>776</v>
      </c>
      <c r="D612" s="212">
        <v>15.34</v>
      </c>
      <c r="E612" s="35"/>
    </row>
    <row r="613" spans="1:5" s="52" customFormat="1" ht="24.95" customHeight="1" x14ac:dyDescent="0.2">
      <c r="A613" s="211">
        <v>40745</v>
      </c>
      <c r="B613" s="34" t="s">
        <v>329</v>
      </c>
      <c r="C613" s="35" t="s">
        <v>776</v>
      </c>
      <c r="D613" s="212">
        <v>43.01</v>
      </c>
      <c r="E613" s="35"/>
    </row>
    <row r="614" spans="1:5" s="52" customFormat="1" ht="24.95" customHeight="1" x14ac:dyDescent="0.2">
      <c r="A614" s="211">
        <v>40397</v>
      </c>
      <c r="B614" s="34" t="s">
        <v>330</v>
      </c>
      <c r="C614" s="35" t="s">
        <v>738</v>
      </c>
      <c r="D614" s="212">
        <v>83.18</v>
      </c>
      <c r="E614" s="35"/>
    </row>
    <row r="615" spans="1:5" s="52" customFormat="1" ht="24.95" customHeight="1" x14ac:dyDescent="0.2">
      <c r="A615" s="211">
        <v>41221</v>
      </c>
      <c r="B615" s="34" t="s">
        <v>331</v>
      </c>
      <c r="C615" s="35" t="s">
        <v>738</v>
      </c>
      <c r="D615" s="212">
        <v>3.81</v>
      </c>
      <c r="E615" s="35"/>
    </row>
    <row r="616" spans="1:5" s="52" customFormat="1" ht="24.95" customHeight="1" x14ac:dyDescent="0.2">
      <c r="A616" s="211">
        <v>41401</v>
      </c>
      <c r="B616" s="34" t="s">
        <v>3841</v>
      </c>
      <c r="C616" s="35" t="s">
        <v>738</v>
      </c>
      <c r="D616" s="212">
        <v>6.67</v>
      </c>
      <c r="E616" s="35"/>
    </row>
    <row r="617" spans="1:5" s="52" customFormat="1" ht="24.95" customHeight="1" x14ac:dyDescent="0.2">
      <c r="A617" s="211">
        <v>40714</v>
      </c>
      <c r="B617" s="34" t="s">
        <v>332</v>
      </c>
      <c r="C617" s="35" t="s">
        <v>738</v>
      </c>
      <c r="D617" s="212">
        <v>8.94</v>
      </c>
      <c r="E617" s="35"/>
    </row>
    <row r="618" spans="1:5" s="52" customFormat="1" ht="24.95" customHeight="1" x14ac:dyDescent="0.2">
      <c r="A618" s="211">
        <v>40660</v>
      </c>
      <c r="B618" s="34" t="s">
        <v>333</v>
      </c>
      <c r="C618" s="35" t="s">
        <v>776</v>
      </c>
      <c r="D618" s="212">
        <v>55.23</v>
      </c>
      <c r="E618" s="35"/>
    </row>
    <row r="619" spans="1:5" s="52" customFormat="1" ht="24.95" customHeight="1" x14ac:dyDescent="0.2">
      <c r="A619" s="211">
        <v>40661</v>
      </c>
      <c r="B619" s="34" t="s">
        <v>334</v>
      </c>
      <c r="C619" s="35" t="s">
        <v>776</v>
      </c>
      <c r="D619" s="212">
        <v>111.11</v>
      </c>
      <c r="E619" s="35"/>
    </row>
    <row r="620" spans="1:5" s="52" customFormat="1" ht="24.95" customHeight="1" x14ac:dyDescent="0.2">
      <c r="A620" s="211">
        <v>40662</v>
      </c>
      <c r="B620" s="34" t="s">
        <v>335</v>
      </c>
      <c r="C620" s="35" t="s">
        <v>776</v>
      </c>
      <c r="D620" s="212">
        <v>58.56</v>
      </c>
      <c r="E620" s="35"/>
    </row>
    <row r="621" spans="1:5" s="52" customFormat="1" ht="24.95" customHeight="1" x14ac:dyDescent="0.2">
      <c r="A621" s="211">
        <v>40663</v>
      </c>
      <c r="B621" s="34" t="s">
        <v>336</v>
      </c>
      <c r="C621" s="35" t="s">
        <v>776</v>
      </c>
      <c r="D621" s="212">
        <v>50.9</v>
      </c>
      <c r="E621" s="35" t="s">
        <v>3190</v>
      </c>
    </row>
    <row r="622" spans="1:5" s="52" customFormat="1" ht="24.95" customHeight="1" x14ac:dyDescent="0.2">
      <c r="A622" s="211">
        <v>41018</v>
      </c>
      <c r="B622" s="34" t="s">
        <v>337</v>
      </c>
      <c r="C622" s="35" t="s">
        <v>776</v>
      </c>
      <c r="D622" s="212">
        <v>50.14</v>
      </c>
      <c r="E622" s="35"/>
    </row>
    <row r="623" spans="1:5" s="52" customFormat="1" ht="24.95" customHeight="1" x14ac:dyDescent="0.2">
      <c r="A623" s="211">
        <v>40665</v>
      </c>
      <c r="B623" s="34" t="s">
        <v>338</v>
      </c>
      <c r="C623" s="35" t="s">
        <v>776</v>
      </c>
      <c r="D623" s="212">
        <v>55.63</v>
      </c>
      <c r="E623" s="35" t="s">
        <v>3190</v>
      </c>
    </row>
    <row r="624" spans="1:5" s="52" customFormat="1" ht="24.95" customHeight="1" x14ac:dyDescent="0.2">
      <c r="A624" s="211">
        <v>40659</v>
      </c>
      <c r="B624" s="34" t="s">
        <v>339</v>
      </c>
      <c r="C624" s="35" t="s">
        <v>776</v>
      </c>
      <c r="D624" s="212">
        <v>50.49</v>
      </c>
      <c r="E624" s="35"/>
    </row>
    <row r="625" spans="1:5" s="52" customFormat="1" ht="24.95" customHeight="1" x14ac:dyDescent="0.2">
      <c r="A625" s="211">
        <v>41024</v>
      </c>
      <c r="B625" s="34" t="s">
        <v>3842</v>
      </c>
      <c r="C625" s="35" t="s">
        <v>776</v>
      </c>
      <c r="D625" s="212">
        <v>18.829999999999998</v>
      </c>
      <c r="E625" s="35"/>
    </row>
    <row r="626" spans="1:5" s="52" customFormat="1" ht="24.95" customHeight="1" x14ac:dyDescent="0.2">
      <c r="A626" s="211">
        <v>40657</v>
      </c>
      <c r="B626" s="34" t="s">
        <v>340</v>
      </c>
      <c r="C626" s="35" t="s">
        <v>776</v>
      </c>
      <c r="D626" s="212">
        <v>188.89</v>
      </c>
      <c r="E626" s="35"/>
    </row>
    <row r="627" spans="1:5" s="52" customFormat="1" ht="24.95" customHeight="1" x14ac:dyDescent="0.2">
      <c r="A627" s="211">
        <v>41395</v>
      </c>
      <c r="B627" s="34" t="s">
        <v>3293</v>
      </c>
      <c r="C627" s="35" t="s">
        <v>738</v>
      </c>
      <c r="D627" s="212">
        <v>679.49</v>
      </c>
      <c r="E627" s="35" t="s">
        <v>3190</v>
      </c>
    </row>
    <row r="628" spans="1:5" s="52" customFormat="1" ht="24.95" customHeight="1" x14ac:dyDescent="0.2">
      <c r="A628" s="211">
        <v>41396</v>
      </c>
      <c r="B628" s="34" t="s">
        <v>3843</v>
      </c>
      <c r="C628" s="35" t="s">
        <v>738</v>
      </c>
      <c r="D628" s="212">
        <v>775.62</v>
      </c>
      <c r="E628" s="35" t="s">
        <v>3190</v>
      </c>
    </row>
    <row r="629" spans="1:5" s="52" customFormat="1" ht="24.95" customHeight="1" x14ac:dyDescent="0.2">
      <c r="A629" s="211">
        <v>41397</v>
      </c>
      <c r="B629" s="34" t="s">
        <v>3844</v>
      </c>
      <c r="C629" s="35" t="s">
        <v>738</v>
      </c>
      <c r="D629" s="212">
        <v>761.47</v>
      </c>
      <c r="E629" s="35" t="s">
        <v>3190</v>
      </c>
    </row>
    <row r="630" spans="1:5" s="52" customFormat="1" ht="24.95" customHeight="1" x14ac:dyDescent="0.2">
      <c r="A630" s="211">
        <v>41398</v>
      </c>
      <c r="B630" s="34" t="s">
        <v>3845</v>
      </c>
      <c r="C630" s="35" t="s">
        <v>738</v>
      </c>
      <c r="D630" s="212">
        <v>865.63</v>
      </c>
      <c r="E630" s="35" t="s">
        <v>3190</v>
      </c>
    </row>
    <row r="631" spans="1:5" s="52" customFormat="1" ht="24.95" customHeight="1" x14ac:dyDescent="0.2">
      <c r="A631" s="211">
        <v>41399</v>
      </c>
      <c r="B631" s="34" t="s">
        <v>3846</v>
      </c>
      <c r="C631" s="35" t="s">
        <v>738</v>
      </c>
      <c r="D631" s="212">
        <v>881.73</v>
      </c>
      <c r="E631" s="35" t="s">
        <v>3190</v>
      </c>
    </row>
    <row r="632" spans="1:5" s="52" customFormat="1" ht="24.95" customHeight="1" x14ac:dyDescent="0.2">
      <c r="A632" s="211">
        <v>40654</v>
      </c>
      <c r="B632" s="34" t="s">
        <v>3847</v>
      </c>
      <c r="C632" s="35" t="s">
        <v>3614</v>
      </c>
      <c r="D632" s="212">
        <v>602.07000000000005</v>
      </c>
      <c r="E632" s="35" t="s">
        <v>3190</v>
      </c>
    </row>
    <row r="633" spans="1:5" s="52" customFormat="1" ht="24.95" customHeight="1" x14ac:dyDescent="0.2">
      <c r="A633" s="211">
        <v>40653</v>
      </c>
      <c r="B633" s="34" t="s">
        <v>341</v>
      </c>
      <c r="C633" s="35" t="s">
        <v>3614</v>
      </c>
      <c r="D633" s="212">
        <v>663.65</v>
      </c>
      <c r="E633" s="35" t="s">
        <v>3190</v>
      </c>
    </row>
    <row r="634" spans="1:5" s="52" customFormat="1" ht="24.95" customHeight="1" x14ac:dyDescent="0.2">
      <c r="A634" s="211">
        <v>41337</v>
      </c>
      <c r="B634" s="34" t="s">
        <v>342</v>
      </c>
      <c r="C634" s="35" t="s">
        <v>3614</v>
      </c>
      <c r="D634" s="212">
        <v>291.58</v>
      </c>
      <c r="E634" s="35" t="s">
        <v>3190</v>
      </c>
    </row>
    <row r="635" spans="1:5" s="52" customFormat="1" ht="24.95" customHeight="1" x14ac:dyDescent="0.2">
      <c r="A635" s="211">
        <v>40719</v>
      </c>
      <c r="B635" s="34" t="s">
        <v>343</v>
      </c>
      <c r="C635" s="35" t="s">
        <v>737</v>
      </c>
      <c r="D635" s="212">
        <v>48.77</v>
      </c>
      <c r="E635" s="35"/>
    </row>
    <row r="636" spans="1:5" s="52" customFormat="1" ht="24.95" customHeight="1" x14ac:dyDescent="0.2">
      <c r="A636" s="211">
        <v>41019</v>
      </c>
      <c r="B636" s="34" t="s">
        <v>3848</v>
      </c>
      <c r="C636" s="35" t="s">
        <v>776</v>
      </c>
      <c r="D636" s="212">
        <v>644.22</v>
      </c>
      <c r="E636" s="35"/>
    </row>
    <row r="637" spans="1:5" s="52" customFormat="1" ht="24.95" customHeight="1" x14ac:dyDescent="0.2">
      <c r="A637" s="211">
        <v>40557</v>
      </c>
      <c r="B637" s="34" t="s">
        <v>3849</v>
      </c>
      <c r="C637" s="35" t="s">
        <v>3614</v>
      </c>
      <c r="D637" s="212">
        <v>132.13999999999999</v>
      </c>
      <c r="E637" s="35" t="s">
        <v>3190</v>
      </c>
    </row>
    <row r="638" spans="1:5" s="52" customFormat="1" ht="24.95" customHeight="1" x14ac:dyDescent="0.2">
      <c r="A638" s="211">
        <v>40391</v>
      </c>
      <c r="B638" s="34" t="s">
        <v>344</v>
      </c>
      <c r="C638" s="35" t="s">
        <v>738</v>
      </c>
      <c r="D638" s="212">
        <v>4.5999999999999996</v>
      </c>
      <c r="E638" s="35"/>
    </row>
    <row r="639" spans="1:5" s="52" customFormat="1" ht="24.95" customHeight="1" x14ac:dyDescent="0.2">
      <c r="A639" s="211">
        <v>40380</v>
      </c>
      <c r="B639" s="34" t="s">
        <v>345</v>
      </c>
      <c r="C639" s="35" t="s">
        <v>738</v>
      </c>
      <c r="D639" s="212">
        <v>44.86</v>
      </c>
      <c r="E639" s="35"/>
    </row>
    <row r="640" spans="1:5" s="52" customFormat="1" ht="24.95" customHeight="1" x14ac:dyDescent="0.2">
      <c r="A640" s="211">
        <v>40399</v>
      </c>
      <c r="B640" s="34" t="s">
        <v>346</v>
      </c>
      <c r="C640" s="35" t="s">
        <v>738</v>
      </c>
      <c r="D640" s="212">
        <v>180.31</v>
      </c>
      <c r="E640" s="35"/>
    </row>
    <row r="641" spans="1:5" s="52" customFormat="1" ht="24.95" customHeight="1" x14ac:dyDescent="0.2">
      <c r="A641" s="211">
        <v>41028</v>
      </c>
      <c r="B641" s="34" t="s">
        <v>347</v>
      </c>
      <c r="C641" s="35" t="s">
        <v>738</v>
      </c>
      <c r="D641" s="212">
        <v>2.61</v>
      </c>
      <c r="E641" s="35"/>
    </row>
    <row r="642" spans="1:5" s="52" customFormat="1" ht="24.95" customHeight="1" x14ac:dyDescent="0.2">
      <c r="A642" s="211">
        <v>41167</v>
      </c>
      <c r="B642" s="34" t="s">
        <v>3294</v>
      </c>
      <c r="C642" s="35" t="s">
        <v>3614</v>
      </c>
      <c r="D642" s="213">
        <v>2349.84</v>
      </c>
      <c r="E642" s="35"/>
    </row>
    <row r="643" spans="1:5" s="52" customFormat="1" ht="24.95" customHeight="1" x14ac:dyDescent="0.2">
      <c r="A643" s="211">
        <v>41168</v>
      </c>
      <c r="B643" s="34" t="s">
        <v>3295</v>
      </c>
      <c r="C643" s="35" t="s">
        <v>3614</v>
      </c>
      <c r="D643" s="213">
        <v>2751.63</v>
      </c>
      <c r="E643" s="35"/>
    </row>
    <row r="644" spans="1:5" s="52" customFormat="1" ht="24.95" customHeight="1" x14ac:dyDescent="0.2">
      <c r="A644" s="211">
        <v>40570</v>
      </c>
      <c r="B644" s="34" t="s">
        <v>743</v>
      </c>
      <c r="C644" s="35" t="s">
        <v>3614</v>
      </c>
      <c r="D644" s="213">
        <v>10189</v>
      </c>
      <c r="E644" s="35" t="s">
        <v>3190</v>
      </c>
    </row>
    <row r="645" spans="1:5" s="52" customFormat="1" ht="24.95" customHeight="1" x14ac:dyDescent="0.2">
      <c r="A645" s="211">
        <v>41115</v>
      </c>
      <c r="B645" s="34" t="s">
        <v>348</v>
      </c>
      <c r="C645" s="35" t="s">
        <v>3614</v>
      </c>
      <c r="D645" s="213">
        <v>1272.5899999999999</v>
      </c>
      <c r="E645" s="35"/>
    </row>
    <row r="646" spans="1:5" s="52" customFormat="1" ht="24.95" customHeight="1" x14ac:dyDescent="0.2">
      <c r="A646" s="211">
        <v>41116</v>
      </c>
      <c r="B646" s="34" t="s">
        <v>349</v>
      </c>
      <c r="C646" s="35" t="s">
        <v>3614</v>
      </c>
      <c r="D646" s="213">
        <v>1696.7</v>
      </c>
      <c r="E646" s="35"/>
    </row>
    <row r="647" spans="1:5" s="52" customFormat="1" ht="24.95" customHeight="1" x14ac:dyDescent="0.2">
      <c r="A647" s="211">
        <v>41117</v>
      </c>
      <c r="B647" s="34" t="s">
        <v>350</v>
      </c>
      <c r="C647" s="35" t="s">
        <v>3614</v>
      </c>
      <c r="D647" s="213">
        <v>2110.62</v>
      </c>
      <c r="E647" s="35"/>
    </row>
    <row r="648" spans="1:5" s="52" customFormat="1" ht="24.95" customHeight="1" x14ac:dyDescent="0.2">
      <c r="A648" s="211">
        <v>40572</v>
      </c>
      <c r="B648" s="34" t="s">
        <v>351</v>
      </c>
      <c r="C648" s="35" t="s">
        <v>3614</v>
      </c>
      <c r="D648" s="213">
        <v>16793.28</v>
      </c>
      <c r="E648" s="35" t="s">
        <v>3190</v>
      </c>
    </row>
    <row r="649" spans="1:5" s="52" customFormat="1" ht="24.95" customHeight="1" x14ac:dyDescent="0.2">
      <c r="A649" s="211">
        <v>40553</v>
      </c>
      <c r="B649" s="34" t="s">
        <v>3850</v>
      </c>
      <c r="C649" s="35" t="s">
        <v>3614</v>
      </c>
      <c r="D649" s="213">
        <v>3672.02</v>
      </c>
      <c r="E649" s="35" t="s">
        <v>3190</v>
      </c>
    </row>
    <row r="650" spans="1:5" s="52" customFormat="1" ht="24.95" customHeight="1" x14ac:dyDescent="0.2">
      <c r="A650" s="211">
        <v>40554</v>
      </c>
      <c r="B650" s="34" t="s">
        <v>3851</v>
      </c>
      <c r="C650" s="35" t="s">
        <v>3614</v>
      </c>
      <c r="D650" s="213">
        <v>4084.23</v>
      </c>
      <c r="E650" s="35" t="s">
        <v>3190</v>
      </c>
    </row>
    <row r="651" spans="1:5" s="52" customFormat="1" ht="24.95" customHeight="1" x14ac:dyDescent="0.2">
      <c r="A651" s="211">
        <v>40555</v>
      </c>
      <c r="B651" s="34" t="s">
        <v>3852</v>
      </c>
      <c r="C651" s="35" t="s">
        <v>3614</v>
      </c>
      <c r="D651" s="213">
        <v>4496.46</v>
      </c>
      <c r="E651" s="35" t="s">
        <v>3190</v>
      </c>
    </row>
    <row r="652" spans="1:5" s="52" customFormat="1" ht="24.95" customHeight="1" x14ac:dyDescent="0.2">
      <c r="A652" s="211">
        <v>40556</v>
      </c>
      <c r="B652" s="34" t="s">
        <v>3853</v>
      </c>
      <c r="C652" s="35" t="s">
        <v>3614</v>
      </c>
      <c r="D652" s="213">
        <v>4908.68</v>
      </c>
      <c r="E652" s="35" t="s">
        <v>3190</v>
      </c>
    </row>
    <row r="653" spans="1:5" s="52" customFormat="1" ht="24.95" customHeight="1" x14ac:dyDescent="0.2">
      <c r="A653" s="211">
        <v>41086</v>
      </c>
      <c r="B653" s="34" t="s">
        <v>3854</v>
      </c>
      <c r="C653" s="35" t="s">
        <v>738</v>
      </c>
      <c r="D653" s="212">
        <v>9.81</v>
      </c>
      <c r="E653" s="35"/>
    </row>
    <row r="654" spans="1:5" s="52" customFormat="1" ht="24.95" customHeight="1" x14ac:dyDescent="0.2">
      <c r="A654" s="211">
        <v>41021</v>
      </c>
      <c r="B654" s="34" t="s">
        <v>3855</v>
      </c>
      <c r="C654" s="35" t="s">
        <v>738</v>
      </c>
      <c r="D654" s="212">
        <v>7.89</v>
      </c>
      <c r="E654" s="35"/>
    </row>
    <row r="655" spans="1:5" s="52" customFormat="1" ht="24.95" customHeight="1" x14ac:dyDescent="0.2">
      <c r="A655" s="211">
        <v>40304</v>
      </c>
      <c r="B655" s="34" t="s">
        <v>352</v>
      </c>
      <c r="C655" s="35" t="s">
        <v>737</v>
      </c>
      <c r="D655" s="212">
        <v>72.33</v>
      </c>
      <c r="E655" s="35" t="s">
        <v>3190</v>
      </c>
    </row>
    <row r="656" spans="1:5" s="52" customFormat="1" ht="24.95" customHeight="1" x14ac:dyDescent="0.2">
      <c r="A656" s="211">
        <v>40302</v>
      </c>
      <c r="B656" s="34" t="s">
        <v>353</v>
      </c>
      <c r="C656" s="35" t="s">
        <v>737</v>
      </c>
      <c r="D656" s="212">
        <v>61.43</v>
      </c>
      <c r="E656" s="35"/>
    </row>
    <row r="657" spans="1:5" s="52" customFormat="1" ht="24.95" customHeight="1" x14ac:dyDescent="0.2">
      <c r="A657" s="211">
        <v>40301</v>
      </c>
      <c r="B657" s="34" t="s">
        <v>354</v>
      </c>
      <c r="C657" s="35" t="s">
        <v>737</v>
      </c>
      <c r="D657" s="212">
        <v>89.09</v>
      </c>
      <c r="E657" s="35"/>
    </row>
    <row r="658" spans="1:5" s="52" customFormat="1" ht="24.95" customHeight="1" x14ac:dyDescent="0.2">
      <c r="A658" s="211">
        <v>40303</v>
      </c>
      <c r="B658" s="34" t="s">
        <v>355</v>
      </c>
      <c r="C658" s="35" t="s">
        <v>737</v>
      </c>
      <c r="D658" s="212">
        <v>39.22</v>
      </c>
      <c r="E658" s="35"/>
    </row>
    <row r="659" spans="1:5" s="52" customFormat="1" ht="24.95" customHeight="1" x14ac:dyDescent="0.2">
      <c r="A659" s="211">
        <v>40559</v>
      </c>
      <c r="B659" s="34" t="s">
        <v>755</v>
      </c>
      <c r="C659" s="35" t="s">
        <v>3614</v>
      </c>
      <c r="D659" s="212">
        <v>586.87</v>
      </c>
      <c r="E659" s="35" t="s">
        <v>3190</v>
      </c>
    </row>
    <row r="660" spans="1:5" s="52" customFormat="1" ht="24.95" customHeight="1" x14ac:dyDescent="0.2">
      <c r="A660" s="211">
        <v>41332</v>
      </c>
      <c r="B660" s="34" t="s">
        <v>3296</v>
      </c>
      <c r="C660" s="35" t="s">
        <v>776</v>
      </c>
      <c r="D660" s="212">
        <v>249.66</v>
      </c>
      <c r="E660" s="35"/>
    </row>
    <row r="661" spans="1:5" s="52" customFormat="1" ht="24.95" customHeight="1" x14ac:dyDescent="0.2">
      <c r="A661" s="211">
        <v>41224</v>
      </c>
      <c r="B661" s="34" t="s">
        <v>356</v>
      </c>
      <c r="C661" s="35" t="s">
        <v>776</v>
      </c>
      <c r="D661" s="212">
        <v>16.239999999999998</v>
      </c>
      <c r="E661" s="35"/>
    </row>
    <row r="662" spans="1:5" s="52" customFormat="1" ht="24.95" customHeight="1" x14ac:dyDescent="0.2">
      <c r="A662" s="211">
        <v>41225</v>
      </c>
      <c r="B662" s="34" t="s">
        <v>357</v>
      </c>
      <c r="C662" s="35" t="s">
        <v>776</v>
      </c>
      <c r="D662" s="212">
        <v>20.13</v>
      </c>
      <c r="E662" s="35"/>
    </row>
    <row r="663" spans="1:5" s="52" customFormat="1" ht="24.95" customHeight="1" x14ac:dyDescent="0.2">
      <c r="A663" s="211">
        <v>41226</v>
      </c>
      <c r="B663" s="34" t="s">
        <v>358</v>
      </c>
      <c r="C663" s="35" t="s">
        <v>776</v>
      </c>
      <c r="D663" s="212">
        <v>23.95</v>
      </c>
      <c r="E663" s="35"/>
    </row>
    <row r="664" spans="1:5" s="52" customFormat="1" ht="24.95" customHeight="1" x14ac:dyDescent="0.2">
      <c r="A664" s="211">
        <v>41060</v>
      </c>
      <c r="B664" s="34" t="s">
        <v>359</v>
      </c>
      <c r="C664" s="35" t="s">
        <v>776</v>
      </c>
      <c r="D664" s="212">
        <v>56.06</v>
      </c>
      <c r="E664" s="35"/>
    </row>
    <row r="665" spans="1:5" s="52" customFormat="1" ht="24.95" customHeight="1" x14ac:dyDescent="0.2">
      <c r="A665" s="211">
        <v>41059</v>
      </c>
      <c r="B665" s="34" t="s">
        <v>360</v>
      </c>
      <c r="C665" s="35" t="s">
        <v>776</v>
      </c>
      <c r="D665" s="212">
        <v>90.77</v>
      </c>
      <c r="E665" s="35"/>
    </row>
    <row r="666" spans="1:5" s="52" customFormat="1" ht="24.95" customHeight="1" x14ac:dyDescent="0.2">
      <c r="A666" s="211">
        <v>40567</v>
      </c>
      <c r="B666" s="34" t="s">
        <v>361</v>
      </c>
      <c r="C666" s="35" t="s">
        <v>776</v>
      </c>
      <c r="D666" s="212">
        <v>72.94</v>
      </c>
      <c r="E666" s="35"/>
    </row>
    <row r="667" spans="1:5" s="52" customFormat="1" ht="24.95" customHeight="1" x14ac:dyDescent="0.2">
      <c r="A667" s="211">
        <v>40747</v>
      </c>
      <c r="B667" s="34" t="s">
        <v>362</v>
      </c>
      <c r="C667" s="35" t="s">
        <v>776</v>
      </c>
      <c r="D667" s="212">
        <v>113.46</v>
      </c>
      <c r="E667" s="35"/>
    </row>
    <row r="668" spans="1:5" s="52" customFormat="1" ht="24.95" customHeight="1" x14ac:dyDescent="0.2">
      <c r="A668" s="211">
        <v>40727</v>
      </c>
      <c r="B668" s="34" t="s">
        <v>363</v>
      </c>
      <c r="C668" s="35" t="s">
        <v>737</v>
      </c>
      <c r="D668" s="212">
        <v>340.66</v>
      </c>
      <c r="E668" s="35" t="s">
        <v>3190</v>
      </c>
    </row>
    <row r="669" spans="1:5" s="52" customFormat="1" ht="24.95" customHeight="1" x14ac:dyDescent="0.2">
      <c r="A669" s="211">
        <v>41264</v>
      </c>
      <c r="B669" s="34" t="s">
        <v>364</v>
      </c>
      <c r="C669" s="35" t="s">
        <v>737</v>
      </c>
      <c r="D669" s="212">
        <v>385.02</v>
      </c>
      <c r="E669" s="35" t="s">
        <v>3190</v>
      </c>
    </row>
    <row r="670" spans="1:5" s="52" customFormat="1" ht="24.95" customHeight="1" x14ac:dyDescent="0.2">
      <c r="A670" s="211">
        <v>41239</v>
      </c>
      <c r="B670" s="34" t="s">
        <v>365</v>
      </c>
      <c r="C670" s="35" t="s">
        <v>737</v>
      </c>
      <c r="D670" s="212">
        <v>94.37</v>
      </c>
      <c r="E670" s="35"/>
    </row>
    <row r="671" spans="1:5" s="52" customFormat="1" ht="24.95" customHeight="1" x14ac:dyDescent="0.2">
      <c r="A671" s="211">
        <v>40688</v>
      </c>
      <c r="B671" s="34" t="s">
        <v>366</v>
      </c>
      <c r="C671" s="35" t="s">
        <v>3614</v>
      </c>
      <c r="D671" s="212">
        <v>291.14</v>
      </c>
      <c r="E671" s="35"/>
    </row>
    <row r="672" spans="1:5" s="52" customFormat="1" ht="24.95" customHeight="1" x14ac:dyDescent="0.2">
      <c r="A672" s="211">
        <v>40690</v>
      </c>
      <c r="B672" s="34" t="s">
        <v>367</v>
      </c>
      <c r="C672" s="35" t="s">
        <v>3614</v>
      </c>
      <c r="D672" s="213">
        <v>1433.2</v>
      </c>
      <c r="E672" s="35"/>
    </row>
    <row r="673" spans="1:5" s="52" customFormat="1" ht="24.95" customHeight="1" x14ac:dyDescent="0.2">
      <c r="A673" s="211">
        <v>40691</v>
      </c>
      <c r="B673" s="34" t="s">
        <v>368</v>
      </c>
      <c r="C673" s="35" t="s">
        <v>3614</v>
      </c>
      <c r="D673" s="213">
        <v>1707</v>
      </c>
      <c r="E673" s="35"/>
    </row>
    <row r="674" spans="1:5" s="52" customFormat="1" ht="24.95" customHeight="1" x14ac:dyDescent="0.2">
      <c r="A674" s="211">
        <v>40689</v>
      </c>
      <c r="B674" s="34" t="s">
        <v>369</v>
      </c>
      <c r="C674" s="35" t="s">
        <v>3614</v>
      </c>
      <c r="D674" s="212">
        <v>736.07</v>
      </c>
      <c r="E674" s="35"/>
    </row>
    <row r="675" spans="1:5" s="52" customFormat="1" ht="24.95" customHeight="1" x14ac:dyDescent="0.2">
      <c r="A675" s="211">
        <v>40666</v>
      </c>
      <c r="B675" s="34" t="s">
        <v>370</v>
      </c>
      <c r="C675" s="35" t="s">
        <v>776</v>
      </c>
      <c r="D675" s="212">
        <v>86.17</v>
      </c>
      <c r="E675" s="35"/>
    </row>
    <row r="676" spans="1:5" s="52" customFormat="1" ht="24.95" customHeight="1" x14ac:dyDescent="0.2">
      <c r="A676" s="211">
        <v>40667</v>
      </c>
      <c r="B676" s="34" t="s">
        <v>371</v>
      </c>
      <c r="C676" s="35" t="s">
        <v>776</v>
      </c>
      <c r="D676" s="212">
        <v>90.07</v>
      </c>
      <c r="E676" s="35"/>
    </row>
    <row r="677" spans="1:5" s="52" customFormat="1" ht="24.95" customHeight="1" x14ac:dyDescent="0.2">
      <c r="A677" s="211">
        <v>41180</v>
      </c>
      <c r="B677" s="34" t="s">
        <v>372</v>
      </c>
      <c r="C677" s="35" t="s">
        <v>776</v>
      </c>
      <c r="D677" s="212">
        <v>75.37</v>
      </c>
      <c r="E677" s="35" t="s">
        <v>3190</v>
      </c>
    </row>
    <row r="678" spans="1:5" s="52" customFormat="1" ht="24.95" customHeight="1" x14ac:dyDescent="0.2">
      <c r="A678" s="211">
        <v>40668</v>
      </c>
      <c r="B678" s="34" t="s">
        <v>373</v>
      </c>
      <c r="C678" s="35" t="s">
        <v>776</v>
      </c>
      <c r="D678" s="212">
        <v>99.78</v>
      </c>
      <c r="E678" s="35"/>
    </row>
    <row r="679" spans="1:5" s="52" customFormat="1" ht="24.95" customHeight="1" x14ac:dyDescent="0.2">
      <c r="A679" s="211">
        <v>40982</v>
      </c>
      <c r="B679" s="34" t="s">
        <v>374</v>
      </c>
      <c r="C679" s="35" t="s">
        <v>776</v>
      </c>
      <c r="D679" s="212">
        <v>176.03</v>
      </c>
      <c r="E679" s="35"/>
    </row>
    <row r="680" spans="1:5" s="52" customFormat="1" ht="24.95" customHeight="1" x14ac:dyDescent="0.2">
      <c r="A680" s="211">
        <v>41336</v>
      </c>
      <c r="B680" s="34" t="s">
        <v>375</v>
      </c>
      <c r="C680" s="35" t="s">
        <v>776</v>
      </c>
      <c r="D680" s="212">
        <v>92.02</v>
      </c>
      <c r="E680" s="35" t="s">
        <v>3190</v>
      </c>
    </row>
    <row r="681" spans="1:5" s="52" customFormat="1" ht="24.95" customHeight="1" x14ac:dyDescent="0.2">
      <c r="A681" s="211">
        <v>40669</v>
      </c>
      <c r="B681" s="34" t="s">
        <v>376</v>
      </c>
      <c r="C681" s="35" t="s">
        <v>776</v>
      </c>
      <c r="D681" s="212">
        <v>84.28</v>
      </c>
      <c r="E681" s="35"/>
    </row>
    <row r="682" spans="1:5" s="52" customFormat="1" ht="24.95" customHeight="1" x14ac:dyDescent="0.2">
      <c r="A682" s="211">
        <v>40670</v>
      </c>
      <c r="B682" s="34" t="s">
        <v>377</v>
      </c>
      <c r="C682" s="35" t="s">
        <v>776</v>
      </c>
      <c r="D682" s="212">
        <v>62.48</v>
      </c>
      <c r="E682" s="35"/>
    </row>
    <row r="683" spans="1:5" s="52" customFormat="1" ht="24.95" customHeight="1" x14ac:dyDescent="0.2">
      <c r="A683" s="211">
        <v>40560</v>
      </c>
      <c r="B683" s="34" t="s">
        <v>378</v>
      </c>
      <c r="C683" s="35" t="s">
        <v>3614</v>
      </c>
      <c r="D683" s="212">
        <v>232.95</v>
      </c>
      <c r="E683" s="35" t="s">
        <v>3190</v>
      </c>
    </row>
    <row r="684" spans="1:5" s="52" customFormat="1" ht="24.95" customHeight="1" x14ac:dyDescent="0.2">
      <c r="A684" s="211">
        <v>40558</v>
      </c>
      <c r="B684" s="34" t="s">
        <v>379</v>
      </c>
      <c r="C684" s="35" t="s">
        <v>3614</v>
      </c>
      <c r="D684" s="212">
        <v>323.18</v>
      </c>
      <c r="E684" s="35" t="s">
        <v>3190</v>
      </c>
    </row>
    <row r="685" spans="1:5" s="52" customFormat="1" ht="24.95" customHeight="1" x14ac:dyDescent="0.2">
      <c r="A685" s="211">
        <v>41029</v>
      </c>
      <c r="B685" s="34" t="s">
        <v>15277</v>
      </c>
      <c r="C685" s="35" t="s">
        <v>738</v>
      </c>
      <c r="D685" s="212">
        <v>36.840000000000003</v>
      </c>
      <c r="E685" s="35"/>
    </row>
    <row r="686" spans="1:5" s="52" customFormat="1" ht="24.95" customHeight="1" x14ac:dyDescent="0.2">
      <c r="A686" s="211">
        <v>41040</v>
      </c>
      <c r="B686" s="34" t="s">
        <v>380</v>
      </c>
      <c r="C686" s="35" t="s">
        <v>738</v>
      </c>
      <c r="D686" s="212">
        <v>31.35</v>
      </c>
      <c r="E686" s="35"/>
    </row>
    <row r="687" spans="1:5" s="52" customFormat="1" ht="24.95" customHeight="1" x14ac:dyDescent="0.2">
      <c r="A687" s="211">
        <v>42658</v>
      </c>
      <c r="B687" s="34" t="s">
        <v>381</v>
      </c>
      <c r="C687" s="35" t="s">
        <v>738</v>
      </c>
      <c r="D687" s="212">
        <v>34.57</v>
      </c>
      <c r="E687" s="35"/>
    </row>
    <row r="688" spans="1:5" s="52" customFormat="1" ht="24.95" customHeight="1" x14ac:dyDescent="0.2">
      <c r="A688" s="211">
        <v>40655</v>
      </c>
      <c r="B688" s="34" t="s">
        <v>382</v>
      </c>
      <c r="C688" s="35" t="s">
        <v>3614</v>
      </c>
      <c r="D688" s="212">
        <v>337.95</v>
      </c>
      <c r="E688" s="35" t="s">
        <v>3190</v>
      </c>
    </row>
    <row r="689" spans="1:5" s="52" customFormat="1" ht="24.95" customHeight="1" x14ac:dyDescent="0.2">
      <c r="A689" s="211">
        <v>41092</v>
      </c>
      <c r="B689" s="34" t="s">
        <v>383</v>
      </c>
      <c r="C689" s="35" t="s">
        <v>384</v>
      </c>
      <c r="D689" s="212">
        <v>22.38</v>
      </c>
      <c r="E689" s="35"/>
    </row>
    <row r="690" spans="1:5" s="52" customFormat="1" ht="24.95" customHeight="1" x14ac:dyDescent="0.2">
      <c r="A690" s="211">
        <v>41091</v>
      </c>
      <c r="B690" s="34" t="s">
        <v>385</v>
      </c>
      <c r="C690" s="35" t="s">
        <v>384</v>
      </c>
      <c r="D690" s="212">
        <v>30.28</v>
      </c>
      <c r="E690" s="35"/>
    </row>
    <row r="691" spans="1:5" s="52" customFormat="1" ht="24.95" customHeight="1" x14ac:dyDescent="0.2">
      <c r="A691" s="211">
        <v>40706</v>
      </c>
      <c r="B691" s="34" t="s">
        <v>386</v>
      </c>
      <c r="C691" s="35" t="s">
        <v>776</v>
      </c>
      <c r="D691" s="212">
        <v>293.05</v>
      </c>
      <c r="E691" s="35" t="s">
        <v>3190</v>
      </c>
    </row>
    <row r="692" spans="1:5" s="52" customFormat="1" ht="24.95" customHeight="1" x14ac:dyDescent="0.2">
      <c r="A692" s="211">
        <v>40651</v>
      </c>
      <c r="B692" s="34" t="s">
        <v>3856</v>
      </c>
      <c r="C692" s="35" t="s">
        <v>776</v>
      </c>
      <c r="D692" s="212">
        <v>368.84</v>
      </c>
      <c r="E692" s="35" t="s">
        <v>3190</v>
      </c>
    </row>
    <row r="693" spans="1:5" s="52" customFormat="1" ht="24.95" customHeight="1" x14ac:dyDescent="0.2">
      <c r="A693" s="211">
        <v>41122</v>
      </c>
      <c r="B693" s="34" t="s">
        <v>387</v>
      </c>
      <c r="C693" s="35" t="s">
        <v>776</v>
      </c>
      <c r="D693" s="212">
        <v>17.649999999999999</v>
      </c>
      <c r="E693" s="35"/>
    </row>
    <row r="694" spans="1:5" s="52" customFormat="1" ht="24.95" customHeight="1" x14ac:dyDescent="0.2">
      <c r="A694" s="211">
        <v>41123</v>
      </c>
      <c r="B694" s="34" t="s">
        <v>388</v>
      </c>
      <c r="C694" s="35" t="s">
        <v>776</v>
      </c>
      <c r="D694" s="212">
        <v>25.57</v>
      </c>
      <c r="E694" s="35"/>
    </row>
    <row r="695" spans="1:5" s="52" customFormat="1" ht="24.95" customHeight="1" x14ac:dyDescent="0.2">
      <c r="A695" s="211">
        <v>41126</v>
      </c>
      <c r="B695" s="34" t="s">
        <v>389</v>
      </c>
      <c r="C695" s="35" t="s">
        <v>776</v>
      </c>
      <c r="D695" s="212">
        <v>211.82</v>
      </c>
      <c r="E695" s="35"/>
    </row>
    <row r="696" spans="1:5" s="52" customFormat="1" ht="24.95" customHeight="1" x14ac:dyDescent="0.2">
      <c r="A696" s="211">
        <v>41125</v>
      </c>
      <c r="B696" s="34" t="s">
        <v>390</v>
      </c>
      <c r="C696" s="35" t="s">
        <v>776</v>
      </c>
      <c r="D696" s="212">
        <v>29.91</v>
      </c>
      <c r="E696" s="35"/>
    </row>
    <row r="697" spans="1:5" s="52" customFormat="1" ht="24.95" customHeight="1" x14ac:dyDescent="0.2">
      <c r="A697" s="211">
        <v>41119</v>
      </c>
      <c r="B697" s="34" t="s">
        <v>391</v>
      </c>
      <c r="C697" s="35" t="s">
        <v>776</v>
      </c>
      <c r="D697" s="212">
        <v>6.48</v>
      </c>
      <c r="E697" s="35"/>
    </row>
    <row r="698" spans="1:5" s="52" customFormat="1" ht="24.95" customHeight="1" x14ac:dyDescent="0.2">
      <c r="A698" s="211">
        <v>41114</v>
      </c>
      <c r="B698" s="34" t="s">
        <v>392</v>
      </c>
      <c r="C698" s="35" t="s">
        <v>776</v>
      </c>
      <c r="D698" s="212">
        <v>8.5399999999999991</v>
      </c>
      <c r="E698" s="35"/>
    </row>
    <row r="699" spans="1:5" s="52" customFormat="1" ht="24.95" customHeight="1" x14ac:dyDescent="0.2">
      <c r="A699" s="211">
        <v>41127</v>
      </c>
      <c r="B699" s="34" t="s">
        <v>393</v>
      </c>
      <c r="C699" s="35" t="s">
        <v>776</v>
      </c>
      <c r="D699" s="212">
        <v>37.21</v>
      </c>
      <c r="E699" s="35"/>
    </row>
    <row r="700" spans="1:5" s="52" customFormat="1" ht="24.95" customHeight="1" x14ac:dyDescent="0.2">
      <c r="A700" s="211">
        <v>40707</v>
      </c>
      <c r="B700" s="34" t="s">
        <v>394</v>
      </c>
      <c r="C700" s="35" t="s">
        <v>776</v>
      </c>
      <c r="D700" s="212">
        <v>241.15</v>
      </c>
      <c r="E700" s="35" t="s">
        <v>3190</v>
      </c>
    </row>
    <row r="701" spans="1:5" s="52" customFormat="1" ht="24.95" customHeight="1" x14ac:dyDescent="0.2">
      <c r="A701" s="211">
        <v>41118</v>
      </c>
      <c r="B701" s="34" t="s">
        <v>395</v>
      </c>
      <c r="C701" s="35" t="s">
        <v>776</v>
      </c>
      <c r="D701" s="212">
        <v>11.79</v>
      </c>
      <c r="E701" s="35"/>
    </row>
    <row r="702" spans="1:5" s="52" customFormat="1" ht="24.95" customHeight="1" x14ac:dyDescent="0.2">
      <c r="A702" s="211">
        <v>40702</v>
      </c>
      <c r="B702" s="34" t="s">
        <v>396</v>
      </c>
      <c r="C702" s="35" t="s">
        <v>737</v>
      </c>
      <c r="D702" s="212">
        <v>349.96</v>
      </c>
      <c r="E702" s="35" t="s">
        <v>3190</v>
      </c>
    </row>
    <row r="703" spans="1:5" s="52" customFormat="1" ht="24.95" customHeight="1" x14ac:dyDescent="0.2">
      <c r="A703" s="211">
        <v>40701</v>
      </c>
      <c r="B703" s="34" t="s">
        <v>397</v>
      </c>
      <c r="C703" s="35" t="s">
        <v>737</v>
      </c>
      <c r="D703" s="212">
        <v>149.29</v>
      </c>
      <c r="E703" s="35" t="s">
        <v>3190</v>
      </c>
    </row>
    <row r="704" spans="1:5" s="52" customFormat="1" ht="24.95" customHeight="1" x14ac:dyDescent="0.2">
      <c r="A704" s="211">
        <v>40698</v>
      </c>
      <c r="B704" s="34" t="s">
        <v>398</v>
      </c>
      <c r="C704" s="35" t="s">
        <v>776</v>
      </c>
      <c r="D704" s="212">
        <v>75.61</v>
      </c>
      <c r="E704" s="35" t="s">
        <v>3190</v>
      </c>
    </row>
    <row r="705" spans="1:5" s="52" customFormat="1" ht="24.95" customHeight="1" x14ac:dyDescent="0.2">
      <c r="A705" s="211">
        <v>40700</v>
      </c>
      <c r="B705" s="34" t="s">
        <v>399</v>
      </c>
      <c r="C705" s="35" t="s">
        <v>776</v>
      </c>
      <c r="D705" s="212">
        <v>92.82</v>
      </c>
      <c r="E705" s="35" t="s">
        <v>3190</v>
      </c>
    </row>
    <row r="706" spans="1:5" s="52" customFormat="1" ht="24.95" customHeight="1" x14ac:dyDescent="0.2">
      <c r="A706" s="211">
        <v>40696</v>
      </c>
      <c r="B706" s="34" t="s">
        <v>400</v>
      </c>
      <c r="C706" s="35" t="s">
        <v>776</v>
      </c>
      <c r="D706" s="212">
        <v>180.05</v>
      </c>
      <c r="E706" s="35" t="s">
        <v>3190</v>
      </c>
    </row>
    <row r="707" spans="1:5" s="52" customFormat="1" ht="24.95" customHeight="1" x14ac:dyDescent="0.2">
      <c r="A707" s="211">
        <v>40695</v>
      </c>
      <c r="B707" s="34" t="s">
        <v>401</v>
      </c>
      <c r="C707" s="35" t="s">
        <v>776</v>
      </c>
      <c r="D707" s="212">
        <v>60.58</v>
      </c>
      <c r="E707" s="35"/>
    </row>
    <row r="708" spans="1:5" s="52" customFormat="1" ht="24.95" customHeight="1" x14ac:dyDescent="0.2">
      <c r="A708" s="211">
        <v>40692</v>
      </c>
      <c r="B708" s="34" t="s">
        <v>402</v>
      </c>
      <c r="C708" s="35" t="s">
        <v>776</v>
      </c>
      <c r="D708" s="212">
        <v>3.37</v>
      </c>
      <c r="E708" s="35"/>
    </row>
    <row r="709" spans="1:5" s="52" customFormat="1" ht="24.95" customHeight="1" x14ac:dyDescent="0.2">
      <c r="A709" s="211">
        <v>40697</v>
      </c>
      <c r="B709" s="34" t="s">
        <v>403</v>
      </c>
      <c r="C709" s="35" t="s">
        <v>776</v>
      </c>
      <c r="D709" s="212">
        <v>74.099999999999994</v>
      </c>
      <c r="E709" s="35" t="s">
        <v>3190</v>
      </c>
    </row>
    <row r="710" spans="1:5" s="52" customFormat="1" ht="24.95" customHeight="1" x14ac:dyDescent="0.2">
      <c r="A710" s="211">
        <v>40699</v>
      </c>
      <c r="B710" s="34" t="s">
        <v>404</v>
      </c>
      <c r="C710" s="35" t="s">
        <v>776</v>
      </c>
      <c r="D710" s="212">
        <v>207.43</v>
      </c>
      <c r="E710" s="35" t="s">
        <v>3190</v>
      </c>
    </row>
    <row r="711" spans="1:5" s="52" customFormat="1" ht="24.95" customHeight="1" x14ac:dyDescent="0.2">
      <c r="A711" s="211">
        <v>40693</v>
      </c>
      <c r="B711" s="34" t="s">
        <v>405</v>
      </c>
      <c r="C711" s="35" t="s">
        <v>776</v>
      </c>
      <c r="D711" s="212">
        <v>32.79</v>
      </c>
      <c r="E711" s="35"/>
    </row>
    <row r="712" spans="1:5" s="52" customFormat="1" ht="24.95" customHeight="1" x14ac:dyDescent="0.2">
      <c r="A712" s="211">
        <v>40694</v>
      </c>
      <c r="B712" s="34" t="s">
        <v>406</v>
      </c>
      <c r="C712" s="35" t="s">
        <v>776</v>
      </c>
      <c r="D712" s="212">
        <v>63.46</v>
      </c>
      <c r="E712" s="35" t="s">
        <v>3190</v>
      </c>
    </row>
    <row r="713" spans="1:5" s="52" customFormat="1" ht="24.95" customHeight="1" x14ac:dyDescent="0.2">
      <c r="A713" s="206" t="s">
        <v>3857</v>
      </c>
      <c r="B713" s="206"/>
      <c r="C713" s="206"/>
      <c r="D713" s="206"/>
      <c r="E713" s="206"/>
    </row>
    <row r="714" spans="1:5" s="52" customFormat="1" ht="24.95" customHeight="1" x14ac:dyDescent="0.2">
      <c r="A714" s="211">
        <v>40972</v>
      </c>
      <c r="B714" s="34" t="s">
        <v>3858</v>
      </c>
      <c r="C714" s="35" t="s">
        <v>40</v>
      </c>
      <c r="D714" s="212">
        <v>20.93</v>
      </c>
      <c r="E714" s="35"/>
    </row>
    <row r="715" spans="1:5" s="52" customFormat="1" ht="24.95" customHeight="1" x14ac:dyDescent="0.2">
      <c r="A715" s="211">
        <v>41405</v>
      </c>
      <c r="B715" s="34" t="s">
        <v>407</v>
      </c>
      <c r="C715" s="35" t="s">
        <v>10</v>
      </c>
      <c r="D715" s="213">
        <v>2346.23</v>
      </c>
      <c r="E715" s="35"/>
    </row>
    <row r="716" spans="1:5" s="52" customFormat="1" ht="24.95" customHeight="1" x14ac:dyDescent="0.2">
      <c r="A716" s="211">
        <v>41360</v>
      </c>
      <c r="B716" s="34" t="s">
        <v>408</v>
      </c>
      <c r="C716" s="35" t="s">
        <v>10</v>
      </c>
      <c r="D716" s="213">
        <v>1702.46</v>
      </c>
      <c r="E716" s="35"/>
    </row>
    <row r="717" spans="1:5" s="52" customFormat="1" ht="24.95" customHeight="1" x14ac:dyDescent="0.2">
      <c r="A717" s="211">
        <v>40968</v>
      </c>
      <c r="B717" s="34" t="s">
        <v>409</v>
      </c>
      <c r="C717" s="35" t="s">
        <v>10</v>
      </c>
      <c r="D717" s="213">
        <v>3035.21</v>
      </c>
      <c r="E717" s="35"/>
    </row>
    <row r="718" spans="1:5" s="52" customFormat="1" ht="24.95" customHeight="1" x14ac:dyDescent="0.2">
      <c r="A718" s="211">
        <v>40976</v>
      </c>
      <c r="B718" s="34" t="s">
        <v>410</v>
      </c>
      <c r="C718" s="35" t="s">
        <v>10</v>
      </c>
      <c r="D718" s="213">
        <v>33260</v>
      </c>
      <c r="E718" s="35"/>
    </row>
    <row r="719" spans="1:5" s="52" customFormat="1" ht="24.95" customHeight="1" x14ac:dyDescent="0.2">
      <c r="A719" s="211">
        <v>42545</v>
      </c>
      <c r="B719" s="34" t="s">
        <v>411</v>
      </c>
      <c r="C719" s="35" t="s">
        <v>10</v>
      </c>
      <c r="D719" s="213">
        <v>2337.9</v>
      </c>
      <c r="E719" s="35"/>
    </row>
    <row r="720" spans="1:5" s="52" customFormat="1" ht="24.95" customHeight="1" x14ac:dyDescent="0.2">
      <c r="A720" s="211">
        <v>40974</v>
      </c>
      <c r="B720" s="34" t="s">
        <v>412</v>
      </c>
      <c r="C720" s="35" t="s">
        <v>10</v>
      </c>
      <c r="D720" s="213">
        <v>1452.44</v>
      </c>
      <c r="E720" s="35"/>
    </row>
    <row r="721" spans="1:5" s="52" customFormat="1" ht="24.95" customHeight="1" x14ac:dyDescent="0.2">
      <c r="A721" s="211">
        <v>40978</v>
      </c>
      <c r="B721" s="34" t="s">
        <v>413</v>
      </c>
      <c r="C721" s="35" t="s">
        <v>10</v>
      </c>
      <c r="D721" s="213">
        <v>1905</v>
      </c>
      <c r="E721" s="35"/>
    </row>
    <row r="722" spans="1:5" s="52" customFormat="1" ht="24.95" customHeight="1" x14ac:dyDescent="0.2">
      <c r="A722" s="211">
        <v>40975</v>
      </c>
      <c r="B722" s="34" t="s">
        <v>414</v>
      </c>
      <c r="C722" s="35" t="s">
        <v>10</v>
      </c>
      <c r="D722" s="213">
        <v>1350.66</v>
      </c>
      <c r="E722" s="35"/>
    </row>
    <row r="723" spans="1:5" s="52" customFormat="1" ht="24.95" customHeight="1" x14ac:dyDescent="0.2">
      <c r="A723" s="211">
        <v>40969</v>
      </c>
      <c r="B723" s="34" t="s">
        <v>415</v>
      </c>
      <c r="C723" s="35" t="s">
        <v>10</v>
      </c>
      <c r="D723" s="213">
        <v>1613.18</v>
      </c>
      <c r="E723" s="35"/>
    </row>
    <row r="724" spans="1:5" s="52" customFormat="1" ht="24.95" customHeight="1" x14ac:dyDescent="0.2">
      <c r="A724" s="211">
        <v>40971</v>
      </c>
      <c r="B724" s="34" t="s">
        <v>416</v>
      </c>
      <c r="C724" s="35" t="s">
        <v>10</v>
      </c>
      <c r="D724" s="213">
        <v>1928.74</v>
      </c>
      <c r="E724" s="35"/>
    </row>
    <row r="725" spans="1:5" s="52" customFormat="1" ht="24.95" customHeight="1" x14ac:dyDescent="0.2">
      <c r="A725" s="206" t="s">
        <v>3859</v>
      </c>
      <c r="B725" s="206"/>
      <c r="C725" s="206"/>
      <c r="D725" s="206"/>
      <c r="E725" s="206"/>
    </row>
    <row r="726" spans="1:5" s="52" customFormat="1" ht="24.95" customHeight="1" x14ac:dyDescent="0.2">
      <c r="A726" s="211">
        <v>40910</v>
      </c>
      <c r="B726" s="34" t="s">
        <v>417</v>
      </c>
      <c r="C726" s="35" t="s">
        <v>3614</v>
      </c>
      <c r="D726" s="213">
        <v>12292.98</v>
      </c>
      <c r="E726" s="35" t="s">
        <v>3190</v>
      </c>
    </row>
    <row r="727" spans="1:5" s="52" customFormat="1" ht="24.95" customHeight="1" x14ac:dyDescent="0.2">
      <c r="A727" s="211">
        <v>41362</v>
      </c>
      <c r="B727" s="34" t="s">
        <v>418</v>
      </c>
      <c r="C727" s="35" t="s">
        <v>3614</v>
      </c>
      <c r="D727" s="213">
        <v>12125.88</v>
      </c>
      <c r="E727" s="35"/>
    </row>
    <row r="728" spans="1:5" s="52" customFormat="1" ht="24.95" customHeight="1" x14ac:dyDescent="0.2">
      <c r="A728" s="211">
        <v>43343</v>
      </c>
      <c r="B728" s="34" t="s">
        <v>3860</v>
      </c>
      <c r="C728" s="35" t="s">
        <v>738</v>
      </c>
      <c r="D728" s="212">
        <v>170.33</v>
      </c>
      <c r="E728" s="35"/>
    </row>
    <row r="729" spans="1:5" s="52" customFormat="1" ht="24.95" customHeight="1" x14ac:dyDescent="0.2">
      <c r="A729" s="211">
        <v>41151</v>
      </c>
      <c r="B729" s="34" t="s">
        <v>419</v>
      </c>
      <c r="C729" s="35" t="s">
        <v>3614</v>
      </c>
      <c r="D729" s="213">
        <v>1794.23</v>
      </c>
      <c r="E729" s="35"/>
    </row>
    <row r="730" spans="1:5" s="52" customFormat="1" ht="24.95" customHeight="1" x14ac:dyDescent="0.2">
      <c r="A730" s="211">
        <v>41346</v>
      </c>
      <c r="B730" s="34" t="s">
        <v>3861</v>
      </c>
      <c r="C730" s="35" t="s">
        <v>776</v>
      </c>
      <c r="D730" s="212">
        <v>25.74</v>
      </c>
      <c r="E730" s="35"/>
    </row>
    <row r="731" spans="1:5" s="52" customFormat="1" ht="24.95" customHeight="1" x14ac:dyDescent="0.2">
      <c r="A731" s="211">
        <v>41150</v>
      </c>
      <c r="B731" s="34" t="s">
        <v>420</v>
      </c>
      <c r="C731" s="35" t="s">
        <v>776</v>
      </c>
      <c r="D731" s="212">
        <v>5.93</v>
      </c>
      <c r="E731" s="35"/>
    </row>
    <row r="732" spans="1:5" s="52" customFormat="1" ht="24.95" customHeight="1" x14ac:dyDescent="0.2">
      <c r="A732" s="211">
        <v>41149</v>
      </c>
      <c r="B732" s="34" t="s">
        <v>421</v>
      </c>
      <c r="C732" s="35" t="s">
        <v>776</v>
      </c>
      <c r="D732" s="212">
        <v>6.97</v>
      </c>
      <c r="E732" s="35"/>
    </row>
    <row r="733" spans="1:5" s="52" customFormat="1" ht="24.95" customHeight="1" x14ac:dyDescent="0.2">
      <c r="A733" s="211">
        <v>41410</v>
      </c>
      <c r="B733" s="34" t="s">
        <v>422</v>
      </c>
      <c r="C733" s="35" t="s">
        <v>776</v>
      </c>
      <c r="D733" s="212">
        <v>6.67</v>
      </c>
      <c r="E733" s="35"/>
    </row>
    <row r="734" spans="1:5" s="52" customFormat="1" ht="24.95" customHeight="1" x14ac:dyDescent="0.2">
      <c r="A734" s="211">
        <v>41148</v>
      </c>
      <c r="B734" s="34" t="s">
        <v>423</v>
      </c>
      <c r="C734" s="35" t="s">
        <v>776</v>
      </c>
      <c r="D734" s="212">
        <v>7.55</v>
      </c>
      <c r="E734" s="35"/>
    </row>
    <row r="735" spans="1:5" s="52" customFormat="1" ht="24.95" customHeight="1" x14ac:dyDescent="0.2">
      <c r="A735" s="211">
        <v>41152</v>
      </c>
      <c r="B735" s="34" t="s">
        <v>424</v>
      </c>
      <c r="C735" s="35" t="s">
        <v>3614</v>
      </c>
      <c r="D735" s="212">
        <v>445.7</v>
      </c>
      <c r="E735" s="35"/>
    </row>
    <row r="736" spans="1:5" s="52" customFormat="1" ht="24.95" customHeight="1" x14ac:dyDescent="0.2">
      <c r="A736" s="211">
        <v>41004</v>
      </c>
      <c r="B736" s="34" t="s">
        <v>425</v>
      </c>
      <c r="C736" s="35" t="s">
        <v>3614</v>
      </c>
      <c r="D736" s="212">
        <v>946.37</v>
      </c>
      <c r="E736" s="35"/>
    </row>
    <row r="737" spans="1:5" s="52" customFormat="1" ht="24.95" customHeight="1" x14ac:dyDescent="0.2">
      <c r="A737" s="211">
        <v>40911</v>
      </c>
      <c r="B737" s="34" t="s">
        <v>426</v>
      </c>
      <c r="C737" s="35" t="s">
        <v>738</v>
      </c>
      <c r="D737" s="212">
        <v>45.92</v>
      </c>
      <c r="E737" s="35" t="s">
        <v>3190</v>
      </c>
    </row>
    <row r="738" spans="1:5" s="52" customFormat="1" ht="24.95" customHeight="1" x14ac:dyDescent="0.2">
      <c r="A738" s="211">
        <v>40915</v>
      </c>
      <c r="B738" s="34" t="s">
        <v>3862</v>
      </c>
      <c r="C738" s="35" t="s">
        <v>738</v>
      </c>
      <c r="D738" s="212">
        <v>100.59</v>
      </c>
      <c r="E738" s="35" t="s">
        <v>3190</v>
      </c>
    </row>
    <row r="739" spans="1:5" s="52" customFormat="1" ht="24.95" customHeight="1" x14ac:dyDescent="0.2">
      <c r="A739" s="211">
        <v>40899</v>
      </c>
      <c r="B739" s="34" t="s">
        <v>3297</v>
      </c>
      <c r="C739" s="35" t="s">
        <v>776</v>
      </c>
      <c r="D739" s="212">
        <v>16.91</v>
      </c>
      <c r="E739" s="35" t="s">
        <v>3190</v>
      </c>
    </row>
    <row r="740" spans="1:5" s="52" customFormat="1" ht="24.95" customHeight="1" x14ac:dyDescent="0.2">
      <c r="A740" s="211">
        <v>40900</v>
      </c>
      <c r="B740" s="34" t="s">
        <v>3863</v>
      </c>
      <c r="C740" s="35" t="s">
        <v>776</v>
      </c>
      <c r="D740" s="212">
        <v>23</v>
      </c>
      <c r="E740" s="35" t="s">
        <v>3190</v>
      </c>
    </row>
    <row r="741" spans="1:5" s="52" customFormat="1" ht="24.95" customHeight="1" x14ac:dyDescent="0.2">
      <c r="A741" s="211">
        <v>41365</v>
      </c>
      <c r="B741" s="34" t="s">
        <v>3864</v>
      </c>
      <c r="C741" s="35" t="s">
        <v>776</v>
      </c>
      <c r="D741" s="212">
        <v>17</v>
      </c>
      <c r="E741" s="35" t="s">
        <v>3190</v>
      </c>
    </row>
    <row r="742" spans="1:5" s="52" customFormat="1" ht="24.95" customHeight="1" x14ac:dyDescent="0.2">
      <c r="A742" s="211">
        <v>41110</v>
      </c>
      <c r="B742" s="34" t="s">
        <v>3865</v>
      </c>
      <c r="C742" s="35" t="s">
        <v>776</v>
      </c>
      <c r="D742" s="212">
        <v>15.4</v>
      </c>
      <c r="E742" s="35" t="s">
        <v>3190</v>
      </c>
    </row>
    <row r="743" spans="1:5" s="52" customFormat="1" ht="24.95" customHeight="1" x14ac:dyDescent="0.2">
      <c r="A743" s="211">
        <v>40903</v>
      </c>
      <c r="B743" s="34" t="s">
        <v>427</v>
      </c>
      <c r="C743" s="35" t="s">
        <v>776</v>
      </c>
      <c r="D743" s="212">
        <v>22.73</v>
      </c>
      <c r="E743" s="35" t="s">
        <v>3190</v>
      </c>
    </row>
    <row r="744" spans="1:5" s="52" customFormat="1" ht="24.95" customHeight="1" x14ac:dyDescent="0.2">
      <c r="A744" s="211">
        <v>40904</v>
      </c>
      <c r="B744" s="34" t="s">
        <v>428</v>
      </c>
      <c r="C744" s="35" t="s">
        <v>776</v>
      </c>
      <c r="D744" s="212">
        <v>43.91</v>
      </c>
      <c r="E744" s="35" t="s">
        <v>3190</v>
      </c>
    </row>
    <row r="745" spans="1:5" s="52" customFormat="1" ht="24.95" customHeight="1" x14ac:dyDescent="0.2">
      <c r="A745" s="211">
        <v>40905</v>
      </c>
      <c r="B745" s="34" t="s">
        <v>3866</v>
      </c>
      <c r="C745" s="35" t="s">
        <v>776</v>
      </c>
      <c r="D745" s="212">
        <v>24.78</v>
      </c>
      <c r="E745" s="35" t="s">
        <v>3190</v>
      </c>
    </row>
    <row r="746" spans="1:5" s="52" customFormat="1" ht="24.95" customHeight="1" x14ac:dyDescent="0.2">
      <c r="A746" s="211">
        <v>43330</v>
      </c>
      <c r="B746" s="34" t="s">
        <v>3867</v>
      </c>
      <c r="C746" s="35" t="s">
        <v>776</v>
      </c>
      <c r="D746" s="212">
        <v>27.45</v>
      </c>
      <c r="E746" s="35" t="s">
        <v>3190</v>
      </c>
    </row>
    <row r="747" spans="1:5" s="52" customFormat="1" ht="24.95" customHeight="1" x14ac:dyDescent="0.2">
      <c r="A747" s="211">
        <v>40901</v>
      </c>
      <c r="B747" s="34" t="s">
        <v>3868</v>
      </c>
      <c r="C747" s="35" t="s">
        <v>776</v>
      </c>
      <c r="D747" s="212">
        <v>16.149999999999999</v>
      </c>
      <c r="E747" s="35" t="s">
        <v>3190</v>
      </c>
    </row>
    <row r="748" spans="1:5" s="52" customFormat="1" ht="24.95" customHeight="1" x14ac:dyDescent="0.2">
      <c r="A748" s="211">
        <v>42475</v>
      </c>
      <c r="B748" s="34" t="s">
        <v>3298</v>
      </c>
      <c r="C748" s="35" t="s">
        <v>737</v>
      </c>
      <c r="D748" s="212">
        <v>544.25</v>
      </c>
      <c r="E748" s="35" t="s">
        <v>3190</v>
      </c>
    </row>
    <row r="749" spans="1:5" s="52" customFormat="1" ht="24.95" customHeight="1" x14ac:dyDescent="0.2">
      <c r="A749" s="211">
        <v>40945</v>
      </c>
      <c r="B749" s="34" t="s">
        <v>429</v>
      </c>
      <c r="C749" s="35" t="s">
        <v>776</v>
      </c>
      <c r="D749" s="212">
        <v>54.31</v>
      </c>
      <c r="E749" s="35" t="s">
        <v>3190</v>
      </c>
    </row>
    <row r="750" spans="1:5" s="52" customFormat="1" ht="24.95" customHeight="1" x14ac:dyDescent="0.2">
      <c r="A750" s="211">
        <v>41109</v>
      </c>
      <c r="B750" s="34" t="s">
        <v>430</v>
      </c>
      <c r="C750" s="35" t="s">
        <v>776</v>
      </c>
      <c r="D750" s="212">
        <v>2.57</v>
      </c>
      <c r="E750" s="35"/>
    </row>
    <row r="751" spans="1:5" s="52" customFormat="1" ht="24.95" customHeight="1" x14ac:dyDescent="0.2">
      <c r="A751" s="211">
        <v>40164</v>
      </c>
      <c r="B751" s="34" t="s">
        <v>431</v>
      </c>
      <c r="C751" s="35" t="s">
        <v>738</v>
      </c>
      <c r="D751" s="212">
        <v>41.35</v>
      </c>
      <c r="E751" s="35"/>
    </row>
    <row r="752" spans="1:5" s="52" customFormat="1" ht="24.95" customHeight="1" x14ac:dyDescent="0.2">
      <c r="A752" s="211">
        <v>40944</v>
      </c>
      <c r="B752" s="34" t="s">
        <v>432</v>
      </c>
      <c r="C752" s="35" t="s">
        <v>776</v>
      </c>
      <c r="D752" s="212">
        <v>496.61</v>
      </c>
      <c r="E752" s="35" t="s">
        <v>3190</v>
      </c>
    </row>
    <row r="753" spans="1:5" s="52" customFormat="1" ht="24.95" customHeight="1" x14ac:dyDescent="0.2">
      <c r="A753" s="211">
        <v>40902</v>
      </c>
      <c r="B753" s="34" t="s">
        <v>433</v>
      </c>
      <c r="C753" s="35" t="s">
        <v>776</v>
      </c>
      <c r="D753" s="212">
        <v>4.62</v>
      </c>
      <c r="E753" s="35"/>
    </row>
    <row r="754" spans="1:5" s="52" customFormat="1" ht="24.95" customHeight="1" x14ac:dyDescent="0.2">
      <c r="A754" s="211">
        <v>41344</v>
      </c>
      <c r="B754" s="34" t="s">
        <v>434</v>
      </c>
      <c r="C754" s="35" t="s">
        <v>776</v>
      </c>
      <c r="D754" s="212">
        <v>70.89</v>
      </c>
      <c r="E754" s="35"/>
    </row>
    <row r="755" spans="1:5" s="52" customFormat="1" ht="24.95" customHeight="1" x14ac:dyDescent="0.2">
      <c r="A755" s="211">
        <v>41345</v>
      </c>
      <c r="B755" s="34" t="s">
        <v>435</v>
      </c>
      <c r="C755" s="35" t="s">
        <v>776</v>
      </c>
      <c r="D755" s="212">
        <v>103.65</v>
      </c>
      <c r="E755" s="35"/>
    </row>
    <row r="756" spans="1:5" s="52" customFormat="1" ht="24.95" customHeight="1" x14ac:dyDescent="0.2">
      <c r="A756" s="211">
        <v>41242</v>
      </c>
      <c r="B756" s="34" t="s">
        <v>436</v>
      </c>
      <c r="C756" s="35" t="s">
        <v>738</v>
      </c>
      <c r="D756" s="212">
        <v>73.48</v>
      </c>
      <c r="E756" s="35"/>
    </row>
    <row r="757" spans="1:5" s="52" customFormat="1" ht="24.95" customHeight="1" x14ac:dyDescent="0.2">
      <c r="A757" s="211">
        <v>42476</v>
      </c>
      <c r="B757" s="34" t="s">
        <v>437</v>
      </c>
      <c r="C757" s="35" t="s">
        <v>3614</v>
      </c>
      <c r="D757" s="212">
        <v>39.74</v>
      </c>
      <c r="E757" s="35"/>
    </row>
    <row r="758" spans="1:5" s="52" customFormat="1" ht="24.95" customHeight="1" x14ac:dyDescent="0.2">
      <c r="A758" s="211">
        <v>41136</v>
      </c>
      <c r="B758" s="34" t="s">
        <v>438</v>
      </c>
      <c r="C758" s="35" t="s">
        <v>3614</v>
      </c>
      <c r="D758" s="212">
        <v>124.05</v>
      </c>
      <c r="E758" s="35"/>
    </row>
    <row r="759" spans="1:5" s="52" customFormat="1" ht="24.95" customHeight="1" x14ac:dyDescent="0.2">
      <c r="A759" s="211">
        <v>41135</v>
      </c>
      <c r="B759" s="34" t="s">
        <v>439</v>
      </c>
      <c r="C759" s="35" t="s">
        <v>3614</v>
      </c>
      <c r="D759" s="212">
        <v>89.87</v>
      </c>
      <c r="E759" s="35"/>
    </row>
    <row r="760" spans="1:5" s="52" customFormat="1" ht="24.95" customHeight="1" x14ac:dyDescent="0.2">
      <c r="A760" s="211">
        <v>40912</v>
      </c>
      <c r="B760" s="34" t="s">
        <v>440</v>
      </c>
      <c r="C760" s="35" t="s">
        <v>738</v>
      </c>
      <c r="D760" s="212">
        <v>90.87</v>
      </c>
      <c r="E760" s="35" t="s">
        <v>3190</v>
      </c>
    </row>
    <row r="761" spans="1:5" s="52" customFormat="1" ht="24.95" customHeight="1" x14ac:dyDescent="0.2">
      <c r="A761" s="211">
        <v>40908</v>
      </c>
      <c r="B761" s="34" t="s">
        <v>441</v>
      </c>
      <c r="C761" s="35" t="s">
        <v>3614</v>
      </c>
      <c r="D761" s="213">
        <v>8239.51</v>
      </c>
      <c r="E761" s="35" t="s">
        <v>3190</v>
      </c>
    </row>
    <row r="762" spans="1:5" s="52" customFormat="1" ht="24.95" customHeight="1" x14ac:dyDescent="0.2">
      <c r="A762" s="211">
        <v>40907</v>
      </c>
      <c r="B762" s="34" t="s">
        <v>442</v>
      </c>
      <c r="C762" s="35" t="s">
        <v>3614</v>
      </c>
      <c r="D762" s="213">
        <v>13667.72</v>
      </c>
      <c r="E762" s="35" t="s">
        <v>3190</v>
      </c>
    </row>
    <row r="763" spans="1:5" s="52" customFormat="1" ht="24.95" customHeight="1" x14ac:dyDescent="0.2">
      <c r="A763" s="211">
        <v>40906</v>
      </c>
      <c r="B763" s="34" t="s">
        <v>443</v>
      </c>
      <c r="C763" s="35" t="s">
        <v>776</v>
      </c>
      <c r="D763" s="213">
        <v>3959.72</v>
      </c>
      <c r="E763" s="35"/>
    </row>
    <row r="764" spans="1:5" s="52" customFormat="1" ht="24.95" customHeight="1" x14ac:dyDescent="0.2">
      <c r="A764" s="211">
        <v>41240</v>
      </c>
      <c r="B764" s="34" t="s">
        <v>3299</v>
      </c>
      <c r="C764" s="35" t="s">
        <v>738</v>
      </c>
      <c r="D764" s="212">
        <v>80.239999999999995</v>
      </c>
      <c r="E764" s="35" t="s">
        <v>3190</v>
      </c>
    </row>
    <row r="765" spans="1:5" s="52" customFormat="1" ht="24.95" customHeight="1" x14ac:dyDescent="0.2">
      <c r="A765" s="211">
        <v>40946</v>
      </c>
      <c r="B765" s="34" t="s">
        <v>3869</v>
      </c>
      <c r="C765" s="35" t="s">
        <v>738</v>
      </c>
      <c r="D765" s="212">
        <v>92.81</v>
      </c>
      <c r="E765" s="35" t="s">
        <v>3190</v>
      </c>
    </row>
    <row r="766" spans="1:5" s="52" customFormat="1" ht="24.95" customHeight="1" x14ac:dyDescent="0.2">
      <c r="A766" s="211">
        <v>40942</v>
      </c>
      <c r="B766" s="34" t="s">
        <v>444</v>
      </c>
      <c r="C766" s="35" t="s">
        <v>738</v>
      </c>
      <c r="D766" s="212">
        <v>37.74</v>
      </c>
      <c r="E766" s="35" t="s">
        <v>3190</v>
      </c>
    </row>
    <row r="767" spans="1:5" s="52" customFormat="1" ht="24.95" customHeight="1" x14ac:dyDescent="0.2">
      <c r="A767" s="211">
        <v>41245</v>
      </c>
      <c r="B767" s="34" t="s">
        <v>445</v>
      </c>
      <c r="C767" s="35" t="s">
        <v>738</v>
      </c>
      <c r="D767" s="212">
        <v>36.630000000000003</v>
      </c>
      <c r="E767" s="35"/>
    </row>
    <row r="768" spans="1:5" s="52" customFormat="1" ht="24.95" customHeight="1" x14ac:dyDescent="0.2">
      <c r="A768" s="211">
        <v>41404</v>
      </c>
      <c r="B768" s="34" t="s">
        <v>3300</v>
      </c>
      <c r="C768" s="35" t="s">
        <v>738</v>
      </c>
      <c r="D768" s="212">
        <v>35.090000000000003</v>
      </c>
      <c r="E768" s="35"/>
    </row>
    <row r="769" spans="1:5" s="52" customFormat="1" ht="24.95" customHeight="1" x14ac:dyDescent="0.2">
      <c r="A769" s="211">
        <v>41244</v>
      </c>
      <c r="B769" s="34" t="s">
        <v>446</v>
      </c>
      <c r="C769" s="35" t="s">
        <v>738</v>
      </c>
      <c r="D769" s="212">
        <v>22.43</v>
      </c>
      <c r="E769" s="35"/>
    </row>
    <row r="770" spans="1:5" s="52" customFormat="1" ht="24.95" customHeight="1" x14ac:dyDescent="0.2">
      <c r="A770" s="211">
        <v>43328</v>
      </c>
      <c r="B770" s="34" t="s">
        <v>447</v>
      </c>
      <c r="C770" s="35" t="s">
        <v>3614</v>
      </c>
      <c r="D770" s="212">
        <v>10.92</v>
      </c>
      <c r="E770" s="35"/>
    </row>
    <row r="771" spans="1:5" s="52" customFormat="1" ht="24.95" customHeight="1" x14ac:dyDescent="0.2">
      <c r="A771" s="211">
        <v>40909</v>
      </c>
      <c r="B771" s="34" t="s">
        <v>3870</v>
      </c>
      <c r="C771" s="35" t="s">
        <v>3614</v>
      </c>
      <c r="D771" s="213">
        <v>2579.8000000000002</v>
      </c>
      <c r="E771" s="35" t="s">
        <v>3190</v>
      </c>
    </row>
    <row r="772" spans="1:5" s="52" customFormat="1" ht="24.95" customHeight="1" x14ac:dyDescent="0.2">
      <c r="A772" s="211">
        <v>41237</v>
      </c>
      <c r="B772" s="34" t="s">
        <v>55</v>
      </c>
      <c r="C772" s="35" t="s">
        <v>3614</v>
      </c>
      <c r="D772" s="213">
        <v>2039.65</v>
      </c>
      <c r="E772" s="35" t="s">
        <v>3190</v>
      </c>
    </row>
    <row r="773" spans="1:5" s="52" customFormat="1" ht="24.95" customHeight="1" x14ac:dyDescent="0.2">
      <c r="A773" s="211">
        <v>41140</v>
      </c>
      <c r="B773" s="34" t="s">
        <v>448</v>
      </c>
      <c r="C773" s="35" t="s">
        <v>3614</v>
      </c>
      <c r="D773" s="213">
        <v>1274.6500000000001</v>
      </c>
      <c r="E773" s="35"/>
    </row>
    <row r="774" spans="1:5" s="52" customFormat="1" ht="24.95" customHeight="1" x14ac:dyDescent="0.2">
      <c r="A774" s="211">
        <v>41139</v>
      </c>
      <c r="B774" s="34" t="s">
        <v>449</v>
      </c>
      <c r="C774" s="35" t="s">
        <v>3614</v>
      </c>
      <c r="D774" s="213">
        <v>1846.64</v>
      </c>
      <c r="E774" s="35"/>
    </row>
    <row r="775" spans="1:5" s="52" customFormat="1" ht="24.95" customHeight="1" x14ac:dyDescent="0.2">
      <c r="A775" s="211">
        <v>41138</v>
      </c>
      <c r="B775" s="34" t="s">
        <v>450</v>
      </c>
      <c r="C775" s="35" t="s">
        <v>3614</v>
      </c>
      <c r="D775" s="213">
        <v>2057.81</v>
      </c>
      <c r="E775" s="35"/>
    </row>
    <row r="776" spans="1:5" s="52" customFormat="1" ht="24.95" customHeight="1" x14ac:dyDescent="0.2">
      <c r="A776" s="211">
        <v>41246</v>
      </c>
      <c r="B776" s="34" t="s">
        <v>451</v>
      </c>
      <c r="C776" s="35" t="s">
        <v>776</v>
      </c>
      <c r="D776" s="212">
        <v>48.33</v>
      </c>
      <c r="E776" s="35" t="s">
        <v>3190</v>
      </c>
    </row>
    <row r="777" spans="1:5" s="52" customFormat="1" ht="24.95" customHeight="1" x14ac:dyDescent="0.2">
      <c r="A777" s="211">
        <v>40943</v>
      </c>
      <c r="B777" s="34" t="s">
        <v>452</v>
      </c>
      <c r="C777" s="35" t="s">
        <v>776</v>
      </c>
      <c r="D777" s="212">
        <v>45.9</v>
      </c>
      <c r="E777" s="35" t="s">
        <v>3190</v>
      </c>
    </row>
    <row r="778" spans="1:5" s="52" customFormat="1" ht="24.95" customHeight="1" x14ac:dyDescent="0.2">
      <c r="A778" s="211">
        <v>40922</v>
      </c>
      <c r="B778" s="34" t="s">
        <v>453</v>
      </c>
      <c r="C778" s="35" t="s">
        <v>737</v>
      </c>
      <c r="D778" s="212">
        <v>4.9000000000000004</v>
      </c>
      <c r="E778" s="35"/>
    </row>
    <row r="779" spans="1:5" s="52" customFormat="1" ht="24.95" customHeight="1" x14ac:dyDescent="0.2">
      <c r="A779" s="211">
        <v>40914</v>
      </c>
      <c r="B779" s="34" t="s">
        <v>454</v>
      </c>
      <c r="C779" s="35" t="s">
        <v>776</v>
      </c>
      <c r="D779" s="212">
        <v>15.43</v>
      </c>
      <c r="E779" s="35" t="s">
        <v>3190</v>
      </c>
    </row>
    <row r="780" spans="1:5" s="52" customFormat="1" ht="24.95" customHeight="1" x14ac:dyDescent="0.2">
      <c r="A780" s="211">
        <v>40913</v>
      </c>
      <c r="B780" s="34" t="s">
        <v>455</v>
      </c>
      <c r="C780" s="35" t="s">
        <v>776</v>
      </c>
      <c r="D780" s="212">
        <v>106.36</v>
      </c>
      <c r="E780" s="35"/>
    </row>
    <row r="781" spans="1:5" s="52" customFormat="1" ht="24.95" customHeight="1" x14ac:dyDescent="0.2">
      <c r="A781" s="211">
        <v>41191</v>
      </c>
      <c r="B781" s="34" t="s">
        <v>3871</v>
      </c>
      <c r="C781" s="35" t="s">
        <v>776</v>
      </c>
      <c r="D781" s="212">
        <v>322.45999999999998</v>
      </c>
      <c r="E781" s="35" t="s">
        <v>3190</v>
      </c>
    </row>
    <row r="782" spans="1:5" s="52" customFormat="1" ht="24.95" customHeight="1" x14ac:dyDescent="0.2">
      <c r="A782" s="211">
        <v>40947</v>
      </c>
      <c r="B782" s="34" t="s">
        <v>456</v>
      </c>
      <c r="C782" s="35" t="s">
        <v>3614</v>
      </c>
      <c r="D782" s="213">
        <v>3135.45</v>
      </c>
      <c r="E782" s="35" t="s">
        <v>3190</v>
      </c>
    </row>
    <row r="783" spans="1:5" s="52" customFormat="1" ht="24.95" customHeight="1" x14ac:dyDescent="0.2">
      <c r="A783" s="211">
        <v>43329</v>
      </c>
      <c r="B783" s="34" t="s">
        <v>457</v>
      </c>
      <c r="C783" s="35" t="s">
        <v>3614</v>
      </c>
      <c r="D783" s="212">
        <v>191.67</v>
      </c>
      <c r="E783" s="35" t="s">
        <v>3190</v>
      </c>
    </row>
    <row r="784" spans="1:5" s="52" customFormat="1" ht="24.95" customHeight="1" x14ac:dyDescent="0.2">
      <c r="A784" s="211">
        <v>42050</v>
      </c>
      <c r="B784" s="34" t="s">
        <v>3872</v>
      </c>
      <c r="C784" s="35" t="s">
        <v>738</v>
      </c>
      <c r="D784" s="212">
        <v>101.95</v>
      </c>
      <c r="E784" s="35" t="s">
        <v>3190</v>
      </c>
    </row>
    <row r="785" spans="1:5" s="52" customFormat="1" ht="24.95" customHeight="1" x14ac:dyDescent="0.2">
      <c r="A785" s="206" t="s">
        <v>3873</v>
      </c>
      <c r="B785" s="206"/>
      <c r="C785" s="206"/>
      <c r="D785" s="206"/>
      <c r="E785" s="206"/>
    </row>
    <row r="786" spans="1:5" s="52" customFormat="1" ht="24.95" customHeight="1" x14ac:dyDescent="0.2">
      <c r="A786" s="211">
        <v>42203</v>
      </c>
      <c r="B786" s="34" t="s">
        <v>458</v>
      </c>
      <c r="C786" s="35" t="s">
        <v>3614</v>
      </c>
      <c r="D786" s="212">
        <v>113.55</v>
      </c>
      <c r="E786" s="35" t="s">
        <v>3190</v>
      </c>
    </row>
    <row r="787" spans="1:5" s="52" customFormat="1" ht="24.95" customHeight="1" x14ac:dyDescent="0.2">
      <c r="A787" s="211">
        <v>42202</v>
      </c>
      <c r="B787" s="34" t="s">
        <v>459</v>
      </c>
      <c r="C787" s="35" t="s">
        <v>3614</v>
      </c>
      <c r="D787" s="212">
        <v>90.88</v>
      </c>
      <c r="E787" s="35" t="s">
        <v>3190</v>
      </c>
    </row>
    <row r="788" spans="1:5" s="52" customFormat="1" ht="24.95" customHeight="1" x14ac:dyDescent="0.2">
      <c r="A788" s="211">
        <v>42041</v>
      </c>
      <c r="B788" s="34" t="s">
        <v>3874</v>
      </c>
      <c r="C788" s="35" t="s">
        <v>776</v>
      </c>
      <c r="D788" s="212">
        <v>23.54</v>
      </c>
      <c r="E788" s="35" t="s">
        <v>3190</v>
      </c>
    </row>
    <row r="789" spans="1:5" s="52" customFormat="1" ht="24.95" customHeight="1" x14ac:dyDescent="0.2">
      <c r="A789" s="211">
        <v>42199</v>
      </c>
      <c r="B789" s="34" t="s">
        <v>460</v>
      </c>
      <c r="C789" s="35" t="s">
        <v>738</v>
      </c>
      <c r="D789" s="212">
        <v>1.5</v>
      </c>
      <c r="E789" s="35"/>
    </row>
    <row r="790" spans="1:5" s="52" customFormat="1" ht="24.95" customHeight="1" x14ac:dyDescent="0.2">
      <c r="A790" s="211">
        <v>42210</v>
      </c>
      <c r="B790" s="34" t="s">
        <v>461</v>
      </c>
      <c r="C790" s="35" t="s">
        <v>738</v>
      </c>
      <c r="D790" s="212">
        <v>19.57</v>
      </c>
      <c r="E790" s="35" t="s">
        <v>3190</v>
      </c>
    </row>
    <row r="791" spans="1:5" s="52" customFormat="1" ht="24.95" customHeight="1" x14ac:dyDescent="0.2">
      <c r="A791" s="211">
        <v>42206</v>
      </c>
      <c r="B791" s="34" t="s">
        <v>462</v>
      </c>
      <c r="C791" s="35" t="s">
        <v>738</v>
      </c>
      <c r="D791" s="212">
        <v>15.1</v>
      </c>
      <c r="E791" s="35" t="s">
        <v>3190</v>
      </c>
    </row>
    <row r="792" spans="1:5" s="52" customFormat="1" ht="24.95" customHeight="1" x14ac:dyDescent="0.2">
      <c r="A792" s="211">
        <v>42208</v>
      </c>
      <c r="B792" s="34" t="s">
        <v>463</v>
      </c>
      <c r="C792" s="35" t="s">
        <v>738</v>
      </c>
      <c r="D792" s="212">
        <v>1.73</v>
      </c>
      <c r="E792" s="35"/>
    </row>
    <row r="793" spans="1:5" s="52" customFormat="1" ht="24.95" customHeight="1" x14ac:dyDescent="0.2">
      <c r="A793" s="211">
        <v>42209</v>
      </c>
      <c r="B793" s="34" t="s">
        <v>464</v>
      </c>
      <c r="C793" s="35" t="s">
        <v>738</v>
      </c>
      <c r="D793" s="212">
        <v>7.7</v>
      </c>
      <c r="E793" s="35" t="s">
        <v>3190</v>
      </c>
    </row>
    <row r="794" spans="1:5" s="52" customFormat="1" ht="24.95" customHeight="1" x14ac:dyDescent="0.2">
      <c r="A794" s="211">
        <v>42207</v>
      </c>
      <c r="B794" s="34" t="s">
        <v>465</v>
      </c>
      <c r="C794" s="35" t="s">
        <v>738</v>
      </c>
      <c r="D794" s="212">
        <v>3.35</v>
      </c>
      <c r="E794" s="35"/>
    </row>
    <row r="795" spans="1:5" s="52" customFormat="1" ht="24.95" customHeight="1" x14ac:dyDescent="0.2">
      <c r="A795" s="211">
        <v>42200</v>
      </c>
      <c r="B795" s="34" t="s">
        <v>466</v>
      </c>
      <c r="C795" s="35" t="s">
        <v>738</v>
      </c>
      <c r="D795" s="212">
        <v>4.92</v>
      </c>
      <c r="E795" s="35"/>
    </row>
    <row r="796" spans="1:5" s="52" customFormat="1" ht="24.95" customHeight="1" x14ac:dyDescent="0.2">
      <c r="A796" s="211">
        <v>42201</v>
      </c>
      <c r="B796" s="34" t="s">
        <v>467</v>
      </c>
      <c r="C796" s="35" t="s">
        <v>738</v>
      </c>
      <c r="D796" s="212">
        <v>3.35</v>
      </c>
      <c r="E796" s="35"/>
    </row>
    <row r="797" spans="1:5" s="52" customFormat="1" ht="24.95" customHeight="1" x14ac:dyDescent="0.2">
      <c r="A797" s="211">
        <v>41247</v>
      </c>
      <c r="B797" s="34" t="s">
        <v>3875</v>
      </c>
      <c r="C797" s="35" t="s">
        <v>737</v>
      </c>
      <c r="D797" s="212">
        <v>59.53</v>
      </c>
      <c r="E797" s="35"/>
    </row>
    <row r="798" spans="1:5" s="52" customFormat="1" ht="24.95" customHeight="1" x14ac:dyDescent="0.2">
      <c r="A798" s="211">
        <v>42204</v>
      </c>
      <c r="B798" s="34" t="s">
        <v>468</v>
      </c>
      <c r="C798" s="35" t="s">
        <v>3614</v>
      </c>
      <c r="D798" s="212">
        <v>36.15</v>
      </c>
      <c r="E798" s="35" t="s">
        <v>3190</v>
      </c>
    </row>
    <row r="799" spans="1:5" s="52" customFormat="1" ht="24.95" customHeight="1" x14ac:dyDescent="0.2">
      <c r="A799" s="211">
        <v>42044</v>
      </c>
      <c r="B799" s="34" t="s">
        <v>556</v>
      </c>
      <c r="C799" s="35" t="s">
        <v>3614</v>
      </c>
      <c r="D799" s="213">
        <v>5028.38</v>
      </c>
      <c r="E799" s="35"/>
    </row>
    <row r="800" spans="1:5" s="52" customFormat="1" ht="24.95" customHeight="1" x14ac:dyDescent="0.2">
      <c r="A800" s="211">
        <v>40102</v>
      </c>
      <c r="B800" s="34" t="s">
        <v>469</v>
      </c>
      <c r="C800" s="35" t="s">
        <v>738</v>
      </c>
      <c r="D800" s="212">
        <v>14.51</v>
      </c>
      <c r="E800" s="35" t="s">
        <v>3190</v>
      </c>
    </row>
    <row r="801" spans="1:5" s="52" customFormat="1" ht="24.95" customHeight="1" x14ac:dyDescent="0.2">
      <c r="A801" s="211">
        <v>42039</v>
      </c>
      <c r="B801" s="34" t="s">
        <v>470</v>
      </c>
      <c r="C801" s="35" t="s">
        <v>738</v>
      </c>
      <c r="D801" s="212">
        <v>14.62</v>
      </c>
      <c r="E801" s="35" t="s">
        <v>3190</v>
      </c>
    </row>
    <row r="802" spans="1:5" s="52" customFormat="1" ht="24.95" customHeight="1" x14ac:dyDescent="0.2">
      <c r="A802" s="211">
        <v>42205</v>
      </c>
      <c r="B802" s="34" t="s">
        <v>471</v>
      </c>
      <c r="C802" s="35" t="s">
        <v>738</v>
      </c>
      <c r="D802" s="212">
        <v>1.41</v>
      </c>
      <c r="E802" s="35"/>
    </row>
    <row r="803" spans="1:5" s="52" customFormat="1" ht="24.95" customHeight="1" x14ac:dyDescent="0.2">
      <c r="A803" s="206" t="s">
        <v>3876</v>
      </c>
      <c r="B803" s="206"/>
      <c r="C803" s="206"/>
      <c r="D803" s="206"/>
      <c r="E803" s="206"/>
    </row>
    <row r="804" spans="1:5" s="52" customFormat="1" ht="24.95" customHeight="1" x14ac:dyDescent="0.2">
      <c r="A804" s="211">
        <v>41153</v>
      </c>
      <c r="B804" s="34" t="s">
        <v>472</v>
      </c>
      <c r="C804" s="35" t="s">
        <v>3614</v>
      </c>
      <c r="D804" s="212">
        <v>66.349999999999994</v>
      </c>
      <c r="E804" s="35"/>
    </row>
    <row r="805" spans="1:5" s="52" customFormat="1" ht="24.95" customHeight="1" x14ac:dyDescent="0.2">
      <c r="A805" s="211">
        <v>41409</v>
      </c>
      <c r="B805" s="34" t="s">
        <v>473</v>
      </c>
      <c r="C805" s="35" t="s">
        <v>3614</v>
      </c>
      <c r="D805" s="212">
        <v>364.96</v>
      </c>
      <c r="E805" s="35"/>
    </row>
    <row r="806" spans="1:5" s="52" customFormat="1" ht="24.95" customHeight="1" x14ac:dyDescent="0.2">
      <c r="A806" s="211">
        <v>40928</v>
      </c>
      <c r="B806" s="34" t="s">
        <v>474</v>
      </c>
      <c r="C806" s="35" t="s">
        <v>3614</v>
      </c>
      <c r="D806" s="212">
        <v>41.35</v>
      </c>
      <c r="E806" s="35" t="s">
        <v>3190</v>
      </c>
    </row>
    <row r="807" spans="1:5" s="52" customFormat="1" ht="24.95" customHeight="1" x14ac:dyDescent="0.2">
      <c r="A807" s="211">
        <v>41408</v>
      </c>
      <c r="B807" s="34" t="s">
        <v>475</v>
      </c>
      <c r="C807" s="35" t="s">
        <v>3614</v>
      </c>
      <c r="D807" s="213">
        <v>2788.04</v>
      </c>
      <c r="E807" s="35"/>
    </row>
    <row r="808" spans="1:5" s="52" customFormat="1" ht="24.95" customHeight="1" x14ac:dyDescent="0.2">
      <c r="A808" s="211">
        <v>41147</v>
      </c>
      <c r="B808" s="34" t="s">
        <v>476</v>
      </c>
      <c r="C808" s="35" t="s">
        <v>776</v>
      </c>
      <c r="D808" s="212">
        <v>7.54</v>
      </c>
      <c r="E808" s="35"/>
    </row>
    <row r="809" spans="1:5" s="52" customFormat="1" ht="24.95" customHeight="1" x14ac:dyDescent="0.2">
      <c r="A809" s="211">
        <v>42046</v>
      </c>
      <c r="B809" s="34" t="s">
        <v>477</v>
      </c>
      <c r="C809" s="35" t="s">
        <v>3614</v>
      </c>
      <c r="D809" s="212">
        <v>17.940000000000001</v>
      </c>
      <c r="E809" s="35"/>
    </row>
    <row r="810" spans="1:5" s="52" customFormat="1" ht="24.95" customHeight="1" x14ac:dyDescent="0.2">
      <c r="A810" s="211">
        <v>41407</v>
      </c>
      <c r="B810" s="34" t="s">
        <v>478</v>
      </c>
      <c r="C810" s="35" t="s">
        <v>3614</v>
      </c>
      <c r="D810" s="213">
        <v>15122.76</v>
      </c>
      <c r="E810" s="35"/>
    </row>
    <row r="811" spans="1:5" s="52" customFormat="1" ht="24.95" customHeight="1" x14ac:dyDescent="0.2">
      <c r="A811" s="211">
        <v>41146</v>
      </c>
      <c r="B811" s="34" t="s">
        <v>479</v>
      </c>
      <c r="C811" s="35" t="s">
        <v>3614</v>
      </c>
      <c r="D811" s="213">
        <v>16399.29</v>
      </c>
      <c r="E811" s="35"/>
    </row>
    <row r="812" spans="1:5" s="52" customFormat="1" ht="24.95" customHeight="1" x14ac:dyDescent="0.2">
      <c r="A812" s="211">
        <v>41017</v>
      </c>
      <c r="B812" s="34" t="s">
        <v>480</v>
      </c>
      <c r="C812" s="35" t="s">
        <v>776</v>
      </c>
      <c r="D812" s="212">
        <v>473.11</v>
      </c>
      <c r="E812" s="35"/>
    </row>
    <row r="813" spans="1:5" s="52" customFormat="1" ht="24.95" customHeight="1" x14ac:dyDescent="0.2">
      <c r="A813" s="211">
        <v>40929</v>
      </c>
      <c r="B813" s="34" t="s">
        <v>3301</v>
      </c>
      <c r="C813" s="35" t="s">
        <v>776</v>
      </c>
      <c r="D813" s="212">
        <v>271.01</v>
      </c>
      <c r="E813" s="35" t="s">
        <v>3190</v>
      </c>
    </row>
    <row r="814" spans="1:5" s="52" customFormat="1" ht="24.95" customHeight="1" x14ac:dyDescent="0.2">
      <c r="A814" s="211">
        <v>41203</v>
      </c>
      <c r="B814" s="34" t="s">
        <v>3877</v>
      </c>
      <c r="C814" s="35" t="s">
        <v>776</v>
      </c>
      <c r="D814" s="212">
        <v>535.35</v>
      </c>
      <c r="E814" s="35" t="s">
        <v>3190</v>
      </c>
    </row>
    <row r="815" spans="1:5" s="52" customFormat="1" ht="24.95" customHeight="1" x14ac:dyDescent="0.2">
      <c r="A815" s="211">
        <v>42047</v>
      </c>
      <c r="B815" s="34" t="s">
        <v>481</v>
      </c>
      <c r="C815" s="35" t="s">
        <v>3614</v>
      </c>
      <c r="D815" s="212">
        <v>46.05</v>
      </c>
      <c r="E815" s="35"/>
    </row>
    <row r="816" spans="1:5" s="52" customFormat="1" ht="24.95" customHeight="1" x14ac:dyDescent="0.2">
      <c r="A816" s="211">
        <v>41145</v>
      </c>
      <c r="B816" s="34" t="s">
        <v>3878</v>
      </c>
      <c r="C816" s="35" t="s">
        <v>3614</v>
      </c>
      <c r="D816" s="213">
        <v>9535.16</v>
      </c>
      <c r="E816" s="35"/>
    </row>
    <row r="817" spans="1:5" s="52" customFormat="1" ht="24.95" customHeight="1" x14ac:dyDescent="0.2">
      <c r="A817" s="211">
        <v>41141</v>
      </c>
      <c r="B817" s="34" t="s">
        <v>3302</v>
      </c>
      <c r="C817" s="35" t="s">
        <v>3614</v>
      </c>
      <c r="D817" s="213">
        <v>1899.09</v>
      </c>
      <c r="E817" s="35"/>
    </row>
    <row r="818" spans="1:5" s="52" customFormat="1" ht="24.95" customHeight="1" x14ac:dyDescent="0.2">
      <c r="A818" s="211">
        <v>41142</v>
      </c>
      <c r="B818" s="34" t="s">
        <v>3303</v>
      </c>
      <c r="C818" s="35" t="s">
        <v>3614</v>
      </c>
      <c r="D818" s="213">
        <v>2695.35</v>
      </c>
      <c r="E818" s="35"/>
    </row>
    <row r="819" spans="1:5" s="52" customFormat="1" ht="24.95" customHeight="1" x14ac:dyDescent="0.2">
      <c r="A819" s="211">
        <v>41143</v>
      </c>
      <c r="B819" s="34" t="s">
        <v>3304</v>
      </c>
      <c r="C819" s="35" t="s">
        <v>3614</v>
      </c>
      <c r="D819" s="213">
        <v>4186.3100000000004</v>
      </c>
      <c r="E819" s="35"/>
    </row>
    <row r="820" spans="1:5" s="52" customFormat="1" ht="24.95" customHeight="1" x14ac:dyDescent="0.2">
      <c r="A820" s="211">
        <v>43162</v>
      </c>
      <c r="B820" s="34" t="s">
        <v>482</v>
      </c>
      <c r="C820" s="35" t="s">
        <v>776</v>
      </c>
      <c r="D820" s="212">
        <v>275.61</v>
      </c>
      <c r="E820" s="35" t="s">
        <v>3190</v>
      </c>
    </row>
    <row r="821" spans="1:5" s="52" customFormat="1" ht="24.95" customHeight="1" x14ac:dyDescent="0.2">
      <c r="A821" s="211">
        <v>40931</v>
      </c>
      <c r="B821" s="34" t="s">
        <v>483</v>
      </c>
      <c r="C821" s="35" t="s">
        <v>738</v>
      </c>
      <c r="D821" s="212">
        <v>218.72</v>
      </c>
      <c r="E821" s="35" t="s">
        <v>3190</v>
      </c>
    </row>
    <row r="822" spans="1:5" s="52" customFormat="1" ht="24.95" customHeight="1" x14ac:dyDescent="0.2">
      <c r="A822" s="211">
        <v>41526</v>
      </c>
      <c r="B822" s="34" t="s">
        <v>3879</v>
      </c>
      <c r="C822" s="35" t="s">
        <v>738</v>
      </c>
      <c r="D822" s="212">
        <v>9.3800000000000008</v>
      </c>
      <c r="E822" s="35" t="s">
        <v>3190</v>
      </c>
    </row>
    <row r="823" spans="1:5" s="52" customFormat="1" ht="24.95" customHeight="1" x14ac:dyDescent="0.2">
      <c r="A823" s="211">
        <v>42524</v>
      </c>
      <c r="B823" s="34" t="s">
        <v>484</v>
      </c>
      <c r="C823" s="35" t="s">
        <v>738</v>
      </c>
      <c r="D823" s="212">
        <v>77.489999999999995</v>
      </c>
      <c r="E823" s="35"/>
    </row>
    <row r="824" spans="1:5" s="52" customFormat="1" ht="24.95" customHeight="1" x14ac:dyDescent="0.2">
      <c r="A824" s="211">
        <v>40938</v>
      </c>
      <c r="B824" s="34" t="s">
        <v>485</v>
      </c>
      <c r="C824" s="35" t="s">
        <v>738</v>
      </c>
      <c r="D824" s="212">
        <v>927.56</v>
      </c>
      <c r="E824" s="35"/>
    </row>
    <row r="825" spans="1:5" s="52" customFormat="1" ht="24.95" customHeight="1" x14ac:dyDescent="0.2">
      <c r="A825" s="211">
        <v>40924</v>
      </c>
      <c r="B825" s="34" t="s">
        <v>3305</v>
      </c>
      <c r="C825" s="35" t="s">
        <v>738</v>
      </c>
      <c r="D825" s="212">
        <v>13.17</v>
      </c>
      <c r="E825" s="35" t="s">
        <v>3190</v>
      </c>
    </row>
    <row r="826" spans="1:5" s="52" customFormat="1" ht="24.95" customHeight="1" x14ac:dyDescent="0.2">
      <c r="A826" s="211">
        <v>40925</v>
      </c>
      <c r="B826" s="34" t="s">
        <v>3306</v>
      </c>
      <c r="C826" s="35" t="s">
        <v>738</v>
      </c>
      <c r="D826" s="212">
        <v>16.899999999999999</v>
      </c>
      <c r="E826" s="35" t="s">
        <v>3190</v>
      </c>
    </row>
    <row r="827" spans="1:5" s="52" customFormat="1" ht="24.95" customHeight="1" x14ac:dyDescent="0.2">
      <c r="A827" s="211">
        <v>40926</v>
      </c>
      <c r="B827" s="34" t="s">
        <v>3307</v>
      </c>
      <c r="C827" s="35" t="s">
        <v>738</v>
      </c>
      <c r="D827" s="212">
        <v>20.65</v>
      </c>
      <c r="E827" s="35" t="s">
        <v>3190</v>
      </c>
    </row>
    <row r="828" spans="1:5" s="52" customFormat="1" ht="24.95" customHeight="1" x14ac:dyDescent="0.2">
      <c r="A828" s="211">
        <v>40927</v>
      </c>
      <c r="B828" s="34" t="s">
        <v>3308</v>
      </c>
      <c r="C828" s="35" t="s">
        <v>738</v>
      </c>
      <c r="D828" s="212">
        <v>39.119999999999997</v>
      </c>
      <c r="E828" s="35" t="s">
        <v>3190</v>
      </c>
    </row>
    <row r="829" spans="1:5" s="52" customFormat="1" ht="24.95" customHeight="1" x14ac:dyDescent="0.2">
      <c r="A829" s="211">
        <v>41202</v>
      </c>
      <c r="B829" s="34" t="s">
        <v>486</v>
      </c>
      <c r="C829" s="35" t="s">
        <v>776</v>
      </c>
      <c r="D829" s="212">
        <v>23.98</v>
      </c>
      <c r="E829" s="35"/>
    </row>
    <row r="830" spans="1:5" s="52" customFormat="1" ht="24.95" customHeight="1" x14ac:dyDescent="0.2">
      <c r="A830" s="211">
        <v>40937</v>
      </c>
      <c r="B830" s="34" t="s">
        <v>27</v>
      </c>
      <c r="C830" s="35" t="s">
        <v>738</v>
      </c>
      <c r="D830" s="212">
        <v>407.38</v>
      </c>
      <c r="E830" s="35"/>
    </row>
    <row r="831" spans="1:5" s="52" customFormat="1" ht="24.95" customHeight="1" x14ac:dyDescent="0.2">
      <c r="A831" s="211">
        <v>40939</v>
      </c>
      <c r="B831" s="34" t="s">
        <v>3880</v>
      </c>
      <c r="C831" s="35" t="s">
        <v>738</v>
      </c>
      <c r="D831" s="212">
        <v>771.76</v>
      </c>
      <c r="E831" s="35"/>
    </row>
    <row r="832" spans="1:5" s="52" customFormat="1" ht="24.95" customHeight="1" x14ac:dyDescent="0.2">
      <c r="A832" s="211">
        <v>40936</v>
      </c>
      <c r="B832" s="34" t="s">
        <v>487</v>
      </c>
      <c r="C832" s="35" t="s">
        <v>738</v>
      </c>
      <c r="D832" s="212">
        <v>490.85</v>
      </c>
      <c r="E832" s="35"/>
    </row>
    <row r="833" spans="1:5" s="52" customFormat="1" ht="24.95" customHeight="1" x14ac:dyDescent="0.2">
      <c r="A833" s="211">
        <v>40930</v>
      </c>
      <c r="B833" s="34" t="s">
        <v>488</v>
      </c>
      <c r="C833" s="35" t="s">
        <v>738</v>
      </c>
      <c r="D833" s="212">
        <v>215.54</v>
      </c>
      <c r="E833" s="35" t="s">
        <v>3190</v>
      </c>
    </row>
    <row r="834" spans="1:5" s="52" customFormat="1" ht="24.95" customHeight="1" x14ac:dyDescent="0.2">
      <c r="A834" s="211">
        <v>41222</v>
      </c>
      <c r="B834" s="34" t="s">
        <v>3881</v>
      </c>
      <c r="C834" s="35" t="s">
        <v>3614</v>
      </c>
      <c r="D834" s="212">
        <v>81.489999999999995</v>
      </c>
      <c r="E834" s="35"/>
    </row>
    <row r="835" spans="1:5" s="52" customFormat="1" ht="24.95" customHeight="1" x14ac:dyDescent="0.2">
      <c r="A835" s="211">
        <v>40932</v>
      </c>
      <c r="B835" s="34" t="s">
        <v>489</v>
      </c>
      <c r="C835" s="35" t="s">
        <v>3614</v>
      </c>
      <c r="D835" s="212">
        <v>20.46</v>
      </c>
      <c r="E835" s="35"/>
    </row>
    <row r="836" spans="1:5" s="52" customFormat="1" ht="24.95" customHeight="1" x14ac:dyDescent="0.2">
      <c r="A836" s="211">
        <v>40934</v>
      </c>
      <c r="B836" s="34" t="s">
        <v>490</v>
      </c>
      <c r="C836" s="35" t="s">
        <v>3614</v>
      </c>
      <c r="D836" s="212">
        <v>22.42</v>
      </c>
      <c r="E836" s="35"/>
    </row>
    <row r="837" spans="1:5" s="52" customFormat="1" ht="24.95" customHeight="1" x14ac:dyDescent="0.2">
      <c r="A837" s="211">
        <v>40933</v>
      </c>
      <c r="B837" s="34" t="s">
        <v>491</v>
      </c>
      <c r="C837" s="35" t="s">
        <v>3614</v>
      </c>
      <c r="D837" s="212">
        <v>52.69</v>
      </c>
      <c r="E837" s="35"/>
    </row>
    <row r="838" spans="1:5" s="52" customFormat="1" ht="24.95" customHeight="1" x14ac:dyDescent="0.2">
      <c r="A838" s="211">
        <v>40935</v>
      </c>
      <c r="B838" s="34" t="s">
        <v>492</v>
      </c>
      <c r="C838" s="35" t="s">
        <v>3614</v>
      </c>
      <c r="D838" s="212">
        <v>58.2</v>
      </c>
      <c r="E838" s="35"/>
    </row>
    <row r="839" spans="1:5" s="52" customFormat="1" ht="24.95" customHeight="1" x14ac:dyDescent="0.2">
      <c r="A839" s="211">
        <v>41359</v>
      </c>
      <c r="B839" s="34" t="s">
        <v>3309</v>
      </c>
      <c r="C839" s="35" t="s">
        <v>776</v>
      </c>
      <c r="D839" s="212">
        <v>23.73</v>
      </c>
      <c r="E839" s="35" t="s">
        <v>3190</v>
      </c>
    </row>
    <row r="840" spans="1:5" s="52" customFormat="1" ht="24.95" customHeight="1" x14ac:dyDescent="0.2">
      <c r="A840" s="206" t="s">
        <v>3882</v>
      </c>
      <c r="B840" s="206"/>
      <c r="C840" s="206"/>
      <c r="D840" s="206"/>
      <c r="E840" s="206"/>
    </row>
    <row r="841" spans="1:5" s="52" customFormat="1" ht="24.95" customHeight="1" x14ac:dyDescent="0.2">
      <c r="A841" s="211">
        <v>42878</v>
      </c>
      <c r="B841" s="34" t="s">
        <v>493</v>
      </c>
      <c r="C841" s="35" t="s">
        <v>3830</v>
      </c>
      <c r="D841" s="213">
        <v>4568.67</v>
      </c>
      <c r="E841" s="35"/>
    </row>
    <row r="842" spans="1:5" s="52" customFormat="1" ht="24.95" customHeight="1" x14ac:dyDescent="0.2">
      <c r="A842" s="211">
        <v>42888</v>
      </c>
      <c r="B842" s="34" t="s">
        <v>494</v>
      </c>
      <c r="C842" s="35" t="s">
        <v>3830</v>
      </c>
      <c r="D842" s="213">
        <v>7287.64</v>
      </c>
      <c r="E842" s="35"/>
    </row>
    <row r="843" spans="1:5" s="52" customFormat="1" ht="24.95" customHeight="1" x14ac:dyDescent="0.2">
      <c r="A843" s="206" t="s">
        <v>3883</v>
      </c>
      <c r="B843" s="206"/>
      <c r="C843" s="206"/>
      <c r="D843" s="206"/>
      <c r="E843" s="206"/>
    </row>
    <row r="844" spans="1:5" s="52" customFormat="1" ht="24.95" customHeight="1" x14ac:dyDescent="0.2">
      <c r="A844" s="211">
        <v>40981</v>
      </c>
      <c r="B844" s="34" t="s">
        <v>495</v>
      </c>
      <c r="C844" s="35" t="s">
        <v>738</v>
      </c>
      <c r="D844" s="212">
        <v>1.72</v>
      </c>
      <c r="E844" s="35"/>
    </row>
    <row r="845" spans="1:5" s="52" customFormat="1" ht="24.95" customHeight="1" x14ac:dyDescent="0.2">
      <c r="A845" s="211">
        <v>40101</v>
      </c>
      <c r="B845" s="34" t="s">
        <v>496</v>
      </c>
      <c r="C845" s="35" t="s">
        <v>3614</v>
      </c>
      <c r="D845" s="212">
        <v>146.24</v>
      </c>
      <c r="E845" s="35"/>
    </row>
    <row r="846" spans="1:5" s="52" customFormat="1" ht="24.95" customHeight="1" x14ac:dyDescent="0.2">
      <c r="A846" s="211">
        <v>40110</v>
      </c>
      <c r="B846" s="34" t="s">
        <v>497</v>
      </c>
      <c r="C846" s="35" t="s">
        <v>737</v>
      </c>
      <c r="D846" s="212">
        <v>32.869999999999997</v>
      </c>
      <c r="E846" s="35"/>
    </row>
    <row r="847" spans="1:5" s="52" customFormat="1" ht="24.95" customHeight="1" x14ac:dyDescent="0.2">
      <c r="A847" s="211">
        <v>40137</v>
      </c>
      <c r="B847" s="34" t="s">
        <v>498</v>
      </c>
      <c r="C847" s="35" t="s">
        <v>3614</v>
      </c>
      <c r="D847" s="213">
        <v>1607.32</v>
      </c>
      <c r="E847" s="35" t="s">
        <v>3190</v>
      </c>
    </row>
    <row r="848" spans="1:5" s="52" customFormat="1" ht="24.95" customHeight="1" x14ac:dyDescent="0.2">
      <c r="A848" s="211">
        <v>40138</v>
      </c>
      <c r="B848" s="34" t="s">
        <v>3310</v>
      </c>
      <c r="C848" s="35" t="s">
        <v>3614</v>
      </c>
      <c r="D848" s="213">
        <v>2716.78</v>
      </c>
      <c r="E848" s="35" t="s">
        <v>3190</v>
      </c>
    </row>
    <row r="849" spans="1:5" s="52" customFormat="1" ht="24.95" customHeight="1" x14ac:dyDescent="0.2">
      <c r="A849" s="211">
        <v>43336</v>
      </c>
      <c r="B849" s="34" t="s">
        <v>499</v>
      </c>
      <c r="C849" s="35" t="s">
        <v>738</v>
      </c>
      <c r="D849" s="212">
        <v>1.28</v>
      </c>
      <c r="E849" s="35"/>
    </row>
    <row r="850" spans="1:5" s="52" customFormat="1" ht="24.95" customHeight="1" x14ac:dyDescent="0.2">
      <c r="A850" s="211">
        <v>40980</v>
      </c>
      <c r="B850" s="34" t="s">
        <v>500</v>
      </c>
      <c r="C850" s="35" t="s">
        <v>737</v>
      </c>
      <c r="D850" s="212">
        <v>13.81</v>
      </c>
      <c r="E850" s="35"/>
    </row>
    <row r="851" spans="1:5" s="52" customFormat="1" ht="24.95" customHeight="1" x14ac:dyDescent="0.2">
      <c r="A851" s="211">
        <v>40115</v>
      </c>
      <c r="B851" s="34" t="s">
        <v>501</v>
      </c>
      <c r="C851" s="35" t="s">
        <v>10</v>
      </c>
      <c r="D851" s="212">
        <v>232.5</v>
      </c>
      <c r="E851" s="35" t="s">
        <v>3190</v>
      </c>
    </row>
    <row r="852" spans="1:5" s="52" customFormat="1" ht="24.95" customHeight="1" x14ac:dyDescent="0.2">
      <c r="A852" s="211">
        <v>40104</v>
      </c>
      <c r="B852" s="34" t="s">
        <v>502</v>
      </c>
      <c r="C852" s="35" t="s">
        <v>776</v>
      </c>
      <c r="D852" s="212">
        <v>16.55</v>
      </c>
      <c r="E852" s="35" t="s">
        <v>3190</v>
      </c>
    </row>
    <row r="853" spans="1:5" s="52" customFormat="1" ht="24.95" customHeight="1" x14ac:dyDescent="0.2">
      <c r="A853" s="211">
        <v>40143</v>
      </c>
      <c r="B853" s="34" t="s">
        <v>3884</v>
      </c>
      <c r="C853" s="35" t="s">
        <v>737</v>
      </c>
      <c r="D853" s="212">
        <v>102.03</v>
      </c>
      <c r="E853" s="35" t="s">
        <v>3190</v>
      </c>
    </row>
    <row r="854" spans="1:5" s="52" customFormat="1" ht="24.95" customHeight="1" x14ac:dyDescent="0.2">
      <c r="A854" s="211">
        <v>40107</v>
      </c>
      <c r="B854" s="34" t="s">
        <v>67</v>
      </c>
      <c r="C854" s="35" t="s">
        <v>737</v>
      </c>
      <c r="D854" s="212">
        <v>5.57</v>
      </c>
      <c r="E854" s="35"/>
    </row>
    <row r="855" spans="1:5" s="52" customFormat="1" ht="24.95" customHeight="1" x14ac:dyDescent="0.2">
      <c r="A855" s="211">
        <v>40108</v>
      </c>
      <c r="B855" s="34" t="s">
        <v>503</v>
      </c>
      <c r="C855" s="35" t="s">
        <v>738</v>
      </c>
      <c r="D855" s="212">
        <v>2.7</v>
      </c>
      <c r="E855" s="35"/>
    </row>
    <row r="856" spans="1:5" s="52" customFormat="1" ht="24.95" customHeight="1" x14ac:dyDescent="0.2">
      <c r="A856" s="211">
        <v>40081</v>
      </c>
      <c r="B856" s="34" t="s">
        <v>504</v>
      </c>
      <c r="C856" s="35" t="s">
        <v>737</v>
      </c>
      <c r="D856" s="212">
        <v>8.73</v>
      </c>
      <c r="E856" s="35"/>
    </row>
    <row r="857" spans="1:5" s="52" customFormat="1" ht="24.95" customHeight="1" x14ac:dyDescent="0.2">
      <c r="A857" s="211">
        <v>40136</v>
      </c>
      <c r="B857" s="34" t="s">
        <v>505</v>
      </c>
      <c r="C857" s="35" t="s">
        <v>776</v>
      </c>
      <c r="D857" s="212">
        <v>493.47</v>
      </c>
      <c r="E857" s="35" t="s">
        <v>3190</v>
      </c>
    </row>
    <row r="858" spans="1:5" s="52" customFormat="1" ht="24.95" customHeight="1" x14ac:dyDescent="0.2">
      <c r="A858" s="211">
        <v>40096</v>
      </c>
      <c r="B858" s="34" t="s">
        <v>3885</v>
      </c>
      <c r="C858" s="35" t="s">
        <v>776</v>
      </c>
      <c r="D858" s="212">
        <v>351.36</v>
      </c>
      <c r="E858" s="35"/>
    </row>
    <row r="859" spans="1:5" s="52" customFormat="1" ht="24.95" customHeight="1" x14ac:dyDescent="0.2">
      <c r="A859" s="211">
        <v>40134</v>
      </c>
      <c r="B859" s="34" t="s">
        <v>506</v>
      </c>
      <c r="C859" s="35" t="s">
        <v>738</v>
      </c>
      <c r="D859" s="212">
        <v>5.01</v>
      </c>
      <c r="E859" s="35"/>
    </row>
    <row r="860" spans="1:5" s="52" customFormat="1" ht="24.95" customHeight="1" x14ac:dyDescent="0.2">
      <c r="A860" s="211">
        <v>40105</v>
      </c>
      <c r="B860" s="34" t="s">
        <v>507</v>
      </c>
      <c r="C860" s="35" t="s">
        <v>738</v>
      </c>
      <c r="D860" s="212">
        <v>0.63</v>
      </c>
      <c r="E860" s="35"/>
    </row>
    <row r="861" spans="1:5" s="52" customFormat="1" ht="24.95" customHeight="1" x14ac:dyDescent="0.2">
      <c r="A861" s="211">
        <v>40084</v>
      </c>
      <c r="B861" s="34" t="s">
        <v>508</v>
      </c>
      <c r="C861" s="35" t="s">
        <v>776</v>
      </c>
      <c r="D861" s="212">
        <v>1.56</v>
      </c>
      <c r="E861" s="35"/>
    </row>
    <row r="862" spans="1:5" s="52" customFormat="1" ht="24.95" customHeight="1" x14ac:dyDescent="0.2">
      <c r="A862" s="211">
        <v>40144</v>
      </c>
      <c r="B862" s="34" t="s">
        <v>3311</v>
      </c>
      <c r="C862" s="35" t="s">
        <v>776</v>
      </c>
      <c r="D862" s="212">
        <v>139.97999999999999</v>
      </c>
      <c r="E862" s="35" t="s">
        <v>3190</v>
      </c>
    </row>
    <row r="863" spans="1:5" s="52" customFormat="1" ht="24.95" customHeight="1" x14ac:dyDescent="0.2">
      <c r="A863" s="211">
        <v>40106</v>
      </c>
      <c r="B863" s="34" t="s">
        <v>509</v>
      </c>
      <c r="C863" s="35" t="s">
        <v>737</v>
      </c>
      <c r="D863" s="212">
        <v>10.51</v>
      </c>
      <c r="E863" s="35" t="s">
        <v>3190</v>
      </c>
    </row>
    <row r="864" spans="1:5" s="52" customFormat="1" ht="24.95" customHeight="1" x14ac:dyDescent="0.2">
      <c r="A864" s="211">
        <v>40135</v>
      </c>
      <c r="B864" s="34" t="s">
        <v>510</v>
      </c>
      <c r="C864" s="35" t="s">
        <v>738</v>
      </c>
      <c r="D864" s="212">
        <v>12.31</v>
      </c>
      <c r="E864" s="35"/>
    </row>
    <row r="865" spans="1:5" s="52" customFormat="1" ht="24.95" customHeight="1" x14ac:dyDescent="0.2">
      <c r="A865" s="211">
        <v>40111</v>
      </c>
      <c r="B865" s="34" t="s">
        <v>511</v>
      </c>
      <c r="C865" s="35" t="s">
        <v>738</v>
      </c>
      <c r="D865" s="212">
        <v>5.71</v>
      </c>
      <c r="E865" s="35" t="s">
        <v>3190</v>
      </c>
    </row>
    <row r="866" spans="1:5" s="52" customFormat="1" ht="24.95" customHeight="1" x14ac:dyDescent="0.2">
      <c r="A866" s="211">
        <v>40126</v>
      </c>
      <c r="B866" s="34" t="s">
        <v>512</v>
      </c>
      <c r="C866" s="35" t="s">
        <v>738</v>
      </c>
      <c r="D866" s="212">
        <v>3.66</v>
      </c>
      <c r="E866" s="35" t="s">
        <v>3190</v>
      </c>
    </row>
    <row r="867" spans="1:5" s="52" customFormat="1" ht="24.95" customHeight="1" x14ac:dyDescent="0.2">
      <c r="A867" s="211">
        <v>40127</v>
      </c>
      <c r="B867" s="34" t="s">
        <v>513</v>
      </c>
      <c r="C867" s="35" t="s">
        <v>738</v>
      </c>
      <c r="D867" s="212">
        <v>5.0199999999999996</v>
      </c>
      <c r="E867" s="35" t="s">
        <v>3190</v>
      </c>
    </row>
    <row r="868" spans="1:5" s="52" customFormat="1" ht="24.95" customHeight="1" x14ac:dyDescent="0.2">
      <c r="A868" s="211">
        <v>40128</v>
      </c>
      <c r="B868" s="34" t="s">
        <v>514</v>
      </c>
      <c r="C868" s="35" t="s">
        <v>738</v>
      </c>
      <c r="D868" s="212">
        <v>6.63</v>
      </c>
      <c r="E868" s="35" t="s">
        <v>3190</v>
      </c>
    </row>
    <row r="869" spans="1:5" s="52" customFormat="1" ht="24.95" customHeight="1" x14ac:dyDescent="0.2">
      <c r="A869" s="211">
        <v>40129</v>
      </c>
      <c r="B869" s="34" t="s">
        <v>515</v>
      </c>
      <c r="C869" s="35" t="s">
        <v>738</v>
      </c>
      <c r="D869" s="212">
        <v>8.81</v>
      </c>
      <c r="E869" s="35" t="s">
        <v>3190</v>
      </c>
    </row>
    <row r="870" spans="1:5" s="52" customFormat="1" ht="24.95" customHeight="1" x14ac:dyDescent="0.2">
      <c r="A870" s="211">
        <v>40085</v>
      </c>
      <c r="B870" s="34" t="s">
        <v>516</v>
      </c>
      <c r="C870" s="35" t="s">
        <v>776</v>
      </c>
      <c r="D870" s="212">
        <v>1.17</v>
      </c>
      <c r="E870" s="35"/>
    </row>
    <row r="871" spans="1:5" s="52" customFormat="1" ht="24.95" customHeight="1" x14ac:dyDescent="0.2">
      <c r="A871" s="211">
        <v>40086</v>
      </c>
      <c r="B871" s="34" t="s">
        <v>517</v>
      </c>
      <c r="C871" s="35" t="s">
        <v>776</v>
      </c>
      <c r="D871" s="212">
        <v>26.93</v>
      </c>
      <c r="E871" s="35"/>
    </row>
    <row r="872" spans="1:5" s="52" customFormat="1" ht="24.95" customHeight="1" x14ac:dyDescent="0.2">
      <c r="A872" s="211">
        <v>40087</v>
      </c>
      <c r="B872" s="34" t="s">
        <v>518</v>
      </c>
      <c r="C872" s="35" t="s">
        <v>3614</v>
      </c>
      <c r="D872" s="212">
        <v>100.91</v>
      </c>
      <c r="E872" s="35"/>
    </row>
    <row r="873" spans="1:5" s="52" customFormat="1" ht="24.95" customHeight="1" x14ac:dyDescent="0.2">
      <c r="A873" s="211">
        <v>40983</v>
      </c>
      <c r="B873" s="34" t="s">
        <v>3886</v>
      </c>
      <c r="C873" s="35" t="s">
        <v>776</v>
      </c>
      <c r="D873" s="212">
        <v>8.91</v>
      </c>
      <c r="E873" s="35"/>
    </row>
    <row r="874" spans="1:5" s="52" customFormat="1" ht="24.95" customHeight="1" x14ac:dyDescent="0.2">
      <c r="A874" s="211">
        <v>40100</v>
      </c>
      <c r="B874" s="34" t="s">
        <v>519</v>
      </c>
      <c r="C874" s="35" t="s">
        <v>776</v>
      </c>
      <c r="D874" s="212">
        <v>82.41</v>
      </c>
      <c r="E874" s="35"/>
    </row>
    <row r="875" spans="1:5" s="52" customFormat="1" ht="24.95" customHeight="1" x14ac:dyDescent="0.2">
      <c r="A875" s="211">
        <v>40141</v>
      </c>
      <c r="B875" s="34" t="s">
        <v>520</v>
      </c>
      <c r="C875" s="35" t="s">
        <v>776</v>
      </c>
      <c r="D875" s="212">
        <v>50.9</v>
      </c>
      <c r="E875" s="35" t="s">
        <v>3190</v>
      </c>
    </row>
    <row r="876" spans="1:5" s="52" customFormat="1" ht="24.95" customHeight="1" x14ac:dyDescent="0.2">
      <c r="A876" s="211">
        <v>40118</v>
      </c>
      <c r="B876" s="34" t="s">
        <v>521</v>
      </c>
      <c r="C876" s="35" t="s">
        <v>738</v>
      </c>
      <c r="D876" s="212">
        <v>60.86</v>
      </c>
      <c r="E876" s="35" t="s">
        <v>3190</v>
      </c>
    </row>
    <row r="877" spans="1:5" s="52" customFormat="1" ht="24.95" customHeight="1" x14ac:dyDescent="0.2">
      <c r="A877" s="211">
        <v>40116</v>
      </c>
      <c r="B877" s="34" t="s">
        <v>522</v>
      </c>
      <c r="C877" s="35" t="s">
        <v>738</v>
      </c>
      <c r="D877" s="212">
        <v>55.85</v>
      </c>
      <c r="E877" s="35" t="s">
        <v>3190</v>
      </c>
    </row>
    <row r="878" spans="1:5" s="52" customFormat="1" ht="24.95" customHeight="1" x14ac:dyDescent="0.2">
      <c r="A878" s="211">
        <v>40117</v>
      </c>
      <c r="B878" s="34" t="s">
        <v>523</v>
      </c>
      <c r="C878" s="35" t="s">
        <v>738</v>
      </c>
      <c r="D878" s="212">
        <v>38.68</v>
      </c>
      <c r="E878" s="35" t="s">
        <v>3190</v>
      </c>
    </row>
    <row r="879" spans="1:5" s="52" customFormat="1" ht="24.95" customHeight="1" x14ac:dyDescent="0.2">
      <c r="A879" s="211">
        <v>40148</v>
      </c>
      <c r="B879" s="34" t="s">
        <v>524</v>
      </c>
      <c r="C879" s="35" t="s">
        <v>776</v>
      </c>
      <c r="D879" s="212">
        <v>2.7</v>
      </c>
      <c r="E879" s="35"/>
    </row>
    <row r="880" spans="1:5" s="52" customFormat="1" ht="24.95" customHeight="1" x14ac:dyDescent="0.2">
      <c r="A880" s="211">
        <v>40112</v>
      </c>
      <c r="B880" s="34" t="s">
        <v>525</v>
      </c>
      <c r="C880" s="35" t="s">
        <v>738</v>
      </c>
      <c r="D880" s="212">
        <v>1.84</v>
      </c>
      <c r="E880" s="35" t="s">
        <v>3190</v>
      </c>
    </row>
    <row r="881" spans="1:5" s="52" customFormat="1" ht="24.95" customHeight="1" x14ac:dyDescent="0.2">
      <c r="A881" s="211">
        <v>40149</v>
      </c>
      <c r="B881" s="34" t="s">
        <v>526</v>
      </c>
      <c r="C881" s="35" t="s">
        <v>738</v>
      </c>
      <c r="D881" s="212">
        <v>5.54</v>
      </c>
      <c r="E881" s="35"/>
    </row>
    <row r="882" spans="1:5" s="52" customFormat="1" ht="24.95" customHeight="1" x14ac:dyDescent="0.2">
      <c r="A882" s="211">
        <v>40094</v>
      </c>
      <c r="B882" s="34" t="s">
        <v>527</v>
      </c>
      <c r="C882" s="35" t="s">
        <v>738</v>
      </c>
      <c r="D882" s="212">
        <v>81.25</v>
      </c>
      <c r="E882" s="35"/>
    </row>
    <row r="883" spans="1:5" s="52" customFormat="1" ht="24.95" customHeight="1" x14ac:dyDescent="0.2">
      <c r="A883" s="211">
        <v>40095</v>
      </c>
      <c r="B883" s="34" t="s">
        <v>528</v>
      </c>
      <c r="C883" s="35" t="s">
        <v>738</v>
      </c>
      <c r="D883" s="212">
        <v>538.94000000000005</v>
      </c>
      <c r="E883" s="35" t="s">
        <v>3190</v>
      </c>
    </row>
    <row r="884" spans="1:5" s="52" customFormat="1" ht="24.95" customHeight="1" x14ac:dyDescent="0.2">
      <c r="A884" s="211">
        <v>40114</v>
      </c>
      <c r="B884" s="34" t="s">
        <v>529</v>
      </c>
      <c r="C884" s="35" t="s">
        <v>10</v>
      </c>
      <c r="D884" s="212">
        <v>195.31</v>
      </c>
      <c r="E884" s="35" t="s">
        <v>3190</v>
      </c>
    </row>
    <row r="885" spans="1:5" s="52" customFormat="1" ht="24.95" customHeight="1" x14ac:dyDescent="0.2">
      <c r="A885" s="211">
        <v>40130</v>
      </c>
      <c r="B885" s="34" t="s">
        <v>530</v>
      </c>
      <c r="C885" s="35" t="s">
        <v>10</v>
      </c>
      <c r="D885" s="212">
        <v>253.89</v>
      </c>
      <c r="E885" s="35" t="s">
        <v>3190</v>
      </c>
    </row>
    <row r="886" spans="1:5" s="52" customFormat="1" ht="24.95" customHeight="1" x14ac:dyDescent="0.2">
      <c r="A886" s="211">
        <v>40131</v>
      </c>
      <c r="B886" s="34" t="s">
        <v>531</v>
      </c>
      <c r="C886" s="35" t="s">
        <v>10</v>
      </c>
      <c r="D886" s="212">
        <v>214.56</v>
      </c>
      <c r="E886" s="35" t="s">
        <v>3190</v>
      </c>
    </row>
    <row r="887" spans="1:5" s="52" customFormat="1" ht="24.95" customHeight="1" x14ac:dyDescent="0.2">
      <c r="A887" s="211">
        <v>40083</v>
      </c>
      <c r="B887" s="34" t="s">
        <v>532</v>
      </c>
      <c r="C887" s="35" t="s">
        <v>738</v>
      </c>
      <c r="D887" s="212">
        <v>2.6</v>
      </c>
      <c r="E887" s="35" t="s">
        <v>3190</v>
      </c>
    </row>
    <row r="888" spans="1:5" s="52" customFormat="1" ht="24.95" customHeight="1" x14ac:dyDescent="0.2">
      <c r="A888" s="211">
        <v>40079</v>
      </c>
      <c r="B888" s="34" t="s">
        <v>533</v>
      </c>
      <c r="C888" s="35" t="s">
        <v>737</v>
      </c>
      <c r="D888" s="212">
        <v>22.64</v>
      </c>
      <c r="E888" s="35" t="s">
        <v>3190</v>
      </c>
    </row>
    <row r="889" spans="1:5" s="52" customFormat="1" ht="24.95" customHeight="1" x14ac:dyDescent="0.2">
      <c r="A889" s="211">
        <v>40082</v>
      </c>
      <c r="B889" s="34" t="s">
        <v>534</v>
      </c>
      <c r="C889" s="35" t="s">
        <v>738</v>
      </c>
      <c r="D889" s="212">
        <v>0.11</v>
      </c>
      <c r="E889" s="35"/>
    </row>
    <row r="890" spans="1:5" s="52" customFormat="1" ht="24.95" customHeight="1" x14ac:dyDescent="0.2">
      <c r="A890" s="211">
        <v>40119</v>
      </c>
      <c r="B890" s="34" t="s">
        <v>535</v>
      </c>
      <c r="C890" s="35" t="s">
        <v>738</v>
      </c>
      <c r="D890" s="212">
        <v>27.62</v>
      </c>
      <c r="E890" s="35" t="s">
        <v>3190</v>
      </c>
    </row>
    <row r="891" spans="1:5" s="52" customFormat="1" ht="24.95" customHeight="1" x14ac:dyDescent="0.2">
      <c r="A891" s="211">
        <v>40122</v>
      </c>
      <c r="B891" s="34" t="s">
        <v>535</v>
      </c>
      <c r="C891" s="35" t="s">
        <v>10</v>
      </c>
      <c r="D891" s="212">
        <v>313.26</v>
      </c>
      <c r="E891" s="35" t="s">
        <v>3190</v>
      </c>
    </row>
    <row r="892" spans="1:5" s="52" customFormat="1" ht="24.95" customHeight="1" x14ac:dyDescent="0.2">
      <c r="A892" s="211">
        <v>40120</v>
      </c>
      <c r="B892" s="34" t="s">
        <v>536</v>
      </c>
      <c r="C892" s="35" t="s">
        <v>738</v>
      </c>
      <c r="D892" s="212">
        <v>10.44</v>
      </c>
      <c r="E892" s="35" t="s">
        <v>3190</v>
      </c>
    </row>
    <row r="893" spans="1:5" s="52" customFormat="1" ht="24.95" customHeight="1" x14ac:dyDescent="0.2">
      <c r="A893" s="211">
        <v>40121</v>
      </c>
      <c r="B893" s="34" t="s">
        <v>537</v>
      </c>
      <c r="C893" s="35" t="s">
        <v>738</v>
      </c>
      <c r="D893" s="212">
        <v>32.619999999999997</v>
      </c>
      <c r="E893" s="35" t="s">
        <v>3190</v>
      </c>
    </row>
    <row r="894" spans="1:5" s="52" customFormat="1" ht="24.95" customHeight="1" x14ac:dyDescent="0.2">
      <c r="A894" s="211">
        <v>40123</v>
      </c>
      <c r="B894" s="34" t="s">
        <v>537</v>
      </c>
      <c r="C894" s="35" t="s">
        <v>10</v>
      </c>
      <c r="D894" s="212">
        <v>345.78</v>
      </c>
      <c r="E894" s="35" t="s">
        <v>3190</v>
      </c>
    </row>
    <row r="895" spans="1:5" s="52" customFormat="1" ht="24.95" customHeight="1" x14ac:dyDescent="0.2">
      <c r="A895" s="211">
        <v>40080</v>
      </c>
      <c r="B895" s="34" t="s">
        <v>538</v>
      </c>
      <c r="C895" s="35" t="s">
        <v>737</v>
      </c>
      <c r="D895" s="212">
        <v>1.67</v>
      </c>
      <c r="E895" s="35" t="s">
        <v>3190</v>
      </c>
    </row>
    <row r="896" spans="1:5" s="52" customFormat="1" ht="24.95" customHeight="1" x14ac:dyDescent="0.2">
      <c r="A896" s="211">
        <v>40089</v>
      </c>
      <c r="B896" s="34" t="s">
        <v>539</v>
      </c>
      <c r="C896" s="35" t="s">
        <v>3614</v>
      </c>
      <c r="D896" s="213">
        <v>1808.07</v>
      </c>
      <c r="E896" s="35" t="s">
        <v>3190</v>
      </c>
    </row>
    <row r="897" spans="1:5" s="52" customFormat="1" ht="24.95" customHeight="1" x14ac:dyDescent="0.2">
      <c r="A897" s="211">
        <v>40088</v>
      </c>
      <c r="B897" s="34" t="s">
        <v>540</v>
      </c>
      <c r="C897" s="35" t="s">
        <v>3614</v>
      </c>
      <c r="D897" s="212">
        <v>728.74</v>
      </c>
      <c r="E897" s="35" t="s">
        <v>3190</v>
      </c>
    </row>
    <row r="898" spans="1:5" s="52" customFormat="1" ht="24.95" customHeight="1" x14ac:dyDescent="0.2">
      <c r="A898" s="211">
        <v>40092</v>
      </c>
      <c r="B898" s="34" t="s">
        <v>541</v>
      </c>
      <c r="C898" s="35" t="s">
        <v>3614</v>
      </c>
      <c r="D898" s="212">
        <v>291.81</v>
      </c>
      <c r="E898" s="35" t="s">
        <v>3190</v>
      </c>
    </row>
    <row r="899" spans="1:5" s="52" customFormat="1" ht="24.95" customHeight="1" x14ac:dyDescent="0.2">
      <c r="A899" s="211">
        <v>40078</v>
      </c>
      <c r="B899" s="34" t="s">
        <v>3887</v>
      </c>
      <c r="C899" s="35" t="s">
        <v>776</v>
      </c>
      <c r="D899" s="212">
        <v>7.54</v>
      </c>
      <c r="E899" s="35" t="s">
        <v>3190</v>
      </c>
    </row>
    <row r="900" spans="1:5" s="52" customFormat="1" ht="24.95" customHeight="1" x14ac:dyDescent="0.2">
      <c r="A900" s="211">
        <v>40097</v>
      </c>
      <c r="B900" s="34" t="s">
        <v>542</v>
      </c>
      <c r="C900" s="35" t="s">
        <v>776</v>
      </c>
      <c r="D900" s="212">
        <v>114.99</v>
      </c>
      <c r="E900" s="35"/>
    </row>
    <row r="901" spans="1:5" s="52" customFormat="1" ht="24.95" customHeight="1" x14ac:dyDescent="0.2">
      <c r="A901" s="211">
        <v>40090</v>
      </c>
      <c r="B901" s="34" t="s">
        <v>543</v>
      </c>
      <c r="C901" s="35" t="s">
        <v>776</v>
      </c>
      <c r="D901" s="212">
        <v>30.21</v>
      </c>
      <c r="E901" s="35" t="s">
        <v>3190</v>
      </c>
    </row>
    <row r="902" spans="1:5" s="52" customFormat="1" ht="24.95" customHeight="1" x14ac:dyDescent="0.2">
      <c r="A902" s="211">
        <v>40099</v>
      </c>
      <c r="B902" s="34" t="s">
        <v>544</v>
      </c>
      <c r="C902" s="35" t="s">
        <v>737</v>
      </c>
      <c r="D902" s="212">
        <v>715.09</v>
      </c>
      <c r="E902" s="35" t="s">
        <v>3190</v>
      </c>
    </row>
    <row r="903" spans="1:5" s="52" customFormat="1" ht="24.95" customHeight="1" x14ac:dyDescent="0.2">
      <c r="A903" s="211">
        <v>40091</v>
      </c>
      <c r="B903" s="34" t="s">
        <v>545</v>
      </c>
      <c r="C903" s="35" t="s">
        <v>776</v>
      </c>
      <c r="D903" s="212">
        <v>40.619999999999997</v>
      </c>
      <c r="E903" s="35" t="s">
        <v>3190</v>
      </c>
    </row>
    <row r="904" spans="1:5" s="52" customFormat="1" ht="24.95" customHeight="1" x14ac:dyDescent="0.2">
      <c r="A904" s="211">
        <v>40093</v>
      </c>
      <c r="B904" s="34" t="s">
        <v>546</v>
      </c>
      <c r="C904" s="35" t="s">
        <v>738</v>
      </c>
      <c r="D904" s="212">
        <v>74.040000000000006</v>
      </c>
      <c r="E904" s="35"/>
    </row>
    <row r="905" spans="1:5" s="52" customFormat="1" ht="24.95" customHeight="1" x14ac:dyDescent="0.2">
      <c r="A905" s="211">
        <v>43353</v>
      </c>
      <c r="B905" s="34" t="s">
        <v>3888</v>
      </c>
      <c r="C905" s="35" t="s">
        <v>738</v>
      </c>
      <c r="D905" s="212">
        <v>0.63</v>
      </c>
      <c r="E905" s="35"/>
    </row>
    <row r="906" spans="1:5" s="52" customFormat="1" ht="24.95" customHeight="1" x14ac:dyDescent="0.2">
      <c r="A906" s="211">
        <v>43337</v>
      </c>
      <c r="B906" s="34" t="s">
        <v>3889</v>
      </c>
      <c r="C906" s="35" t="s">
        <v>738</v>
      </c>
      <c r="D906" s="212">
        <v>0.55000000000000004</v>
      </c>
      <c r="E906" s="35"/>
    </row>
    <row r="907" spans="1:5" s="52" customFormat="1" ht="24.95" customHeight="1" x14ac:dyDescent="0.2">
      <c r="A907" s="211">
        <v>40077</v>
      </c>
      <c r="B907" s="34" t="s">
        <v>547</v>
      </c>
      <c r="C907" s="35" t="s">
        <v>738</v>
      </c>
      <c r="D907" s="212">
        <v>0.2</v>
      </c>
      <c r="E907" s="35"/>
    </row>
    <row r="908" spans="1:5" s="52" customFormat="1" ht="24.95" customHeight="1" x14ac:dyDescent="0.2">
      <c r="A908" s="211">
        <v>40142</v>
      </c>
      <c r="B908" s="34" t="s">
        <v>3312</v>
      </c>
      <c r="C908" s="35" t="s">
        <v>776</v>
      </c>
      <c r="D908" s="212">
        <v>92.76</v>
      </c>
      <c r="E908" s="35" t="s">
        <v>3190</v>
      </c>
    </row>
    <row r="909" spans="1:5" s="52" customFormat="1" ht="24.95" customHeight="1" x14ac:dyDescent="0.2">
      <c r="A909" s="211">
        <v>40124</v>
      </c>
      <c r="B909" s="34" t="s">
        <v>548</v>
      </c>
      <c r="C909" s="35" t="s">
        <v>738</v>
      </c>
      <c r="D909" s="212">
        <v>8.6300000000000008</v>
      </c>
      <c r="E909" s="35" t="s">
        <v>3190</v>
      </c>
    </row>
    <row r="910" spans="1:5" s="52" customFormat="1" ht="24.95" customHeight="1" x14ac:dyDescent="0.2">
      <c r="A910" s="211">
        <v>40146</v>
      </c>
      <c r="B910" s="34" t="s">
        <v>549</v>
      </c>
      <c r="C910" s="35" t="s">
        <v>738</v>
      </c>
      <c r="D910" s="212">
        <v>16.11</v>
      </c>
      <c r="E910" s="35" t="s">
        <v>3190</v>
      </c>
    </row>
    <row r="911" spans="1:5" s="52" customFormat="1" ht="24.95" customHeight="1" x14ac:dyDescent="0.2">
      <c r="A911" s="211">
        <v>40145</v>
      </c>
      <c r="B911" s="34" t="s">
        <v>550</v>
      </c>
      <c r="C911" s="35" t="s">
        <v>738</v>
      </c>
      <c r="D911" s="212">
        <v>453.64</v>
      </c>
      <c r="E911" s="35" t="s">
        <v>3190</v>
      </c>
    </row>
    <row r="912" spans="1:5" s="52" customFormat="1" ht="24.95" customHeight="1" x14ac:dyDescent="0.2">
      <c r="A912" s="211">
        <v>40109</v>
      </c>
      <c r="B912" s="34" t="s">
        <v>551</v>
      </c>
      <c r="C912" s="35" t="s">
        <v>737</v>
      </c>
      <c r="D912" s="212">
        <v>28.92</v>
      </c>
      <c r="E912" s="35"/>
    </row>
    <row r="913" spans="1:5" s="52" customFormat="1" ht="24.95" customHeight="1" x14ac:dyDescent="0.2">
      <c r="A913" s="211">
        <v>40125</v>
      </c>
      <c r="B913" s="34" t="s">
        <v>552</v>
      </c>
      <c r="C913" s="35" t="s">
        <v>738</v>
      </c>
      <c r="D913" s="212">
        <v>11.57</v>
      </c>
      <c r="E913" s="35" t="s">
        <v>3190</v>
      </c>
    </row>
    <row r="914" spans="1:5" s="52" customFormat="1" ht="24.95" customHeight="1" x14ac:dyDescent="0.2">
      <c r="A914" s="211">
        <v>40113</v>
      </c>
      <c r="B914" s="34" t="s">
        <v>553</v>
      </c>
      <c r="C914" s="35" t="s">
        <v>738</v>
      </c>
      <c r="D914" s="212">
        <v>12.91</v>
      </c>
      <c r="E914" s="35" t="s">
        <v>3190</v>
      </c>
    </row>
    <row r="915" spans="1:5" s="52" customFormat="1" ht="24.95" customHeight="1" x14ac:dyDescent="0.2">
      <c r="A915" s="211">
        <v>40140</v>
      </c>
      <c r="B915" s="34" t="s">
        <v>3313</v>
      </c>
      <c r="C915" s="35" t="s">
        <v>776</v>
      </c>
      <c r="D915" s="212">
        <v>94.2</v>
      </c>
      <c r="E915" s="35" t="s">
        <v>3190</v>
      </c>
    </row>
    <row r="916" spans="1:5" s="52" customFormat="1" ht="24.95" customHeight="1" x14ac:dyDescent="0.2">
      <c r="A916" s="211">
        <v>40139</v>
      </c>
      <c r="B916" s="34" t="s">
        <v>554</v>
      </c>
      <c r="C916" s="35" t="s">
        <v>776</v>
      </c>
      <c r="D916" s="212">
        <v>9.73</v>
      </c>
      <c r="E916" s="35"/>
    </row>
    <row r="917" spans="1:5" s="52" customFormat="1" ht="24.95" customHeight="1" x14ac:dyDescent="0.2">
      <c r="A917" s="206" t="s">
        <v>3890</v>
      </c>
      <c r="B917" s="206"/>
      <c r="C917" s="206"/>
      <c r="D917" s="206"/>
      <c r="E917" s="206"/>
    </row>
    <row r="918" spans="1:5" s="52" customFormat="1" ht="24.95" customHeight="1" x14ac:dyDescent="0.2">
      <c r="A918" s="211">
        <v>42186</v>
      </c>
      <c r="B918" s="34" t="s">
        <v>555</v>
      </c>
      <c r="C918" s="35" t="s">
        <v>3830</v>
      </c>
      <c r="D918" s="213">
        <v>7072.61</v>
      </c>
      <c r="E918" s="35"/>
    </row>
    <row r="919" spans="1:5" s="52" customFormat="1" ht="24.95" customHeight="1" x14ac:dyDescent="0.2">
      <c r="A919" s="206" t="s">
        <v>3891</v>
      </c>
      <c r="B919" s="206"/>
      <c r="C919" s="206"/>
      <c r="D919" s="206"/>
      <c r="E919" s="206"/>
    </row>
    <row r="920" spans="1:5" s="52" customFormat="1" ht="24.95" customHeight="1" x14ac:dyDescent="0.2">
      <c r="A920" s="211">
        <v>41352</v>
      </c>
      <c r="B920" s="34" t="s">
        <v>3314</v>
      </c>
      <c r="C920" s="35" t="s">
        <v>3614</v>
      </c>
      <c r="D920" s="212">
        <v>145.6</v>
      </c>
      <c r="E920" s="35"/>
    </row>
    <row r="921" spans="1:5" s="52" customFormat="1" ht="24.95" customHeight="1" x14ac:dyDescent="0.2">
      <c r="A921" s="211">
        <v>41340</v>
      </c>
      <c r="B921" s="34" t="s">
        <v>3892</v>
      </c>
      <c r="C921" s="35" t="s">
        <v>776</v>
      </c>
      <c r="D921" s="212">
        <v>687.89</v>
      </c>
      <c r="E921" s="35"/>
    </row>
    <row r="922" spans="1:5" s="52" customFormat="1" ht="24.95" customHeight="1" x14ac:dyDescent="0.2">
      <c r="A922" s="211">
        <v>40331</v>
      </c>
      <c r="B922" s="34" t="s">
        <v>557</v>
      </c>
      <c r="C922" s="35" t="s">
        <v>738</v>
      </c>
      <c r="D922" s="212">
        <v>81.58</v>
      </c>
      <c r="E922" s="35" t="s">
        <v>3190</v>
      </c>
    </row>
    <row r="923" spans="1:5" s="52" customFormat="1" ht="24.95" customHeight="1" x14ac:dyDescent="0.2">
      <c r="A923" s="211">
        <v>40403</v>
      </c>
      <c r="B923" s="34" t="s">
        <v>3315</v>
      </c>
      <c r="C923" s="35" t="s">
        <v>776</v>
      </c>
      <c r="D923" s="212">
        <v>175.05</v>
      </c>
      <c r="E923" s="35" t="s">
        <v>3190</v>
      </c>
    </row>
    <row r="924" spans="1:5" s="52" customFormat="1" ht="24.95" customHeight="1" x14ac:dyDescent="0.2">
      <c r="A924" s="211">
        <v>40405</v>
      </c>
      <c r="B924" s="34" t="s">
        <v>558</v>
      </c>
      <c r="C924" s="35" t="s">
        <v>776</v>
      </c>
      <c r="D924" s="212">
        <v>247.04</v>
      </c>
      <c r="E924" s="35"/>
    </row>
    <row r="925" spans="1:5" s="52" customFormat="1" ht="24.95" customHeight="1" x14ac:dyDescent="0.2">
      <c r="A925" s="211">
        <v>40408</v>
      </c>
      <c r="B925" s="34" t="s">
        <v>559</v>
      </c>
      <c r="C925" s="35" t="s">
        <v>776</v>
      </c>
      <c r="D925" s="212">
        <v>467.89</v>
      </c>
      <c r="E925" s="35" t="s">
        <v>3190</v>
      </c>
    </row>
    <row r="926" spans="1:5" s="52" customFormat="1" ht="24.95" customHeight="1" x14ac:dyDescent="0.2">
      <c r="A926" s="211">
        <v>40406</v>
      </c>
      <c r="B926" s="34" t="s">
        <v>3893</v>
      </c>
      <c r="C926" s="35" t="s">
        <v>776</v>
      </c>
      <c r="D926" s="212">
        <v>425.97</v>
      </c>
      <c r="E926" s="35" t="s">
        <v>3190</v>
      </c>
    </row>
    <row r="927" spans="1:5" s="52" customFormat="1" ht="24.95" customHeight="1" x14ac:dyDescent="0.2">
      <c r="A927" s="211">
        <v>40407</v>
      </c>
      <c r="B927" s="34" t="s">
        <v>3894</v>
      </c>
      <c r="C927" s="35" t="s">
        <v>776</v>
      </c>
      <c r="D927" s="212">
        <v>732.53</v>
      </c>
      <c r="E927" s="35" t="s">
        <v>3190</v>
      </c>
    </row>
    <row r="928" spans="1:5" s="52" customFormat="1" ht="24.95" customHeight="1" x14ac:dyDescent="0.2">
      <c r="A928" s="211">
        <v>40409</v>
      </c>
      <c r="B928" s="34" t="s">
        <v>3895</v>
      </c>
      <c r="C928" s="35" t="s">
        <v>776</v>
      </c>
      <c r="D928" s="212">
        <v>816.38</v>
      </c>
      <c r="E928" s="35" t="s">
        <v>3190</v>
      </c>
    </row>
    <row r="929" spans="1:5" s="52" customFormat="1" ht="24.95" customHeight="1" x14ac:dyDescent="0.2">
      <c r="A929" s="211">
        <v>40404</v>
      </c>
      <c r="B929" s="34" t="s">
        <v>560</v>
      </c>
      <c r="C929" s="35" t="s">
        <v>776</v>
      </c>
      <c r="D929" s="212">
        <v>168.76</v>
      </c>
      <c r="E929" s="35"/>
    </row>
    <row r="930" spans="1:5" s="52" customFormat="1" ht="24.95" customHeight="1" x14ac:dyDescent="0.2">
      <c r="A930" s="211">
        <v>42051</v>
      </c>
      <c r="B930" s="34" t="s">
        <v>3896</v>
      </c>
      <c r="C930" s="35" t="s">
        <v>776</v>
      </c>
      <c r="D930" s="213">
        <v>1102.52</v>
      </c>
      <c r="E930" s="35" t="s">
        <v>3190</v>
      </c>
    </row>
    <row r="931" spans="1:5" s="52" customFormat="1" ht="24.95" customHeight="1" x14ac:dyDescent="0.2">
      <c r="A931" s="211">
        <v>42052</v>
      </c>
      <c r="B931" s="34" t="s">
        <v>3897</v>
      </c>
      <c r="C931" s="35" t="s">
        <v>776</v>
      </c>
      <c r="D931" s="212">
        <v>609.14</v>
      </c>
      <c r="E931" s="35" t="s">
        <v>3190</v>
      </c>
    </row>
    <row r="932" spans="1:5" s="52" customFormat="1" ht="24.95" customHeight="1" x14ac:dyDescent="0.2">
      <c r="A932" s="211">
        <v>40410</v>
      </c>
      <c r="B932" s="34" t="s">
        <v>3316</v>
      </c>
      <c r="C932" s="35" t="s">
        <v>776</v>
      </c>
      <c r="D932" s="212">
        <v>390.53</v>
      </c>
      <c r="E932" s="35" t="s">
        <v>3190</v>
      </c>
    </row>
    <row r="933" spans="1:5" s="52" customFormat="1" ht="24.95" customHeight="1" x14ac:dyDescent="0.2">
      <c r="A933" s="211">
        <v>40309</v>
      </c>
      <c r="B933" s="34" t="s">
        <v>3898</v>
      </c>
      <c r="C933" s="35" t="s">
        <v>738</v>
      </c>
      <c r="D933" s="212">
        <v>173.85</v>
      </c>
      <c r="E933" s="35" t="s">
        <v>3190</v>
      </c>
    </row>
    <row r="934" spans="1:5" s="52" customFormat="1" ht="24.95" customHeight="1" x14ac:dyDescent="0.2">
      <c r="A934" s="211">
        <v>41258</v>
      </c>
      <c r="B934" s="34" t="s">
        <v>561</v>
      </c>
      <c r="C934" s="35" t="s">
        <v>776</v>
      </c>
      <c r="D934" s="212">
        <v>209.66</v>
      </c>
      <c r="E934" s="35"/>
    </row>
    <row r="935" spans="1:5" s="52" customFormat="1" ht="24.95" customHeight="1" x14ac:dyDescent="0.2">
      <c r="A935" s="211">
        <v>41034</v>
      </c>
      <c r="B935" s="34" t="s">
        <v>562</v>
      </c>
      <c r="C935" s="35" t="s">
        <v>776</v>
      </c>
      <c r="D935" s="212">
        <v>161.27000000000001</v>
      </c>
      <c r="E935" s="35"/>
    </row>
    <row r="936" spans="1:5" s="52" customFormat="1" ht="24.95" customHeight="1" x14ac:dyDescent="0.2">
      <c r="A936" s="211">
        <v>41026</v>
      </c>
      <c r="B936" s="34" t="s">
        <v>3899</v>
      </c>
      <c r="C936" s="35" t="s">
        <v>776</v>
      </c>
      <c r="D936" s="212">
        <v>134.18</v>
      </c>
      <c r="E936" s="35"/>
    </row>
    <row r="937" spans="1:5" s="52" customFormat="1" ht="24.95" customHeight="1" x14ac:dyDescent="0.2">
      <c r="A937" s="211">
        <v>41022</v>
      </c>
      <c r="B937" s="34" t="s">
        <v>3900</v>
      </c>
      <c r="C937" s="35" t="s">
        <v>776</v>
      </c>
      <c r="D937" s="212">
        <v>125.23</v>
      </c>
      <c r="E937" s="35"/>
    </row>
    <row r="938" spans="1:5" s="52" customFormat="1" ht="24.95" customHeight="1" x14ac:dyDescent="0.2">
      <c r="A938" s="206" t="s">
        <v>3901</v>
      </c>
      <c r="B938" s="206"/>
      <c r="C938" s="206"/>
      <c r="D938" s="206"/>
      <c r="E938" s="206"/>
    </row>
    <row r="939" spans="1:5" s="52" customFormat="1" ht="24.95" customHeight="1" x14ac:dyDescent="0.2">
      <c r="A939" s="211">
        <v>41403</v>
      </c>
      <c r="B939" s="34" t="s">
        <v>3902</v>
      </c>
      <c r="C939" s="35" t="s">
        <v>776</v>
      </c>
      <c r="D939" s="212">
        <v>825.01</v>
      </c>
      <c r="E939" s="35"/>
    </row>
    <row r="940" spans="1:5" s="52" customFormat="1" ht="24.95" customHeight="1" x14ac:dyDescent="0.2">
      <c r="A940" s="211">
        <v>40398</v>
      </c>
      <c r="B940" s="34" t="s">
        <v>563</v>
      </c>
      <c r="C940" s="35" t="s">
        <v>738</v>
      </c>
      <c r="D940" s="212">
        <v>180.31</v>
      </c>
      <c r="E940" s="35"/>
    </row>
    <row r="941" spans="1:5" s="52" customFormat="1" ht="24.95" customHeight="1" x14ac:dyDescent="0.2">
      <c r="A941" s="211">
        <v>41036</v>
      </c>
      <c r="B941" s="34" t="s">
        <v>564</v>
      </c>
      <c r="C941" s="35" t="s">
        <v>943</v>
      </c>
      <c r="D941" s="212">
        <v>89.72</v>
      </c>
      <c r="E941" s="35"/>
    </row>
    <row r="942" spans="1:5" s="52" customFormat="1" ht="24.95" customHeight="1" x14ac:dyDescent="0.2">
      <c r="A942" s="211">
        <v>41423</v>
      </c>
      <c r="B942" s="34" t="s">
        <v>3903</v>
      </c>
      <c r="C942" s="35" t="s">
        <v>738</v>
      </c>
      <c r="D942" s="213">
        <v>2979.55</v>
      </c>
      <c r="E942" s="35"/>
    </row>
    <row r="943" spans="1:5" s="52" customFormat="1" ht="24.95" customHeight="1" x14ac:dyDescent="0.2">
      <c r="A943" s="211">
        <v>41424</v>
      </c>
      <c r="B943" s="34" t="s">
        <v>3904</v>
      </c>
      <c r="C943" s="35" t="s">
        <v>738</v>
      </c>
      <c r="D943" s="213">
        <v>2931.78</v>
      </c>
      <c r="E943" s="35"/>
    </row>
    <row r="944" spans="1:5" s="52" customFormat="1" ht="24.95" customHeight="1" x14ac:dyDescent="0.2">
      <c r="A944" s="211">
        <v>41425</v>
      </c>
      <c r="B944" s="34" t="s">
        <v>3905</v>
      </c>
      <c r="C944" s="35" t="s">
        <v>738</v>
      </c>
      <c r="D944" s="213">
        <v>3221.56</v>
      </c>
      <c r="E944" s="35"/>
    </row>
    <row r="945" spans="1:5" s="52" customFormat="1" ht="24.95" customHeight="1" x14ac:dyDescent="0.2">
      <c r="A945" s="211">
        <v>41426</v>
      </c>
      <c r="B945" s="34" t="s">
        <v>3906</v>
      </c>
      <c r="C945" s="35" t="s">
        <v>738</v>
      </c>
      <c r="D945" s="213">
        <v>3364.53</v>
      </c>
      <c r="E945" s="35"/>
    </row>
    <row r="946" spans="1:5" s="52" customFormat="1" ht="24.95" customHeight="1" x14ac:dyDescent="0.2">
      <c r="A946" s="211">
        <v>41428</v>
      </c>
      <c r="B946" s="34" t="s">
        <v>3907</v>
      </c>
      <c r="C946" s="35" t="s">
        <v>738</v>
      </c>
      <c r="D946" s="213">
        <v>3492.27</v>
      </c>
      <c r="E946" s="35"/>
    </row>
    <row r="947" spans="1:5" s="52" customFormat="1" ht="24.95" customHeight="1" x14ac:dyDescent="0.2">
      <c r="A947" s="211">
        <v>41417</v>
      </c>
      <c r="B947" s="34" t="s">
        <v>3908</v>
      </c>
      <c r="C947" s="35" t="s">
        <v>738</v>
      </c>
      <c r="D947" s="213">
        <v>2300.4299999999998</v>
      </c>
      <c r="E947" s="35"/>
    </row>
    <row r="948" spans="1:5" s="52" customFormat="1" ht="24.95" customHeight="1" x14ac:dyDescent="0.2">
      <c r="A948" s="211">
        <v>41418</v>
      </c>
      <c r="B948" s="34" t="s">
        <v>3909</v>
      </c>
      <c r="C948" s="35" t="s">
        <v>738</v>
      </c>
      <c r="D948" s="213">
        <v>2342.06</v>
      </c>
      <c r="E948" s="35"/>
    </row>
    <row r="949" spans="1:5" s="52" customFormat="1" ht="24.95" customHeight="1" x14ac:dyDescent="0.2">
      <c r="A949" s="211">
        <v>41419</v>
      </c>
      <c r="B949" s="34" t="s">
        <v>3910</v>
      </c>
      <c r="C949" s="35" t="s">
        <v>738</v>
      </c>
      <c r="D949" s="213">
        <v>2414.2800000000002</v>
      </c>
      <c r="E949" s="35"/>
    </row>
    <row r="950" spans="1:5" s="52" customFormat="1" ht="24.95" customHeight="1" x14ac:dyDescent="0.2">
      <c r="A950" s="211">
        <v>41420</v>
      </c>
      <c r="B950" s="34" t="s">
        <v>3911</v>
      </c>
      <c r="C950" s="35" t="s">
        <v>738</v>
      </c>
      <c r="D950" s="213">
        <v>2698.75</v>
      </c>
      <c r="E950" s="35"/>
    </row>
    <row r="951" spans="1:5" s="52" customFormat="1" ht="24.95" customHeight="1" x14ac:dyDescent="0.2">
      <c r="A951" s="211">
        <v>41421</v>
      </c>
      <c r="B951" s="34" t="s">
        <v>3912</v>
      </c>
      <c r="C951" s="35" t="s">
        <v>738</v>
      </c>
      <c r="D951" s="213">
        <v>2890.76</v>
      </c>
      <c r="E951" s="35"/>
    </row>
    <row r="952" spans="1:5" s="52" customFormat="1" ht="24.95" customHeight="1" x14ac:dyDescent="0.2">
      <c r="A952" s="211">
        <v>41422</v>
      </c>
      <c r="B952" s="34" t="s">
        <v>3913</v>
      </c>
      <c r="C952" s="35" t="s">
        <v>738</v>
      </c>
      <c r="D952" s="213">
        <v>2984.88</v>
      </c>
      <c r="E952" s="35"/>
    </row>
    <row r="953" spans="1:5" s="52" customFormat="1" ht="24.95" customHeight="1" x14ac:dyDescent="0.2">
      <c r="A953" s="211">
        <v>41427</v>
      </c>
      <c r="B953" s="34" t="s">
        <v>3914</v>
      </c>
      <c r="C953" s="35" t="s">
        <v>738</v>
      </c>
      <c r="D953" s="213">
        <v>3453.84</v>
      </c>
      <c r="E953" s="35"/>
    </row>
    <row r="954" spans="1:5" s="52" customFormat="1" ht="24.95" customHeight="1" x14ac:dyDescent="0.2">
      <c r="A954" s="206" t="s">
        <v>3915</v>
      </c>
      <c r="B954" s="206"/>
      <c r="C954" s="206"/>
      <c r="D954" s="206"/>
      <c r="E954" s="206"/>
    </row>
    <row r="955" spans="1:5" s="52" customFormat="1" ht="24.95" customHeight="1" x14ac:dyDescent="0.2">
      <c r="A955" s="211">
        <v>40381</v>
      </c>
      <c r="B955" s="34" t="s">
        <v>3916</v>
      </c>
      <c r="C955" s="35" t="s">
        <v>738</v>
      </c>
      <c r="D955" s="212">
        <v>19.22</v>
      </c>
      <c r="E955" s="35"/>
    </row>
    <row r="956" spans="1:5" s="52" customFormat="1" ht="24.95" customHeight="1" x14ac:dyDescent="0.2">
      <c r="A956" s="211">
        <v>41260</v>
      </c>
      <c r="B956" s="34" t="s">
        <v>565</v>
      </c>
      <c r="C956" s="35" t="s">
        <v>3614</v>
      </c>
      <c r="D956" s="212">
        <v>825.85</v>
      </c>
      <c r="E956" s="35" t="s">
        <v>3190</v>
      </c>
    </row>
    <row r="957" spans="1:5" s="52" customFormat="1" ht="24.95" customHeight="1" x14ac:dyDescent="0.2">
      <c r="A957" s="211">
        <v>41045</v>
      </c>
      <c r="B957" s="34" t="s">
        <v>566</v>
      </c>
      <c r="C957" s="35" t="s">
        <v>3614</v>
      </c>
      <c r="D957" s="212">
        <v>828.69</v>
      </c>
      <c r="E957" s="35" t="s">
        <v>3190</v>
      </c>
    </row>
    <row r="958" spans="1:5" s="52" customFormat="1" ht="24.95" customHeight="1" x14ac:dyDescent="0.2">
      <c r="A958" s="211">
        <v>40387</v>
      </c>
      <c r="B958" s="34" t="s">
        <v>3917</v>
      </c>
      <c r="C958" s="35" t="s">
        <v>3918</v>
      </c>
      <c r="D958" s="212">
        <v>161.41999999999999</v>
      </c>
      <c r="E958" s="35" t="s">
        <v>3190</v>
      </c>
    </row>
    <row r="959" spans="1:5" s="52" customFormat="1" ht="24.95" customHeight="1" x14ac:dyDescent="0.2">
      <c r="A959" s="211">
        <v>40339</v>
      </c>
      <c r="B959" s="34" t="s">
        <v>3919</v>
      </c>
      <c r="C959" s="35" t="s">
        <v>776</v>
      </c>
      <c r="D959" s="212">
        <v>68.02</v>
      </c>
      <c r="E959" s="35"/>
    </row>
    <row r="960" spans="1:5" s="52" customFormat="1" ht="24.95" customHeight="1" x14ac:dyDescent="0.2">
      <c r="A960" s="211">
        <v>40379</v>
      </c>
      <c r="B960" s="34" t="s">
        <v>567</v>
      </c>
      <c r="C960" s="35" t="s">
        <v>159</v>
      </c>
      <c r="D960" s="212">
        <v>9.2899999999999991</v>
      </c>
      <c r="E960" s="35" t="s">
        <v>3190</v>
      </c>
    </row>
    <row r="961" spans="1:5" s="52" customFormat="1" ht="24.95" customHeight="1" x14ac:dyDescent="0.2">
      <c r="A961" s="211">
        <v>42875</v>
      </c>
      <c r="B961" s="34" t="s">
        <v>16129</v>
      </c>
      <c r="C961" s="35" t="s">
        <v>776</v>
      </c>
      <c r="D961" s="212">
        <v>39.14</v>
      </c>
      <c r="E961" s="35"/>
    </row>
    <row r="962" spans="1:5" s="52" customFormat="1" ht="24.95" customHeight="1" x14ac:dyDescent="0.2">
      <c r="A962" s="211">
        <v>40991</v>
      </c>
      <c r="B962" s="34" t="s">
        <v>3920</v>
      </c>
      <c r="C962" s="35" t="s">
        <v>159</v>
      </c>
      <c r="D962" s="212">
        <v>113.11</v>
      </c>
      <c r="E962" s="35"/>
    </row>
    <row r="963" spans="1:5" s="52" customFormat="1" ht="24.95" customHeight="1" x14ac:dyDescent="0.2">
      <c r="A963" s="211">
        <v>40382</v>
      </c>
      <c r="B963" s="34" t="s">
        <v>568</v>
      </c>
      <c r="C963" s="35" t="s">
        <v>737</v>
      </c>
      <c r="D963" s="212">
        <v>681.24</v>
      </c>
      <c r="E963" s="35"/>
    </row>
    <row r="964" spans="1:5" s="52" customFormat="1" ht="24.95" customHeight="1" x14ac:dyDescent="0.2">
      <c r="A964" s="211">
        <v>42660</v>
      </c>
      <c r="B964" s="34" t="s">
        <v>569</v>
      </c>
      <c r="C964" s="35" t="s">
        <v>737</v>
      </c>
      <c r="D964" s="212">
        <v>726.82</v>
      </c>
      <c r="E964" s="35"/>
    </row>
    <row r="965" spans="1:5" s="52" customFormat="1" ht="24.95" customHeight="1" x14ac:dyDescent="0.2">
      <c r="A965" s="211">
        <v>40401</v>
      </c>
      <c r="B965" s="34" t="s">
        <v>3921</v>
      </c>
      <c r="C965" s="35" t="s">
        <v>3614</v>
      </c>
      <c r="D965" s="213">
        <v>1934.02</v>
      </c>
      <c r="E965" s="35" t="s">
        <v>3190</v>
      </c>
    </row>
    <row r="966" spans="1:5" s="52" customFormat="1" ht="24.95" customHeight="1" x14ac:dyDescent="0.2">
      <c r="A966" s="211">
        <v>41200</v>
      </c>
      <c r="B966" s="34" t="s">
        <v>3317</v>
      </c>
      <c r="C966" s="35" t="s">
        <v>3614</v>
      </c>
      <c r="D966" s="212">
        <v>24.86</v>
      </c>
      <c r="E966" s="35"/>
    </row>
    <row r="967" spans="1:5" s="52" customFormat="1" ht="24.95" customHeight="1" x14ac:dyDescent="0.2">
      <c r="A967" s="211">
        <v>42876</v>
      </c>
      <c r="B967" s="34" t="s">
        <v>570</v>
      </c>
      <c r="C967" s="35" t="s">
        <v>738</v>
      </c>
      <c r="D967" s="212">
        <v>137.21</v>
      </c>
      <c r="E967" s="35"/>
    </row>
    <row r="968" spans="1:5" s="52" customFormat="1" ht="24.95" customHeight="1" x14ac:dyDescent="0.2">
      <c r="A968" s="211">
        <v>42239</v>
      </c>
      <c r="B968" s="34" t="s">
        <v>3922</v>
      </c>
      <c r="C968" s="35" t="s">
        <v>737</v>
      </c>
      <c r="D968" s="212">
        <v>139.33000000000001</v>
      </c>
      <c r="E968" s="35" t="s">
        <v>3190</v>
      </c>
    </row>
    <row r="969" spans="1:5" s="52" customFormat="1" ht="24.95" customHeight="1" x14ac:dyDescent="0.2">
      <c r="A969" s="211">
        <v>40329</v>
      </c>
      <c r="B969" s="34" t="s">
        <v>3923</v>
      </c>
      <c r="C969" s="35" t="s">
        <v>737</v>
      </c>
      <c r="D969" s="212">
        <v>162.44999999999999</v>
      </c>
      <c r="E969" s="35" t="s">
        <v>3190</v>
      </c>
    </row>
    <row r="970" spans="1:5" s="52" customFormat="1" ht="24.95" customHeight="1" x14ac:dyDescent="0.2">
      <c r="A970" s="211">
        <v>41195</v>
      </c>
      <c r="B970" s="34" t="s">
        <v>571</v>
      </c>
      <c r="C970" s="35" t="s">
        <v>159</v>
      </c>
      <c r="D970" s="212">
        <v>8.52</v>
      </c>
      <c r="E970" s="35"/>
    </row>
    <row r="971" spans="1:5" s="52" customFormat="1" ht="24.95" customHeight="1" x14ac:dyDescent="0.2">
      <c r="A971" s="211">
        <v>40315</v>
      </c>
      <c r="B971" s="34" t="s">
        <v>572</v>
      </c>
      <c r="C971" s="35" t="s">
        <v>738</v>
      </c>
      <c r="D971" s="212">
        <v>279.08</v>
      </c>
      <c r="E971" s="35" t="s">
        <v>3190</v>
      </c>
    </row>
    <row r="972" spans="1:5" s="52" customFormat="1" ht="24.95" customHeight="1" x14ac:dyDescent="0.2">
      <c r="A972" s="211">
        <v>40314</v>
      </c>
      <c r="B972" s="34" t="s">
        <v>3924</v>
      </c>
      <c r="C972" s="35" t="s">
        <v>738</v>
      </c>
      <c r="D972" s="212">
        <v>112.44</v>
      </c>
      <c r="E972" s="35" t="s">
        <v>3190</v>
      </c>
    </row>
    <row r="973" spans="1:5" s="52" customFormat="1" ht="24.95" customHeight="1" x14ac:dyDescent="0.2">
      <c r="A973" s="211">
        <v>40321</v>
      </c>
      <c r="B973" s="34" t="s">
        <v>3925</v>
      </c>
      <c r="C973" s="35" t="s">
        <v>738</v>
      </c>
      <c r="D973" s="212">
        <v>79.17</v>
      </c>
      <c r="E973" s="35" t="s">
        <v>3190</v>
      </c>
    </row>
    <row r="974" spans="1:5" s="52" customFormat="1" ht="24.95" customHeight="1" x14ac:dyDescent="0.2">
      <c r="A974" s="211">
        <v>40323</v>
      </c>
      <c r="B974" s="34" t="s">
        <v>16127</v>
      </c>
      <c r="C974" s="35" t="s">
        <v>738</v>
      </c>
      <c r="D974" s="212">
        <v>82.58</v>
      </c>
      <c r="E974" s="35" t="s">
        <v>3190</v>
      </c>
    </row>
    <row r="975" spans="1:5" s="52" customFormat="1" ht="24.95" customHeight="1" x14ac:dyDescent="0.2">
      <c r="A975" s="211">
        <v>40324</v>
      </c>
      <c r="B975" s="34" t="s">
        <v>16128</v>
      </c>
      <c r="C975" s="35" t="s">
        <v>738</v>
      </c>
      <c r="D975" s="212">
        <v>71.62</v>
      </c>
      <c r="E975" s="35" t="s">
        <v>3190</v>
      </c>
    </row>
    <row r="976" spans="1:5" s="52" customFormat="1" ht="24.95" customHeight="1" x14ac:dyDescent="0.2">
      <c r="A976" s="211">
        <v>40325</v>
      </c>
      <c r="B976" s="34" t="s">
        <v>3926</v>
      </c>
      <c r="C976" s="35" t="s">
        <v>738</v>
      </c>
      <c r="D976" s="212">
        <v>62.13</v>
      </c>
      <c r="E976" s="35" t="s">
        <v>3190</v>
      </c>
    </row>
    <row r="977" spans="1:5" s="52" customFormat="1" ht="24.95" customHeight="1" x14ac:dyDescent="0.2">
      <c r="A977" s="211">
        <v>40319</v>
      </c>
      <c r="B977" s="34" t="s">
        <v>3927</v>
      </c>
      <c r="C977" s="35" t="s">
        <v>738</v>
      </c>
      <c r="D977" s="212">
        <v>100.04</v>
      </c>
      <c r="E977" s="35" t="s">
        <v>3190</v>
      </c>
    </row>
    <row r="978" spans="1:5" s="52" customFormat="1" ht="24.95" customHeight="1" x14ac:dyDescent="0.2">
      <c r="A978" s="211">
        <v>40320</v>
      </c>
      <c r="B978" s="34" t="s">
        <v>3928</v>
      </c>
      <c r="C978" s="35" t="s">
        <v>738</v>
      </c>
      <c r="D978" s="212">
        <v>111.62</v>
      </c>
      <c r="E978" s="35" t="s">
        <v>3190</v>
      </c>
    </row>
    <row r="979" spans="1:5" s="52" customFormat="1" ht="24.95" customHeight="1" x14ac:dyDescent="0.2">
      <c r="A979" s="211">
        <v>40322</v>
      </c>
      <c r="B979" s="34" t="s">
        <v>3929</v>
      </c>
      <c r="C979" s="35" t="s">
        <v>738</v>
      </c>
      <c r="D979" s="212">
        <v>117.37</v>
      </c>
      <c r="E979" s="35" t="s">
        <v>3190</v>
      </c>
    </row>
    <row r="980" spans="1:5" s="52" customFormat="1" ht="24.95" customHeight="1" x14ac:dyDescent="0.2">
      <c r="A980" s="211">
        <v>40342</v>
      </c>
      <c r="B980" s="34" t="s">
        <v>573</v>
      </c>
      <c r="C980" s="35" t="s">
        <v>3614</v>
      </c>
      <c r="D980" s="212">
        <v>37.33</v>
      </c>
      <c r="E980" s="35"/>
    </row>
    <row r="981" spans="1:5" s="52" customFormat="1" ht="24.95" customHeight="1" x14ac:dyDescent="0.2">
      <c r="A981" s="211">
        <v>40338</v>
      </c>
      <c r="B981" s="34" t="s">
        <v>574</v>
      </c>
      <c r="C981" s="35" t="s">
        <v>3614</v>
      </c>
      <c r="D981" s="212">
        <v>27.19</v>
      </c>
      <c r="E981" s="35"/>
    </row>
    <row r="982" spans="1:5" s="52" customFormat="1" ht="24.95" customHeight="1" x14ac:dyDescent="0.2">
      <c r="A982" s="211">
        <v>40341</v>
      </c>
      <c r="B982" s="34" t="s">
        <v>3930</v>
      </c>
      <c r="C982" s="35" t="s">
        <v>3614</v>
      </c>
      <c r="D982" s="212">
        <v>7.4</v>
      </c>
      <c r="E982" s="35"/>
    </row>
    <row r="983" spans="1:5" s="52" customFormat="1" ht="24.95" customHeight="1" x14ac:dyDescent="0.2">
      <c r="A983" s="211">
        <v>40416</v>
      </c>
      <c r="B983" s="34" t="s">
        <v>575</v>
      </c>
      <c r="C983" s="35" t="s">
        <v>776</v>
      </c>
      <c r="D983" s="212">
        <v>277.11</v>
      </c>
      <c r="E983" s="35"/>
    </row>
    <row r="984" spans="1:5" s="52" customFormat="1" ht="24.95" customHeight="1" x14ac:dyDescent="0.2">
      <c r="A984" s="211">
        <v>40389</v>
      </c>
      <c r="B984" s="34" t="s">
        <v>576</v>
      </c>
      <c r="C984" s="35" t="s">
        <v>776</v>
      </c>
      <c r="D984" s="212">
        <v>68.37</v>
      </c>
      <c r="E984" s="35"/>
    </row>
    <row r="985" spans="1:5" s="52" customFormat="1" ht="24.95" customHeight="1" x14ac:dyDescent="0.2">
      <c r="A985" s="211">
        <v>40388</v>
      </c>
      <c r="B985" s="34" t="s">
        <v>577</v>
      </c>
      <c r="C985" s="35" t="s">
        <v>776</v>
      </c>
      <c r="D985" s="212">
        <v>267.41000000000003</v>
      </c>
      <c r="E985" s="35"/>
    </row>
    <row r="986" spans="1:5" s="52" customFormat="1" ht="24.95" customHeight="1" x14ac:dyDescent="0.2">
      <c r="A986" s="211">
        <v>41232</v>
      </c>
      <c r="B986" s="34" t="s">
        <v>578</v>
      </c>
      <c r="C986" s="35" t="s">
        <v>738</v>
      </c>
      <c r="D986" s="212">
        <v>10.99</v>
      </c>
      <c r="E986" s="35"/>
    </row>
    <row r="987" spans="1:5" s="52" customFormat="1" ht="24.95" customHeight="1" x14ac:dyDescent="0.2">
      <c r="A987" s="211">
        <v>40402</v>
      </c>
      <c r="B987" s="34" t="s">
        <v>579</v>
      </c>
      <c r="C987" s="35" t="s">
        <v>738</v>
      </c>
      <c r="D987" s="212">
        <v>29.86</v>
      </c>
      <c r="E987" s="35"/>
    </row>
    <row r="988" spans="1:5" s="52" customFormat="1" ht="24.95" customHeight="1" x14ac:dyDescent="0.2">
      <c r="A988" s="211">
        <v>41033</v>
      </c>
      <c r="B988" s="34" t="s">
        <v>580</v>
      </c>
      <c r="C988" s="35" t="s">
        <v>581</v>
      </c>
      <c r="D988" s="212">
        <v>47.15</v>
      </c>
      <c r="E988" s="35"/>
    </row>
    <row r="989" spans="1:5" s="52" customFormat="1" ht="24.95" customHeight="1" x14ac:dyDescent="0.2">
      <c r="A989" s="211">
        <v>41233</v>
      </c>
      <c r="B989" s="34" t="s">
        <v>582</v>
      </c>
      <c r="C989" s="35" t="s">
        <v>159</v>
      </c>
      <c r="D989" s="212">
        <v>681.03</v>
      </c>
      <c r="E989" s="35"/>
    </row>
    <row r="990" spans="1:5" s="52" customFormat="1" ht="24.95" customHeight="1" x14ac:dyDescent="0.2">
      <c r="A990" s="211">
        <v>40386</v>
      </c>
      <c r="B990" s="34" t="s">
        <v>583</v>
      </c>
      <c r="C990" s="35" t="s">
        <v>776</v>
      </c>
      <c r="D990" s="212">
        <v>152.5</v>
      </c>
      <c r="E990" s="35" t="s">
        <v>3190</v>
      </c>
    </row>
    <row r="991" spans="1:5" s="52" customFormat="1" ht="24.95" customHeight="1" x14ac:dyDescent="0.2">
      <c r="A991" s="211">
        <v>41199</v>
      </c>
      <c r="B991" s="34" t="s">
        <v>3931</v>
      </c>
      <c r="C991" s="35" t="s">
        <v>776</v>
      </c>
      <c r="D991" s="212">
        <v>52.66</v>
      </c>
      <c r="E991" s="35"/>
    </row>
    <row r="992" spans="1:5" s="52" customFormat="1" ht="24.95" customHeight="1" x14ac:dyDescent="0.2">
      <c r="A992" s="211">
        <v>42529</v>
      </c>
      <c r="B992" s="34" t="s">
        <v>3932</v>
      </c>
      <c r="C992" s="35" t="s">
        <v>776</v>
      </c>
      <c r="D992" s="212">
        <v>811.71</v>
      </c>
      <c r="E992" s="35"/>
    </row>
    <row r="993" spans="1:5" s="52" customFormat="1" ht="24.95" customHeight="1" x14ac:dyDescent="0.2">
      <c r="A993" s="211">
        <v>40384</v>
      </c>
      <c r="B993" s="34" t="s">
        <v>3933</v>
      </c>
      <c r="C993" s="35" t="s">
        <v>776</v>
      </c>
      <c r="D993" s="213">
        <v>1483.83</v>
      </c>
      <c r="E993" s="35"/>
    </row>
    <row r="994" spans="1:5" s="52" customFormat="1" ht="24.95" customHeight="1" x14ac:dyDescent="0.2">
      <c r="A994" s="211">
        <v>40385</v>
      </c>
      <c r="B994" s="34" t="s">
        <v>3934</v>
      </c>
      <c r="C994" s="35" t="s">
        <v>776</v>
      </c>
      <c r="D994" s="213">
        <v>1523.74</v>
      </c>
      <c r="E994" s="35"/>
    </row>
    <row r="995" spans="1:5" s="52" customFormat="1" ht="24.95" customHeight="1" x14ac:dyDescent="0.2">
      <c r="A995" s="211">
        <v>40393</v>
      </c>
      <c r="B995" s="34" t="s">
        <v>584</v>
      </c>
      <c r="C995" s="35" t="s">
        <v>776</v>
      </c>
      <c r="D995" s="212">
        <v>17.989999999999998</v>
      </c>
      <c r="E995" s="35"/>
    </row>
    <row r="996" spans="1:5" s="52" customFormat="1" ht="24.95" customHeight="1" x14ac:dyDescent="0.2">
      <c r="A996" s="211">
        <v>40394</v>
      </c>
      <c r="B996" s="34" t="s">
        <v>585</v>
      </c>
      <c r="C996" s="35" t="s">
        <v>776</v>
      </c>
      <c r="D996" s="212">
        <v>21.18</v>
      </c>
      <c r="E996" s="35"/>
    </row>
    <row r="997" spans="1:5" s="52" customFormat="1" ht="24.95" customHeight="1" x14ac:dyDescent="0.2">
      <c r="A997" s="211">
        <v>40390</v>
      </c>
      <c r="B997" s="34" t="s">
        <v>586</v>
      </c>
      <c r="C997" s="35" t="s">
        <v>738</v>
      </c>
      <c r="D997" s="212">
        <v>3.69</v>
      </c>
      <c r="E997" s="35"/>
    </row>
    <row r="998" spans="1:5" s="52" customFormat="1" ht="24.95" customHeight="1" x14ac:dyDescent="0.2">
      <c r="A998" s="211">
        <v>42256</v>
      </c>
      <c r="B998" s="34" t="s">
        <v>3935</v>
      </c>
      <c r="C998" s="35" t="s">
        <v>738</v>
      </c>
      <c r="D998" s="213">
        <v>3766.12</v>
      </c>
      <c r="E998" s="35" t="s">
        <v>3190</v>
      </c>
    </row>
    <row r="999" spans="1:5" s="52" customFormat="1" ht="24.95" customHeight="1" x14ac:dyDescent="0.2">
      <c r="A999" s="211">
        <v>40400</v>
      </c>
      <c r="B999" s="34" t="s">
        <v>3936</v>
      </c>
      <c r="C999" s="35" t="s">
        <v>159</v>
      </c>
      <c r="D999" s="212">
        <v>11.39</v>
      </c>
      <c r="E999" s="35" t="s">
        <v>3190</v>
      </c>
    </row>
    <row r="1000" spans="1:5" s="52" customFormat="1" ht="24.95" customHeight="1" x14ac:dyDescent="0.2">
      <c r="A1000" s="211">
        <v>41201</v>
      </c>
      <c r="B1000" s="34" t="s">
        <v>3318</v>
      </c>
      <c r="C1000" s="35" t="s">
        <v>738</v>
      </c>
      <c r="D1000" s="212">
        <v>814.99</v>
      </c>
      <c r="E1000" s="35"/>
    </row>
    <row r="1001" spans="1:5" s="52" customFormat="1" ht="24.95" customHeight="1" x14ac:dyDescent="0.2">
      <c r="A1001" s="211">
        <v>41035</v>
      </c>
      <c r="B1001" s="34" t="s">
        <v>587</v>
      </c>
      <c r="C1001" s="35" t="s">
        <v>776</v>
      </c>
      <c r="D1001" s="212">
        <v>94.91</v>
      </c>
      <c r="E1001" s="35"/>
    </row>
    <row r="1002" spans="1:5" s="52" customFormat="1" ht="24.95" customHeight="1" x14ac:dyDescent="0.2">
      <c r="A1002" s="211">
        <v>41263</v>
      </c>
      <c r="B1002" s="34" t="s">
        <v>3937</v>
      </c>
      <c r="C1002" s="35" t="s">
        <v>776</v>
      </c>
      <c r="D1002" s="212">
        <v>166.35</v>
      </c>
      <c r="E1002" s="35"/>
    </row>
    <row r="1003" spans="1:5" s="52" customFormat="1" ht="24.95" customHeight="1" x14ac:dyDescent="0.2">
      <c r="A1003" s="211">
        <v>41089</v>
      </c>
      <c r="B1003" s="34" t="s">
        <v>3938</v>
      </c>
      <c r="C1003" s="35" t="s">
        <v>776</v>
      </c>
      <c r="D1003" s="212">
        <v>164.39</v>
      </c>
      <c r="E1003" s="35"/>
    </row>
    <row r="1004" spans="1:5" s="52" customFormat="1" ht="24.95" customHeight="1" x14ac:dyDescent="0.2">
      <c r="A1004" s="211">
        <v>41039</v>
      </c>
      <c r="B1004" s="34" t="s">
        <v>3939</v>
      </c>
      <c r="C1004" s="35" t="s">
        <v>776</v>
      </c>
      <c r="D1004" s="212">
        <v>176.59</v>
      </c>
      <c r="E1004" s="35"/>
    </row>
    <row r="1005" spans="1:5" s="52" customFormat="1" ht="24.95" customHeight="1" x14ac:dyDescent="0.2">
      <c r="A1005" s="211">
        <v>41030</v>
      </c>
      <c r="B1005" s="34" t="s">
        <v>588</v>
      </c>
      <c r="C1005" s="35" t="s">
        <v>776</v>
      </c>
      <c r="D1005" s="212">
        <v>155.25</v>
      </c>
      <c r="E1005" s="35"/>
    </row>
    <row r="1006" spans="1:5" s="52" customFormat="1" ht="24.95" customHeight="1" x14ac:dyDescent="0.2">
      <c r="A1006" s="206" t="s">
        <v>3940</v>
      </c>
      <c r="B1006" s="206"/>
      <c r="C1006" s="206"/>
      <c r="D1006" s="206"/>
      <c r="E1006" s="206"/>
    </row>
    <row r="1007" spans="1:5" s="52" customFormat="1" ht="24.95" customHeight="1" x14ac:dyDescent="0.2">
      <c r="A1007" s="211">
        <v>42045</v>
      </c>
      <c r="B1007" s="34" t="s">
        <v>756</v>
      </c>
      <c r="C1007" s="35" t="s">
        <v>737</v>
      </c>
      <c r="D1007" s="212">
        <v>4.7699999999999996</v>
      </c>
      <c r="E1007" s="35"/>
    </row>
    <row r="1008" spans="1:5" s="52" customFormat="1" ht="24.95" customHeight="1" x14ac:dyDescent="0.2">
      <c r="A1008" s="211">
        <v>42043</v>
      </c>
      <c r="B1008" s="34" t="s">
        <v>3941</v>
      </c>
      <c r="C1008" s="35" t="s">
        <v>40</v>
      </c>
      <c r="D1008" s="212">
        <v>20.93</v>
      </c>
      <c r="E1008" s="35"/>
    </row>
    <row r="1009" spans="1:5" s="52" customFormat="1" ht="24.95" customHeight="1" x14ac:dyDescent="0.2">
      <c r="A1009" s="206" t="s">
        <v>3942</v>
      </c>
      <c r="B1009" s="206"/>
      <c r="C1009" s="206"/>
      <c r="D1009" s="206"/>
      <c r="E1009" s="206"/>
    </row>
    <row r="1010" spans="1:5" s="52" customFormat="1" ht="24.95" customHeight="1" x14ac:dyDescent="0.2">
      <c r="A1010" s="211">
        <v>42512</v>
      </c>
      <c r="B1010" s="34" t="s">
        <v>589</v>
      </c>
      <c r="C1010" s="35" t="s">
        <v>737</v>
      </c>
      <c r="D1010" s="212">
        <v>3.4</v>
      </c>
      <c r="E1010" s="35"/>
    </row>
    <row r="1011" spans="1:5" s="52" customFormat="1" ht="24.95" customHeight="1" x14ac:dyDescent="0.2">
      <c r="A1011" s="211">
        <v>42513</v>
      </c>
      <c r="B1011" s="34" t="s">
        <v>590</v>
      </c>
      <c r="C1011" s="35" t="s">
        <v>737</v>
      </c>
      <c r="D1011" s="212">
        <v>4.43</v>
      </c>
      <c r="E1011" s="35"/>
    </row>
    <row r="1012" spans="1:5" s="52" customFormat="1" ht="24.95" customHeight="1" x14ac:dyDescent="0.2">
      <c r="A1012" s="211">
        <v>42514</v>
      </c>
      <c r="B1012" s="34" t="s">
        <v>591</v>
      </c>
      <c r="C1012" s="35" t="s">
        <v>737</v>
      </c>
      <c r="D1012" s="212">
        <v>6.65</v>
      </c>
      <c r="E1012" s="35"/>
    </row>
    <row r="1013" spans="1:5" s="52" customFormat="1" ht="24.95" customHeight="1" x14ac:dyDescent="0.2">
      <c r="A1013" s="211">
        <v>43349</v>
      </c>
      <c r="B1013" s="34" t="s">
        <v>744</v>
      </c>
      <c r="C1013" s="35" t="s">
        <v>737</v>
      </c>
      <c r="D1013" s="212">
        <v>6.94</v>
      </c>
      <c r="E1013" s="35"/>
    </row>
    <row r="1014" spans="1:5" s="52" customFormat="1" ht="24.95" customHeight="1" x14ac:dyDescent="0.2">
      <c r="A1014" s="211">
        <v>42515</v>
      </c>
      <c r="B1014" s="34" t="s">
        <v>592</v>
      </c>
      <c r="C1014" s="35" t="s">
        <v>737</v>
      </c>
      <c r="D1014" s="212">
        <v>5.35</v>
      </c>
      <c r="E1014" s="35"/>
    </row>
    <row r="1015" spans="1:5" s="52" customFormat="1" ht="24.95" customHeight="1" x14ac:dyDescent="0.2">
      <c r="A1015" s="211">
        <v>42523</v>
      </c>
      <c r="B1015" s="34" t="s">
        <v>593</v>
      </c>
      <c r="C1015" s="35" t="s">
        <v>737</v>
      </c>
      <c r="D1015" s="212">
        <v>8.4700000000000006</v>
      </c>
      <c r="E1015" s="35"/>
    </row>
    <row r="1016" spans="1:5" s="52" customFormat="1" ht="24.95" customHeight="1" x14ac:dyDescent="0.2">
      <c r="A1016" s="211">
        <v>42525</v>
      </c>
      <c r="B1016" s="34" t="s">
        <v>3943</v>
      </c>
      <c r="C1016" s="35" t="s">
        <v>737</v>
      </c>
      <c r="D1016" s="212">
        <v>66.400000000000006</v>
      </c>
      <c r="E1016" s="35"/>
    </row>
    <row r="1017" spans="1:5" s="52" customFormat="1" ht="24.95" customHeight="1" x14ac:dyDescent="0.2">
      <c r="A1017" s="211">
        <v>42576</v>
      </c>
      <c r="B1017" s="34" t="s">
        <v>594</v>
      </c>
      <c r="C1017" s="35" t="s">
        <v>737</v>
      </c>
      <c r="D1017" s="212">
        <v>108.53</v>
      </c>
      <c r="E1017" s="35"/>
    </row>
    <row r="1018" spans="1:5" s="52" customFormat="1" ht="24.95" customHeight="1" x14ac:dyDescent="0.2">
      <c r="A1018" s="211">
        <v>42577</v>
      </c>
      <c r="B1018" s="34" t="s">
        <v>595</v>
      </c>
      <c r="C1018" s="35" t="s">
        <v>737</v>
      </c>
      <c r="D1018" s="212">
        <v>8.67</v>
      </c>
      <c r="E1018" s="35"/>
    </row>
    <row r="1019" spans="1:5" s="52" customFormat="1" ht="24.95" customHeight="1" x14ac:dyDescent="0.2">
      <c r="A1019" s="211">
        <v>42578</v>
      </c>
      <c r="B1019" s="34" t="s">
        <v>596</v>
      </c>
      <c r="C1019" s="35" t="s">
        <v>737</v>
      </c>
      <c r="D1019" s="212">
        <v>3.59</v>
      </c>
      <c r="E1019" s="35"/>
    </row>
    <row r="1020" spans="1:5" s="52" customFormat="1" ht="24.95" customHeight="1" x14ac:dyDescent="0.2">
      <c r="A1020" s="211">
        <v>42580</v>
      </c>
      <c r="B1020" s="34" t="s">
        <v>597</v>
      </c>
      <c r="C1020" s="35" t="s">
        <v>737</v>
      </c>
      <c r="D1020" s="212">
        <v>5.3</v>
      </c>
      <c r="E1020" s="35"/>
    </row>
    <row r="1021" spans="1:5" s="52" customFormat="1" ht="24.95" customHeight="1" x14ac:dyDescent="0.2">
      <c r="A1021" s="211">
        <v>42582</v>
      </c>
      <c r="B1021" s="34" t="s">
        <v>598</v>
      </c>
      <c r="C1021" s="35" t="s">
        <v>737</v>
      </c>
      <c r="D1021" s="212">
        <v>46.39</v>
      </c>
      <c r="E1021" s="35"/>
    </row>
    <row r="1022" spans="1:5" s="52" customFormat="1" ht="24.95" customHeight="1" x14ac:dyDescent="0.2">
      <c r="A1022" s="211">
        <v>42586</v>
      </c>
      <c r="B1022" s="34" t="s">
        <v>599</v>
      </c>
      <c r="C1022" s="35" t="s">
        <v>737</v>
      </c>
      <c r="D1022" s="212">
        <v>67.48</v>
      </c>
      <c r="E1022" s="35"/>
    </row>
    <row r="1023" spans="1:5" s="52" customFormat="1" ht="24.95" customHeight="1" x14ac:dyDescent="0.2">
      <c r="A1023" s="211">
        <v>42587</v>
      </c>
      <c r="B1023" s="34" t="s">
        <v>600</v>
      </c>
      <c r="C1023" s="35" t="s">
        <v>738</v>
      </c>
      <c r="D1023" s="212">
        <v>0.77</v>
      </c>
      <c r="E1023" s="35"/>
    </row>
    <row r="1024" spans="1:5" s="52" customFormat="1" ht="24.95" customHeight="1" x14ac:dyDescent="0.2">
      <c r="A1024" s="211">
        <v>42590</v>
      </c>
      <c r="B1024" s="34" t="s">
        <v>3944</v>
      </c>
      <c r="C1024" s="35" t="s">
        <v>738</v>
      </c>
      <c r="D1024" s="212">
        <v>9.68</v>
      </c>
      <c r="E1024" s="35"/>
    </row>
    <row r="1025" spans="1:5" s="52" customFormat="1" ht="24.95" customHeight="1" x14ac:dyDescent="0.2">
      <c r="A1025" s="211">
        <v>42591</v>
      </c>
      <c r="B1025" s="34" t="s">
        <v>601</v>
      </c>
      <c r="C1025" s="35" t="s">
        <v>738</v>
      </c>
      <c r="D1025" s="212">
        <v>36.21</v>
      </c>
      <c r="E1025" s="35"/>
    </row>
    <row r="1026" spans="1:5" s="52" customFormat="1" ht="24.95" customHeight="1" x14ac:dyDescent="0.2">
      <c r="A1026" s="211">
        <v>42592</v>
      </c>
      <c r="B1026" s="34" t="s">
        <v>602</v>
      </c>
      <c r="C1026" s="35" t="s">
        <v>738</v>
      </c>
      <c r="D1026" s="212">
        <v>14.98</v>
      </c>
      <c r="E1026" s="35" t="s">
        <v>3190</v>
      </c>
    </row>
    <row r="1027" spans="1:5" s="52" customFormat="1" ht="24.95" customHeight="1" x14ac:dyDescent="0.2">
      <c r="A1027" s="211">
        <v>42593</v>
      </c>
      <c r="B1027" s="34" t="s">
        <v>3945</v>
      </c>
      <c r="C1027" s="35" t="s">
        <v>737</v>
      </c>
      <c r="D1027" s="212">
        <v>27.44</v>
      </c>
      <c r="E1027" s="35"/>
    </row>
    <row r="1028" spans="1:5" s="52" customFormat="1" ht="24.95" customHeight="1" x14ac:dyDescent="0.2">
      <c r="A1028" s="211">
        <v>42596</v>
      </c>
      <c r="B1028" s="34" t="s">
        <v>3946</v>
      </c>
      <c r="C1028" s="35" t="s">
        <v>737</v>
      </c>
      <c r="D1028" s="212">
        <v>5.93</v>
      </c>
      <c r="E1028" s="35"/>
    </row>
    <row r="1029" spans="1:5" s="52" customFormat="1" ht="24.95" customHeight="1" x14ac:dyDescent="0.2">
      <c r="A1029" s="206" t="s">
        <v>3947</v>
      </c>
      <c r="B1029" s="206"/>
      <c r="C1029" s="206"/>
      <c r="D1029" s="206"/>
      <c r="E1029" s="206"/>
    </row>
    <row r="1030" spans="1:5" s="52" customFormat="1" ht="24.95" customHeight="1" x14ac:dyDescent="0.2">
      <c r="A1030" s="211">
        <v>42483</v>
      </c>
      <c r="B1030" s="34" t="s">
        <v>48</v>
      </c>
      <c r="C1030" s="35" t="s">
        <v>737</v>
      </c>
      <c r="D1030" s="212">
        <v>117.97</v>
      </c>
      <c r="E1030" s="35"/>
    </row>
    <row r="1031" spans="1:5" s="52" customFormat="1" ht="24.95" customHeight="1" x14ac:dyDescent="0.2">
      <c r="A1031" s="211">
        <v>42695</v>
      </c>
      <c r="B1031" s="34" t="s">
        <v>603</v>
      </c>
      <c r="C1031" s="35" t="s">
        <v>737</v>
      </c>
      <c r="D1031" s="212">
        <v>113.07</v>
      </c>
      <c r="E1031" s="35"/>
    </row>
    <row r="1032" spans="1:5" s="52" customFormat="1" ht="24.95" customHeight="1" x14ac:dyDescent="0.2">
      <c r="A1032" s="211">
        <v>42481</v>
      </c>
      <c r="B1032" s="34" t="s">
        <v>3948</v>
      </c>
      <c r="C1032" s="35" t="s">
        <v>737</v>
      </c>
      <c r="D1032" s="212">
        <v>80.2</v>
      </c>
      <c r="E1032" s="35"/>
    </row>
    <row r="1033" spans="1:5" s="52" customFormat="1" ht="24.95" customHeight="1" x14ac:dyDescent="0.2">
      <c r="A1033" s="211">
        <v>42496</v>
      </c>
      <c r="B1033" s="34" t="s">
        <v>54</v>
      </c>
      <c r="C1033" s="35" t="s">
        <v>738</v>
      </c>
      <c r="D1033" s="212">
        <v>3.6</v>
      </c>
      <c r="E1033" s="35"/>
    </row>
    <row r="1034" spans="1:5" s="52" customFormat="1" ht="24.95" customHeight="1" x14ac:dyDescent="0.2">
      <c r="A1034" s="211">
        <v>41133</v>
      </c>
      <c r="B1034" s="34" t="s">
        <v>3949</v>
      </c>
      <c r="C1034" s="35" t="s">
        <v>738</v>
      </c>
      <c r="D1034" s="212">
        <v>12.27</v>
      </c>
      <c r="E1034" s="35"/>
    </row>
    <row r="1035" spans="1:5" s="52" customFormat="1" ht="24.95" customHeight="1" x14ac:dyDescent="0.2">
      <c r="A1035" s="211">
        <v>42479</v>
      </c>
      <c r="B1035" s="34" t="s">
        <v>3950</v>
      </c>
      <c r="C1035" s="35" t="s">
        <v>738</v>
      </c>
      <c r="D1035" s="212">
        <v>8.56</v>
      </c>
      <c r="E1035" s="35"/>
    </row>
    <row r="1036" spans="1:5" s="52" customFormat="1" ht="24.95" customHeight="1" x14ac:dyDescent="0.2">
      <c r="A1036" s="211">
        <v>43333</v>
      </c>
      <c r="B1036" s="34" t="s">
        <v>3951</v>
      </c>
      <c r="C1036" s="35" t="s">
        <v>738</v>
      </c>
      <c r="D1036" s="212">
        <v>1.1399999999999999</v>
      </c>
      <c r="E1036" s="35"/>
    </row>
    <row r="1037" spans="1:5" s="52" customFormat="1" ht="24.95" customHeight="1" x14ac:dyDescent="0.2">
      <c r="A1037" s="211">
        <v>42484</v>
      </c>
      <c r="B1037" s="34" t="s">
        <v>3952</v>
      </c>
      <c r="C1037" s="35" t="s">
        <v>738</v>
      </c>
      <c r="D1037" s="212">
        <v>5.85</v>
      </c>
      <c r="E1037" s="35" t="s">
        <v>3190</v>
      </c>
    </row>
    <row r="1038" spans="1:5" s="52" customFormat="1" ht="24.95" customHeight="1" x14ac:dyDescent="0.2">
      <c r="A1038" s="211">
        <v>42497</v>
      </c>
      <c r="B1038" s="34" t="s">
        <v>3953</v>
      </c>
      <c r="C1038" s="35" t="s">
        <v>738</v>
      </c>
      <c r="D1038" s="212">
        <v>12.53</v>
      </c>
      <c r="E1038" s="35" t="s">
        <v>3190</v>
      </c>
    </row>
    <row r="1039" spans="1:5" s="52" customFormat="1" ht="24.95" customHeight="1" x14ac:dyDescent="0.2">
      <c r="A1039" s="211">
        <v>42493</v>
      </c>
      <c r="B1039" s="34" t="s">
        <v>3954</v>
      </c>
      <c r="C1039" s="35" t="s">
        <v>738</v>
      </c>
      <c r="D1039" s="212">
        <v>72.33</v>
      </c>
      <c r="E1039" s="35" t="s">
        <v>3190</v>
      </c>
    </row>
    <row r="1040" spans="1:5" s="52" customFormat="1" ht="24.95" customHeight="1" x14ac:dyDescent="0.2">
      <c r="A1040" s="211">
        <v>42494</v>
      </c>
      <c r="B1040" s="34" t="s">
        <v>3955</v>
      </c>
      <c r="C1040" s="35" t="s">
        <v>10</v>
      </c>
      <c r="D1040" s="212">
        <v>365.67</v>
      </c>
      <c r="E1040" s="35" t="s">
        <v>3190</v>
      </c>
    </row>
    <row r="1041" spans="1:5" s="52" customFormat="1" ht="24.95" customHeight="1" x14ac:dyDescent="0.2">
      <c r="A1041" s="211">
        <v>42498</v>
      </c>
      <c r="B1041" s="34" t="s">
        <v>3956</v>
      </c>
      <c r="C1041" s="35" t="s">
        <v>738</v>
      </c>
      <c r="D1041" s="212">
        <v>78.540000000000006</v>
      </c>
      <c r="E1041" s="35" t="s">
        <v>3190</v>
      </c>
    </row>
    <row r="1042" spans="1:5" s="52" customFormat="1" ht="24.95" customHeight="1" x14ac:dyDescent="0.2">
      <c r="A1042" s="211">
        <v>42499</v>
      </c>
      <c r="B1042" s="34" t="s">
        <v>3957</v>
      </c>
      <c r="C1042" s="35" t="s">
        <v>738</v>
      </c>
      <c r="D1042" s="212">
        <v>84.33</v>
      </c>
      <c r="E1042" s="35" t="s">
        <v>3190</v>
      </c>
    </row>
    <row r="1043" spans="1:5" s="52" customFormat="1" ht="24.95" customHeight="1" x14ac:dyDescent="0.2">
      <c r="A1043" s="211">
        <v>42500</v>
      </c>
      <c r="B1043" s="34" t="s">
        <v>3958</v>
      </c>
      <c r="C1043" s="35" t="s">
        <v>738</v>
      </c>
      <c r="D1043" s="212">
        <v>100.07</v>
      </c>
      <c r="E1043" s="35" t="s">
        <v>3190</v>
      </c>
    </row>
    <row r="1044" spans="1:5" s="52" customFormat="1" ht="24.95" customHeight="1" x14ac:dyDescent="0.2">
      <c r="A1044" s="211">
        <v>42501</v>
      </c>
      <c r="B1044" s="34" t="s">
        <v>3959</v>
      </c>
      <c r="C1044" s="35" t="s">
        <v>738</v>
      </c>
      <c r="D1044" s="212">
        <v>96.08</v>
      </c>
      <c r="E1044" s="35" t="s">
        <v>3190</v>
      </c>
    </row>
    <row r="1045" spans="1:5" s="52" customFormat="1" ht="24.95" customHeight="1" x14ac:dyDescent="0.2">
      <c r="A1045" s="211">
        <v>42502</v>
      </c>
      <c r="B1045" s="34" t="s">
        <v>3960</v>
      </c>
      <c r="C1045" s="35" t="s">
        <v>738</v>
      </c>
      <c r="D1045" s="212">
        <v>94.18</v>
      </c>
      <c r="E1045" s="35" t="s">
        <v>3190</v>
      </c>
    </row>
    <row r="1046" spans="1:5" s="52" customFormat="1" ht="24.95" customHeight="1" x14ac:dyDescent="0.2">
      <c r="A1046" s="211">
        <v>42503</v>
      </c>
      <c r="B1046" s="34" t="s">
        <v>3961</v>
      </c>
      <c r="C1046" s="35" t="s">
        <v>738</v>
      </c>
      <c r="D1046" s="212">
        <v>129.72</v>
      </c>
      <c r="E1046" s="35" t="s">
        <v>3190</v>
      </c>
    </row>
    <row r="1047" spans="1:5" s="52" customFormat="1" ht="24.95" customHeight="1" x14ac:dyDescent="0.2">
      <c r="A1047" s="211">
        <v>43334</v>
      </c>
      <c r="B1047" s="34" t="s">
        <v>3962</v>
      </c>
      <c r="C1047" s="35" t="s">
        <v>738</v>
      </c>
      <c r="D1047" s="212">
        <v>0.94</v>
      </c>
      <c r="E1047" s="35"/>
    </row>
    <row r="1048" spans="1:5" s="52" customFormat="1" ht="24.95" customHeight="1" x14ac:dyDescent="0.2">
      <c r="A1048" s="211">
        <v>42485</v>
      </c>
      <c r="B1048" s="34" t="s">
        <v>3963</v>
      </c>
      <c r="C1048" s="35" t="s">
        <v>738</v>
      </c>
      <c r="D1048" s="212">
        <v>1.99</v>
      </c>
      <c r="E1048" s="35" t="s">
        <v>3190</v>
      </c>
    </row>
    <row r="1049" spans="1:5" s="52" customFormat="1" ht="24.95" customHeight="1" x14ac:dyDescent="0.2">
      <c r="A1049" s="211">
        <v>42495</v>
      </c>
      <c r="B1049" s="34" t="s">
        <v>604</v>
      </c>
      <c r="C1049" s="35" t="s">
        <v>738</v>
      </c>
      <c r="D1049" s="212">
        <v>1.1499999999999999</v>
      </c>
      <c r="E1049" s="35"/>
    </row>
    <row r="1050" spans="1:5" s="52" customFormat="1" ht="24.95" customHeight="1" x14ac:dyDescent="0.2">
      <c r="A1050" s="211">
        <v>42507</v>
      </c>
      <c r="B1050" s="34" t="s">
        <v>14</v>
      </c>
      <c r="C1050" s="35" t="s">
        <v>776</v>
      </c>
      <c r="D1050" s="212">
        <v>24.15</v>
      </c>
      <c r="E1050" s="35"/>
    </row>
    <row r="1051" spans="1:5" s="52" customFormat="1" ht="24.95" customHeight="1" x14ac:dyDescent="0.2">
      <c r="A1051" s="211">
        <v>42505</v>
      </c>
      <c r="B1051" s="34" t="s">
        <v>45</v>
      </c>
      <c r="C1051" s="35" t="s">
        <v>738</v>
      </c>
      <c r="D1051" s="212">
        <v>19.57</v>
      </c>
      <c r="E1051" s="35"/>
    </row>
    <row r="1052" spans="1:5" s="52" customFormat="1" ht="24.95" customHeight="1" x14ac:dyDescent="0.2">
      <c r="A1052" s="211">
        <v>42504</v>
      </c>
      <c r="B1052" s="34" t="s">
        <v>605</v>
      </c>
      <c r="C1052" s="35" t="s">
        <v>738</v>
      </c>
      <c r="D1052" s="212">
        <v>47.3</v>
      </c>
      <c r="E1052" s="35" t="s">
        <v>3190</v>
      </c>
    </row>
    <row r="1053" spans="1:5" s="52" customFormat="1" ht="24.95" customHeight="1" x14ac:dyDescent="0.2">
      <c r="A1053" s="211">
        <v>42506</v>
      </c>
      <c r="B1053" s="34" t="s">
        <v>606</v>
      </c>
      <c r="C1053" s="35" t="s">
        <v>738</v>
      </c>
      <c r="D1053" s="212">
        <v>46.91</v>
      </c>
      <c r="E1053" s="35" t="s">
        <v>3190</v>
      </c>
    </row>
    <row r="1054" spans="1:5" s="52" customFormat="1" ht="24.95" customHeight="1" x14ac:dyDescent="0.2">
      <c r="A1054" s="211">
        <v>42482</v>
      </c>
      <c r="B1054" s="34" t="s">
        <v>57</v>
      </c>
      <c r="C1054" s="35" t="s">
        <v>737</v>
      </c>
      <c r="D1054" s="212">
        <v>112.58</v>
      </c>
      <c r="E1054" s="35" t="s">
        <v>3190</v>
      </c>
    </row>
    <row r="1055" spans="1:5" s="52" customFormat="1" ht="24.95" customHeight="1" x14ac:dyDescent="0.2">
      <c r="A1055" s="211">
        <v>42702</v>
      </c>
      <c r="B1055" s="34" t="s">
        <v>607</v>
      </c>
      <c r="C1055" s="35" t="s">
        <v>737</v>
      </c>
      <c r="D1055" s="212">
        <v>113.07</v>
      </c>
      <c r="E1055" s="35"/>
    </row>
    <row r="1056" spans="1:5" s="52" customFormat="1" ht="24.95" customHeight="1" x14ac:dyDescent="0.2">
      <c r="A1056" s="211">
        <v>42480</v>
      </c>
      <c r="B1056" s="34" t="s">
        <v>3964</v>
      </c>
      <c r="C1056" s="35" t="s">
        <v>737</v>
      </c>
      <c r="D1056" s="212">
        <v>80.2</v>
      </c>
      <c r="E1056" s="35" t="s">
        <v>3190</v>
      </c>
    </row>
    <row r="1057" spans="1:5" s="52" customFormat="1" ht="24.95" customHeight="1" x14ac:dyDescent="0.2">
      <c r="A1057" s="211">
        <v>42489</v>
      </c>
      <c r="B1057" s="34" t="s">
        <v>3965</v>
      </c>
      <c r="C1057" s="35" t="s">
        <v>738</v>
      </c>
      <c r="D1057" s="212">
        <v>11.52</v>
      </c>
      <c r="E1057" s="35" t="s">
        <v>3190</v>
      </c>
    </row>
    <row r="1058" spans="1:5" s="52" customFormat="1" ht="24.95" customHeight="1" x14ac:dyDescent="0.2">
      <c r="A1058" s="211">
        <v>42487</v>
      </c>
      <c r="B1058" s="34" t="s">
        <v>3966</v>
      </c>
      <c r="C1058" s="35" t="s">
        <v>738</v>
      </c>
      <c r="D1058" s="212">
        <v>17.21</v>
      </c>
      <c r="E1058" s="35" t="s">
        <v>3190</v>
      </c>
    </row>
    <row r="1059" spans="1:5" s="52" customFormat="1" ht="24.95" customHeight="1" x14ac:dyDescent="0.2">
      <c r="A1059" s="211">
        <v>42847</v>
      </c>
      <c r="B1059" s="34" t="s">
        <v>3967</v>
      </c>
      <c r="C1059" s="35" t="s">
        <v>738</v>
      </c>
      <c r="D1059" s="212">
        <v>18.38</v>
      </c>
      <c r="E1059" s="35" t="s">
        <v>3190</v>
      </c>
    </row>
    <row r="1060" spans="1:5" s="52" customFormat="1" ht="24.95" customHeight="1" x14ac:dyDescent="0.2">
      <c r="A1060" s="211">
        <v>42486</v>
      </c>
      <c r="B1060" s="34" t="s">
        <v>3968</v>
      </c>
      <c r="C1060" s="35" t="s">
        <v>738</v>
      </c>
      <c r="D1060" s="212">
        <v>10.95</v>
      </c>
      <c r="E1060" s="35" t="s">
        <v>3190</v>
      </c>
    </row>
    <row r="1061" spans="1:5" s="52" customFormat="1" ht="24.95" customHeight="1" x14ac:dyDescent="0.2">
      <c r="A1061" s="211">
        <v>42488</v>
      </c>
      <c r="B1061" s="34" t="s">
        <v>3969</v>
      </c>
      <c r="C1061" s="35" t="s">
        <v>738</v>
      </c>
      <c r="D1061" s="212">
        <v>8.14</v>
      </c>
      <c r="E1061" s="35" t="s">
        <v>3190</v>
      </c>
    </row>
    <row r="1062" spans="1:5" s="52" customFormat="1" ht="24.95" customHeight="1" x14ac:dyDescent="0.2">
      <c r="A1062" s="206" t="s">
        <v>3970</v>
      </c>
      <c r="B1062" s="206"/>
      <c r="C1062" s="206"/>
      <c r="D1062" s="206"/>
      <c r="E1062" s="206"/>
    </row>
    <row r="1063" spans="1:5" s="52" customFormat="1" ht="24.95" customHeight="1" x14ac:dyDescent="0.2">
      <c r="A1063" s="211">
        <v>42601</v>
      </c>
      <c r="B1063" s="34" t="s">
        <v>3971</v>
      </c>
      <c r="C1063" s="35" t="s">
        <v>738</v>
      </c>
      <c r="D1063" s="212">
        <v>55.42</v>
      </c>
      <c r="E1063" s="35" t="s">
        <v>3190</v>
      </c>
    </row>
    <row r="1064" spans="1:5" s="52" customFormat="1" ht="24.95" customHeight="1" x14ac:dyDescent="0.2">
      <c r="A1064" s="211">
        <v>43602</v>
      </c>
      <c r="B1064" s="34" t="s">
        <v>608</v>
      </c>
      <c r="C1064" s="35" t="s">
        <v>738</v>
      </c>
      <c r="D1064" s="212">
        <v>84.05</v>
      </c>
      <c r="E1064" s="35" t="s">
        <v>3190</v>
      </c>
    </row>
    <row r="1065" spans="1:5" s="52" customFormat="1" ht="24.95" customHeight="1" x14ac:dyDescent="0.2">
      <c r="A1065" s="211">
        <v>42602</v>
      </c>
      <c r="B1065" s="34" t="s">
        <v>3972</v>
      </c>
      <c r="C1065" s="35" t="s">
        <v>738</v>
      </c>
      <c r="D1065" s="212">
        <v>91.57</v>
      </c>
      <c r="E1065" s="35" t="s">
        <v>3190</v>
      </c>
    </row>
    <row r="1066" spans="1:5" s="52" customFormat="1" ht="24.95" customHeight="1" x14ac:dyDescent="0.2">
      <c r="A1066" s="211">
        <v>42603</v>
      </c>
      <c r="B1066" s="34" t="s">
        <v>3973</v>
      </c>
      <c r="C1066" s="35" t="s">
        <v>738</v>
      </c>
      <c r="D1066" s="212">
        <v>64.98</v>
      </c>
      <c r="E1066" s="35" t="s">
        <v>3190</v>
      </c>
    </row>
    <row r="1067" spans="1:5" s="52" customFormat="1" ht="24.95" customHeight="1" x14ac:dyDescent="0.2">
      <c r="A1067" s="211">
        <v>42604</v>
      </c>
      <c r="B1067" s="34" t="s">
        <v>609</v>
      </c>
      <c r="C1067" s="35" t="s">
        <v>737</v>
      </c>
      <c r="D1067" s="212">
        <v>259.23</v>
      </c>
      <c r="E1067" s="35" t="s">
        <v>3190</v>
      </c>
    </row>
    <row r="1068" spans="1:5" s="52" customFormat="1" ht="24.95" customHeight="1" x14ac:dyDescent="0.2">
      <c r="A1068" s="211">
        <v>42605</v>
      </c>
      <c r="B1068" s="34" t="s">
        <v>3974</v>
      </c>
      <c r="C1068" s="35" t="s">
        <v>737</v>
      </c>
      <c r="D1068" s="212">
        <v>376.09</v>
      </c>
      <c r="E1068" s="35" t="s">
        <v>3190</v>
      </c>
    </row>
    <row r="1069" spans="1:5" s="52" customFormat="1" ht="24.95" customHeight="1" x14ac:dyDescent="0.2">
      <c r="A1069" s="211">
        <v>42606</v>
      </c>
      <c r="B1069" s="34" t="s">
        <v>3975</v>
      </c>
      <c r="C1069" s="35" t="s">
        <v>737</v>
      </c>
      <c r="D1069" s="212">
        <v>22.4</v>
      </c>
      <c r="E1069" s="35"/>
    </row>
    <row r="1070" spans="1:5" s="52" customFormat="1" ht="24.95" customHeight="1" x14ac:dyDescent="0.2">
      <c r="A1070" s="211">
        <v>42607</v>
      </c>
      <c r="B1070" s="34" t="s">
        <v>610</v>
      </c>
      <c r="C1070" s="35" t="s">
        <v>738</v>
      </c>
      <c r="D1070" s="212">
        <v>119.88</v>
      </c>
      <c r="E1070" s="35"/>
    </row>
    <row r="1071" spans="1:5" s="52" customFormat="1" ht="24.95" customHeight="1" x14ac:dyDescent="0.2">
      <c r="A1071" s="211">
        <v>42608</v>
      </c>
      <c r="B1071" s="34" t="s">
        <v>611</v>
      </c>
      <c r="C1071" s="35" t="s">
        <v>738</v>
      </c>
      <c r="D1071" s="212">
        <v>24.21</v>
      </c>
      <c r="E1071" s="35"/>
    </row>
    <row r="1072" spans="1:5" s="52" customFormat="1" ht="24.95" customHeight="1" x14ac:dyDescent="0.2">
      <c r="A1072" s="211">
        <v>42609</v>
      </c>
      <c r="B1072" s="34" t="s">
        <v>612</v>
      </c>
      <c r="C1072" s="35" t="s">
        <v>737</v>
      </c>
      <c r="D1072" s="212">
        <v>51.73</v>
      </c>
      <c r="E1072" s="35"/>
    </row>
    <row r="1073" spans="1:5" s="52" customFormat="1" ht="24.95" customHeight="1" x14ac:dyDescent="0.2">
      <c r="A1073" s="211">
        <v>42611</v>
      </c>
      <c r="B1073" s="34" t="s">
        <v>613</v>
      </c>
      <c r="C1073" s="35" t="s">
        <v>737</v>
      </c>
      <c r="D1073" s="212">
        <v>540.17999999999995</v>
      </c>
      <c r="E1073" s="35" t="s">
        <v>3190</v>
      </c>
    </row>
    <row r="1074" spans="1:5" s="52" customFormat="1" ht="24.95" customHeight="1" x14ac:dyDescent="0.2">
      <c r="A1074" s="211">
        <v>42612</v>
      </c>
      <c r="B1074" s="34" t="s">
        <v>614</v>
      </c>
      <c r="C1074" s="35" t="s">
        <v>737</v>
      </c>
      <c r="D1074" s="213">
        <v>1012.83</v>
      </c>
      <c r="E1074" s="35" t="s">
        <v>3190</v>
      </c>
    </row>
    <row r="1075" spans="1:5" s="52" customFormat="1" ht="24.95" customHeight="1" x14ac:dyDescent="0.2">
      <c r="A1075" s="211">
        <v>42613</v>
      </c>
      <c r="B1075" s="34" t="s">
        <v>615</v>
      </c>
      <c r="C1075" s="35" t="s">
        <v>737</v>
      </c>
      <c r="D1075" s="212">
        <v>560.4</v>
      </c>
      <c r="E1075" s="35" t="s">
        <v>3190</v>
      </c>
    </row>
    <row r="1076" spans="1:5" s="52" customFormat="1" ht="24.95" customHeight="1" x14ac:dyDescent="0.2">
      <c r="A1076" s="211">
        <v>42615</v>
      </c>
      <c r="B1076" s="34" t="s">
        <v>616</v>
      </c>
      <c r="C1076" s="35" t="s">
        <v>776</v>
      </c>
      <c r="D1076" s="212">
        <v>264.7</v>
      </c>
      <c r="E1076" s="35" t="s">
        <v>3190</v>
      </c>
    </row>
    <row r="1077" spans="1:5" s="52" customFormat="1" ht="24.95" customHeight="1" x14ac:dyDescent="0.2">
      <c r="A1077" s="211">
        <v>41173</v>
      </c>
      <c r="B1077" s="34" t="s">
        <v>3319</v>
      </c>
      <c r="C1077" s="35" t="s">
        <v>776</v>
      </c>
      <c r="D1077" s="212">
        <v>16.73</v>
      </c>
      <c r="E1077" s="35" t="s">
        <v>3190</v>
      </c>
    </row>
    <row r="1078" spans="1:5" s="52" customFormat="1" ht="24.95" customHeight="1" x14ac:dyDescent="0.2">
      <c r="A1078" s="211">
        <v>41174</v>
      </c>
      <c r="B1078" s="34" t="s">
        <v>3320</v>
      </c>
      <c r="C1078" s="35" t="s">
        <v>776</v>
      </c>
      <c r="D1078" s="212">
        <v>17.809999999999999</v>
      </c>
      <c r="E1078" s="35" t="s">
        <v>3190</v>
      </c>
    </row>
    <row r="1079" spans="1:5" s="52" customFormat="1" ht="24.95" customHeight="1" x14ac:dyDescent="0.2">
      <c r="A1079" s="211">
        <v>41175</v>
      </c>
      <c r="B1079" s="34" t="s">
        <v>3321</v>
      </c>
      <c r="C1079" s="35" t="s">
        <v>776</v>
      </c>
      <c r="D1079" s="212">
        <v>22.12</v>
      </c>
      <c r="E1079" s="35" t="s">
        <v>3190</v>
      </c>
    </row>
    <row r="1080" spans="1:5" s="52" customFormat="1" ht="24.95" customHeight="1" x14ac:dyDescent="0.2">
      <c r="A1080" s="211">
        <v>41176</v>
      </c>
      <c r="B1080" s="34" t="s">
        <v>3322</v>
      </c>
      <c r="C1080" s="35" t="s">
        <v>776</v>
      </c>
      <c r="D1080" s="212">
        <v>32.909999999999997</v>
      </c>
      <c r="E1080" s="35" t="s">
        <v>3190</v>
      </c>
    </row>
    <row r="1081" spans="1:5" s="52" customFormat="1" ht="24.95" customHeight="1" x14ac:dyDescent="0.2">
      <c r="A1081" s="211">
        <v>42635</v>
      </c>
      <c r="B1081" s="34" t="s">
        <v>617</v>
      </c>
      <c r="C1081" s="35" t="s">
        <v>3614</v>
      </c>
      <c r="D1081" s="213">
        <v>13731.62</v>
      </c>
      <c r="E1081" s="35"/>
    </row>
    <row r="1082" spans="1:5" s="52" customFormat="1" ht="24.95" customHeight="1" x14ac:dyDescent="0.2">
      <c r="A1082" s="211">
        <v>40628</v>
      </c>
      <c r="B1082" s="34" t="s">
        <v>618</v>
      </c>
      <c r="C1082" s="35" t="s">
        <v>3614</v>
      </c>
      <c r="D1082" s="213">
        <v>27647.46</v>
      </c>
      <c r="E1082" s="35"/>
    </row>
    <row r="1083" spans="1:5" s="52" customFormat="1" ht="24.95" customHeight="1" x14ac:dyDescent="0.2">
      <c r="A1083" s="211">
        <v>40619</v>
      </c>
      <c r="B1083" s="34" t="s">
        <v>619</v>
      </c>
      <c r="C1083" s="35" t="s">
        <v>3614</v>
      </c>
      <c r="D1083" s="213">
        <v>25587.86</v>
      </c>
      <c r="E1083" s="35"/>
    </row>
    <row r="1084" spans="1:5" s="52" customFormat="1" ht="24.95" customHeight="1" x14ac:dyDescent="0.2">
      <c r="A1084" s="211">
        <v>41087</v>
      </c>
      <c r="B1084" s="34" t="s">
        <v>620</v>
      </c>
      <c r="C1084" s="35" t="s">
        <v>3614</v>
      </c>
      <c r="D1084" s="213">
        <v>1347.85</v>
      </c>
      <c r="E1084" s="35"/>
    </row>
    <row r="1085" spans="1:5" s="52" customFormat="1" ht="24.95" customHeight="1" x14ac:dyDescent="0.2">
      <c r="A1085" s="211">
        <v>42676</v>
      </c>
      <c r="B1085" s="34" t="s">
        <v>3976</v>
      </c>
      <c r="C1085" s="35" t="s">
        <v>776</v>
      </c>
      <c r="D1085" s="213">
        <v>11377.91</v>
      </c>
      <c r="E1085" s="35" t="s">
        <v>3190</v>
      </c>
    </row>
    <row r="1086" spans="1:5" s="52" customFormat="1" ht="24.95" customHeight="1" x14ac:dyDescent="0.2">
      <c r="A1086" s="211">
        <v>42677</v>
      </c>
      <c r="B1086" s="34" t="s">
        <v>3977</v>
      </c>
      <c r="C1086" s="35" t="s">
        <v>776</v>
      </c>
      <c r="D1086" s="213">
        <v>7574.81</v>
      </c>
      <c r="E1086" s="35" t="s">
        <v>3190</v>
      </c>
    </row>
    <row r="1087" spans="1:5" s="52" customFormat="1" ht="24.95" customHeight="1" x14ac:dyDescent="0.2">
      <c r="A1087" s="211">
        <v>42678</v>
      </c>
      <c r="B1087" s="34" t="s">
        <v>621</v>
      </c>
      <c r="C1087" s="35" t="s">
        <v>738</v>
      </c>
      <c r="D1087" s="212">
        <v>6.15</v>
      </c>
      <c r="E1087" s="35"/>
    </row>
    <row r="1088" spans="1:5" s="52" customFormat="1" ht="24.95" customHeight="1" x14ac:dyDescent="0.2">
      <c r="A1088" s="211">
        <v>41159</v>
      </c>
      <c r="B1088" s="34" t="s">
        <v>3978</v>
      </c>
      <c r="C1088" s="35" t="s">
        <v>3614</v>
      </c>
      <c r="D1088" s="213">
        <v>3130.69</v>
      </c>
      <c r="E1088" s="35"/>
    </row>
    <row r="1089" spans="1:5" s="52" customFormat="1" ht="24.95" customHeight="1" x14ac:dyDescent="0.2">
      <c r="A1089" s="211">
        <v>41144</v>
      </c>
      <c r="B1089" s="34" t="s">
        <v>3979</v>
      </c>
      <c r="C1089" s="35" t="s">
        <v>3614</v>
      </c>
      <c r="D1089" s="213">
        <v>2299.42</v>
      </c>
      <c r="E1089" s="35"/>
    </row>
    <row r="1090" spans="1:5" s="52" customFormat="1" ht="24.95" customHeight="1" x14ac:dyDescent="0.2">
      <c r="A1090" s="211">
        <v>41158</v>
      </c>
      <c r="B1090" s="34" t="s">
        <v>3323</v>
      </c>
      <c r="C1090" s="35" t="s">
        <v>3614</v>
      </c>
      <c r="D1090" s="213">
        <v>2683.75</v>
      </c>
      <c r="E1090" s="35"/>
    </row>
    <row r="1091" spans="1:5" s="52" customFormat="1" ht="24.95" customHeight="1" x14ac:dyDescent="0.2">
      <c r="A1091" s="211">
        <v>41160</v>
      </c>
      <c r="B1091" s="34" t="s">
        <v>3324</v>
      </c>
      <c r="C1091" s="35" t="s">
        <v>3614</v>
      </c>
      <c r="D1091" s="213">
        <v>3987.6</v>
      </c>
      <c r="E1091" s="35"/>
    </row>
    <row r="1092" spans="1:5" s="52" customFormat="1" ht="24.95" customHeight="1" x14ac:dyDescent="0.2">
      <c r="A1092" s="211">
        <v>41101</v>
      </c>
      <c r="B1092" s="34" t="s">
        <v>3980</v>
      </c>
      <c r="C1092" s="35" t="s">
        <v>3614</v>
      </c>
      <c r="D1092" s="213">
        <v>1928.33</v>
      </c>
      <c r="E1092" s="35"/>
    </row>
    <row r="1093" spans="1:5" s="52" customFormat="1" ht="24.95" customHeight="1" x14ac:dyDescent="0.2">
      <c r="A1093" s="211">
        <v>42679</v>
      </c>
      <c r="B1093" s="34" t="s">
        <v>622</v>
      </c>
      <c r="C1093" s="35" t="s">
        <v>3614</v>
      </c>
      <c r="D1093" s="213">
        <v>4312.88</v>
      </c>
      <c r="E1093" s="35"/>
    </row>
    <row r="1094" spans="1:5" s="52" customFormat="1" ht="24.95" customHeight="1" x14ac:dyDescent="0.2">
      <c r="A1094" s="211">
        <v>42680</v>
      </c>
      <c r="B1094" s="34" t="s">
        <v>3325</v>
      </c>
      <c r="C1094" s="35" t="s">
        <v>3614</v>
      </c>
      <c r="D1094" s="213">
        <v>4515.63</v>
      </c>
      <c r="E1094" s="35"/>
    </row>
    <row r="1095" spans="1:5" s="52" customFormat="1" ht="24.95" customHeight="1" x14ac:dyDescent="0.2">
      <c r="A1095" s="211">
        <v>42681</v>
      </c>
      <c r="B1095" s="34" t="s">
        <v>3326</v>
      </c>
      <c r="C1095" s="35" t="s">
        <v>3614</v>
      </c>
      <c r="D1095" s="213">
        <v>5544.18</v>
      </c>
      <c r="E1095" s="35"/>
    </row>
    <row r="1096" spans="1:5" s="52" customFormat="1" ht="24.95" customHeight="1" x14ac:dyDescent="0.2">
      <c r="A1096" s="211">
        <v>42682</v>
      </c>
      <c r="B1096" s="34" t="s">
        <v>3327</v>
      </c>
      <c r="C1096" s="35" t="s">
        <v>3614</v>
      </c>
      <c r="D1096" s="213">
        <v>2182.08</v>
      </c>
      <c r="E1096" s="35" t="s">
        <v>3190</v>
      </c>
    </row>
    <row r="1097" spans="1:5" s="52" customFormat="1" ht="24.95" customHeight="1" x14ac:dyDescent="0.2">
      <c r="A1097" s="211">
        <v>41334</v>
      </c>
      <c r="B1097" s="34" t="s">
        <v>3328</v>
      </c>
      <c r="C1097" s="35" t="s">
        <v>3614</v>
      </c>
      <c r="D1097" s="213">
        <v>2751.57</v>
      </c>
      <c r="E1097" s="35" t="s">
        <v>3190</v>
      </c>
    </row>
    <row r="1098" spans="1:5" s="52" customFormat="1" ht="24.95" customHeight="1" x14ac:dyDescent="0.2">
      <c r="A1098" s="211">
        <v>42683</v>
      </c>
      <c r="B1098" s="34" t="s">
        <v>3329</v>
      </c>
      <c r="C1098" s="35" t="s">
        <v>3614</v>
      </c>
      <c r="D1098" s="213">
        <v>2092.29</v>
      </c>
      <c r="E1098" s="35" t="s">
        <v>3190</v>
      </c>
    </row>
    <row r="1099" spans="1:5" s="52" customFormat="1" ht="24.95" customHeight="1" x14ac:dyDescent="0.2">
      <c r="A1099" s="211">
        <v>42684</v>
      </c>
      <c r="B1099" s="34" t="s">
        <v>3330</v>
      </c>
      <c r="C1099" s="35" t="s">
        <v>3614</v>
      </c>
      <c r="D1099" s="213">
        <v>3244.5</v>
      </c>
      <c r="E1099" s="35" t="s">
        <v>3190</v>
      </c>
    </row>
    <row r="1100" spans="1:5" s="52" customFormat="1" ht="24.95" customHeight="1" x14ac:dyDescent="0.2">
      <c r="A1100" s="211">
        <v>42685</v>
      </c>
      <c r="B1100" s="34" t="s">
        <v>3331</v>
      </c>
      <c r="C1100" s="35" t="s">
        <v>3614</v>
      </c>
      <c r="D1100" s="213">
        <v>4026.35</v>
      </c>
      <c r="E1100" s="35" t="s">
        <v>3190</v>
      </c>
    </row>
    <row r="1101" spans="1:5" s="52" customFormat="1" ht="24.95" customHeight="1" x14ac:dyDescent="0.2">
      <c r="A1101" s="211">
        <v>42686</v>
      </c>
      <c r="B1101" s="34" t="s">
        <v>3332</v>
      </c>
      <c r="C1101" s="35" t="s">
        <v>3614</v>
      </c>
      <c r="D1101" s="213">
        <v>4779.6000000000004</v>
      </c>
      <c r="E1101" s="35" t="s">
        <v>3190</v>
      </c>
    </row>
    <row r="1102" spans="1:5" s="52" customFormat="1" ht="24.95" customHeight="1" x14ac:dyDescent="0.2">
      <c r="A1102" s="211">
        <v>41162</v>
      </c>
      <c r="B1102" s="34" t="s">
        <v>3981</v>
      </c>
      <c r="C1102" s="35" t="s">
        <v>3614</v>
      </c>
      <c r="D1102" s="213">
        <v>2030.99</v>
      </c>
      <c r="E1102" s="35"/>
    </row>
    <row r="1103" spans="1:5" s="52" customFormat="1" ht="24.95" customHeight="1" x14ac:dyDescent="0.2">
      <c r="A1103" s="211">
        <v>41163</v>
      </c>
      <c r="B1103" s="34" t="s">
        <v>3333</v>
      </c>
      <c r="C1103" s="35" t="s">
        <v>3614</v>
      </c>
      <c r="D1103" s="213">
        <v>2432.77</v>
      </c>
      <c r="E1103" s="35"/>
    </row>
    <row r="1104" spans="1:5" s="52" customFormat="1" ht="24.95" customHeight="1" x14ac:dyDescent="0.2">
      <c r="A1104" s="211">
        <v>41164</v>
      </c>
      <c r="B1104" s="34" t="s">
        <v>3334</v>
      </c>
      <c r="C1104" s="35" t="s">
        <v>3614</v>
      </c>
      <c r="D1104" s="213">
        <v>2965.15</v>
      </c>
      <c r="E1104" s="35"/>
    </row>
    <row r="1105" spans="1:5" s="52" customFormat="1" ht="24.95" customHeight="1" x14ac:dyDescent="0.2">
      <c r="A1105" s="211">
        <v>41165</v>
      </c>
      <c r="B1105" s="34" t="s">
        <v>3335</v>
      </c>
      <c r="C1105" s="35" t="s">
        <v>3614</v>
      </c>
      <c r="D1105" s="213">
        <v>3310.45</v>
      </c>
      <c r="E1105" s="35"/>
    </row>
    <row r="1106" spans="1:5" s="52" customFormat="1" ht="24.95" customHeight="1" x14ac:dyDescent="0.2">
      <c r="A1106" s="211">
        <v>41166</v>
      </c>
      <c r="B1106" s="34" t="s">
        <v>3336</v>
      </c>
      <c r="C1106" s="35" t="s">
        <v>3614</v>
      </c>
      <c r="D1106" s="213">
        <v>4058.05</v>
      </c>
      <c r="E1106" s="35"/>
    </row>
    <row r="1107" spans="1:5" s="52" customFormat="1" ht="24.95" customHeight="1" x14ac:dyDescent="0.2">
      <c r="A1107" s="211">
        <v>42687</v>
      </c>
      <c r="B1107" s="34" t="s">
        <v>3337</v>
      </c>
      <c r="C1107" s="35" t="s">
        <v>3614</v>
      </c>
      <c r="D1107" s="213">
        <v>1393.23</v>
      </c>
      <c r="E1107" s="35"/>
    </row>
    <row r="1108" spans="1:5" s="52" customFormat="1" ht="24.95" customHeight="1" x14ac:dyDescent="0.2">
      <c r="A1108" s="211">
        <v>42688</v>
      </c>
      <c r="B1108" s="34" t="s">
        <v>3338</v>
      </c>
      <c r="C1108" s="35" t="s">
        <v>3614</v>
      </c>
      <c r="D1108" s="213">
        <v>1759.23</v>
      </c>
      <c r="E1108" s="35"/>
    </row>
    <row r="1109" spans="1:5" s="52" customFormat="1" ht="24.95" customHeight="1" x14ac:dyDescent="0.2">
      <c r="A1109" s="211">
        <v>42689</v>
      </c>
      <c r="B1109" s="34" t="s">
        <v>3339</v>
      </c>
      <c r="C1109" s="35" t="s">
        <v>3614</v>
      </c>
      <c r="D1109" s="213">
        <v>2212</v>
      </c>
      <c r="E1109" s="35"/>
    </row>
    <row r="1110" spans="1:5" s="52" customFormat="1" ht="24.95" customHeight="1" x14ac:dyDescent="0.2">
      <c r="A1110" s="211">
        <v>42690</v>
      </c>
      <c r="B1110" s="34" t="s">
        <v>3340</v>
      </c>
      <c r="C1110" s="35" t="s">
        <v>3614</v>
      </c>
      <c r="D1110" s="213">
        <v>3516.93</v>
      </c>
      <c r="E1110" s="35"/>
    </row>
    <row r="1111" spans="1:5" s="52" customFormat="1" ht="24.95" customHeight="1" x14ac:dyDescent="0.2">
      <c r="A1111" s="211">
        <v>42691</v>
      </c>
      <c r="B1111" s="34" t="s">
        <v>757</v>
      </c>
      <c r="C1111" s="35" t="s">
        <v>3614</v>
      </c>
      <c r="D1111" s="213">
        <v>7741.67</v>
      </c>
      <c r="E1111" s="35" t="s">
        <v>3190</v>
      </c>
    </row>
    <row r="1112" spans="1:5" s="52" customFormat="1" ht="24.95" customHeight="1" x14ac:dyDescent="0.2">
      <c r="A1112" s="211">
        <v>42693</v>
      </c>
      <c r="B1112" s="34" t="s">
        <v>623</v>
      </c>
      <c r="C1112" s="35" t="s">
        <v>776</v>
      </c>
      <c r="D1112" s="213">
        <v>3804.23</v>
      </c>
      <c r="E1112" s="35"/>
    </row>
    <row r="1113" spans="1:5" s="52" customFormat="1" ht="24.95" customHeight="1" x14ac:dyDescent="0.2">
      <c r="A1113" s="211">
        <v>42692</v>
      </c>
      <c r="B1113" s="34" t="s">
        <v>624</v>
      </c>
      <c r="C1113" s="35" t="s">
        <v>3614</v>
      </c>
      <c r="D1113" s="212">
        <v>622.79999999999995</v>
      </c>
      <c r="E1113" s="35"/>
    </row>
    <row r="1114" spans="1:5" s="52" customFormat="1" ht="24.95" customHeight="1" x14ac:dyDescent="0.2">
      <c r="A1114" s="211">
        <v>41085</v>
      </c>
      <c r="B1114" s="34" t="s">
        <v>625</v>
      </c>
      <c r="C1114" s="35" t="s">
        <v>3614</v>
      </c>
      <c r="D1114" s="213">
        <v>1435.69</v>
      </c>
      <c r="E1114" s="35"/>
    </row>
    <row r="1115" spans="1:5" s="52" customFormat="1" ht="24.95" customHeight="1" x14ac:dyDescent="0.2">
      <c r="A1115" s="211">
        <v>42694</v>
      </c>
      <c r="B1115" s="34" t="s">
        <v>626</v>
      </c>
      <c r="C1115" s="35" t="s">
        <v>3614</v>
      </c>
      <c r="D1115" s="212">
        <v>682.65</v>
      </c>
      <c r="E1115" s="35" t="s">
        <v>3190</v>
      </c>
    </row>
    <row r="1116" spans="1:5" s="52" customFormat="1" ht="24.95" customHeight="1" x14ac:dyDescent="0.2">
      <c r="A1116" s="211">
        <v>41241</v>
      </c>
      <c r="B1116" s="34" t="s">
        <v>53</v>
      </c>
      <c r="C1116" s="35" t="s">
        <v>3614</v>
      </c>
      <c r="D1116" s="213">
        <v>1354.71</v>
      </c>
      <c r="E1116" s="35" t="s">
        <v>3190</v>
      </c>
    </row>
    <row r="1117" spans="1:5" s="52" customFormat="1" ht="24.95" customHeight="1" x14ac:dyDescent="0.2">
      <c r="A1117" s="211">
        <v>42697</v>
      </c>
      <c r="B1117" s="34" t="s">
        <v>627</v>
      </c>
      <c r="C1117" s="35" t="s">
        <v>776</v>
      </c>
      <c r="D1117" s="212">
        <v>663.55</v>
      </c>
      <c r="E1117" s="35" t="s">
        <v>3190</v>
      </c>
    </row>
    <row r="1118" spans="1:5" s="52" customFormat="1" ht="24.95" customHeight="1" x14ac:dyDescent="0.2">
      <c r="A1118" s="211">
        <v>42698</v>
      </c>
      <c r="B1118" s="34" t="s">
        <v>3982</v>
      </c>
      <c r="C1118" s="35" t="s">
        <v>776</v>
      </c>
      <c r="D1118" s="212">
        <v>202.17</v>
      </c>
      <c r="E1118" s="35" t="s">
        <v>3190</v>
      </c>
    </row>
    <row r="1119" spans="1:5" s="52" customFormat="1" ht="24.95" customHeight="1" x14ac:dyDescent="0.2">
      <c r="A1119" s="211">
        <v>42699</v>
      </c>
      <c r="B1119" s="34" t="s">
        <v>628</v>
      </c>
      <c r="C1119" s="35" t="s">
        <v>776</v>
      </c>
      <c r="D1119" s="212">
        <v>255.94</v>
      </c>
      <c r="E1119" s="35"/>
    </row>
    <row r="1120" spans="1:5" s="52" customFormat="1" ht="24.95" customHeight="1" x14ac:dyDescent="0.2">
      <c r="A1120" s="211">
        <v>42700</v>
      </c>
      <c r="B1120" s="34" t="s">
        <v>629</v>
      </c>
      <c r="C1120" s="35" t="s">
        <v>776</v>
      </c>
      <c r="D1120" s="212">
        <v>179.99</v>
      </c>
      <c r="E1120" s="35" t="s">
        <v>3190</v>
      </c>
    </row>
    <row r="1121" spans="1:5" s="52" customFormat="1" ht="24.95" customHeight="1" x14ac:dyDescent="0.2">
      <c r="A1121" s="211">
        <v>42701</v>
      </c>
      <c r="B1121" s="34" t="s">
        <v>3341</v>
      </c>
      <c r="C1121" s="35" t="s">
        <v>738</v>
      </c>
      <c r="D1121" s="212">
        <v>32.71</v>
      </c>
      <c r="E1121" s="35"/>
    </row>
    <row r="1122" spans="1:5" s="52" customFormat="1" ht="24.95" customHeight="1" x14ac:dyDescent="0.2">
      <c r="A1122" s="211">
        <v>42703</v>
      </c>
      <c r="B1122" s="34" t="s">
        <v>3983</v>
      </c>
      <c r="C1122" s="35" t="s">
        <v>738</v>
      </c>
      <c r="D1122" s="212">
        <v>82.84</v>
      </c>
      <c r="E1122" s="35"/>
    </row>
    <row r="1123" spans="1:5" s="52" customFormat="1" ht="24.95" customHeight="1" x14ac:dyDescent="0.2">
      <c r="A1123" s="211">
        <v>42704</v>
      </c>
      <c r="B1123" s="34" t="s">
        <v>630</v>
      </c>
      <c r="C1123" s="35" t="s">
        <v>738</v>
      </c>
      <c r="D1123" s="212">
        <v>6.52</v>
      </c>
      <c r="E1123" s="35"/>
    </row>
    <row r="1124" spans="1:5" s="52" customFormat="1" ht="24.95" customHeight="1" x14ac:dyDescent="0.2">
      <c r="A1124" s="211">
        <v>42705</v>
      </c>
      <c r="B1124" s="34" t="s">
        <v>631</v>
      </c>
      <c r="C1124" s="35" t="s">
        <v>738</v>
      </c>
      <c r="D1124" s="212">
        <v>10.38</v>
      </c>
      <c r="E1124" s="35"/>
    </row>
    <row r="1125" spans="1:5" s="52" customFormat="1" ht="24.95" customHeight="1" x14ac:dyDescent="0.2">
      <c r="A1125" s="211">
        <v>42706</v>
      </c>
      <c r="B1125" s="34" t="s">
        <v>3984</v>
      </c>
      <c r="C1125" s="35" t="s">
        <v>737</v>
      </c>
      <c r="D1125" s="212">
        <v>5.56</v>
      </c>
      <c r="E1125" s="35"/>
    </row>
    <row r="1126" spans="1:5" s="52" customFormat="1" ht="24.95" customHeight="1" x14ac:dyDescent="0.2">
      <c r="A1126" s="211">
        <v>42707</v>
      </c>
      <c r="B1126" s="34" t="s">
        <v>3985</v>
      </c>
      <c r="C1126" s="35" t="s">
        <v>737</v>
      </c>
      <c r="D1126" s="212">
        <v>94.68</v>
      </c>
      <c r="E1126" s="35" t="s">
        <v>3190</v>
      </c>
    </row>
    <row r="1127" spans="1:5" s="52" customFormat="1" ht="24.95" customHeight="1" x14ac:dyDescent="0.2">
      <c r="A1127" s="211">
        <v>42708</v>
      </c>
      <c r="B1127" s="34" t="s">
        <v>3986</v>
      </c>
      <c r="C1127" s="35" t="s">
        <v>737</v>
      </c>
      <c r="D1127" s="212">
        <v>101.57</v>
      </c>
      <c r="E1127" s="35" t="s">
        <v>3190</v>
      </c>
    </row>
    <row r="1128" spans="1:5" s="52" customFormat="1" ht="24.95" customHeight="1" x14ac:dyDescent="0.2">
      <c r="A1128" s="211">
        <v>42709</v>
      </c>
      <c r="B1128" s="34" t="s">
        <v>3987</v>
      </c>
      <c r="C1128" s="35" t="s">
        <v>737</v>
      </c>
      <c r="D1128" s="212">
        <v>99.4</v>
      </c>
      <c r="E1128" s="35" t="s">
        <v>3190</v>
      </c>
    </row>
    <row r="1129" spans="1:5" s="52" customFormat="1" ht="24.95" customHeight="1" x14ac:dyDescent="0.2">
      <c r="A1129" s="211">
        <v>42710</v>
      </c>
      <c r="B1129" s="34" t="s">
        <v>3988</v>
      </c>
      <c r="C1129" s="35" t="s">
        <v>737</v>
      </c>
      <c r="D1129" s="212">
        <v>106.87</v>
      </c>
      <c r="E1129" s="35" t="s">
        <v>3190</v>
      </c>
    </row>
    <row r="1130" spans="1:5" s="52" customFormat="1" ht="24.95" customHeight="1" x14ac:dyDescent="0.2">
      <c r="A1130" s="211">
        <v>42711</v>
      </c>
      <c r="B1130" s="34" t="s">
        <v>3989</v>
      </c>
      <c r="C1130" s="35" t="s">
        <v>776</v>
      </c>
      <c r="D1130" s="212">
        <v>401.1</v>
      </c>
      <c r="E1130" s="35" t="s">
        <v>3190</v>
      </c>
    </row>
    <row r="1131" spans="1:5" s="52" customFormat="1" ht="24.95" customHeight="1" x14ac:dyDescent="0.2">
      <c r="A1131" s="211">
        <v>42712</v>
      </c>
      <c r="B1131" s="34" t="s">
        <v>3990</v>
      </c>
      <c r="C1131" s="35" t="s">
        <v>737</v>
      </c>
      <c r="D1131" s="212">
        <v>891.25</v>
      </c>
      <c r="E1131" s="35"/>
    </row>
    <row r="1132" spans="1:5" s="52" customFormat="1" ht="24.95" customHeight="1" x14ac:dyDescent="0.2">
      <c r="A1132" s="211">
        <v>42714</v>
      </c>
      <c r="B1132" s="34" t="s">
        <v>632</v>
      </c>
      <c r="C1132" s="35" t="s">
        <v>737</v>
      </c>
      <c r="D1132" s="212">
        <v>490.96</v>
      </c>
      <c r="E1132" s="35" t="s">
        <v>3190</v>
      </c>
    </row>
    <row r="1133" spans="1:5" s="52" customFormat="1" ht="24.95" customHeight="1" x14ac:dyDescent="0.2">
      <c r="A1133" s="211">
        <v>42717</v>
      </c>
      <c r="B1133" s="34" t="s">
        <v>3342</v>
      </c>
      <c r="C1133" s="35" t="s">
        <v>737</v>
      </c>
      <c r="D1133" s="212">
        <v>683.62</v>
      </c>
      <c r="E1133" s="35" t="s">
        <v>3190</v>
      </c>
    </row>
    <row r="1134" spans="1:5" s="52" customFormat="1" ht="24.95" customHeight="1" x14ac:dyDescent="0.2">
      <c r="A1134" s="211">
        <v>42716</v>
      </c>
      <c r="B1134" s="34" t="s">
        <v>3343</v>
      </c>
      <c r="C1134" s="35" t="s">
        <v>737</v>
      </c>
      <c r="D1134" s="212">
        <v>680.29</v>
      </c>
      <c r="E1134" s="35" t="s">
        <v>3190</v>
      </c>
    </row>
    <row r="1135" spans="1:5" s="52" customFormat="1" ht="24.95" customHeight="1" x14ac:dyDescent="0.2">
      <c r="A1135" s="211">
        <v>42719</v>
      </c>
      <c r="B1135" s="34" t="s">
        <v>3344</v>
      </c>
      <c r="C1135" s="35" t="s">
        <v>737</v>
      </c>
      <c r="D1135" s="212">
        <v>712.77</v>
      </c>
      <c r="E1135" s="35" t="s">
        <v>3190</v>
      </c>
    </row>
    <row r="1136" spans="1:5" s="52" customFormat="1" ht="24.95" customHeight="1" x14ac:dyDescent="0.2">
      <c r="A1136" s="211">
        <v>42718</v>
      </c>
      <c r="B1136" s="34" t="s">
        <v>3345</v>
      </c>
      <c r="C1136" s="35" t="s">
        <v>737</v>
      </c>
      <c r="D1136" s="212">
        <v>709.05</v>
      </c>
      <c r="E1136" s="35" t="s">
        <v>3190</v>
      </c>
    </row>
    <row r="1137" spans="1:5" s="52" customFormat="1" ht="24.95" customHeight="1" x14ac:dyDescent="0.2">
      <c r="A1137" s="211">
        <v>42722</v>
      </c>
      <c r="B1137" s="34" t="s">
        <v>3991</v>
      </c>
      <c r="C1137" s="35" t="s">
        <v>737</v>
      </c>
      <c r="D1137" s="212">
        <v>895.47</v>
      </c>
      <c r="E1137" s="35" t="s">
        <v>3190</v>
      </c>
    </row>
    <row r="1138" spans="1:5" s="52" customFormat="1" ht="24.95" customHeight="1" x14ac:dyDescent="0.2">
      <c r="A1138" s="211">
        <v>42721</v>
      </c>
      <c r="B1138" s="34" t="s">
        <v>3346</v>
      </c>
      <c r="C1138" s="35" t="s">
        <v>737</v>
      </c>
      <c r="D1138" s="212">
        <v>739.62</v>
      </c>
      <c r="E1138" s="35" t="s">
        <v>3190</v>
      </c>
    </row>
    <row r="1139" spans="1:5" s="52" customFormat="1" ht="24.95" customHeight="1" x14ac:dyDescent="0.2">
      <c r="A1139" s="211">
        <v>42720</v>
      </c>
      <c r="B1139" s="34" t="s">
        <v>3347</v>
      </c>
      <c r="C1139" s="35" t="s">
        <v>737</v>
      </c>
      <c r="D1139" s="212">
        <v>735.53</v>
      </c>
      <c r="E1139" s="35" t="s">
        <v>3190</v>
      </c>
    </row>
    <row r="1140" spans="1:5" s="52" customFormat="1" ht="24.95" customHeight="1" x14ac:dyDescent="0.2">
      <c r="A1140" s="211">
        <v>42723</v>
      </c>
      <c r="B1140" s="34" t="s">
        <v>3992</v>
      </c>
      <c r="C1140" s="35" t="s">
        <v>737</v>
      </c>
      <c r="D1140" s="212">
        <v>825.39</v>
      </c>
      <c r="E1140" s="35" t="s">
        <v>3190</v>
      </c>
    </row>
    <row r="1141" spans="1:5" s="52" customFormat="1" ht="24.95" customHeight="1" x14ac:dyDescent="0.2">
      <c r="A1141" s="211">
        <v>42724</v>
      </c>
      <c r="B1141" s="34" t="s">
        <v>3348</v>
      </c>
      <c r="C1141" s="35" t="s">
        <v>737</v>
      </c>
      <c r="D1141" s="213">
        <v>1278.8900000000001</v>
      </c>
      <c r="E1141" s="35" t="s">
        <v>3190</v>
      </c>
    </row>
    <row r="1142" spans="1:5" s="52" customFormat="1" ht="24.95" customHeight="1" x14ac:dyDescent="0.2">
      <c r="A1142" s="211">
        <v>42726</v>
      </c>
      <c r="B1142" s="34" t="s">
        <v>3993</v>
      </c>
      <c r="C1142" s="35" t="s">
        <v>776</v>
      </c>
      <c r="D1142" s="212">
        <v>336.8</v>
      </c>
      <c r="E1142" s="35" t="s">
        <v>3190</v>
      </c>
    </row>
    <row r="1143" spans="1:5" s="52" customFormat="1" ht="24.95" customHeight="1" x14ac:dyDescent="0.2">
      <c r="A1143" s="211">
        <v>42727</v>
      </c>
      <c r="B1143" s="34" t="s">
        <v>3994</v>
      </c>
      <c r="C1143" s="35" t="s">
        <v>776</v>
      </c>
      <c r="D1143" s="212">
        <v>340.74</v>
      </c>
      <c r="E1143" s="35" t="s">
        <v>3190</v>
      </c>
    </row>
    <row r="1144" spans="1:5" s="52" customFormat="1" ht="24.95" customHeight="1" x14ac:dyDescent="0.2">
      <c r="A1144" s="211">
        <v>42728</v>
      </c>
      <c r="B1144" s="34" t="s">
        <v>3995</v>
      </c>
      <c r="C1144" s="35" t="s">
        <v>776</v>
      </c>
      <c r="D1144" s="212">
        <v>323.83999999999997</v>
      </c>
      <c r="E1144" s="35" t="s">
        <v>3190</v>
      </c>
    </row>
    <row r="1145" spans="1:5" s="52" customFormat="1" ht="24.95" customHeight="1" x14ac:dyDescent="0.2">
      <c r="A1145" s="211">
        <v>42729</v>
      </c>
      <c r="B1145" s="34" t="s">
        <v>3996</v>
      </c>
      <c r="C1145" s="35" t="s">
        <v>776</v>
      </c>
      <c r="D1145" s="212">
        <v>330.76</v>
      </c>
      <c r="E1145" s="35" t="s">
        <v>3190</v>
      </c>
    </row>
    <row r="1146" spans="1:5" s="52" customFormat="1" ht="24.95" customHeight="1" x14ac:dyDescent="0.2">
      <c r="A1146" s="211">
        <v>42730</v>
      </c>
      <c r="B1146" s="34" t="s">
        <v>3997</v>
      </c>
      <c r="C1146" s="35" t="s">
        <v>776</v>
      </c>
      <c r="D1146" s="212">
        <v>704.56</v>
      </c>
      <c r="E1146" s="35" t="s">
        <v>3190</v>
      </c>
    </row>
    <row r="1147" spans="1:5" s="52" customFormat="1" ht="24.95" customHeight="1" x14ac:dyDescent="0.2">
      <c r="A1147" s="211">
        <v>42731</v>
      </c>
      <c r="B1147" s="34" t="s">
        <v>3998</v>
      </c>
      <c r="C1147" s="35" t="s">
        <v>776</v>
      </c>
      <c r="D1147" s="212">
        <v>717.96</v>
      </c>
      <c r="E1147" s="35" t="s">
        <v>3190</v>
      </c>
    </row>
    <row r="1148" spans="1:5" s="52" customFormat="1" ht="24.95" customHeight="1" x14ac:dyDescent="0.2">
      <c r="A1148" s="211">
        <v>42732</v>
      </c>
      <c r="B1148" s="34" t="s">
        <v>3999</v>
      </c>
      <c r="C1148" s="35" t="s">
        <v>776</v>
      </c>
      <c r="D1148" s="212">
        <v>743.45</v>
      </c>
      <c r="E1148" s="35" t="s">
        <v>3190</v>
      </c>
    </row>
    <row r="1149" spans="1:5" s="52" customFormat="1" ht="24.95" customHeight="1" x14ac:dyDescent="0.2">
      <c r="A1149" s="211">
        <v>42733</v>
      </c>
      <c r="B1149" s="34" t="s">
        <v>4000</v>
      </c>
      <c r="C1149" s="35" t="s">
        <v>776</v>
      </c>
      <c r="D1149" s="212">
        <v>733.49</v>
      </c>
      <c r="E1149" s="35" t="s">
        <v>3190</v>
      </c>
    </row>
    <row r="1150" spans="1:5" s="52" customFormat="1" ht="24.95" customHeight="1" x14ac:dyDescent="0.2">
      <c r="A1150" s="211">
        <v>42734</v>
      </c>
      <c r="B1150" s="34" t="s">
        <v>4001</v>
      </c>
      <c r="C1150" s="35" t="s">
        <v>776</v>
      </c>
      <c r="D1150" s="212">
        <v>878.24</v>
      </c>
      <c r="E1150" s="35" t="s">
        <v>3190</v>
      </c>
    </row>
    <row r="1151" spans="1:5" s="52" customFormat="1" ht="24.95" customHeight="1" x14ac:dyDescent="0.2">
      <c r="A1151" s="211">
        <v>42735</v>
      </c>
      <c r="B1151" s="34" t="s">
        <v>4002</v>
      </c>
      <c r="C1151" s="35" t="s">
        <v>776</v>
      </c>
      <c r="D1151" s="212">
        <v>811.26</v>
      </c>
      <c r="E1151" s="35" t="s">
        <v>3190</v>
      </c>
    </row>
    <row r="1152" spans="1:5" s="52" customFormat="1" ht="24.95" customHeight="1" x14ac:dyDescent="0.2">
      <c r="A1152" s="211">
        <v>42736</v>
      </c>
      <c r="B1152" s="34" t="s">
        <v>4003</v>
      </c>
      <c r="C1152" s="35" t="s">
        <v>776</v>
      </c>
      <c r="D1152" s="212">
        <v>930.09</v>
      </c>
      <c r="E1152" s="35" t="s">
        <v>3190</v>
      </c>
    </row>
    <row r="1153" spans="1:5" s="52" customFormat="1" ht="24.95" customHeight="1" x14ac:dyDescent="0.2">
      <c r="A1153" s="211">
        <v>42737</v>
      </c>
      <c r="B1153" s="34" t="s">
        <v>4004</v>
      </c>
      <c r="C1153" s="35" t="s">
        <v>776</v>
      </c>
      <c r="D1153" s="212">
        <v>922.13</v>
      </c>
      <c r="E1153" s="35" t="s">
        <v>3190</v>
      </c>
    </row>
    <row r="1154" spans="1:5" s="52" customFormat="1" ht="24.95" customHeight="1" x14ac:dyDescent="0.2">
      <c r="A1154" s="211">
        <v>42738</v>
      </c>
      <c r="B1154" s="34" t="s">
        <v>4005</v>
      </c>
      <c r="C1154" s="35" t="s">
        <v>776</v>
      </c>
      <c r="D1154" s="212">
        <v>956.02</v>
      </c>
      <c r="E1154" s="35" t="s">
        <v>3190</v>
      </c>
    </row>
    <row r="1155" spans="1:5" s="52" customFormat="1" ht="24.95" customHeight="1" x14ac:dyDescent="0.2">
      <c r="A1155" s="211">
        <v>42739</v>
      </c>
      <c r="B1155" s="34" t="s">
        <v>4006</v>
      </c>
      <c r="C1155" s="35" t="s">
        <v>776</v>
      </c>
      <c r="D1155" s="213">
        <v>1289.44</v>
      </c>
      <c r="E1155" s="35" t="s">
        <v>3190</v>
      </c>
    </row>
    <row r="1156" spans="1:5" s="52" customFormat="1" ht="24.95" customHeight="1" x14ac:dyDescent="0.2">
      <c r="A1156" s="211">
        <v>42740</v>
      </c>
      <c r="B1156" s="34" t="s">
        <v>4007</v>
      </c>
      <c r="C1156" s="35" t="s">
        <v>776</v>
      </c>
      <c r="D1156" s="213">
        <v>1269.1400000000001</v>
      </c>
      <c r="E1156" s="35" t="s">
        <v>3190</v>
      </c>
    </row>
    <row r="1157" spans="1:5" s="52" customFormat="1" ht="24.95" customHeight="1" x14ac:dyDescent="0.2">
      <c r="A1157" s="211">
        <v>42741</v>
      </c>
      <c r="B1157" s="34" t="s">
        <v>4008</v>
      </c>
      <c r="C1157" s="35" t="s">
        <v>776</v>
      </c>
      <c r="D1157" s="213">
        <v>1356.2</v>
      </c>
      <c r="E1157" s="35" t="s">
        <v>3190</v>
      </c>
    </row>
    <row r="1158" spans="1:5" s="52" customFormat="1" ht="24.95" customHeight="1" x14ac:dyDescent="0.2">
      <c r="A1158" s="211">
        <v>42742</v>
      </c>
      <c r="B1158" s="34" t="s">
        <v>4009</v>
      </c>
      <c r="C1158" s="35" t="s">
        <v>776</v>
      </c>
      <c r="D1158" s="213">
        <v>1320.99</v>
      </c>
      <c r="E1158" s="35" t="s">
        <v>3190</v>
      </c>
    </row>
    <row r="1159" spans="1:5" s="52" customFormat="1" ht="24.95" customHeight="1" x14ac:dyDescent="0.2">
      <c r="A1159" s="211">
        <v>42743</v>
      </c>
      <c r="B1159" s="34" t="s">
        <v>4010</v>
      </c>
      <c r="C1159" s="35" t="s">
        <v>776</v>
      </c>
      <c r="D1159" s="213">
        <v>2073.08</v>
      </c>
      <c r="E1159" s="35" t="s">
        <v>3190</v>
      </c>
    </row>
    <row r="1160" spans="1:5" s="52" customFormat="1" ht="24.95" customHeight="1" x14ac:dyDescent="0.2">
      <c r="A1160" s="211">
        <v>42744</v>
      </c>
      <c r="B1160" s="34" t="s">
        <v>4011</v>
      </c>
      <c r="C1160" s="35" t="s">
        <v>776</v>
      </c>
      <c r="D1160" s="213">
        <v>1804.48</v>
      </c>
      <c r="E1160" s="35" t="s">
        <v>3190</v>
      </c>
    </row>
    <row r="1161" spans="1:5" s="52" customFormat="1" ht="24.95" customHeight="1" x14ac:dyDescent="0.2">
      <c r="A1161" s="211">
        <v>42745</v>
      </c>
      <c r="B1161" s="34" t="s">
        <v>4012</v>
      </c>
      <c r="C1161" s="35" t="s">
        <v>776</v>
      </c>
      <c r="D1161" s="213">
        <v>2099</v>
      </c>
      <c r="E1161" s="35" t="s">
        <v>3190</v>
      </c>
    </row>
    <row r="1162" spans="1:5" s="52" customFormat="1" ht="24.95" customHeight="1" x14ac:dyDescent="0.2">
      <c r="A1162" s="211">
        <v>42746</v>
      </c>
      <c r="B1162" s="34" t="s">
        <v>4013</v>
      </c>
      <c r="C1162" s="35" t="s">
        <v>776</v>
      </c>
      <c r="D1162" s="213">
        <v>1891.41</v>
      </c>
      <c r="E1162" s="35" t="s">
        <v>3190</v>
      </c>
    </row>
    <row r="1163" spans="1:5" s="52" customFormat="1" ht="24.95" customHeight="1" x14ac:dyDescent="0.2">
      <c r="A1163" s="211">
        <v>42747</v>
      </c>
      <c r="B1163" s="34" t="s">
        <v>4014</v>
      </c>
      <c r="C1163" s="35" t="s">
        <v>776</v>
      </c>
      <c r="D1163" s="213">
        <v>1710.11</v>
      </c>
      <c r="E1163" s="35" t="s">
        <v>3190</v>
      </c>
    </row>
    <row r="1164" spans="1:5" s="52" customFormat="1" ht="24.95" customHeight="1" x14ac:dyDescent="0.2">
      <c r="A1164" s="211">
        <v>42748</v>
      </c>
      <c r="B1164" s="34" t="s">
        <v>4015</v>
      </c>
      <c r="C1164" s="35" t="s">
        <v>776</v>
      </c>
      <c r="D1164" s="212">
        <v>92.81</v>
      </c>
      <c r="E1164" s="35" t="s">
        <v>3190</v>
      </c>
    </row>
    <row r="1165" spans="1:5" s="52" customFormat="1" ht="24.95" customHeight="1" x14ac:dyDescent="0.2">
      <c r="A1165" s="211">
        <v>42749</v>
      </c>
      <c r="B1165" s="34" t="s">
        <v>4016</v>
      </c>
      <c r="C1165" s="35" t="s">
        <v>776</v>
      </c>
      <c r="D1165" s="212">
        <v>92.81</v>
      </c>
      <c r="E1165" s="35" t="s">
        <v>3190</v>
      </c>
    </row>
    <row r="1166" spans="1:5" s="52" customFormat="1" ht="24.95" customHeight="1" x14ac:dyDescent="0.2">
      <c r="A1166" s="211">
        <v>42750</v>
      </c>
      <c r="B1166" s="34" t="s">
        <v>4017</v>
      </c>
      <c r="C1166" s="35" t="s">
        <v>776</v>
      </c>
      <c r="D1166" s="212">
        <v>118.8</v>
      </c>
      <c r="E1166" s="35" t="s">
        <v>3190</v>
      </c>
    </row>
    <row r="1167" spans="1:5" s="52" customFormat="1" ht="24.95" customHeight="1" x14ac:dyDescent="0.2">
      <c r="A1167" s="211">
        <v>42751</v>
      </c>
      <c r="B1167" s="34" t="s">
        <v>4018</v>
      </c>
      <c r="C1167" s="35" t="s">
        <v>776</v>
      </c>
      <c r="D1167" s="212">
        <v>118.19</v>
      </c>
      <c r="E1167" s="35" t="s">
        <v>3190</v>
      </c>
    </row>
    <row r="1168" spans="1:5" s="52" customFormat="1" ht="24.95" customHeight="1" x14ac:dyDescent="0.2">
      <c r="A1168" s="211">
        <v>42752</v>
      </c>
      <c r="B1168" s="34" t="s">
        <v>4019</v>
      </c>
      <c r="C1168" s="35" t="s">
        <v>776</v>
      </c>
      <c r="D1168" s="212">
        <v>159.54</v>
      </c>
      <c r="E1168" s="35" t="s">
        <v>3190</v>
      </c>
    </row>
    <row r="1169" spans="1:5" s="52" customFormat="1" ht="24.95" customHeight="1" x14ac:dyDescent="0.2">
      <c r="A1169" s="211">
        <v>42753</v>
      </c>
      <c r="B1169" s="34" t="s">
        <v>4020</v>
      </c>
      <c r="C1169" s="35" t="s">
        <v>776</v>
      </c>
      <c r="D1169" s="212">
        <v>154.16</v>
      </c>
      <c r="E1169" s="35" t="s">
        <v>3190</v>
      </c>
    </row>
    <row r="1170" spans="1:5" s="52" customFormat="1" ht="24.95" customHeight="1" x14ac:dyDescent="0.2">
      <c r="A1170" s="211">
        <v>42754</v>
      </c>
      <c r="B1170" s="34" t="s">
        <v>4021</v>
      </c>
      <c r="C1170" s="35" t="s">
        <v>776</v>
      </c>
      <c r="D1170" s="212">
        <v>258.02</v>
      </c>
      <c r="E1170" s="35" t="s">
        <v>3190</v>
      </c>
    </row>
    <row r="1171" spans="1:5" s="52" customFormat="1" ht="24.95" customHeight="1" x14ac:dyDescent="0.2">
      <c r="A1171" s="211">
        <v>42755</v>
      </c>
      <c r="B1171" s="34" t="s">
        <v>4022</v>
      </c>
      <c r="C1171" s="35" t="s">
        <v>776</v>
      </c>
      <c r="D1171" s="212">
        <v>249.92</v>
      </c>
      <c r="E1171" s="35" t="s">
        <v>3190</v>
      </c>
    </row>
    <row r="1172" spans="1:5" s="52" customFormat="1" ht="24.95" customHeight="1" x14ac:dyDescent="0.2">
      <c r="A1172" s="211">
        <v>42756</v>
      </c>
      <c r="B1172" s="34" t="s">
        <v>15278</v>
      </c>
      <c r="C1172" s="35" t="s">
        <v>776</v>
      </c>
      <c r="D1172" s="212">
        <v>121.39</v>
      </c>
      <c r="E1172" s="35" t="s">
        <v>3190</v>
      </c>
    </row>
    <row r="1173" spans="1:5" s="52" customFormat="1" ht="24.95" customHeight="1" x14ac:dyDescent="0.2">
      <c r="A1173" s="211">
        <v>42757</v>
      </c>
      <c r="B1173" s="34" t="s">
        <v>4023</v>
      </c>
      <c r="C1173" s="35" t="s">
        <v>776</v>
      </c>
      <c r="D1173" s="212">
        <v>169.91</v>
      </c>
      <c r="E1173" s="35" t="s">
        <v>3190</v>
      </c>
    </row>
    <row r="1174" spans="1:5" s="52" customFormat="1" ht="24.95" customHeight="1" x14ac:dyDescent="0.2">
      <c r="A1174" s="211">
        <v>42759</v>
      </c>
      <c r="B1174" s="34" t="s">
        <v>4024</v>
      </c>
      <c r="C1174" s="35" t="s">
        <v>776</v>
      </c>
      <c r="D1174" s="212">
        <v>177.04</v>
      </c>
      <c r="E1174" s="35" t="s">
        <v>3190</v>
      </c>
    </row>
    <row r="1175" spans="1:5" s="52" customFormat="1" ht="24.95" customHeight="1" x14ac:dyDescent="0.2">
      <c r="A1175" s="211">
        <v>42760</v>
      </c>
      <c r="B1175" s="34" t="s">
        <v>4025</v>
      </c>
      <c r="C1175" s="35" t="s">
        <v>776</v>
      </c>
      <c r="D1175" s="212">
        <v>271.02999999999997</v>
      </c>
      <c r="E1175" s="35" t="s">
        <v>3190</v>
      </c>
    </row>
    <row r="1176" spans="1:5" s="52" customFormat="1" ht="24.95" customHeight="1" x14ac:dyDescent="0.2">
      <c r="A1176" s="211">
        <v>42761</v>
      </c>
      <c r="B1176" s="34" t="s">
        <v>4026</v>
      </c>
      <c r="C1176" s="35" t="s">
        <v>776</v>
      </c>
      <c r="D1176" s="212">
        <v>273</v>
      </c>
      <c r="E1176" s="35" t="s">
        <v>3190</v>
      </c>
    </row>
    <row r="1177" spans="1:5" s="52" customFormat="1" ht="24.95" customHeight="1" x14ac:dyDescent="0.2">
      <c r="A1177" s="211">
        <v>42762</v>
      </c>
      <c r="B1177" s="34" t="s">
        <v>4027</v>
      </c>
      <c r="C1177" s="35" t="s">
        <v>776</v>
      </c>
      <c r="D1177" s="212">
        <v>264.54000000000002</v>
      </c>
      <c r="E1177" s="35" t="s">
        <v>3190</v>
      </c>
    </row>
    <row r="1178" spans="1:5" s="52" customFormat="1" ht="24.95" customHeight="1" x14ac:dyDescent="0.2">
      <c r="A1178" s="211">
        <v>42763</v>
      </c>
      <c r="B1178" s="34" t="s">
        <v>4028</v>
      </c>
      <c r="C1178" s="35" t="s">
        <v>776</v>
      </c>
      <c r="D1178" s="212">
        <v>268.01</v>
      </c>
      <c r="E1178" s="35" t="s">
        <v>3190</v>
      </c>
    </row>
    <row r="1179" spans="1:5" s="52" customFormat="1" ht="24.95" customHeight="1" x14ac:dyDescent="0.2">
      <c r="A1179" s="211">
        <v>42764</v>
      </c>
      <c r="B1179" s="34" t="s">
        <v>4029</v>
      </c>
      <c r="C1179" s="35" t="s">
        <v>776</v>
      </c>
      <c r="D1179" s="212">
        <v>540.76</v>
      </c>
      <c r="E1179" s="35" t="s">
        <v>3190</v>
      </c>
    </row>
    <row r="1180" spans="1:5" s="52" customFormat="1" ht="24.95" customHeight="1" x14ac:dyDescent="0.2">
      <c r="A1180" s="211">
        <v>42765</v>
      </c>
      <c r="B1180" s="34" t="s">
        <v>4030</v>
      </c>
      <c r="C1180" s="35" t="s">
        <v>776</v>
      </c>
      <c r="D1180" s="212">
        <v>547.46</v>
      </c>
      <c r="E1180" s="35" t="s">
        <v>3190</v>
      </c>
    </row>
    <row r="1181" spans="1:5" s="52" customFormat="1" ht="24.95" customHeight="1" x14ac:dyDescent="0.2">
      <c r="A1181" s="211">
        <v>42766</v>
      </c>
      <c r="B1181" s="34" t="s">
        <v>4031</v>
      </c>
      <c r="C1181" s="35" t="s">
        <v>776</v>
      </c>
      <c r="D1181" s="212">
        <v>560.20000000000005</v>
      </c>
      <c r="E1181" s="35" t="s">
        <v>3190</v>
      </c>
    </row>
    <row r="1182" spans="1:5" s="52" customFormat="1" ht="24.95" customHeight="1" x14ac:dyDescent="0.2">
      <c r="A1182" s="211">
        <v>42767</v>
      </c>
      <c r="B1182" s="34" t="s">
        <v>4032</v>
      </c>
      <c r="C1182" s="35" t="s">
        <v>776</v>
      </c>
      <c r="D1182" s="212">
        <v>555.23</v>
      </c>
      <c r="E1182" s="35" t="s">
        <v>3190</v>
      </c>
    </row>
    <row r="1183" spans="1:5" s="52" customFormat="1" ht="24.95" customHeight="1" x14ac:dyDescent="0.2">
      <c r="A1183" s="211">
        <v>42768</v>
      </c>
      <c r="B1183" s="34" t="s">
        <v>4033</v>
      </c>
      <c r="C1183" s="35" t="s">
        <v>776</v>
      </c>
      <c r="D1183" s="212">
        <v>713.5</v>
      </c>
      <c r="E1183" s="35" t="s">
        <v>3190</v>
      </c>
    </row>
    <row r="1184" spans="1:5" s="52" customFormat="1" ht="24.95" customHeight="1" x14ac:dyDescent="0.2">
      <c r="A1184" s="211">
        <v>42769</v>
      </c>
      <c r="B1184" s="34" t="s">
        <v>4034</v>
      </c>
      <c r="C1184" s="35" t="s">
        <v>776</v>
      </c>
      <c r="D1184" s="212">
        <v>712.25</v>
      </c>
      <c r="E1184" s="35" t="s">
        <v>3190</v>
      </c>
    </row>
    <row r="1185" spans="1:5" s="52" customFormat="1" ht="24.95" customHeight="1" x14ac:dyDescent="0.2">
      <c r="A1185" s="211">
        <v>42770</v>
      </c>
      <c r="B1185" s="34" t="s">
        <v>4035</v>
      </c>
      <c r="C1185" s="35" t="s">
        <v>776</v>
      </c>
      <c r="D1185" s="212">
        <v>739.43</v>
      </c>
      <c r="E1185" s="35" t="s">
        <v>3190</v>
      </c>
    </row>
    <row r="1186" spans="1:5" s="52" customFormat="1" ht="24.95" customHeight="1" x14ac:dyDescent="0.2">
      <c r="A1186" s="211">
        <v>42771</v>
      </c>
      <c r="B1186" s="34" t="s">
        <v>4036</v>
      </c>
      <c r="C1186" s="35" t="s">
        <v>776</v>
      </c>
      <c r="D1186" s="212">
        <v>735.45</v>
      </c>
      <c r="E1186" s="35" t="s">
        <v>3190</v>
      </c>
    </row>
    <row r="1187" spans="1:5" s="52" customFormat="1" ht="24.95" customHeight="1" x14ac:dyDescent="0.2">
      <c r="A1187" s="211">
        <v>42772</v>
      </c>
      <c r="B1187" s="34" t="s">
        <v>4037</v>
      </c>
      <c r="C1187" s="35" t="s">
        <v>776</v>
      </c>
      <c r="D1187" s="212">
        <v>987.06</v>
      </c>
      <c r="E1187" s="35" t="s">
        <v>3190</v>
      </c>
    </row>
    <row r="1188" spans="1:5" s="52" customFormat="1" ht="24.95" customHeight="1" x14ac:dyDescent="0.2">
      <c r="A1188" s="211">
        <v>42773</v>
      </c>
      <c r="B1188" s="34" t="s">
        <v>4038</v>
      </c>
      <c r="C1188" s="35" t="s">
        <v>776</v>
      </c>
      <c r="D1188" s="213">
        <v>1003.69</v>
      </c>
      <c r="E1188" s="35" t="s">
        <v>3190</v>
      </c>
    </row>
    <row r="1189" spans="1:5" s="52" customFormat="1" ht="24.95" customHeight="1" x14ac:dyDescent="0.2">
      <c r="A1189" s="211">
        <v>42774</v>
      </c>
      <c r="B1189" s="34" t="s">
        <v>4039</v>
      </c>
      <c r="C1189" s="35" t="s">
        <v>776</v>
      </c>
      <c r="D1189" s="212">
        <v>993.54</v>
      </c>
      <c r="E1189" s="35" t="s">
        <v>3190</v>
      </c>
    </row>
    <row r="1190" spans="1:5" s="52" customFormat="1" ht="24.95" customHeight="1" x14ac:dyDescent="0.2">
      <c r="A1190" s="211">
        <v>42775</v>
      </c>
      <c r="B1190" s="34" t="s">
        <v>4040</v>
      </c>
      <c r="C1190" s="35" t="s">
        <v>776</v>
      </c>
      <c r="D1190" s="213">
        <v>1037.07</v>
      </c>
      <c r="E1190" s="35" t="s">
        <v>3190</v>
      </c>
    </row>
    <row r="1191" spans="1:5" s="52" customFormat="1" ht="24.95" customHeight="1" x14ac:dyDescent="0.2">
      <c r="A1191" s="211">
        <v>42776</v>
      </c>
      <c r="B1191" s="34" t="s">
        <v>4041</v>
      </c>
      <c r="C1191" s="35" t="s">
        <v>776</v>
      </c>
      <c r="D1191" s="212">
        <v>170.23</v>
      </c>
      <c r="E1191" s="35" t="s">
        <v>3190</v>
      </c>
    </row>
    <row r="1192" spans="1:5" s="52" customFormat="1" ht="24.95" customHeight="1" x14ac:dyDescent="0.2">
      <c r="A1192" s="211">
        <v>42777</v>
      </c>
      <c r="B1192" s="34" t="s">
        <v>4042</v>
      </c>
      <c r="C1192" s="35" t="s">
        <v>776</v>
      </c>
      <c r="D1192" s="212">
        <v>172.2</v>
      </c>
      <c r="E1192" s="35" t="s">
        <v>3190</v>
      </c>
    </row>
    <row r="1193" spans="1:5" s="52" customFormat="1" ht="24.95" customHeight="1" x14ac:dyDescent="0.2">
      <c r="A1193" s="211">
        <v>42778</v>
      </c>
      <c r="B1193" s="34" t="s">
        <v>4043</v>
      </c>
      <c r="C1193" s="35" t="s">
        <v>776</v>
      </c>
      <c r="D1193" s="212">
        <v>163.74</v>
      </c>
      <c r="E1193" s="35" t="s">
        <v>3190</v>
      </c>
    </row>
    <row r="1194" spans="1:5" s="52" customFormat="1" ht="24.95" customHeight="1" x14ac:dyDescent="0.2">
      <c r="A1194" s="211">
        <v>42779</v>
      </c>
      <c r="B1194" s="34" t="s">
        <v>15279</v>
      </c>
      <c r="C1194" s="35" t="s">
        <v>776</v>
      </c>
      <c r="D1194" s="212">
        <v>167.2</v>
      </c>
      <c r="E1194" s="35" t="s">
        <v>3190</v>
      </c>
    </row>
    <row r="1195" spans="1:5" s="52" customFormat="1" ht="24.95" customHeight="1" x14ac:dyDescent="0.2">
      <c r="A1195" s="211">
        <v>42780</v>
      </c>
      <c r="B1195" s="34" t="s">
        <v>4044</v>
      </c>
      <c r="C1195" s="35" t="s">
        <v>776</v>
      </c>
      <c r="D1195" s="212">
        <v>398.56</v>
      </c>
      <c r="E1195" s="35" t="s">
        <v>3190</v>
      </c>
    </row>
    <row r="1196" spans="1:5" s="52" customFormat="1" ht="24.95" customHeight="1" x14ac:dyDescent="0.2">
      <c r="A1196" s="211">
        <v>42781</v>
      </c>
      <c r="B1196" s="34" t="s">
        <v>4045</v>
      </c>
      <c r="C1196" s="35" t="s">
        <v>776</v>
      </c>
      <c r="D1196" s="212">
        <v>405.26</v>
      </c>
      <c r="E1196" s="35" t="s">
        <v>3190</v>
      </c>
    </row>
    <row r="1197" spans="1:5" s="52" customFormat="1" ht="24.95" customHeight="1" x14ac:dyDescent="0.2">
      <c r="A1197" s="211">
        <v>42782</v>
      </c>
      <c r="B1197" s="34" t="s">
        <v>4046</v>
      </c>
      <c r="C1197" s="35" t="s">
        <v>776</v>
      </c>
      <c r="D1197" s="212">
        <v>418</v>
      </c>
      <c r="E1197" s="35" t="s">
        <v>3190</v>
      </c>
    </row>
    <row r="1198" spans="1:5" s="52" customFormat="1" ht="24.95" customHeight="1" x14ac:dyDescent="0.2">
      <c r="A1198" s="211">
        <v>42783</v>
      </c>
      <c r="B1198" s="34" t="s">
        <v>15280</v>
      </c>
      <c r="C1198" s="35" t="s">
        <v>776</v>
      </c>
      <c r="D1198" s="212">
        <v>413.02</v>
      </c>
      <c r="E1198" s="35" t="s">
        <v>3190</v>
      </c>
    </row>
    <row r="1199" spans="1:5" s="52" customFormat="1" ht="24.95" customHeight="1" x14ac:dyDescent="0.2">
      <c r="A1199" s="211">
        <v>42784</v>
      </c>
      <c r="B1199" s="34" t="s">
        <v>4047</v>
      </c>
      <c r="C1199" s="35" t="s">
        <v>776</v>
      </c>
      <c r="D1199" s="212">
        <v>484.38</v>
      </c>
      <c r="E1199" s="35" t="s">
        <v>3190</v>
      </c>
    </row>
    <row r="1200" spans="1:5" s="52" customFormat="1" ht="24.95" customHeight="1" x14ac:dyDescent="0.2">
      <c r="A1200" s="211">
        <v>42785</v>
      </c>
      <c r="B1200" s="34" t="s">
        <v>4048</v>
      </c>
      <c r="C1200" s="35" t="s">
        <v>776</v>
      </c>
      <c r="D1200" s="212">
        <v>483.13</v>
      </c>
      <c r="E1200" s="35" t="s">
        <v>3190</v>
      </c>
    </row>
    <row r="1201" spans="1:5" s="52" customFormat="1" ht="24.95" customHeight="1" x14ac:dyDescent="0.2">
      <c r="A1201" s="211">
        <v>42786</v>
      </c>
      <c r="B1201" s="34" t="s">
        <v>4049</v>
      </c>
      <c r="C1201" s="35" t="s">
        <v>776</v>
      </c>
      <c r="D1201" s="212">
        <v>510.31</v>
      </c>
      <c r="E1201" s="35" t="s">
        <v>3190</v>
      </c>
    </row>
    <row r="1202" spans="1:5" s="52" customFormat="1" ht="24.95" customHeight="1" x14ac:dyDescent="0.2">
      <c r="A1202" s="211">
        <v>42787</v>
      </c>
      <c r="B1202" s="34" t="s">
        <v>4050</v>
      </c>
      <c r="C1202" s="35" t="s">
        <v>776</v>
      </c>
      <c r="D1202" s="212">
        <v>506.33</v>
      </c>
      <c r="E1202" s="35" t="s">
        <v>3190</v>
      </c>
    </row>
    <row r="1203" spans="1:5" s="52" customFormat="1" ht="24.95" customHeight="1" x14ac:dyDescent="0.2">
      <c r="A1203" s="211">
        <v>42788</v>
      </c>
      <c r="B1203" s="34" t="s">
        <v>4051</v>
      </c>
      <c r="C1203" s="35" t="s">
        <v>776</v>
      </c>
      <c r="D1203" s="212">
        <v>523.27</v>
      </c>
      <c r="E1203" s="35" t="s">
        <v>3190</v>
      </c>
    </row>
    <row r="1204" spans="1:5" s="52" customFormat="1" ht="24.95" customHeight="1" x14ac:dyDescent="0.2">
      <c r="A1204" s="211">
        <v>42789</v>
      </c>
      <c r="B1204" s="34" t="s">
        <v>4052</v>
      </c>
      <c r="C1204" s="35" t="s">
        <v>776</v>
      </c>
      <c r="D1204" s="212">
        <v>677.03</v>
      </c>
      <c r="E1204" s="35" t="s">
        <v>3190</v>
      </c>
    </row>
    <row r="1205" spans="1:5" s="52" customFormat="1" ht="24.95" customHeight="1" x14ac:dyDescent="0.2">
      <c r="A1205" s="211">
        <v>42790</v>
      </c>
      <c r="B1205" s="34" t="s">
        <v>4053</v>
      </c>
      <c r="C1205" s="35" t="s">
        <v>776</v>
      </c>
      <c r="D1205" s="212">
        <v>693.66</v>
      </c>
      <c r="E1205" s="35" t="s">
        <v>3190</v>
      </c>
    </row>
    <row r="1206" spans="1:5" s="52" customFormat="1" ht="24.95" customHeight="1" x14ac:dyDescent="0.2">
      <c r="A1206" s="211">
        <v>42791</v>
      </c>
      <c r="B1206" s="34" t="s">
        <v>4054</v>
      </c>
      <c r="C1206" s="35" t="s">
        <v>776</v>
      </c>
      <c r="D1206" s="212">
        <v>683.51</v>
      </c>
      <c r="E1206" s="35" t="s">
        <v>3190</v>
      </c>
    </row>
    <row r="1207" spans="1:5" s="52" customFormat="1" ht="24.95" customHeight="1" x14ac:dyDescent="0.2">
      <c r="A1207" s="211">
        <v>42792</v>
      </c>
      <c r="B1207" s="34" t="s">
        <v>4055</v>
      </c>
      <c r="C1207" s="35" t="s">
        <v>776</v>
      </c>
      <c r="D1207" s="212">
        <v>727.04</v>
      </c>
      <c r="E1207" s="35" t="s">
        <v>3190</v>
      </c>
    </row>
    <row r="1208" spans="1:5" s="52" customFormat="1" ht="24.95" customHeight="1" x14ac:dyDescent="0.2">
      <c r="A1208" s="211">
        <v>42793</v>
      </c>
      <c r="B1208" s="34" t="s">
        <v>4056</v>
      </c>
      <c r="C1208" s="35" t="s">
        <v>776</v>
      </c>
      <c r="D1208" s="212">
        <v>709.43</v>
      </c>
      <c r="E1208" s="35" t="s">
        <v>3190</v>
      </c>
    </row>
    <row r="1209" spans="1:5" s="52" customFormat="1" ht="24.95" customHeight="1" x14ac:dyDescent="0.2">
      <c r="A1209" s="211">
        <v>42794</v>
      </c>
      <c r="B1209" s="34" t="s">
        <v>4057</v>
      </c>
      <c r="C1209" s="35" t="s">
        <v>776</v>
      </c>
      <c r="D1209" s="213">
        <v>1081.8</v>
      </c>
      <c r="E1209" s="35" t="s">
        <v>3190</v>
      </c>
    </row>
    <row r="1210" spans="1:5" s="52" customFormat="1" ht="24.95" customHeight="1" x14ac:dyDescent="0.2">
      <c r="A1210" s="211">
        <v>42758</v>
      </c>
      <c r="B1210" s="34" t="s">
        <v>4058</v>
      </c>
      <c r="C1210" s="35" t="s">
        <v>776</v>
      </c>
      <c r="D1210" s="212">
        <v>947.5</v>
      </c>
      <c r="E1210" s="35" t="s">
        <v>3190</v>
      </c>
    </row>
    <row r="1211" spans="1:5" s="52" customFormat="1" ht="24.95" customHeight="1" x14ac:dyDescent="0.2">
      <c r="A1211" s="211">
        <v>42795</v>
      </c>
      <c r="B1211" s="34" t="s">
        <v>4059</v>
      </c>
      <c r="C1211" s="35" t="s">
        <v>776</v>
      </c>
      <c r="D1211" s="213">
        <v>1094.76</v>
      </c>
      <c r="E1211" s="35" t="s">
        <v>3190</v>
      </c>
    </row>
    <row r="1212" spans="1:5" s="52" customFormat="1" ht="24.95" customHeight="1" x14ac:dyDescent="0.2">
      <c r="A1212" s="211">
        <v>42796</v>
      </c>
      <c r="B1212" s="34" t="s">
        <v>4060</v>
      </c>
      <c r="C1212" s="35" t="s">
        <v>776</v>
      </c>
      <c r="D1212" s="212">
        <v>990.96</v>
      </c>
      <c r="E1212" s="35" t="s">
        <v>3190</v>
      </c>
    </row>
    <row r="1213" spans="1:5" s="52" customFormat="1" ht="24.95" customHeight="1" x14ac:dyDescent="0.2">
      <c r="A1213" s="211">
        <v>42797</v>
      </c>
      <c r="B1213" s="34" t="s">
        <v>4061</v>
      </c>
      <c r="C1213" s="35" t="s">
        <v>776</v>
      </c>
      <c r="D1213" s="212">
        <v>900.31</v>
      </c>
      <c r="E1213" s="35" t="s">
        <v>3190</v>
      </c>
    </row>
    <row r="1214" spans="1:5" s="52" customFormat="1" ht="24.95" customHeight="1" x14ac:dyDescent="0.2">
      <c r="A1214" s="211">
        <v>42798</v>
      </c>
      <c r="B1214" s="34" t="s">
        <v>4062</v>
      </c>
      <c r="C1214" s="35" t="s">
        <v>776</v>
      </c>
      <c r="D1214" s="212">
        <v>507.07</v>
      </c>
      <c r="E1214" s="35" t="s">
        <v>3190</v>
      </c>
    </row>
    <row r="1215" spans="1:5" s="52" customFormat="1" ht="24.95" customHeight="1" x14ac:dyDescent="0.2">
      <c r="A1215" s="211">
        <v>42799</v>
      </c>
      <c r="B1215" s="34" t="s">
        <v>4063</v>
      </c>
      <c r="C1215" s="35" t="s">
        <v>776</v>
      </c>
      <c r="D1215" s="212">
        <v>512.98</v>
      </c>
      <c r="E1215" s="35" t="s">
        <v>3190</v>
      </c>
    </row>
    <row r="1216" spans="1:5" s="52" customFormat="1" ht="24.95" customHeight="1" x14ac:dyDescent="0.2">
      <c r="A1216" s="211">
        <v>42800</v>
      </c>
      <c r="B1216" s="34" t="s">
        <v>4064</v>
      </c>
      <c r="C1216" s="35" t="s">
        <v>776</v>
      </c>
      <c r="D1216" s="212">
        <v>487.62</v>
      </c>
      <c r="E1216" s="35" t="s">
        <v>3190</v>
      </c>
    </row>
    <row r="1217" spans="1:5" s="52" customFormat="1" ht="24.95" customHeight="1" x14ac:dyDescent="0.2">
      <c r="A1217" s="211">
        <v>42801</v>
      </c>
      <c r="B1217" s="34" t="s">
        <v>4065</v>
      </c>
      <c r="C1217" s="35" t="s">
        <v>776</v>
      </c>
      <c r="D1217" s="212">
        <v>498.01</v>
      </c>
      <c r="E1217" s="35" t="s">
        <v>3190</v>
      </c>
    </row>
    <row r="1218" spans="1:5" s="52" customFormat="1" ht="24.95" customHeight="1" x14ac:dyDescent="0.2">
      <c r="A1218" s="211">
        <v>42802</v>
      </c>
      <c r="B1218" s="34" t="s">
        <v>4066</v>
      </c>
      <c r="C1218" s="35" t="s">
        <v>776</v>
      </c>
      <c r="D1218" s="213">
        <v>1014.61</v>
      </c>
      <c r="E1218" s="35" t="s">
        <v>3190</v>
      </c>
    </row>
    <row r="1219" spans="1:5" s="52" customFormat="1" ht="24.95" customHeight="1" x14ac:dyDescent="0.2">
      <c r="A1219" s="211">
        <v>42803</v>
      </c>
      <c r="B1219" s="34" t="s">
        <v>4067</v>
      </c>
      <c r="C1219" s="35" t="s">
        <v>776</v>
      </c>
      <c r="D1219" s="213">
        <v>1034.71</v>
      </c>
      <c r="E1219" s="35" t="s">
        <v>3190</v>
      </c>
    </row>
    <row r="1220" spans="1:5" s="52" customFormat="1" ht="24.95" customHeight="1" x14ac:dyDescent="0.2">
      <c r="A1220" s="211">
        <v>42804</v>
      </c>
      <c r="B1220" s="34" t="s">
        <v>4068</v>
      </c>
      <c r="C1220" s="35" t="s">
        <v>776</v>
      </c>
      <c r="D1220" s="213">
        <v>1072.94</v>
      </c>
      <c r="E1220" s="35" t="s">
        <v>3190</v>
      </c>
    </row>
    <row r="1221" spans="1:5" s="52" customFormat="1" ht="24.95" customHeight="1" x14ac:dyDescent="0.2">
      <c r="A1221" s="211">
        <v>42805</v>
      </c>
      <c r="B1221" s="34" t="s">
        <v>4069</v>
      </c>
      <c r="C1221" s="35" t="s">
        <v>776</v>
      </c>
      <c r="D1221" s="213">
        <v>1058.01</v>
      </c>
      <c r="E1221" s="35" t="s">
        <v>3190</v>
      </c>
    </row>
    <row r="1222" spans="1:5" s="52" customFormat="1" ht="24.95" customHeight="1" x14ac:dyDescent="0.2">
      <c r="A1222" s="211">
        <v>42806</v>
      </c>
      <c r="B1222" s="34" t="s">
        <v>4070</v>
      </c>
      <c r="C1222" s="35" t="s">
        <v>776</v>
      </c>
      <c r="D1222" s="213">
        <v>1272.08</v>
      </c>
      <c r="E1222" s="35" t="s">
        <v>3190</v>
      </c>
    </row>
    <row r="1223" spans="1:5" s="52" customFormat="1" ht="24.95" customHeight="1" x14ac:dyDescent="0.2">
      <c r="A1223" s="211">
        <v>42807</v>
      </c>
      <c r="B1223" s="34" t="s">
        <v>4071</v>
      </c>
      <c r="C1223" s="35" t="s">
        <v>776</v>
      </c>
      <c r="D1223" s="213">
        <v>1268.31</v>
      </c>
      <c r="E1223" s="35" t="s">
        <v>3190</v>
      </c>
    </row>
    <row r="1224" spans="1:5" s="52" customFormat="1" ht="24.95" customHeight="1" x14ac:dyDescent="0.2">
      <c r="A1224" s="211">
        <v>42808</v>
      </c>
      <c r="B1224" s="34" t="s">
        <v>4072</v>
      </c>
      <c r="C1224" s="35" t="s">
        <v>776</v>
      </c>
      <c r="D1224" s="213">
        <v>1349.86</v>
      </c>
      <c r="E1224" s="35" t="s">
        <v>3190</v>
      </c>
    </row>
    <row r="1225" spans="1:5" s="52" customFormat="1" ht="24.95" customHeight="1" x14ac:dyDescent="0.2">
      <c r="A1225" s="211">
        <v>42809</v>
      </c>
      <c r="B1225" s="34" t="s">
        <v>4073</v>
      </c>
      <c r="C1225" s="35" t="s">
        <v>776</v>
      </c>
      <c r="D1225" s="213">
        <v>1337.92</v>
      </c>
      <c r="E1225" s="35" t="s">
        <v>3190</v>
      </c>
    </row>
    <row r="1226" spans="1:5" s="52" customFormat="1" ht="24.95" customHeight="1" x14ac:dyDescent="0.2">
      <c r="A1226" s="211">
        <v>42810</v>
      </c>
      <c r="B1226" s="34" t="s">
        <v>4074</v>
      </c>
      <c r="C1226" s="35" t="s">
        <v>776</v>
      </c>
      <c r="D1226" s="213">
        <v>1388.75</v>
      </c>
      <c r="E1226" s="35" t="s">
        <v>3190</v>
      </c>
    </row>
    <row r="1227" spans="1:5" s="52" customFormat="1" ht="24.95" customHeight="1" x14ac:dyDescent="0.2">
      <c r="A1227" s="211">
        <v>42811</v>
      </c>
      <c r="B1227" s="34" t="s">
        <v>4075</v>
      </c>
      <c r="C1227" s="35" t="s">
        <v>776</v>
      </c>
      <c r="D1227" s="213">
        <v>1850.05</v>
      </c>
      <c r="E1227" s="35" t="s">
        <v>3190</v>
      </c>
    </row>
    <row r="1228" spans="1:5" s="52" customFormat="1" ht="24.95" customHeight="1" x14ac:dyDescent="0.2">
      <c r="A1228" s="211">
        <v>42812</v>
      </c>
      <c r="B1228" s="34" t="s">
        <v>4076</v>
      </c>
      <c r="C1228" s="35" t="s">
        <v>776</v>
      </c>
      <c r="D1228" s="213">
        <v>1899.94</v>
      </c>
      <c r="E1228" s="35" t="s">
        <v>3190</v>
      </c>
    </row>
    <row r="1229" spans="1:5" s="52" customFormat="1" ht="24.95" customHeight="1" x14ac:dyDescent="0.2">
      <c r="A1229" s="211">
        <v>42813</v>
      </c>
      <c r="B1229" s="34" t="s">
        <v>4077</v>
      </c>
      <c r="C1229" s="35" t="s">
        <v>776</v>
      </c>
      <c r="D1229" s="213">
        <v>1869.49</v>
      </c>
      <c r="E1229" s="35" t="s">
        <v>3190</v>
      </c>
    </row>
    <row r="1230" spans="1:5" s="52" customFormat="1" ht="24.95" customHeight="1" x14ac:dyDescent="0.2">
      <c r="A1230" s="211">
        <v>42814</v>
      </c>
      <c r="B1230" s="34" t="s">
        <v>4078</v>
      </c>
      <c r="C1230" s="35" t="s">
        <v>776</v>
      </c>
      <c r="D1230" s="213">
        <v>2000.08</v>
      </c>
      <c r="E1230" s="35" t="s">
        <v>3190</v>
      </c>
    </row>
    <row r="1231" spans="1:5" s="52" customFormat="1" ht="24.95" customHeight="1" x14ac:dyDescent="0.2">
      <c r="A1231" s="211">
        <v>42815</v>
      </c>
      <c r="B1231" s="34" t="s">
        <v>4079</v>
      </c>
      <c r="C1231" s="35" t="s">
        <v>776</v>
      </c>
      <c r="D1231" s="213">
        <v>1947.27</v>
      </c>
      <c r="E1231" s="35" t="s">
        <v>3190</v>
      </c>
    </row>
    <row r="1232" spans="1:5" s="52" customFormat="1" ht="24.95" customHeight="1" x14ac:dyDescent="0.2">
      <c r="A1232" s="211">
        <v>42816</v>
      </c>
      <c r="B1232" s="34" t="s">
        <v>4080</v>
      </c>
      <c r="C1232" s="35" t="s">
        <v>776</v>
      </c>
      <c r="D1232" s="213">
        <v>3064.34</v>
      </c>
      <c r="E1232" s="35" t="s">
        <v>3190</v>
      </c>
    </row>
    <row r="1233" spans="1:5" s="52" customFormat="1" ht="24.95" customHeight="1" x14ac:dyDescent="0.2">
      <c r="A1233" s="211">
        <v>42817</v>
      </c>
      <c r="B1233" s="34" t="s">
        <v>4081</v>
      </c>
      <c r="C1233" s="35" t="s">
        <v>776</v>
      </c>
      <c r="D1233" s="213">
        <v>2661.45</v>
      </c>
      <c r="E1233" s="35" t="s">
        <v>3190</v>
      </c>
    </row>
    <row r="1234" spans="1:5" s="52" customFormat="1" ht="24.95" customHeight="1" x14ac:dyDescent="0.2">
      <c r="A1234" s="211">
        <v>42818</v>
      </c>
      <c r="B1234" s="34" t="s">
        <v>4082</v>
      </c>
      <c r="C1234" s="35" t="s">
        <v>776</v>
      </c>
      <c r="D1234" s="213">
        <v>3103.23</v>
      </c>
      <c r="E1234" s="35" t="s">
        <v>3190</v>
      </c>
    </row>
    <row r="1235" spans="1:5" s="52" customFormat="1" ht="24.95" customHeight="1" x14ac:dyDescent="0.2">
      <c r="A1235" s="211">
        <v>42819</v>
      </c>
      <c r="B1235" s="34" t="s">
        <v>4083</v>
      </c>
      <c r="C1235" s="35" t="s">
        <v>776</v>
      </c>
      <c r="D1235" s="213">
        <v>2791.85</v>
      </c>
      <c r="E1235" s="35" t="s">
        <v>3190</v>
      </c>
    </row>
    <row r="1236" spans="1:5" s="52" customFormat="1" ht="24.95" customHeight="1" x14ac:dyDescent="0.2">
      <c r="A1236" s="211">
        <v>42820</v>
      </c>
      <c r="B1236" s="34" t="s">
        <v>4084</v>
      </c>
      <c r="C1236" s="35" t="s">
        <v>776</v>
      </c>
      <c r="D1236" s="213">
        <v>2519.9</v>
      </c>
      <c r="E1236" s="35" t="s">
        <v>3190</v>
      </c>
    </row>
    <row r="1237" spans="1:5" s="52" customFormat="1" ht="24.95" customHeight="1" x14ac:dyDescent="0.2">
      <c r="A1237" s="211">
        <v>41321</v>
      </c>
      <c r="B1237" s="34" t="s">
        <v>633</v>
      </c>
      <c r="C1237" s="35" t="s">
        <v>776</v>
      </c>
      <c r="D1237" s="213">
        <v>5529.67</v>
      </c>
      <c r="E1237" s="35"/>
    </row>
    <row r="1238" spans="1:5" s="52" customFormat="1" ht="24.95" customHeight="1" x14ac:dyDescent="0.2">
      <c r="A1238" s="211">
        <v>42821</v>
      </c>
      <c r="B1238" s="34" t="s">
        <v>3349</v>
      </c>
      <c r="C1238" s="35" t="s">
        <v>776</v>
      </c>
      <c r="D1238" s="213">
        <v>4131.34</v>
      </c>
      <c r="E1238" s="35"/>
    </row>
    <row r="1239" spans="1:5" s="52" customFormat="1" ht="24.95" customHeight="1" x14ac:dyDescent="0.2">
      <c r="A1239" s="211">
        <v>42822</v>
      </c>
      <c r="B1239" s="34" t="s">
        <v>634</v>
      </c>
      <c r="C1239" s="35" t="s">
        <v>776</v>
      </c>
      <c r="D1239" s="213">
        <v>4314.12</v>
      </c>
      <c r="E1239" s="35"/>
    </row>
    <row r="1240" spans="1:5" s="52" customFormat="1" ht="24.95" customHeight="1" x14ac:dyDescent="0.2">
      <c r="A1240" s="211">
        <v>42823</v>
      </c>
      <c r="B1240" s="34" t="s">
        <v>3350</v>
      </c>
      <c r="C1240" s="35" t="s">
        <v>776</v>
      </c>
      <c r="D1240" s="213">
        <v>6007.67</v>
      </c>
      <c r="E1240" s="35"/>
    </row>
    <row r="1241" spans="1:5" s="52" customFormat="1" ht="24.95" customHeight="1" x14ac:dyDescent="0.2">
      <c r="A1241" s="211">
        <v>42824</v>
      </c>
      <c r="B1241" s="34" t="s">
        <v>3351</v>
      </c>
      <c r="C1241" s="35" t="s">
        <v>776</v>
      </c>
      <c r="D1241" s="213">
        <v>5925.77</v>
      </c>
      <c r="E1241" s="35"/>
    </row>
    <row r="1242" spans="1:5" s="52" customFormat="1" ht="24.95" customHeight="1" x14ac:dyDescent="0.2">
      <c r="A1242" s="211">
        <v>42825</v>
      </c>
      <c r="B1242" s="34" t="s">
        <v>635</v>
      </c>
      <c r="C1242" s="35" t="s">
        <v>776</v>
      </c>
      <c r="D1242" s="213">
        <v>6595.23</v>
      </c>
      <c r="E1242" s="35"/>
    </row>
    <row r="1243" spans="1:5" s="52" customFormat="1" ht="24.95" customHeight="1" x14ac:dyDescent="0.2">
      <c r="A1243" s="211">
        <v>40600</v>
      </c>
      <c r="B1243" s="34" t="s">
        <v>636</v>
      </c>
      <c r="C1243" s="35" t="s">
        <v>776</v>
      </c>
      <c r="D1243" s="213">
        <v>8827.49</v>
      </c>
      <c r="E1243" s="35"/>
    </row>
    <row r="1244" spans="1:5" s="52" customFormat="1" ht="24.95" customHeight="1" x14ac:dyDescent="0.2">
      <c r="A1244" s="211">
        <v>42827</v>
      </c>
      <c r="B1244" s="34" t="s">
        <v>637</v>
      </c>
      <c r="C1244" s="35" t="s">
        <v>776</v>
      </c>
      <c r="D1244" s="213">
        <v>9861.2900000000009</v>
      </c>
      <c r="E1244" s="35"/>
    </row>
    <row r="1245" spans="1:5" s="52" customFormat="1" ht="24.95" customHeight="1" x14ac:dyDescent="0.2">
      <c r="A1245" s="211">
        <v>42826</v>
      </c>
      <c r="B1245" s="34" t="s">
        <v>3352</v>
      </c>
      <c r="C1245" s="35" t="s">
        <v>776</v>
      </c>
      <c r="D1245" s="213">
        <v>8458.86</v>
      </c>
      <c r="E1245" s="35"/>
    </row>
    <row r="1246" spans="1:5" s="52" customFormat="1" ht="24.95" customHeight="1" x14ac:dyDescent="0.2">
      <c r="A1246" s="211">
        <v>42828</v>
      </c>
      <c r="B1246" s="34" t="s">
        <v>638</v>
      </c>
      <c r="C1246" s="35" t="s">
        <v>776</v>
      </c>
      <c r="D1246" s="213">
        <v>8651.6</v>
      </c>
      <c r="E1246" s="35"/>
    </row>
    <row r="1247" spans="1:5" s="52" customFormat="1" ht="24.95" customHeight="1" x14ac:dyDescent="0.2">
      <c r="A1247" s="211">
        <v>42830</v>
      </c>
      <c r="B1247" s="34" t="s">
        <v>639</v>
      </c>
      <c r="C1247" s="35" t="s">
        <v>776</v>
      </c>
      <c r="D1247" s="213">
        <v>8922.65</v>
      </c>
      <c r="E1247" s="35"/>
    </row>
    <row r="1248" spans="1:5" s="52" customFormat="1" ht="24.95" customHeight="1" x14ac:dyDescent="0.2">
      <c r="A1248" s="211">
        <v>42829</v>
      </c>
      <c r="B1248" s="34" t="s">
        <v>3353</v>
      </c>
      <c r="C1248" s="35" t="s">
        <v>776</v>
      </c>
      <c r="D1248" s="213">
        <v>7990.98</v>
      </c>
      <c r="E1248" s="35"/>
    </row>
    <row r="1249" spans="1:5" s="52" customFormat="1" ht="24.95" customHeight="1" x14ac:dyDescent="0.2">
      <c r="A1249" s="211">
        <v>42831</v>
      </c>
      <c r="B1249" s="34" t="s">
        <v>3354</v>
      </c>
      <c r="C1249" s="35" t="s">
        <v>776</v>
      </c>
      <c r="D1249" s="213">
        <v>9664.08</v>
      </c>
      <c r="E1249" s="35"/>
    </row>
    <row r="1250" spans="1:5" s="52" customFormat="1" ht="24.95" customHeight="1" x14ac:dyDescent="0.2">
      <c r="A1250" s="211">
        <v>42832</v>
      </c>
      <c r="B1250" s="34" t="s">
        <v>640</v>
      </c>
      <c r="C1250" s="35" t="s">
        <v>776</v>
      </c>
      <c r="D1250" s="213">
        <v>10695.17</v>
      </c>
      <c r="E1250" s="35"/>
    </row>
    <row r="1251" spans="1:5" s="52" customFormat="1" ht="24.95" customHeight="1" x14ac:dyDescent="0.2">
      <c r="A1251" s="211">
        <v>42834</v>
      </c>
      <c r="B1251" s="34" t="s">
        <v>641</v>
      </c>
      <c r="C1251" s="35" t="s">
        <v>776</v>
      </c>
      <c r="D1251" s="213">
        <v>11433.81</v>
      </c>
      <c r="E1251" s="35"/>
    </row>
    <row r="1252" spans="1:5" s="52" customFormat="1" ht="24.95" customHeight="1" x14ac:dyDescent="0.2">
      <c r="A1252" s="211">
        <v>42833</v>
      </c>
      <c r="B1252" s="34" t="s">
        <v>3355</v>
      </c>
      <c r="C1252" s="35" t="s">
        <v>776</v>
      </c>
      <c r="D1252" s="213">
        <v>10600.44</v>
      </c>
      <c r="E1252" s="35"/>
    </row>
    <row r="1253" spans="1:5" s="52" customFormat="1" ht="24.95" customHeight="1" x14ac:dyDescent="0.2">
      <c r="A1253" s="211">
        <v>42835</v>
      </c>
      <c r="B1253" s="34" t="s">
        <v>3356</v>
      </c>
      <c r="C1253" s="35" t="s">
        <v>776</v>
      </c>
      <c r="D1253" s="213">
        <v>2509.4499999999998</v>
      </c>
      <c r="E1253" s="35"/>
    </row>
    <row r="1254" spans="1:5" s="52" customFormat="1" ht="24.95" customHeight="1" x14ac:dyDescent="0.2">
      <c r="A1254" s="211">
        <v>42836</v>
      </c>
      <c r="B1254" s="34" t="s">
        <v>642</v>
      </c>
      <c r="C1254" s="35" t="s">
        <v>776</v>
      </c>
      <c r="D1254" s="213">
        <v>2646.53</v>
      </c>
      <c r="E1254" s="35"/>
    </row>
    <row r="1255" spans="1:5" s="52" customFormat="1" ht="24.95" customHeight="1" x14ac:dyDescent="0.2">
      <c r="A1255" s="211">
        <v>42837</v>
      </c>
      <c r="B1255" s="34" t="s">
        <v>3357</v>
      </c>
      <c r="C1255" s="35" t="s">
        <v>776</v>
      </c>
      <c r="D1255" s="213">
        <v>4320.1099999999997</v>
      </c>
      <c r="E1255" s="35"/>
    </row>
    <row r="1256" spans="1:5" s="52" customFormat="1" ht="24.95" customHeight="1" x14ac:dyDescent="0.2">
      <c r="A1256" s="211">
        <v>42838</v>
      </c>
      <c r="B1256" s="34" t="s">
        <v>3358</v>
      </c>
      <c r="C1256" s="35" t="s">
        <v>776</v>
      </c>
      <c r="D1256" s="213">
        <v>3556.95</v>
      </c>
      <c r="E1256" s="35"/>
    </row>
    <row r="1257" spans="1:5" s="52" customFormat="1" ht="24.95" customHeight="1" x14ac:dyDescent="0.2">
      <c r="A1257" s="211">
        <v>42839</v>
      </c>
      <c r="B1257" s="34" t="s">
        <v>643</v>
      </c>
      <c r="C1257" s="35" t="s">
        <v>776</v>
      </c>
      <c r="D1257" s="213">
        <v>4000.25</v>
      </c>
      <c r="E1257" s="35"/>
    </row>
    <row r="1258" spans="1:5" s="52" customFormat="1" ht="24.95" customHeight="1" x14ac:dyDescent="0.2">
      <c r="A1258" s="211">
        <v>42840</v>
      </c>
      <c r="B1258" s="34" t="s">
        <v>3359</v>
      </c>
      <c r="C1258" s="35" t="s">
        <v>776</v>
      </c>
      <c r="D1258" s="213">
        <v>5139.67</v>
      </c>
      <c r="E1258" s="35"/>
    </row>
    <row r="1259" spans="1:5" s="52" customFormat="1" ht="24.95" customHeight="1" x14ac:dyDescent="0.2">
      <c r="A1259" s="211">
        <v>42841</v>
      </c>
      <c r="B1259" s="34" t="s">
        <v>644</v>
      </c>
      <c r="C1259" s="35" t="s">
        <v>776</v>
      </c>
      <c r="D1259" s="213">
        <v>6469.79</v>
      </c>
      <c r="E1259" s="35"/>
    </row>
    <row r="1260" spans="1:5" s="52" customFormat="1" ht="24.95" customHeight="1" x14ac:dyDescent="0.2">
      <c r="A1260" s="211">
        <v>40585</v>
      </c>
      <c r="B1260" s="34" t="s">
        <v>3360</v>
      </c>
      <c r="C1260" s="35" t="s">
        <v>776</v>
      </c>
      <c r="D1260" s="213">
        <v>5527.64</v>
      </c>
      <c r="E1260" s="35"/>
    </row>
    <row r="1261" spans="1:5" s="52" customFormat="1" ht="24.95" customHeight="1" x14ac:dyDescent="0.2">
      <c r="A1261" s="211">
        <v>42843</v>
      </c>
      <c r="B1261" s="34" t="s">
        <v>645</v>
      </c>
      <c r="C1261" s="35" t="s">
        <v>776</v>
      </c>
      <c r="D1261" s="213">
        <v>5523.65</v>
      </c>
      <c r="E1261" s="35"/>
    </row>
    <row r="1262" spans="1:5" s="52" customFormat="1" ht="24.95" customHeight="1" x14ac:dyDescent="0.2">
      <c r="A1262" s="211">
        <v>42844</v>
      </c>
      <c r="B1262" s="34" t="s">
        <v>3361</v>
      </c>
      <c r="C1262" s="35" t="s">
        <v>776</v>
      </c>
      <c r="D1262" s="213">
        <v>6364.26</v>
      </c>
      <c r="E1262" s="35"/>
    </row>
    <row r="1263" spans="1:5" s="52" customFormat="1" ht="24.95" customHeight="1" x14ac:dyDescent="0.2">
      <c r="A1263" s="211">
        <v>42845</v>
      </c>
      <c r="B1263" s="34" t="s">
        <v>646</v>
      </c>
      <c r="C1263" s="35" t="s">
        <v>776</v>
      </c>
      <c r="D1263" s="213">
        <v>7577.81</v>
      </c>
      <c r="E1263" s="35"/>
    </row>
    <row r="1264" spans="1:5" s="52" customFormat="1" ht="24.95" customHeight="1" x14ac:dyDescent="0.2">
      <c r="A1264" s="211">
        <v>41179</v>
      </c>
      <c r="B1264" s="34" t="s">
        <v>647</v>
      </c>
      <c r="C1264" s="35" t="s">
        <v>776</v>
      </c>
      <c r="D1264" s="213">
        <v>6590.93</v>
      </c>
      <c r="E1264" s="35"/>
    </row>
    <row r="1265" spans="1:5" s="52" customFormat="1" ht="24.95" customHeight="1" x14ac:dyDescent="0.2">
      <c r="A1265" s="211">
        <v>42842</v>
      </c>
      <c r="B1265" s="34" t="s">
        <v>3362</v>
      </c>
      <c r="C1265" s="35" t="s">
        <v>776</v>
      </c>
      <c r="D1265" s="213">
        <v>6922.95</v>
      </c>
      <c r="E1265" s="35"/>
    </row>
    <row r="1266" spans="1:5" s="52" customFormat="1" ht="24.95" customHeight="1" x14ac:dyDescent="0.2">
      <c r="A1266" s="211">
        <v>42848</v>
      </c>
      <c r="B1266" s="34" t="s">
        <v>648</v>
      </c>
      <c r="C1266" s="35" t="s">
        <v>776</v>
      </c>
      <c r="D1266" s="213">
        <v>7908.37</v>
      </c>
      <c r="E1266" s="35"/>
    </row>
    <row r="1267" spans="1:5" s="52" customFormat="1" ht="24.95" customHeight="1" x14ac:dyDescent="0.2">
      <c r="A1267" s="211">
        <v>42849</v>
      </c>
      <c r="B1267" s="34" t="s">
        <v>3363</v>
      </c>
      <c r="C1267" s="35" t="s">
        <v>776</v>
      </c>
      <c r="D1267" s="213">
        <v>5780.91</v>
      </c>
      <c r="E1267" s="35"/>
    </row>
    <row r="1268" spans="1:5" s="52" customFormat="1" ht="24.95" customHeight="1" x14ac:dyDescent="0.2">
      <c r="A1268" s="211">
        <v>42850</v>
      </c>
      <c r="B1268" s="34" t="s">
        <v>649</v>
      </c>
      <c r="C1268" s="35" t="s">
        <v>776</v>
      </c>
      <c r="D1268" s="213">
        <v>6119.05</v>
      </c>
      <c r="E1268" s="35"/>
    </row>
    <row r="1269" spans="1:5" s="52" customFormat="1" ht="24.95" customHeight="1" x14ac:dyDescent="0.2">
      <c r="A1269" s="211">
        <v>42851</v>
      </c>
      <c r="B1269" s="34" t="s">
        <v>3364</v>
      </c>
      <c r="C1269" s="35" t="s">
        <v>776</v>
      </c>
      <c r="D1269" s="213">
        <v>8443.64</v>
      </c>
      <c r="E1269" s="35"/>
    </row>
    <row r="1270" spans="1:5" s="52" customFormat="1" ht="24.95" customHeight="1" x14ac:dyDescent="0.2">
      <c r="A1270" s="211">
        <v>42852</v>
      </c>
      <c r="B1270" s="34" t="s">
        <v>650</v>
      </c>
      <c r="C1270" s="35" t="s">
        <v>776</v>
      </c>
      <c r="D1270" s="213">
        <v>8980.52</v>
      </c>
      <c r="E1270" s="35"/>
    </row>
    <row r="1271" spans="1:5" s="52" customFormat="1" ht="24.95" customHeight="1" x14ac:dyDescent="0.2">
      <c r="A1271" s="211">
        <v>42853</v>
      </c>
      <c r="B1271" s="34" t="s">
        <v>3365</v>
      </c>
      <c r="C1271" s="35" t="s">
        <v>776</v>
      </c>
      <c r="D1271" s="213">
        <v>12238.71</v>
      </c>
      <c r="E1271" s="35"/>
    </row>
    <row r="1272" spans="1:5" s="52" customFormat="1" ht="24.95" customHeight="1" x14ac:dyDescent="0.2">
      <c r="A1272" s="211">
        <v>42854</v>
      </c>
      <c r="B1272" s="34" t="s">
        <v>651</v>
      </c>
      <c r="C1272" s="35" t="s">
        <v>776</v>
      </c>
      <c r="D1272" s="213">
        <v>13853.16</v>
      </c>
      <c r="E1272" s="35"/>
    </row>
    <row r="1273" spans="1:5" s="52" customFormat="1" ht="24.95" customHeight="1" x14ac:dyDescent="0.2">
      <c r="A1273" s="211">
        <v>42855</v>
      </c>
      <c r="B1273" s="34" t="s">
        <v>3366</v>
      </c>
      <c r="C1273" s="35" t="s">
        <v>776</v>
      </c>
      <c r="D1273" s="213">
        <v>11036.55</v>
      </c>
      <c r="E1273" s="35"/>
    </row>
    <row r="1274" spans="1:5" s="52" customFormat="1" ht="24.95" customHeight="1" x14ac:dyDescent="0.2">
      <c r="A1274" s="211">
        <v>42856</v>
      </c>
      <c r="B1274" s="34" t="s">
        <v>652</v>
      </c>
      <c r="C1274" s="35" t="s">
        <v>776</v>
      </c>
      <c r="D1274" s="213">
        <v>12364.32</v>
      </c>
      <c r="E1274" s="35"/>
    </row>
    <row r="1275" spans="1:5" s="52" customFormat="1" ht="24.95" customHeight="1" x14ac:dyDescent="0.2">
      <c r="A1275" s="211">
        <v>42858</v>
      </c>
      <c r="B1275" s="34" t="s">
        <v>3367</v>
      </c>
      <c r="C1275" s="35" t="s">
        <v>776</v>
      </c>
      <c r="D1275" s="213">
        <v>13685.55</v>
      </c>
      <c r="E1275" s="35"/>
    </row>
    <row r="1276" spans="1:5" s="52" customFormat="1" ht="24.95" customHeight="1" x14ac:dyDescent="0.2">
      <c r="A1276" s="211">
        <v>42857</v>
      </c>
      <c r="B1276" s="34" t="s">
        <v>3368</v>
      </c>
      <c r="C1276" s="35" t="s">
        <v>776</v>
      </c>
      <c r="D1276" s="213">
        <v>13685.55</v>
      </c>
      <c r="E1276" s="35"/>
    </row>
    <row r="1277" spans="1:5" s="52" customFormat="1" ht="24.95" customHeight="1" x14ac:dyDescent="0.2">
      <c r="A1277" s="211">
        <v>42859</v>
      </c>
      <c r="B1277" s="34" t="s">
        <v>653</v>
      </c>
      <c r="C1277" s="35" t="s">
        <v>776</v>
      </c>
      <c r="D1277" s="213">
        <v>15490.11</v>
      </c>
      <c r="E1277" s="35"/>
    </row>
    <row r="1278" spans="1:5" s="52" customFormat="1" ht="24.95" customHeight="1" x14ac:dyDescent="0.2">
      <c r="A1278" s="211">
        <v>42860</v>
      </c>
      <c r="B1278" s="34" t="s">
        <v>3369</v>
      </c>
      <c r="C1278" s="35" t="s">
        <v>776</v>
      </c>
      <c r="D1278" s="213">
        <v>14712.46</v>
      </c>
      <c r="E1278" s="35"/>
    </row>
    <row r="1279" spans="1:5" s="52" customFormat="1" ht="24.95" customHeight="1" x14ac:dyDescent="0.2">
      <c r="A1279" s="211">
        <v>42861</v>
      </c>
      <c r="B1279" s="34" t="s">
        <v>654</v>
      </c>
      <c r="C1279" s="35" t="s">
        <v>776</v>
      </c>
      <c r="D1279" s="213">
        <v>16469.72</v>
      </c>
      <c r="E1279" s="35"/>
    </row>
    <row r="1280" spans="1:5" s="52" customFormat="1" ht="24.95" customHeight="1" x14ac:dyDescent="0.2">
      <c r="A1280" s="211">
        <v>42862</v>
      </c>
      <c r="B1280" s="34" t="s">
        <v>3370</v>
      </c>
      <c r="C1280" s="35" t="s">
        <v>737</v>
      </c>
      <c r="D1280" s="212">
        <v>15.37</v>
      </c>
      <c r="E1280" s="35"/>
    </row>
    <row r="1281" spans="1:5" s="52" customFormat="1" ht="24.95" customHeight="1" x14ac:dyDescent="0.2">
      <c r="A1281" s="211">
        <v>42863</v>
      </c>
      <c r="B1281" s="34" t="s">
        <v>3371</v>
      </c>
      <c r="C1281" s="35" t="s">
        <v>737</v>
      </c>
      <c r="D1281" s="212">
        <v>30.76</v>
      </c>
      <c r="E1281" s="35"/>
    </row>
    <row r="1282" spans="1:5" s="52" customFormat="1" ht="24.95" customHeight="1" x14ac:dyDescent="0.2">
      <c r="A1282" s="211">
        <v>42864</v>
      </c>
      <c r="B1282" s="34" t="s">
        <v>3372</v>
      </c>
      <c r="C1282" s="35" t="s">
        <v>737</v>
      </c>
      <c r="D1282" s="212">
        <v>133.91999999999999</v>
      </c>
      <c r="E1282" s="35"/>
    </row>
    <row r="1283" spans="1:5" s="52" customFormat="1" ht="24.95" customHeight="1" x14ac:dyDescent="0.2">
      <c r="A1283" s="211">
        <v>42865</v>
      </c>
      <c r="B1283" s="34" t="s">
        <v>4085</v>
      </c>
      <c r="C1283" s="35" t="s">
        <v>776</v>
      </c>
      <c r="D1283" s="212">
        <v>22.21</v>
      </c>
      <c r="E1283" s="35"/>
    </row>
    <row r="1284" spans="1:5" s="52" customFormat="1" ht="24.95" customHeight="1" x14ac:dyDescent="0.2">
      <c r="A1284" s="211">
        <v>42866</v>
      </c>
      <c r="B1284" s="34" t="s">
        <v>4086</v>
      </c>
      <c r="C1284" s="35" t="s">
        <v>3614</v>
      </c>
      <c r="D1284" s="212">
        <v>62.72</v>
      </c>
      <c r="E1284" s="35"/>
    </row>
    <row r="1285" spans="1:5" s="52" customFormat="1" ht="24.95" customHeight="1" x14ac:dyDescent="0.2">
      <c r="A1285" s="211">
        <v>42867</v>
      </c>
      <c r="B1285" s="34" t="s">
        <v>655</v>
      </c>
      <c r="C1285" s="35" t="s">
        <v>737</v>
      </c>
      <c r="D1285" s="212">
        <v>199.42</v>
      </c>
      <c r="E1285" s="35"/>
    </row>
    <row r="1286" spans="1:5" s="52" customFormat="1" ht="24.95" customHeight="1" x14ac:dyDescent="0.2">
      <c r="A1286" s="211">
        <v>42868</v>
      </c>
      <c r="B1286" s="34" t="s">
        <v>656</v>
      </c>
      <c r="C1286" s="35" t="s">
        <v>737</v>
      </c>
      <c r="D1286" s="212">
        <v>294.32</v>
      </c>
      <c r="E1286" s="35"/>
    </row>
    <row r="1287" spans="1:5" s="52" customFormat="1" ht="24.95" customHeight="1" x14ac:dyDescent="0.2">
      <c r="A1287" s="211">
        <v>42869</v>
      </c>
      <c r="B1287" s="34" t="s">
        <v>657</v>
      </c>
      <c r="C1287" s="35" t="s">
        <v>737</v>
      </c>
      <c r="D1287" s="212">
        <v>259.68</v>
      </c>
      <c r="E1287" s="35"/>
    </row>
    <row r="1288" spans="1:5" s="52" customFormat="1" ht="24.95" customHeight="1" x14ac:dyDescent="0.2">
      <c r="A1288" s="211">
        <v>42870</v>
      </c>
      <c r="B1288" s="34" t="s">
        <v>46</v>
      </c>
      <c r="C1288" s="35" t="s">
        <v>737</v>
      </c>
      <c r="D1288" s="212">
        <v>189.22</v>
      </c>
      <c r="E1288" s="35"/>
    </row>
    <row r="1289" spans="1:5" s="52" customFormat="1" ht="24.95" customHeight="1" x14ac:dyDescent="0.2">
      <c r="A1289" s="211">
        <v>42880</v>
      </c>
      <c r="B1289" s="34" t="s">
        <v>658</v>
      </c>
      <c r="C1289" s="35" t="s">
        <v>3614</v>
      </c>
      <c r="D1289" s="212">
        <v>733.51</v>
      </c>
      <c r="E1289" s="35"/>
    </row>
    <row r="1290" spans="1:5" s="52" customFormat="1" ht="24.95" customHeight="1" x14ac:dyDescent="0.2">
      <c r="A1290" s="211">
        <v>42883</v>
      </c>
      <c r="B1290" s="34" t="s">
        <v>659</v>
      </c>
      <c r="C1290" s="35" t="s">
        <v>776</v>
      </c>
      <c r="D1290" s="212">
        <v>40.25</v>
      </c>
      <c r="E1290" s="35" t="s">
        <v>3190</v>
      </c>
    </row>
    <row r="1291" spans="1:5" s="52" customFormat="1" ht="24.95" customHeight="1" x14ac:dyDescent="0.2">
      <c r="A1291" s="211">
        <v>42899</v>
      </c>
      <c r="B1291" s="34" t="s">
        <v>4087</v>
      </c>
      <c r="C1291" s="35" t="s">
        <v>776</v>
      </c>
      <c r="D1291" s="212">
        <v>55.7</v>
      </c>
      <c r="E1291" s="35" t="s">
        <v>3190</v>
      </c>
    </row>
    <row r="1292" spans="1:5" s="52" customFormat="1" ht="24.95" customHeight="1" x14ac:dyDescent="0.2">
      <c r="A1292" s="211">
        <v>42901</v>
      </c>
      <c r="B1292" s="34" t="s">
        <v>3373</v>
      </c>
      <c r="C1292" s="35" t="s">
        <v>776</v>
      </c>
      <c r="D1292" s="212">
        <v>33.21</v>
      </c>
      <c r="E1292" s="35"/>
    </row>
    <row r="1293" spans="1:5" s="52" customFormat="1" ht="24.95" customHeight="1" x14ac:dyDescent="0.2">
      <c r="A1293" s="211">
        <v>42900</v>
      </c>
      <c r="B1293" s="34" t="s">
        <v>3374</v>
      </c>
      <c r="C1293" s="35" t="s">
        <v>776</v>
      </c>
      <c r="D1293" s="212">
        <v>20.329999999999998</v>
      </c>
      <c r="E1293" s="35"/>
    </row>
    <row r="1294" spans="1:5" s="52" customFormat="1" ht="24.95" customHeight="1" x14ac:dyDescent="0.2">
      <c r="A1294" s="211">
        <v>41185</v>
      </c>
      <c r="B1294" s="34" t="s">
        <v>3375</v>
      </c>
      <c r="C1294" s="35" t="s">
        <v>776</v>
      </c>
      <c r="D1294" s="212">
        <v>7.82</v>
      </c>
      <c r="E1294" s="35" t="s">
        <v>3190</v>
      </c>
    </row>
    <row r="1295" spans="1:5" s="52" customFormat="1" ht="24.95" customHeight="1" x14ac:dyDescent="0.2">
      <c r="A1295" s="211">
        <v>42903</v>
      </c>
      <c r="B1295" s="34" t="s">
        <v>4088</v>
      </c>
      <c r="C1295" s="35" t="s">
        <v>776</v>
      </c>
      <c r="D1295" s="212">
        <v>111.23</v>
      </c>
      <c r="E1295" s="35" t="s">
        <v>3190</v>
      </c>
    </row>
    <row r="1296" spans="1:5" s="52" customFormat="1" ht="24.95" customHeight="1" x14ac:dyDescent="0.2">
      <c r="A1296" s="211">
        <v>42904</v>
      </c>
      <c r="B1296" s="34" t="s">
        <v>4089</v>
      </c>
      <c r="C1296" s="35" t="s">
        <v>776</v>
      </c>
      <c r="D1296" s="212">
        <v>87.24</v>
      </c>
      <c r="E1296" s="35" t="s">
        <v>3190</v>
      </c>
    </row>
    <row r="1297" spans="1:5" s="52" customFormat="1" ht="24.95" customHeight="1" x14ac:dyDescent="0.2">
      <c r="A1297" s="211">
        <v>42902</v>
      </c>
      <c r="B1297" s="34" t="s">
        <v>4090</v>
      </c>
      <c r="C1297" s="35" t="s">
        <v>776</v>
      </c>
      <c r="D1297" s="212">
        <v>93.54</v>
      </c>
      <c r="E1297" s="35"/>
    </row>
    <row r="1298" spans="1:5" s="52" customFormat="1" ht="24.95" customHeight="1" x14ac:dyDescent="0.2">
      <c r="A1298" s="211">
        <v>42905</v>
      </c>
      <c r="B1298" s="34" t="s">
        <v>660</v>
      </c>
      <c r="C1298" s="35" t="s">
        <v>776</v>
      </c>
      <c r="D1298" s="212">
        <v>17.809999999999999</v>
      </c>
      <c r="E1298" s="35"/>
    </row>
    <row r="1299" spans="1:5" s="52" customFormat="1" ht="24.95" customHeight="1" x14ac:dyDescent="0.2">
      <c r="A1299" s="211">
        <v>43120</v>
      </c>
      <c r="B1299" s="34" t="s">
        <v>4091</v>
      </c>
      <c r="C1299" s="35" t="s">
        <v>776</v>
      </c>
      <c r="D1299" s="212">
        <v>111.22</v>
      </c>
      <c r="E1299" s="35" t="s">
        <v>3190</v>
      </c>
    </row>
    <row r="1300" spans="1:5" s="52" customFormat="1" ht="24.95" customHeight="1" x14ac:dyDescent="0.2">
      <c r="A1300" s="211">
        <v>42906</v>
      </c>
      <c r="B1300" s="34" t="s">
        <v>4092</v>
      </c>
      <c r="C1300" s="35" t="s">
        <v>776</v>
      </c>
      <c r="D1300" s="212">
        <v>113.87</v>
      </c>
      <c r="E1300" s="35" t="s">
        <v>3190</v>
      </c>
    </row>
    <row r="1301" spans="1:5" s="52" customFormat="1" ht="24.95" customHeight="1" x14ac:dyDescent="0.2">
      <c r="A1301" s="211">
        <v>42907</v>
      </c>
      <c r="B1301" s="34" t="s">
        <v>4093</v>
      </c>
      <c r="C1301" s="35" t="s">
        <v>776</v>
      </c>
      <c r="D1301" s="212">
        <v>121.12</v>
      </c>
      <c r="E1301" s="35" t="s">
        <v>3190</v>
      </c>
    </row>
    <row r="1302" spans="1:5" s="52" customFormat="1" ht="24.95" customHeight="1" x14ac:dyDescent="0.2">
      <c r="A1302" s="211">
        <v>42908</v>
      </c>
      <c r="B1302" s="34" t="s">
        <v>4094</v>
      </c>
      <c r="C1302" s="35" t="s">
        <v>776</v>
      </c>
      <c r="D1302" s="212">
        <v>108.05</v>
      </c>
      <c r="E1302" s="35" t="s">
        <v>3190</v>
      </c>
    </row>
    <row r="1303" spans="1:5" s="52" customFormat="1" ht="24.95" customHeight="1" x14ac:dyDescent="0.2">
      <c r="A1303" s="211">
        <v>43122</v>
      </c>
      <c r="B1303" s="34" t="s">
        <v>4095</v>
      </c>
      <c r="C1303" s="35" t="s">
        <v>776</v>
      </c>
      <c r="D1303" s="212">
        <v>99.97</v>
      </c>
      <c r="E1303" s="35" t="s">
        <v>3190</v>
      </c>
    </row>
    <row r="1304" spans="1:5" s="52" customFormat="1" ht="24.95" customHeight="1" x14ac:dyDescent="0.2">
      <c r="A1304" s="211">
        <v>42913</v>
      </c>
      <c r="B1304" s="34" t="s">
        <v>4096</v>
      </c>
      <c r="C1304" s="35" t="s">
        <v>776</v>
      </c>
      <c r="D1304" s="212">
        <v>133.72</v>
      </c>
      <c r="E1304" s="35" t="s">
        <v>3190</v>
      </c>
    </row>
    <row r="1305" spans="1:5" s="52" customFormat="1" ht="24.95" customHeight="1" x14ac:dyDescent="0.2">
      <c r="A1305" s="211">
        <v>42910</v>
      </c>
      <c r="B1305" s="34" t="s">
        <v>4097</v>
      </c>
      <c r="C1305" s="35" t="s">
        <v>776</v>
      </c>
      <c r="D1305" s="212">
        <v>220.04</v>
      </c>
      <c r="E1305" s="35" t="s">
        <v>3190</v>
      </c>
    </row>
    <row r="1306" spans="1:5" s="52" customFormat="1" ht="24.95" customHeight="1" x14ac:dyDescent="0.2">
      <c r="A1306" s="211">
        <v>42909</v>
      </c>
      <c r="B1306" s="34" t="s">
        <v>4098</v>
      </c>
      <c r="C1306" s="35" t="s">
        <v>776</v>
      </c>
      <c r="D1306" s="212">
        <v>143.19999999999999</v>
      </c>
      <c r="E1306" s="35" t="s">
        <v>3190</v>
      </c>
    </row>
    <row r="1307" spans="1:5" s="52" customFormat="1" ht="24.95" customHeight="1" x14ac:dyDescent="0.2">
      <c r="A1307" s="211">
        <v>42911</v>
      </c>
      <c r="B1307" s="34" t="s">
        <v>3376</v>
      </c>
      <c r="C1307" s="35" t="s">
        <v>776</v>
      </c>
      <c r="D1307" s="212">
        <v>131.26</v>
      </c>
      <c r="E1307" s="35" t="s">
        <v>3190</v>
      </c>
    </row>
    <row r="1308" spans="1:5" s="52" customFormat="1" ht="24.95" customHeight="1" x14ac:dyDescent="0.2">
      <c r="A1308" s="211">
        <v>42912</v>
      </c>
      <c r="B1308" s="34" t="s">
        <v>4099</v>
      </c>
      <c r="C1308" s="35" t="s">
        <v>776</v>
      </c>
      <c r="D1308" s="212">
        <v>126.47</v>
      </c>
      <c r="E1308" s="35" t="s">
        <v>3190</v>
      </c>
    </row>
    <row r="1309" spans="1:5" s="52" customFormat="1" ht="24.95" customHeight="1" x14ac:dyDescent="0.2">
      <c r="A1309" s="211">
        <v>42915</v>
      </c>
      <c r="B1309" s="34" t="s">
        <v>4100</v>
      </c>
      <c r="C1309" s="35" t="s">
        <v>776</v>
      </c>
      <c r="D1309" s="212">
        <v>131.54</v>
      </c>
      <c r="E1309" s="35" t="s">
        <v>3190</v>
      </c>
    </row>
    <row r="1310" spans="1:5" s="52" customFormat="1" ht="24.95" customHeight="1" x14ac:dyDescent="0.2">
      <c r="A1310" s="211">
        <v>42914</v>
      </c>
      <c r="B1310" s="34" t="s">
        <v>4101</v>
      </c>
      <c r="C1310" s="35" t="s">
        <v>776</v>
      </c>
      <c r="D1310" s="212">
        <v>85.98</v>
      </c>
      <c r="E1310" s="35" t="s">
        <v>3190</v>
      </c>
    </row>
    <row r="1311" spans="1:5" s="52" customFormat="1" ht="24.95" customHeight="1" x14ac:dyDescent="0.2">
      <c r="A1311" s="211">
        <v>42917</v>
      </c>
      <c r="B1311" s="34" t="s">
        <v>4102</v>
      </c>
      <c r="C1311" s="35" t="s">
        <v>776</v>
      </c>
      <c r="D1311" s="212">
        <v>721.9</v>
      </c>
      <c r="E1311" s="35"/>
    </row>
    <row r="1312" spans="1:5" s="52" customFormat="1" ht="24.95" customHeight="1" x14ac:dyDescent="0.2">
      <c r="A1312" s="211">
        <v>42918</v>
      </c>
      <c r="B1312" s="34" t="s">
        <v>4103</v>
      </c>
      <c r="C1312" s="35" t="s">
        <v>776</v>
      </c>
      <c r="D1312" s="212">
        <v>930.74</v>
      </c>
      <c r="E1312" s="35"/>
    </row>
    <row r="1313" spans="1:5" s="52" customFormat="1" ht="24.95" customHeight="1" x14ac:dyDescent="0.2">
      <c r="A1313" s="211">
        <v>42916</v>
      </c>
      <c r="B1313" s="34" t="s">
        <v>4104</v>
      </c>
      <c r="C1313" s="35" t="s">
        <v>776</v>
      </c>
      <c r="D1313" s="212">
        <v>513.71</v>
      </c>
      <c r="E1313" s="35"/>
    </row>
    <row r="1314" spans="1:5" s="52" customFormat="1" ht="24.95" customHeight="1" x14ac:dyDescent="0.2">
      <c r="A1314" s="211">
        <v>42919</v>
      </c>
      <c r="B1314" s="34" t="s">
        <v>4105</v>
      </c>
      <c r="C1314" s="35" t="s">
        <v>776</v>
      </c>
      <c r="D1314" s="212">
        <v>70.59</v>
      </c>
      <c r="E1314" s="35" t="s">
        <v>3190</v>
      </c>
    </row>
    <row r="1315" spans="1:5" s="52" customFormat="1" ht="24.95" customHeight="1" x14ac:dyDescent="0.2">
      <c r="A1315" s="211">
        <v>42920</v>
      </c>
      <c r="B1315" s="34" t="s">
        <v>4106</v>
      </c>
      <c r="C1315" s="35" t="s">
        <v>776</v>
      </c>
      <c r="D1315" s="212">
        <v>520.95000000000005</v>
      </c>
      <c r="E1315" s="35"/>
    </row>
    <row r="1316" spans="1:5" s="52" customFormat="1" ht="24.95" customHeight="1" x14ac:dyDescent="0.2">
      <c r="A1316" s="211">
        <v>42921</v>
      </c>
      <c r="B1316" s="34" t="s">
        <v>4107</v>
      </c>
      <c r="C1316" s="35" t="s">
        <v>776</v>
      </c>
      <c r="D1316" s="212">
        <v>103.96</v>
      </c>
      <c r="E1316" s="35"/>
    </row>
    <row r="1317" spans="1:5" s="52" customFormat="1" ht="24.95" customHeight="1" x14ac:dyDescent="0.2">
      <c r="A1317" s="211">
        <v>42922</v>
      </c>
      <c r="B1317" s="34" t="s">
        <v>661</v>
      </c>
      <c r="C1317" s="35" t="s">
        <v>776</v>
      </c>
      <c r="D1317" s="212">
        <v>21.9</v>
      </c>
      <c r="E1317" s="35"/>
    </row>
    <row r="1318" spans="1:5" s="52" customFormat="1" ht="24.95" customHeight="1" x14ac:dyDescent="0.2">
      <c r="A1318" s="211">
        <v>42923</v>
      </c>
      <c r="B1318" s="34" t="s">
        <v>662</v>
      </c>
      <c r="C1318" s="35" t="s">
        <v>776</v>
      </c>
      <c r="D1318" s="212">
        <v>27.06</v>
      </c>
      <c r="E1318" s="35"/>
    </row>
    <row r="1319" spans="1:5" s="52" customFormat="1" ht="24.95" customHeight="1" x14ac:dyDescent="0.2">
      <c r="A1319" s="211">
        <v>42924</v>
      </c>
      <c r="B1319" s="34" t="s">
        <v>663</v>
      </c>
      <c r="C1319" s="35" t="s">
        <v>776</v>
      </c>
      <c r="D1319" s="212">
        <v>13.18</v>
      </c>
      <c r="E1319" s="35"/>
    </row>
    <row r="1320" spans="1:5" s="52" customFormat="1" ht="24.95" customHeight="1" x14ac:dyDescent="0.2">
      <c r="A1320" s="211">
        <v>42925</v>
      </c>
      <c r="B1320" s="34" t="s">
        <v>664</v>
      </c>
      <c r="C1320" s="35" t="s">
        <v>776</v>
      </c>
      <c r="D1320" s="212">
        <v>12.87</v>
      </c>
      <c r="E1320" s="35"/>
    </row>
    <row r="1321" spans="1:5" s="52" customFormat="1" ht="24.95" customHeight="1" x14ac:dyDescent="0.2">
      <c r="A1321" s="211">
        <v>42926</v>
      </c>
      <c r="B1321" s="34" t="s">
        <v>665</v>
      </c>
      <c r="C1321" s="35" t="s">
        <v>776</v>
      </c>
      <c r="D1321" s="212">
        <v>16.04</v>
      </c>
      <c r="E1321" s="35"/>
    </row>
    <row r="1322" spans="1:5" s="52" customFormat="1" ht="24.95" customHeight="1" x14ac:dyDescent="0.2">
      <c r="A1322" s="211">
        <v>42927</v>
      </c>
      <c r="B1322" s="34" t="s">
        <v>666</v>
      </c>
      <c r="C1322" s="35" t="s">
        <v>776</v>
      </c>
      <c r="D1322" s="212">
        <v>21.02</v>
      </c>
      <c r="E1322" s="35"/>
    </row>
    <row r="1323" spans="1:5" s="52" customFormat="1" ht="24.95" customHeight="1" x14ac:dyDescent="0.2">
      <c r="A1323" s="211">
        <v>42928</v>
      </c>
      <c r="B1323" s="34" t="s">
        <v>667</v>
      </c>
      <c r="C1323" s="35" t="s">
        <v>776</v>
      </c>
      <c r="D1323" s="212">
        <v>35.64</v>
      </c>
      <c r="E1323" s="35"/>
    </row>
    <row r="1324" spans="1:5" s="52" customFormat="1" ht="24.95" customHeight="1" x14ac:dyDescent="0.2">
      <c r="A1324" s="211">
        <v>42942</v>
      </c>
      <c r="B1324" s="34" t="s">
        <v>4108</v>
      </c>
      <c r="C1324" s="35" t="s">
        <v>776</v>
      </c>
      <c r="D1324" s="212">
        <v>68.489999999999995</v>
      </c>
      <c r="E1324" s="35"/>
    </row>
    <row r="1325" spans="1:5" s="52" customFormat="1" ht="24.95" customHeight="1" x14ac:dyDescent="0.2">
      <c r="A1325" s="211">
        <v>42944</v>
      </c>
      <c r="B1325" s="34" t="s">
        <v>3377</v>
      </c>
      <c r="C1325" s="35" t="s">
        <v>737</v>
      </c>
      <c r="D1325" s="212">
        <v>67.13</v>
      </c>
      <c r="E1325" s="35"/>
    </row>
    <row r="1326" spans="1:5" s="52" customFormat="1" ht="24.95" customHeight="1" x14ac:dyDescent="0.2">
      <c r="A1326" s="211">
        <v>42943</v>
      </c>
      <c r="B1326" s="34" t="s">
        <v>3378</v>
      </c>
      <c r="C1326" s="35" t="s">
        <v>737</v>
      </c>
      <c r="D1326" s="212">
        <v>63.44</v>
      </c>
      <c r="E1326" s="35"/>
    </row>
    <row r="1327" spans="1:5" s="52" customFormat="1" ht="24.95" customHeight="1" x14ac:dyDescent="0.2">
      <c r="A1327" s="211">
        <v>42946</v>
      </c>
      <c r="B1327" s="34" t="s">
        <v>3379</v>
      </c>
      <c r="C1327" s="35" t="s">
        <v>737</v>
      </c>
      <c r="D1327" s="212">
        <v>94.79</v>
      </c>
      <c r="E1327" s="35"/>
    </row>
    <row r="1328" spans="1:5" s="52" customFormat="1" ht="24.95" customHeight="1" x14ac:dyDescent="0.2">
      <c r="A1328" s="211">
        <v>42945</v>
      </c>
      <c r="B1328" s="34" t="s">
        <v>3380</v>
      </c>
      <c r="C1328" s="35" t="s">
        <v>737</v>
      </c>
      <c r="D1328" s="212">
        <v>93.51</v>
      </c>
      <c r="E1328" s="35"/>
    </row>
    <row r="1329" spans="1:5" s="52" customFormat="1" ht="24.95" customHeight="1" x14ac:dyDescent="0.2">
      <c r="A1329" s="211">
        <v>42948</v>
      </c>
      <c r="B1329" s="34" t="s">
        <v>3381</v>
      </c>
      <c r="C1329" s="35" t="s">
        <v>737</v>
      </c>
      <c r="D1329" s="212">
        <v>136.28</v>
      </c>
      <c r="E1329" s="35"/>
    </row>
    <row r="1330" spans="1:5" s="52" customFormat="1" ht="24.95" customHeight="1" x14ac:dyDescent="0.2">
      <c r="A1330" s="211">
        <v>42947</v>
      </c>
      <c r="B1330" s="34" t="s">
        <v>3382</v>
      </c>
      <c r="C1330" s="35" t="s">
        <v>737</v>
      </c>
      <c r="D1330" s="212">
        <v>138.6</v>
      </c>
      <c r="E1330" s="35"/>
    </row>
    <row r="1331" spans="1:5" s="52" customFormat="1" ht="24.95" customHeight="1" x14ac:dyDescent="0.2">
      <c r="A1331" s="211">
        <v>42949</v>
      </c>
      <c r="B1331" s="34" t="s">
        <v>3383</v>
      </c>
      <c r="C1331" s="35" t="s">
        <v>737</v>
      </c>
      <c r="D1331" s="212">
        <v>140.33000000000001</v>
      </c>
      <c r="E1331" s="35"/>
    </row>
    <row r="1332" spans="1:5" s="52" customFormat="1" ht="24.95" customHeight="1" x14ac:dyDescent="0.2">
      <c r="A1332" s="211">
        <v>42950</v>
      </c>
      <c r="B1332" s="34" t="s">
        <v>3384</v>
      </c>
      <c r="C1332" s="35" t="s">
        <v>737</v>
      </c>
      <c r="D1332" s="212">
        <v>143</v>
      </c>
      <c r="E1332" s="35"/>
    </row>
    <row r="1333" spans="1:5" s="52" customFormat="1" ht="24.95" customHeight="1" x14ac:dyDescent="0.2">
      <c r="A1333" s="211">
        <v>42951</v>
      </c>
      <c r="B1333" s="34" t="s">
        <v>3385</v>
      </c>
      <c r="C1333" s="35" t="s">
        <v>737</v>
      </c>
      <c r="D1333" s="212">
        <v>172.49</v>
      </c>
      <c r="E1333" s="35"/>
    </row>
    <row r="1334" spans="1:5" s="52" customFormat="1" ht="24.95" customHeight="1" x14ac:dyDescent="0.2">
      <c r="A1334" s="211">
        <v>42952</v>
      </c>
      <c r="B1334" s="34" t="s">
        <v>3386</v>
      </c>
      <c r="C1334" s="35" t="s">
        <v>737</v>
      </c>
      <c r="D1334" s="212">
        <v>177.96</v>
      </c>
      <c r="E1334" s="35"/>
    </row>
    <row r="1335" spans="1:5" s="52" customFormat="1" ht="24.95" customHeight="1" x14ac:dyDescent="0.2">
      <c r="A1335" s="211">
        <v>42953</v>
      </c>
      <c r="B1335" s="34" t="s">
        <v>3387</v>
      </c>
      <c r="C1335" s="35" t="s">
        <v>737</v>
      </c>
      <c r="D1335" s="212">
        <v>299.57</v>
      </c>
      <c r="E1335" s="35"/>
    </row>
    <row r="1336" spans="1:5" s="52" customFormat="1" ht="24.95" customHeight="1" x14ac:dyDescent="0.2">
      <c r="A1336" s="211">
        <v>42954</v>
      </c>
      <c r="B1336" s="34" t="s">
        <v>3388</v>
      </c>
      <c r="C1336" s="35" t="s">
        <v>737</v>
      </c>
      <c r="D1336" s="212">
        <v>316.08</v>
      </c>
      <c r="E1336" s="35"/>
    </row>
    <row r="1337" spans="1:5" s="52" customFormat="1" ht="24.95" customHeight="1" x14ac:dyDescent="0.2">
      <c r="A1337" s="211">
        <v>42955</v>
      </c>
      <c r="B1337" s="34" t="s">
        <v>3389</v>
      </c>
      <c r="C1337" s="35" t="s">
        <v>737</v>
      </c>
      <c r="D1337" s="212">
        <v>390.75</v>
      </c>
      <c r="E1337" s="35"/>
    </row>
    <row r="1338" spans="1:5" s="52" customFormat="1" ht="24.95" customHeight="1" x14ac:dyDescent="0.2">
      <c r="A1338" s="211">
        <v>42956</v>
      </c>
      <c r="B1338" s="34" t="s">
        <v>3390</v>
      </c>
      <c r="C1338" s="35" t="s">
        <v>737</v>
      </c>
      <c r="D1338" s="212">
        <v>93.51</v>
      </c>
      <c r="E1338" s="35"/>
    </row>
    <row r="1339" spans="1:5" s="52" customFormat="1" ht="24.95" customHeight="1" x14ac:dyDescent="0.2">
      <c r="A1339" s="211">
        <v>42957</v>
      </c>
      <c r="B1339" s="34" t="s">
        <v>4109</v>
      </c>
      <c r="C1339" s="35" t="s">
        <v>737</v>
      </c>
      <c r="D1339" s="212">
        <v>212.85</v>
      </c>
      <c r="E1339" s="35"/>
    </row>
    <row r="1340" spans="1:5" s="52" customFormat="1" ht="24.95" customHeight="1" x14ac:dyDescent="0.2">
      <c r="A1340" s="211">
        <v>42958</v>
      </c>
      <c r="B1340" s="34" t="s">
        <v>4110</v>
      </c>
      <c r="C1340" s="35" t="s">
        <v>737</v>
      </c>
      <c r="D1340" s="212">
        <v>233.93</v>
      </c>
      <c r="E1340" s="35" t="s">
        <v>3190</v>
      </c>
    </row>
    <row r="1341" spans="1:5" s="52" customFormat="1" ht="24.95" customHeight="1" x14ac:dyDescent="0.2">
      <c r="A1341" s="211">
        <v>42959</v>
      </c>
      <c r="B1341" s="34" t="s">
        <v>4111</v>
      </c>
      <c r="C1341" s="35" t="s">
        <v>737</v>
      </c>
      <c r="D1341" s="212">
        <v>236.12</v>
      </c>
      <c r="E1341" s="35" t="s">
        <v>3190</v>
      </c>
    </row>
    <row r="1342" spans="1:5" s="52" customFormat="1" ht="24.95" customHeight="1" x14ac:dyDescent="0.2">
      <c r="A1342" s="211">
        <v>42961</v>
      </c>
      <c r="B1342" s="34" t="s">
        <v>4112</v>
      </c>
      <c r="C1342" s="35" t="s">
        <v>737</v>
      </c>
      <c r="D1342" s="212">
        <v>20.36</v>
      </c>
      <c r="E1342" s="35"/>
    </row>
    <row r="1343" spans="1:5" s="52" customFormat="1" ht="24.95" customHeight="1" x14ac:dyDescent="0.2">
      <c r="A1343" s="211">
        <v>42962</v>
      </c>
      <c r="B1343" s="34" t="s">
        <v>4112</v>
      </c>
      <c r="C1343" s="35" t="s">
        <v>737</v>
      </c>
      <c r="D1343" s="212">
        <v>20.36</v>
      </c>
      <c r="E1343" s="35"/>
    </row>
    <row r="1344" spans="1:5" s="52" customFormat="1" ht="24.95" customHeight="1" x14ac:dyDescent="0.2">
      <c r="A1344" s="211">
        <v>42960</v>
      </c>
      <c r="B1344" s="34" t="s">
        <v>3391</v>
      </c>
      <c r="C1344" s="35" t="s">
        <v>737</v>
      </c>
      <c r="D1344" s="212">
        <v>12.75</v>
      </c>
      <c r="E1344" s="35"/>
    </row>
    <row r="1345" spans="1:5" s="52" customFormat="1" ht="24.95" customHeight="1" x14ac:dyDescent="0.2">
      <c r="A1345" s="211">
        <v>42964</v>
      </c>
      <c r="B1345" s="34" t="s">
        <v>4113</v>
      </c>
      <c r="C1345" s="35" t="s">
        <v>737</v>
      </c>
      <c r="D1345" s="212">
        <v>21.51</v>
      </c>
      <c r="E1345" s="35"/>
    </row>
    <row r="1346" spans="1:5" s="52" customFormat="1" ht="24.95" customHeight="1" x14ac:dyDescent="0.2">
      <c r="A1346" s="211">
        <v>42963</v>
      </c>
      <c r="B1346" s="34" t="s">
        <v>3392</v>
      </c>
      <c r="C1346" s="35" t="s">
        <v>737</v>
      </c>
      <c r="D1346" s="212">
        <v>13.87</v>
      </c>
      <c r="E1346" s="35"/>
    </row>
    <row r="1347" spans="1:5" s="52" customFormat="1" ht="24.95" customHeight="1" x14ac:dyDescent="0.2">
      <c r="A1347" s="211">
        <v>42966</v>
      </c>
      <c r="B1347" s="34" t="s">
        <v>4114</v>
      </c>
      <c r="C1347" s="35" t="s">
        <v>737</v>
      </c>
      <c r="D1347" s="212">
        <v>23.77</v>
      </c>
      <c r="E1347" s="35"/>
    </row>
    <row r="1348" spans="1:5" s="52" customFormat="1" ht="24.95" customHeight="1" x14ac:dyDescent="0.2">
      <c r="A1348" s="211">
        <v>42965</v>
      </c>
      <c r="B1348" s="34" t="s">
        <v>3393</v>
      </c>
      <c r="C1348" s="35" t="s">
        <v>737</v>
      </c>
      <c r="D1348" s="212">
        <v>16.100000000000001</v>
      </c>
      <c r="E1348" s="35"/>
    </row>
    <row r="1349" spans="1:5" s="52" customFormat="1" ht="24.95" customHeight="1" x14ac:dyDescent="0.2">
      <c r="A1349" s="211">
        <v>42968</v>
      </c>
      <c r="B1349" s="34" t="s">
        <v>4115</v>
      </c>
      <c r="C1349" s="35" t="s">
        <v>737</v>
      </c>
      <c r="D1349" s="212">
        <v>30.03</v>
      </c>
      <c r="E1349" s="35"/>
    </row>
    <row r="1350" spans="1:5" s="52" customFormat="1" ht="24.95" customHeight="1" x14ac:dyDescent="0.2">
      <c r="A1350" s="211">
        <v>42967</v>
      </c>
      <c r="B1350" s="34" t="s">
        <v>3394</v>
      </c>
      <c r="C1350" s="35" t="s">
        <v>737</v>
      </c>
      <c r="D1350" s="212">
        <v>23.2</v>
      </c>
      <c r="E1350" s="35"/>
    </row>
    <row r="1351" spans="1:5" s="52" customFormat="1" ht="24.95" customHeight="1" x14ac:dyDescent="0.2">
      <c r="A1351" s="211">
        <v>42970</v>
      </c>
      <c r="B1351" s="34" t="s">
        <v>4116</v>
      </c>
      <c r="C1351" s="35" t="s">
        <v>737</v>
      </c>
      <c r="D1351" s="212">
        <v>34.28</v>
      </c>
      <c r="E1351" s="35"/>
    </row>
    <row r="1352" spans="1:5" s="52" customFormat="1" ht="24.95" customHeight="1" x14ac:dyDescent="0.2">
      <c r="A1352" s="211">
        <v>42969</v>
      </c>
      <c r="B1352" s="34" t="s">
        <v>3395</v>
      </c>
      <c r="C1352" s="35" t="s">
        <v>737</v>
      </c>
      <c r="D1352" s="212">
        <v>27.74</v>
      </c>
      <c r="E1352" s="35"/>
    </row>
    <row r="1353" spans="1:5" s="52" customFormat="1" ht="24.95" customHeight="1" x14ac:dyDescent="0.2">
      <c r="A1353" s="211">
        <v>42973</v>
      </c>
      <c r="B1353" s="34" t="s">
        <v>4117</v>
      </c>
      <c r="C1353" s="35" t="s">
        <v>737</v>
      </c>
      <c r="D1353" s="212">
        <v>40.67</v>
      </c>
      <c r="E1353" s="35"/>
    </row>
    <row r="1354" spans="1:5" s="52" customFormat="1" ht="24.95" customHeight="1" x14ac:dyDescent="0.2">
      <c r="A1354" s="211">
        <v>42979</v>
      </c>
      <c r="B1354" s="34" t="s">
        <v>4118</v>
      </c>
      <c r="C1354" s="35" t="s">
        <v>737</v>
      </c>
      <c r="D1354" s="212">
        <v>40.67</v>
      </c>
      <c r="E1354" s="35"/>
    </row>
    <row r="1355" spans="1:5" s="52" customFormat="1" ht="24.95" customHeight="1" x14ac:dyDescent="0.2">
      <c r="A1355" s="211">
        <v>42971</v>
      </c>
      <c r="B1355" s="34" t="s">
        <v>3396</v>
      </c>
      <c r="C1355" s="35" t="s">
        <v>737</v>
      </c>
      <c r="D1355" s="212">
        <v>34.72</v>
      </c>
      <c r="E1355" s="35"/>
    </row>
    <row r="1356" spans="1:5" s="52" customFormat="1" ht="24.95" customHeight="1" x14ac:dyDescent="0.2">
      <c r="A1356" s="211">
        <v>42981</v>
      </c>
      <c r="B1356" s="34" t="s">
        <v>15281</v>
      </c>
      <c r="C1356" s="35" t="s">
        <v>738</v>
      </c>
      <c r="D1356" s="212">
        <v>189.84</v>
      </c>
      <c r="E1356" s="35" t="s">
        <v>3190</v>
      </c>
    </row>
    <row r="1357" spans="1:5" s="52" customFormat="1" ht="24.95" customHeight="1" x14ac:dyDescent="0.2">
      <c r="A1357" s="211">
        <v>42982</v>
      </c>
      <c r="B1357" s="34" t="s">
        <v>4119</v>
      </c>
      <c r="C1357" s="35" t="s">
        <v>737</v>
      </c>
      <c r="D1357" s="212">
        <v>131.83000000000001</v>
      </c>
      <c r="E1357" s="35" t="s">
        <v>3190</v>
      </c>
    </row>
    <row r="1358" spans="1:5" s="52" customFormat="1" ht="24.95" customHeight="1" x14ac:dyDescent="0.2">
      <c r="A1358" s="211">
        <v>42987</v>
      </c>
      <c r="B1358" s="34" t="s">
        <v>4120</v>
      </c>
      <c r="C1358" s="35" t="s">
        <v>738</v>
      </c>
      <c r="D1358" s="212">
        <v>76.59</v>
      </c>
      <c r="E1358" s="35" t="s">
        <v>3190</v>
      </c>
    </row>
    <row r="1359" spans="1:5" s="52" customFormat="1" ht="24.95" customHeight="1" x14ac:dyDescent="0.2">
      <c r="A1359" s="211">
        <v>42988</v>
      </c>
      <c r="B1359" s="34" t="s">
        <v>4121</v>
      </c>
      <c r="C1359" s="35" t="s">
        <v>738</v>
      </c>
      <c r="D1359" s="212">
        <v>64.67</v>
      </c>
      <c r="E1359" s="35" t="s">
        <v>3190</v>
      </c>
    </row>
    <row r="1360" spans="1:5" s="52" customFormat="1" ht="24.95" customHeight="1" x14ac:dyDescent="0.2">
      <c r="A1360" s="211">
        <v>42989</v>
      </c>
      <c r="B1360" s="34" t="s">
        <v>668</v>
      </c>
      <c r="C1360" s="35" t="s">
        <v>738</v>
      </c>
      <c r="D1360" s="212">
        <v>7.75</v>
      </c>
      <c r="E1360" s="35"/>
    </row>
    <row r="1361" spans="1:5" s="52" customFormat="1" ht="24.95" customHeight="1" x14ac:dyDescent="0.2">
      <c r="A1361" s="211">
        <v>42991</v>
      </c>
      <c r="B1361" s="34" t="s">
        <v>4122</v>
      </c>
      <c r="C1361" s="35" t="s">
        <v>738</v>
      </c>
      <c r="D1361" s="212">
        <v>114.24</v>
      </c>
      <c r="E1361" s="35" t="s">
        <v>3190</v>
      </c>
    </row>
    <row r="1362" spans="1:5" s="52" customFormat="1" ht="24.95" customHeight="1" x14ac:dyDescent="0.2">
      <c r="A1362" s="211">
        <v>42992</v>
      </c>
      <c r="B1362" s="34" t="s">
        <v>4123</v>
      </c>
      <c r="C1362" s="35" t="s">
        <v>738</v>
      </c>
      <c r="D1362" s="212">
        <v>96.06</v>
      </c>
      <c r="E1362" s="35" t="s">
        <v>3190</v>
      </c>
    </row>
    <row r="1363" spans="1:5" s="52" customFormat="1" ht="24.95" customHeight="1" x14ac:dyDescent="0.2">
      <c r="A1363" s="211">
        <v>42993</v>
      </c>
      <c r="B1363" s="34" t="s">
        <v>4124</v>
      </c>
      <c r="C1363" s="35" t="s">
        <v>738</v>
      </c>
      <c r="D1363" s="212">
        <v>80.680000000000007</v>
      </c>
      <c r="E1363" s="35" t="s">
        <v>3190</v>
      </c>
    </row>
    <row r="1364" spans="1:5" s="52" customFormat="1" ht="24.95" customHeight="1" x14ac:dyDescent="0.2">
      <c r="A1364" s="211">
        <v>42994</v>
      </c>
      <c r="B1364" s="34" t="s">
        <v>4125</v>
      </c>
      <c r="C1364" s="35" t="s">
        <v>738</v>
      </c>
      <c r="D1364" s="212">
        <v>166.49</v>
      </c>
      <c r="E1364" s="35" t="s">
        <v>3190</v>
      </c>
    </row>
    <row r="1365" spans="1:5" s="52" customFormat="1" ht="24.95" customHeight="1" x14ac:dyDescent="0.2">
      <c r="A1365" s="211">
        <v>43070</v>
      </c>
      <c r="B1365" s="34" t="s">
        <v>4126</v>
      </c>
      <c r="C1365" s="35" t="s">
        <v>738</v>
      </c>
      <c r="D1365" s="212">
        <v>223.93</v>
      </c>
      <c r="E1365" s="35"/>
    </row>
    <row r="1366" spans="1:5" s="52" customFormat="1" ht="24.95" customHeight="1" x14ac:dyDescent="0.2">
      <c r="A1366" s="211">
        <v>42995</v>
      </c>
      <c r="B1366" s="34" t="s">
        <v>4127</v>
      </c>
      <c r="C1366" s="35" t="s">
        <v>737</v>
      </c>
      <c r="D1366" s="212">
        <v>431.92</v>
      </c>
      <c r="E1366" s="35" t="s">
        <v>3190</v>
      </c>
    </row>
    <row r="1367" spans="1:5" s="52" customFormat="1" ht="24.95" customHeight="1" x14ac:dyDescent="0.2">
      <c r="A1367" s="211">
        <v>42996</v>
      </c>
      <c r="B1367" s="34" t="s">
        <v>669</v>
      </c>
      <c r="C1367" s="35" t="s">
        <v>737</v>
      </c>
      <c r="D1367" s="212">
        <v>382.43</v>
      </c>
      <c r="E1367" s="35" t="s">
        <v>3190</v>
      </c>
    </row>
    <row r="1368" spans="1:5" s="52" customFormat="1" ht="24.95" customHeight="1" x14ac:dyDescent="0.2">
      <c r="A1368" s="211">
        <v>43012</v>
      </c>
      <c r="B1368" s="34" t="s">
        <v>670</v>
      </c>
      <c r="C1368" s="35" t="s">
        <v>738</v>
      </c>
      <c r="D1368" s="212">
        <v>9.08</v>
      </c>
      <c r="E1368" s="35"/>
    </row>
    <row r="1369" spans="1:5" s="52" customFormat="1" ht="24.95" customHeight="1" x14ac:dyDescent="0.2">
      <c r="A1369" s="211">
        <v>43011</v>
      </c>
      <c r="B1369" s="34" t="s">
        <v>4128</v>
      </c>
      <c r="C1369" s="35" t="s">
        <v>738</v>
      </c>
      <c r="D1369" s="212">
        <v>6.84</v>
      </c>
      <c r="E1369" s="35"/>
    </row>
    <row r="1370" spans="1:5" s="52" customFormat="1" ht="24.95" customHeight="1" x14ac:dyDescent="0.2">
      <c r="A1370" s="211">
        <v>43003</v>
      </c>
      <c r="B1370" s="34" t="s">
        <v>671</v>
      </c>
      <c r="C1370" s="35" t="s">
        <v>737</v>
      </c>
      <c r="D1370" s="212">
        <v>116.35</v>
      </c>
      <c r="E1370" s="35" t="s">
        <v>3190</v>
      </c>
    </row>
    <row r="1371" spans="1:5" s="52" customFormat="1" ht="24.95" customHeight="1" x14ac:dyDescent="0.2">
      <c r="A1371" s="211">
        <v>43004</v>
      </c>
      <c r="B1371" s="34" t="s">
        <v>672</v>
      </c>
      <c r="C1371" s="35" t="s">
        <v>738</v>
      </c>
      <c r="D1371" s="212">
        <v>38.51</v>
      </c>
      <c r="E1371" s="35"/>
    </row>
    <row r="1372" spans="1:5" s="52" customFormat="1" ht="24.95" customHeight="1" x14ac:dyDescent="0.2">
      <c r="A1372" s="211">
        <v>43005</v>
      </c>
      <c r="B1372" s="34" t="s">
        <v>673</v>
      </c>
      <c r="C1372" s="35" t="s">
        <v>776</v>
      </c>
      <c r="D1372" s="212">
        <v>35.15</v>
      </c>
      <c r="E1372" s="35"/>
    </row>
    <row r="1373" spans="1:5" s="52" customFormat="1" ht="24.95" customHeight="1" x14ac:dyDescent="0.2">
      <c r="A1373" s="211">
        <v>43006</v>
      </c>
      <c r="B1373" s="34" t="s">
        <v>674</v>
      </c>
      <c r="C1373" s="35" t="s">
        <v>776</v>
      </c>
      <c r="D1373" s="212">
        <v>56.82</v>
      </c>
      <c r="E1373" s="35"/>
    </row>
    <row r="1374" spans="1:5" s="52" customFormat="1" ht="24.95" customHeight="1" x14ac:dyDescent="0.2">
      <c r="A1374" s="211">
        <v>43007</v>
      </c>
      <c r="B1374" s="34" t="s">
        <v>675</v>
      </c>
      <c r="C1374" s="35" t="s">
        <v>776</v>
      </c>
      <c r="D1374" s="212">
        <v>18.48</v>
      </c>
      <c r="E1374" s="35"/>
    </row>
    <row r="1375" spans="1:5" s="52" customFormat="1" ht="24.95" customHeight="1" x14ac:dyDescent="0.2">
      <c r="A1375" s="211">
        <v>43008</v>
      </c>
      <c r="B1375" s="34" t="s">
        <v>676</v>
      </c>
      <c r="C1375" s="35" t="s">
        <v>776</v>
      </c>
      <c r="D1375" s="212">
        <v>51.81</v>
      </c>
      <c r="E1375" s="35"/>
    </row>
    <row r="1376" spans="1:5" s="52" customFormat="1" ht="24.95" customHeight="1" x14ac:dyDescent="0.2">
      <c r="A1376" s="211">
        <v>43009</v>
      </c>
      <c r="B1376" s="34" t="s">
        <v>677</v>
      </c>
      <c r="C1376" s="35" t="s">
        <v>738</v>
      </c>
      <c r="D1376" s="212">
        <v>100.21</v>
      </c>
      <c r="E1376" s="35"/>
    </row>
    <row r="1377" spans="1:5" s="52" customFormat="1" ht="24.95" customHeight="1" x14ac:dyDescent="0.2">
      <c r="A1377" s="211">
        <v>43018</v>
      </c>
      <c r="B1377" s="34" t="s">
        <v>4129</v>
      </c>
      <c r="C1377" s="35" t="s">
        <v>776</v>
      </c>
      <c r="D1377" s="212">
        <v>56.07</v>
      </c>
      <c r="E1377" s="35" t="s">
        <v>3190</v>
      </c>
    </row>
    <row r="1378" spans="1:5" s="52" customFormat="1" ht="24.95" customHeight="1" x14ac:dyDescent="0.2">
      <c r="A1378" s="211">
        <v>43016</v>
      </c>
      <c r="B1378" s="34" t="s">
        <v>4130</v>
      </c>
      <c r="C1378" s="35" t="s">
        <v>776</v>
      </c>
      <c r="D1378" s="212">
        <v>55.31</v>
      </c>
      <c r="E1378" s="35"/>
    </row>
    <row r="1379" spans="1:5" s="52" customFormat="1" ht="24.95" customHeight="1" x14ac:dyDescent="0.2">
      <c r="A1379" s="211">
        <v>43019</v>
      </c>
      <c r="B1379" s="34" t="s">
        <v>4131</v>
      </c>
      <c r="C1379" s="35" t="s">
        <v>776</v>
      </c>
      <c r="D1379" s="212">
        <v>61.15</v>
      </c>
      <c r="E1379" s="35" t="s">
        <v>3190</v>
      </c>
    </row>
    <row r="1380" spans="1:5" s="52" customFormat="1" ht="24.95" customHeight="1" x14ac:dyDescent="0.2">
      <c r="A1380" s="211">
        <v>43026</v>
      </c>
      <c r="B1380" s="34" t="s">
        <v>4132</v>
      </c>
      <c r="C1380" s="35" t="s">
        <v>776</v>
      </c>
      <c r="D1380" s="212">
        <v>22.68</v>
      </c>
      <c r="E1380" s="35"/>
    </row>
    <row r="1381" spans="1:5" s="52" customFormat="1" ht="24.95" customHeight="1" x14ac:dyDescent="0.2">
      <c r="A1381" s="211">
        <v>43033</v>
      </c>
      <c r="B1381" s="34" t="s">
        <v>4133</v>
      </c>
      <c r="C1381" s="35" t="s">
        <v>3614</v>
      </c>
      <c r="D1381" s="213">
        <v>1110.8900000000001</v>
      </c>
      <c r="E1381" s="35" t="s">
        <v>3190</v>
      </c>
    </row>
    <row r="1382" spans="1:5" s="52" customFormat="1" ht="24.95" customHeight="1" x14ac:dyDescent="0.2">
      <c r="A1382" s="211">
        <v>43037</v>
      </c>
      <c r="B1382" s="34" t="s">
        <v>678</v>
      </c>
      <c r="C1382" s="35" t="s">
        <v>737</v>
      </c>
      <c r="D1382" s="212">
        <v>54.54</v>
      </c>
      <c r="E1382" s="35"/>
    </row>
    <row r="1383" spans="1:5" s="52" customFormat="1" ht="24.95" customHeight="1" x14ac:dyDescent="0.2">
      <c r="A1383" s="211">
        <v>43038</v>
      </c>
      <c r="B1383" s="34" t="s">
        <v>4134</v>
      </c>
      <c r="C1383" s="35" t="s">
        <v>3614</v>
      </c>
      <c r="D1383" s="212">
        <v>139.66</v>
      </c>
      <c r="E1383" s="35" t="s">
        <v>3190</v>
      </c>
    </row>
    <row r="1384" spans="1:5" s="52" customFormat="1" ht="24.95" customHeight="1" x14ac:dyDescent="0.2">
      <c r="A1384" s="211">
        <v>43039</v>
      </c>
      <c r="B1384" s="34" t="s">
        <v>679</v>
      </c>
      <c r="C1384" s="35" t="s">
        <v>738</v>
      </c>
      <c r="D1384" s="212">
        <v>5.28</v>
      </c>
      <c r="E1384" s="35"/>
    </row>
    <row r="1385" spans="1:5" s="52" customFormat="1" ht="24.95" customHeight="1" x14ac:dyDescent="0.2">
      <c r="A1385" s="211">
        <v>43040</v>
      </c>
      <c r="B1385" s="34" t="s">
        <v>4135</v>
      </c>
      <c r="C1385" s="35" t="s">
        <v>738</v>
      </c>
      <c r="D1385" s="212">
        <v>47.32</v>
      </c>
      <c r="E1385" s="35"/>
    </row>
    <row r="1386" spans="1:5" s="52" customFormat="1" ht="24.95" customHeight="1" x14ac:dyDescent="0.2">
      <c r="A1386" s="211">
        <v>43042</v>
      </c>
      <c r="B1386" s="34" t="s">
        <v>680</v>
      </c>
      <c r="C1386" s="35" t="s">
        <v>738</v>
      </c>
      <c r="D1386" s="212">
        <v>2.94</v>
      </c>
      <c r="E1386" s="35"/>
    </row>
    <row r="1387" spans="1:5" s="52" customFormat="1" ht="24.95" customHeight="1" x14ac:dyDescent="0.2">
      <c r="A1387" s="211">
        <v>43043</v>
      </c>
      <c r="B1387" s="34" t="s">
        <v>3397</v>
      </c>
      <c r="C1387" s="35" t="s">
        <v>3614</v>
      </c>
      <c r="D1387" s="213">
        <v>2359.84</v>
      </c>
      <c r="E1387" s="35"/>
    </row>
    <row r="1388" spans="1:5" s="52" customFormat="1" ht="24.95" customHeight="1" x14ac:dyDescent="0.2">
      <c r="A1388" s="211">
        <v>43044</v>
      </c>
      <c r="B1388" s="34" t="s">
        <v>3398</v>
      </c>
      <c r="C1388" s="35" t="s">
        <v>3614</v>
      </c>
      <c r="D1388" s="213">
        <v>2761.63</v>
      </c>
      <c r="E1388" s="35"/>
    </row>
    <row r="1389" spans="1:5" s="52" customFormat="1" ht="24.95" customHeight="1" x14ac:dyDescent="0.2">
      <c r="A1389" s="211">
        <v>41169</v>
      </c>
      <c r="B1389" s="34" t="s">
        <v>3399</v>
      </c>
      <c r="C1389" s="35" t="s">
        <v>3614</v>
      </c>
      <c r="D1389" s="213">
        <v>3294.01</v>
      </c>
      <c r="E1389" s="35"/>
    </row>
    <row r="1390" spans="1:5" s="52" customFormat="1" ht="24.95" customHeight="1" x14ac:dyDescent="0.2">
      <c r="A1390" s="211">
        <v>41170</v>
      </c>
      <c r="B1390" s="34" t="s">
        <v>3400</v>
      </c>
      <c r="C1390" s="35" t="s">
        <v>3614</v>
      </c>
      <c r="D1390" s="213">
        <v>3639.31</v>
      </c>
      <c r="E1390" s="35"/>
    </row>
    <row r="1391" spans="1:5" s="52" customFormat="1" ht="24.95" customHeight="1" x14ac:dyDescent="0.2">
      <c r="A1391" s="211">
        <v>41171</v>
      </c>
      <c r="B1391" s="34" t="s">
        <v>3401</v>
      </c>
      <c r="C1391" s="35" t="s">
        <v>3614</v>
      </c>
      <c r="D1391" s="213">
        <v>4376.8999999999996</v>
      </c>
      <c r="E1391" s="35"/>
    </row>
    <row r="1392" spans="1:5" s="52" customFormat="1" ht="24.95" customHeight="1" x14ac:dyDescent="0.2">
      <c r="A1392" s="211">
        <v>43046</v>
      </c>
      <c r="B1392" s="34" t="s">
        <v>51</v>
      </c>
      <c r="C1392" s="35" t="s">
        <v>3614</v>
      </c>
      <c r="D1392" s="213">
        <v>1302.3499999999999</v>
      </c>
      <c r="E1392" s="35"/>
    </row>
    <row r="1393" spans="1:5" s="52" customFormat="1" ht="24.95" customHeight="1" x14ac:dyDescent="0.2">
      <c r="A1393" s="211">
        <v>43047</v>
      </c>
      <c r="B1393" s="34" t="s">
        <v>13</v>
      </c>
      <c r="C1393" s="35" t="s">
        <v>3614</v>
      </c>
      <c r="D1393" s="213">
        <v>1726.46</v>
      </c>
      <c r="E1393" s="35"/>
    </row>
    <row r="1394" spans="1:5" s="52" customFormat="1" ht="24.95" customHeight="1" x14ac:dyDescent="0.2">
      <c r="A1394" s="211">
        <v>43048</v>
      </c>
      <c r="B1394" s="34" t="s">
        <v>52</v>
      </c>
      <c r="C1394" s="35" t="s">
        <v>3614</v>
      </c>
      <c r="D1394" s="213">
        <v>2140.38</v>
      </c>
      <c r="E1394" s="35"/>
    </row>
    <row r="1395" spans="1:5" s="52" customFormat="1" ht="24.95" customHeight="1" x14ac:dyDescent="0.2">
      <c r="A1395" s="211">
        <v>43050</v>
      </c>
      <c r="B1395" s="34" t="s">
        <v>4136</v>
      </c>
      <c r="C1395" s="35" t="s">
        <v>3614</v>
      </c>
      <c r="D1395" s="213">
        <v>3680.81</v>
      </c>
      <c r="E1395" s="35" t="s">
        <v>3190</v>
      </c>
    </row>
    <row r="1396" spans="1:5" s="52" customFormat="1" ht="24.95" customHeight="1" x14ac:dyDescent="0.2">
      <c r="A1396" s="211">
        <v>43051</v>
      </c>
      <c r="B1396" s="34" t="s">
        <v>4137</v>
      </c>
      <c r="C1396" s="35" t="s">
        <v>3614</v>
      </c>
      <c r="D1396" s="213">
        <v>4093.02</v>
      </c>
      <c r="E1396" s="35" t="s">
        <v>3190</v>
      </c>
    </row>
    <row r="1397" spans="1:5" s="52" customFormat="1" ht="24.95" customHeight="1" x14ac:dyDescent="0.2">
      <c r="A1397" s="211">
        <v>43052</v>
      </c>
      <c r="B1397" s="34" t="s">
        <v>4138</v>
      </c>
      <c r="C1397" s="35" t="s">
        <v>3614</v>
      </c>
      <c r="D1397" s="213">
        <v>4505.25</v>
      </c>
      <c r="E1397" s="35" t="s">
        <v>3190</v>
      </c>
    </row>
    <row r="1398" spans="1:5" s="52" customFormat="1" ht="24.95" customHeight="1" x14ac:dyDescent="0.2">
      <c r="A1398" s="211">
        <v>43053</v>
      </c>
      <c r="B1398" s="34" t="s">
        <v>4139</v>
      </c>
      <c r="C1398" s="35" t="s">
        <v>3614</v>
      </c>
      <c r="D1398" s="213">
        <v>4917.47</v>
      </c>
      <c r="E1398" s="35" t="s">
        <v>3190</v>
      </c>
    </row>
    <row r="1399" spans="1:5" s="52" customFormat="1" ht="24.95" customHeight="1" x14ac:dyDescent="0.2">
      <c r="A1399" s="211">
        <v>43054</v>
      </c>
      <c r="B1399" s="34" t="s">
        <v>4140</v>
      </c>
      <c r="C1399" s="35" t="s">
        <v>738</v>
      </c>
      <c r="D1399" s="212">
        <v>10.65</v>
      </c>
      <c r="E1399" s="35"/>
    </row>
    <row r="1400" spans="1:5" s="52" customFormat="1" ht="24.95" customHeight="1" x14ac:dyDescent="0.2">
      <c r="A1400" s="211">
        <v>43055</v>
      </c>
      <c r="B1400" s="34" t="s">
        <v>4141</v>
      </c>
      <c r="C1400" s="35" t="s">
        <v>738</v>
      </c>
      <c r="D1400" s="212">
        <v>8.56</v>
      </c>
      <c r="E1400" s="35"/>
    </row>
    <row r="1401" spans="1:5" s="52" customFormat="1" ht="24.95" customHeight="1" x14ac:dyDescent="0.2">
      <c r="A1401" s="211">
        <v>43056</v>
      </c>
      <c r="B1401" s="34" t="s">
        <v>11</v>
      </c>
      <c r="C1401" s="35" t="s">
        <v>737</v>
      </c>
      <c r="D1401" s="212">
        <v>73.69</v>
      </c>
      <c r="E1401" s="35" t="s">
        <v>3190</v>
      </c>
    </row>
    <row r="1402" spans="1:5" s="52" customFormat="1" ht="24.95" customHeight="1" x14ac:dyDescent="0.2">
      <c r="A1402" s="211">
        <v>43058</v>
      </c>
      <c r="B1402" s="34" t="s">
        <v>681</v>
      </c>
      <c r="C1402" s="35" t="s">
        <v>737</v>
      </c>
      <c r="D1402" s="212">
        <v>96.83</v>
      </c>
      <c r="E1402" s="35"/>
    </row>
    <row r="1403" spans="1:5" s="52" customFormat="1" ht="24.95" customHeight="1" x14ac:dyDescent="0.2">
      <c r="A1403" s="211">
        <v>43057</v>
      </c>
      <c r="B1403" s="34" t="s">
        <v>682</v>
      </c>
      <c r="C1403" s="35" t="s">
        <v>737</v>
      </c>
      <c r="D1403" s="212">
        <v>66.77</v>
      </c>
      <c r="E1403" s="35"/>
    </row>
    <row r="1404" spans="1:5" s="52" customFormat="1" ht="24.95" customHeight="1" x14ac:dyDescent="0.2">
      <c r="A1404" s="211">
        <v>43059</v>
      </c>
      <c r="B1404" s="34" t="s">
        <v>12</v>
      </c>
      <c r="C1404" s="35" t="s">
        <v>737</v>
      </c>
      <c r="D1404" s="212">
        <v>42.63</v>
      </c>
      <c r="E1404" s="35"/>
    </row>
    <row r="1405" spans="1:5" s="52" customFormat="1" ht="24.95" customHeight="1" x14ac:dyDescent="0.2">
      <c r="A1405" s="211">
        <v>43060</v>
      </c>
      <c r="B1405" s="34" t="s">
        <v>683</v>
      </c>
      <c r="C1405" s="35" t="s">
        <v>3614</v>
      </c>
      <c r="D1405" s="212">
        <v>588.9</v>
      </c>
      <c r="E1405" s="35" t="s">
        <v>3190</v>
      </c>
    </row>
    <row r="1406" spans="1:5" s="52" customFormat="1" ht="24.95" customHeight="1" x14ac:dyDescent="0.2">
      <c r="A1406" s="211">
        <v>43062</v>
      </c>
      <c r="B1406" s="34" t="s">
        <v>3402</v>
      </c>
      <c r="C1406" s="35" t="s">
        <v>776</v>
      </c>
      <c r="D1406" s="212">
        <v>253.37</v>
      </c>
      <c r="E1406" s="35"/>
    </row>
    <row r="1407" spans="1:5" s="52" customFormat="1" ht="24.95" customHeight="1" x14ac:dyDescent="0.2">
      <c r="A1407" s="211">
        <v>43064</v>
      </c>
      <c r="B1407" s="34" t="s">
        <v>684</v>
      </c>
      <c r="C1407" s="35" t="s">
        <v>776</v>
      </c>
      <c r="D1407" s="212">
        <v>18.82</v>
      </c>
      <c r="E1407" s="35"/>
    </row>
    <row r="1408" spans="1:5" s="52" customFormat="1" ht="24.95" customHeight="1" x14ac:dyDescent="0.2">
      <c r="A1408" s="211">
        <v>43065</v>
      </c>
      <c r="B1408" s="34" t="s">
        <v>685</v>
      </c>
      <c r="C1408" s="35" t="s">
        <v>776</v>
      </c>
      <c r="D1408" s="212">
        <v>23.08</v>
      </c>
      <c r="E1408" s="35"/>
    </row>
    <row r="1409" spans="1:5" s="52" customFormat="1" ht="24.95" customHeight="1" x14ac:dyDescent="0.2">
      <c r="A1409" s="211">
        <v>43066</v>
      </c>
      <c r="B1409" s="34" t="s">
        <v>686</v>
      </c>
      <c r="C1409" s="35" t="s">
        <v>776</v>
      </c>
      <c r="D1409" s="212">
        <v>29.1</v>
      </c>
      <c r="E1409" s="35"/>
    </row>
    <row r="1410" spans="1:5" s="52" customFormat="1" ht="24.95" customHeight="1" x14ac:dyDescent="0.2">
      <c r="A1410" s="211">
        <v>43067</v>
      </c>
      <c r="B1410" s="34" t="s">
        <v>687</v>
      </c>
      <c r="C1410" s="35" t="s">
        <v>776</v>
      </c>
      <c r="D1410" s="212">
        <v>59.77</v>
      </c>
      <c r="E1410" s="35"/>
    </row>
    <row r="1411" spans="1:5" s="52" customFormat="1" ht="24.95" customHeight="1" x14ac:dyDescent="0.2">
      <c r="A1411" s="211">
        <v>43063</v>
      </c>
      <c r="B1411" s="34" t="s">
        <v>4142</v>
      </c>
      <c r="C1411" s="35" t="s">
        <v>776</v>
      </c>
      <c r="D1411" s="212">
        <v>94.48</v>
      </c>
      <c r="E1411" s="35"/>
    </row>
    <row r="1412" spans="1:5" s="52" customFormat="1" ht="24.95" customHeight="1" x14ac:dyDescent="0.2">
      <c r="A1412" s="211">
        <v>43068</v>
      </c>
      <c r="B1412" s="34" t="s">
        <v>56</v>
      </c>
      <c r="C1412" s="35" t="s">
        <v>776</v>
      </c>
      <c r="D1412" s="212">
        <v>76.06</v>
      </c>
      <c r="E1412" s="35"/>
    </row>
    <row r="1413" spans="1:5" s="52" customFormat="1" ht="24.95" customHeight="1" x14ac:dyDescent="0.2">
      <c r="A1413" s="211">
        <v>43069</v>
      </c>
      <c r="B1413" s="34" t="s">
        <v>688</v>
      </c>
      <c r="C1413" s="35" t="s">
        <v>776</v>
      </c>
      <c r="D1413" s="212">
        <v>136.69</v>
      </c>
      <c r="E1413" s="35" t="s">
        <v>3190</v>
      </c>
    </row>
    <row r="1414" spans="1:5" s="52" customFormat="1" ht="24.95" customHeight="1" x14ac:dyDescent="0.2">
      <c r="A1414" s="211">
        <v>43071</v>
      </c>
      <c r="B1414" s="34" t="s">
        <v>4143</v>
      </c>
      <c r="C1414" s="35" t="s">
        <v>737</v>
      </c>
      <c r="D1414" s="212">
        <v>355.12</v>
      </c>
      <c r="E1414" s="35" t="s">
        <v>3190</v>
      </c>
    </row>
    <row r="1415" spans="1:5" s="52" customFormat="1" ht="24.95" customHeight="1" x14ac:dyDescent="0.2">
      <c r="A1415" s="211">
        <v>43078</v>
      </c>
      <c r="B1415" s="34" t="s">
        <v>689</v>
      </c>
      <c r="C1415" s="35" t="s">
        <v>776</v>
      </c>
      <c r="D1415" s="212">
        <v>89.69</v>
      </c>
      <c r="E1415" s="35"/>
    </row>
    <row r="1416" spans="1:5" s="52" customFormat="1" ht="24.95" customHeight="1" x14ac:dyDescent="0.2">
      <c r="A1416" s="211">
        <v>43079</v>
      </c>
      <c r="B1416" s="34" t="s">
        <v>690</v>
      </c>
      <c r="C1416" s="35" t="s">
        <v>776</v>
      </c>
      <c r="D1416" s="212">
        <v>93.59</v>
      </c>
      <c r="E1416" s="35"/>
    </row>
    <row r="1417" spans="1:5" s="52" customFormat="1" ht="24.95" customHeight="1" x14ac:dyDescent="0.2">
      <c r="A1417" s="211">
        <v>43080</v>
      </c>
      <c r="B1417" s="34" t="s">
        <v>691</v>
      </c>
      <c r="C1417" s="35" t="s">
        <v>776</v>
      </c>
      <c r="D1417" s="212">
        <v>78.89</v>
      </c>
      <c r="E1417" s="35" t="s">
        <v>3190</v>
      </c>
    </row>
    <row r="1418" spans="1:5" s="52" customFormat="1" ht="24.95" customHeight="1" x14ac:dyDescent="0.2">
      <c r="A1418" s="211">
        <v>43081</v>
      </c>
      <c r="B1418" s="34" t="s">
        <v>692</v>
      </c>
      <c r="C1418" s="35" t="s">
        <v>776</v>
      </c>
      <c r="D1418" s="212">
        <v>103.3</v>
      </c>
      <c r="E1418" s="35"/>
    </row>
    <row r="1419" spans="1:5" s="52" customFormat="1" ht="24.95" customHeight="1" x14ac:dyDescent="0.2">
      <c r="A1419" s="211">
        <v>43085</v>
      </c>
      <c r="B1419" s="34" t="s">
        <v>693</v>
      </c>
      <c r="C1419" s="35" t="s">
        <v>776</v>
      </c>
      <c r="D1419" s="212">
        <v>180.28</v>
      </c>
      <c r="E1419" s="35"/>
    </row>
    <row r="1420" spans="1:5" s="52" customFormat="1" ht="24.95" customHeight="1" x14ac:dyDescent="0.2">
      <c r="A1420" s="211">
        <v>43083</v>
      </c>
      <c r="B1420" s="34" t="s">
        <v>4144</v>
      </c>
      <c r="C1420" s="35" t="s">
        <v>776</v>
      </c>
      <c r="D1420" s="212">
        <v>87.79</v>
      </c>
      <c r="E1420" s="35"/>
    </row>
    <row r="1421" spans="1:5" s="52" customFormat="1" ht="24.95" customHeight="1" x14ac:dyDescent="0.2">
      <c r="A1421" s="211">
        <v>43084</v>
      </c>
      <c r="B1421" s="34" t="s">
        <v>4145</v>
      </c>
      <c r="C1421" s="35" t="s">
        <v>776</v>
      </c>
      <c r="D1421" s="212">
        <v>65.989999999999995</v>
      </c>
      <c r="E1421" s="35"/>
    </row>
    <row r="1422" spans="1:5" s="52" customFormat="1" ht="24.95" customHeight="1" x14ac:dyDescent="0.2">
      <c r="A1422" s="211">
        <v>43086</v>
      </c>
      <c r="B1422" s="34" t="s">
        <v>694</v>
      </c>
      <c r="C1422" s="35" t="s">
        <v>3614</v>
      </c>
      <c r="D1422" s="212">
        <v>234.37</v>
      </c>
      <c r="E1422" s="35" t="s">
        <v>3190</v>
      </c>
    </row>
    <row r="1423" spans="1:5" s="52" customFormat="1" ht="24.95" customHeight="1" x14ac:dyDescent="0.2">
      <c r="A1423" s="211">
        <v>43087</v>
      </c>
      <c r="B1423" s="34" t="s">
        <v>695</v>
      </c>
      <c r="C1423" s="35" t="s">
        <v>3614</v>
      </c>
      <c r="D1423" s="212">
        <v>326.16000000000003</v>
      </c>
      <c r="E1423" s="35" t="s">
        <v>3190</v>
      </c>
    </row>
    <row r="1424" spans="1:5" s="52" customFormat="1" ht="24.95" customHeight="1" x14ac:dyDescent="0.2">
      <c r="A1424" s="211">
        <v>43089</v>
      </c>
      <c r="B1424" s="34" t="s">
        <v>4146</v>
      </c>
      <c r="C1424" s="35" t="s">
        <v>738</v>
      </c>
      <c r="D1424" s="212">
        <v>41.61</v>
      </c>
      <c r="E1424" s="35"/>
    </row>
    <row r="1425" spans="1:5" s="52" customFormat="1" ht="24.95" customHeight="1" x14ac:dyDescent="0.2">
      <c r="A1425" s="211">
        <v>43090</v>
      </c>
      <c r="B1425" s="34" t="s">
        <v>696</v>
      </c>
      <c r="C1425" s="35" t="s">
        <v>738</v>
      </c>
      <c r="D1425" s="212">
        <v>34.049999999999997</v>
      </c>
      <c r="E1425" s="35"/>
    </row>
    <row r="1426" spans="1:5" s="52" customFormat="1" ht="24.95" customHeight="1" x14ac:dyDescent="0.2">
      <c r="A1426" s="211">
        <v>43088</v>
      </c>
      <c r="B1426" s="34" t="s">
        <v>4147</v>
      </c>
      <c r="C1426" s="35" t="s">
        <v>776</v>
      </c>
      <c r="D1426" s="212">
        <v>24.2</v>
      </c>
      <c r="E1426" s="35" t="s">
        <v>3190</v>
      </c>
    </row>
    <row r="1427" spans="1:5" s="52" customFormat="1" ht="24.95" customHeight="1" x14ac:dyDescent="0.2">
      <c r="A1427" s="211">
        <v>43091</v>
      </c>
      <c r="B1427" s="34" t="s">
        <v>697</v>
      </c>
      <c r="C1427" s="35" t="s">
        <v>3614</v>
      </c>
      <c r="D1427" s="212">
        <v>374.38</v>
      </c>
      <c r="E1427" s="35" t="s">
        <v>3190</v>
      </c>
    </row>
    <row r="1428" spans="1:5" s="52" customFormat="1" ht="24.95" customHeight="1" x14ac:dyDescent="0.2">
      <c r="A1428" s="211">
        <v>43092</v>
      </c>
      <c r="B1428" s="34" t="s">
        <v>32874</v>
      </c>
      <c r="C1428" s="35" t="s">
        <v>384</v>
      </c>
      <c r="D1428" s="212">
        <v>24.33</v>
      </c>
      <c r="E1428" s="35"/>
    </row>
    <row r="1429" spans="1:5" s="52" customFormat="1" ht="24.95" customHeight="1" x14ac:dyDescent="0.2">
      <c r="A1429" s="211">
        <v>43093</v>
      </c>
      <c r="B1429" s="34" t="s">
        <v>32875</v>
      </c>
      <c r="C1429" s="35" t="s">
        <v>384</v>
      </c>
      <c r="D1429" s="212">
        <v>32.909999999999997</v>
      </c>
      <c r="E1429" s="35"/>
    </row>
    <row r="1430" spans="1:5" s="52" customFormat="1" ht="24.95" customHeight="1" x14ac:dyDescent="0.2">
      <c r="A1430" s="211">
        <v>43094</v>
      </c>
      <c r="B1430" s="34" t="s">
        <v>32876</v>
      </c>
      <c r="C1430" s="35" t="s">
        <v>776</v>
      </c>
      <c r="D1430" s="212">
        <v>304.42</v>
      </c>
      <c r="E1430" s="35" t="s">
        <v>3190</v>
      </c>
    </row>
    <row r="1431" spans="1:5" s="52" customFormat="1" ht="24.95" customHeight="1" x14ac:dyDescent="0.2">
      <c r="A1431" s="211">
        <v>43095</v>
      </c>
      <c r="B1431" s="34" t="s">
        <v>32877</v>
      </c>
      <c r="C1431" s="35" t="s">
        <v>776</v>
      </c>
      <c r="D1431" s="212">
        <v>421.89</v>
      </c>
      <c r="E1431" s="35" t="s">
        <v>3190</v>
      </c>
    </row>
    <row r="1432" spans="1:5" s="52" customFormat="1" ht="24.95" customHeight="1" x14ac:dyDescent="0.2">
      <c r="A1432" s="211">
        <v>43096</v>
      </c>
      <c r="B1432" s="34" t="s">
        <v>698</v>
      </c>
      <c r="C1432" s="35" t="s">
        <v>776</v>
      </c>
      <c r="D1432" s="212">
        <v>514.28</v>
      </c>
      <c r="E1432" s="35"/>
    </row>
    <row r="1433" spans="1:5" s="52" customFormat="1" ht="24.95" customHeight="1" x14ac:dyDescent="0.2">
      <c r="A1433" s="211">
        <v>43098</v>
      </c>
      <c r="B1433" s="34" t="s">
        <v>699</v>
      </c>
      <c r="C1433" s="35" t="s">
        <v>776</v>
      </c>
      <c r="D1433" s="212">
        <v>18.39</v>
      </c>
      <c r="E1433" s="35"/>
    </row>
    <row r="1434" spans="1:5" s="52" customFormat="1" ht="24.95" customHeight="1" x14ac:dyDescent="0.2">
      <c r="A1434" s="211">
        <v>43097</v>
      </c>
      <c r="B1434" s="34" t="s">
        <v>700</v>
      </c>
      <c r="C1434" s="35" t="s">
        <v>776</v>
      </c>
      <c r="D1434" s="212">
        <v>26.31</v>
      </c>
      <c r="E1434" s="35"/>
    </row>
    <row r="1435" spans="1:5" s="52" customFormat="1" ht="24.95" customHeight="1" x14ac:dyDescent="0.2">
      <c r="A1435" s="211">
        <v>43099</v>
      </c>
      <c r="B1435" s="34" t="s">
        <v>701</v>
      </c>
      <c r="C1435" s="35" t="s">
        <v>776</v>
      </c>
      <c r="D1435" s="212">
        <v>212.56</v>
      </c>
      <c r="E1435" s="35"/>
    </row>
    <row r="1436" spans="1:5" s="52" customFormat="1" ht="24.95" customHeight="1" x14ac:dyDescent="0.2">
      <c r="A1436" s="211">
        <v>43100</v>
      </c>
      <c r="B1436" s="34" t="s">
        <v>702</v>
      </c>
      <c r="C1436" s="35" t="s">
        <v>776</v>
      </c>
      <c r="D1436" s="212">
        <v>30.65</v>
      </c>
      <c r="E1436" s="35"/>
    </row>
    <row r="1437" spans="1:5" s="52" customFormat="1" ht="24.95" customHeight="1" x14ac:dyDescent="0.2">
      <c r="A1437" s="211">
        <v>43101</v>
      </c>
      <c r="B1437" s="34" t="s">
        <v>703</v>
      </c>
      <c r="C1437" s="35" t="s">
        <v>776</v>
      </c>
      <c r="D1437" s="212">
        <v>7.22</v>
      </c>
      <c r="E1437" s="35"/>
    </row>
    <row r="1438" spans="1:5" s="52" customFormat="1" ht="24.95" customHeight="1" x14ac:dyDescent="0.2">
      <c r="A1438" s="211">
        <v>43102</v>
      </c>
      <c r="B1438" s="34" t="s">
        <v>704</v>
      </c>
      <c r="C1438" s="35" t="s">
        <v>776</v>
      </c>
      <c r="D1438" s="212">
        <v>9.2799999999999994</v>
      </c>
      <c r="E1438" s="35"/>
    </row>
    <row r="1439" spans="1:5" s="52" customFormat="1" ht="24.95" customHeight="1" x14ac:dyDescent="0.2">
      <c r="A1439" s="211">
        <v>43103</v>
      </c>
      <c r="B1439" s="34" t="s">
        <v>705</v>
      </c>
      <c r="C1439" s="35" t="s">
        <v>776</v>
      </c>
      <c r="D1439" s="212">
        <v>37.950000000000003</v>
      </c>
      <c r="E1439" s="35"/>
    </row>
    <row r="1440" spans="1:5" s="52" customFormat="1" ht="24.95" customHeight="1" x14ac:dyDescent="0.2">
      <c r="A1440" s="211">
        <v>42614</v>
      </c>
      <c r="B1440" s="34" t="s">
        <v>706</v>
      </c>
      <c r="C1440" s="35" t="s">
        <v>776</v>
      </c>
      <c r="D1440" s="212">
        <v>243.76</v>
      </c>
      <c r="E1440" s="35" t="s">
        <v>3190</v>
      </c>
    </row>
    <row r="1441" spans="1:5" s="52" customFormat="1" ht="24.95" customHeight="1" x14ac:dyDescent="0.2">
      <c r="A1441" s="211">
        <v>43104</v>
      </c>
      <c r="B1441" s="34" t="s">
        <v>4148</v>
      </c>
      <c r="C1441" s="35" t="s">
        <v>776</v>
      </c>
      <c r="D1441" s="212">
        <v>12.53</v>
      </c>
      <c r="E1441" s="35"/>
    </row>
    <row r="1442" spans="1:5" s="52" customFormat="1" ht="24.95" customHeight="1" x14ac:dyDescent="0.2">
      <c r="A1442" s="211">
        <v>43105</v>
      </c>
      <c r="B1442" s="34" t="s">
        <v>707</v>
      </c>
      <c r="C1442" s="35" t="s">
        <v>737</v>
      </c>
      <c r="D1442" s="212">
        <v>349.96</v>
      </c>
      <c r="E1442" s="35" t="s">
        <v>3190</v>
      </c>
    </row>
    <row r="1443" spans="1:5" s="52" customFormat="1" ht="24.95" customHeight="1" x14ac:dyDescent="0.2">
      <c r="A1443" s="211">
        <v>43106</v>
      </c>
      <c r="B1443" s="34" t="s">
        <v>708</v>
      </c>
      <c r="C1443" s="35" t="s">
        <v>737</v>
      </c>
      <c r="D1443" s="212">
        <v>166.58</v>
      </c>
      <c r="E1443" s="35" t="s">
        <v>3190</v>
      </c>
    </row>
    <row r="1444" spans="1:5" s="52" customFormat="1" ht="24.95" customHeight="1" x14ac:dyDescent="0.2">
      <c r="A1444" s="211">
        <v>43111</v>
      </c>
      <c r="B1444" s="34" t="s">
        <v>709</v>
      </c>
      <c r="C1444" s="35" t="s">
        <v>776</v>
      </c>
      <c r="D1444" s="212">
        <v>3.66</v>
      </c>
      <c r="E1444" s="35"/>
    </row>
    <row r="1445" spans="1:5" s="52" customFormat="1" ht="24.95" customHeight="1" x14ac:dyDescent="0.2">
      <c r="A1445" s="206" t="s">
        <v>4149</v>
      </c>
      <c r="B1445" s="206"/>
      <c r="C1445" s="206"/>
      <c r="D1445" s="206"/>
      <c r="E1445" s="206"/>
    </row>
    <row r="1446" spans="1:5" s="52" customFormat="1" ht="24.95" customHeight="1" x14ac:dyDescent="0.2">
      <c r="A1446" s="211">
        <v>41578</v>
      </c>
      <c r="B1446" s="34" t="s">
        <v>4150</v>
      </c>
      <c r="C1446" s="35" t="s">
        <v>3830</v>
      </c>
      <c r="D1446" s="213">
        <v>1084.57</v>
      </c>
      <c r="E1446" s="35"/>
    </row>
    <row r="1447" spans="1:5" s="52" customFormat="1" ht="24.95" customHeight="1" x14ac:dyDescent="0.2">
      <c r="A1447" s="211">
        <v>42511</v>
      </c>
      <c r="B1447" s="34" t="s">
        <v>4151</v>
      </c>
      <c r="C1447" s="35" t="s">
        <v>3830</v>
      </c>
      <c r="D1447" s="212">
        <v>851.24</v>
      </c>
      <c r="E1447" s="35"/>
    </row>
    <row r="1448" spans="1:5" s="52" customFormat="1" ht="24.95" customHeight="1" x14ac:dyDescent="0.2">
      <c r="A1448" s="211">
        <v>41579</v>
      </c>
      <c r="B1448" s="34" t="s">
        <v>710</v>
      </c>
      <c r="C1448" s="35" t="s">
        <v>3830</v>
      </c>
      <c r="D1448" s="212">
        <v>553.09</v>
      </c>
      <c r="E1448" s="35"/>
    </row>
    <row r="1449" spans="1:5" s="52" customFormat="1" ht="24.95" customHeight="1" x14ac:dyDescent="0.2">
      <c r="A1449" s="211">
        <v>41494</v>
      </c>
      <c r="B1449" s="34" t="s">
        <v>4152</v>
      </c>
      <c r="C1449" s="35" t="s">
        <v>3830</v>
      </c>
      <c r="D1449" s="212">
        <v>799.38</v>
      </c>
      <c r="E1449" s="35"/>
    </row>
    <row r="1450" spans="1:5" s="52" customFormat="1" ht="24.95" customHeight="1" x14ac:dyDescent="0.2">
      <c r="A1450" s="211">
        <v>41678</v>
      </c>
      <c r="B1450" s="34" t="s">
        <v>4153</v>
      </c>
      <c r="C1450" s="35" t="s">
        <v>3830</v>
      </c>
      <c r="D1450" s="212">
        <v>916.05</v>
      </c>
      <c r="E1450" s="35"/>
    </row>
    <row r="1451" spans="1:5" s="52" customFormat="1" ht="24.95" customHeight="1" x14ac:dyDescent="0.2">
      <c r="A1451" s="211">
        <v>41455</v>
      </c>
      <c r="B1451" s="34" t="s">
        <v>4154</v>
      </c>
      <c r="C1451" s="35" t="s">
        <v>3830</v>
      </c>
      <c r="D1451" s="213">
        <v>1989.82</v>
      </c>
      <c r="E1451" s="35"/>
    </row>
    <row r="1452" spans="1:5" s="52" customFormat="1" ht="24.95" customHeight="1" x14ac:dyDescent="0.2">
      <c r="A1452" s="211">
        <v>41456</v>
      </c>
      <c r="B1452" s="34" t="s">
        <v>4155</v>
      </c>
      <c r="C1452" s="35" t="s">
        <v>3830</v>
      </c>
      <c r="D1452" s="213">
        <v>4601.8599999999997</v>
      </c>
      <c r="E1452" s="35"/>
    </row>
    <row r="1453" spans="1:5" s="52" customFormat="1" ht="24.95" customHeight="1" x14ac:dyDescent="0.2">
      <c r="A1453" s="211">
        <v>41580</v>
      </c>
      <c r="B1453" s="34" t="s">
        <v>4156</v>
      </c>
      <c r="C1453" s="35" t="s">
        <v>3830</v>
      </c>
      <c r="D1453" s="212">
        <v>777.78</v>
      </c>
      <c r="E1453" s="35"/>
    </row>
    <row r="1454" spans="1:5" s="52" customFormat="1" ht="24.95" customHeight="1" x14ac:dyDescent="0.2">
      <c r="A1454" s="211">
        <v>41454</v>
      </c>
      <c r="B1454" s="34" t="s">
        <v>711</v>
      </c>
      <c r="C1454" s="35" t="s">
        <v>3830</v>
      </c>
      <c r="D1454" s="212">
        <v>574.67999999999995</v>
      </c>
      <c r="E1454" s="35"/>
    </row>
    <row r="1455" spans="1:5" s="52" customFormat="1" ht="24.95" customHeight="1" x14ac:dyDescent="0.2">
      <c r="A1455" s="211">
        <v>41498</v>
      </c>
      <c r="B1455" s="34" t="s">
        <v>16122</v>
      </c>
      <c r="C1455" s="35" t="s">
        <v>738</v>
      </c>
      <c r="D1455" s="212">
        <v>576.84</v>
      </c>
      <c r="E1455" s="35"/>
    </row>
    <row r="1456" spans="1:5" s="52" customFormat="1" ht="24.95" customHeight="1" x14ac:dyDescent="0.2">
      <c r="A1456" s="211">
        <v>41531</v>
      </c>
      <c r="B1456" s="34" t="s">
        <v>4157</v>
      </c>
      <c r="C1456" s="35" t="s">
        <v>738</v>
      </c>
      <c r="D1456" s="212">
        <v>401.58</v>
      </c>
      <c r="E1456" s="35"/>
    </row>
    <row r="1457" spans="1:5" s="52" customFormat="1" ht="24.95" customHeight="1" x14ac:dyDescent="0.2">
      <c r="A1457" s="211">
        <v>41557</v>
      </c>
      <c r="B1457" s="34" t="s">
        <v>712</v>
      </c>
      <c r="C1457" s="35" t="s">
        <v>776</v>
      </c>
      <c r="D1457" s="212">
        <v>170.24</v>
      </c>
      <c r="E1457" s="35"/>
    </row>
    <row r="1458" spans="1:5" s="52" customFormat="1" ht="24.95" customHeight="1" x14ac:dyDescent="0.2">
      <c r="A1458" s="211">
        <v>41506</v>
      </c>
      <c r="B1458" s="34" t="s">
        <v>4158</v>
      </c>
      <c r="C1458" s="35" t="s">
        <v>738</v>
      </c>
      <c r="D1458" s="212">
        <v>46.26</v>
      </c>
      <c r="E1458" s="35"/>
    </row>
    <row r="1459" spans="1:5" s="52" customFormat="1" ht="24.95" customHeight="1" x14ac:dyDescent="0.2">
      <c r="A1459" s="211">
        <v>41505</v>
      </c>
      <c r="B1459" s="34" t="s">
        <v>4159</v>
      </c>
      <c r="C1459" s="35" t="s">
        <v>738</v>
      </c>
      <c r="D1459" s="212">
        <v>80.91</v>
      </c>
      <c r="E1459" s="35"/>
    </row>
    <row r="1460" spans="1:5" s="52" customFormat="1" ht="24.95" customHeight="1" x14ac:dyDescent="0.2">
      <c r="A1460" s="211">
        <v>41528</v>
      </c>
      <c r="B1460" s="34" t="s">
        <v>4160</v>
      </c>
      <c r="C1460" s="35" t="s">
        <v>738</v>
      </c>
      <c r="D1460" s="212">
        <v>215.57</v>
      </c>
      <c r="E1460" s="35"/>
    </row>
    <row r="1461" spans="1:5" s="52" customFormat="1" ht="24.95" customHeight="1" x14ac:dyDescent="0.2">
      <c r="A1461" s="211">
        <v>41546</v>
      </c>
      <c r="B1461" s="34" t="s">
        <v>713</v>
      </c>
      <c r="C1461" s="35" t="s">
        <v>714</v>
      </c>
      <c r="D1461" s="212">
        <v>217.84</v>
      </c>
      <c r="E1461" s="35"/>
    </row>
    <row r="1462" spans="1:5" s="52" customFormat="1" ht="24.95" customHeight="1" x14ac:dyDescent="0.2">
      <c r="A1462" s="211">
        <v>41545</v>
      </c>
      <c r="B1462" s="34" t="s">
        <v>715</v>
      </c>
      <c r="C1462" s="35" t="s">
        <v>714</v>
      </c>
      <c r="D1462" s="212">
        <v>185.51</v>
      </c>
      <c r="E1462" s="35"/>
    </row>
    <row r="1463" spans="1:5" s="52" customFormat="1" ht="24.95" customHeight="1" x14ac:dyDescent="0.2">
      <c r="A1463" s="211">
        <v>41547</v>
      </c>
      <c r="B1463" s="34" t="s">
        <v>716</v>
      </c>
      <c r="C1463" s="35" t="s">
        <v>714</v>
      </c>
      <c r="D1463" s="212">
        <v>181.44</v>
      </c>
      <c r="E1463" s="35"/>
    </row>
    <row r="1464" spans="1:5" s="52" customFormat="1" ht="24.95" customHeight="1" x14ac:dyDescent="0.2">
      <c r="A1464" s="211">
        <v>41497</v>
      </c>
      <c r="B1464" s="34" t="s">
        <v>717</v>
      </c>
      <c r="C1464" s="35" t="s">
        <v>3614</v>
      </c>
      <c r="D1464" s="213">
        <v>1604.17</v>
      </c>
      <c r="E1464" s="35"/>
    </row>
    <row r="1465" spans="1:5" s="52" customFormat="1" ht="24.95" customHeight="1" x14ac:dyDescent="0.2">
      <c r="A1465" s="211">
        <v>41495</v>
      </c>
      <c r="B1465" s="34" t="s">
        <v>718</v>
      </c>
      <c r="C1465" s="35" t="s">
        <v>3614</v>
      </c>
      <c r="D1465" s="212">
        <v>550.91999999999996</v>
      </c>
      <c r="E1465" s="35"/>
    </row>
    <row r="1466" spans="1:5" s="52" customFormat="1" ht="24.95" customHeight="1" x14ac:dyDescent="0.2">
      <c r="A1466" s="211">
        <v>41496</v>
      </c>
      <c r="B1466" s="34" t="s">
        <v>719</v>
      </c>
      <c r="C1466" s="35" t="s">
        <v>3614</v>
      </c>
      <c r="D1466" s="212">
        <v>972.22</v>
      </c>
      <c r="E1466" s="35"/>
    </row>
    <row r="1467" spans="1:5" s="52" customFormat="1" ht="24.95" customHeight="1" x14ac:dyDescent="0.2">
      <c r="A1467" s="211">
        <v>41544</v>
      </c>
      <c r="B1467" s="34" t="s">
        <v>720</v>
      </c>
      <c r="C1467" s="35" t="s">
        <v>714</v>
      </c>
      <c r="D1467" s="212">
        <v>356.94</v>
      </c>
      <c r="E1467" s="35"/>
    </row>
    <row r="1468" spans="1:5" s="52" customFormat="1" ht="24.95" customHeight="1" x14ac:dyDescent="0.2">
      <c r="A1468" s="211">
        <v>41500</v>
      </c>
      <c r="B1468" s="34" t="s">
        <v>3403</v>
      </c>
      <c r="C1468" s="35" t="s">
        <v>738</v>
      </c>
      <c r="D1468" s="212">
        <v>200.7</v>
      </c>
      <c r="E1468" s="35"/>
    </row>
    <row r="1469" spans="1:5" ht="24.95" customHeight="1" x14ac:dyDescent="0.2">
      <c r="A1469" s="214">
        <v>41501</v>
      </c>
      <c r="B1469" s="34" t="s">
        <v>16124</v>
      </c>
      <c r="C1469" s="35" t="s">
        <v>776</v>
      </c>
      <c r="D1469" s="50">
        <v>32.67</v>
      </c>
      <c r="E1469" s="35"/>
    </row>
    <row r="1470" spans="1:5" s="52" customFormat="1" ht="24.95" customHeight="1" x14ac:dyDescent="0.2">
      <c r="A1470" s="211">
        <v>41499</v>
      </c>
      <c r="B1470" s="34" t="s">
        <v>16125</v>
      </c>
      <c r="C1470" s="35" t="s">
        <v>776</v>
      </c>
      <c r="D1470" s="212">
        <v>291.48</v>
      </c>
      <c r="E1470" s="35"/>
    </row>
    <row r="1471" spans="1:5" s="52" customFormat="1" ht="24.95" customHeight="1" x14ac:dyDescent="0.2">
      <c r="A1471" s="211">
        <v>41503</v>
      </c>
      <c r="B1471" s="34" t="s">
        <v>16126</v>
      </c>
      <c r="C1471" s="35" t="s">
        <v>776</v>
      </c>
      <c r="D1471" s="212">
        <v>424.57</v>
      </c>
      <c r="E1471" s="35"/>
    </row>
    <row r="1472" spans="1:5" s="52" customFormat="1" ht="24.95" customHeight="1" x14ac:dyDescent="0.2">
      <c r="A1472" s="211">
        <v>41530</v>
      </c>
      <c r="B1472" s="34" t="s">
        <v>4161</v>
      </c>
      <c r="C1472" s="35" t="s">
        <v>738</v>
      </c>
      <c r="D1472" s="212">
        <v>365.55</v>
      </c>
      <c r="E1472" s="35"/>
    </row>
    <row r="1473" spans="1:8" s="52" customFormat="1" ht="24.95" customHeight="1" x14ac:dyDescent="0.2">
      <c r="A1473" s="211">
        <v>41527</v>
      </c>
      <c r="B1473" s="34" t="s">
        <v>8</v>
      </c>
      <c r="C1473" s="35" t="s">
        <v>3614</v>
      </c>
      <c r="D1473" s="213">
        <v>1859.34</v>
      </c>
      <c r="E1473" s="35"/>
    </row>
    <row r="1474" spans="1:8" s="52" customFormat="1" ht="24.95" customHeight="1" x14ac:dyDescent="0.2">
      <c r="A1474" s="211">
        <v>41529</v>
      </c>
      <c r="B1474" s="34" t="s">
        <v>16123</v>
      </c>
      <c r="C1474" s="35" t="s">
        <v>3614</v>
      </c>
      <c r="D1474" s="213">
        <v>21087.279999999999</v>
      </c>
      <c r="E1474" s="35"/>
    </row>
    <row r="1475" spans="1:8" s="52" customFormat="1" ht="24.95" customHeight="1" x14ac:dyDescent="0.2">
      <c r="A1475" s="211">
        <v>41555</v>
      </c>
      <c r="B1475" s="34" t="s">
        <v>721</v>
      </c>
      <c r="C1475" s="35" t="s">
        <v>3614</v>
      </c>
      <c r="D1475" s="213">
        <v>5792.24</v>
      </c>
      <c r="E1475" s="35"/>
    </row>
    <row r="1476" spans="1:8" s="52" customFormat="1" ht="24.95" customHeight="1" x14ac:dyDescent="0.2">
      <c r="A1476" s="211">
        <v>100883</v>
      </c>
      <c r="B1476" s="34" t="s">
        <v>4162</v>
      </c>
      <c r="C1476" s="35" t="s">
        <v>776</v>
      </c>
      <c r="D1476" s="212">
        <v>156.04</v>
      </c>
      <c r="E1476" s="35"/>
    </row>
    <row r="1477" spans="1:8" s="52" customFormat="1" ht="24.95" customHeight="1" x14ac:dyDescent="0.2">
      <c r="A1477" s="211">
        <v>100882</v>
      </c>
      <c r="B1477" s="34" t="s">
        <v>4163</v>
      </c>
      <c r="C1477" s="35" t="s">
        <v>776</v>
      </c>
      <c r="D1477" s="212">
        <v>124.8</v>
      </c>
      <c r="E1477" s="35"/>
    </row>
    <row r="1478" spans="1:8" s="52" customFormat="1" ht="24.95" customHeight="1" x14ac:dyDescent="0.2">
      <c r="A1478" s="206" t="s">
        <v>4164</v>
      </c>
      <c r="B1478" s="206"/>
      <c r="C1478" s="206"/>
      <c r="D1478" s="206"/>
      <c r="E1478" s="206"/>
    </row>
    <row r="1479" spans="1:8" s="52" customFormat="1" ht="24.95" customHeight="1" x14ac:dyDescent="0.2">
      <c r="A1479" s="211">
        <v>100390</v>
      </c>
      <c r="B1479" s="34" t="s">
        <v>3404</v>
      </c>
      <c r="C1479" s="35" t="s">
        <v>3405</v>
      </c>
      <c r="D1479" s="212">
        <v>0</v>
      </c>
      <c r="E1479" s="35"/>
    </row>
    <row r="1480" spans="1:8" ht="24.95" customHeight="1" x14ac:dyDescent="0.2">
      <c r="A1480" s="215"/>
      <c r="B1480" s="34"/>
      <c r="C1480" s="35"/>
      <c r="D1480" s="50"/>
      <c r="E1480" s="35"/>
    </row>
    <row r="1481" spans="1:8" ht="24.95" customHeight="1" x14ac:dyDescent="0.2">
      <c r="G1481" s="31"/>
      <c r="H1481" s="31"/>
    </row>
    <row r="1482" spans="1:8" ht="24.95" customHeight="1" x14ac:dyDescent="0.2">
      <c r="G1482" s="31"/>
      <c r="H1482" s="31"/>
    </row>
    <row r="1483" spans="1:8" ht="24.95" customHeight="1" x14ac:dyDescent="0.2">
      <c r="A1483" s="232" t="s">
        <v>15282</v>
      </c>
      <c r="B1483" s="233"/>
      <c r="C1483" s="233"/>
      <c r="D1483" s="234"/>
      <c r="G1483" s="31"/>
      <c r="H1483" s="31"/>
    </row>
    <row r="1484" spans="1:8" ht="24.95" customHeight="1" x14ac:dyDescent="0.2">
      <c r="A1484" s="216" t="s">
        <v>3</v>
      </c>
      <c r="B1484" s="216" t="s">
        <v>13801</v>
      </c>
      <c r="C1484" s="217" t="s">
        <v>33</v>
      </c>
      <c r="D1484" s="218" t="s">
        <v>722</v>
      </c>
      <c r="F1484" s="162" t="s">
        <v>4165</v>
      </c>
      <c r="G1484" s="162" t="s">
        <v>4166</v>
      </c>
      <c r="H1484" s="162" t="s">
        <v>4167</v>
      </c>
    </row>
    <row r="1485" spans="1:8" ht="24.95" customHeight="1" x14ac:dyDescent="0.2">
      <c r="A1485" s="130">
        <v>60002</v>
      </c>
      <c r="B1485" s="219" t="s">
        <v>723</v>
      </c>
      <c r="C1485" s="35" t="s">
        <v>943</v>
      </c>
      <c r="D1485" s="35" t="s">
        <v>4168</v>
      </c>
      <c r="F1485" s="163">
        <f>LEFT(D1485,5)*1</f>
        <v>0.59599999999999997</v>
      </c>
      <c r="G1485" s="163">
        <f>MID(D1485,FIND("P",D1485)+2,5)*1</f>
        <v>0.6</v>
      </c>
      <c r="H1485" s="163">
        <f>IFERROR(MID(D1485,FIND("R",D1485)+2,LEN(D1485)-FIND("R",D1485)-1),0)*1</f>
        <v>2.484</v>
      </c>
    </row>
    <row r="1486" spans="1:8" ht="24.95" customHeight="1" x14ac:dyDescent="0.2">
      <c r="A1486" s="130">
        <v>60003</v>
      </c>
      <c r="B1486" s="219" t="s">
        <v>724</v>
      </c>
      <c r="C1486" s="35" t="s">
        <v>943</v>
      </c>
      <c r="D1486" s="35" t="s">
        <v>4169</v>
      </c>
      <c r="F1486" s="163">
        <f t="shared" ref="F1486:F1499" si="0">LEFT(D1486,5)*1</f>
        <v>0.59599999999999997</v>
      </c>
      <c r="G1486" s="163">
        <f t="shared" ref="G1486:G1499" si="1">MID(D1486,FIND("P",D1486)+2,5)*1</f>
        <v>0.6</v>
      </c>
      <c r="H1486" s="163">
        <f t="shared" ref="H1486:H1499" si="2">IFERROR(MID(D1486,FIND("R",D1486)+2,LEN(D1486)-FIND("R",D1486)-1),0)*1</f>
        <v>0</v>
      </c>
    </row>
    <row r="1487" spans="1:8" ht="24.95" customHeight="1" x14ac:dyDescent="0.2">
      <c r="A1487" s="130">
        <v>60004</v>
      </c>
      <c r="B1487" s="219" t="s">
        <v>725</v>
      </c>
      <c r="C1487" s="35" t="s">
        <v>943</v>
      </c>
      <c r="D1487" s="35" t="s">
        <v>4170</v>
      </c>
      <c r="F1487" s="163">
        <f t="shared" si="0"/>
        <v>0.58799999999999997</v>
      </c>
      <c r="G1487" s="163">
        <f t="shared" si="1"/>
        <v>0.6</v>
      </c>
      <c r="H1487" s="163">
        <f t="shared" si="2"/>
        <v>0</v>
      </c>
    </row>
    <row r="1488" spans="1:8" ht="24.95" customHeight="1" x14ac:dyDescent="0.2">
      <c r="A1488" s="130">
        <v>60005</v>
      </c>
      <c r="B1488" s="219" t="s">
        <v>726</v>
      </c>
      <c r="C1488" s="35" t="s">
        <v>943</v>
      </c>
      <c r="D1488" s="35" t="s">
        <v>4171</v>
      </c>
      <c r="F1488" s="163">
        <f t="shared" si="0"/>
        <v>0.97399999999999998</v>
      </c>
      <c r="G1488" s="163">
        <f t="shared" si="1"/>
        <v>1</v>
      </c>
      <c r="H1488" s="163">
        <f t="shared" si="2"/>
        <v>0</v>
      </c>
    </row>
    <row r="1489" spans="1:8" ht="24.95" customHeight="1" x14ac:dyDescent="0.2">
      <c r="A1489" s="130">
        <v>60006</v>
      </c>
      <c r="B1489" s="219" t="s">
        <v>727</v>
      </c>
      <c r="C1489" s="35" t="s">
        <v>943</v>
      </c>
      <c r="D1489" s="35" t="s">
        <v>4172</v>
      </c>
      <c r="F1489" s="163">
        <f t="shared" si="0"/>
        <v>0.89700000000000002</v>
      </c>
      <c r="G1489" s="163">
        <f t="shared" si="1"/>
        <v>0.9</v>
      </c>
      <c r="H1489" s="163">
        <f t="shared" si="2"/>
        <v>6.9</v>
      </c>
    </row>
    <row r="1490" spans="1:8" ht="24.95" customHeight="1" x14ac:dyDescent="0.2">
      <c r="A1490" s="130">
        <v>60010</v>
      </c>
      <c r="B1490" s="219" t="s">
        <v>728</v>
      </c>
      <c r="C1490" s="35" t="s">
        <v>10</v>
      </c>
      <c r="D1490" s="35" t="s">
        <v>4173</v>
      </c>
      <c r="F1490" s="163">
        <f t="shared" si="0"/>
        <v>0.93100000000000005</v>
      </c>
      <c r="G1490" s="163">
        <f t="shared" si="1"/>
        <v>1.2</v>
      </c>
      <c r="H1490" s="163">
        <f t="shared" si="2"/>
        <v>1.5509999999999999</v>
      </c>
    </row>
    <row r="1491" spans="1:8" ht="24.95" customHeight="1" x14ac:dyDescent="0.2">
      <c r="A1491" s="130">
        <v>60012</v>
      </c>
      <c r="B1491" s="219" t="s">
        <v>729</v>
      </c>
      <c r="C1491" s="35" t="s">
        <v>943</v>
      </c>
      <c r="D1491" s="35" t="s">
        <v>4169</v>
      </c>
      <c r="F1491" s="163">
        <f t="shared" si="0"/>
        <v>0.59599999999999997</v>
      </c>
      <c r="G1491" s="163">
        <f t="shared" si="1"/>
        <v>0.6</v>
      </c>
      <c r="H1491" s="163">
        <f t="shared" si="2"/>
        <v>0</v>
      </c>
    </row>
    <row r="1492" spans="1:8" ht="24.95" customHeight="1" x14ac:dyDescent="0.2">
      <c r="A1492" s="130">
        <v>60013</v>
      </c>
      <c r="B1492" s="219" t="s">
        <v>730</v>
      </c>
      <c r="C1492" s="35" t="s">
        <v>943</v>
      </c>
      <c r="D1492" s="35" t="s">
        <v>4170</v>
      </c>
      <c r="F1492" s="163">
        <f t="shared" si="0"/>
        <v>0.58799999999999997</v>
      </c>
      <c r="G1492" s="163">
        <f t="shared" si="1"/>
        <v>0.6</v>
      </c>
      <c r="H1492" s="163">
        <f t="shared" si="2"/>
        <v>0</v>
      </c>
    </row>
    <row r="1493" spans="1:8" ht="24.95" customHeight="1" x14ac:dyDescent="0.2">
      <c r="A1493" s="130">
        <v>60014</v>
      </c>
      <c r="B1493" s="219" t="s">
        <v>731</v>
      </c>
      <c r="C1493" s="35" t="s">
        <v>943</v>
      </c>
      <c r="D1493" s="35" t="s">
        <v>4171</v>
      </c>
      <c r="F1493" s="163">
        <f t="shared" si="0"/>
        <v>0.97399999999999998</v>
      </c>
      <c r="G1493" s="163">
        <f t="shared" si="1"/>
        <v>1</v>
      </c>
      <c r="H1493" s="163">
        <f t="shared" si="2"/>
        <v>0</v>
      </c>
    </row>
    <row r="1494" spans="1:8" ht="24.95" customHeight="1" x14ac:dyDescent="0.2">
      <c r="A1494" s="130">
        <v>60019</v>
      </c>
      <c r="B1494" s="219" t="s">
        <v>732</v>
      </c>
      <c r="C1494" s="35" t="s">
        <v>943</v>
      </c>
      <c r="D1494" s="35" t="s">
        <v>4174</v>
      </c>
      <c r="F1494" s="163">
        <f t="shared" si="0"/>
        <v>0.76900000000000002</v>
      </c>
      <c r="G1494" s="163">
        <f t="shared" si="1"/>
        <v>0.8</v>
      </c>
      <c r="H1494" s="163">
        <f t="shared" si="2"/>
        <v>1.35</v>
      </c>
    </row>
    <row r="1495" spans="1:8" ht="24.95" customHeight="1" x14ac:dyDescent="0.2">
      <c r="A1495" s="130">
        <v>60020</v>
      </c>
      <c r="B1495" s="219" t="s">
        <v>733</v>
      </c>
      <c r="C1495" s="35" t="s">
        <v>943</v>
      </c>
      <c r="D1495" s="35" t="s">
        <v>4175</v>
      </c>
      <c r="F1495" s="163">
        <f t="shared" si="0"/>
        <v>0.69</v>
      </c>
      <c r="G1495" s="163">
        <f t="shared" si="1"/>
        <v>0.7</v>
      </c>
      <c r="H1495" s="163">
        <f t="shared" si="2"/>
        <v>1.2929999999999999</v>
      </c>
    </row>
    <row r="1496" spans="1:8" ht="24.95" customHeight="1" x14ac:dyDescent="0.2">
      <c r="A1496" s="130">
        <v>60021</v>
      </c>
      <c r="B1496" s="219" t="s">
        <v>734</v>
      </c>
      <c r="C1496" s="35" t="s">
        <v>943</v>
      </c>
      <c r="D1496" s="35" t="s">
        <v>4176</v>
      </c>
      <c r="F1496" s="163">
        <f t="shared" si="0"/>
        <v>0.59599999999999997</v>
      </c>
      <c r="G1496" s="163">
        <f t="shared" si="1"/>
        <v>0.6</v>
      </c>
      <c r="H1496" s="163">
        <f t="shared" si="2"/>
        <v>1.242</v>
      </c>
    </row>
    <row r="1497" spans="1:8" ht="24.95" customHeight="1" x14ac:dyDescent="0.2">
      <c r="A1497" s="130">
        <v>60022</v>
      </c>
      <c r="B1497" s="219" t="s">
        <v>735</v>
      </c>
      <c r="C1497" s="35" t="s">
        <v>943</v>
      </c>
      <c r="D1497" s="35" t="s">
        <v>4177</v>
      </c>
      <c r="F1497" s="163">
        <f t="shared" si="0"/>
        <v>0.53</v>
      </c>
      <c r="G1497" s="163">
        <f t="shared" si="1"/>
        <v>0.5</v>
      </c>
      <c r="H1497" s="163">
        <f t="shared" si="2"/>
        <v>1.194</v>
      </c>
    </row>
    <row r="1498" spans="1:8" ht="24.95" customHeight="1" x14ac:dyDescent="0.2">
      <c r="A1498" s="130">
        <v>60024</v>
      </c>
      <c r="B1498" s="219" t="s">
        <v>736</v>
      </c>
      <c r="C1498" s="35" t="s">
        <v>943</v>
      </c>
      <c r="D1498" s="35" t="s">
        <v>4178</v>
      </c>
      <c r="F1498" s="163">
        <f t="shared" si="0"/>
        <v>0.20399999999999999</v>
      </c>
      <c r="G1498" s="163">
        <f t="shared" si="1"/>
        <v>0.2</v>
      </c>
      <c r="H1498" s="163">
        <f t="shared" si="2"/>
        <v>7.84</v>
      </c>
    </row>
    <row r="1499" spans="1:8" ht="24.95" customHeight="1" x14ac:dyDescent="0.2">
      <c r="A1499" s="220">
        <v>60025</v>
      </c>
      <c r="B1499" s="219" t="s">
        <v>4179</v>
      </c>
      <c r="C1499" s="35" t="s">
        <v>943</v>
      </c>
      <c r="D1499" s="35" t="s">
        <v>4180</v>
      </c>
      <c r="F1499" s="163">
        <f t="shared" si="0"/>
        <v>0.42399999999999999</v>
      </c>
      <c r="G1499" s="163">
        <f t="shared" si="1"/>
        <v>0.5</v>
      </c>
      <c r="H1499" s="163">
        <f t="shared" si="2"/>
        <v>45.317</v>
      </c>
    </row>
    <row r="1502" spans="1:8" ht="24.95" customHeight="1" x14ac:dyDescent="0.2">
      <c r="A1502" s="691" t="s">
        <v>15283</v>
      </c>
      <c r="B1502" s="692"/>
      <c r="C1502" s="692"/>
      <c r="D1502" s="693"/>
      <c r="E1502" s="221"/>
    </row>
    <row r="1503" spans="1:8" ht="24.95" customHeight="1" x14ac:dyDescent="0.2">
      <c r="A1503" s="216" t="s">
        <v>3</v>
      </c>
      <c r="B1503" s="216" t="s">
        <v>15284</v>
      </c>
      <c r="C1503" s="216" t="s">
        <v>33</v>
      </c>
      <c r="D1503" s="218" t="s">
        <v>15285</v>
      </c>
      <c r="E1503" s="222"/>
    </row>
    <row r="1504" spans="1:8" ht="24.95" customHeight="1" x14ac:dyDescent="0.2">
      <c r="A1504" s="130">
        <v>11013</v>
      </c>
      <c r="B1504" s="34" t="s">
        <v>15286</v>
      </c>
      <c r="C1504" s="223" t="s">
        <v>3614</v>
      </c>
      <c r="D1504" s="224">
        <v>0.94</v>
      </c>
      <c r="E1504" s="222"/>
    </row>
    <row r="1505" spans="1:5" ht="24.95" customHeight="1" x14ac:dyDescent="0.2">
      <c r="A1505" s="130">
        <v>10714</v>
      </c>
      <c r="B1505" s="34" t="s">
        <v>15287</v>
      </c>
      <c r="C1505" s="223" t="s">
        <v>3614</v>
      </c>
      <c r="D1505" s="224">
        <v>40.53</v>
      </c>
      <c r="E1505" s="222"/>
    </row>
    <row r="1506" spans="1:5" ht="24.95" customHeight="1" x14ac:dyDescent="0.2">
      <c r="A1506" s="130">
        <v>10186</v>
      </c>
      <c r="B1506" s="34" t="s">
        <v>15288</v>
      </c>
      <c r="C1506" s="223" t="s">
        <v>159</v>
      </c>
      <c r="D1506" s="224">
        <v>30.85</v>
      </c>
      <c r="E1506" s="222"/>
    </row>
    <row r="1507" spans="1:5" ht="24.95" customHeight="1" x14ac:dyDescent="0.2">
      <c r="A1507" s="130">
        <v>10645</v>
      </c>
      <c r="B1507" s="34" t="s">
        <v>15289</v>
      </c>
      <c r="C1507" s="223" t="s">
        <v>776</v>
      </c>
      <c r="D1507" s="224">
        <v>63.97</v>
      </c>
      <c r="E1507" s="222"/>
    </row>
    <row r="1508" spans="1:5" ht="24.95" customHeight="1" x14ac:dyDescent="0.2">
      <c r="A1508" s="130">
        <v>10625</v>
      </c>
      <c r="B1508" s="34" t="s">
        <v>15290</v>
      </c>
      <c r="C1508" s="223" t="s">
        <v>776</v>
      </c>
      <c r="D1508" s="224">
        <v>54.17</v>
      </c>
      <c r="E1508" s="222"/>
    </row>
    <row r="1509" spans="1:5" ht="24.95" customHeight="1" x14ac:dyDescent="0.2">
      <c r="A1509" s="130">
        <v>10133</v>
      </c>
      <c r="B1509" s="34" t="s">
        <v>15291</v>
      </c>
      <c r="C1509" s="223" t="s">
        <v>159</v>
      </c>
      <c r="D1509" s="224">
        <v>4.0999999999999996</v>
      </c>
      <c r="E1509" s="222"/>
    </row>
    <row r="1510" spans="1:5" ht="24.95" customHeight="1" x14ac:dyDescent="0.2">
      <c r="A1510" s="130">
        <v>10131</v>
      </c>
      <c r="B1510" s="34" t="s">
        <v>15292</v>
      </c>
      <c r="C1510" s="223" t="s">
        <v>159</v>
      </c>
      <c r="D1510" s="224">
        <v>4.18</v>
      </c>
      <c r="E1510" s="222"/>
    </row>
    <row r="1511" spans="1:5" ht="24.95" customHeight="1" x14ac:dyDescent="0.2">
      <c r="A1511" s="130">
        <v>10132</v>
      </c>
      <c r="B1511" s="34" t="s">
        <v>15293</v>
      </c>
      <c r="C1511" s="223" t="s">
        <v>159</v>
      </c>
      <c r="D1511" s="224">
        <v>4.03</v>
      </c>
      <c r="E1511" s="222"/>
    </row>
    <row r="1512" spans="1:5" ht="24.95" customHeight="1" x14ac:dyDescent="0.2">
      <c r="A1512" s="130">
        <v>10130</v>
      </c>
      <c r="B1512" s="34" t="s">
        <v>15294</v>
      </c>
      <c r="C1512" s="223" t="s">
        <v>159</v>
      </c>
      <c r="D1512" s="224">
        <v>3.79</v>
      </c>
      <c r="E1512" s="222"/>
    </row>
    <row r="1513" spans="1:5" ht="24.95" customHeight="1" x14ac:dyDescent="0.2">
      <c r="A1513" s="130">
        <v>11570</v>
      </c>
      <c r="B1513" s="34" t="s">
        <v>15295</v>
      </c>
      <c r="C1513" s="223" t="s">
        <v>159</v>
      </c>
      <c r="D1513" s="224">
        <v>3.91</v>
      </c>
      <c r="E1513" s="222"/>
    </row>
    <row r="1514" spans="1:5" ht="24.95" customHeight="1" x14ac:dyDescent="0.2">
      <c r="A1514" s="130">
        <v>11569</v>
      </c>
      <c r="B1514" s="34" t="s">
        <v>15296</v>
      </c>
      <c r="C1514" s="223" t="s">
        <v>159</v>
      </c>
      <c r="D1514" s="224">
        <v>4.4000000000000004</v>
      </c>
      <c r="E1514" s="222"/>
    </row>
    <row r="1515" spans="1:5" ht="24.95" customHeight="1" x14ac:dyDescent="0.2">
      <c r="A1515" s="130">
        <v>10129</v>
      </c>
      <c r="B1515" s="34" t="s">
        <v>15297</v>
      </c>
      <c r="C1515" s="223" t="s">
        <v>159</v>
      </c>
      <c r="D1515" s="224">
        <v>4.3099999999999996</v>
      </c>
      <c r="E1515" s="222"/>
    </row>
    <row r="1516" spans="1:5" ht="24.95" customHeight="1" x14ac:dyDescent="0.2">
      <c r="A1516" s="130">
        <v>10127</v>
      </c>
      <c r="B1516" s="34" t="s">
        <v>15298</v>
      </c>
      <c r="C1516" s="223" t="s">
        <v>159</v>
      </c>
      <c r="D1516" s="224">
        <v>4.18</v>
      </c>
      <c r="E1516" s="222"/>
    </row>
    <row r="1517" spans="1:5" ht="24.95" customHeight="1" x14ac:dyDescent="0.2">
      <c r="A1517" s="130">
        <v>10128</v>
      </c>
      <c r="B1517" s="34" t="s">
        <v>15299</v>
      </c>
      <c r="C1517" s="223" t="s">
        <v>159</v>
      </c>
      <c r="D1517" s="224">
        <v>4.47</v>
      </c>
      <c r="E1517" s="222"/>
    </row>
    <row r="1518" spans="1:5" ht="24.95" customHeight="1" x14ac:dyDescent="0.2">
      <c r="A1518" s="130">
        <v>10801</v>
      </c>
      <c r="B1518" s="34" t="s">
        <v>15300</v>
      </c>
      <c r="C1518" s="223" t="s">
        <v>159</v>
      </c>
      <c r="D1518" s="224">
        <v>4.4000000000000004</v>
      </c>
      <c r="E1518" s="222"/>
    </row>
    <row r="1519" spans="1:5" ht="24.95" customHeight="1" x14ac:dyDescent="0.2">
      <c r="A1519" s="130">
        <v>10202</v>
      </c>
      <c r="B1519" s="34" t="s">
        <v>15301</v>
      </c>
      <c r="C1519" s="223" t="s">
        <v>159</v>
      </c>
      <c r="D1519" s="224">
        <v>4.68</v>
      </c>
      <c r="E1519" s="222"/>
    </row>
    <row r="1520" spans="1:5" ht="24.95" customHeight="1" x14ac:dyDescent="0.2">
      <c r="A1520" s="130">
        <v>10799</v>
      </c>
      <c r="B1520" s="34" t="s">
        <v>15302</v>
      </c>
      <c r="C1520" s="223" t="s">
        <v>776</v>
      </c>
      <c r="D1520" s="224">
        <v>56.07</v>
      </c>
      <c r="E1520" s="222"/>
    </row>
    <row r="1521" spans="1:5" ht="24.95" customHeight="1" x14ac:dyDescent="0.2">
      <c r="A1521" s="130">
        <v>10769</v>
      </c>
      <c r="B1521" s="34" t="s">
        <v>15303</v>
      </c>
      <c r="C1521" s="223" t="s">
        <v>15304</v>
      </c>
      <c r="D1521" s="224">
        <v>42.73</v>
      </c>
      <c r="E1521" s="222"/>
    </row>
    <row r="1522" spans="1:5" ht="24.95" customHeight="1" x14ac:dyDescent="0.2">
      <c r="A1522" s="130">
        <v>10770</v>
      </c>
      <c r="B1522" s="34" t="s">
        <v>15305</v>
      </c>
      <c r="C1522" s="223" t="s">
        <v>15304</v>
      </c>
      <c r="D1522" s="224">
        <v>96.58</v>
      </c>
      <c r="E1522" s="222"/>
    </row>
    <row r="1523" spans="1:5" ht="24.95" customHeight="1" x14ac:dyDescent="0.2">
      <c r="A1523" s="130">
        <v>10762</v>
      </c>
      <c r="B1523" s="34" t="s">
        <v>15306</v>
      </c>
      <c r="C1523" s="223" t="s">
        <v>3427</v>
      </c>
      <c r="D1523" s="224">
        <v>42.08</v>
      </c>
      <c r="E1523" s="222"/>
    </row>
    <row r="1524" spans="1:5" ht="24.95" customHeight="1" x14ac:dyDescent="0.2">
      <c r="A1524" s="130">
        <v>10574</v>
      </c>
      <c r="B1524" s="34" t="s">
        <v>15307</v>
      </c>
      <c r="C1524" s="223" t="s">
        <v>159</v>
      </c>
      <c r="D1524" s="224">
        <v>3.62</v>
      </c>
      <c r="E1524" s="222"/>
    </row>
    <row r="1525" spans="1:5" ht="24.95" customHeight="1" x14ac:dyDescent="0.2">
      <c r="A1525" s="130">
        <v>10557</v>
      </c>
      <c r="B1525" s="34" t="s">
        <v>15308</v>
      </c>
      <c r="C1525" s="223" t="s">
        <v>737</v>
      </c>
      <c r="D1525" s="224">
        <v>7.62</v>
      </c>
      <c r="E1525" s="222"/>
    </row>
    <row r="1526" spans="1:5" ht="24.95" customHeight="1" x14ac:dyDescent="0.2">
      <c r="A1526" s="130">
        <v>10785</v>
      </c>
      <c r="B1526" s="34" t="s">
        <v>15309</v>
      </c>
      <c r="C1526" s="223" t="s">
        <v>11708</v>
      </c>
      <c r="D1526" s="224">
        <v>11.67</v>
      </c>
      <c r="E1526" s="222"/>
    </row>
    <row r="1527" spans="1:5" ht="24.95" customHeight="1" x14ac:dyDescent="0.2">
      <c r="A1527" s="130">
        <v>10035</v>
      </c>
      <c r="B1527" s="34" t="s">
        <v>15310</v>
      </c>
      <c r="C1527" s="223" t="s">
        <v>11708</v>
      </c>
      <c r="D1527" s="224">
        <v>3.41</v>
      </c>
      <c r="E1527" s="222"/>
    </row>
    <row r="1528" spans="1:5" ht="24.95" customHeight="1" x14ac:dyDescent="0.2">
      <c r="A1528" s="130">
        <v>10591</v>
      </c>
      <c r="B1528" s="34" t="s">
        <v>15311</v>
      </c>
      <c r="C1528" s="223" t="s">
        <v>3830</v>
      </c>
      <c r="D1528" s="224">
        <v>395.8</v>
      </c>
      <c r="E1528" s="222"/>
    </row>
    <row r="1529" spans="1:5" ht="24.95" customHeight="1" x14ac:dyDescent="0.2">
      <c r="A1529" s="130">
        <v>10592</v>
      </c>
      <c r="B1529" s="34" t="s">
        <v>15312</v>
      </c>
      <c r="C1529" s="223" t="s">
        <v>3830</v>
      </c>
      <c r="D1529" s="224">
        <v>206.02</v>
      </c>
      <c r="E1529" s="222"/>
    </row>
    <row r="1530" spans="1:5" ht="24.95" customHeight="1" x14ac:dyDescent="0.2">
      <c r="A1530" s="130">
        <v>11553</v>
      </c>
      <c r="B1530" s="34" t="s">
        <v>15313</v>
      </c>
      <c r="C1530" s="223" t="s">
        <v>3830</v>
      </c>
      <c r="D1530" s="224">
        <v>16895.3</v>
      </c>
      <c r="E1530" s="222"/>
    </row>
    <row r="1531" spans="1:5" ht="24.95" customHeight="1" x14ac:dyDescent="0.2">
      <c r="A1531" s="130">
        <v>11473</v>
      </c>
      <c r="B1531" s="34" t="s">
        <v>15314</v>
      </c>
      <c r="C1531" s="223" t="s">
        <v>3830</v>
      </c>
      <c r="D1531" s="224">
        <v>22330.21</v>
      </c>
      <c r="E1531" s="222"/>
    </row>
    <row r="1532" spans="1:5" ht="24.95" customHeight="1" x14ac:dyDescent="0.2">
      <c r="A1532" s="130">
        <v>10634</v>
      </c>
      <c r="B1532" s="34" t="s">
        <v>15315</v>
      </c>
      <c r="C1532" s="223" t="s">
        <v>3830</v>
      </c>
      <c r="D1532" s="224">
        <v>153.16999999999999</v>
      </c>
      <c r="E1532" s="222"/>
    </row>
    <row r="1533" spans="1:5" ht="24.95" customHeight="1" x14ac:dyDescent="0.2">
      <c r="A1533" s="130">
        <v>10578</v>
      </c>
      <c r="B1533" s="34" t="s">
        <v>15316</v>
      </c>
      <c r="C1533" s="223" t="s">
        <v>3830</v>
      </c>
      <c r="D1533" s="224">
        <v>1680.03</v>
      </c>
      <c r="E1533" s="222"/>
    </row>
    <row r="1534" spans="1:5" ht="24.95" customHeight="1" x14ac:dyDescent="0.2">
      <c r="A1534" s="130">
        <v>10579</v>
      </c>
      <c r="B1534" s="34" t="s">
        <v>15317</v>
      </c>
      <c r="C1534" s="223" t="s">
        <v>3830</v>
      </c>
      <c r="D1534" s="224">
        <v>1674.06</v>
      </c>
      <c r="E1534" s="222"/>
    </row>
    <row r="1535" spans="1:5" ht="24.95" customHeight="1" x14ac:dyDescent="0.2">
      <c r="A1535" s="130">
        <v>11490</v>
      </c>
      <c r="B1535" s="34" t="s">
        <v>15318</v>
      </c>
      <c r="C1535" s="223" t="s">
        <v>3830</v>
      </c>
      <c r="D1535" s="224">
        <v>4000</v>
      </c>
      <c r="E1535" s="222"/>
    </row>
    <row r="1536" spans="1:5" ht="24.95" customHeight="1" x14ac:dyDescent="0.2">
      <c r="A1536" s="130">
        <v>10587</v>
      </c>
      <c r="B1536" s="34" t="s">
        <v>15319</v>
      </c>
      <c r="C1536" s="223" t="s">
        <v>3830</v>
      </c>
      <c r="D1536" s="224">
        <v>1433.33</v>
      </c>
      <c r="E1536" s="222"/>
    </row>
    <row r="1537" spans="1:5" ht="24.95" customHeight="1" x14ac:dyDescent="0.2">
      <c r="A1537" s="130">
        <v>10589</v>
      </c>
      <c r="B1537" s="34" t="s">
        <v>15320</v>
      </c>
      <c r="C1537" s="223" t="s">
        <v>3830</v>
      </c>
      <c r="D1537" s="224">
        <v>3612.55</v>
      </c>
      <c r="E1537" s="222"/>
    </row>
    <row r="1538" spans="1:5" ht="24.95" customHeight="1" x14ac:dyDescent="0.2">
      <c r="A1538" s="130">
        <v>10590</v>
      </c>
      <c r="B1538" s="34" t="s">
        <v>15321</v>
      </c>
      <c r="C1538" s="223" t="s">
        <v>3830</v>
      </c>
      <c r="D1538" s="224">
        <v>2868.8</v>
      </c>
      <c r="E1538" s="222"/>
    </row>
    <row r="1539" spans="1:5" ht="24.95" customHeight="1" x14ac:dyDescent="0.2">
      <c r="A1539" s="130">
        <v>10588</v>
      </c>
      <c r="B1539" s="34" t="s">
        <v>15322</v>
      </c>
      <c r="C1539" s="223" t="s">
        <v>3830</v>
      </c>
      <c r="D1539" s="224">
        <v>2337.54</v>
      </c>
      <c r="E1539" s="222"/>
    </row>
    <row r="1540" spans="1:5" ht="24.95" customHeight="1" x14ac:dyDescent="0.2">
      <c r="A1540" s="130">
        <v>10595</v>
      </c>
      <c r="B1540" s="34" t="s">
        <v>15323</v>
      </c>
      <c r="C1540" s="223" t="s">
        <v>3830</v>
      </c>
      <c r="D1540" s="224">
        <v>65.52</v>
      </c>
      <c r="E1540" s="222"/>
    </row>
    <row r="1541" spans="1:5" ht="24.95" customHeight="1" x14ac:dyDescent="0.2">
      <c r="A1541" s="130">
        <v>10581</v>
      </c>
      <c r="B1541" s="34" t="s">
        <v>15324</v>
      </c>
      <c r="C1541" s="223" t="s">
        <v>3830</v>
      </c>
      <c r="D1541" s="224">
        <v>600</v>
      </c>
      <c r="E1541" s="222"/>
    </row>
    <row r="1542" spans="1:5" ht="24.95" customHeight="1" x14ac:dyDescent="0.2">
      <c r="A1542" s="130">
        <v>10582</v>
      </c>
      <c r="B1542" s="34" t="s">
        <v>15325</v>
      </c>
      <c r="C1542" s="223" t="s">
        <v>3830</v>
      </c>
      <c r="D1542" s="224">
        <v>719.98</v>
      </c>
      <c r="E1542" s="222"/>
    </row>
    <row r="1543" spans="1:5" ht="24.95" customHeight="1" x14ac:dyDescent="0.2">
      <c r="A1543" s="130">
        <v>10583</v>
      </c>
      <c r="B1543" s="34" t="s">
        <v>15326</v>
      </c>
      <c r="C1543" s="223" t="s">
        <v>3830</v>
      </c>
      <c r="D1543" s="224">
        <v>974.02</v>
      </c>
      <c r="E1543" s="222"/>
    </row>
    <row r="1544" spans="1:5" ht="24.95" customHeight="1" x14ac:dyDescent="0.2">
      <c r="A1544" s="130">
        <v>10580</v>
      </c>
      <c r="B1544" s="34" t="s">
        <v>15327</v>
      </c>
      <c r="C1544" s="223" t="s">
        <v>3830</v>
      </c>
      <c r="D1544" s="224">
        <v>1920.04</v>
      </c>
      <c r="E1544" s="222"/>
    </row>
    <row r="1545" spans="1:5" ht="24.95" customHeight="1" x14ac:dyDescent="0.2">
      <c r="A1545" s="130">
        <v>10586</v>
      </c>
      <c r="B1545" s="34" t="s">
        <v>15328</v>
      </c>
      <c r="C1545" s="223" t="s">
        <v>3830</v>
      </c>
      <c r="D1545" s="224">
        <v>3746.88</v>
      </c>
      <c r="E1545" s="222"/>
    </row>
    <row r="1546" spans="1:5" ht="24.95" customHeight="1" x14ac:dyDescent="0.2">
      <c r="A1546" s="130">
        <v>10585</v>
      </c>
      <c r="B1546" s="34" t="s">
        <v>15329</v>
      </c>
      <c r="C1546" s="223" t="s">
        <v>3830</v>
      </c>
      <c r="D1546" s="224">
        <v>1649.4</v>
      </c>
      <c r="E1546" s="222"/>
    </row>
    <row r="1547" spans="1:5" ht="24.95" customHeight="1" x14ac:dyDescent="0.2">
      <c r="A1547" s="130">
        <v>10662</v>
      </c>
      <c r="B1547" s="34" t="s">
        <v>15330</v>
      </c>
      <c r="C1547" s="223" t="s">
        <v>3614</v>
      </c>
      <c r="D1547" s="224">
        <v>3.77</v>
      </c>
      <c r="E1547" s="222"/>
    </row>
    <row r="1548" spans="1:5" ht="24.95" customHeight="1" x14ac:dyDescent="0.2">
      <c r="A1548" s="130">
        <v>10659</v>
      </c>
      <c r="B1548" s="34" t="s">
        <v>15331</v>
      </c>
      <c r="C1548" s="223" t="s">
        <v>3614</v>
      </c>
      <c r="D1548" s="224">
        <v>5.03</v>
      </c>
      <c r="E1548" s="222"/>
    </row>
    <row r="1549" spans="1:5" ht="24.95" customHeight="1" x14ac:dyDescent="0.2">
      <c r="A1549" s="130">
        <v>10804</v>
      </c>
      <c r="B1549" s="34" t="s">
        <v>15332</v>
      </c>
      <c r="C1549" s="223" t="s">
        <v>3614</v>
      </c>
      <c r="D1549" s="224">
        <v>6.99</v>
      </c>
      <c r="E1549" s="222"/>
    </row>
    <row r="1550" spans="1:5" ht="24.95" customHeight="1" x14ac:dyDescent="0.2">
      <c r="A1550" s="130">
        <v>10650</v>
      </c>
      <c r="B1550" s="34" t="s">
        <v>15333</v>
      </c>
      <c r="C1550" s="223" t="s">
        <v>3614</v>
      </c>
      <c r="D1550" s="224">
        <v>24.2</v>
      </c>
      <c r="E1550" s="222"/>
    </row>
    <row r="1551" spans="1:5" ht="24.95" customHeight="1" x14ac:dyDescent="0.2">
      <c r="A1551" s="130">
        <v>10795</v>
      </c>
      <c r="B1551" s="34" t="s">
        <v>15334</v>
      </c>
      <c r="C1551" s="223" t="s">
        <v>3614</v>
      </c>
      <c r="D1551" s="224">
        <v>24.52</v>
      </c>
      <c r="E1551" s="222"/>
    </row>
    <row r="1552" spans="1:5" ht="24.95" customHeight="1" x14ac:dyDescent="0.2">
      <c r="A1552" s="130">
        <v>10613</v>
      </c>
      <c r="B1552" s="34" t="s">
        <v>15335</v>
      </c>
      <c r="C1552" s="223" t="s">
        <v>3614</v>
      </c>
      <c r="D1552" s="224">
        <v>49.98</v>
      </c>
      <c r="E1552" s="222"/>
    </row>
    <row r="1553" spans="1:5" ht="24.95" customHeight="1" x14ac:dyDescent="0.2">
      <c r="A1553" s="130">
        <v>10675</v>
      </c>
      <c r="B1553" s="34" t="s">
        <v>15336</v>
      </c>
      <c r="C1553" s="223" t="s">
        <v>3614</v>
      </c>
      <c r="D1553" s="224">
        <v>2802.91</v>
      </c>
      <c r="E1553" s="222"/>
    </row>
    <row r="1554" spans="1:5" ht="24.95" customHeight="1" x14ac:dyDescent="0.2">
      <c r="A1554" s="130">
        <v>10676</v>
      </c>
      <c r="B1554" s="34" t="s">
        <v>15337</v>
      </c>
      <c r="C1554" s="223" t="s">
        <v>3614</v>
      </c>
      <c r="D1554" s="224">
        <v>3717.73</v>
      </c>
      <c r="E1554" s="222"/>
    </row>
    <row r="1555" spans="1:5" ht="24.95" customHeight="1" x14ac:dyDescent="0.2">
      <c r="A1555" s="130">
        <v>10677</v>
      </c>
      <c r="B1555" s="34" t="s">
        <v>15338</v>
      </c>
      <c r="C1555" s="223" t="s">
        <v>3614</v>
      </c>
      <c r="D1555" s="224">
        <v>4273.5</v>
      </c>
      <c r="E1555" s="222"/>
    </row>
    <row r="1556" spans="1:5" ht="24.95" customHeight="1" x14ac:dyDescent="0.2">
      <c r="A1556" s="130">
        <v>10243</v>
      </c>
      <c r="B1556" s="34" t="s">
        <v>15339</v>
      </c>
      <c r="C1556" s="223" t="s">
        <v>3614</v>
      </c>
      <c r="D1556" s="224">
        <v>384.48</v>
      </c>
      <c r="E1556" s="222"/>
    </row>
    <row r="1557" spans="1:5" ht="24.95" customHeight="1" x14ac:dyDescent="0.2">
      <c r="A1557" s="130">
        <v>10670</v>
      </c>
      <c r="B1557" s="34" t="s">
        <v>15340</v>
      </c>
      <c r="C1557" s="223" t="s">
        <v>776</v>
      </c>
      <c r="D1557" s="224">
        <v>6048.01</v>
      </c>
      <c r="E1557" s="222"/>
    </row>
    <row r="1558" spans="1:5" ht="24.95" customHeight="1" x14ac:dyDescent="0.2">
      <c r="A1558" s="130">
        <v>10857</v>
      </c>
      <c r="B1558" s="34" t="s">
        <v>15341</v>
      </c>
      <c r="C1558" s="223" t="s">
        <v>3614</v>
      </c>
      <c r="D1558" s="224">
        <v>264.39999999999998</v>
      </c>
      <c r="E1558" s="222"/>
    </row>
    <row r="1559" spans="1:5" ht="24.95" customHeight="1" x14ac:dyDescent="0.2">
      <c r="A1559" s="130">
        <v>10367</v>
      </c>
      <c r="B1559" s="34" t="s">
        <v>15342</v>
      </c>
      <c r="C1559" s="223" t="s">
        <v>15343</v>
      </c>
      <c r="D1559" s="224">
        <v>110</v>
      </c>
      <c r="E1559" s="222"/>
    </row>
    <row r="1560" spans="1:5" ht="24.95" customHeight="1" x14ac:dyDescent="0.2">
      <c r="A1560" s="130">
        <v>11571</v>
      </c>
      <c r="B1560" s="34" t="s">
        <v>15344</v>
      </c>
      <c r="C1560" s="223" t="s">
        <v>3614</v>
      </c>
      <c r="D1560" s="224">
        <v>996.11</v>
      </c>
      <c r="E1560" s="222"/>
    </row>
    <row r="1561" spans="1:5" ht="24.95" customHeight="1" x14ac:dyDescent="0.2">
      <c r="A1561" s="130">
        <v>10140</v>
      </c>
      <c r="B1561" s="34" t="s">
        <v>15345</v>
      </c>
      <c r="C1561" s="223" t="s">
        <v>15346</v>
      </c>
      <c r="D1561" s="224">
        <v>251.75</v>
      </c>
      <c r="E1561" s="222"/>
    </row>
    <row r="1562" spans="1:5" ht="24.95" customHeight="1" x14ac:dyDescent="0.2">
      <c r="A1562" s="130">
        <v>10626</v>
      </c>
      <c r="B1562" s="34" t="s">
        <v>15347</v>
      </c>
      <c r="C1562" s="223" t="s">
        <v>159</v>
      </c>
      <c r="D1562" s="224">
        <v>9.08</v>
      </c>
      <c r="E1562" s="222"/>
    </row>
    <row r="1563" spans="1:5" ht="24.95" customHeight="1" x14ac:dyDescent="0.2">
      <c r="A1563" s="130">
        <v>10639</v>
      </c>
      <c r="B1563" s="34" t="s">
        <v>15348</v>
      </c>
      <c r="C1563" s="223" t="s">
        <v>3427</v>
      </c>
      <c r="D1563" s="224">
        <v>8.4</v>
      </c>
      <c r="E1563" s="222"/>
    </row>
    <row r="1564" spans="1:5" ht="24.95" customHeight="1" x14ac:dyDescent="0.2">
      <c r="A1564" s="130">
        <v>10640</v>
      </c>
      <c r="B1564" s="34" t="s">
        <v>15349</v>
      </c>
      <c r="C1564" s="223" t="s">
        <v>3427</v>
      </c>
      <c r="D1564" s="224">
        <v>8.7200000000000006</v>
      </c>
      <c r="E1564" s="222"/>
    </row>
    <row r="1565" spans="1:5" ht="24.95" customHeight="1" x14ac:dyDescent="0.2">
      <c r="A1565" s="130">
        <v>10641</v>
      </c>
      <c r="B1565" s="34" t="s">
        <v>15350</v>
      </c>
      <c r="C1565" s="223" t="s">
        <v>3427</v>
      </c>
      <c r="D1565" s="224">
        <v>9.94</v>
      </c>
      <c r="E1565" s="222"/>
    </row>
    <row r="1566" spans="1:5" ht="24.95" customHeight="1" x14ac:dyDescent="0.2">
      <c r="A1566" s="130">
        <v>10138</v>
      </c>
      <c r="B1566" s="34" t="s">
        <v>15351</v>
      </c>
      <c r="C1566" s="223" t="s">
        <v>15346</v>
      </c>
      <c r="D1566" s="224">
        <v>423.02</v>
      </c>
      <c r="E1566" s="222"/>
    </row>
    <row r="1567" spans="1:5" ht="24.95" customHeight="1" x14ac:dyDescent="0.2">
      <c r="A1567" s="130">
        <v>10134</v>
      </c>
      <c r="B1567" s="34" t="s">
        <v>15352</v>
      </c>
      <c r="C1567" s="223" t="s">
        <v>159</v>
      </c>
      <c r="D1567" s="224">
        <v>8.73</v>
      </c>
      <c r="E1567" s="222"/>
    </row>
    <row r="1568" spans="1:5" ht="24.95" customHeight="1" x14ac:dyDescent="0.2">
      <c r="A1568" s="130">
        <v>10112</v>
      </c>
      <c r="B1568" s="34" t="s">
        <v>15353</v>
      </c>
      <c r="C1568" s="223" t="s">
        <v>737</v>
      </c>
      <c r="D1568" s="224">
        <v>48.33</v>
      </c>
      <c r="E1568" s="222"/>
    </row>
    <row r="1569" spans="1:5" ht="24.95" customHeight="1" x14ac:dyDescent="0.2">
      <c r="A1569" s="130">
        <v>10109</v>
      </c>
      <c r="B1569" s="34" t="s">
        <v>15354</v>
      </c>
      <c r="C1569" s="223" t="s">
        <v>3435</v>
      </c>
      <c r="D1569" s="224">
        <v>68.75</v>
      </c>
      <c r="E1569" s="222"/>
    </row>
    <row r="1570" spans="1:5" ht="24.95" customHeight="1" x14ac:dyDescent="0.2">
      <c r="A1570" s="130">
        <v>10107</v>
      </c>
      <c r="B1570" s="34" t="s">
        <v>15355</v>
      </c>
      <c r="C1570" s="223" t="s">
        <v>737</v>
      </c>
      <c r="D1570" s="224">
        <v>48.33</v>
      </c>
      <c r="E1570" s="222"/>
    </row>
    <row r="1571" spans="1:5" ht="24.95" customHeight="1" x14ac:dyDescent="0.2">
      <c r="A1571" s="130">
        <v>10110</v>
      </c>
      <c r="B1571" s="34" t="s">
        <v>15356</v>
      </c>
      <c r="C1571" s="223" t="s">
        <v>3435</v>
      </c>
      <c r="D1571" s="224">
        <v>62.5</v>
      </c>
      <c r="E1571" s="222"/>
    </row>
    <row r="1572" spans="1:5" ht="24.95" customHeight="1" x14ac:dyDescent="0.2">
      <c r="A1572" s="130">
        <v>10111</v>
      </c>
      <c r="B1572" s="34" t="s">
        <v>15357</v>
      </c>
      <c r="C1572" s="223" t="s">
        <v>3435</v>
      </c>
      <c r="D1572" s="224">
        <v>51.25</v>
      </c>
      <c r="E1572" s="222"/>
    </row>
    <row r="1573" spans="1:5" ht="24.95" customHeight="1" x14ac:dyDescent="0.2">
      <c r="A1573" s="130">
        <v>10657</v>
      </c>
      <c r="B1573" s="34" t="s">
        <v>15358</v>
      </c>
      <c r="C1573" s="223" t="s">
        <v>159</v>
      </c>
      <c r="D1573" s="224">
        <v>3.96</v>
      </c>
      <c r="E1573" s="222"/>
    </row>
    <row r="1574" spans="1:5" ht="24.95" customHeight="1" x14ac:dyDescent="0.2">
      <c r="A1574" s="130">
        <v>10564</v>
      </c>
      <c r="B1574" s="34" t="s">
        <v>15359</v>
      </c>
      <c r="C1574" s="223" t="s">
        <v>737</v>
      </c>
      <c r="D1574" s="224">
        <v>4.7699999999999996</v>
      </c>
      <c r="E1574" s="222"/>
    </row>
    <row r="1575" spans="1:5" ht="24.95" customHeight="1" x14ac:dyDescent="0.2">
      <c r="A1575" s="130">
        <v>10605</v>
      </c>
      <c r="B1575" s="34" t="s">
        <v>15360</v>
      </c>
      <c r="C1575" s="223" t="s">
        <v>776</v>
      </c>
      <c r="D1575" s="224">
        <v>3517.88</v>
      </c>
      <c r="E1575" s="222"/>
    </row>
    <row r="1576" spans="1:5" ht="24.95" customHeight="1" x14ac:dyDescent="0.2">
      <c r="A1576" s="130">
        <v>10606</v>
      </c>
      <c r="B1576" s="34" t="s">
        <v>15361</v>
      </c>
      <c r="C1576" s="223" t="s">
        <v>776</v>
      </c>
      <c r="D1576" s="224">
        <v>4294</v>
      </c>
      <c r="E1576" s="222"/>
    </row>
    <row r="1577" spans="1:5" ht="24.95" customHeight="1" x14ac:dyDescent="0.2">
      <c r="A1577" s="130">
        <v>10607</v>
      </c>
      <c r="B1577" s="34" t="s">
        <v>15362</v>
      </c>
      <c r="C1577" s="223" t="s">
        <v>776</v>
      </c>
      <c r="D1577" s="224">
        <v>5004</v>
      </c>
      <c r="E1577" s="222"/>
    </row>
    <row r="1578" spans="1:5" ht="24.95" customHeight="1" x14ac:dyDescent="0.2">
      <c r="A1578" s="130">
        <v>10608</v>
      </c>
      <c r="B1578" s="34" t="s">
        <v>15363</v>
      </c>
      <c r="C1578" s="223" t="s">
        <v>776</v>
      </c>
      <c r="D1578" s="224">
        <v>5821.31</v>
      </c>
      <c r="E1578" s="222"/>
    </row>
    <row r="1579" spans="1:5" ht="24.95" customHeight="1" x14ac:dyDescent="0.2">
      <c r="A1579" s="130">
        <v>10609</v>
      </c>
      <c r="B1579" s="34" t="s">
        <v>15364</v>
      </c>
      <c r="C1579" s="223" t="s">
        <v>776</v>
      </c>
      <c r="D1579" s="224">
        <v>6476.92</v>
      </c>
      <c r="E1579" s="222"/>
    </row>
    <row r="1580" spans="1:5" ht="24.95" customHeight="1" x14ac:dyDescent="0.2">
      <c r="A1580" s="130">
        <v>10610</v>
      </c>
      <c r="B1580" s="34" t="s">
        <v>15365</v>
      </c>
      <c r="C1580" s="223" t="s">
        <v>776</v>
      </c>
      <c r="D1580" s="224">
        <v>6982.12</v>
      </c>
      <c r="E1580" s="222"/>
    </row>
    <row r="1581" spans="1:5" ht="24.95" customHeight="1" x14ac:dyDescent="0.2">
      <c r="A1581" s="130">
        <v>10611</v>
      </c>
      <c r="B1581" s="34" t="s">
        <v>15366</v>
      </c>
      <c r="C1581" s="223" t="s">
        <v>776</v>
      </c>
      <c r="D1581" s="224">
        <v>9126.8799999999992</v>
      </c>
      <c r="E1581" s="222"/>
    </row>
    <row r="1582" spans="1:5" ht="24.95" customHeight="1" x14ac:dyDescent="0.2">
      <c r="A1582" s="130">
        <v>10597</v>
      </c>
      <c r="B1582" s="34" t="s">
        <v>15367</v>
      </c>
      <c r="C1582" s="223" t="s">
        <v>776</v>
      </c>
      <c r="D1582" s="224">
        <v>1761.26</v>
      </c>
      <c r="E1582" s="222"/>
    </row>
    <row r="1583" spans="1:5" ht="24.95" customHeight="1" x14ac:dyDescent="0.2">
      <c r="A1583" s="130">
        <v>10598</v>
      </c>
      <c r="B1583" s="34" t="s">
        <v>15368</v>
      </c>
      <c r="C1583" s="223" t="s">
        <v>776</v>
      </c>
      <c r="D1583" s="224">
        <v>1984.46</v>
      </c>
      <c r="E1583" s="222"/>
    </row>
    <row r="1584" spans="1:5" ht="24.95" customHeight="1" x14ac:dyDescent="0.2">
      <c r="A1584" s="130">
        <v>10599</v>
      </c>
      <c r="B1584" s="34" t="s">
        <v>15369</v>
      </c>
      <c r="C1584" s="223" t="s">
        <v>776</v>
      </c>
      <c r="D1584" s="224">
        <v>2313.17</v>
      </c>
      <c r="E1584" s="222"/>
    </row>
    <row r="1585" spans="1:5" ht="24.95" customHeight="1" x14ac:dyDescent="0.2">
      <c r="A1585" s="130">
        <v>10600</v>
      </c>
      <c r="B1585" s="34" t="s">
        <v>15370</v>
      </c>
      <c r="C1585" s="223" t="s">
        <v>776</v>
      </c>
      <c r="D1585" s="224">
        <v>2909.72</v>
      </c>
      <c r="E1585" s="222"/>
    </row>
    <row r="1586" spans="1:5" ht="24.95" customHeight="1" x14ac:dyDescent="0.2">
      <c r="A1586" s="130">
        <v>10601</v>
      </c>
      <c r="B1586" s="34" t="s">
        <v>15371</v>
      </c>
      <c r="C1586" s="223" t="s">
        <v>776</v>
      </c>
      <c r="D1586" s="224">
        <v>3237.42</v>
      </c>
      <c r="E1586" s="222"/>
    </row>
    <row r="1587" spans="1:5" ht="24.95" customHeight="1" x14ac:dyDescent="0.2">
      <c r="A1587" s="130">
        <v>10602</v>
      </c>
      <c r="B1587" s="34" t="s">
        <v>15372</v>
      </c>
      <c r="C1587" s="223" t="s">
        <v>776</v>
      </c>
      <c r="D1587" s="224">
        <v>3491.06</v>
      </c>
      <c r="E1587" s="222"/>
    </row>
    <row r="1588" spans="1:5" ht="24.95" customHeight="1" x14ac:dyDescent="0.2">
      <c r="A1588" s="130">
        <v>10603</v>
      </c>
      <c r="B1588" s="34" t="s">
        <v>15373</v>
      </c>
      <c r="C1588" s="223" t="s">
        <v>776</v>
      </c>
      <c r="D1588" s="224">
        <v>4563.4399999999996</v>
      </c>
      <c r="E1588" s="222"/>
    </row>
    <row r="1589" spans="1:5" ht="24.95" customHeight="1" x14ac:dyDescent="0.2">
      <c r="A1589" s="130">
        <v>10604</v>
      </c>
      <c r="B1589" s="34" t="s">
        <v>15374</v>
      </c>
      <c r="C1589" s="223" t="s">
        <v>776</v>
      </c>
      <c r="D1589" s="224">
        <v>4730</v>
      </c>
      <c r="E1589" s="222"/>
    </row>
    <row r="1590" spans="1:5" ht="24.95" customHeight="1" x14ac:dyDescent="0.2">
      <c r="A1590" s="130">
        <v>11266</v>
      </c>
      <c r="B1590" s="34" t="s">
        <v>15375</v>
      </c>
      <c r="C1590" s="223" t="s">
        <v>776</v>
      </c>
      <c r="D1590" s="224">
        <v>9987.2099999999991</v>
      </c>
      <c r="E1590" s="222"/>
    </row>
    <row r="1591" spans="1:5" ht="24.95" customHeight="1" x14ac:dyDescent="0.2">
      <c r="A1591" s="130">
        <v>11265</v>
      </c>
      <c r="B1591" s="34" t="s">
        <v>15376</v>
      </c>
      <c r="C1591" s="223" t="s">
        <v>776</v>
      </c>
      <c r="D1591" s="224">
        <v>4993.6099999999997</v>
      </c>
      <c r="E1591" s="222"/>
    </row>
    <row r="1592" spans="1:5" ht="24.95" customHeight="1" x14ac:dyDescent="0.2">
      <c r="A1592" s="130">
        <v>11012</v>
      </c>
      <c r="B1592" s="34" t="s">
        <v>15377</v>
      </c>
      <c r="C1592" s="223" t="s">
        <v>3614</v>
      </c>
      <c r="D1592" s="224">
        <v>0.24</v>
      </c>
      <c r="E1592" s="222"/>
    </row>
    <row r="1593" spans="1:5" ht="24.95" customHeight="1" x14ac:dyDescent="0.2">
      <c r="A1593" s="130">
        <v>10203</v>
      </c>
      <c r="B1593" s="34" t="s">
        <v>15378</v>
      </c>
      <c r="C1593" s="223" t="s">
        <v>776</v>
      </c>
      <c r="D1593" s="224">
        <v>22.13</v>
      </c>
      <c r="E1593" s="222"/>
    </row>
    <row r="1594" spans="1:5" ht="24.95" customHeight="1" x14ac:dyDescent="0.2">
      <c r="A1594" s="130">
        <v>10647</v>
      </c>
      <c r="B1594" s="34" t="s">
        <v>15379</v>
      </c>
      <c r="C1594" s="223" t="s">
        <v>776</v>
      </c>
      <c r="D1594" s="224">
        <v>18.899999999999999</v>
      </c>
      <c r="E1594" s="222"/>
    </row>
    <row r="1595" spans="1:5" ht="24.95" customHeight="1" x14ac:dyDescent="0.2">
      <c r="A1595" s="130">
        <v>10627</v>
      </c>
      <c r="B1595" s="34" t="s">
        <v>15380</v>
      </c>
      <c r="C1595" s="223" t="s">
        <v>776</v>
      </c>
      <c r="D1595" s="224">
        <v>12.87</v>
      </c>
      <c r="E1595" s="222"/>
    </row>
    <row r="1596" spans="1:5" ht="24.95" customHeight="1" x14ac:dyDescent="0.2">
      <c r="A1596" s="130">
        <v>10745</v>
      </c>
      <c r="B1596" s="34" t="s">
        <v>15381</v>
      </c>
      <c r="C1596" s="223" t="s">
        <v>3614</v>
      </c>
      <c r="D1596" s="224">
        <v>7.51</v>
      </c>
      <c r="E1596" s="222"/>
    </row>
    <row r="1597" spans="1:5" ht="24.95" customHeight="1" x14ac:dyDescent="0.2">
      <c r="A1597" s="130">
        <v>11491</v>
      </c>
      <c r="B1597" s="34" t="s">
        <v>15382</v>
      </c>
      <c r="C1597" s="223" t="s">
        <v>3427</v>
      </c>
      <c r="D1597" s="224">
        <v>2.2999999999999998</v>
      </c>
      <c r="E1597" s="222"/>
    </row>
    <row r="1598" spans="1:5" ht="24.95" customHeight="1" x14ac:dyDescent="0.2">
      <c r="A1598" s="130">
        <v>10118</v>
      </c>
      <c r="B1598" s="34" t="s">
        <v>15383</v>
      </c>
      <c r="C1598" s="223" t="s">
        <v>3435</v>
      </c>
      <c r="D1598" s="224">
        <v>48.02</v>
      </c>
      <c r="E1598" s="222"/>
    </row>
    <row r="1599" spans="1:5" ht="24.95" customHeight="1" x14ac:dyDescent="0.2">
      <c r="A1599" s="130">
        <v>10717</v>
      </c>
      <c r="B1599" s="34" t="s">
        <v>15384</v>
      </c>
      <c r="C1599" s="223" t="s">
        <v>738</v>
      </c>
      <c r="D1599" s="224">
        <v>15.15</v>
      </c>
      <c r="E1599" s="222"/>
    </row>
    <row r="1600" spans="1:5" ht="24.95" customHeight="1" x14ac:dyDescent="0.2">
      <c r="A1600" s="130">
        <v>100493</v>
      </c>
      <c r="B1600" s="34" t="s">
        <v>15385</v>
      </c>
      <c r="C1600" s="223" t="s">
        <v>3614</v>
      </c>
      <c r="D1600" s="224">
        <v>2.4500000000000002</v>
      </c>
      <c r="E1600" s="222"/>
    </row>
    <row r="1601" spans="1:5" ht="24.95" customHeight="1" x14ac:dyDescent="0.2">
      <c r="A1601" s="130">
        <v>10271</v>
      </c>
      <c r="B1601" s="34" t="s">
        <v>15386</v>
      </c>
      <c r="C1601" s="223" t="s">
        <v>3614</v>
      </c>
      <c r="D1601" s="224">
        <v>1.44</v>
      </c>
      <c r="E1601" s="222"/>
    </row>
    <row r="1602" spans="1:5" ht="24.95" customHeight="1" x14ac:dyDescent="0.2">
      <c r="A1602" s="130">
        <v>10272</v>
      </c>
      <c r="B1602" s="34" t="s">
        <v>15387</v>
      </c>
      <c r="C1602" s="223" t="s">
        <v>3614</v>
      </c>
      <c r="D1602" s="224">
        <v>1.94</v>
      </c>
      <c r="E1602" s="222"/>
    </row>
    <row r="1603" spans="1:5" ht="24.95" customHeight="1" x14ac:dyDescent="0.2">
      <c r="A1603" s="130">
        <v>10273</v>
      </c>
      <c r="B1603" s="34" t="s">
        <v>15388</v>
      </c>
      <c r="C1603" s="223" t="s">
        <v>3614</v>
      </c>
      <c r="D1603" s="224">
        <v>2.6</v>
      </c>
      <c r="E1603" s="222"/>
    </row>
    <row r="1604" spans="1:5" ht="24.95" customHeight="1" x14ac:dyDescent="0.2">
      <c r="A1604" s="130">
        <v>10619</v>
      </c>
      <c r="B1604" s="34" t="s">
        <v>15389</v>
      </c>
      <c r="C1604" s="223" t="s">
        <v>3614</v>
      </c>
      <c r="D1604" s="224">
        <v>2.74</v>
      </c>
      <c r="E1604" s="222"/>
    </row>
    <row r="1605" spans="1:5" ht="24.95" customHeight="1" x14ac:dyDescent="0.2">
      <c r="A1605" s="130">
        <v>10266</v>
      </c>
      <c r="B1605" s="34" t="s">
        <v>15390</v>
      </c>
      <c r="C1605" s="223" t="s">
        <v>738</v>
      </c>
      <c r="D1605" s="224">
        <v>31.47</v>
      </c>
      <c r="E1605" s="222"/>
    </row>
    <row r="1606" spans="1:5" ht="24.95" customHeight="1" x14ac:dyDescent="0.2">
      <c r="A1606" s="130">
        <v>10296</v>
      </c>
      <c r="B1606" s="34" t="s">
        <v>15391</v>
      </c>
      <c r="C1606" s="223" t="s">
        <v>738</v>
      </c>
      <c r="D1606" s="224">
        <v>48.98</v>
      </c>
      <c r="E1606" s="222"/>
    </row>
    <row r="1607" spans="1:5" ht="24.95" customHeight="1" x14ac:dyDescent="0.2">
      <c r="A1607" s="130">
        <v>10267</v>
      </c>
      <c r="B1607" s="34" t="s">
        <v>15392</v>
      </c>
      <c r="C1607" s="223" t="s">
        <v>738</v>
      </c>
      <c r="D1607" s="224">
        <v>35.94</v>
      </c>
      <c r="E1607" s="222"/>
    </row>
    <row r="1608" spans="1:5" ht="24.95" customHeight="1" x14ac:dyDescent="0.2">
      <c r="A1608" s="130">
        <v>10268</v>
      </c>
      <c r="B1608" s="34" t="s">
        <v>15393</v>
      </c>
      <c r="C1608" s="223" t="s">
        <v>738</v>
      </c>
      <c r="D1608" s="224">
        <v>48.08</v>
      </c>
      <c r="E1608" s="222"/>
    </row>
    <row r="1609" spans="1:5" ht="24.95" customHeight="1" x14ac:dyDescent="0.2">
      <c r="A1609" s="130">
        <v>10748</v>
      </c>
      <c r="B1609" s="34" t="s">
        <v>15394</v>
      </c>
      <c r="C1609" s="223" t="s">
        <v>3614</v>
      </c>
      <c r="D1609" s="224">
        <v>1.79</v>
      </c>
      <c r="E1609" s="222"/>
    </row>
    <row r="1610" spans="1:5" ht="24.95" customHeight="1" x14ac:dyDescent="0.2">
      <c r="A1610" s="130">
        <v>10097</v>
      </c>
      <c r="B1610" s="34" t="s">
        <v>15395</v>
      </c>
      <c r="C1610" s="223" t="s">
        <v>737</v>
      </c>
      <c r="D1610" s="224">
        <v>25.63</v>
      </c>
      <c r="E1610" s="222"/>
    </row>
    <row r="1611" spans="1:5" ht="24.95" customHeight="1" x14ac:dyDescent="0.2">
      <c r="A1611" s="130">
        <v>10553</v>
      </c>
      <c r="B1611" s="34" t="s">
        <v>15396</v>
      </c>
      <c r="C1611" s="223" t="s">
        <v>40</v>
      </c>
      <c r="D1611" s="224">
        <v>0</v>
      </c>
      <c r="E1611" s="222"/>
    </row>
    <row r="1612" spans="1:5" ht="24.95" customHeight="1" x14ac:dyDescent="0.2">
      <c r="A1612" s="130">
        <v>10355</v>
      </c>
      <c r="B1612" s="34" t="s">
        <v>15397</v>
      </c>
      <c r="C1612" s="223" t="s">
        <v>3614</v>
      </c>
      <c r="D1612" s="224">
        <v>23.35</v>
      </c>
      <c r="E1612" s="222"/>
    </row>
    <row r="1613" spans="1:5" ht="24.95" customHeight="1" x14ac:dyDescent="0.2">
      <c r="A1613" s="130">
        <v>10562</v>
      </c>
      <c r="B1613" s="34" t="s">
        <v>15398</v>
      </c>
      <c r="C1613" s="223" t="s">
        <v>3614</v>
      </c>
      <c r="D1613" s="224">
        <v>29.45</v>
      </c>
      <c r="E1613" s="222"/>
    </row>
    <row r="1614" spans="1:5" ht="24.95" customHeight="1" x14ac:dyDescent="0.2">
      <c r="A1614" s="130">
        <v>10855</v>
      </c>
      <c r="B1614" s="34" t="s">
        <v>15399</v>
      </c>
      <c r="C1614" s="223" t="s">
        <v>3614</v>
      </c>
      <c r="D1614" s="224">
        <v>2132.33</v>
      </c>
      <c r="E1614" s="222"/>
    </row>
    <row r="1615" spans="1:5" ht="24.95" customHeight="1" x14ac:dyDescent="0.2">
      <c r="A1615" s="130">
        <v>10713</v>
      </c>
      <c r="B1615" s="34" t="s">
        <v>15400</v>
      </c>
      <c r="C1615" s="223" t="s">
        <v>3614</v>
      </c>
      <c r="D1615" s="224">
        <v>1220.74</v>
      </c>
      <c r="E1615" s="222"/>
    </row>
    <row r="1616" spans="1:5" ht="24.95" customHeight="1" x14ac:dyDescent="0.2">
      <c r="A1616" s="130">
        <v>10119</v>
      </c>
      <c r="B1616" s="34" t="s">
        <v>15401</v>
      </c>
      <c r="C1616" s="223" t="s">
        <v>3435</v>
      </c>
      <c r="D1616" s="224">
        <v>55.11</v>
      </c>
      <c r="E1616" s="222"/>
    </row>
    <row r="1617" spans="1:5" ht="24.95" customHeight="1" x14ac:dyDescent="0.2">
      <c r="A1617" s="130">
        <v>10113</v>
      </c>
      <c r="B1617" s="34" t="s">
        <v>15402</v>
      </c>
      <c r="C1617" s="223" t="s">
        <v>3435</v>
      </c>
      <c r="D1617" s="224">
        <v>61.18</v>
      </c>
      <c r="E1617" s="222"/>
    </row>
    <row r="1618" spans="1:5" ht="24.95" customHeight="1" x14ac:dyDescent="0.2">
      <c r="A1618" s="130">
        <v>10114</v>
      </c>
      <c r="B1618" s="34" t="s">
        <v>15403</v>
      </c>
      <c r="C1618" s="223" t="s">
        <v>3435</v>
      </c>
      <c r="D1618" s="224">
        <v>52.41</v>
      </c>
      <c r="E1618" s="222"/>
    </row>
    <row r="1619" spans="1:5" ht="24.95" customHeight="1" x14ac:dyDescent="0.2">
      <c r="A1619" s="130">
        <v>10115</v>
      </c>
      <c r="B1619" s="34" t="s">
        <v>15404</v>
      </c>
      <c r="C1619" s="223" t="s">
        <v>3435</v>
      </c>
      <c r="D1619" s="224">
        <v>51.21</v>
      </c>
      <c r="E1619" s="222"/>
    </row>
    <row r="1620" spans="1:5" ht="24.95" customHeight="1" x14ac:dyDescent="0.2">
      <c r="A1620" s="130">
        <v>10116</v>
      </c>
      <c r="B1620" s="34" t="s">
        <v>15405</v>
      </c>
      <c r="C1620" s="223" t="s">
        <v>3435</v>
      </c>
      <c r="D1620" s="224">
        <v>55.33</v>
      </c>
      <c r="E1620" s="222"/>
    </row>
    <row r="1621" spans="1:5" ht="24.95" customHeight="1" x14ac:dyDescent="0.2">
      <c r="A1621" s="130">
        <v>10117</v>
      </c>
      <c r="B1621" s="34" t="s">
        <v>15406</v>
      </c>
      <c r="C1621" s="223" t="s">
        <v>737</v>
      </c>
      <c r="D1621" s="224">
        <v>45.07</v>
      </c>
      <c r="E1621" s="222"/>
    </row>
    <row r="1622" spans="1:5" ht="24.95" customHeight="1" x14ac:dyDescent="0.2">
      <c r="A1622" s="130">
        <v>10047</v>
      </c>
      <c r="B1622" s="34" t="s">
        <v>15407</v>
      </c>
      <c r="C1622" s="223" t="s">
        <v>3614</v>
      </c>
      <c r="D1622" s="224">
        <v>464.72</v>
      </c>
      <c r="E1622" s="222"/>
    </row>
    <row r="1623" spans="1:5" ht="24.95" customHeight="1" x14ac:dyDescent="0.2">
      <c r="A1623" s="130">
        <v>10048</v>
      </c>
      <c r="B1623" s="34" t="s">
        <v>15408</v>
      </c>
      <c r="C1623" s="223" t="s">
        <v>3614</v>
      </c>
      <c r="D1623" s="224">
        <v>425.33</v>
      </c>
      <c r="E1623" s="222"/>
    </row>
    <row r="1624" spans="1:5" ht="24.95" customHeight="1" x14ac:dyDescent="0.2">
      <c r="A1624" s="130">
        <v>10049</v>
      </c>
      <c r="B1624" s="34" t="s">
        <v>15409</v>
      </c>
      <c r="C1624" s="223" t="s">
        <v>3614</v>
      </c>
      <c r="D1624" s="224">
        <v>481.94</v>
      </c>
      <c r="E1624" s="222"/>
    </row>
    <row r="1625" spans="1:5" ht="24.95" customHeight="1" x14ac:dyDescent="0.2">
      <c r="A1625" s="130">
        <v>10050</v>
      </c>
      <c r="B1625" s="34" t="s">
        <v>15410</v>
      </c>
      <c r="C1625" s="223" t="s">
        <v>3614</v>
      </c>
      <c r="D1625" s="224">
        <v>533.32000000000005</v>
      </c>
      <c r="E1625" s="222"/>
    </row>
    <row r="1626" spans="1:5" ht="24.95" customHeight="1" x14ac:dyDescent="0.2">
      <c r="A1626" s="130">
        <v>10051</v>
      </c>
      <c r="B1626" s="34" t="s">
        <v>15411</v>
      </c>
      <c r="C1626" s="223" t="s">
        <v>3614</v>
      </c>
      <c r="D1626" s="224">
        <v>591.96</v>
      </c>
      <c r="E1626" s="222"/>
    </row>
    <row r="1627" spans="1:5" ht="24.95" customHeight="1" x14ac:dyDescent="0.2">
      <c r="A1627" s="130">
        <v>10052</v>
      </c>
      <c r="B1627" s="34" t="s">
        <v>15412</v>
      </c>
      <c r="C1627" s="223" t="s">
        <v>3614</v>
      </c>
      <c r="D1627" s="224">
        <v>685.62</v>
      </c>
      <c r="E1627" s="222"/>
    </row>
    <row r="1628" spans="1:5" ht="24.95" customHeight="1" x14ac:dyDescent="0.2">
      <c r="A1628" s="130">
        <v>10053</v>
      </c>
      <c r="B1628" s="34" t="s">
        <v>15413</v>
      </c>
      <c r="C1628" s="223" t="s">
        <v>3614</v>
      </c>
      <c r="D1628" s="224">
        <v>655.38</v>
      </c>
      <c r="E1628" s="222"/>
    </row>
    <row r="1629" spans="1:5" ht="24.95" customHeight="1" x14ac:dyDescent="0.2">
      <c r="A1629" s="130">
        <v>10054</v>
      </c>
      <c r="B1629" s="34" t="s">
        <v>15414</v>
      </c>
      <c r="C1629" s="223" t="s">
        <v>3614</v>
      </c>
      <c r="D1629" s="224">
        <v>751.67</v>
      </c>
      <c r="E1629" s="222"/>
    </row>
    <row r="1630" spans="1:5" ht="24.95" customHeight="1" x14ac:dyDescent="0.2">
      <c r="A1630" s="130">
        <v>10055</v>
      </c>
      <c r="B1630" s="34" t="s">
        <v>15415</v>
      </c>
      <c r="C1630" s="223" t="s">
        <v>3614</v>
      </c>
      <c r="D1630" s="224">
        <v>844.24</v>
      </c>
      <c r="E1630" s="222"/>
    </row>
    <row r="1631" spans="1:5" ht="24.95" customHeight="1" x14ac:dyDescent="0.2">
      <c r="A1631" s="130">
        <v>11011</v>
      </c>
      <c r="B1631" s="34" t="s">
        <v>15416</v>
      </c>
      <c r="C1631" s="223" t="s">
        <v>3614</v>
      </c>
      <c r="D1631" s="224">
        <v>0.41</v>
      </c>
      <c r="E1631" s="222"/>
    </row>
    <row r="1632" spans="1:5" ht="24.95" customHeight="1" x14ac:dyDescent="0.2">
      <c r="A1632" s="130">
        <v>11566</v>
      </c>
      <c r="B1632" s="34" t="s">
        <v>15417</v>
      </c>
      <c r="C1632" s="223" t="s">
        <v>3614</v>
      </c>
      <c r="D1632" s="224">
        <v>3.29</v>
      </c>
      <c r="E1632" s="222"/>
    </row>
    <row r="1633" spans="1:5" ht="24.95" customHeight="1" x14ac:dyDescent="0.2">
      <c r="A1633" s="130">
        <v>11005</v>
      </c>
      <c r="B1633" s="34" t="s">
        <v>15418</v>
      </c>
      <c r="C1633" s="223" t="s">
        <v>3614</v>
      </c>
      <c r="D1633" s="224">
        <v>0.31</v>
      </c>
      <c r="E1633" s="222"/>
    </row>
    <row r="1634" spans="1:5" ht="24.95" customHeight="1" x14ac:dyDescent="0.2">
      <c r="A1634" s="130">
        <v>10709</v>
      </c>
      <c r="B1634" s="34" t="s">
        <v>15419</v>
      </c>
      <c r="C1634" s="223" t="s">
        <v>7</v>
      </c>
      <c r="D1634" s="224">
        <v>2.4</v>
      </c>
      <c r="E1634" s="222"/>
    </row>
    <row r="1635" spans="1:5" ht="24.95" customHeight="1" x14ac:dyDescent="0.2">
      <c r="A1635" s="130">
        <v>10170</v>
      </c>
      <c r="B1635" s="34" t="s">
        <v>15420</v>
      </c>
      <c r="C1635" s="223" t="s">
        <v>776</v>
      </c>
      <c r="D1635" s="224">
        <v>10.23</v>
      </c>
      <c r="E1635" s="222"/>
    </row>
    <row r="1636" spans="1:5" ht="24.95" customHeight="1" x14ac:dyDescent="0.2">
      <c r="A1636" s="130">
        <v>11420</v>
      </c>
      <c r="B1636" s="34" t="s">
        <v>15421</v>
      </c>
      <c r="C1636" s="223" t="s">
        <v>776</v>
      </c>
      <c r="D1636" s="224">
        <v>1.21</v>
      </c>
      <c r="E1636" s="222"/>
    </row>
    <row r="1637" spans="1:5" ht="24.95" customHeight="1" x14ac:dyDescent="0.2">
      <c r="A1637" s="130">
        <v>11421</v>
      </c>
      <c r="B1637" s="34" t="s">
        <v>15422</v>
      </c>
      <c r="C1637" s="223" t="s">
        <v>776</v>
      </c>
      <c r="D1637" s="224">
        <v>1.93</v>
      </c>
      <c r="E1637" s="222"/>
    </row>
    <row r="1638" spans="1:5" ht="24.95" customHeight="1" x14ac:dyDescent="0.2">
      <c r="A1638" s="130">
        <v>11422</v>
      </c>
      <c r="B1638" s="34" t="s">
        <v>15423</v>
      </c>
      <c r="C1638" s="223" t="s">
        <v>776</v>
      </c>
      <c r="D1638" s="224">
        <v>2.76</v>
      </c>
      <c r="E1638" s="222"/>
    </row>
    <row r="1639" spans="1:5" ht="24.95" customHeight="1" x14ac:dyDescent="0.2">
      <c r="A1639" s="130">
        <v>11423</v>
      </c>
      <c r="B1639" s="34" t="s">
        <v>15424</v>
      </c>
      <c r="C1639" s="223" t="s">
        <v>776</v>
      </c>
      <c r="D1639" s="224">
        <v>4.16</v>
      </c>
      <c r="E1639" s="222"/>
    </row>
    <row r="1640" spans="1:5" ht="24.95" customHeight="1" x14ac:dyDescent="0.2">
      <c r="A1640" s="130">
        <v>11424</v>
      </c>
      <c r="B1640" s="34" t="s">
        <v>15425</v>
      </c>
      <c r="C1640" s="223" t="s">
        <v>776</v>
      </c>
      <c r="D1640" s="224">
        <v>10.24</v>
      </c>
      <c r="E1640" s="222"/>
    </row>
    <row r="1641" spans="1:5" ht="24.95" customHeight="1" x14ac:dyDescent="0.2">
      <c r="A1641" s="130">
        <v>11425</v>
      </c>
      <c r="B1641" s="34" t="s">
        <v>15426</v>
      </c>
      <c r="C1641" s="223" t="s">
        <v>776</v>
      </c>
      <c r="D1641" s="224">
        <v>13.17</v>
      </c>
      <c r="E1641" s="222"/>
    </row>
    <row r="1642" spans="1:5" ht="24.95" customHeight="1" x14ac:dyDescent="0.2">
      <c r="A1642" s="130">
        <v>10811</v>
      </c>
      <c r="B1642" s="34" t="s">
        <v>15427</v>
      </c>
      <c r="C1642" s="223" t="s">
        <v>776</v>
      </c>
      <c r="D1642" s="224">
        <v>12.45</v>
      </c>
      <c r="E1642" s="222"/>
    </row>
    <row r="1643" spans="1:5" ht="24.95" customHeight="1" x14ac:dyDescent="0.2">
      <c r="A1643" s="130">
        <v>10712</v>
      </c>
      <c r="B1643" s="34" t="s">
        <v>15428</v>
      </c>
      <c r="C1643" s="223" t="s">
        <v>776</v>
      </c>
      <c r="D1643" s="224">
        <v>1.81</v>
      </c>
      <c r="E1643" s="222"/>
    </row>
    <row r="1644" spans="1:5" ht="24.95" customHeight="1" x14ac:dyDescent="0.2">
      <c r="A1644" s="130">
        <v>10711</v>
      </c>
      <c r="B1644" s="34" t="s">
        <v>15429</v>
      </c>
      <c r="C1644" s="223" t="s">
        <v>776</v>
      </c>
      <c r="D1644" s="224">
        <v>2.61</v>
      </c>
      <c r="E1644" s="222"/>
    </row>
    <row r="1645" spans="1:5" ht="24.95" customHeight="1" x14ac:dyDescent="0.2">
      <c r="A1645" s="130">
        <v>10858</v>
      </c>
      <c r="B1645" s="34" t="s">
        <v>15430</v>
      </c>
      <c r="C1645" s="223" t="s">
        <v>776</v>
      </c>
      <c r="D1645" s="224">
        <v>2.38</v>
      </c>
      <c r="E1645" s="222"/>
    </row>
    <row r="1646" spans="1:5" ht="24.95" customHeight="1" x14ac:dyDescent="0.2">
      <c r="A1646" s="130">
        <v>10710</v>
      </c>
      <c r="B1646" s="34" t="s">
        <v>15431</v>
      </c>
      <c r="C1646" s="223" t="s">
        <v>776</v>
      </c>
      <c r="D1646" s="224">
        <v>3.06</v>
      </c>
      <c r="E1646" s="222"/>
    </row>
    <row r="1647" spans="1:5" ht="24.95" customHeight="1" x14ac:dyDescent="0.2">
      <c r="A1647" s="130">
        <v>11010</v>
      </c>
      <c r="B1647" s="34" t="s">
        <v>15432</v>
      </c>
      <c r="C1647" s="223" t="s">
        <v>776</v>
      </c>
      <c r="D1647" s="224">
        <v>7.79</v>
      </c>
      <c r="E1647" s="222"/>
    </row>
    <row r="1648" spans="1:5" ht="24.95" customHeight="1" x14ac:dyDescent="0.2">
      <c r="A1648" s="130">
        <v>10162</v>
      </c>
      <c r="B1648" s="34" t="s">
        <v>15433</v>
      </c>
      <c r="C1648" s="223" t="s">
        <v>3614</v>
      </c>
      <c r="D1648" s="224">
        <v>21.35</v>
      </c>
      <c r="E1648" s="222"/>
    </row>
    <row r="1649" spans="1:5" ht="24.95" customHeight="1" x14ac:dyDescent="0.2">
      <c r="A1649" s="130">
        <v>10817</v>
      </c>
      <c r="B1649" s="34" t="s">
        <v>15434</v>
      </c>
      <c r="C1649" s="223" t="s">
        <v>15435</v>
      </c>
      <c r="D1649" s="224">
        <v>1356.13</v>
      </c>
      <c r="E1649" s="222"/>
    </row>
    <row r="1650" spans="1:5" ht="24.95" customHeight="1" x14ac:dyDescent="0.2">
      <c r="A1650" s="130">
        <v>10064</v>
      </c>
      <c r="B1650" s="34" t="s">
        <v>15436</v>
      </c>
      <c r="C1650" s="223" t="s">
        <v>15435</v>
      </c>
      <c r="D1650" s="224">
        <v>1584.95</v>
      </c>
      <c r="E1650" s="222"/>
    </row>
    <row r="1651" spans="1:5" ht="24.95" customHeight="1" x14ac:dyDescent="0.2">
      <c r="A1651" s="130">
        <v>10062</v>
      </c>
      <c r="B1651" s="34" t="s">
        <v>15437</v>
      </c>
      <c r="C1651" s="223" t="s">
        <v>7</v>
      </c>
      <c r="D1651" s="224">
        <v>8.48</v>
      </c>
      <c r="E1651" s="222"/>
    </row>
    <row r="1652" spans="1:5" ht="24.95" customHeight="1" x14ac:dyDescent="0.2">
      <c r="A1652" s="130">
        <v>10066</v>
      </c>
      <c r="B1652" s="34" t="s">
        <v>15438</v>
      </c>
      <c r="C1652" s="223" t="s">
        <v>737</v>
      </c>
      <c r="D1652" s="224">
        <v>1730.61</v>
      </c>
      <c r="E1652" s="222"/>
    </row>
    <row r="1653" spans="1:5" ht="24.95" customHeight="1" x14ac:dyDescent="0.2">
      <c r="A1653" s="130">
        <v>10256</v>
      </c>
      <c r="B1653" s="34" t="s">
        <v>15439</v>
      </c>
      <c r="C1653" s="223" t="s">
        <v>15435</v>
      </c>
      <c r="D1653" s="224">
        <v>192.41</v>
      </c>
      <c r="E1653" s="222"/>
    </row>
    <row r="1654" spans="1:5" ht="24.95" customHeight="1" x14ac:dyDescent="0.2">
      <c r="A1654" s="130">
        <v>10312</v>
      </c>
      <c r="B1654" s="34" t="s">
        <v>15440</v>
      </c>
      <c r="C1654" s="223" t="s">
        <v>159</v>
      </c>
      <c r="D1654" s="224">
        <v>1.02</v>
      </c>
      <c r="E1654" s="222"/>
    </row>
    <row r="1655" spans="1:5" ht="24.95" customHeight="1" x14ac:dyDescent="0.2">
      <c r="A1655" s="130">
        <v>10153</v>
      </c>
      <c r="B1655" s="34" t="s">
        <v>15441</v>
      </c>
      <c r="C1655" s="223" t="s">
        <v>776</v>
      </c>
      <c r="D1655" s="224">
        <v>209.49</v>
      </c>
      <c r="E1655" s="222"/>
    </row>
    <row r="1656" spans="1:5" ht="24.95" customHeight="1" x14ac:dyDescent="0.2">
      <c r="A1656" s="130">
        <v>10068</v>
      </c>
      <c r="B1656" s="34" t="s">
        <v>15442</v>
      </c>
      <c r="C1656" s="223" t="s">
        <v>737</v>
      </c>
      <c r="D1656" s="224">
        <v>1215.6500000000001</v>
      </c>
      <c r="E1656" s="222"/>
    </row>
    <row r="1657" spans="1:5" ht="24.95" customHeight="1" x14ac:dyDescent="0.2">
      <c r="A1657" s="130">
        <v>10143</v>
      </c>
      <c r="B1657" s="34" t="s">
        <v>15443</v>
      </c>
      <c r="C1657" s="223" t="s">
        <v>159</v>
      </c>
      <c r="D1657" s="224">
        <v>3.96</v>
      </c>
      <c r="E1657" s="222"/>
    </row>
    <row r="1658" spans="1:5" ht="24.95" customHeight="1" x14ac:dyDescent="0.2">
      <c r="A1658" s="130">
        <v>10145</v>
      </c>
      <c r="B1658" s="34" t="s">
        <v>15444</v>
      </c>
      <c r="C1658" s="223" t="s">
        <v>159</v>
      </c>
      <c r="D1658" s="224">
        <v>4.62</v>
      </c>
      <c r="E1658" s="222"/>
    </row>
    <row r="1659" spans="1:5" ht="24.95" customHeight="1" x14ac:dyDescent="0.2">
      <c r="A1659" s="130">
        <v>10144</v>
      </c>
      <c r="B1659" s="34" t="s">
        <v>15445</v>
      </c>
      <c r="C1659" s="223" t="s">
        <v>159</v>
      </c>
      <c r="D1659" s="224">
        <v>5.21</v>
      </c>
      <c r="E1659" s="222"/>
    </row>
    <row r="1660" spans="1:5" ht="24.95" customHeight="1" x14ac:dyDescent="0.2">
      <c r="A1660" s="130">
        <v>10169</v>
      </c>
      <c r="B1660" s="34" t="s">
        <v>15446</v>
      </c>
      <c r="C1660" s="223" t="s">
        <v>159</v>
      </c>
      <c r="D1660" s="224">
        <v>4.3</v>
      </c>
      <c r="E1660" s="222"/>
    </row>
    <row r="1661" spans="1:5" ht="24.95" customHeight="1" x14ac:dyDescent="0.2">
      <c r="A1661" s="130">
        <v>10772</v>
      </c>
      <c r="B1661" s="34" t="s">
        <v>15447</v>
      </c>
      <c r="C1661" s="223" t="s">
        <v>10</v>
      </c>
      <c r="D1661" s="224">
        <v>2020.38</v>
      </c>
      <c r="E1661" s="222"/>
    </row>
    <row r="1662" spans="1:5" ht="24.95" customHeight="1" x14ac:dyDescent="0.2">
      <c r="A1662" s="130">
        <v>10001</v>
      </c>
      <c r="B1662" s="34" t="s">
        <v>15448</v>
      </c>
      <c r="C1662" s="223" t="s">
        <v>10</v>
      </c>
      <c r="D1662" s="224">
        <v>1702.46</v>
      </c>
      <c r="E1662" s="222"/>
    </row>
    <row r="1663" spans="1:5" ht="24.95" customHeight="1" x14ac:dyDescent="0.2">
      <c r="A1663" s="130">
        <v>10353</v>
      </c>
      <c r="B1663" s="34" t="s">
        <v>15449</v>
      </c>
      <c r="C1663" s="223" t="s">
        <v>3614</v>
      </c>
      <c r="D1663" s="224">
        <v>31.78</v>
      </c>
      <c r="E1663" s="222"/>
    </row>
    <row r="1664" spans="1:5" ht="24.95" customHeight="1" x14ac:dyDescent="0.2">
      <c r="A1664" s="130">
        <v>10622</v>
      </c>
      <c r="B1664" s="34" t="s">
        <v>15450</v>
      </c>
      <c r="C1664" s="223" t="s">
        <v>738</v>
      </c>
      <c r="D1664" s="224">
        <v>10.84</v>
      </c>
      <c r="E1664" s="222"/>
    </row>
    <row r="1665" spans="1:5" ht="24.95" customHeight="1" x14ac:dyDescent="0.2">
      <c r="A1665" s="130">
        <v>10085</v>
      </c>
      <c r="B1665" s="34" t="s">
        <v>15451</v>
      </c>
      <c r="C1665" s="223" t="s">
        <v>15452</v>
      </c>
      <c r="D1665" s="224">
        <v>31.4</v>
      </c>
      <c r="E1665" s="222"/>
    </row>
    <row r="1666" spans="1:5" ht="24.95" customHeight="1" x14ac:dyDescent="0.2">
      <c r="A1666" s="130">
        <v>11014</v>
      </c>
      <c r="B1666" s="34" t="s">
        <v>15453</v>
      </c>
      <c r="C1666" s="223" t="s">
        <v>738</v>
      </c>
      <c r="D1666" s="224">
        <v>33.630000000000003</v>
      </c>
      <c r="E1666" s="222"/>
    </row>
    <row r="1667" spans="1:5" ht="24.95" customHeight="1" x14ac:dyDescent="0.2">
      <c r="A1667" s="130">
        <v>10086</v>
      </c>
      <c r="B1667" s="34" t="s">
        <v>15454</v>
      </c>
      <c r="C1667" s="223" t="s">
        <v>15452</v>
      </c>
      <c r="D1667" s="224">
        <v>51.06</v>
      </c>
      <c r="E1667" s="222"/>
    </row>
    <row r="1668" spans="1:5" ht="24.95" customHeight="1" x14ac:dyDescent="0.2">
      <c r="A1668" s="130">
        <v>10087</v>
      </c>
      <c r="B1668" s="34" t="s">
        <v>15455</v>
      </c>
      <c r="C1668" s="223" t="s">
        <v>15452</v>
      </c>
      <c r="D1668" s="224">
        <v>60.85</v>
      </c>
      <c r="E1668" s="222"/>
    </row>
    <row r="1669" spans="1:5" ht="24.95" customHeight="1" x14ac:dyDescent="0.2">
      <c r="A1669" s="130">
        <v>11462</v>
      </c>
      <c r="B1669" s="34" t="s">
        <v>15456</v>
      </c>
      <c r="C1669" s="223" t="s">
        <v>159</v>
      </c>
      <c r="D1669" s="224">
        <v>4.8600000000000003</v>
      </c>
      <c r="E1669" s="222"/>
    </row>
    <row r="1670" spans="1:5" ht="24.95" customHeight="1" x14ac:dyDescent="0.2">
      <c r="A1670" s="130">
        <v>10147</v>
      </c>
      <c r="B1670" s="34" t="s">
        <v>15457</v>
      </c>
      <c r="C1670" s="223" t="s">
        <v>159</v>
      </c>
      <c r="D1670" s="224">
        <v>4.0599999999999996</v>
      </c>
      <c r="E1670" s="222"/>
    </row>
    <row r="1671" spans="1:5" ht="24.95" customHeight="1" x14ac:dyDescent="0.2">
      <c r="A1671" s="130">
        <v>10146</v>
      </c>
      <c r="B1671" s="34" t="s">
        <v>15458</v>
      </c>
      <c r="C1671" s="223" t="s">
        <v>159</v>
      </c>
      <c r="D1671" s="224">
        <v>3.61</v>
      </c>
      <c r="E1671" s="222"/>
    </row>
    <row r="1672" spans="1:5" ht="24.95" customHeight="1" x14ac:dyDescent="0.2">
      <c r="A1672" s="130">
        <v>10812</v>
      </c>
      <c r="B1672" s="34" t="s">
        <v>15459</v>
      </c>
      <c r="C1672" s="223" t="s">
        <v>159</v>
      </c>
      <c r="D1672" s="224">
        <v>4.22</v>
      </c>
      <c r="E1672" s="222"/>
    </row>
    <row r="1673" spans="1:5" ht="24.95" customHeight="1" x14ac:dyDescent="0.2">
      <c r="A1673" s="130">
        <v>10379</v>
      </c>
      <c r="B1673" s="34" t="s">
        <v>15460</v>
      </c>
      <c r="C1673" s="223" t="s">
        <v>738</v>
      </c>
      <c r="D1673" s="224">
        <v>53.3</v>
      </c>
      <c r="E1673" s="222"/>
    </row>
    <row r="1674" spans="1:5" ht="24.95" customHeight="1" x14ac:dyDescent="0.2">
      <c r="A1674" s="130">
        <v>10168</v>
      </c>
      <c r="B1674" s="34" t="s">
        <v>15461</v>
      </c>
      <c r="C1674" s="223" t="s">
        <v>159</v>
      </c>
      <c r="D1674" s="224">
        <v>4.13</v>
      </c>
      <c r="E1674" s="222"/>
    </row>
    <row r="1675" spans="1:5" ht="24.95" customHeight="1" x14ac:dyDescent="0.2">
      <c r="A1675" s="130">
        <v>10148</v>
      </c>
      <c r="B1675" s="34" t="s">
        <v>15462</v>
      </c>
      <c r="C1675" s="223" t="s">
        <v>159</v>
      </c>
      <c r="D1675" s="224">
        <v>4.03</v>
      </c>
      <c r="E1675" s="222"/>
    </row>
    <row r="1676" spans="1:5" ht="24.95" customHeight="1" x14ac:dyDescent="0.2">
      <c r="A1676" s="130">
        <v>10150</v>
      </c>
      <c r="B1676" s="34" t="s">
        <v>15463</v>
      </c>
      <c r="C1676" s="223" t="s">
        <v>159</v>
      </c>
      <c r="D1676" s="224">
        <v>4.09</v>
      </c>
      <c r="E1676" s="222"/>
    </row>
    <row r="1677" spans="1:5" ht="24.95" customHeight="1" x14ac:dyDescent="0.2">
      <c r="A1677" s="130">
        <v>10149</v>
      </c>
      <c r="B1677" s="34" t="s">
        <v>15464</v>
      </c>
      <c r="C1677" s="223" t="s">
        <v>159</v>
      </c>
      <c r="D1677" s="224">
        <v>4.08</v>
      </c>
      <c r="E1677" s="222"/>
    </row>
    <row r="1678" spans="1:5" ht="24.95" customHeight="1" x14ac:dyDescent="0.2">
      <c r="A1678" s="130">
        <v>10854</v>
      </c>
      <c r="B1678" s="34" t="s">
        <v>15465</v>
      </c>
      <c r="C1678" s="223" t="s">
        <v>159</v>
      </c>
      <c r="D1678" s="224">
        <v>5.01</v>
      </c>
      <c r="E1678" s="222"/>
    </row>
    <row r="1679" spans="1:5" ht="24.95" customHeight="1" x14ac:dyDescent="0.2">
      <c r="A1679" s="130">
        <v>10188</v>
      </c>
      <c r="B1679" s="34" t="s">
        <v>15466</v>
      </c>
      <c r="C1679" s="223" t="s">
        <v>3830</v>
      </c>
      <c r="D1679" s="224">
        <v>28.33</v>
      </c>
      <c r="E1679" s="222"/>
    </row>
    <row r="1680" spans="1:5" ht="24.95" customHeight="1" x14ac:dyDescent="0.2">
      <c r="A1680" s="130">
        <v>10189</v>
      </c>
      <c r="B1680" s="34" t="s">
        <v>15467</v>
      </c>
      <c r="C1680" s="223" t="s">
        <v>3830</v>
      </c>
      <c r="D1680" s="224">
        <v>26.67</v>
      </c>
      <c r="E1680" s="222"/>
    </row>
    <row r="1681" spans="1:5" ht="24.95" customHeight="1" x14ac:dyDescent="0.2">
      <c r="A1681" s="130">
        <v>10092</v>
      </c>
      <c r="B1681" s="34" t="s">
        <v>15468</v>
      </c>
      <c r="C1681" s="223" t="s">
        <v>159</v>
      </c>
      <c r="D1681" s="224">
        <v>0.48</v>
      </c>
      <c r="E1681" s="222"/>
    </row>
    <row r="1682" spans="1:5" ht="24.95" customHeight="1" x14ac:dyDescent="0.2">
      <c r="A1682" s="130">
        <v>10357</v>
      </c>
      <c r="B1682" s="34" t="s">
        <v>15469</v>
      </c>
      <c r="C1682" s="223" t="s">
        <v>3614</v>
      </c>
      <c r="D1682" s="224">
        <v>44.86</v>
      </c>
      <c r="E1682" s="222"/>
    </row>
    <row r="1683" spans="1:5" ht="24.95" customHeight="1" x14ac:dyDescent="0.2">
      <c r="A1683" s="130">
        <v>10171</v>
      </c>
      <c r="B1683" s="34" t="s">
        <v>15470</v>
      </c>
      <c r="C1683" s="223" t="s">
        <v>3614</v>
      </c>
      <c r="D1683" s="224">
        <v>1.21</v>
      </c>
      <c r="E1683" s="222"/>
    </row>
    <row r="1684" spans="1:5" ht="24.95" customHeight="1" x14ac:dyDescent="0.2">
      <c r="A1684" s="130">
        <v>10006</v>
      </c>
      <c r="B1684" s="34" t="s">
        <v>15471</v>
      </c>
      <c r="C1684" s="223" t="s">
        <v>10</v>
      </c>
      <c r="D1684" s="224">
        <v>3035.21</v>
      </c>
      <c r="E1684" s="222"/>
    </row>
    <row r="1685" spans="1:5" ht="24.95" customHeight="1" x14ac:dyDescent="0.2">
      <c r="A1685" s="130">
        <v>10362</v>
      </c>
      <c r="B1685" s="34" t="s">
        <v>15472</v>
      </c>
      <c r="C1685" s="223" t="s">
        <v>159</v>
      </c>
      <c r="D1685" s="224">
        <v>21.32</v>
      </c>
      <c r="E1685" s="222"/>
    </row>
    <row r="1686" spans="1:5" ht="24.95" customHeight="1" x14ac:dyDescent="0.2">
      <c r="A1686" s="130">
        <v>11427</v>
      </c>
      <c r="B1686" s="34" t="s">
        <v>15473</v>
      </c>
      <c r="C1686" s="223" t="s">
        <v>737</v>
      </c>
      <c r="D1686" s="224">
        <v>237.22</v>
      </c>
      <c r="E1686" s="222"/>
    </row>
    <row r="1687" spans="1:5" ht="24.95" customHeight="1" x14ac:dyDescent="0.2">
      <c r="A1687" s="130">
        <v>11428</v>
      </c>
      <c r="B1687" s="34" t="s">
        <v>15474</v>
      </c>
      <c r="C1687" s="223" t="s">
        <v>737</v>
      </c>
      <c r="D1687" s="224">
        <v>242.14</v>
      </c>
      <c r="E1687" s="222"/>
    </row>
    <row r="1688" spans="1:5" ht="24.95" customHeight="1" x14ac:dyDescent="0.2">
      <c r="A1688" s="130">
        <v>11426</v>
      </c>
      <c r="B1688" s="34" t="s">
        <v>15475</v>
      </c>
      <c r="C1688" s="223" t="s">
        <v>737</v>
      </c>
      <c r="D1688" s="224">
        <v>252.11</v>
      </c>
      <c r="E1688" s="222"/>
    </row>
    <row r="1689" spans="1:5" ht="24.95" customHeight="1" x14ac:dyDescent="0.2">
      <c r="A1689" s="130">
        <v>11406</v>
      </c>
      <c r="B1689" s="34" t="s">
        <v>15476</v>
      </c>
      <c r="C1689" s="223" t="s">
        <v>737</v>
      </c>
      <c r="D1689" s="224">
        <v>258.33999999999997</v>
      </c>
      <c r="E1689" s="222"/>
    </row>
    <row r="1690" spans="1:5" ht="24.95" customHeight="1" x14ac:dyDescent="0.2">
      <c r="A1690" s="130">
        <v>11481</v>
      </c>
      <c r="B1690" s="34" t="s">
        <v>15477</v>
      </c>
      <c r="C1690" s="223" t="s">
        <v>737</v>
      </c>
      <c r="D1690" s="224">
        <v>266.26</v>
      </c>
      <c r="E1690" s="222"/>
    </row>
    <row r="1691" spans="1:5" ht="24.95" customHeight="1" x14ac:dyDescent="0.2">
      <c r="A1691" s="130">
        <v>11482</v>
      </c>
      <c r="B1691" s="34" t="s">
        <v>15478</v>
      </c>
      <c r="C1691" s="223" t="s">
        <v>737</v>
      </c>
      <c r="D1691" s="224">
        <v>275.05</v>
      </c>
      <c r="E1691" s="222"/>
    </row>
    <row r="1692" spans="1:5" ht="24.95" customHeight="1" x14ac:dyDescent="0.2">
      <c r="A1692" s="130">
        <v>10283</v>
      </c>
      <c r="B1692" s="34" t="s">
        <v>15479</v>
      </c>
      <c r="C1692" s="223" t="s">
        <v>3614</v>
      </c>
      <c r="D1692" s="224">
        <v>1254.93</v>
      </c>
      <c r="E1692" s="222"/>
    </row>
    <row r="1693" spans="1:5" ht="24.95" customHeight="1" x14ac:dyDescent="0.2">
      <c r="A1693" s="130">
        <v>10364</v>
      </c>
      <c r="B1693" s="34" t="s">
        <v>15480</v>
      </c>
      <c r="C1693" s="223" t="s">
        <v>3614</v>
      </c>
      <c r="D1693" s="224">
        <v>13.59</v>
      </c>
      <c r="E1693" s="222"/>
    </row>
    <row r="1694" spans="1:5" ht="24.95" customHeight="1" x14ac:dyDescent="0.2">
      <c r="A1694" s="130">
        <v>11004</v>
      </c>
      <c r="B1694" s="34" t="s">
        <v>15481</v>
      </c>
      <c r="C1694" s="223" t="s">
        <v>3614</v>
      </c>
      <c r="D1694" s="224">
        <v>1.1200000000000001</v>
      </c>
      <c r="E1694" s="222"/>
    </row>
    <row r="1695" spans="1:5" ht="24.95" customHeight="1" x14ac:dyDescent="0.2">
      <c r="A1695" s="130">
        <v>10651</v>
      </c>
      <c r="B1695" s="34" t="s">
        <v>15482</v>
      </c>
      <c r="C1695" s="223" t="s">
        <v>3614</v>
      </c>
      <c r="D1695" s="224">
        <v>26.42</v>
      </c>
      <c r="E1695" s="222"/>
    </row>
    <row r="1696" spans="1:5" ht="24.95" customHeight="1" x14ac:dyDescent="0.2">
      <c r="A1696" s="130">
        <v>10796</v>
      </c>
      <c r="B1696" s="34" t="s">
        <v>15483</v>
      </c>
      <c r="C1696" s="223" t="s">
        <v>3614</v>
      </c>
      <c r="D1696" s="224">
        <v>26.08</v>
      </c>
      <c r="E1696" s="222"/>
    </row>
    <row r="1697" spans="1:5" ht="24.95" customHeight="1" x14ac:dyDescent="0.2">
      <c r="A1697" s="130">
        <v>10614</v>
      </c>
      <c r="B1697" s="34" t="s">
        <v>15484</v>
      </c>
      <c r="C1697" s="223" t="s">
        <v>3614</v>
      </c>
      <c r="D1697" s="224">
        <v>30.08</v>
      </c>
      <c r="E1697" s="222"/>
    </row>
    <row r="1698" spans="1:5" ht="24.95" customHeight="1" x14ac:dyDescent="0.2">
      <c r="A1698" s="130">
        <v>10708</v>
      </c>
      <c r="B1698" s="34" t="s">
        <v>15485</v>
      </c>
      <c r="C1698" s="223" t="s">
        <v>3614</v>
      </c>
      <c r="D1698" s="224">
        <v>12588.59</v>
      </c>
      <c r="E1698" s="222"/>
    </row>
    <row r="1699" spans="1:5" ht="24.95" customHeight="1" x14ac:dyDescent="0.2">
      <c r="A1699" s="130">
        <v>10856</v>
      </c>
      <c r="B1699" s="34" t="s">
        <v>15486</v>
      </c>
      <c r="C1699" s="223" t="s">
        <v>3614</v>
      </c>
      <c r="D1699" s="224">
        <v>11603.84</v>
      </c>
      <c r="E1699" s="222"/>
    </row>
    <row r="1700" spans="1:5" ht="24.95" customHeight="1" x14ac:dyDescent="0.2">
      <c r="A1700" s="130">
        <v>11476</v>
      </c>
      <c r="B1700" s="34" t="s">
        <v>15487</v>
      </c>
      <c r="C1700" s="223" t="s">
        <v>3614</v>
      </c>
      <c r="D1700" s="224">
        <v>0.27</v>
      </c>
      <c r="E1700" s="222"/>
    </row>
    <row r="1701" spans="1:5" ht="24.95" customHeight="1" x14ac:dyDescent="0.2">
      <c r="A1701" s="130">
        <v>10045</v>
      </c>
      <c r="B1701" s="34" t="s">
        <v>15488</v>
      </c>
      <c r="C1701" s="223" t="s">
        <v>776</v>
      </c>
      <c r="D1701" s="224">
        <v>0.9</v>
      </c>
      <c r="E1701" s="222"/>
    </row>
    <row r="1702" spans="1:5" ht="24.95" customHeight="1" x14ac:dyDescent="0.2">
      <c r="A1702" s="130">
        <v>10644</v>
      </c>
      <c r="B1702" s="34" t="s">
        <v>15489</v>
      </c>
      <c r="C1702" s="223" t="s">
        <v>3614</v>
      </c>
      <c r="D1702" s="224">
        <v>1024.48</v>
      </c>
      <c r="E1702" s="222"/>
    </row>
    <row r="1703" spans="1:5" ht="24.95" customHeight="1" x14ac:dyDescent="0.2">
      <c r="A1703" s="130">
        <v>10774</v>
      </c>
      <c r="B1703" s="34" t="s">
        <v>15490</v>
      </c>
      <c r="C1703" s="223" t="s">
        <v>3614</v>
      </c>
      <c r="D1703" s="224">
        <v>7.97</v>
      </c>
      <c r="E1703" s="222"/>
    </row>
    <row r="1704" spans="1:5" ht="24.95" customHeight="1" x14ac:dyDescent="0.2">
      <c r="A1704" s="130">
        <v>11007</v>
      </c>
      <c r="B1704" s="34" t="s">
        <v>15491</v>
      </c>
      <c r="C1704" s="223" t="s">
        <v>3614</v>
      </c>
      <c r="D1704" s="224">
        <v>1.66</v>
      </c>
      <c r="E1704" s="222"/>
    </row>
    <row r="1705" spans="1:5" ht="24.95" customHeight="1" x14ac:dyDescent="0.2">
      <c r="A1705" s="130">
        <v>10689</v>
      </c>
      <c r="B1705" s="34" t="s">
        <v>15492</v>
      </c>
      <c r="C1705" s="223" t="s">
        <v>3614</v>
      </c>
      <c r="D1705" s="224">
        <v>46.88</v>
      </c>
      <c r="E1705" s="222"/>
    </row>
    <row r="1706" spans="1:5" ht="24.95" customHeight="1" x14ac:dyDescent="0.2">
      <c r="A1706" s="130">
        <v>10879</v>
      </c>
      <c r="B1706" s="34" t="s">
        <v>15493</v>
      </c>
      <c r="C1706" s="223" t="s">
        <v>738</v>
      </c>
      <c r="D1706" s="224">
        <v>2298.5100000000002</v>
      </c>
      <c r="E1706" s="222"/>
    </row>
    <row r="1707" spans="1:5" ht="24.95" customHeight="1" x14ac:dyDescent="0.2">
      <c r="A1707" s="130">
        <v>10880</v>
      </c>
      <c r="B1707" s="34" t="s">
        <v>15494</v>
      </c>
      <c r="C1707" s="223" t="s">
        <v>738</v>
      </c>
      <c r="D1707" s="224">
        <v>2261.66</v>
      </c>
      <c r="E1707" s="222"/>
    </row>
    <row r="1708" spans="1:5" ht="24.95" customHeight="1" x14ac:dyDescent="0.2">
      <c r="A1708" s="130">
        <v>10881</v>
      </c>
      <c r="B1708" s="34" t="s">
        <v>15495</v>
      </c>
      <c r="C1708" s="223" t="s">
        <v>738</v>
      </c>
      <c r="D1708" s="224">
        <v>2485.1999999999998</v>
      </c>
      <c r="E1708" s="222"/>
    </row>
    <row r="1709" spans="1:5" ht="24.95" customHeight="1" x14ac:dyDescent="0.2">
      <c r="A1709" s="130">
        <v>10882</v>
      </c>
      <c r="B1709" s="34" t="s">
        <v>15496</v>
      </c>
      <c r="C1709" s="223" t="s">
        <v>738</v>
      </c>
      <c r="D1709" s="224">
        <v>2595.4899999999998</v>
      </c>
      <c r="E1709" s="222"/>
    </row>
    <row r="1710" spans="1:5" ht="24.95" customHeight="1" x14ac:dyDescent="0.2">
      <c r="A1710" s="130">
        <v>10883</v>
      </c>
      <c r="B1710" s="34" t="s">
        <v>15497</v>
      </c>
      <c r="C1710" s="223" t="s">
        <v>738</v>
      </c>
      <c r="D1710" s="224">
        <v>2664.39</v>
      </c>
      <c r="E1710" s="222"/>
    </row>
    <row r="1711" spans="1:5" ht="24.95" customHeight="1" x14ac:dyDescent="0.2">
      <c r="A1711" s="130">
        <v>10884</v>
      </c>
      <c r="B1711" s="34" t="s">
        <v>15498</v>
      </c>
      <c r="C1711" s="223" t="s">
        <v>738</v>
      </c>
      <c r="D1711" s="224">
        <v>2694.03</v>
      </c>
      <c r="E1711" s="222"/>
    </row>
    <row r="1712" spans="1:5" ht="24.95" customHeight="1" x14ac:dyDescent="0.2">
      <c r="A1712" s="130">
        <v>10873</v>
      </c>
      <c r="B1712" s="34" t="s">
        <v>15499</v>
      </c>
      <c r="C1712" s="223" t="s">
        <v>738</v>
      </c>
      <c r="D1712" s="224">
        <v>1774.62</v>
      </c>
      <c r="E1712" s="222"/>
    </row>
    <row r="1713" spans="1:5" ht="24.95" customHeight="1" x14ac:dyDescent="0.2">
      <c r="A1713" s="130">
        <v>10874</v>
      </c>
      <c r="B1713" s="34" t="s">
        <v>15500</v>
      </c>
      <c r="C1713" s="223" t="s">
        <v>738</v>
      </c>
      <c r="D1713" s="224">
        <v>1806.73</v>
      </c>
      <c r="E1713" s="222"/>
    </row>
    <row r="1714" spans="1:5" ht="24.95" customHeight="1" x14ac:dyDescent="0.2">
      <c r="A1714" s="130">
        <v>10875</v>
      </c>
      <c r="B1714" s="34" t="s">
        <v>15501</v>
      </c>
      <c r="C1714" s="223" t="s">
        <v>738</v>
      </c>
      <c r="D1714" s="224">
        <v>1862.44</v>
      </c>
      <c r="E1714" s="222"/>
    </row>
    <row r="1715" spans="1:5" ht="24.95" customHeight="1" x14ac:dyDescent="0.2">
      <c r="A1715" s="130">
        <v>10876</v>
      </c>
      <c r="B1715" s="34" t="s">
        <v>15502</v>
      </c>
      <c r="C1715" s="223" t="s">
        <v>738</v>
      </c>
      <c r="D1715" s="224">
        <v>2081.89</v>
      </c>
      <c r="E1715" s="222"/>
    </row>
    <row r="1716" spans="1:5" ht="24.95" customHeight="1" x14ac:dyDescent="0.2">
      <c r="A1716" s="130">
        <v>10877</v>
      </c>
      <c r="B1716" s="34" t="s">
        <v>15503</v>
      </c>
      <c r="C1716" s="223" t="s">
        <v>738</v>
      </c>
      <c r="D1716" s="224">
        <v>2230.0100000000002</v>
      </c>
      <c r="E1716" s="222"/>
    </row>
    <row r="1717" spans="1:5" ht="24.95" customHeight="1" x14ac:dyDescent="0.2">
      <c r="A1717" s="130">
        <v>10878</v>
      </c>
      <c r="B1717" s="34" t="s">
        <v>15504</v>
      </c>
      <c r="C1717" s="223" t="s">
        <v>738</v>
      </c>
      <c r="D1717" s="224">
        <v>2302.62</v>
      </c>
      <c r="E1717" s="222"/>
    </row>
    <row r="1718" spans="1:5" ht="24.95" customHeight="1" x14ac:dyDescent="0.2">
      <c r="A1718" s="130">
        <v>10342</v>
      </c>
      <c r="B1718" s="34" t="s">
        <v>15505</v>
      </c>
      <c r="C1718" s="223" t="s">
        <v>776</v>
      </c>
      <c r="D1718" s="224">
        <v>201.67</v>
      </c>
      <c r="E1718" s="222"/>
    </row>
    <row r="1719" spans="1:5" ht="24.95" customHeight="1" x14ac:dyDescent="0.2">
      <c r="A1719" s="130">
        <v>10208</v>
      </c>
      <c r="B1719" s="34" t="s">
        <v>15506</v>
      </c>
      <c r="C1719" s="223" t="s">
        <v>159</v>
      </c>
      <c r="D1719" s="224">
        <v>27.44</v>
      </c>
      <c r="E1719" s="222"/>
    </row>
    <row r="1720" spans="1:5" ht="24.95" customHeight="1" x14ac:dyDescent="0.2">
      <c r="A1720" s="130">
        <v>11020</v>
      </c>
      <c r="B1720" s="34" t="s">
        <v>15507</v>
      </c>
      <c r="C1720" s="223" t="s">
        <v>15508</v>
      </c>
      <c r="D1720" s="224">
        <v>112</v>
      </c>
      <c r="E1720" s="222"/>
    </row>
    <row r="1721" spans="1:5" ht="24.95" customHeight="1" x14ac:dyDescent="0.2">
      <c r="A1721" s="130">
        <v>10040</v>
      </c>
      <c r="B1721" s="34" t="s">
        <v>15509</v>
      </c>
      <c r="C1721" s="223" t="s">
        <v>159</v>
      </c>
      <c r="D1721" s="224">
        <v>6.58</v>
      </c>
      <c r="E1721" s="222"/>
    </row>
    <row r="1722" spans="1:5" ht="24.95" customHeight="1" x14ac:dyDescent="0.2">
      <c r="A1722" s="130">
        <v>10029</v>
      </c>
      <c r="B1722" s="34" t="s">
        <v>15510</v>
      </c>
      <c r="C1722" s="223" t="s">
        <v>159</v>
      </c>
      <c r="D1722" s="224">
        <v>33.26</v>
      </c>
      <c r="E1722" s="222"/>
    </row>
    <row r="1723" spans="1:5" ht="24.95" customHeight="1" x14ac:dyDescent="0.2">
      <c r="A1723" s="130">
        <v>10028</v>
      </c>
      <c r="B1723" s="34" t="s">
        <v>15511</v>
      </c>
      <c r="C1723" s="223" t="s">
        <v>10</v>
      </c>
      <c r="D1723" s="224">
        <v>33260</v>
      </c>
      <c r="E1723" s="222"/>
    </row>
    <row r="1724" spans="1:5" ht="24.95" customHeight="1" x14ac:dyDescent="0.2">
      <c r="A1724" s="130">
        <v>10185</v>
      </c>
      <c r="B1724" s="34" t="s">
        <v>15512</v>
      </c>
      <c r="C1724" s="223" t="s">
        <v>159</v>
      </c>
      <c r="D1724" s="224">
        <v>16.55</v>
      </c>
      <c r="E1724" s="222"/>
    </row>
    <row r="1725" spans="1:5" ht="24.95" customHeight="1" x14ac:dyDescent="0.2">
      <c r="A1725" s="130">
        <v>10775</v>
      </c>
      <c r="B1725" s="34" t="s">
        <v>15513</v>
      </c>
      <c r="C1725" s="223" t="s">
        <v>776</v>
      </c>
      <c r="D1725" s="224">
        <v>11.76</v>
      </c>
      <c r="E1725" s="222"/>
    </row>
    <row r="1726" spans="1:5" ht="24.95" customHeight="1" x14ac:dyDescent="0.2">
      <c r="A1726" s="130">
        <v>10809</v>
      </c>
      <c r="B1726" s="34" t="s">
        <v>15514</v>
      </c>
      <c r="C1726" s="223" t="s">
        <v>776</v>
      </c>
      <c r="D1726" s="224">
        <v>21.71</v>
      </c>
      <c r="E1726" s="222"/>
    </row>
    <row r="1727" spans="1:5" ht="24.95" customHeight="1" x14ac:dyDescent="0.2">
      <c r="A1727" s="130">
        <v>10763</v>
      </c>
      <c r="B1727" s="34" t="s">
        <v>15515</v>
      </c>
      <c r="C1727" s="223" t="s">
        <v>776</v>
      </c>
      <c r="D1727" s="224">
        <v>39.99</v>
      </c>
      <c r="E1727" s="222"/>
    </row>
    <row r="1728" spans="1:5" ht="24.95" customHeight="1" x14ac:dyDescent="0.2">
      <c r="A1728" s="130">
        <v>11467</v>
      </c>
      <c r="B1728" s="34" t="s">
        <v>15516</v>
      </c>
      <c r="C1728" s="223" t="s">
        <v>15517</v>
      </c>
      <c r="D1728" s="224">
        <v>211.81</v>
      </c>
      <c r="E1728" s="222"/>
    </row>
    <row r="1729" spans="1:5" ht="24.95" customHeight="1" x14ac:dyDescent="0.2">
      <c r="A1729" s="130">
        <v>11006</v>
      </c>
      <c r="B1729" s="34" t="s">
        <v>15518</v>
      </c>
      <c r="C1729" s="223" t="s">
        <v>776</v>
      </c>
      <c r="D1729" s="224">
        <v>2.29</v>
      </c>
      <c r="E1729" s="222"/>
    </row>
    <row r="1730" spans="1:5" ht="24.95" customHeight="1" x14ac:dyDescent="0.2">
      <c r="A1730" s="130">
        <v>10810</v>
      </c>
      <c r="B1730" s="34" t="s">
        <v>15519</v>
      </c>
      <c r="C1730" s="223" t="s">
        <v>776</v>
      </c>
      <c r="D1730" s="224">
        <v>32.18</v>
      </c>
      <c r="E1730" s="222"/>
    </row>
    <row r="1731" spans="1:5" ht="24.95" customHeight="1" x14ac:dyDescent="0.2">
      <c r="A1731" s="130">
        <v>10685</v>
      </c>
      <c r="B1731" s="34" t="s">
        <v>15520</v>
      </c>
      <c r="C1731" s="223" t="s">
        <v>776</v>
      </c>
      <c r="D1731" s="224">
        <v>6.85</v>
      </c>
      <c r="E1731" s="222"/>
    </row>
    <row r="1732" spans="1:5" ht="24.95" customHeight="1" x14ac:dyDescent="0.2">
      <c r="A1732" s="130">
        <v>10686</v>
      </c>
      <c r="B1732" s="34" t="s">
        <v>15521</v>
      </c>
      <c r="C1732" s="223" t="s">
        <v>776</v>
      </c>
      <c r="D1732" s="224">
        <v>17.559999999999999</v>
      </c>
      <c r="E1732" s="222"/>
    </row>
    <row r="1733" spans="1:5" ht="24.95" customHeight="1" x14ac:dyDescent="0.2">
      <c r="A1733" s="130">
        <v>10694</v>
      </c>
      <c r="B1733" s="34" t="s">
        <v>15522</v>
      </c>
      <c r="C1733" s="223" t="s">
        <v>776</v>
      </c>
      <c r="D1733" s="224">
        <v>9.06</v>
      </c>
      <c r="E1733" s="222"/>
    </row>
    <row r="1734" spans="1:5" ht="24.95" customHeight="1" x14ac:dyDescent="0.2">
      <c r="A1734" s="130">
        <v>10693</v>
      </c>
      <c r="B1734" s="34" t="s">
        <v>15523</v>
      </c>
      <c r="C1734" s="223" t="s">
        <v>776</v>
      </c>
      <c r="D1734" s="224">
        <v>6.61</v>
      </c>
      <c r="E1734" s="222"/>
    </row>
    <row r="1735" spans="1:5" ht="24.95" customHeight="1" x14ac:dyDescent="0.2">
      <c r="A1735" s="130">
        <v>10696</v>
      </c>
      <c r="B1735" s="34" t="s">
        <v>15524</v>
      </c>
      <c r="C1735" s="223" t="s">
        <v>776</v>
      </c>
      <c r="D1735" s="224">
        <v>12.9</v>
      </c>
      <c r="E1735" s="222"/>
    </row>
    <row r="1736" spans="1:5" ht="24.95" customHeight="1" x14ac:dyDescent="0.2">
      <c r="A1736" s="130">
        <v>10695</v>
      </c>
      <c r="B1736" s="34" t="s">
        <v>15525</v>
      </c>
      <c r="C1736" s="223" t="s">
        <v>776</v>
      </c>
      <c r="D1736" s="224">
        <v>24.18</v>
      </c>
      <c r="E1736" s="222"/>
    </row>
    <row r="1737" spans="1:5" ht="24.95" customHeight="1" x14ac:dyDescent="0.2">
      <c r="A1737" s="130">
        <v>101197</v>
      </c>
      <c r="B1737" s="34" t="s">
        <v>15526</v>
      </c>
      <c r="C1737" s="223" t="s">
        <v>10</v>
      </c>
      <c r="D1737" s="224">
        <v>1601.92</v>
      </c>
      <c r="E1737" s="222"/>
    </row>
    <row r="1738" spans="1:5" ht="24.95" customHeight="1" x14ac:dyDescent="0.2">
      <c r="A1738" s="130">
        <v>10777</v>
      </c>
      <c r="B1738" s="34" t="s">
        <v>15527</v>
      </c>
      <c r="C1738" s="223" t="s">
        <v>10</v>
      </c>
      <c r="D1738" s="224">
        <v>1778.62</v>
      </c>
      <c r="E1738" s="222"/>
    </row>
    <row r="1739" spans="1:5" ht="24.95" customHeight="1" x14ac:dyDescent="0.2">
      <c r="A1739" s="130">
        <v>10011</v>
      </c>
      <c r="B1739" s="34" t="s">
        <v>15528</v>
      </c>
      <c r="C1739" s="223" t="s">
        <v>10</v>
      </c>
      <c r="D1739" s="224">
        <v>1451.83</v>
      </c>
      <c r="E1739" s="222"/>
    </row>
    <row r="1740" spans="1:5" ht="24.95" customHeight="1" x14ac:dyDescent="0.2">
      <c r="A1740" s="130">
        <v>10022</v>
      </c>
      <c r="B1740" s="34" t="s">
        <v>15529</v>
      </c>
      <c r="C1740" s="223" t="s">
        <v>10</v>
      </c>
      <c r="D1740" s="224">
        <v>2337.9</v>
      </c>
      <c r="E1740" s="222"/>
    </row>
    <row r="1741" spans="1:5" ht="24.95" customHeight="1" x14ac:dyDescent="0.2">
      <c r="A1741" s="130">
        <v>10008</v>
      </c>
      <c r="B1741" s="34" t="s">
        <v>15530</v>
      </c>
      <c r="C1741" s="223" t="s">
        <v>10</v>
      </c>
      <c r="D1741" s="224">
        <v>1452.44</v>
      </c>
      <c r="E1741" s="222"/>
    </row>
    <row r="1742" spans="1:5" ht="24.95" customHeight="1" x14ac:dyDescent="0.2">
      <c r="A1742" s="130">
        <v>10009</v>
      </c>
      <c r="B1742" s="34" t="s">
        <v>15531</v>
      </c>
      <c r="C1742" s="223" t="s">
        <v>10</v>
      </c>
      <c r="D1742" s="224">
        <v>1350.66</v>
      </c>
      <c r="E1742" s="222"/>
    </row>
    <row r="1743" spans="1:5" ht="24.95" customHeight="1" x14ac:dyDescent="0.2">
      <c r="A1743" s="130">
        <v>10020</v>
      </c>
      <c r="B1743" s="34" t="s">
        <v>15532</v>
      </c>
      <c r="C1743" s="223" t="s">
        <v>10</v>
      </c>
      <c r="D1743" s="224">
        <v>1905</v>
      </c>
      <c r="E1743" s="222"/>
    </row>
    <row r="1744" spans="1:5" ht="24.95" customHeight="1" x14ac:dyDescent="0.2">
      <c r="A1744" s="130">
        <v>10010</v>
      </c>
      <c r="B1744" s="34" t="s">
        <v>15533</v>
      </c>
      <c r="C1744" s="223" t="s">
        <v>10</v>
      </c>
      <c r="D1744" s="224">
        <v>1613.18</v>
      </c>
      <c r="E1744" s="222"/>
    </row>
    <row r="1745" spans="1:5" ht="24.95" customHeight="1" x14ac:dyDescent="0.2">
      <c r="A1745" s="130">
        <v>10021</v>
      </c>
      <c r="B1745" s="34" t="s">
        <v>15534</v>
      </c>
      <c r="C1745" s="223" t="s">
        <v>10</v>
      </c>
      <c r="D1745" s="224">
        <v>1928.74</v>
      </c>
      <c r="E1745" s="222"/>
    </row>
    <row r="1746" spans="1:5" ht="24.95" customHeight="1" x14ac:dyDescent="0.2">
      <c r="A1746" s="130">
        <v>10104</v>
      </c>
      <c r="B1746" s="34" t="s">
        <v>15535</v>
      </c>
      <c r="C1746" s="223" t="s">
        <v>11708</v>
      </c>
      <c r="D1746" s="224">
        <v>6.65</v>
      </c>
      <c r="E1746" s="222"/>
    </row>
    <row r="1747" spans="1:5" ht="24.95" customHeight="1" x14ac:dyDescent="0.2">
      <c r="A1747" s="130">
        <v>10427</v>
      </c>
      <c r="B1747" s="34" t="s">
        <v>15536</v>
      </c>
      <c r="C1747" s="223" t="s">
        <v>3830</v>
      </c>
      <c r="D1747" s="224">
        <v>3400</v>
      </c>
      <c r="E1747" s="222"/>
    </row>
    <row r="1748" spans="1:5" ht="24.95" customHeight="1" x14ac:dyDescent="0.2">
      <c r="A1748" s="130">
        <v>10073</v>
      </c>
      <c r="B1748" s="34" t="s">
        <v>15537</v>
      </c>
      <c r="C1748" s="223" t="s">
        <v>15538</v>
      </c>
      <c r="D1748" s="224">
        <v>58.62</v>
      </c>
      <c r="E1748" s="222"/>
    </row>
    <row r="1749" spans="1:5" ht="24.95" customHeight="1" x14ac:dyDescent="0.2">
      <c r="A1749" s="130">
        <v>10123</v>
      </c>
      <c r="B1749" s="34" t="s">
        <v>15539</v>
      </c>
      <c r="C1749" s="223" t="s">
        <v>10</v>
      </c>
      <c r="D1749" s="224">
        <v>21.77</v>
      </c>
      <c r="E1749" s="222"/>
    </row>
    <row r="1750" spans="1:5" ht="24.95" customHeight="1" x14ac:dyDescent="0.2">
      <c r="A1750" s="130">
        <v>10207</v>
      </c>
      <c r="B1750" s="34" t="s">
        <v>15540</v>
      </c>
      <c r="C1750" s="223" t="s">
        <v>3614</v>
      </c>
      <c r="D1750" s="224">
        <v>5.67</v>
      </c>
      <c r="E1750" s="222"/>
    </row>
    <row r="1751" spans="1:5" ht="24.95" customHeight="1" x14ac:dyDescent="0.2">
      <c r="A1751" s="130">
        <v>10369</v>
      </c>
      <c r="B1751" s="34" t="s">
        <v>15541</v>
      </c>
      <c r="C1751" s="223" t="s">
        <v>15343</v>
      </c>
      <c r="D1751" s="224">
        <v>68.45</v>
      </c>
      <c r="E1751" s="222"/>
    </row>
    <row r="1752" spans="1:5" ht="24.95" customHeight="1" x14ac:dyDescent="0.2">
      <c r="A1752" s="130">
        <v>10370</v>
      </c>
      <c r="B1752" s="34" t="s">
        <v>15542</v>
      </c>
      <c r="C1752" s="223" t="s">
        <v>15343</v>
      </c>
      <c r="D1752" s="224">
        <v>89.32</v>
      </c>
      <c r="E1752" s="222"/>
    </row>
    <row r="1753" spans="1:5" ht="24.95" customHeight="1" x14ac:dyDescent="0.2">
      <c r="A1753" s="130">
        <v>10044</v>
      </c>
      <c r="B1753" s="34" t="s">
        <v>15543</v>
      </c>
      <c r="C1753" s="223" t="s">
        <v>3614</v>
      </c>
      <c r="D1753" s="224">
        <v>47.6</v>
      </c>
      <c r="E1753" s="222"/>
    </row>
    <row r="1754" spans="1:5" ht="24.95" customHeight="1" x14ac:dyDescent="0.2">
      <c r="A1754" s="130">
        <v>10043</v>
      </c>
      <c r="B1754" s="34" t="s">
        <v>15544</v>
      </c>
      <c r="C1754" s="223" t="s">
        <v>3614</v>
      </c>
      <c r="D1754" s="224">
        <v>1.61</v>
      </c>
      <c r="E1754" s="222"/>
    </row>
    <row r="1755" spans="1:5" ht="24.95" customHeight="1" x14ac:dyDescent="0.2">
      <c r="A1755" s="130">
        <v>11468</v>
      </c>
      <c r="B1755" s="34" t="s">
        <v>15545</v>
      </c>
      <c r="C1755" s="223" t="s">
        <v>776</v>
      </c>
      <c r="D1755" s="224">
        <v>66.84</v>
      </c>
      <c r="E1755" s="222"/>
    </row>
    <row r="1756" spans="1:5" ht="24.95" customHeight="1" x14ac:dyDescent="0.2">
      <c r="A1756" s="130">
        <v>11469</v>
      </c>
      <c r="B1756" s="34" t="s">
        <v>15546</v>
      </c>
      <c r="C1756" s="223" t="s">
        <v>776</v>
      </c>
      <c r="D1756" s="224">
        <v>76</v>
      </c>
      <c r="E1756" s="222"/>
    </row>
    <row r="1757" spans="1:5" ht="24.95" customHeight="1" x14ac:dyDescent="0.2">
      <c r="A1757" s="130">
        <v>11470</v>
      </c>
      <c r="B1757" s="34" t="s">
        <v>15547</v>
      </c>
      <c r="C1757" s="223" t="s">
        <v>776</v>
      </c>
      <c r="D1757" s="224">
        <v>95</v>
      </c>
      <c r="E1757" s="222"/>
    </row>
    <row r="1758" spans="1:5" ht="24.95" customHeight="1" x14ac:dyDescent="0.2">
      <c r="A1758" s="130">
        <v>10720</v>
      </c>
      <c r="B1758" s="34" t="s">
        <v>15548</v>
      </c>
      <c r="C1758" s="223" t="s">
        <v>159</v>
      </c>
      <c r="D1758" s="224">
        <v>12</v>
      </c>
      <c r="E1758" s="222"/>
    </row>
    <row r="1759" spans="1:5" ht="24.95" customHeight="1" x14ac:dyDescent="0.2">
      <c r="A1759" s="130">
        <v>10425</v>
      </c>
      <c r="B1759" s="34" t="s">
        <v>15549</v>
      </c>
      <c r="C1759" s="223" t="s">
        <v>3830</v>
      </c>
      <c r="D1759" s="224">
        <v>1433.33</v>
      </c>
      <c r="E1759" s="222"/>
    </row>
    <row r="1760" spans="1:5" ht="24.95" customHeight="1" x14ac:dyDescent="0.2">
      <c r="A1760" s="130">
        <v>10426</v>
      </c>
      <c r="B1760" s="34" t="s">
        <v>15550</v>
      </c>
      <c r="C1760" s="223" t="s">
        <v>3830</v>
      </c>
      <c r="D1760" s="224">
        <v>1433.33</v>
      </c>
      <c r="E1760" s="222"/>
    </row>
    <row r="1761" spans="1:5" ht="24.95" customHeight="1" x14ac:dyDescent="0.2">
      <c r="A1761" s="130">
        <v>10078</v>
      </c>
      <c r="B1761" s="34" t="s">
        <v>15551</v>
      </c>
      <c r="C1761" s="223" t="s">
        <v>3614</v>
      </c>
      <c r="D1761" s="224">
        <v>4.91</v>
      </c>
      <c r="E1761" s="222"/>
    </row>
    <row r="1762" spans="1:5" ht="24.95" customHeight="1" x14ac:dyDescent="0.2">
      <c r="A1762" s="130">
        <v>11531</v>
      </c>
      <c r="B1762" s="34" t="s">
        <v>15552</v>
      </c>
      <c r="C1762" s="223" t="s">
        <v>159</v>
      </c>
      <c r="D1762" s="224">
        <v>6.39</v>
      </c>
      <c r="E1762" s="222"/>
    </row>
    <row r="1763" spans="1:5" ht="24.95" customHeight="1" x14ac:dyDescent="0.2">
      <c r="A1763" s="130">
        <v>10042</v>
      </c>
      <c r="B1763" s="34" t="s">
        <v>15553</v>
      </c>
      <c r="C1763" s="223" t="s">
        <v>776</v>
      </c>
      <c r="D1763" s="224">
        <v>1.75</v>
      </c>
      <c r="E1763" s="222"/>
    </row>
    <row r="1764" spans="1:5" ht="24.95" customHeight="1" x14ac:dyDescent="0.2">
      <c r="A1764" s="130">
        <v>11533</v>
      </c>
      <c r="B1764" s="34" t="s">
        <v>15554</v>
      </c>
      <c r="C1764" s="223" t="s">
        <v>738</v>
      </c>
      <c r="D1764" s="224">
        <v>8.2799999999999994</v>
      </c>
      <c r="E1764" s="222"/>
    </row>
    <row r="1765" spans="1:5" ht="24.95" customHeight="1" x14ac:dyDescent="0.2">
      <c r="A1765" s="130">
        <v>10098</v>
      </c>
      <c r="B1765" s="34" t="s">
        <v>15555</v>
      </c>
      <c r="C1765" s="223" t="s">
        <v>10</v>
      </c>
      <c r="D1765" s="224">
        <v>100</v>
      </c>
      <c r="E1765" s="222"/>
    </row>
    <row r="1766" spans="1:5" ht="24.95" customHeight="1" x14ac:dyDescent="0.2">
      <c r="A1766" s="130">
        <v>11021</v>
      </c>
      <c r="B1766" s="34" t="s">
        <v>15556</v>
      </c>
      <c r="C1766" s="223" t="s">
        <v>3614</v>
      </c>
      <c r="D1766" s="224">
        <v>600</v>
      </c>
      <c r="E1766" s="222"/>
    </row>
    <row r="1767" spans="1:5" ht="24.95" customHeight="1" x14ac:dyDescent="0.2">
      <c r="A1767" s="130">
        <v>11516</v>
      </c>
      <c r="B1767" s="34" t="s">
        <v>15557</v>
      </c>
      <c r="C1767" s="223" t="s">
        <v>776</v>
      </c>
      <c r="D1767" s="224">
        <v>257.82</v>
      </c>
      <c r="E1767" s="222"/>
    </row>
    <row r="1768" spans="1:5" ht="24.95" customHeight="1" x14ac:dyDescent="0.2">
      <c r="A1768" s="130">
        <v>10773</v>
      </c>
      <c r="B1768" s="34" t="s">
        <v>15558</v>
      </c>
      <c r="C1768" s="223" t="s">
        <v>776</v>
      </c>
      <c r="D1768" s="224">
        <v>2.25</v>
      </c>
      <c r="E1768" s="222"/>
    </row>
    <row r="1769" spans="1:5" ht="24.95" customHeight="1" x14ac:dyDescent="0.2">
      <c r="A1769" s="130">
        <v>11009</v>
      </c>
      <c r="B1769" s="34" t="s">
        <v>15559</v>
      </c>
      <c r="C1769" s="223" t="s">
        <v>776</v>
      </c>
      <c r="D1769" s="224">
        <v>1.52</v>
      </c>
      <c r="E1769" s="222"/>
    </row>
    <row r="1770" spans="1:5" ht="24.95" customHeight="1" x14ac:dyDescent="0.2">
      <c r="A1770" s="130">
        <v>10744</v>
      </c>
      <c r="B1770" s="34" t="s">
        <v>15560</v>
      </c>
      <c r="C1770" s="223" t="s">
        <v>776</v>
      </c>
      <c r="D1770" s="224">
        <v>2.0099999999999998</v>
      </c>
      <c r="E1770" s="222"/>
    </row>
    <row r="1771" spans="1:5" ht="24.95" customHeight="1" x14ac:dyDescent="0.2">
      <c r="A1771" s="130">
        <v>11472</v>
      </c>
      <c r="B1771" s="34" t="s">
        <v>15561</v>
      </c>
      <c r="C1771" s="223" t="s">
        <v>15346</v>
      </c>
      <c r="D1771" s="224">
        <v>10.54</v>
      </c>
      <c r="E1771" s="222"/>
    </row>
    <row r="1772" spans="1:5" ht="24.95" customHeight="1" x14ac:dyDescent="0.2">
      <c r="A1772" s="130">
        <v>11260</v>
      </c>
      <c r="B1772" s="34" t="s">
        <v>15562</v>
      </c>
      <c r="C1772" s="223" t="s">
        <v>3427</v>
      </c>
      <c r="D1772" s="224">
        <v>12.84</v>
      </c>
      <c r="E1772" s="222"/>
    </row>
    <row r="1773" spans="1:5" ht="24.95" customHeight="1" x14ac:dyDescent="0.2">
      <c r="A1773" s="130">
        <v>11253</v>
      </c>
      <c r="B1773" s="34" t="s">
        <v>15563</v>
      </c>
      <c r="C1773" s="223" t="s">
        <v>159</v>
      </c>
      <c r="D1773" s="224">
        <v>2.93</v>
      </c>
      <c r="E1773" s="222"/>
    </row>
    <row r="1774" spans="1:5" ht="24.95" customHeight="1" x14ac:dyDescent="0.2">
      <c r="A1774" s="130">
        <v>10780</v>
      </c>
      <c r="B1774" s="34" t="s">
        <v>15564</v>
      </c>
      <c r="C1774" s="223" t="s">
        <v>3614</v>
      </c>
      <c r="D1774" s="224">
        <v>21.21</v>
      </c>
      <c r="E1774" s="222"/>
    </row>
    <row r="1775" spans="1:5" ht="24.95" customHeight="1" x14ac:dyDescent="0.2">
      <c r="A1775" s="130">
        <v>10786</v>
      </c>
      <c r="B1775" s="34" t="s">
        <v>15565</v>
      </c>
      <c r="C1775" s="223" t="s">
        <v>11708</v>
      </c>
      <c r="D1775" s="224">
        <v>15.99</v>
      </c>
      <c r="E1775" s="222"/>
    </row>
    <row r="1776" spans="1:5" ht="24.95" customHeight="1" x14ac:dyDescent="0.2">
      <c r="A1776" s="130">
        <v>10158</v>
      </c>
      <c r="B1776" s="34" t="s">
        <v>15566</v>
      </c>
      <c r="C1776" s="223" t="s">
        <v>737</v>
      </c>
      <c r="D1776" s="224">
        <v>284.47000000000003</v>
      </c>
      <c r="E1776" s="222"/>
    </row>
    <row r="1777" spans="1:5" ht="24.95" customHeight="1" x14ac:dyDescent="0.2">
      <c r="A1777" s="130">
        <v>10157</v>
      </c>
      <c r="B1777" s="34" t="s">
        <v>15567</v>
      </c>
      <c r="C1777" s="223" t="s">
        <v>737</v>
      </c>
      <c r="D1777" s="224">
        <v>303.27</v>
      </c>
      <c r="E1777" s="222"/>
    </row>
    <row r="1778" spans="1:5" ht="24.95" customHeight="1" x14ac:dyDescent="0.2">
      <c r="A1778" s="130">
        <v>10155</v>
      </c>
      <c r="B1778" s="34" t="s">
        <v>15568</v>
      </c>
      <c r="C1778" s="223" t="s">
        <v>737</v>
      </c>
      <c r="D1778" s="224">
        <v>260.33999999999997</v>
      </c>
      <c r="E1778" s="222"/>
    </row>
    <row r="1779" spans="1:5" ht="24.95" customHeight="1" x14ac:dyDescent="0.2">
      <c r="A1779" s="130">
        <v>10156</v>
      </c>
      <c r="B1779" s="34" t="s">
        <v>15569</v>
      </c>
      <c r="C1779" s="223" t="s">
        <v>737</v>
      </c>
      <c r="D1779" s="224">
        <v>190.53</v>
      </c>
      <c r="E1779" s="222"/>
    </row>
    <row r="1780" spans="1:5" ht="24.95" customHeight="1" x14ac:dyDescent="0.2">
      <c r="A1780" s="130">
        <v>10176</v>
      </c>
      <c r="B1780" s="34" t="s">
        <v>15570</v>
      </c>
      <c r="C1780" s="223" t="s">
        <v>738</v>
      </c>
      <c r="D1780" s="224">
        <v>112.45</v>
      </c>
      <c r="E1780" s="222"/>
    </row>
    <row r="1781" spans="1:5" ht="24.95" customHeight="1" x14ac:dyDescent="0.2">
      <c r="A1781" s="130">
        <v>10853</v>
      </c>
      <c r="B1781" s="34" t="s">
        <v>15571</v>
      </c>
      <c r="C1781" s="223" t="s">
        <v>737</v>
      </c>
      <c r="D1781" s="224">
        <v>286.67</v>
      </c>
      <c r="E1781" s="222"/>
    </row>
    <row r="1782" spans="1:5" ht="24.95" customHeight="1" x14ac:dyDescent="0.2">
      <c r="A1782" s="130">
        <v>10859</v>
      </c>
      <c r="B1782" s="34" t="s">
        <v>15572</v>
      </c>
      <c r="C1782" s="223" t="s">
        <v>11708</v>
      </c>
      <c r="D1782" s="224">
        <v>3.75</v>
      </c>
      <c r="E1782" s="222"/>
    </row>
    <row r="1783" spans="1:5" ht="24.95" customHeight="1" x14ac:dyDescent="0.2">
      <c r="A1783" s="130">
        <v>10041</v>
      </c>
      <c r="B1783" s="34" t="s">
        <v>15573</v>
      </c>
      <c r="C1783" s="223" t="s">
        <v>159</v>
      </c>
      <c r="D1783" s="224">
        <v>7.82</v>
      </c>
      <c r="E1783" s="222"/>
    </row>
    <row r="1784" spans="1:5" ht="24.95" customHeight="1" x14ac:dyDescent="0.2">
      <c r="A1784" s="130">
        <v>10852</v>
      </c>
      <c r="B1784" s="34" t="s">
        <v>15574</v>
      </c>
      <c r="C1784" s="223" t="s">
        <v>776</v>
      </c>
      <c r="D1784" s="224">
        <v>3.65</v>
      </c>
      <c r="E1784" s="222"/>
    </row>
    <row r="1785" spans="1:5" ht="24.95" customHeight="1" x14ac:dyDescent="0.2">
      <c r="A1785" s="130">
        <v>10848</v>
      </c>
      <c r="B1785" s="34" t="s">
        <v>15575</v>
      </c>
      <c r="C1785" s="223" t="s">
        <v>738</v>
      </c>
      <c r="D1785" s="224">
        <v>54.7</v>
      </c>
      <c r="E1785" s="222"/>
    </row>
    <row r="1786" spans="1:5" ht="24.95" customHeight="1" x14ac:dyDescent="0.2">
      <c r="A1786" s="130">
        <v>10851</v>
      </c>
      <c r="B1786" s="34" t="s">
        <v>15576</v>
      </c>
      <c r="C1786" s="223" t="s">
        <v>738</v>
      </c>
      <c r="D1786" s="224">
        <v>18.16</v>
      </c>
      <c r="E1786" s="222"/>
    </row>
    <row r="1787" spans="1:5" ht="24.95" customHeight="1" x14ac:dyDescent="0.2">
      <c r="A1787" s="130">
        <v>10850</v>
      </c>
      <c r="B1787" s="34" t="s">
        <v>15577</v>
      </c>
      <c r="C1787" s="223" t="s">
        <v>738</v>
      </c>
      <c r="D1787" s="224">
        <v>17.34</v>
      </c>
      <c r="E1787" s="222"/>
    </row>
    <row r="1788" spans="1:5" ht="24.95" customHeight="1" x14ac:dyDescent="0.2">
      <c r="A1788" s="130">
        <v>10849</v>
      </c>
      <c r="B1788" s="34" t="s">
        <v>15578</v>
      </c>
      <c r="C1788" s="223" t="s">
        <v>738</v>
      </c>
      <c r="D1788" s="224">
        <v>26.09</v>
      </c>
      <c r="E1788" s="222"/>
    </row>
    <row r="1789" spans="1:5" ht="24.95" customHeight="1" x14ac:dyDescent="0.2">
      <c r="A1789" s="130">
        <v>10719</v>
      </c>
      <c r="B1789" s="34" t="s">
        <v>15579</v>
      </c>
      <c r="C1789" s="223" t="s">
        <v>738</v>
      </c>
      <c r="D1789" s="224">
        <v>41.56</v>
      </c>
      <c r="E1789" s="222"/>
    </row>
    <row r="1790" spans="1:5" ht="24.95" customHeight="1" x14ac:dyDescent="0.2">
      <c r="A1790" s="130">
        <v>10334</v>
      </c>
      <c r="B1790" s="34" t="s">
        <v>15580</v>
      </c>
      <c r="C1790" s="223" t="s">
        <v>738</v>
      </c>
      <c r="D1790" s="224">
        <v>16.63</v>
      </c>
      <c r="E1790" s="222"/>
    </row>
    <row r="1791" spans="1:5" ht="24.95" customHeight="1" x14ac:dyDescent="0.2">
      <c r="A1791" s="130">
        <v>10569</v>
      </c>
      <c r="B1791" s="34" t="s">
        <v>15581</v>
      </c>
      <c r="C1791" s="223" t="s">
        <v>738</v>
      </c>
      <c r="D1791" s="224">
        <v>7.05</v>
      </c>
      <c r="E1791" s="222"/>
    </row>
    <row r="1792" spans="1:5" ht="24.95" customHeight="1" x14ac:dyDescent="0.2">
      <c r="A1792" s="130">
        <v>10137</v>
      </c>
      <c r="B1792" s="34" t="s">
        <v>15582</v>
      </c>
      <c r="C1792" s="223" t="s">
        <v>159</v>
      </c>
      <c r="D1792" s="224">
        <v>9.16</v>
      </c>
      <c r="E1792" s="222"/>
    </row>
    <row r="1793" spans="1:5" ht="24.95" customHeight="1" x14ac:dyDescent="0.2">
      <c r="A1793" s="130">
        <v>10681</v>
      </c>
      <c r="B1793" s="34" t="s">
        <v>15583</v>
      </c>
      <c r="C1793" s="223" t="s">
        <v>3614</v>
      </c>
      <c r="D1793" s="224">
        <v>0.35</v>
      </c>
      <c r="E1793" s="222"/>
    </row>
    <row r="1794" spans="1:5" ht="24.95" customHeight="1" x14ac:dyDescent="0.2">
      <c r="A1794" s="130">
        <v>11251</v>
      </c>
      <c r="B1794" s="34" t="s">
        <v>15584</v>
      </c>
      <c r="C1794" s="223" t="s">
        <v>15585</v>
      </c>
      <c r="D1794" s="224">
        <v>0.43</v>
      </c>
      <c r="E1794" s="222"/>
    </row>
    <row r="1795" spans="1:5" ht="24.95" customHeight="1" x14ac:dyDescent="0.2">
      <c r="A1795" s="130">
        <v>10629</v>
      </c>
      <c r="B1795" s="34" t="s">
        <v>15586</v>
      </c>
      <c r="C1795" s="223" t="s">
        <v>159</v>
      </c>
      <c r="D1795" s="224">
        <v>10.38</v>
      </c>
      <c r="E1795" s="222"/>
    </row>
    <row r="1796" spans="1:5" ht="24.95" customHeight="1" x14ac:dyDescent="0.2">
      <c r="A1796" s="130">
        <v>10782</v>
      </c>
      <c r="B1796" s="34" t="s">
        <v>15587</v>
      </c>
      <c r="C1796" s="223" t="s">
        <v>3614</v>
      </c>
      <c r="D1796" s="224">
        <v>316.14</v>
      </c>
      <c r="E1796" s="222"/>
    </row>
    <row r="1797" spans="1:5" ht="24.95" customHeight="1" x14ac:dyDescent="0.2">
      <c r="A1797" s="130">
        <v>10255</v>
      </c>
      <c r="B1797" s="34" t="s">
        <v>15588</v>
      </c>
      <c r="C1797" s="223" t="s">
        <v>15435</v>
      </c>
      <c r="D1797" s="224">
        <v>165</v>
      </c>
      <c r="E1797" s="222"/>
    </row>
    <row r="1798" spans="1:5" ht="24.95" customHeight="1" x14ac:dyDescent="0.2">
      <c r="A1798" s="130">
        <v>10183</v>
      </c>
      <c r="B1798" s="34" t="s">
        <v>15589</v>
      </c>
      <c r="C1798" s="223" t="s">
        <v>15435</v>
      </c>
      <c r="D1798" s="224">
        <v>330.65</v>
      </c>
      <c r="E1798" s="222"/>
    </row>
    <row r="1799" spans="1:5" ht="24.95" customHeight="1" x14ac:dyDescent="0.2">
      <c r="A1799" s="130">
        <v>10707</v>
      </c>
      <c r="B1799" s="34" t="s">
        <v>15590</v>
      </c>
      <c r="C1799" s="223" t="s">
        <v>3614</v>
      </c>
      <c r="D1799" s="224">
        <v>4236.2299999999996</v>
      </c>
      <c r="E1799" s="222"/>
    </row>
    <row r="1800" spans="1:5" ht="24.95" customHeight="1" x14ac:dyDescent="0.2">
      <c r="A1800" s="130">
        <v>11478</v>
      </c>
      <c r="B1800" s="34" t="s">
        <v>15591</v>
      </c>
      <c r="C1800" s="223" t="s">
        <v>3614</v>
      </c>
      <c r="D1800" s="224">
        <v>7190</v>
      </c>
      <c r="E1800" s="222"/>
    </row>
    <row r="1801" spans="1:5" ht="24.95" customHeight="1" x14ac:dyDescent="0.2">
      <c r="A1801" s="130">
        <v>11480</v>
      </c>
      <c r="B1801" s="34" t="s">
        <v>15592</v>
      </c>
      <c r="C1801" s="223" t="s">
        <v>3614</v>
      </c>
      <c r="D1801" s="224">
        <v>1310</v>
      </c>
      <c r="E1801" s="222"/>
    </row>
    <row r="1802" spans="1:5" ht="24.95" customHeight="1" x14ac:dyDescent="0.2">
      <c r="A1802" s="130">
        <v>10706</v>
      </c>
      <c r="B1802" s="34" t="s">
        <v>15593</v>
      </c>
      <c r="C1802" s="223" t="s">
        <v>3614</v>
      </c>
      <c r="D1802" s="224">
        <v>1851.55</v>
      </c>
      <c r="E1802" s="222"/>
    </row>
    <row r="1803" spans="1:5" ht="24.95" customHeight="1" x14ac:dyDescent="0.2">
      <c r="A1803" s="130">
        <v>10705</v>
      </c>
      <c r="B1803" s="34" t="s">
        <v>15594</v>
      </c>
      <c r="C1803" s="223" t="s">
        <v>3614</v>
      </c>
      <c r="D1803" s="224">
        <v>1924.88</v>
      </c>
      <c r="E1803" s="222"/>
    </row>
    <row r="1804" spans="1:5" ht="24.95" customHeight="1" x14ac:dyDescent="0.2">
      <c r="A1804" s="130">
        <v>11475</v>
      </c>
      <c r="B1804" s="34" t="s">
        <v>15595</v>
      </c>
      <c r="C1804" s="223" t="s">
        <v>3614</v>
      </c>
      <c r="D1804" s="224">
        <v>1924.26</v>
      </c>
      <c r="E1804" s="222"/>
    </row>
    <row r="1805" spans="1:5" ht="24.95" customHeight="1" x14ac:dyDescent="0.2">
      <c r="A1805" s="130">
        <v>10704</v>
      </c>
      <c r="B1805" s="34" t="s">
        <v>15596</v>
      </c>
      <c r="C1805" s="223" t="s">
        <v>3614</v>
      </c>
      <c r="D1805" s="224">
        <v>3206.3</v>
      </c>
      <c r="E1805" s="222"/>
    </row>
    <row r="1806" spans="1:5" ht="24.95" customHeight="1" x14ac:dyDescent="0.2">
      <c r="A1806" s="130">
        <v>11474</v>
      </c>
      <c r="B1806" s="34" t="s">
        <v>15597</v>
      </c>
      <c r="C1806" s="223" t="s">
        <v>3614</v>
      </c>
      <c r="D1806" s="224">
        <v>3063.75</v>
      </c>
      <c r="E1806" s="222"/>
    </row>
    <row r="1807" spans="1:5" ht="24.95" customHeight="1" x14ac:dyDescent="0.2">
      <c r="A1807" s="130">
        <v>10663</v>
      </c>
      <c r="B1807" s="34" t="s">
        <v>15598</v>
      </c>
      <c r="C1807" s="223" t="s">
        <v>3614</v>
      </c>
      <c r="D1807" s="224">
        <v>54.05</v>
      </c>
      <c r="E1807" s="222"/>
    </row>
    <row r="1808" spans="1:5" ht="24.95" customHeight="1" x14ac:dyDescent="0.2">
      <c r="A1808" s="130">
        <v>10699</v>
      </c>
      <c r="B1808" s="34" t="s">
        <v>15599</v>
      </c>
      <c r="C1808" s="223" t="s">
        <v>3614</v>
      </c>
      <c r="D1808" s="224">
        <v>48.64</v>
      </c>
      <c r="E1808" s="222"/>
    </row>
    <row r="1809" spans="1:5" ht="24.95" customHeight="1" x14ac:dyDescent="0.2">
      <c r="A1809" s="130">
        <v>11471</v>
      </c>
      <c r="B1809" s="34" t="s">
        <v>15600</v>
      </c>
      <c r="C1809" s="223" t="s">
        <v>3405</v>
      </c>
      <c r="D1809" s="224">
        <v>0</v>
      </c>
      <c r="E1809" s="222"/>
    </row>
    <row r="1810" spans="1:5" ht="24.95" customHeight="1" x14ac:dyDescent="0.2">
      <c r="A1810" s="130">
        <v>10747</v>
      </c>
      <c r="B1810" s="34" t="s">
        <v>15601</v>
      </c>
      <c r="C1810" s="223" t="s">
        <v>3614</v>
      </c>
      <c r="D1810" s="224">
        <v>5.64</v>
      </c>
      <c r="E1810" s="222"/>
    </row>
    <row r="1811" spans="1:5" ht="24.95" customHeight="1" x14ac:dyDescent="0.2">
      <c r="A1811" s="130">
        <v>10697</v>
      </c>
      <c r="B1811" s="34" t="s">
        <v>15602</v>
      </c>
      <c r="C1811" s="223" t="s">
        <v>3614</v>
      </c>
      <c r="D1811" s="224">
        <v>2.98</v>
      </c>
      <c r="E1811" s="222"/>
    </row>
    <row r="1812" spans="1:5" ht="24.95" customHeight="1" x14ac:dyDescent="0.2">
      <c r="A1812" s="130">
        <v>10056</v>
      </c>
      <c r="B1812" s="34" t="s">
        <v>15603</v>
      </c>
      <c r="C1812" s="223" t="s">
        <v>15604</v>
      </c>
      <c r="D1812" s="224">
        <v>5434.18</v>
      </c>
      <c r="E1812" s="222"/>
    </row>
    <row r="1813" spans="1:5" ht="24.95" customHeight="1" x14ac:dyDescent="0.2">
      <c r="A1813" s="130">
        <v>10771</v>
      </c>
      <c r="B1813" s="34" t="s">
        <v>15605</v>
      </c>
      <c r="C1813" s="223" t="s">
        <v>776</v>
      </c>
      <c r="D1813" s="224">
        <v>36.93</v>
      </c>
      <c r="E1813" s="222"/>
    </row>
    <row r="1814" spans="1:5" ht="24.95" customHeight="1" x14ac:dyDescent="0.2">
      <c r="A1814" s="130">
        <v>10781</v>
      </c>
      <c r="B1814" s="34" t="s">
        <v>15606</v>
      </c>
      <c r="C1814" s="223" t="s">
        <v>738</v>
      </c>
      <c r="D1814" s="224">
        <v>38.51</v>
      </c>
      <c r="E1814" s="222"/>
    </row>
    <row r="1815" spans="1:5" ht="24.95" customHeight="1" x14ac:dyDescent="0.2">
      <c r="A1815" s="130">
        <v>10274</v>
      </c>
      <c r="B1815" s="34" t="s">
        <v>15607</v>
      </c>
      <c r="C1815" s="223" t="s">
        <v>738</v>
      </c>
      <c r="D1815" s="224">
        <v>45.61</v>
      </c>
      <c r="E1815" s="222"/>
    </row>
    <row r="1816" spans="1:5" ht="24.95" customHeight="1" x14ac:dyDescent="0.2">
      <c r="A1816" s="130">
        <v>10319</v>
      </c>
      <c r="B1816" s="34" t="s">
        <v>15608</v>
      </c>
      <c r="C1816" s="223" t="s">
        <v>11777</v>
      </c>
      <c r="D1816" s="224">
        <v>488.12</v>
      </c>
      <c r="E1816" s="222"/>
    </row>
    <row r="1817" spans="1:5" ht="24.95" customHeight="1" x14ac:dyDescent="0.2">
      <c r="A1817" s="130">
        <v>10746</v>
      </c>
      <c r="B1817" s="34" t="s">
        <v>15609</v>
      </c>
      <c r="C1817" s="223" t="s">
        <v>3614</v>
      </c>
      <c r="D1817" s="224">
        <v>1.66</v>
      </c>
      <c r="E1817" s="222"/>
    </row>
    <row r="1818" spans="1:5" ht="24.95" customHeight="1" x14ac:dyDescent="0.2">
      <c r="A1818" s="130">
        <v>11022</v>
      </c>
      <c r="B1818" s="34" t="s">
        <v>15610</v>
      </c>
      <c r="C1818" s="223" t="s">
        <v>3614</v>
      </c>
      <c r="D1818" s="224">
        <v>17.82</v>
      </c>
      <c r="E1818" s="222"/>
    </row>
    <row r="1819" spans="1:5" ht="24.95" customHeight="1" x14ac:dyDescent="0.2">
      <c r="A1819" s="130">
        <v>10318</v>
      </c>
      <c r="B1819" s="34" t="s">
        <v>15611</v>
      </c>
      <c r="C1819" s="223" t="s">
        <v>3614</v>
      </c>
      <c r="D1819" s="224">
        <v>1.03</v>
      </c>
      <c r="E1819" s="222"/>
    </row>
    <row r="1820" spans="1:5" ht="24.95" customHeight="1" x14ac:dyDescent="0.2">
      <c r="A1820" s="130">
        <v>10373</v>
      </c>
      <c r="B1820" s="34" t="s">
        <v>15612</v>
      </c>
      <c r="C1820" s="223" t="s">
        <v>3614</v>
      </c>
      <c r="D1820" s="224">
        <v>1.08</v>
      </c>
      <c r="E1820" s="222"/>
    </row>
    <row r="1821" spans="1:5" ht="24.95" customHeight="1" x14ac:dyDescent="0.2">
      <c r="A1821" s="130">
        <v>10784</v>
      </c>
      <c r="B1821" s="34" t="s">
        <v>15613</v>
      </c>
      <c r="C1821" s="223" t="s">
        <v>3614</v>
      </c>
      <c r="D1821" s="224">
        <v>0.6</v>
      </c>
      <c r="E1821" s="222"/>
    </row>
    <row r="1822" spans="1:5" ht="24.95" customHeight="1" x14ac:dyDescent="0.2">
      <c r="A1822" s="130">
        <v>10789</v>
      </c>
      <c r="B1822" s="34" t="s">
        <v>15614</v>
      </c>
      <c r="C1822" s="223" t="s">
        <v>3614</v>
      </c>
      <c r="D1822" s="224">
        <v>1.72</v>
      </c>
      <c r="E1822" s="222"/>
    </row>
    <row r="1823" spans="1:5" ht="24.95" customHeight="1" x14ac:dyDescent="0.2">
      <c r="A1823" s="130">
        <v>10742</v>
      </c>
      <c r="B1823" s="34" t="s">
        <v>15615</v>
      </c>
      <c r="C1823" s="223" t="s">
        <v>738</v>
      </c>
      <c r="D1823" s="224">
        <v>0.74</v>
      </c>
      <c r="E1823" s="222"/>
    </row>
    <row r="1824" spans="1:5" ht="24.95" customHeight="1" x14ac:dyDescent="0.2">
      <c r="A1824" s="130">
        <v>10779</v>
      </c>
      <c r="B1824" s="34" t="s">
        <v>15616</v>
      </c>
      <c r="C1824" s="223" t="s">
        <v>3614</v>
      </c>
      <c r="D1824" s="224">
        <v>538.35</v>
      </c>
      <c r="E1824" s="222"/>
    </row>
    <row r="1825" spans="1:5" ht="24.95" customHeight="1" x14ac:dyDescent="0.2">
      <c r="A1825" s="130">
        <v>10805</v>
      </c>
      <c r="B1825" s="34" t="s">
        <v>15617</v>
      </c>
      <c r="C1825" s="223" t="s">
        <v>3614</v>
      </c>
      <c r="D1825" s="224">
        <v>119.61</v>
      </c>
      <c r="E1825" s="222"/>
    </row>
    <row r="1826" spans="1:5" ht="24.95" customHeight="1" x14ac:dyDescent="0.2">
      <c r="A1826" s="130">
        <v>11008</v>
      </c>
      <c r="B1826" s="34" t="s">
        <v>15618</v>
      </c>
      <c r="C1826" s="223" t="s">
        <v>3614</v>
      </c>
      <c r="D1826" s="224">
        <v>0.88</v>
      </c>
      <c r="E1826" s="222"/>
    </row>
    <row r="1827" spans="1:5" ht="24.95" customHeight="1" x14ac:dyDescent="0.2">
      <c r="A1827" s="130">
        <v>10630</v>
      </c>
      <c r="B1827" s="34" t="s">
        <v>15619</v>
      </c>
      <c r="C1827" s="223" t="s">
        <v>3614</v>
      </c>
      <c r="D1827" s="224">
        <v>0.88</v>
      </c>
      <c r="E1827" s="222"/>
    </row>
    <row r="1828" spans="1:5" ht="24.95" customHeight="1" x14ac:dyDescent="0.2">
      <c r="A1828" s="130">
        <v>10764</v>
      </c>
      <c r="B1828" s="34" t="s">
        <v>15620</v>
      </c>
      <c r="C1828" s="223" t="s">
        <v>3614</v>
      </c>
      <c r="D1828" s="224">
        <v>85.71</v>
      </c>
      <c r="E1828" s="222"/>
    </row>
    <row r="1829" spans="1:5" ht="24.95" customHeight="1" x14ac:dyDescent="0.2">
      <c r="A1829" s="130">
        <v>10652</v>
      </c>
      <c r="B1829" s="34" t="s">
        <v>15621</v>
      </c>
      <c r="C1829" s="223" t="s">
        <v>3614</v>
      </c>
      <c r="D1829" s="224">
        <v>36.01</v>
      </c>
      <c r="E1829" s="222"/>
    </row>
    <row r="1830" spans="1:5" ht="24.95" customHeight="1" x14ac:dyDescent="0.2">
      <c r="A1830" s="130">
        <v>10653</v>
      </c>
      <c r="B1830" s="34" t="s">
        <v>15622</v>
      </c>
      <c r="C1830" s="223" t="s">
        <v>3614</v>
      </c>
      <c r="D1830" s="224">
        <v>47.22</v>
      </c>
      <c r="E1830" s="222"/>
    </row>
    <row r="1831" spans="1:5" ht="24.95" customHeight="1" x14ac:dyDescent="0.2">
      <c r="A1831" s="130">
        <v>10354</v>
      </c>
      <c r="B1831" s="34" t="s">
        <v>15623</v>
      </c>
      <c r="C1831" s="223" t="s">
        <v>3614</v>
      </c>
      <c r="D1831" s="224">
        <v>7.51</v>
      </c>
      <c r="E1831" s="222"/>
    </row>
    <row r="1832" spans="1:5" ht="24.95" customHeight="1" x14ac:dyDescent="0.2">
      <c r="A1832" s="130">
        <v>10561</v>
      </c>
      <c r="B1832" s="34" t="s">
        <v>15624</v>
      </c>
      <c r="C1832" s="223" t="s">
        <v>3614</v>
      </c>
      <c r="D1832" s="224">
        <v>8.92</v>
      </c>
      <c r="E1832" s="222"/>
    </row>
    <row r="1833" spans="1:5" ht="24.95" customHeight="1" x14ac:dyDescent="0.2">
      <c r="A1833" s="130">
        <v>10071</v>
      </c>
      <c r="B1833" s="34" t="s">
        <v>15625</v>
      </c>
      <c r="C1833" s="223" t="s">
        <v>7</v>
      </c>
      <c r="D1833" s="224">
        <v>19.45</v>
      </c>
      <c r="E1833" s="222"/>
    </row>
    <row r="1834" spans="1:5" ht="24.95" customHeight="1" x14ac:dyDescent="0.2">
      <c r="A1834" s="130">
        <v>10072</v>
      </c>
      <c r="B1834" s="34" t="s">
        <v>15626</v>
      </c>
      <c r="C1834" s="223" t="s">
        <v>776</v>
      </c>
      <c r="D1834" s="224">
        <v>41.49</v>
      </c>
      <c r="E1834" s="222"/>
    </row>
    <row r="1835" spans="1:5" ht="24.95" customHeight="1" x14ac:dyDescent="0.2">
      <c r="A1835" s="130">
        <v>10083</v>
      </c>
      <c r="B1835" s="34" t="s">
        <v>15627</v>
      </c>
      <c r="C1835" s="223" t="s">
        <v>737</v>
      </c>
      <c r="D1835" s="224">
        <v>3321.93</v>
      </c>
      <c r="E1835" s="222"/>
    </row>
    <row r="1836" spans="1:5" ht="24.95" customHeight="1" x14ac:dyDescent="0.2">
      <c r="A1836" s="130">
        <v>10082</v>
      </c>
      <c r="B1836" s="34" t="s">
        <v>15628</v>
      </c>
      <c r="C1836" s="223" t="s">
        <v>737</v>
      </c>
      <c r="D1836" s="224">
        <v>2232.15</v>
      </c>
      <c r="E1836" s="222"/>
    </row>
    <row r="1837" spans="1:5" ht="24.95" customHeight="1" x14ac:dyDescent="0.2">
      <c r="A1837" s="130">
        <v>10081</v>
      </c>
      <c r="B1837" s="34" t="s">
        <v>15629</v>
      </c>
      <c r="C1837" s="223" t="s">
        <v>3435</v>
      </c>
      <c r="D1837" s="224">
        <v>2578.0700000000002</v>
      </c>
      <c r="E1837" s="222"/>
    </row>
    <row r="1838" spans="1:5" ht="24.95" customHeight="1" x14ac:dyDescent="0.2">
      <c r="A1838" s="130">
        <v>10080</v>
      </c>
      <c r="B1838" s="34" t="s">
        <v>15630</v>
      </c>
      <c r="C1838" s="223" t="s">
        <v>3614</v>
      </c>
      <c r="D1838" s="224">
        <v>36.840000000000003</v>
      </c>
      <c r="E1838" s="222"/>
    </row>
    <row r="1839" spans="1:5" ht="24.95" customHeight="1" x14ac:dyDescent="0.2">
      <c r="A1839" s="130">
        <v>10632</v>
      </c>
      <c r="B1839" s="34" t="s">
        <v>15631</v>
      </c>
      <c r="C1839" s="223" t="s">
        <v>3614</v>
      </c>
      <c r="D1839" s="224">
        <v>2912.73</v>
      </c>
      <c r="E1839" s="222"/>
    </row>
    <row r="1840" spans="1:5" ht="24.95" customHeight="1" x14ac:dyDescent="0.2">
      <c r="A1840" s="130">
        <v>10633</v>
      </c>
      <c r="B1840" s="34" t="s">
        <v>15632</v>
      </c>
      <c r="C1840" s="223" t="s">
        <v>3614</v>
      </c>
      <c r="D1840" s="224">
        <v>3018.87</v>
      </c>
      <c r="E1840" s="222"/>
    </row>
    <row r="1841" spans="1:5" ht="24.95" customHeight="1" x14ac:dyDescent="0.2">
      <c r="A1841" s="130">
        <v>11250</v>
      </c>
      <c r="B1841" s="34" t="s">
        <v>15633</v>
      </c>
      <c r="C1841" s="223" t="s">
        <v>3434</v>
      </c>
      <c r="D1841" s="224">
        <v>9.3699999999999992</v>
      </c>
      <c r="E1841" s="222"/>
    </row>
    <row r="1842" spans="1:5" ht="24.95" customHeight="1" x14ac:dyDescent="0.2">
      <c r="A1842" s="130">
        <v>10323</v>
      </c>
      <c r="B1842" s="34" t="s">
        <v>15634</v>
      </c>
      <c r="C1842" s="223" t="s">
        <v>738</v>
      </c>
      <c r="D1842" s="224">
        <v>3.25</v>
      </c>
      <c r="E1842" s="222"/>
    </row>
    <row r="1843" spans="1:5" ht="24.95" customHeight="1" x14ac:dyDescent="0.2">
      <c r="A1843" s="130">
        <v>10847</v>
      </c>
      <c r="B1843" s="34" t="s">
        <v>15635</v>
      </c>
      <c r="C1843" s="223" t="s">
        <v>738</v>
      </c>
      <c r="D1843" s="224">
        <v>4.5</v>
      </c>
      <c r="E1843" s="222"/>
    </row>
    <row r="1844" spans="1:5" ht="24.95" customHeight="1" x14ac:dyDescent="0.2">
      <c r="A1844" s="130">
        <v>10163</v>
      </c>
      <c r="B1844" s="34" t="s">
        <v>15636</v>
      </c>
      <c r="C1844" s="223" t="s">
        <v>738</v>
      </c>
      <c r="D1844" s="224">
        <v>6.04</v>
      </c>
      <c r="E1844" s="222"/>
    </row>
    <row r="1845" spans="1:5" ht="24.95" customHeight="1" x14ac:dyDescent="0.2">
      <c r="A1845" s="130">
        <v>10039</v>
      </c>
      <c r="B1845" s="34" t="s">
        <v>15637</v>
      </c>
      <c r="C1845" s="223" t="s">
        <v>10</v>
      </c>
      <c r="D1845" s="224">
        <v>363.6</v>
      </c>
      <c r="E1845" s="222"/>
    </row>
    <row r="1846" spans="1:5" ht="24.95" customHeight="1" x14ac:dyDescent="0.2">
      <c r="A1846" s="130">
        <v>10671</v>
      </c>
      <c r="B1846" s="34" t="s">
        <v>15638</v>
      </c>
      <c r="C1846" s="223" t="s">
        <v>3614</v>
      </c>
      <c r="D1846" s="224">
        <v>5967.25</v>
      </c>
      <c r="E1846" s="222"/>
    </row>
    <row r="1847" spans="1:5" ht="24.95" customHeight="1" x14ac:dyDescent="0.2">
      <c r="A1847" s="130">
        <v>11486</v>
      </c>
      <c r="B1847" s="34" t="s">
        <v>15639</v>
      </c>
      <c r="C1847" s="223" t="s">
        <v>581</v>
      </c>
      <c r="D1847" s="224">
        <v>170.5</v>
      </c>
      <c r="E1847" s="222"/>
    </row>
    <row r="1848" spans="1:5" ht="24.95" customHeight="1" x14ac:dyDescent="0.2">
      <c r="A1848" s="130">
        <v>10352</v>
      </c>
      <c r="B1848" s="34" t="s">
        <v>15640</v>
      </c>
      <c r="C1848" s="223" t="s">
        <v>581</v>
      </c>
      <c r="D1848" s="224">
        <v>205.04</v>
      </c>
      <c r="E1848" s="222"/>
    </row>
    <row r="1849" spans="1:5" ht="24.95" customHeight="1" x14ac:dyDescent="0.2">
      <c r="A1849" s="130">
        <v>10299</v>
      </c>
      <c r="B1849" s="34" t="s">
        <v>15641</v>
      </c>
      <c r="C1849" s="223" t="s">
        <v>776</v>
      </c>
      <c r="D1849" s="224">
        <v>13.91</v>
      </c>
      <c r="E1849" s="222"/>
    </row>
    <row r="1850" spans="1:5" ht="24.95" customHeight="1" x14ac:dyDescent="0.2">
      <c r="A1850" s="130">
        <v>10612</v>
      </c>
      <c r="B1850" s="34" t="s">
        <v>15642</v>
      </c>
      <c r="C1850" s="223" t="s">
        <v>776</v>
      </c>
      <c r="D1850" s="224">
        <v>14.53</v>
      </c>
      <c r="E1850" s="222"/>
    </row>
    <row r="1851" spans="1:5" ht="24.95" customHeight="1" x14ac:dyDescent="0.2">
      <c r="A1851" s="130">
        <v>10262</v>
      </c>
      <c r="B1851" s="34" t="s">
        <v>15643</v>
      </c>
      <c r="C1851" s="223" t="s">
        <v>15585</v>
      </c>
      <c r="D1851" s="224">
        <v>12.68</v>
      </c>
      <c r="E1851" s="222"/>
    </row>
    <row r="1852" spans="1:5" ht="24.95" customHeight="1" x14ac:dyDescent="0.2">
      <c r="A1852" s="130">
        <v>10263</v>
      </c>
      <c r="B1852" s="34" t="s">
        <v>15644</v>
      </c>
      <c r="C1852" s="223" t="s">
        <v>15585</v>
      </c>
      <c r="D1852" s="224">
        <v>15.12</v>
      </c>
      <c r="E1852" s="222"/>
    </row>
    <row r="1853" spans="1:5" ht="24.95" customHeight="1" x14ac:dyDescent="0.2">
      <c r="A1853" s="130">
        <v>10344</v>
      </c>
      <c r="B1853" s="34" t="s">
        <v>15645</v>
      </c>
      <c r="C1853" s="223" t="s">
        <v>581</v>
      </c>
      <c r="D1853" s="224">
        <v>145.66999999999999</v>
      </c>
      <c r="E1853" s="222"/>
    </row>
    <row r="1854" spans="1:5" ht="24.95" customHeight="1" x14ac:dyDescent="0.2">
      <c r="A1854" s="130">
        <v>10346</v>
      </c>
      <c r="B1854" s="34" t="s">
        <v>15646</v>
      </c>
      <c r="C1854" s="223" t="s">
        <v>159</v>
      </c>
      <c r="D1854" s="224">
        <v>6.01</v>
      </c>
      <c r="E1854" s="222"/>
    </row>
    <row r="1855" spans="1:5" ht="24.95" customHeight="1" x14ac:dyDescent="0.2">
      <c r="A1855" s="130">
        <v>10345</v>
      </c>
      <c r="B1855" s="34" t="s">
        <v>15647</v>
      </c>
      <c r="C1855" s="223" t="s">
        <v>581</v>
      </c>
      <c r="D1855" s="224">
        <v>145.66999999999999</v>
      </c>
      <c r="E1855" s="222"/>
    </row>
    <row r="1856" spans="1:5" ht="24.95" customHeight="1" x14ac:dyDescent="0.2">
      <c r="A1856" s="130">
        <v>10623</v>
      </c>
      <c r="B1856" s="34" t="s">
        <v>15648</v>
      </c>
      <c r="C1856" s="223" t="s">
        <v>3614</v>
      </c>
      <c r="D1856" s="224">
        <v>30.56</v>
      </c>
      <c r="E1856" s="222"/>
    </row>
    <row r="1857" spans="1:5" ht="24.95" customHeight="1" x14ac:dyDescent="0.2">
      <c r="A1857" s="130">
        <v>10074</v>
      </c>
      <c r="B1857" s="34" t="s">
        <v>15649</v>
      </c>
      <c r="C1857" s="223" t="s">
        <v>15538</v>
      </c>
      <c r="D1857" s="224">
        <v>112.87</v>
      </c>
      <c r="E1857" s="222"/>
    </row>
    <row r="1858" spans="1:5" ht="24.95" customHeight="1" x14ac:dyDescent="0.2">
      <c r="A1858" s="130">
        <v>10075</v>
      </c>
      <c r="B1858" s="34" t="s">
        <v>15650</v>
      </c>
      <c r="C1858" s="223" t="s">
        <v>15538</v>
      </c>
      <c r="D1858" s="224">
        <v>787.93</v>
      </c>
      <c r="E1858" s="222"/>
    </row>
    <row r="1859" spans="1:5" ht="24.95" customHeight="1" x14ac:dyDescent="0.2">
      <c r="A1859" s="130">
        <v>10821</v>
      </c>
      <c r="B1859" s="34" t="s">
        <v>15651</v>
      </c>
      <c r="C1859" s="223" t="s">
        <v>15538</v>
      </c>
      <c r="D1859" s="224">
        <v>803.27</v>
      </c>
      <c r="E1859" s="222"/>
    </row>
    <row r="1860" spans="1:5" ht="24.95" customHeight="1" x14ac:dyDescent="0.2">
      <c r="A1860" s="130">
        <v>10260</v>
      </c>
      <c r="B1860" s="34" t="s">
        <v>15652</v>
      </c>
      <c r="C1860" s="223" t="s">
        <v>15585</v>
      </c>
      <c r="D1860" s="224">
        <v>38</v>
      </c>
      <c r="E1860" s="222"/>
    </row>
    <row r="1861" spans="1:5" ht="24.95" customHeight="1" x14ac:dyDescent="0.2">
      <c r="A1861" s="130">
        <v>10261</v>
      </c>
      <c r="B1861" s="34" t="s">
        <v>15653</v>
      </c>
      <c r="C1861" s="223" t="s">
        <v>15585</v>
      </c>
      <c r="D1861" s="224">
        <v>27.68</v>
      </c>
      <c r="E1861" s="222"/>
    </row>
    <row r="1862" spans="1:5" ht="24.95" customHeight="1" x14ac:dyDescent="0.2">
      <c r="A1862" s="130">
        <v>10570</v>
      </c>
      <c r="B1862" s="34" t="s">
        <v>15654</v>
      </c>
      <c r="C1862" s="223" t="s">
        <v>3614</v>
      </c>
      <c r="D1862" s="224">
        <v>32.520000000000003</v>
      </c>
      <c r="E1862" s="222"/>
    </row>
    <row r="1863" spans="1:5" ht="24.95" customHeight="1" x14ac:dyDescent="0.2">
      <c r="A1863" s="130">
        <v>11262</v>
      </c>
      <c r="B1863" s="34" t="s">
        <v>15655</v>
      </c>
      <c r="C1863" s="223" t="s">
        <v>3614</v>
      </c>
      <c r="D1863" s="224">
        <v>45.35</v>
      </c>
      <c r="E1863" s="222"/>
    </row>
    <row r="1864" spans="1:5" ht="24.95" customHeight="1" x14ac:dyDescent="0.2">
      <c r="A1864" s="130">
        <v>11267</v>
      </c>
      <c r="B1864" s="34" t="s">
        <v>15656</v>
      </c>
      <c r="C1864" s="223" t="s">
        <v>3614</v>
      </c>
      <c r="D1864" s="224">
        <v>2.5099999999999998</v>
      </c>
      <c r="E1864" s="222"/>
    </row>
    <row r="1865" spans="1:5" ht="24.95" customHeight="1" x14ac:dyDescent="0.2">
      <c r="A1865" s="130">
        <v>11252</v>
      </c>
      <c r="B1865" s="34" t="s">
        <v>15657</v>
      </c>
      <c r="C1865" s="223" t="s">
        <v>159</v>
      </c>
      <c r="D1865" s="224">
        <v>1.65</v>
      </c>
      <c r="E1865" s="222"/>
    </row>
    <row r="1866" spans="1:5" ht="24.95" customHeight="1" x14ac:dyDescent="0.2">
      <c r="A1866" s="130">
        <v>10420</v>
      </c>
      <c r="B1866" s="34" t="s">
        <v>15658</v>
      </c>
      <c r="C1866" s="223" t="s">
        <v>3830</v>
      </c>
      <c r="D1866" s="224">
        <v>321.27</v>
      </c>
      <c r="E1866" s="222"/>
    </row>
    <row r="1867" spans="1:5" ht="24.95" customHeight="1" x14ac:dyDescent="0.2">
      <c r="A1867" s="130">
        <v>10036</v>
      </c>
      <c r="B1867" s="34" t="s">
        <v>15659</v>
      </c>
      <c r="C1867" s="223" t="s">
        <v>159</v>
      </c>
      <c r="D1867" s="224">
        <v>1.83</v>
      </c>
      <c r="E1867" s="222"/>
    </row>
    <row r="1868" spans="1:5" ht="24.95" customHeight="1" x14ac:dyDescent="0.2">
      <c r="A1868" s="130">
        <v>10309</v>
      </c>
      <c r="B1868" s="34" t="s">
        <v>15660</v>
      </c>
      <c r="C1868" s="223" t="s">
        <v>11708</v>
      </c>
      <c r="D1868" s="224">
        <v>11.48</v>
      </c>
      <c r="E1868" s="222"/>
    </row>
    <row r="1869" spans="1:5" ht="24.95" customHeight="1" x14ac:dyDescent="0.2">
      <c r="A1869" s="130">
        <v>10034</v>
      </c>
      <c r="B1869" s="34" t="s">
        <v>15661</v>
      </c>
      <c r="C1869" s="223" t="s">
        <v>11708</v>
      </c>
      <c r="D1869" s="224">
        <v>3.11</v>
      </c>
      <c r="E1869" s="222"/>
    </row>
    <row r="1870" spans="1:5" ht="24.95" customHeight="1" x14ac:dyDescent="0.2">
      <c r="A1870" s="130">
        <v>10187</v>
      </c>
      <c r="B1870" s="34" t="s">
        <v>15662</v>
      </c>
      <c r="C1870" s="223" t="s">
        <v>737</v>
      </c>
      <c r="D1870" s="224">
        <v>8.1300000000000008</v>
      </c>
      <c r="E1870" s="222"/>
    </row>
    <row r="1871" spans="1:5" ht="24.95" customHeight="1" x14ac:dyDescent="0.2">
      <c r="A1871" s="130">
        <v>10382</v>
      </c>
      <c r="B1871" s="34" t="s">
        <v>15663</v>
      </c>
      <c r="C1871" s="223" t="s">
        <v>738</v>
      </c>
      <c r="D1871" s="224">
        <v>270</v>
      </c>
      <c r="E1871" s="222"/>
    </row>
    <row r="1872" spans="1:5" ht="24.95" customHeight="1" x14ac:dyDescent="0.2">
      <c r="A1872" s="130">
        <v>10375</v>
      </c>
      <c r="B1872" s="34" t="s">
        <v>15664</v>
      </c>
      <c r="C1872" s="223" t="s">
        <v>3614</v>
      </c>
      <c r="D1872" s="224">
        <v>0.3</v>
      </c>
      <c r="E1872" s="222"/>
    </row>
    <row r="1873" spans="1:5" ht="24.95" customHeight="1" x14ac:dyDescent="0.2">
      <c r="A1873" s="130">
        <v>10327</v>
      </c>
      <c r="B1873" s="34" t="s">
        <v>15665</v>
      </c>
      <c r="C1873" s="223" t="s">
        <v>3614</v>
      </c>
      <c r="D1873" s="224">
        <v>4.45</v>
      </c>
      <c r="E1873" s="222"/>
    </row>
    <row r="1874" spans="1:5" ht="24.95" customHeight="1" x14ac:dyDescent="0.2">
      <c r="A1874" s="130">
        <v>11565</v>
      </c>
      <c r="B1874" s="34" t="s">
        <v>15666</v>
      </c>
      <c r="C1874" s="223" t="s">
        <v>3614</v>
      </c>
      <c r="D1874" s="224">
        <v>2.4</v>
      </c>
      <c r="E1874" s="222"/>
    </row>
    <row r="1875" spans="1:5" ht="24.95" customHeight="1" x14ac:dyDescent="0.2">
      <c r="A1875" s="130">
        <v>10326</v>
      </c>
      <c r="B1875" s="34" t="s">
        <v>15667</v>
      </c>
      <c r="C1875" s="223" t="s">
        <v>3614</v>
      </c>
      <c r="D1875" s="224">
        <v>0.67</v>
      </c>
      <c r="E1875" s="222"/>
    </row>
    <row r="1876" spans="1:5" ht="24.95" customHeight="1" x14ac:dyDescent="0.2">
      <c r="A1876" s="130">
        <v>10298</v>
      </c>
      <c r="B1876" s="34" t="s">
        <v>15668</v>
      </c>
      <c r="C1876" s="223" t="s">
        <v>11777</v>
      </c>
      <c r="D1876" s="224">
        <v>1000</v>
      </c>
      <c r="E1876" s="222"/>
    </row>
    <row r="1877" spans="1:5" ht="24.95" customHeight="1" x14ac:dyDescent="0.2">
      <c r="A1877" s="130">
        <v>10767</v>
      </c>
      <c r="B1877" s="34" t="s">
        <v>15669</v>
      </c>
      <c r="C1877" s="223" t="s">
        <v>159</v>
      </c>
      <c r="D1877" s="224">
        <v>34.020000000000003</v>
      </c>
      <c r="E1877" s="222"/>
    </row>
    <row r="1878" spans="1:5" ht="24.95" customHeight="1" x14ac:dyDescent="0.2">
      <c r="A1878" s="130">
        <v>11016</v>
      </c>
      <c r="B1878" s="34" t="s">
        <v>15670</v>
      </c>
      <c r="C1878" s="223" t="s">
        <v>776</v>
      </c>
      <c r="D1878" s="224">
        <v>4.91</v>
      </c>
      <c r="E1878" s="222"/>
    </row>
    <row r="1879" spans="1:5" ht="24.95" customHeight="1" x14ac:dyDescent="0.2">
      <c r="A1879" s="130">
        <v>11017</v>
      </c>
      <c r="B1879" s="34" t="s">
        <v>15671</v>
      </c>
      <c r="C1879" s="223" t="s">
        <v>776</v>
      </c>
      <c r="D1879" s="224">
        <v>3.55</v>
      </c>
      <c r="E1879" s="222"/>
    </row>
    <row r="1880" spans="1:5" ht="24.95" customHeight="1" x14ac:dyDescent="0.2">
      <c r="A1880" s="130">
        <v>11015</v>
      </c>
      <c r="B1880" s="34" t="s">
        <v>15672</v>
      </c>
      <c r="C1880" s="223" t="s">
        <v>776</v>
      </c>
      <c r="D1880" s="224">
        <v>11.97</v>
      </c>
      <c r="E1880" s="222"/>
    </row>
    <row r="1881" spans="1:5" ht="24.95" customHeight="1" x14ac:dyDescent="0.2">
      <c r="A1881" s="130">
        <v>11000</v>
      </c>
      <c r="B1881" s="34" t="s">
        <v>15673</v>
      </c>
      <c r="C1881" s="223" t="s">
        <v>7</v>
      </c>
      <c r="D1881" s="224">
        <v>20.05</v>
      </c>
      <c r="E1881" s="222"/>
    </row>
    <row r="1882" spans="1:5" ht="24.95" customHeight="1" x14ac:dyDescent="0.2">
      <c r="A1882" s="130">
        <v>11001</v>
      </c>
      <c r="B1882" s="34" t="s">
        <v>15674</v>
      </c>
      <c r="C1882" s="223" t="s">
        <v>776</v>
      </c>
      <c r="D1882" s="224">
        <v>7.22</v>
      </c>
      <c r="E1882" s="222"/>
    </row>
    <row r="1883" spans="1:5" ht="24.95" customHeight="1" x14ac:dyDescent="0.2">
      <c r="A1883" s="130">
        <v>10125</v>
      </c>
      <c r="B1883" s="34" t="s">
        <v>15675</v>
      </c>
      <c r="C1883" s="223" t="s">
        <v>3435</v>
      </c>
      <c r="D1883" s="224">
        <v>51.81</v>
      </c>
      <c r="E1883" s="222"/>
    </row>
    <row r="1884" spans="1:5" ht="24.95" customHeight="1" x14ac:dyDescent="0.2">
      <c r="A1884" s="130">
        <v>10121</v>
      </c>
      <c r="B1884" s="34" t="s">
        <v>15676</v>
      </c>
      <c r="C1884" s="223" t="s">
        <v>3435</v>
      </c>
      <c r="D1884" s="224">
        <v>50.02</v>
      </c>
      <c r="E1884" s="222"/>
    </row>
    <row r="1885" spans="1:5" ht="24.95" customHeight="1" x14ac:dyDescent="0.2">
      <c r="A1885" s="130">
        <v>10124</v>
      </c>
      <c r="B1885" s="34" t="s">
        <v>15677</v>
      </c>
      <c r="C1885" s="223" t="s">
        <v>737</v>
      </c>
      <c r="D1885" s="224">
        <v>43.32</v>
      </c>
      <c r="E1885" s="222"/>
    </row>
    <row r="1886" spans="1:5" ht="24.95" customHeight="1" x14ac:dyDescent="0.2">
      <c r="A1886" s="130">
        <v>10301</v>
      </c>
      <c r="B1886" s="34" t="s">
        <v>15678</v>
      </c>
      <c r="C1886" s="223" t="s">
        <v>738</v>
      </c>
      <c r="D1886" s="224">
        <v>42</v>
      </c>
      <c r="E1886" s="222"/>
    </row>
    <row r="1887" spans="1:5" ht="24.95" customHeight="1" x14ac:dyDescent="0.2">
      <c r="A1887" s="130">
        <v>10126</v>
      </c>
      <c r="B1887" s="34" t="s">
        <v>15679</v>
      </c>
      <c r="C1887" s="223" t="s">
        <v>3435</v>
      </c>
      <c r="D1887" s="224">
        <v>58.29</v>
      </c>
      <c r="E1887" s="222"/>
    </row>
    <row r="1888" spans="1:5" ht="24.95" customHeight="1" x14ac:dyDescent="0.2">
      <c r="A1888" s="130">
        <v>10368</v>
      </c>
      <c r="B1888" s="34" t="s">
        <v>15680</v>
      </c>
      <c r="C1888" s="223" t="s">
        <v>738</v>
      </c>
      <c r="D1888" s="224">
        <v>91.18</v>
      </c>
      <c r="E1888" s="222"/>
    </row>
    <row r="1889" spans="1:5" ht="24.95" customHeight="1" x14ac:dyDescent="0.2">
      <c r="A1889" s="130">
        <v>10380</v>
      </c>
      <c r="B1889" s="34" t="s">
        <v>15681</v>
      </c>
      <c r="C1889" s="223" t="s">
        <v>738</v>
      </c>
      <c r="D1889" s="224">
        <v>92.55</v>
      </c>
      <c r="E1889" s="222"/>
    </row>
    <row r="1890" spans="1:5" ht="24.95" customHeight="1" x14ac:dyDescent="0.2">
      <c r="A1890" s="130">
        <v>10363</v>
      </c>
      <c r="B1890" s="34" t="s">
        <v>15682</v>
      </c>
      <c r="C1890" s="223" t="s">
        <v>738</v>
      </c>
      <c r="D1890" s="224">
        <v>86.28</v>
      </c>
      <c r="E1890" s="222"/>
    </row>
    <row r="1891" spans="1:5" ht="24.95" customHeight="1" x14ac:dyDescent="0.2">
      <c r="A1891" s="130">
        <v>11488</v>
      </c>
      <c r="B1891" s="34" t="s">
        <v>15683</v>
      </c>
      <c r="C1891" s="223" t="s">
        <v>776</v>
      </c>
      <c r="D1891" s="224">
        <v>626.17999999999995</v>
      </c>
      <c r="E1891" s="222"/>
    </row>
    <row r="1892" spans="1:5" ht="24.95" customHeight="1" x14ac:dyDescent="0.2">
      <c r="A1892" s="130">
        <v>10200</v>
      </c>
      <c r="B1892" s="34" t="s">
        <v>15684</v>
      </c>
      <c r="C1892" s="223" t="s">
        <v>776</v>
      </c>
      <c r="D1892" s="224">
        <v>1144.67</v>
      </c>
      <c r="E1892" s="222"/>
    </row>
    <row r="1893" spans="1:5" ht="24.95" customHeight="1" x14ac:dyDescent="0.2">
      <c r="A1893" s="130">
        <v>11464</v>
      </c>
      <c r="B1893" s="34" t="s">
        <v>15685</v>
      </c>
      <c r="C1893" s="223" t="s">
        <v>159</v>
      </c>
      <c r="D1893" s="224">
        <v>5.0199999999999996</v>
      </c>
      <c r="E1893" s="222"/>
    </row>
    <row r="1894" spans="1:5" ht="24.95" customHeight="1" x14ac:dyDescent="0.2">
      <c r="A1894" s="130">
        <v>11465</v>
      </c>
      <c r="B1894" s="34" t="s">
        <v>15686</v>
      </c>
      <c r="C1894" s="223" t="s">
        <v>159</v>
      </c>
      <c r="D1894" s="224">
        <v>4.79</v>
      </c>
      <c r="E1894" s="222"/>
    </row>
    <row r="1895" spans="1:5" ht="24.95" customHeight="1" x14ac:dyDescent="0.2">
      <c r="A1895" s="130">
        <v>11466</v>
      </c>
      <c r="B1895" s="34" t="s">
        <v>15687</v>
      </c>
      <c r="C1895" s="223" t="s">
        <v>159</v>
      </c>
      <c r="D1895" s="224">
        <v>4.6100000000000003</v>
      </c>
      <c r="E1895" s="222"/>
    </row>
    <row r="1896" spans="1:5" ht="24.95" customHeight="1" x14ac:dyDescent="0.2">
      <c r="A1896" s="130">
        <v>11463</v>
      </c>
      <c r="B1896" s="34" t="s">
        <v>15688</v>
      </c>
      <c r="C1896" s="223" t="s">
        <v>159</v>
      </c>
      <c r="D1896" s="224">
        <v>4.9400000000000004</v>
      </c>
      <c r="E1896" s="222"/>
    </row>
    <row r="1897" spans="1:5" ht="24.95" customHeight="1" x14ac:dyDescent="0.2">
      <c r="A1897" s="130">
        <v>10179</v>
      </c>
      <c r="B1897" s="34" t="s">
        <v>15689</v>
      </c>
      <c r="C1897" s="223" t="s">
        <v>159</v>
      </c>
      <c r="D1897" s="224">
        <v>4.3</v>
      </c>
      <c r="E1897" s="222"/>
    </row>
    <row r="1898" spans="1:5" ht="24.95" customHeight="1" x14ac:dyDescent="0.2">
      <c r="A1898" s="130">
        <v>10257</v>
      </c>
      <c r="B1898" s="34" t="s">
        <v>15690</v>
      </c>
      <c r="C1898" s="223" t="s">
        <v>3614</v>
      </c>
      <c r="D1898" s="224">
        <v>71.25</v>
      </c>
      <c r="E1898" s="222"/>
    </row>
    <row r="1899" spans="1:5" ht="24.95" customHeight="1" x14ac:dyDescent="0.2">
      <c r="A1899" s="130">
        <v>10347</v>
      </c>
      <c r="B1899" s="34" t="s">
        <v>15691</v>
      </c>
      <c r="C1899" s="223" t="s">
        <v>738</v>
      </c>
      <c r="D1899" s="224">
        <v>43</v>
      </c>
      <c r="E1899" s="222"/>
    </row>
    <row r="1900" spans="1:5" ht="24.95" customHeight="1" x14ac:dyDescent="0.2">
      <c r="A1900" s="130">
        <v>11512</v>
      </c>
      <c r="B1900" s="34" t="s">
        <v>15692</v>
      </c>
      <c r="C1900" s="223" t="s">
        <v>3405</v>
      </c>
      <c r="D1900" s="224">
        <v>0</v>
      </c>
      <c r="E1900" s="222"/>
    </row>
    <row r="1901" spans="1:5" ht="24.95" customHeight="1" x14ac:dyDescent="0.2">
      <c r="A1901" s="130">
        <v>10201</v>
      </c>
      <c r="B1901" s="34" t="s">
        <v>15693</v>
      </c>
      <c r="C1901" s="223" t="s">
        <v>3918</v>
      </c>
      <c r="D1901" s="224">
        <v>121</v>
      </c>
      <c r="E1901" s="222"/>
    </row>
    <row r="1902" spans="1:5" ht="24.95" customHeight="1" x14ac:dyDescent="0.2">
      <c r="A1902" s="130">
        <v>10378</v>
      </c>
      <c r="B1902" s="34" t="s">
        <v>15694</v>
      </c>
      <c r="C1902" s="223" t="s">
        <v>738</v>
      </c>
      <c r="D1902" s="224">
        <v>334.06</v>
      </c>
      <c r="E1902" s="222"/>
    </row>
    <row r="1903" spans="1:5" ht="24.95" customHeight="1" x14ac:dyDescent="0.2">
      <c r="A1903" s="130">
        <v>10615</v>
      </c>
      <c r="B1903" s="34" t="s">
        <v>15695</v>
      </c>
      <c r="C1903" s="223" t="s">
        <v>3614</v>
      </c>
      <c r="D1903" s="224">
        <v>65.62</v>
      </c>
      <c r="E1903" s="222"/>
    </row>
    <row r="1904" spans="1:5" ht="24.95" customHeight="1" x14ac:dyDescent="0.2">
      <c r="A1904" s="130">
        <v>10340</v>
      </c>
      <c r="B1904" s="34" t="s">
        <v>15696</v>
      </c>
      <c r="C1904" s="223" t="s">
        <v>738</v>
      </c>
      <c r="D1904" s="224">
        <v>293.33</v>
      </c>
      <c r="E1904" s="222"/>
    </row>
    <row r="1905" spans="1:5" ht="24.95" customHeight="1" x14ac:dyDescent="0.2">
      <c r="A1905" s="130">
        <v>10654</v>
      </c>
      <c r="B1905" s="34" t="s">
        <v>15697</v>
      </c>
      <c r="C1905" s="223" t="s">
        <v>3614</v>
      </c>
      <c r="D1905" s="224">
        <v>65.14</v>
      </c>
      <c r="E1905" s="222"/>
    </row>
    <row r="1906" spans="1:5" ht="24.95" customHeight="1" x14ac:dyDescent="0.2">
      <c r="A1906" s="130">
        <v>10798</v>
      </c>
      <c r="B1906" s="34" t="s">
        <v>15698</v>
      </c>
      <c r="C1906" s="223" t="s">
        <v>3614</v>
      </c>
      <c r="D1906" s="224">
        <v>64.33</v>
      </c>
      <c r="E1906" s="222"/>
    </row>
    <row r="1907" spans="1:5" ht="24.95" customHeight="1" x14ac:dyDescent="0.2">
      <c r="A1907" s="130">
        <v>10191</v>
      </c>
      <c r="B1907" s="34" t="s">
        <v>15699</v>
      </c>
      <c r="C1907" s="223" t="s">
        <v>159</v>
      </c>
      <c r="D1907" s="224">
        <v>3.08</v>
      </c>
      <c r="E1907" s="222"/>
    </row>
    <row r="1908" spans="1:5" ht="24.95" customHeight="1" x14ac:dyDescent="0.2">
      <c r="A1908" s="130">
        <v>11407</v>
      </c>
      <c r="B1908" s="34" t="s">
        <v>15700</v>
      </c>
      <c r="C1908" s="223" t="s">
        <v>776</v>
      </c>
      <c r="D1908" s="224">
        <v>9.93</v>
      </c>
      <c r="E1908" s="222"/>
    </row>
    <row r="1909" spans="1:5" ht="24.95" customHeight="1" x14ac:dyDescent="0.2">
      <c r="A1909" s="130">
        <v>10573</v>
      </c>
      <c r="B1909" s="34" t="s">
        <v>15701</v>
      </c>
      <c r="C1909" s="223" t="s">
        <v>159</v>
      </c>
      <c r="D1909" s="224">
        <v>1.05</v>
      </c>
      <c r="E1909" s="222"/>
    </row>
    <row r="1910" spans="1:5" ht="24.95" customHeight="1" x14ac:dyDescent="0.2">
      <c r="A1910" s="130">
        <v>10120</v>
      </c>
      <c r="B1910" s="34" t="s">
        <v>15702</v>
      </c>
      <c r="C1910" s="223" t="s">
        <v>3435</v>
      </c>
      <c r="D1910" s="224">
        <v>39.409999999999997</v>
      </c>
      <c r="E1910" s="222"/>
    </row>
    <row r="1911" spans="1:5" ht="24.95" customHeight="1" x14ac:dyDescent="0.2">
      <c r="A1911" s="130">
        <v>10621</v>
      </c>
      <c r="B1911" s="34" t="s">
        <v>15703</v>
      </c>
      <c r="C1911" s="223" t="s">
        <v>776</v>
      </c>
      <c r="D1911" s="224">
        <v>3.63</v>
      </c>
      <c r="E1911" s="222"/>
    </row>
    <row r="1912" spans="1:5" ht="24.95" customHeight="1" x14ac:dyDescent="0.2">
      <c r="A1912" s="130">
        <v>10624</v>
      </c>
      <c r="B1912" s="34" t="s">
        <v>15704</v>
      </c>
      <c r="C1912" s="223" t="s">
        <v>776</v>
      </c>
      <c r="D1912" s="224">
        <v>3.08</v>
      </c>
      <c r="E1912" s="222"/>
    </row>
    <row r="1913" spans="1:5" ht="24.95" customHeight="1" x14ac:dyDescent="0.2">
      <c r="A1913" s="130">
        <v>10616</v>
      </c>
      <c r="B1913" s="34" t="s">
        <v>15705</v>
      </c>
      <c r="C1913" s="223" t="s">
        <v>3614</v>
      </c>
      <c r="D1913" s="224">
        <v>31.14</v>
      </c>
      <c r="E1913" s="222"/>
    </row>
    <row r="1914" spans="1:5" ht="24.95" customHeight="1" x14ac:dyDescent="0.2">
      <c r="A1914" s="130">
        <v>10656</v>
      </c>
      <c r="B1914" s="34" t="s">
        <v>15706</v>
      </c>
      <c r="C1914" s="223" t="s">
        <v>3614</v>
      </c>
      <c r="D1914" s="224">
        <v>56.84</v>
      </c>
      <c r="E1914" s="222"/>
    </row>
    <row r="1915" spans="1:5" ht="24.95" customHeight="1" x14ac:dyDescent="0.2">
      <c r="A1915" s="130">
        <v>10778</v>
      </c>
      <c r="B1915" s="34" t="s">
        <v>15707</v>
      </c>
      <c r="C1915" s="223" t="s">
        <v>3614</v>
      </c>
      <c r="D1915" s="224">
        <v>639.30999999999995</v>
      </c>
      <c r="E1915" s="222"/>
    </row>
    <row r="1916" spans="1:5" ht="24.95" customHeight="1" x14ac:dyDescent="0.2">
      <c r="A1916" s="130">
        <v>10703</v>
      </c>
      <c r="B1916" s="34" t="s">
        <v>15708</v>
      </c>
      <c r="C1916" s="223" t="s">
        <v>3614</v>
      </c>
      <c r="D1916" s="224">
        <v>806.95</v>
      </c>
      <c r="E1916" s="222"/>
    </row>
    <row r="1917" spans="1:5" ht="24.95" customHeight="1" x14ac:dyDescent="0.2">
      <c r="A1917" s="130">
        <v>10702</v>
      </c>
      <c r="B1917" s="34" t="s">
        <v>15709</v>
      </c>
      <c r="C1917" s="223" t="s">
        <v>3614</v>
      </c>
      <c r="D1917" s="224">
        <v>1248.2</v>
      </c>
      <c r="E1917" s="222"/>
    </row>
    <row r="1918" spans="1:5" ht="24.95" customHeight="1" x14ac:dyDescent="0.2">
      <c r="A1918" s="130">
        <v>10701</v>
      </c>
      <c r="B1918" s="34" t="s">
        <v>15710</v>
      </c>
      <c r="C1918" s="223" t="s">
        <v>3614</v>
      </c>
      <c r="D1918" s="224">
        <v>1411.1</v>
      </c>
      <c r="E1918" s="222"/>
    </row>
    <row r="1919" spans="1:5" ht="24.95" customHeight="1" x14ac:dyDescent="0.2">
      <c r="A1919" s="130">
        <v>11519</v>
      </c>
      <c r="B1919" s="34" t="s">
        <v>15711</v>
      </c>
      <c r="C1919" s="223" t="s">
        <v>3614</v>
      </c>
      <c r="D1919" s="224">
        <v>106.28</v>
      </c>
      <c r="E1919" s="222"/>
    </row>
    <row r="1920" spans="1:5" ht="24.95" customHeight="1" x14ac:dyDescent="0.2">
      <c r="A1920" s="130">
        <v>10063</v>
      </c>
      <c r="B1920" s="34" t="s">
        <v>15712</v>
      </c>
      <c r="C1920" s="223" t="s">
        <v>737</v>
      </c>
      <c r="D1920" s="224">
        <v>2600.5</v>
      </c>
      <c r="E1920" s="222"/>
    </row>
    <row r="1921" spans="1:5" ht="24.95" customHeight="1" x14ac:dyDescent="0.2">
      <c r="A1921" s="130">
        <v>10135</v>
      </c>
      <c r="B1921" s="34" t="s">
        <v>15713</v>
      </c>
      <c r="C1921" s="223" t="s">
        <v>159</v>
      </c>
      <c r="D1921" s="224">
        <v>8.84</v>
      </c>
      <c r="E1921" s="222"/>
    </row>
    <row r="1922" spans="1:5" ht="24.95" customHeight="1" x14ac:dyDescent="0.2">
      <c r="A1922" s="130">
        <v>10136</v>
      </c>
      <c r="B1922" s="34" t="s">
        <v>15714</v>
      </c>
      <c r="C1922" s="223" t="s">
        <v>159</v>
      </c>
      <c r="D1922" s="224">
        <v>11.26</v>
      </c>
      <c r="E1922" s="222"/>
    </row>
    <row r="1923" spans="1:5" ht="24.95" customHeight="1" x14ac:dyDescent="0.2">
      <c r="A1923" s="130">
        <v>10381</v>
      </c>
      <c r="B1923" s="34" t="s">
        <v>15715</v>
      </c>
      <c r="C1923" s="223" t="s">
        <v>15343</v>
      </c>
      <c r="D1923" s="224">
        <v>45.37</v>
      </c>
      <c r="E1923" s="222"/>
    </row>
    <row r="1924" spans="1:5" ht="24.95" customHeight="1" x14ac:dyDescent="0.2">
      <c r="A1924" s="130">
        <v>10617</v>
      </c>
      <c r="B1924" s="34" t="s">
        <v>15716</v>
      </c>
      <c r="C1924" s="223" t="s">
        <v>15343</v>
      </c>
      <c r="D1924" s="224">
        <v>94.91</v>
      </c>
      <c r="E1924" s="222"/>
    </row>
    <row r="1925" spans="1:5" ht="24.95" customHeight="1" x14ac:dyDescent="0.2">
      <c r="A1925" s="130">
        <v>10618</v>
      </c>
      <c r="B1925" s="34" t="s">
        <v>15717</v>
      </c>
      <c r="C1925" s="223" t="s">
        <v>15343</v>
      </c>
      <c r="D1925" s="224">
        <v>122.55</v>
      </c>
      <c r="E1925" s="222"/>
    </row>
    <row r="1926" spans="1:5" ht="24.95" customHeight="1" x14ac:dyDescent="0.2">
      <c r="A1926" s="130">
        <v>10749</v>
      </c>
      <c r="B1926" s="34" t="s">
        <v>15718</v>
      </c>
      <c r="C1926" s="223" t="s">
        <v>159</v>
      </c>
      <c r="D1926" s="224">
        <v>62.58</v>
      </c>
      <c r="E1926" s="222"/>
    </row>
    <row r="1927" spans="1:5" ht="24.95" customHeight="1" x14ac:dyDescent="0.2">
      <c r="A1927" s="130">
        <v>10698</v>
      </c>
      <c r="B1927" s="34" t="s">
        <v>15719</v>
      </c>
      <c r="C1927" s="223" t="s">
        <v>3614</v>
      </c>
      <c r="D1927" s="224">
        <v>21.38</v>
      </c>
      <c r="E1927" s="222"/>
    </row>
    <row r="1928" spans="1:5" ht="24.95" customHeight="1" x14ac:dyDescent="0.2">
      <c r="A1928" s="130">
        <v>11487</v>
      </c>
      <c r="B1928" s="34" t="s">
        <v>15720</v>
      </c>
      <c r="C1928" s="223" t="s">
        <v>11708</v>
      </c>
      <c r="D1928" s="224">
        <v>11.82</v>
      </c>
      <c r="E1928" s="222"/>
    </row>
    <row r="1929" spans="1:5" ht="24.95" customHeight="1" x14ac:dyDescent="0.2">
      <c r="A1929" s="130">
        <v>11002</v>
      </c>
      <c r="B1929" s="34" t="s">
        <v>15721</v>
      </c>
      <c r="C1929" s="223" t="s">
        <v>3614</v>
      </c>
      <c r="D1929" s="224">
        <v>321.39999999999998</v>
      </c>
      <c r="E1929" s="222"/>
    </row>
    <row r="1930" spans="1:5" ht="24.95" customHeight="1" x14ac:dyDescent="0.2">
      <c r="A1930" s="130">
        <v>10046</v>
      </c>
      <c r="B1930" s="34" t="s">
        <v>15722</v>
      </c>
      <c r="C1930" s="223" t="s">
        <v>3614</v>
      </c>
      <c r="D1930" s="224">
        <v>11.62</v>
      </c>
      <c r="E1930" s="222"/>
    </row>
    <row r="1931" spans="1:5" ht="24.95" customHeight="1" x14ac:dyDescent="0.2">
      <c r="A1931" s="130">
        <v>10069</v>
      </c>
      <c r="B1931" s="34" t="s">
        <v>15723</v>
      </c>
      <c r="C1931" s="223" t="s">
        <v>3435</v>
      </c>
      <c r="D1931" s="224">
        <v>2038.97</v>
      </c>
      <c r="E1931" s="222"/>
    </row>
    <row r="1932" spans="1:5" ht="24.95" customHeight="1" x14ac:dyDescent="0.2">
      <c r="A1932" s="130">
        <v>10377</v>
      </c>
      <c r="B1932" s="34" t="s">
        <v>15724</v>
      </c>
      <c r="C1932" s="223" t="s">
        <v>737</v>
      </c>
      <c r="D1932" s="224">
        <v>2160.3200000000002</v>
      </c>
      <c r="E1932" s="222"/>
    </row>
    <row r="1933" spans="1:5" ht="24.95" customHeight="1" x14ac:dyDescent="0.2">
      <c r="A1933" s="130">
        <v>11261</v>
      </c>
      <c r="B1933" s="34" t="s">
        <v>15725</v>
      </c>
      <c r="C1933" s="223" t="s">
        <v>776</v>
      </c>
      <c r="D1933" s="224">
        <v>2.87</v>
      </c>
      <c r="E1933" s="222"/>
    </row>
    <row r="1934" spans="1:5" ht="24.95" customHeight="1" x14ac:dyDescent="0.2">
      <c r="A1934" s="130">
        <v>10320</v>
      </c>
      <c r="B1934" s="34" t="s">
        <v>15726</v>
      </c>
      <c r="C1934" s="223" t="s">
        <v>3614</v>
      </c>
      <c r="D1934" s="224">
        <v>1.29</v>
      </c>
      <c r="E1934" s="222"/>
    </row>
    <row r="1935" spans="1:5" ht="24.95" customHeight="1" x14ac:dyDescent="0.2">
      <c r="A1935" s="130">
        <v>10164</v>
      </c>
      <c r="B1935" s="34" t="s">
        <v>15727</v>
      </c>
      <c r="C1935" s="223" t="s">
        <v>3614</v>
      </c>
      <c r="D1935" s="224">
        <v>1298</v>
      </c>
      <c r="E1935" s="222"/>
    </row>
    <row r="1936" spans="1:5" ht="24.95" customHeight="1" x14ac:dyDescent="0.2">
      <c r="A1936" s="130">
        <v>10165</v>
      </c>
      <c r="B1936" s="34" t="s">
        <v>15728</v>
      </c>
      <c r="C1936" s="223" t="s">
        <v>3614</v>
      </c>
      <c r="D1936" s="224">
        <v>990</v>
      </c>
      <c r="E1936" s="222"/>
    </row>
    <row r="1937" spans="1:5" ht="24.95" customHeight="1" x14ac:dyDescent="0.2">
      <c r="A1937" s="130">
        <v>10067</v>
      </c>
      <c r="B1937" s="34" t="s">
        <v>15729</v>
      </c>
      <c r="C1937" s="223" t="s">
        <v>737</v>
      </c>
      <c r="D1937" s="224">
        <v>1408.4</v>
      </c>
      <c r="E1937" s="222"/>
    </row>
    <row r="1938" spans="1:5" ht="24.95" customHeight="1" x14ac:dyDescent="0.2">
      <c r="A1938" s="130">
        <v>10004</v>
      </c>
      <c r="B1938" s="34" t="s">
        <v>15730</v>
      </c>
      <c r="C1938" s="223" t="s">
        <v>10</v>
      </c>
      <c r="D1938" s="224">
        <v>2224.83</v>
      </c>
      <c r="E1938" s="222"/>
    </row>
    <row r="1939" spans="1:5" ht="24.95" customHeight="1" x14ac:dyDescent="0.2">
      <c r="A1939" s="130">
        <v>10005</v>
      </c>
      <c r="B1939" s="34" t="s">
        <v>15731</v>
      </c>
      <c r="C1939" s="223" t="s">
        <v>10</v>
      </c>
      <c r="D1939" s="224">
        <v>2346.23</v>
      </c>
      <c r="E1939" s="222"/>
    </row>
    <row r="1940" spans="1:5" ht="24.95" customHeight="1" x14ac:dyDescent="0.2">
      <c r="A1940" s="130">
        <v>10776</v>
      </c>
      <c r="B1940" s="34" t="s">
        <v>15732</v>
      </c>
      <c r="C1940" s="223" t="s">
        <v>10</v>
      </c>
      <c r="D1940" s="224">
        <v>2731</v>
      </c>
      <c r="E1940" s="222"/>
    </row>
    <row r="1941" spans="1:5" ht="24.95" customHeight="1" x14ac:dyDescent="0.2">
      <c r="A1941" s="130">
        <v>10572</v>
      </c>
      <c r="B1941" s="34" t="s">
        <v>15733</v>
      </c>
      <c r="C1941" s="223" t="s">
        <v>159</v>
      </c>
      <c r="D1941" s="224">
        <v>11.5</v>
      </c>
      <c r="E1941" s="222"/>
    </row>
    <row r="1942" spans="1:5" ht="24.95" customHeight="1" x14ac:dyDescent="0.2">
      <c r="A1942" s="130">
        <v>10584</v>
      </c>
      <c r="B1942" s="34" t="s">
        <v>15734</v>
      </c>
      <c r="C1942" s="223" t="s">
        <v>3830</v>
      </c>
      <c r="D1942" s="224">
        <v>3185.94</v>
      </c>
      <c r="E1942" s="222"/>
    </row>
    <row r="1943" spans="1:5" ht="24.95" customHeight="1" x14ac:dyDescent="0.2">
      <c r="A1943" s="130">
        <v>11504</v>
      </c>
      <c r="B1943" s="34" t="s">
        <v>15735</v>
      </c>
      <c r="C1943" s="223" t="s">
        <v>159</v>
      </c>
      <c r="D1943" s="224">
        <v>3.53</v>
      </c>
      <c r="E1943" s="222"/>
    </row>
    <row r="1944" spans="1:5" ht="24.95" customHeight="1" x14ac:dyDescent="0.2">
      <c r="A1944" s="130">
        <v>11558</v>
      </c>
      <c r="B1944" s="34" t="s">
        <v>15736</v>
      </c>
      <c r="C1944" s="223" t="s">
        <v>11708</v>
      </c>
      <c r="D1944" s="224">
        <v>13</v>
      </c>
      <c r="E1944" s="222"/>
    </row>
    <row r="1945" spans="1:5" ht="24.95" customHeight="1" x14ac:dyDescent="0.2">
      <c r="A1945" s="130">
        <v>10193</v>
      </c>
      <c r="B1945" s="34" t="s">
        <v>15737</v>
      </c>
      <c r="C1945" s="223" t="s">
        <v>159</v>
      </c>
      <c r="D1945" s="224">
        <v>84.72</v>
      </c>
      <c r="E1945" s="222"/>
    </row>
    <row r="1946" spans="1:5" ht="24.95" customHeight="1" x14ac:dyDescent="0.2">
      <c r="A1946" s="130">
        <v>10198</v>
      </c>
      <c r="B1946" s="34" t="s">
        <v>15738</v>
      </c>
      <c r="C1946" s="223" t="s">
        <v>159</v>
      </c>
      <c r="D1946" s="224">
        <v>101.64</v>
      </c>
      <c r="E1946" s="222"/>
    </row>
    <row r="1947" spans="1:5" ht="24.95" customHeight="1" x14ac:dyDescent="0.2">
      <c r="A1947" s="130">
        <v>10195</v>
      </c>
      <c r="B1947" s="34" t="s">
        <v>15739</v>
      </c>
      <c r="C1947" s="223" t="s">
        <v>159</v>
      </c>
      <c r="D1947" s="224">
        <v>1.35</v>
      </c>
      <c r="E1947" s="222"/>
    </row>
    <row r="1948" spans="1:5" ht="24.95" customHeight="1" x14ac:dyDescent="0.2">
      <c r="A1948" s="130">
        <v>10737</v>
      </c>
      <c r="B1948" s="34" t="s">
        <v>15740</v>
      </c>
      <c r="C1948" s="223" t="s">
        <v>159</v>
      </c>
      <c r="D1948" s="224">
        <v>7.73</v>
      </c>
      <c r="E1948" s="222"/>
    </row>
    <row r="1949" spans="1:5" ht="24.95" customHeight="1" x14ac:dyDescent="0.2">
      <c r="A1949" s="130">
        <v>10099</v>
      </c>
      <c r="B1949" s="34" t="s">
        <v>15741</v>
      </c>
      <c r="C1949" s="223" t="s">
        <v>581</v>
      </c>
      <c r="D1949" s="224">
        <v>19.559999999999999</v>
      </c>
      <c r="E1949" s="222"/>
    </row>
    <row r="1950" spans="1:5" ht="24.95" customHeight="1" x14ac:dyDescent="0.2">
      <c r="A1950" s="130">
        <v>11513</v>
      </c>
      <c r="B1950" s="34" t="s">
        <v>15742</v>
      </c>
      <c r="C1950" s="223" t="s">
        <v>776</v>
      </c>
      <c r="D1950" s="224">
        <v>172.71</v>
      </c>
      <c r="E1950" s="222"/>
    </row>
    <row r="1951" spans="1:5" ht="24.95" customHeight="1" x14ac:dyDescent="0.2">
      <c r="A1951" s="130">
        <v>10122</v>
      </c>
      <c r="B1951" s="34" t="s">
        <v>15743</v>
      </c>
      <c r="C1951" s="223" t="s">
        <v>737</v>
      </c>
      <c r="D1951" s="224">
        <v>40.229999999999997</v>
      </c>
      <c r="E1951" s="222"/>
    </row>
    <row r="1952" spans="1:5" ht="24.95" customHeight="1" x14ac:dyDescent="0.2">
      <c r="A1952" s="130">
        <v>10366</v>
      </c>
      <c r="B1952" s="34" t="s">
        <v>15744</v>
      </c>
      <c r="C1952" s="223" t="s">
        <v>15343</v>
      </c>
      <c r="D1952" s="224">
        <v>118.64</v>
      </c>
      <c r="E1952" s="222"/>
    </row>
    <row r="1953" spans="1:5" ht="24.95" customHeight="1" x14ac:dyDescent="0.2">
      <c r="A1953" s="130">
        <v>10374</v>
      </c>
      <c r="B1953" s="34" t="s">
        <v>15745</v>
      </c>
      <c r="C1953" s="223" t="s">
        <v>3614</v>
      </c>
      <c r="D1953" s="224">
        <v>40.98</v>
      </c>
      <c r="E1953" s="222"/>
    </row>
    <row r="1954" spans="1:5" ht="24.95" customHeight="1" x14ac:dyDescent="0.2">
      <c r="A1954" s="130">
        <v>10743</v>
      </c>
      <c r="B1954" s="34" t="s">
        <v>15746</v>
      </c>
      <c r="C1954" s="223" t="s">
        <v>3614</v>
      </c>
      <c r="D1954" s="224">
        <v>38.799999999999997</v>
      </c>
      <c r="E1954" s="222"/>
    </row>
    <row r="1955" spans="1:5" ht="24.95" customHeight="1" x14ac:dyDescent="0.2">
      <c r="A1955" s="130">
        <v>10620</v>
      </c>
      <c r="B1955" s="34" t="s">
        <v>15747</v>
      </c>
      <c r="C1955" s="223" t="s">
        <v>776</v>
      </c>
      <c r="D1955" s="224">
        <v>5.32</v>
      </c>
      <c r="E1955" s="222"/>
    </row>
    <row r="1956" spans="1:5" ht="24.95" customHeight="1" x14ac:dyDescent="0.2">
      <c r="A1956" s="130">
        <v>10065</v>
      </c>
      <c r="B1956" s="34" t="s">
        <v>15748</v>
      </c>
      <c r="C1956" s="223" t="s">
        <v>737</v>
      </c>
      <c r="D1956" s="224">
        <v>1615.23</v>
      </c>
      <c r="E1956" s="222"/>
    </row>
    <row r="1957" spans="1:5" ht="24.95" customHeight="1" x14ac:dyDescent="0.2">
      <c r="A1957" s="130">
        <v>10061</v>
      </c>
      <c r="B1957" s="34" t="s">
        <v>15749</v>
      </c>
      <c r="C1957" s="223" t="s">
        <v>3435</v>
      </c>
      <c r="D1957" s="224">
        <v>2456.0700000000002</v>
      </c>
      <c r="E1957" s="222"/>
    </row>
    <row r="1958" spans="1:5" ht="24.95" customHeight="1" x14ac:dyDescent="0.2">
      <c r="A1958" s="130">
        <v>10359</v>
      </c>
      <c r="B1958" s="34" t="s">
        <v>15750</v>
      </c>
      <c r="C1958" s="223" t="s">
        <v>3614</v>
      </c>
      <c r="D1958" s="224">
        <v>12.48</v>
      </c>
      <c r="E1958" s="222"/>
    </row>
    <row r="1959" spans="1:5" ht="24.95" customHeight="1" x14ac:dyDescent="0.2">
      <c r="A1959" s="130">
        <v>10358</v>
      </c>
      <c r="B1959" s="34" t="s">
        <v>15751</v>
      </c>
      <c r="C1959" s="223" t="s">
        <v>3614</v>
      </c>
      <c r="D1959" s="224">
        <v>10.97</v>
      </c>
      <c r="E1959" s="222"/>
    </row>
    <row r="1960" spans="1:5" ht="24.95" customHeight="1" x14ac:dyDescent="0.2">
      <c r="A1960" s="130">
        <v>10361</v>
      </c>
      <c r="B1960" s="34" t="s">
        <v>15752</v>
      </c>
      <c r="C1960" s="223" t="s">
        <v>3614</v>
      </c>
      <c r="D1960" s="224">
        <v>33.020000000000003</v>
      </c>
      <c r="E1960" s="222"/>
    </row>
    <row r="1961" spans="1:5" ht="24.95" customHeight="1" x14ac:dyDescent="0.2">
      <c r="A1961" s="130">
        <v>10360</v>
      </c>
      <c r="B1961" s="34" t="s">
        <v>15753</v>
      </c>
      <c r="C1961" s="223" t="s">
        <v>3614</v>
      </c>
      <c r="D1961" s="224">
        <v>28.77</v>
      </c>
      <c r="E1961" s="222"/>
    </row>
    <row r="1962" spans="1:5" ht="24.95" customHeight="1" x14ac:dyDescent="0.2">
      <c r="A1962" s="130">
        <v>10057</v>
      </c>
      <c r="B1962" s="34" t="s">
        <v>15754</v>
      </c>
      <c r="C1962" s="223" t="s">
        <v>3435</v>
      </c>
      <c r="D1962" s="224">
        <v>1198.2</v>
      </c>
      <c r="E1962" s="222"/>
    </row>
    <row r="1963" spans="1:5" ht="24.95" customHeight="1" x14ac:dyDescent="0.2">
      <c r="A1963" s="130">
        <v>10244</v>
      </c>
      <c r="B1963" s="34" t="s">
        <v>15755</v>
      </c>
      <c r="C1963" s="223" t="s">
        <v>3614</v>
      </c>
      <c r="D1963" s="224">
        <v>273.62</v>
      </c>
      <c r="E1963" s="222"/>
    </row>
    <row r="1964" spans="1:5" ht="24.95" customHeight="1" x14ac:dyDescent="0.2">
      <c r="A1964" s="130">
        <v>10161</v>
      </c>
      <c r="B1964" s="34" t="s">
        <v>15756</v>
      </c>
      <c r="C1964" s="223" t="s">
        <v>3614</v>
      </c>
      <c r="D1964" s="224">
        <v>44.9</v>
      </c>
      <c r="E1964" s="222"/>
    </row>
    <row r="1965" spans="1:5" ht="24.95" customHeight="1" x14ac:dyDescent="0.2">
      <c r="A1965" s="130">
        <v>10182</v>
      </c>
      <c r="B1965" s="34" t="s">
        <v>15757</v>
      </c>
      <c r="C1965" s="223" t="s">
        <v>15435</v>
      </c>
      <c r="D1965" s="224">
        <v>238.08</v>
      </c>
      <c r="E1965" s="222"/>
    </row>
    <row r="1966" spans="1:5" ht="24.95" customHeight="1" x14ac:dyDescent="0.2">
      <c r="A1966" s="130">
        <v>10642</v>
      </c>
      <c r="B1966" s="34" t="s">
        <v>15758</v>
      </c>
      <c r="C1966" s="223" t="s">
        <v>3614</v>
      </c>
      <c r="D1966" s="224">
        <v>397.1</v>
      </c>
      <c r="E1966" s="222"/>
    </row>
    <row r="1967" spans="1:5" ht="24.95" customHeight="1" x14ac:dyDescent="0.2">
      <c r="A1967" s="130">
        <v>11255</v>
      </c>
      <c r="B1967" s="34" t="s">
        <v>15759</v>
      </c>
      <c r="C1967" s="223" t="s">
        <v>738</v>
      </c>
      <c r="D1967" s="224">
        <v>29.99</v>
      </c>
      <c r="E1967" s="222"/>
    </row>
    <row r="1968" spans="1:5" ht="24.95" customHeight="1" x14ac:dyDescent="0.2">
      <c r="A1968" s="130">
        <v>10635</v>
      </c>
      <c r="B1968" s="34" t="s">
        <v>15760</v>
      </c>
      <c r="C1968" s="223" t="s">
        <v>159</v>
      </c>
      <c r="D1968" s="224">
        <v>5.8</v>
      </c>
      <c r="E1968" s="222"/>
    </row>
    <row r="1969" spans="1:5" ht="24.95" customHeight="1" x14ac:dyDescent="0.2">
      <c r="A1969" s="130">
        <v>11493</v>
      </c>
      <c r="B1969" s="34" t="s">
        <v>15761</v>
      </c>
      <c r="C1969" s="223" t="s">
        <v>3427</v>
      </c>
      <c r="D1969" s="224">
        <v>4.83</v>
      </c>
      <c r="E1969" s="222"/>
    </row>
    <row r="1970" spans="1:5" ht="24.95" customHeight="1" x14ac:dyDescent="0.2">
      <c r="A1970" s="130">
        <v>10649</v>
      </c>
      <c r="B1970" s="34" t="s">
        <v>15762</v>
      </c>
      <c r="C1970" s="223" t="s">
        <v>15346</v>
      </c>
      <c r="D1970" s="224">
        <v>66.7</v>
      </c>
      <c r="E1970" s="222"/>
    </row>
    <row r="1971" spans="1:5" ht="24.95" customHeight="1" x14ac:dyDescent="0.2">
      <c r="A1971" s="130">
        <v>10173</v>
      </c>
      <c r="B1971" s="34" t="s">
        <v>15763</v>
      </c>
      <c r="C1971" s="223" t="s">
        <v>738</v>
      </c>
      <c r="D1971" s="224">
        <v>17.760000000000002</v>
      </c>
      <c r="E1971" s="222"/>
    </row>
    <row r="1972" spans="1:5" ht="24.95" customHeight="1" x14ac:dyDescent="0.2">
      <c r="A1972" s="130">
        <v>10637</v>
      </c>
      <c r="B1972" s="34" t="s">
        <v>15764</v>
      </c>
      <c r="C1972" s="223" t="s">
        <v>738</v>
      </c>
      <c r="D1972" s="224">
        <v>11.43</v>
      </c>
      <c r="E1972" s="222"/>
    </row>
    <row r="1973" spans="1:5" ht="24.95" customHeight="1" x14ac:dyDescent="0.2">
      <c r="A1973" s="130">
        <v>10172</v>
      </c>
      <c r="B1973" s="34" t="s">
        <v>15765</v>
      </c>
      <c r="C1973" s="223" t="s">
        <v>738</v>
      </c>
      <c r="D1973" s="224">
        <v>19.600000000000001</v>
      </c>
      <c r="E1973" s="222"/>
    </row>
    <row r="1974" spans="1:5" ht="24.95" customHeight="1" x14ac:dyDescent="0.2">
      <c r="A1974" s="130">
        <v>10783</v>
      </c>
      <c r="B1974" s="34" t="s">
        <v>15766</v>
      </c>
      <c r="C1974" s="223" t="s">
        <v>3614</v>
      </c>
      <c r="D1974" s="224">
        <v>1.04</v>
      </c>
      <c r="E1974" s="222"/>
    </row>
    <row r="1975" spans="1:5" ht="24.95" customHeight="1" x14ac:dyDescent="0.2">
      <c r="A1975" s="130">
        <v>11003</v>
      </c>
      <c r="B1975" s="34" t="s">
        <v>15767</v>
      </c>
      <c r="C1975" s="223" t="s">
        <v>738</v>
      </c>
      <c r="D1975" s="224">
        <v>18.89</v>
      </c>
      <c r="E1975" s="222"/>
    </row>
    <row r="1976" spans="1:5" ht="24.95" customHeight="1" x14ac:dyDescent="0.2">
      <c r="A1976" s="130">
        <v>10818</v>
      </c>
      <c r="B1976" s="34" t="s">
        <v>15768</v>
      </c>
      <c r="C1976" s="223" t="s">
        <v>15585</v>
      </c>
      <c r="D1976" s="224">
        <v>107.77</v>
      </c>
      <c r="E1976" s="222"/>
    </row>
    <row r="1977" spans="1:5" ht="24.95" customHeight="1" x14ac:dyDescent="0.2">
      <c r="A1977" s="130">
        <v>10324</v>
      </c>
      <c r="B1977" s="34" t="s">
        <v>15769</v>
      </c>
      <c r="C1977" s="223" t="s">
        <v>15585</v>
      </c>
      <c r="D1977" s="224">
        <v>135.87</v>
      </c>
      <c r="E1977" s="222"/>
    </row>
    <row r="1978" spans="1:5" ht="24.95" customHeight="1" x14ac:dyDescent="0.2">
      <c r="A1978" s="130">
        <v>10819</v>
      </c>
      <c r="B1978" s="34" t="s">
        <v>15770</v>
      </c>
      <c r="C1978" s="223" t="s">
        <v>15585</v>
      </c>
      <c r="D1978" s="224">
        <v>106.44</v>
      </c>
      <c r="E1978" s="222"/>
    </row>
    <row r="1979" spans="1:5" ht="24.95" customHeight="1" x14ac:dyDescent="0.2">
      <c r="A1979" s="130">
        <v>10325</v>
      </c>
      <c r="B1979" s="34" t="s">
        <v>15771</v>
      </c>
      <c r="C1979" s="223" t="s">
        <v>15585</v>
      </c>
      <c r="D1979" s="224">
        <v>135.58000000000001</v>
      </c>
      <c r="E1979" s="222"/>
    </row>
    <row r="1980" spans="1:5" ht="24.95" customHeight="1" x14ac:dyDescent="0.2">
      <c r="A1980" s="130">
        <v>10571</v>
      </c>
      <c r="B1980" s="34" t="s">
        <v>15772</v>
      </c>
      <c r="C1980" s="223" t="s">
        <v>737</v>
      </c>
      <c r="D1980" s="224">
        <v>77.400000000000006</v>
      </c>
      <c r="E1980" s="222"/>
    </row>
    <row r="1981" spans="1:5" ht="24.95" customHeight="1" x14ac:dyDescent="0.2">
      <c r="A1981" s="130">
        <v>10845</v>
      </c>
      <c r="B1981" s="34" t="s">
        <v>15773</v>
      </c>
      <c r="C1981" s="223" t="s">
        <v>15585</v>
      </c>
      <c r="D1981" s="224">
        <v>618.16999999999996</v>
      </c>
      <c r="E1981" s="222"/>
    </row>
    <row r="1982" spans="1:5" ht="24.95" customHeight="1" x14ac:dyDescent="0.2">
      <c r="A1982" s="130">
        <v>10844</v>
      </c>
      <c r="B1982" s="34" t="s">
        <v>15774</v>
      </c>
      <c r="C1982" s="223" t="s">
        <v>15585</v>
      </c>
      <c r="D1982" s="224">
        <v>385.99</v>
      </c>
      <c r="E1982" s="222"/>
    </row>
    <row r="1983" spans="1:5" ht="24.95" customHeight="1" x14ac:dyDescent="0.2">
      <c r="A1983" s="130">
        <v>10846</v>
      </c>
      <c r="B1983" s="34" t="s">
        <v>15775</v>
      </c>
      <c r="C1983" s="223" t="s">
        <v>15585</v>
      </c>
      <c r="D1983" s="224">
        <v>699.7</v>
      </c>
      <c r="E1983" s="222"/>
    </row>
    <row r="1984" spans="1:5" ht="24.95" customHeight="1" x14ac:dyDescent="0.2">
      <c r="A1984" s="130">
        <v>10842</v>
      </c>
      <c r="B1984" s="34" t="s">
        <v>15776</v>
      </c>
      <c r="C1984" s="223" t="s">
        <v>15585</v>
      </c>
      <c r="D1984" s="224">
        <v>566.98</v>
      </c>
      <c r="E1984" s="222"/>
    </row>
    <row r="1985" spans="1:5" ht="24.95" customHeight="1" x14ac:dyDescent="0.2">
      <c r="A1985" s="130">
        <v>10843</v>
      </c>
      <c r="B1985" s="34" t="s">
        <v>15777</v>
      </c>
      <c r="C1985" s="223" t="s">
        <v>15585</v>
      </c>
      <c r="D1985" s="224">
        <v>571.94000000000005</v>
      </c>
      <c r="E1985" s="222"/>
    </row>
    <row r="1986" spans="1:5" ht="24.95" customHeight="1" x14ac:dyDescent="0.2">
      <c r="A1986" s="130">
        <v>10329</v>
      </c>
      <c r="B1986" s="34" t="s">
        <v>15778</v>
      </c>
      <c r="C1986" s="223" t="s">
        <v>738</v>
      </c>
      <c r="D1986" s="224">
        <v>22.22</v>
      </c>
      <c r="E1986" s="222"/>
    </row>
    <row r="1987" spans="1:5" ht="24.95" customHeight="1" x14ac:dyDescent="0.2">
      <c r="A1987" s="130">
        <v>11567</v>
      </c>
      <c r="B1987" s="34" t="s">
        <v>15779</v>
      </c>
      <c r="C1987" s="223" t="s">
        <v>3614</v>
      </c>
      <c r="D1987" s="224">
        <v>1.03</v>
      </c>
      <c r="E1987" s="222"/>
    </row>
    <row r="1988" spans="1:5" ht="24.95" customHeight="1" x14ac:dyDescent="0.2">
      <c r="A1988" s="130">
        <v>10372</v>
      </c>
      <c r="B1988" s="34" t="s">
        <v>15780</v>
      </c>
      <c r="C1988" s="223" t="s">
        <v>11708</v>
      </c>
      <c r="D1988" s="224">
        <v>9.09</v>
      </c>
      <c r="E1988" s="222"/>
    </row>
    <row r="1989" spans="1:5" ht="24.95" customHeight="1" x14ac:dyDescent="0.2">
      <c r="A1989" s="130">
        <v>10365</v>
      </c>
      <c r="B1989" s="34" t="s">
        <v>15781</v>
      </c>
      <c r="C1989" s="223" t="s">
        <v>15343</v>
      </c>
      <c r="D1989" s="224">
        <v>151.02000000000001</v>
      </c>
      <c r="E1989" s="222"/>
    </row>
    <row r="1990" spans="1:5" ht="24.95" customHeight="1" x14ac:dyDescent="0.2">
      <c r="A1990" s="130">
        <v>11521</v>
      </c>
      <c r="B1990" s="34" t="s">
        <v>15782</v>
      </c>
      <c r="C1990" s="223" t="s">
        <v>11708</v>
      </c>
      <c r="D1990" s="224">
        <v>58.72</v>
      </c>
      <c r="E1990" s="222"/>
    </row>
    <row r="1991" spans="1:5" ht="24.95" customHeight="1" x14ac:dyDescent="0.2">
      <c r="A1991" s="130">
        <v>10788</v>
      </c>
      <c r="B1991" s="34" t="s">
        <v>15783</v>
      </c>
      <c r="C1991" s="223" t="s">
        <v>11708</v>
      </c>
      <c r="D1991" s="224">
        <v>22.79</v>
      </c>
      <c r="E1991" s="222"/>
    </row>
    <row r="1992" spans="1:5" ht="24.95" customHeight="1" x14ac:dyDescent="0.2">
      <c r="A1992" s="130">
        <v>10371</v>
      </c>
      <c r="B1992" s="34" t="s">
        <v>15784</v>
      </c>
      <c r="C1992" s="223" t="s">
        <v>15785</v>
      </c>
      <c r="D1992" s="224">
        <v>269.45999999999998</v>
      </c>
      <c r="E1992" s="222"/>
    </row>
    <row r="1993" spans="1:5" ht="24.95" customHeight="1" x14ac:dyDescent="0.2">
      <c r="A1993" s="130">
        <v>10316</v>
      </c>
      <c r="B1993" s="34" t="s">
        <v>15786</v>
      </c>
      <c r="C1993" s="223" t="s">
        <v>15785</v>
      </c>
      <c r="D1993" s="224">
        <v>249.66</v>
      </c>
      <c r="E1993" s="222"/>
    </row>
    <row r="1994" spans="1:5" ht="24.95" customHeight="1" x14ac:dyDescent="0.2">
      <c r="A1994" s="130">
        <v>10317</v>
      </c>
      <c r="B1994" s="34" t="s">
        <v>15787</v>
      </c>
      <c r="C1994" s="223" t="s">
        <v>15785</v>
      </c>
      <c r="D1994" s="224">
        <v>267.05</v>
      </c>
      <c r="E1994" s="222"/>
    </row>
    <row r="1995" spans="1:5" ht="24.95" customHeight="1" x14ac:dyDescent="0.2">
      <c r="A1995" s="130">
        <v>10315</v>
      </c>
      <c r="B1995" s="34" t="s">
        <v>15788</v>
      </c>
      <c r="C1995" s="223" t="s">
        <v>15785</v>
      </c>
      <c r="D1995" s="224">
        <v>271.64999999999998</v>
      </c>
      <c r="E1995" s="222"/>
    </row>
    <row r="1996" spans="1:5" ht="24.95" customHeight="1" x14ac:dyDescent="0.2">
      <c r="A1996" s="130">
        <v>10655</v>
      </c>
      <c r="B1996" s="34" t="s">
        <v>15789</v>
      </c>
      <c r="C1996" s="223" t="s">
        <v>159</v>
      </c>
      <c r="D1996" s="224">
        <v>56.77</v>
      </c>
      <c r="E1996" s="222"/>
    </row>
    <row r="1997" spans="1:5" ht="24.95" customHeight="1" x14ac:dyDescent="0.2">
      <c r="A1997" s="130">
        <v>10787</v>
      </c>
      <c r="B1997" s="34" t="s">
        <v>15790</v>
      </c>
      <c r="C1997" s="223" t="s">
        <v>11708</v>
      </c>
      <c r="D1997" s="224">
        <v>17.32</v>
      </c>
      <c r="E1997" s="222"/>
    </row>
    <row r="1998" spans="1:5" ht="24.95" customHeight="1" x14ac:dyDescent="0.2">
      <c r="A1998" s="130">
        <v>10339</v>
      </c>
      <c r="B1998" s="34" t="s">
        <v>15791</v>
      </c>
      <c r="C1998" s="223" t="s">
        <v>15785</v>
      </c>
      <c r="D1998" s="224">
        <v>260</v>
      </c>
      <c r="E1998" s="222"/>
    </row>
    <row r="1999" spans="1:5" ht="24.95" customHeight="1" x14ac:dyDescent="0.2">
      <c r="A1999" s="130">
        <v>10178</v>
      </c>
      <c r="B1999" s="34" t="s">
        <v>15792</v>
      </c>
      <c r="C1999" s="223" t="s">
        <v>159</v>
      </c>
      <c r="D1999" s="224">
        <v>2.8</v>
      </c>
      <c r="E1999" s="222"/>
    </row>
    <row r="2000" spans="1:5" ht="24.95" customHeight="1" x14ac:dyDescent="0.2">
      <c r="A2000" s="130">
        <v>10159</v>
      </c>
      <c r="B2000" s="34" t="s">
        <v>15793</v>
      </c>
      <c r="C2000" s="223" t="s">
        <v>776</v>
      </c>
      <c r="D2000" s="224">
        <v>25.77</v>
      </c>
      <c r="E2000" s="222"/>
    </row>
    <row r="2001" spans="1:5" ht="24.95" customHeight="1" x14ac:dyDescent="0.2">
      <c r="A2001" s="130">
        <v>10160</v>
      </c>
      <c r="B2001" s="34" t="s">
        <v>15794</v>
      </c>
      <c r="C2001" s="223" t="s">
        <v>776</v>
      </c>
      <c r="D2001" s="224">
        <v>63.36</v>
      </c>
      <c r="E2001" s="222"/>
    </row>
    <row r="2002" spans="1:5" ht="24.95" customHeight="1" x14ac:dyDescent="0.2">
      <c r="A2002" s="130">
        <v>11477</v>
      </c>
      <c r="B2002" s="34" t="s">
        <v>15795</v>
      </c>
      <c r="C2002" s="223" t="s">
        <v>776</v>
      </c>
      <c r="D2002" s="224">
        <v>36.06</v>
      </c>
      <c r="E2002" s="222"/>
    </row>
    <row r="2003" spans="1:5" ht="24.95" customHeight="1" x14ac:dyDescent="0.2">
      <c r="A2003" s="130">
        <v>10174</v>
      </c>
      <c r="B2003" s="34" t="s">
        <v>15796</v>
      </c>
      <c r="C2003" s="223" t="s">
        <v>776</v>
      </c>
      <c r="D2003" s="224">
        <v>5.07</v>
      </c>
      <c r="E2003" s="222"/>
    </row>
    <row r="2004" spans="1:5" ht="24.95" customHeight="1" x14ac:dyDescent="0.2">
      <c r="A2004" s="130">
        <v>10217</v>
      </c>
      <c r="B2004" s="34" t="s">
        <v>15797</v>
      </c>
      <c r="C2004" s="223" t="s">
        <v>776</v>
      </c>
      <c r="D2004" s="224">
        <v>31</v>
      </c>
      <c r="E2004" s="222"/>
    </row>
    <row r="2005" spans="1:5" ht="24.95" customHeight="1" x14ac:dyDescent="0.2">
      <c r="A2005" s="130">
        <v>10218</v>
      </c>
      <c r="B2005" s="34" t="s">
        <v>15798</v>
      </c>
      <c r="C2005" s="223" t="s">
        <v>776</v>
      </c>
      <c r="D2005" s="224">
        <v>42.5</v>
      </c>
      <c r="E2005" s="222"/>
    </row>
    <row r="2006" spans="1:5" ht="24.95" customHeight="1" x14ac:dyDescent="0.2">
      <c r="A2006" s="130">
        <v>10229</v>
      </c>
      <c r="B2006" s="34" t="s">
        <v>15799</v>
      </c>
      <c r="C2006" s="223" t="s">
        <v>776</v>
      </c>
      <c r="D2006" s="224">
        <v>48</v>
      </c>
      <c r="E2006" s="222"/>
    </row>
    <row r="2007" spans="1:5" ht="24.95" customHeight="1" x14ac:dyDescent="0.2">
      <c r="A2007" s="130">
        <v>10219</v>
      </c>
      <c r="B2007" s="34" t="s">
        <v>15800</v>
      </c>
      <c r="C2007" s="223" t="s">
        <v>776</v>
      </c>
      <c r="D2007" s="224">
        <v>72.5</v>
      </c>
      <c r="E2007" s="222"/>
    </row>
    <row r="2008" spans="1:5" ht="24.95" customHeight="1" x14ac:dyDescent="0.2">
      <c r="A2008" s="130">
        <v>10224</v>
      </c>
      <c r="B2008" s="34" t="s">
        <v>15801</v>
      </c>
      <c r="C2008" s="223" t="s">
        <v>776</v>
      </c>
      <c r="D2008" s="224">
        <v>74.02</v>
      </c>
      <c r="E2008" s="222"/>
    </row>
    <row r="2009" spans="1:5" ht="24.95" customHeight="1" x14ac:dyDescent="0.2">
      <c r="A2009" s="130">
        <v>10230</v>
      </c>
      <c r="B2009" s="34" t="s">
        <v>15802</v>
      </c>
      <c r="C2009" s="223" t="s">
        <v>776</v>
      </c>
      <c r="D2009" s="224">
        <v>67.5</v>
      </c>
      <c r="E2009" s="222"/>
    </row>
    <row r="2010" spans="1:5" ht="24.95" customHeight="1" x14ac:dyDescent="0.2">
      <c r="A2010" s="130">
        <v>10235</v>
      </c>
      <c r="B2010" s="34" t="s">
        <v>15803</v>
      </c>
      <c r="C2010" s="223" t="s">
        <v>776</v>
      </c>
      <c r="D2010" s="224">
        <v>70.17</v>
      </c>
      <c r="E2010" s="222"/>
    </row>
    <row r="2011" spans="1:5" ht="24.95" customHeight="1" x14ac:dyDescent="0.2">
      <c r="A2011" s="130">
        <v>10220</v>
      </c>
      <c r="B2011" s="34" t="s">
        <v>15804</v>
      </c>
      <c r="C2011" s="223" t="s">
        <v>776</v>
      </c>
      <c r="D2011" s="224">
        <v>132.5</v>
      </c>
      <c r="E2011" s="222"/>
    </row>
    <row r="2012" spans="1:5" ht="24.95" customHeight="1" x14ac:dyDescent="0.2">
      <c r="A2012" s="130">
        <v>10225</v>
      </c>
      <c r="B2012" s="34" t="s">
        <v>15805</v>
      </c>
      <c r="C2012" s="223" t="s">
        <v>776</v>
      </c>
      <c r="D2012" s="224">
        <v>137.66999999999999</v>
      </c>
      <c r="E2012" s="222"/>
    </row>
    <row r="2013" spans="1:5" ht="24.95" customHeight="1" x14ac:dyDescent="0.2">
      <c r="A2013" s="130">
        <v>10231</v>
      </c>
      <c r="B2013" s="34" t="s">
        <v>15806</v>
      </c>
      <c r="C2013" s="223" t="s">
        <v>776</v>
      </c>
      <c r="D2013" s="224">
        <v>147.5</v>
      </c>
      <c r="E2013" s="222"/>
    </row>
    <row r="2014" spans="1:5" ht="24.95" customHeight="1" x14ac:dyDescent="0.2">
      <c r="A2014" s="130">
        <v>10236</v>
      </c>
      <c r="B2014" s="34" t="s">
        <v>15807</v>
      </c>
      <c r="C2014" s="223" t="s">
        <v>776</v>
      </c>
      <c r="D2014" s="224">
        <v>143.66</v>
      </c>
      <c r="E2014" s="222"/>
    </row>
    <row r="2015" spans="1:5" ht="24.95" customHeight="1" x14ac:dyDescent="0.2">
      <c r="A2015" s="130">
        <v>10221</v>
      </c>
      <c r="B2015" s="34" t="s">
        <v>15808</v>
      </c>
      <c r="C2015" s="223" t="s">
        <v>776</v>
      </c>
      <c r="D2015" s="224">
        <v>180</v>
      </c>
      <c r="E2015" s="222"/>
    </row>
    <row r="2016" spans="1:5" ht="24.95" customHeight="1" x14ac:dyDescent="0.2">
      <c r="A2016" s="130">
        <v>10226</v>
      </c>
      <c r="B2016" s="34" t="s">
        <v>15809</v>
      </c>
      <c r="C2016" s="223" t="s">
        <v>776</v>
      </c>
      <c r="D2016" s="224">
        <v>179.03</v>
      </c>
      <c r="E2016" s="222"/>
    </row>
    <row r="2017" spans="1:5" ht="24.95" customHeight="1" x14ac:dyDescent="0.2">
      <c r="A2017" s="130">
        <v>10232</v>
      </c>
      <c r="B2017" s="34" t="s">
        <v>15810</v>
      </c>
      <c r="C2017" s="223" t="s">
        <v>776</v>
      </c>
      <c r="D2017" s="224">
        <v>200</v>
      </c>
      <c r="E2017" s="222"/>
    </row>
    <row r="2018" spans="1:5" ht="24.95" customHeight="1" x14ac:dyDescent="0.2">
      <c r="A2018" s="130">
        <v>10237</v>
      </c>
      <c r="B2018" s="34" t="s">
        <v>15811</v>
      </c>
      <c r="C2018" s="223" t="s">
        <v>776</v>
      </c>
      <c r="D2018" s="224">
        <v>196.93</v>
      </c>
      <c r="E2018" s="222"/>
    </row>
    <row r="2019" spans="1:5" ht="24.95" customHeight="1" x14ac:dyDescent="0.2">
      <c r="A2019" s="130">
        <v>10240</v>
      </c>
      <c r="B2019" s="34" t="s">
        <v>15812</v>
      </c>
      <c r="C2019" s="223" t="s">
        <v>776</v>
      </c>
      <c r="D2019" s="224">
        <v>210</v>
      </c>
      <c r="E2019" s="222"/>
    </row>
    <row r="2020" spans="1:5" ht="24.95" customHeight="1" x14ac:dyDescent="0.2">
      <c r="A2020" s="130">
        <v>10222</v>
      </c>
      <c r="B2020" s="34" t="s">
        <v>15813</v>
      </c>
      <c r="C2020" s="223" t="s">
        <v>776</v>
      </c>
      <c r="D2020" s="224">
        <v>285</v>
      </c>
      <c r="E2020" s="222"/>
    </row>
    <row r="2021" spans="1:5" ht="24.95" customHeight="1" x14ac:dyDescent="0.2">
      <c r="A2021" s="130">
        <v>10227</v>
      </c>
      <c r="B2021" s="34" t="s">
        <v>15814</v>
      </c>
      <c r="C2021" s="223" t="s">
        <v>776</v>
      </c>
      <c r="D2021" s="224">
        <v>297.83</v>
      </c>
      <c r="E2021" s="222"/>
    </row>
    <row r="2022" spans="1:5" ht="24.95" customHeight="1" x14ac:dyDescent="0.2">
      <c r="A2022" s="130">
        <v>10233</v>
      </c>
      <c r="B2022" s="34" t="s">
        <v>15815</v>
      </c>
      <c r="C2022" s="223" t="s">
        <v>776</v>
      </c>
      <c r="D2022" s="224">
        <v>290</v>
      </c>
      <c r="E2022" s="222"/>
    </row>
    <row r="2023" spans="1:5" ht="24.95" customHeight="1" x14ac:dyDescent="0.2">
      <c r="A2023" s="130">
        <v>10238</v>
      </c>
      <c r="B2023" s="34" t="s">
        <v>15816</v>
      </c>
      <c r="C2023" s="223" t="s">
        <v>776</v>
      </c>
      <c r="D2023" s="224">
        <v>323.58</v>
      </c>
      <c r="E2023" s="222"/>
    </row>
    <row r="2024" spans="1:5" ht="24.95" customHeight="1" x14ac:dyDescent="0.2">
      <c r="A2024" s="130">
        <v>10241</v>
      </c>
      <c r="B2024" s="34" t="s">
        <v>15817</v>
      </c>
      <c r="C2024" s="223" t="s">
        <v>776</v>
      </c>
      <c r="D2024" s="224">
        <v>310</v>
      </c>
      <c r="E2024" s="222"/>
    </row>
    <row r="2025" spans="1:5" ht="24.95" customHeight="1" x14ac:dyDescent="0.2">
      <c r="A2025" s="130">
        <v>10223</v>
      </c>
      <c r="B2025" s="34" t="s">
        <v>15818</v>
      </c>
      <c r="C2025" s="223" t="s">
        <v>776</v>
      </c>
      <c r="D2025" s="224">
        <v>550</v>
      </c>
      <c r="E2025" s="222"/>
    </row>
    <row r="2026" spans="1:5" ht="24.95" customHeight="1" x14ac:dyDescent="0.2">
      <c r="A2026" s="130">
        <v>10228</v>
      </c>
      <c r="B2026" s="34" t="s">
        <v>15819</v>
      </c>
      <c r="C2026" s="223" t="s">
        <v>776</v>
      </c>
      <c r="D2026" s="224">
        <v>446.4</v>
      </c>
      <c r="E2026" s="222"/>
    </row>
    <row r="2027" spans="1:5" ht="24.95" customHeight="1" x14ac:dyDescent="0.2">
      <c r="A2027" s="130">
        <v>10234</v>
      </c>
      <c r="B2027" s="34" t="s">
        <v>15820</v>
      </c>
      <c r="C2027" s="223" t="s">
        <v>776</v>
      </c>
      <c r="D2027" s="224">
        <v>560</v>
      </c>
      <c r="E2027" s="222"/>
    </row>
    <row r="2028" spans="1:5" ht="24.95" customHeight="1" x14ac:dyDescent="0.2">
      <c r="A2028" s="130">
        <v>10239</v>
      </c>
      <c r="B2028" s="34" t="s">
        <v>15821</v>
      </c>
      <c r="C2028" s="223" t="s">
        <v>776</v>
      </c>
      <c r="D2028" s="224">
        <v>479.93</v>
      </c>
      <c r="E2028" s="222"/>
    </row>
    <row r="2029" spans="1:5" ht="24.95" customHeight="1" x14ac:dyDescent="0.2">
      <c r="A2029" s="130">
        <v>10242</v>
      </c>
      <c r="B2029" s="34" t="s">
        <v>15822</v>
      </c>
      <c r="C2029" s="223" t="s">
        <v>776</v>
      </c>
      <c r="D2029" s="224">
        <v>410</v>
      </c>
      <c r="E2029" s="222"/>
    </row>
    <row r="2030" spans="1:5" ht="24.95" customHeight="1" x14ac:dyDescent="0.2">
      <c r="A2030" s="130">
        <v>10209</v>
      </c>
      <c r="B2030" s="34" t="s">
        <v>15823</v>
      </c>
      <c r="C2030" s="223" t="s">
        <v>776</v>
      </c>
      <c r="D2030" s="224">
        <v>21.5</v>
      </c>
      <c r="E2030" s="222"/>
    </row>
    <row r="2031" spans="1:5" ht="24.95" customHeight="1" x14ac:dyDescent="0.2">
      <c r="A2031" s="130">
        <v>10213</v>
      </c>
      <c r="B2031" s="34" t="s">
        <v>15824</v>
      </c>
      <c r="C2031" s="223" t="s">
        <v>776</v>
      </c>
      <c r="D2031" s="224">
        <v>21.5</v>
      </c>
      <c r="E2031" s="222"/>
    </row>
    <row r="2032" spans="1:5" ht="24.95" customHeight="1" x14ac:dyDescent="0.2">
      <c r="A2032" s="130">
        <v>10210</v>
      </c>
      <c r="B2032" s="34" t="s">
        <v>15825</v>
      </c>
      <c r="C2032" s="223" t="s">
        <v>776</v>
      </c>
      <c r="D2032" s="224">
        <v>29</v>
      </c>
      <c r="E2032" s="222"/>
    </row>
    <row r="2033" spans="1:5" ht="24.95" customHeight="1" x14ac:dyDescent="0.2">
      <c r="A2033" s="130">
        <v>10214</v>
      </c>
      <c r="B2033" s="34" t="s">
        <v>15826</v>
      </c>
      <c r="C2033" s="223" t="s">
        <v>776</v>
      </c>
      <c r="D2033" s="224">
        <v>28.53</v>
      </c>
      <c r="E2033" s="222"/>
    </row>
    <row r="2034" spans="1:5" ht="24.95" customHeight="1" x14ac:dyDescent="0.2">
      <c r="A2034" s="130">
        <v>10211</v>
      </c>
      <c r="B2034" s="34" t="s">
        <v>15827</v>
      </c>
      <c r="C2034" s="223" t="s">
        <v>776</v>
      </c>
      <c r="D2034" s="224">
        <v>34.5</v>
      </c>
      <c r="E2034" s="222"/>
    </row>
    <row r="2035" spans="1:5" ht="24.95" customHeight="1" x14ac:dyDescent="0.2">
      <c r="A2035" s="130">
        <v>10215</v>
      </c>
      <c r="B2035" s="34" t="s">
        <v>15828</v>
      </c>
      <c r="C2035" s="223" t="s">
        <v>7</v>
      </c>
      <c r="D2035" s="224">
        <v>30.35</v>
      </c>
      <c r="E2035" s="222"/>
    </row>
    <row r="2036" spans="1:5" ht="24.95" customHeight="1" x14ac:dyDescent="0.2">
      <c r="A2036" s="130">
        <v>10212</v>
      </c>
      <c r="B2036" s="34" t="s">
        <v>15829</v>
      </c>
      <c r="C2036" s="223" t="s">
        <v>776</v>
      </c>
      <c r="D2036" s="224">
        <v>62.47</v>
      </c>
      <c r="E2036" s="222"/>
    </row>
    <row r="2037" spans="1:5" ht="24.95" customHeight="1" x14ac:dyDescent="0.2">
      <c r="A2037" s="130">
        <v>10216</v>
      </c>
      <c r="B2037" s="34" t="s">
        <v>15830</v>
      </c>
      <c r="C2037" s="223" t="s">
        <v>7</v>
      </c>
      <c r="D2037" s="224">
        <v>56.22</v>
      </c>
      <c r="E2037" s="222"/>
    </row>
    <row r="2038" spans="1:5" ht="24.95" customHeight="1" x14ac:dyDescent="0.2">
      <c r="A2038" s="130">
        <v>10766</v>
      </c>
      <c r="B2038" s="34" t="s">
        <v>15831</v>
      </c>
      <c r="C2038" s="223" t="s">
        <v>3614</v>
      </c>
      <c r="D2038" s="224">
        <v>2690</v>
      </c>
      <c r="E2038" s="222"/>
    </row>
    <row r="2039" spans="1:5" ht="24.95" customHeight="1" x14ac:dyDescent="0.2">
      <c r="A2039" s="130">
        <v>10304</v>
      </c>
      <c r="B2039" s="34" t="s">
        <v>15832</v>
      </c>
      <c r="C2039" s="223" t="s">
        <v>15517</v>
      </c>
      <c r="D2039" s="224">
        <v>54.83</v>
      </c>
      <c r="E2039" s="222"/>
    </row>
    <row r="2040" spans="1:5" ht="24.95" customHeight="1" x14ac:dyDescent="0.2">
      <c r="A2040" s="130">
        <v>10813</v>
      </c>
      <c r="B2040" s="34" t="s">
        <v>15833</v>
      </c>
      <c r="C2040" s="223" t="s">
        <v>776</v>
      </c>
      <c r="D2040" s="224">
        <v>10.71</v>
      </c>
      <c r="E2040" s="222"/>
    </row>
    <row r="2041" spans="1:5" ht="24.95" customHeight="1" x14ac:dyDescent="0.2">
      <c r="A2041" s="130">
        <v>10755</v>
      </c>
      <c r="B2041" s="34" t="s">
        <v>15834</v>
      </c>
      <c r="C2041" s="223" t="s">
        <v>776</v>
      </c>
      <c r="D2041" s="224">
        <v>12.01</v>
      </c>
      <c r="E2041" s="222"/>
    </row>
    <row r="2042" spans="1:5" ht="24.95" customHeight="1" x14ac:dyDescent="0.2">
      <c r="A2042" s="130">
        <v>10661</v>
      </c>
      <c r="B2042" s="34" t="s">
        <v>15835</v>
      </c>
      <c r="C2042" s="223" t="s">
        <v>776</v>
      </c>
      <c r="D2042" s="224">
        <v>20.440000000000001</v>
      </c>
      <c r="E2042" s="222"/>
    </row>
    <row r="2043" spans="1:5" ht="24.95" customHeight="1" x14ac:dyDescent="0.2">
      <c r="A2043" s="130">
        <v>10658</v>
      </c>
      <c r="B2043" s="34" t="s">
        <v>15836</v>
      </c>
      <c r="C2043" s="223" t="s">
        <v>776</v>
      </c>
      <c r="D2043" s="224">
        <v>42.02</v>
      </c>
      <c r="E2043" s="222"/>
    </row>
    <row r="2044" spans="1:5" ht="24.95" customHeight="1" x14ac:dyDescent="0.2">
      <c r="A2044" s="130">
        <v>10803</v>
      </c>
      <c r="B2044" s="34" t="s">
        <v>15837</v>
      </c>
      <c r="C2044" s="223" t="s">
        <v>776</v>
      </c>
      <c r="D2044" s="224">
        <v>51.76</v>
      </c>
      <c r="E2044" s="222"/>
    </row>
    <row r="2045" spans="1:5" ht="24.95" customHeight="1" x14ac:dyDescent="0.2">
      <c r="A2045" s="130">
        <v>10692</v>
      </c>
      <c r="B2045" s="34" t="s">
        <v>15838</v>
      </c>
      <c r="C2045" s="223" t="s">
        <v>776</v>
      </c>
      <c r="D2045" s="224">
        <v>25.96</v>
      </c>
      <c r="E2045" s="222"/>
    </row>
    <row r="2046" spans="1:5" ht="24.95" customHeight="1" x14ac:dyDescent="0.2">
      <c r="A2046" s="130">
        <v>10691</v>
      </c>
      <c r="B2046" s="34" t="s">
        <v>15839</v>
      </c>
      <c r="C2046" s="223" t="s">
        <v>776</v>
      </c>
      <c r="D2046" s="224">
        <v>160.66</v>
      </c>
      <c r="E2046" s="222"/>
    </row>
    <row r="2047" spans="1:5" ht="24.95" customHeight="1" x14ac:dyDescent="0.2">
      <c r="A2047" s="130">
        <v>10688</v>
      </c>
      <c r="B2047" s="34" t="s">
        <v>15840</v>
      </c>
      <c r="C2047" s="223" t="s">
        <v>776</v>
      </c>
      <c r="D2047" s="224">
        <v>16.98</v>
      </c>
      <c r="E2047" s="222"/>
    </row>
    <row r="2048" spans="1:5" ht="24.95" customHeight="1" x14ac:dyDescent="0.2">
      <c r="A2048" s="130">
        <v>10687</v>
      </c>
      <c r="B2048" s="34" t="s">
        <v>15841</v>
      </c>
      <c r="C2048" s="223" t="s">
        <v>776</v>
      </c>
      <c r="D2048" s="224">
        <v>10.87</v>
      </c>
      <c r="E2048" s="222"/>
    </row>
    <row r="2049" spans="1:5" ht="24.95" customHeight="1" x14ac:dyDescent="0.2">
      <c r="A2049" s="130">
        <v>10332</v>
      </c>
      <c r="B2049" s="34" t="s">
        <v>15842</v>
      </c>
      <c r="C2049" s="223" t="s">
        <v>776</v>
      </c>
      <c r="D2049" s="224">
        <v>21</v>
      </c>
      <c r="E2049" s="222"/>
    </row>
    <row r="2050" spans="1:5" ht="24.95" customHeight="1" x14ac:dyDescent="0.2">
      <c r="A2050" s="130">
        <v>10306</v>
      </c>
      <c r="B2050" s="34" t="s">
        <v>15843</v>
      </c>
      <c r="C2050" s="223" t="s">
        <v>15517</v>
      </c>
      <c r="D2050" s="224">
        <v>43.31</v>
      </c>
      <c r="E2050" s="222"/>
    </row>
    <row r="2051" spans="1:5" ht="24.95" customHeight="1" x14ac:dyDescent="0.2">
      <c r="A2051" s="130">
        <v>10307</v>
      </c>
      <c r="B2051" s="34" t="s">
        <v>15844</v>
      </c>
      <c r="C2051" s="223" t="s">
        <v>15517</v>
      </c>
      <c r="D2051" s="224">
        <v>54.83</v>
      </c>
      <c r="E2051" s="222"/>
    </row>
    <row r="2052" spans="1:5" ht="24.95" customHeight="1" x14ac:dyDescent="0.2">
      <c r="A2052" s="130">
        <v>10308</v>
      </c>
      <c r="B2052" s="34" t="s">
        <v>15845</v>
      </c>
      <c r="C2052" s="223" t="s">
        <v>15517</v>
      </c>
      <c r="D2052" s="224">
        <v>68.75</v>
      </c>
      <c r="E2052" s="222"/>
    </row>
    <row r="2053" spans="1:5" ht="24.95" customHeight="1" x14ac:dyDescent="0.2">
      <c r="A2053" s="130">
        <v>10648</v>
      </c>
      <c r="B2053" s="34" t="s">
        <v>15846</v>
      </c>
      <c r="C2053" s="223" t="s">
        <v>3614</v>
      </c>
      <c r="D2053" s="224">
        <v>55.04</v>
      </c>
      <c r="E2053" s="222"/>
    </row>
    <row r="2054" spans="1:5" ht="24.95" customHeight="1" x14ac:dyDescent="0.2">
      <c r="A2054" s="130">
        <v>10631</v>
      </c>
      <c r="B2054" s="34" t="s">
        <v>15847</v>
      </c>
      <c r="C2054" s="223" t="s">
        <v>3614</v>
      </c>
      <c r="D2054" s="224">
        <v>41.34</v>
      </c>
      <c r="E2054" s="222"/>
    </row>
    <row r="2055" spans="1:5" ht="24.95" customHeight="1" x14ac:dyDescent="0.2">
      <c r="A2055" s="130">
        <v>10690</v>
      </c>
      <c r="B2055" s="34" t="s">
        <v>15848</v>
      </c>
      <c r="C2055" s="223" t="s">
        <v>776</v>
      </c>
      <c r="D2055" s="224">
        <v>20.329999999999998</v>
      </c>
      <c r="E2055" s="222"/>
    </row>
    <row r="2056" spans="1:5" ht="24.95" customHeight="1" x14ac:dyDescent="0.2">
      <c r="A2056" s="130">
        <v>10752</v>
      </c>
      <c r="B2056" s="34" t="s">
        <v>15849</v>
      </c>
      <c r="C2056" s="223" t="s">
        <v>776</v>
      </c>
      <c r="D2056" s="224">
        <v>1.97</v>
      </c>
      <c r="E2056" s="222"/>
    </row>
    <row r="2057" spans="1:5" ht="24.95" customHeight="1" x14ac:dyDescent="0.2">
      <c r="A2057" s="130">
        <v>10753</v>
      </c>
      <c r="B2057" s="34" t="s">
        <v>15850</v>
      </c>
      <c r="C2057" s="223" t="s">
        <v>776</v>
      </c>
      <c r="D2057" s="224">
        <v>3.1</v>
      </c>
      <c r="E2057" s="222"/>
    </row>
    <row r="2058" spans="1:5" ht="24.95" customHeight="1" x14ac:dyDescent="0.2">
      <c r="A2058" s="130">
        <v>10754</v>
      </c>
      <c r="B2058" s="34" t="s">
        <v>15851</v>
      </c>
      <c r="C2058" s="223" t="s">
        <v>776</v>
      </c>
      <c r="D2058" s="224">
        <v>5.61</v>
      </c>
      <c r="E2058" s="222"/>
    </row>
    <row r="2059" spans="1:5" ht="24.95" customHeight="1" x14ac:dyDescent="0.2">
      <c r="A2059" s="130">
        <v>10303</v>
      </c>
      <c r="B2059" s="34" t="s">
        <v>15852</v>
      </c>
      <c r="C2059" s="223" t="s">
        <v>776</v>
      </c>
      <c r="D2059" s="224">
        <v>10.98</v>
      </c>
      <c r="E2059" s="222"/>
    </row>
    <row r="2060" spans="1:5" ht="24.95" customHeight="1" x14ac:dyDescent="0.2">
      <c r="A2060" s="130">
        <v>10684</v>
      </c>
      <c r="B2060" s="34" t="s">
        <v>15853</v>
      </c>
      <c r="C2060" s="223" t="s">
        <v>776</v>
      </c>
      <c r="D2060" s="224">
        <v>2.25</v>
      </c>
      <c r="E2060" s="222"/>
    </row>
    <row r="2061" spans="1:5" ht="24.95" customHeight="1" x14ac:dyDescent="0.2">
      <c r="A2061" s="130">
        <v>10682</v>
      </c>
      <c r="B2061" s="34" t="s">
        <v>15854</v>
      </c>
      <c r="C2061" s="223" t="s">
        <v>776</v>
      </c>
      <c r="D2061" s="224">
        <v>3.84</v>
      </c>
      <c r="E2061" s="222"/>
    </row>
    <row r="2062" spans="1:5" ht="24.95" customHeight="1" x14ac:dyDescent="0.2">
      <c r="A2062" s="130">
        <v>10683</v>
      </c>
      <c r="B2062" s="34" t="s">
        <v>15855</v>
      </c>
      <c r="C2062" s="223" t="s">
        <v>776</v>
      </c>
      <c r="D2062" s="224">
        <v>6.35</v>
      </c>
      <c r="E2062" s="222"/>
    </row>
    <row r="2063" spans="1:5" ht="24.95" customHeight="1" x14ac:dyDescent="0.2">
      <c r="A2063" s="130">
        <v>10258</v>
      </c>
      <c r="B2063" s="34" t="s">
        <v>15856</v>
      </c>
      <c r="C2063" s="223" t="s">
        <v>776</v>
      </c>
      <c r="D2063" s="224">
        <v>5.47</v>
      </c>
      <c r="E2063" s="222"/>
    </row>
    <row r="2064" spans="1:5" ht="24.95" customHeight="1" x14ac:dyDescent="0.2">
      <c r="A2064" s="130">
        <v>10800</v>
      </c>
      <c r="B2064" s="34" t="s">
        <v>15857</v>
      </c>
      <c r="C2064" s="223" t="s">
        <v>776</v>
      </c>
      <c r="D2064" s="224">
        <v>4.26</v>
      </c>
      <c r="E2064" s="222"/>
    </row>
    <row r="2065" spans="1:5" ht="24.95" customHeight="1" x14ac:dyDescent="0.2">
      <c r="A2065" s="130">
        <v>10249</v>
      </c>
      <c r="B2065" s="34" t="s">
        <v>15858</v>
      </c>
      <c r="C2065" s="223" t="s">
        <v>776</v>
      </c>
      <c r="D2065" s="224">
        <v>20</v>
      </c>
      <c r="E2065" s="222"/>
    </row>
    <row r="2066" spans="1:5" ht="24.95" customHeight="1" x14ac:dyDescent="0.2">
      <c r="A2066" s="130">
        <v>10515</v>
      </c>
      <c r="B2066" s="34" t="s">
        <v>15859</v>
      </c>
      <c r="C2066" s="223" t="s">
        <v>3405</v>
      </c>
      <c r="D2066" s="224">
        <v>0</v>
      </c>
      <c r="E2066" s="222"/>
    </row>
    <row r="2067" spans="1:5" ht="24.95" customHeight="1" x14ac:dyDescent="0.2">
      <c r="A2067" s="130">
        <v>10516</v>
      </c>
      <c r="B2067" s="34" t="s">
        <v>15860</v>
      </c>
      <c r="C2067" s="223" t="s">
        <v>3405</v>
      </c>
      <c r="D2067" s="224">
        <v>0</v>
      </c>
      <c r="E2067" s="222"/>
    </row>
    <row r="2068" spans="1:5" ht="24.95" customHeight="1" x14ac:dyDescent="0.2">
      <c r="A2068" s="130">
        <v>10514</v>
      </c>
      <c r="B2068" s="34" t="s">
        <v>15861</v>
      </c>
      <c r="C2068" s="223" t="s">
        <v>3405</v>
      </c>
      <c r="D2068" s="224">
        <v>0</v>
      </c>
      <c r="E2068" s="222"/>
    </row>
    <row r="2069" spans="1:5" ht="24.95" customHeight="1" x14ac:dyDescent="0.2">
      <c r="A2069" s="130">
        <v>10513</v>
      </c>
      <c r="B2069" s="34" t="s">
        <v>15862</v>
      </c>
      <c r="C2069" s="223" t="s">
        <v>3405</v>
      </c>
      <c r="D2069" s="224">
        <v>0</v>
      </c>
      <c r="E2069" s="222"/>
    </row>
    <row r="2070" spans="1:5" ht="24.95" customHeight="1" x14ac:dyDescent="0.2">
      <c r="A2070" s="130">
        <v>10330</v>
      </c>
      <c r="B2070" s="34" t="s">
        <v>15863</v>
      </c>
      <c r="C2070" s="223" t="s">
        <v>3614</v>
      </c>
      <c r="D2070" s="224">
        <v>15.55</v>
      </c>
      <c r="E2070" s="222"/>
    </row>
    <row r="2071" spans="1:5" ht="24.95" customHeight="1" x14ac:dyDescent="0.2">
      <c r="A2071" s="130">
        <v>10751</v>
      </c>
      <c r="B2071" s="34" t="s">
        <v>15864</v>
      </c>
      <c r="C2071" s="223" t="s">
        <v>3614</v>
      </c>
      <c r="D2071" s="224">
        <v>6.11</v>
      </c>
      <c r="E2071" s="222"/>
    </row>
    <row r="2072" spans="1:5" ht="24.95" customHeight="1" x14ac:dyDescent="0.2">
      <c r="A2072" s="130">
        <v>10328</v>
      </c>
      <c r="B2072" s="34" t="s">
        <v>15865</v>
      </c>
      <c r="C2072" s="223" t="s">
        <v>15343</v>
      </c>
      <c r="D2072" s="224">
        <v>54.25</v>
      </c>
      <c r="E2072" s="222"/>
    </row>
    <row r="2073" spans="1:5" ht="24.95" customHeight="1" x14ac:dyDescent="0.2">
      <c r="A2073" s="130">
        <v>10084</v>
      </c>
      <c r="B2073" s="34" t="s">
        <v>15866</v>
      </c>
      <c r="C2073" s="223" t="s">
        <v>737</v>
      </c>
      <c r="D2073" s="224">
        <v>4010.17</v>
      </c>
      <c r="E2073" s="222"/>
    </row>
    <row r="2074" spans="1:5" ht="24.95" customHeight="1" x14ac:dyDescent="0.2">
      <c r="A2074" s="130">
        <v>10463</v>
      </c>
      <c r="B2074" s="34" t="s">
        <v>15867</v>
      </c>
      <c r="C2074" s="223" t="s">
        <v>3614</v>
      </c>
      <c r="D2074" s="224">
        <v>7443.08</v>
      </c>
      <c r="E2074" s="222"/>
    </row>
    <row r="2075" spans="1:5" ht="24.95" customHeight="1" x14ac:dyDescent="0.2">
      <c r="A2075" s="130">
        <v>10464</v>
      </c>
      <c r="B2075" s="34" t="s">
        <v>15868</v>
      </c>
      <c r="C2075" s="223" t="s">
        <v>3614</v>
      </c>
      <c r="D2075" s="224">
        <v>9476.11</v>
      </c>
      <c r="E2075" s="222"/>
    </row>
    <row r="2076" spans="1:5" ht="24.95" customHeight="1" x14ac:dyDescent="0.2">
      <c r="A2076" s="130">
        <v>10465</v>
      </c>
      <c r="B2076" s="34" t="s">
        <v>15869</v>
      </c>
      <c r="C2076" s="223" t="s">
        <v>3614</v>
      </c>
      <c r="D2076" s="224">
        <v>11817.72</v>
      </c>
      <c r="E2076" s="222"/>
    </row>
    <row r="2077" spans="1:5" ht="24.95" customHeight="1" x14ac:dyDescent="0.2">
      <c r="A2077" s="130">
        <v>10466</v>
      </c>
      <c r="B2077" s="34" t="s">
        <v>15870</v>
      </c>
      <c r="C2077" s="223" t="s">
        <v>3614</v>
      </c>
      <c r="D2077" s="224">
        <v>15311.83</v>
      </c>
      <c r="E2077" s="222"/>
    </row>
    <row r="2078" spans="1:5" ht="24.95" customHeight="1" x14ac:dyDescent="0.2">
      <c r="A2078" s="130">
        <v>10467</v>
      </c>
      <c r="B2078" s="34" t="s">
        <v>15871</v>
      </c>
      <c r="C2078" s="223" t="s">
        <v>3614</v>
      </c>
      <c r="D2078" s="224">
        <v>18773.2</v>
      </c>
      <c r="E2078" s="222"/>
    </row>
    <row r="2079" spans="1:5" ht="24.95" customHeight="1" x14ac:dyDescent="0.2">
      <c r="A2079" s="130">
        <v>10468</v>
      </c>
      <c r="B2079" s="34" t="s">
        <v>15872</v>
      </c>
      <c r="C2079" s="223" t="s">
        <v>3614</v>
      </c>
      <c r="D2079" s="224">
        <v>21849.79</v>
      </c>
      <c r="E2079" s="222"/>
    </row>
    <row r="2080" spans="1:5" ht="24.95" customHeight="1" x14ac:dyDescent="0.2">
      <c r="A2080" s="130">
        <v>10469</v>
      </c>
      <c r="B2080" s="34" t="s">
        <v>15873</v>
      </c>
      <c r="C2080" s="223" t="s">
        <v>3614</v>
      </c>
      <c r="D2080" s="224">
        <v>24366.51</v>
      </c>
      <c r="E2080" s="222"/>
    </row>
    <row r="2081" spans="1:5" ht="24.95" customHeight="1" x14ac:dyDescent="0.2">
      <c r="A2081" s="130">
        <v>10470</v>
      </c>
      <c r="B2081" s="34" t="s">
        <v>15874</v>
      </c>
      <c r="C2081" s="223" t="s">
        <v>3614</v>
      </c>
      <c r="D2081" s="224">
        <v>26490.31</v>
      </c>
      <c r="E2081" s="222"/>
    </row>
    <row r="2082" spans="1:5" ht="24.95" customHeight="1" x14ac:dyDescent="0.2">
      <c r="A2082" s="130">
        <v>10471</v>
      </c>
      <c r="B2082" s="34" t="s">
        <v>15875</v>
      </c>
      <c r="C2082" s="223" t="s">
        <v>3614</v>
      </c>
      <c r="D2082" s="224">
        <v>31605.96</v>
      </c>
      <c r="E2082" s="222"/>
    </row>
    <row r="2083" spans="1:5" ht="24.95" customHeight="1" x14ac:dyDescent="0.2">
      <c r="A2083" s="130">
        <v>10472</v>
      </c>
      <c r="B2083" s="34" t="s">
        <v>15876</v>
      </c>
      <c r="C2083" s="223" t="s">
        <v>3614</v>
      </c>
      <c r="D2083" s="224">
        <v>35750.519999999997</v>
      </c>
      <c r="E2083" s="222"/>
    </row>
    <row r="2084" spans="1:5" ht="24.95" customHeight="1" x14ac:dyDescent="0.2">
      <c r="A2084" s="130">
        <v>10473</v>
      </c>
      <c r="B2084" s="34" t="s">
        <v>15877</v>
      </c>
      <c r="C2084" s="223" t="s">
        <v>3614</v>
      </c>
      <c r="D2084" s="224">
        <v>39609.360000000001</v>
      </c>
      <c r="E2084" s="222"/>
    </row>
    <row r="2085" spans="1:5" ht="24.95" customHeight="1" x14ac:dyDescent="0.2">
      <c r="A2085" s="130">
        <v>10474</v>
      </c>
      <c r="B2085" s="34" t="s">
        <v>15878</v>
      </c>
      <c r="C2085" s="223" t="s">
        <v>3614</v>
      </c>
      <c r="D2085" s="224">
        <v>42951.97</v>
      </c>
    </row>
    <row r="2086" spans="1:5" ht="24.95" customHeight="1" x14ac:dyDescent="0.2">
      <c r="A2086" s="130">
        <v>10790</v>
      </c>
      <c r="B2086" s="34" t="s">
        <v>15879</v>
      </c>
      <c r="C2086" s="223" t="s">
        <v>11708</v>
      </c>
      <c r="D2086" s="224">
        <v>25.37</v>
      </c>
    </row>
    <row r="2087" spans="1:5" s="51" customFormat="1" ht="24.95" customHeight="1" x14ac:dyDescent="0.2">
      <c r="D2087" s="52"/>
      <c r="E2087" s="52"/>
    </row>
    <row r="2088" spans="1:5" ht="24.95" customHeight="1" x14ac:dyDescent="0.2">
      <c r="A2088" s="694" t="s">
        <v>15880</v>
      </c>
      <c r="B2088" s="694"/>
      <c r="C2088" s="694"/>
      <c r="D2088" s="694"/>
      <c r="E2088" s="694"/>
    </row>
    <row r="2089" spans="1:5" ht="24.95" customHeight="1" x14ac:dyDescent="0.2">
      <c r="A2089" s="225" t="s">
        <v>3</v>
      </c>
      <c r="B2089" s="225" t="s">
        <v>15881</v>
      </c>
      <c r="C2089" s="225" t="s">
        <v>33</v>
      </c>
      <c r="D2089" s="226" t="s">
        <v>15882</v>
      </c>
      <c r="E2089" s="226" t="s">
        <v>15883</v>
      </c>
    </row>
    <row r="2090" spans="1:5" s="230" customFormat="1" ht="24.95" customHeight="1" x14ac:dyDescent="0.2">
      <c r="A2090" s="227" t="s">
        <v>15884</v>
      </c>
      <c r="B2090" s="228"/>
      <c r="C2090" s="228"/>
      <c r="D2090" s="228"/>
      <c r="E2090" s="229"/>
    </row>
    <row r="2091" spans="1:5" s="230" customFormat="1" ht="24.95" customHeight="1" x14ac:dyDescent="0.2">
      <c r="A2091" s="130">
        <v>20039</v>
      </c>
      <c r="B2091" s="34" t="s">
        <v>15885</v>
      </c>
      <c r="C2091" s="223" t="s">
        <v>714</v>
      </c>
      <c r="D2091" s="224">
        <v>10.06</v>
      </c>
      <c r="E2091" s="224">
        <v>4.4000000000000004</v>
      </c>
    </row>
    <row r="2092" spans="1:5" s="230" customFormat="1" ht="24.95" customHeight="1" x14ac:dyDescent="0.2">
      <c r="A2092" s="130">
        <v>20050</v>
      </c>
      <c r="B2092" s="34" t="s">
        <v>15886</v>
      </c>
      <c r="C2092" s="223" t="s">
        <v>714</v>
      </c>
      <c r="D2092" s="224">
        <v>10.06</v>
      </c>
      <c r="E2092" s="224">
        <v>4.4000000000000004</v>
      </c>
    </row>
    <row r="2093" spans="1:5" s="230" customFormat="1" ht="24.95" customHeight="1" x14ac:dyDescent="0.2">
      <c r="A2093" s="130">
        <v>20151</v>
      </c>
      <c r="B2093" s="34" t="s">
        <v>15887</v>
      </c>
      <c r="C2093" s="223" t="s">
        <v>714</v>
      </c>
      <c r="D2093" s="224">
        <v>10.06</v>
      </c>
      <c r="E2093" s="224">
        <v>4.4000000000000004</v>
      </c>
    </row>
    <row r="2094" spans="1:5" s="230" customFormat="1" ht="24.95" customHeight="1" x14ac:dyDescent="0.2">
      <c r="A2094" s="130">
        <v>20061</v>
      </c>
      <c r="B2094" s="34" t="s">
        <v>15888</v>
      </c>
      <c r="C2094" s="223" t="s">
        <v>714</v>
      </c>
      <c r="D2094" s="224">
        <v>10.06</v>
      </c>
      <c r="E2094" s="224">
        <v>4.4000000000000004</v>
      </c>
    </row>
    <row r="2095" spans="1:5" s="230" customFormat="1" ht="24.95" customHeight="1" x14ac:dyDescent="0.2">
      <c r="A2095" s="130">
        <v>20072</v>
      </c>
      <c r="B2095" s="34" t="s">
        <v>15889</v>
      </c>
      <c r="C2095" s="223" t="s">
        <v>714</v>
      </c>
      <c r="D2095" s="224">
        <v>10.06</v>
      </c>
      <c r="E2095" s="224">
        <v>4.4000000000000004</v>
      </c>
    </row>
    <row r="2096" spans="1:5" s="230" customFormat="1" ht="24.95" customHeight="1" x14ac:dyDescent="0.2">
      <c r="A2096" s="130">
        <v>20083</v>
      </c>
      <c r="B2096" s="34" t="s">
        <v>15890</v>
      </c>
      <c r="C2096" s="223" t="s">
        <v>714</v>
      </c>
      <c r="D2096" s="224">
        <v>10.06</v>
      </c>
      <c r="E2096" s="224">
        <v>4.4000000000000004</v>
      </c>
    </row>
    <row r="2097" spans="1:5" s="230" customFormat="1" ht="24.95" customHeight="1" x14ac:dyDescent="0.2">
      <c r="A2097" s="130">
        <v>20094</v>
      </c>
      <c r="B2097" s="34" t="s">
        <v>15891</v>
      </c>
      <c r="C2097" s="223" t="s">
        <v>714</v>
      </c>
      <c r="D2097" s="224">
        <v>16.43</v>
      </c>
      <c r="E2097" s="224">
        <v>7.19</v>
      </c>
    </row>
    <row r="2098" spans="1:5" s="230" customFormat="1" ht="24.95" customHeight="1" x14ac:dyDescent="0.2">
      <c r="A2098" s="130">
        <v>20012</v>
      </c>
      <c r="B2098" s="34" t="s">
        <v>15892</v>
      </c>
      <c r="C2098" s="223" t="s">
        <v>714</v>
      </c>
      <c r="D2098" s="224">
        <v>16.43</v>
      </c>
      <c r="E2098" s="224">
        <v>7.19</v>
      </c>
    </row>
    <row r="2099" spans="1:5" s="230" customFormat="1" ht="24.95" customHeight="1" x14ac:dyDescent="0.2">
      <c r="A2099" s="130">
        <v>20020</v>
      </c>
      <c r="B2099" s="34" t="s">
        <v>15893</v>
      </c>
      <c r="C2099" s="223" t="s">
        <v>714</v>
      </c>
      <c r="D2099" s="224">
        <v>12.35</v>
      </c>
      <c r="E2099" s="224">
        <v>5.41</v>
      </c>
    </row>
    <row r="2100" spans="1:5" s="230" customFormat="1" ht="24.95" customHeight="1" x14ac:dyDescent="0.2">
      <c r="A2100" s="130">
        <v>20022</v>
      </c>
      <c r="B2100" s="34" t="s">
        <v>15894</v>
      </c>
      <c r="C2100" s="223" t="s">
        <v>714</v>
      </c>
      <c r="D2100" s="224">
        <v>10.06</v>
      </c>
      <c r="E2100" s="224">
        <v>4.4000000000000004</v>
      </c>
    </row>
    <row r="2101" spans="1:5" s="230" customFormat="1" ht="24.95" customHeight="1" x14ac:dyDescent="0.2">
      <c r="A2101" s="130">
        <v>20027</v>
      </c>
      <c r="B2101" s="34" t="s">
        <v>15895</v>
      </c>
      <c r="C2101" s="223" t="s">
        <v>714</v>
      </c>
      <c r="D2101" s="224">
        <v>10.06</v>
      </c>
      <c r="E2101" s="224">
        <v>4.4000000000000004</v>
      </c>
    </row>
    <row r="2102" spans="1:5" s="230" customFormat="1" ht="24.95" customHeight="1" x14ac:dyDescent="0.2">
      <c r="A2102" s="130">
        <v>20033</v>
      </c>
      <c r="B2102" s="34" t="s">
        <v>15896</v>
      </c>
      <c r="C2102" s="223" t="s">
        <v>714</v>
      </c>
      <c r="D2102" s="224">
        <v>19.52</v>
      </c>
      <c r="E2102" s="224">
        <v>8.5500000000000007</v>
      </c>
    </row>
    <row r="2103" spans="1:5" s="230" customFormat="1" ht="24.95" customHeight="1" x14ac:dyDescent="0.2">
      <c r="A2103" s="130">
        <v>20034</v>
      </c>
      <c r="B2103" s="34" t="s">
        <v>15897</v>
      </c>
      <c r="C2103" s="223" t="s">
        <v>714</v>
      </c>
      <c r="D2103" s="224">
        <v>19.52</v>
      </c>
      <c r="E2103" s="224">
        <v>8.5500000000000007</v>
      </c>
    </row>
    <row r="2104" spans="1:5" s="230" customFormat="1" ht="24.95" customHeight="1" x14ac:dyDescent="0.2">
      <c r="A2104" s="130">
        <v>20035</v>
      </c>
      <c r="B2104" s="34" t="s">
        <v>15898</v>
      </c>
      <c r="C2104" s="223" t="s">
        <v>714</v>
      </c>
      <c r="D2104" s="224">
        <v>12.35</v>
      </c>
      <c r="E2104" s="224">
        <v>5.41</v>
      </c>
    </row>
    <row r="2105" spans="1:5" s="230" customFormat="1" ht="24.95" customHeight="1" x14ac:dyDescent="0.2">
      <c r="A2105" s="130">
        <v>20037</v>
      </c>
      <c r="B2105" s="34" t="s">
        <v>15899</v>
      </c>
      <c r="C2105" s="223" t="s">
        <v>714</v>
      </c>
      <c r="D2105" s="224">
        <v>23.41</v>
      </c>
      <c r="E2105" s="224">
        <v>10.25</v>
      </c>
    </row>
    <row r="2106" spans="1:5" s="230" customFormat="1" ht="24.95" customHeight="1" x14ac:dyDescent="0.2">
      <c r="A2106" s="130">
        <v>20038</v>
      </c>
      <c r="B2106" s="34" t="s">
        <v>15900</v>
      </c>
      <c r="C2106" s="223" t="s">
        <v>714</v>
      </c>
      <c r="D2106" s="224">
        <v>12.35</v>
      </c>
      <c r="E2106" s="224">
        <v>5.41</v>
      </c>
    </row>
    <row r="2107" spans="1:5" s="230" customFormat="1" ht="24.95" customHeight="1" x14ac:dyDescent="0.2">
      <c r="A2107" s="130">
        <v>20040</v>
      </c>
      <c r="B2107" s="34" t="s">
        <v>15901</v>
      </c>
      <c r="C2107" s="223" t="s">
        <v>714</v>
      </c>
      <c r="D2107" s="224">
        <v>16.43</v>
      </c>
      <c r="E2107" s="224">
        <v>7.19</v>
      </c>
    </row>
    <row r="2108" spans="1:5" s="230" customFormat="1" ht="24.95" customHeight="1" x14ac:dyDescent="0.2">
      <c r="A2108" s="130">
        <v>20041</v>
      </c>
      <c r="B2108" s="34" t="s">
        <v>15902</v>
      </c>
      <c r="C2108" s="223" t="s">
        <v>714</v>
      </c>
      <c r="D2108" s="224">
        <v>12.35</v>
      </c>
      <c r="E2108" s="224">
        <v>5.41</v>
      </c>
    </row>
    <row r="2109" spans="1:5" s="230" customFormat="1" ht="24.95" customHeight="1" x14ac:dyDescent="0.2">
      <c r="A2109" s="130">
        <v>20042</v>
      </c>
      <c r="B2109" s="34" t="s">
        <v>15903</v>
      </c>
      <c r="C2109" s="223" t="s">
        <v>714</v>
      </c>
      <c r="D2109" s="224">
        <v>12.35</v>
      </c>
      <c r="E2109" s="224">
        <v>5.41</v>
      </c>
    </row>
    <row r="2110" spans="1:5" s="230" customFormat="1" ht="24.95" customHeight="1" x14ac:dyDescent="0.2">
      <c r="A2110" s="130">
        <v>20056</v>
      </c>
      <c r="B2110" s="34" t="s">
        <v>15904</v>
      </c>
      <c r="C2110" s="223" t="s">
        <v>714</v>
      </c>
      <c r="D2110" s="224">
        <v>12.35</v>
      </c>
      <c r="E2110" s="224">
        <v>5.41</v>
      </c>
    </row>
    <row r="2111" spans="1:5" s="230" customFormat="1" ht="24.95" customHeight="1" x14ac:dyDescent="0.2">
      <c r="A2111" s="130">
        <v>20057</v>
      </c>
      <c r="B2111" s="34" t="s">
        <v>15905</v>
      </c>
      <c r="C2111" s="223" t="s">
        <v>714</v>
      </c>
      <c r="D2111" s="224">
        <v>23.41</v>
      </c>
      <c r="E2111" s="224">
        <v>10.25</v>
      </c>
    </row>
    <row r="2112" spans="1:5" s="230" customFormat="1" ht="24.95" customHeight="1" x14ac:dyDescent="0.2">
      <c r="A2112" s="130">
        <v>20058</v>
      </c>
      <c r="B2112" s="34" t="s">
        <v>15906</v>
      </c>
      <c r="C2112" s="223" t="s">
        <v>714</v>
      </c>
      <c r="D2112" s="224">
        <v>23.41</v>
      </c>
      <c r="E2112" s="224">
        <v>10.25</v>
      </c>
    </row>
    <row r="2113" spans="1:5" s="230" customFormat="1" ht="24.95" customHeight="1" x14ac:dyDescent="0.2">
      <c r="A2113" s="130">
        <v>20059</v>
      </c>
      <c r="B2113" s="34" t="s">
        <v>15907</v>
      </c>
      <c r="C2113" s="223" t="s">
        <v>714</v>
      </c>
      <c r="D2113" s="224">
        <v>22.51</v>
      </c>
      <c r="E2113" s="224">
        <v>9.86</v>
      </c>
    </row>
    <row r="2114" spans="1:5" s="230" customFormat="1" ht="24.95" customHeight="1" x14ac:dyDescent="0.2">
      <c r="A2114" s="130">
        <v>20060</v>
      </c>
      <c r="B2114" s="34" t="s">
        <v>15908</v>
      </c>
      <c r="C2114" s="223" t="s">
        <v>714</v>
      </c>
      <c r="D2114" s="224">
        <v>22.51</v>
      </c>
      <c r="E2114" s="224">
        <v>9.86</v>
      </c>
    </row>
    <row r="2115" spans="1:5" s="230" customFormat="1" ht="24.95" customHeight="1" x14ac:dyDescent="0.2">
      <c r="A2115" s="130">
        <v>20065</v>
      </c>
      <c r="B2115" s="34" t="s">
        <v>15909</v>
      </c>
      <c r="C2115" s="223" t="s">
        <v>714</v>
      </c>
      <c r="D2115" s="224">
        <v>22.51</v>
      </c>
      <c r="E2115" s="224">
        <v>9.86</v>
      </c>
    </row>
    <row r="2116" spans="1:5" s="230" customFormat="1" ht="24.95" customHeight="1" x14ac:dyDescent="0.2">
      <c r="A2116" s="130">
        <v>20064</v>
      </c>
      <c r="B2116" s="34" t="s">
        <v>15910</v>
      </c>
      <c r="C2116" s="223" t="s">
        <v>714</v>
      </c>
      <c r="D2116" s="224">
        <v>22.51</v>
      </c>
      <c r="E2116" s="224">
        <v>9.86</v>
      </c>
    </row>
    <row r="2117" spans="1:5" s="230" customFormat="1" ht="24.95" customHeight="1" x14ac:dyDescent="0.2">
      <c r="A2117" s="130">
        <v>20063</v>
      </c>
      <c r="B2117" s="34" t="s">
        <v>15911</v>
      </c>
      <c r="C2117" s="223" t="s">
        <v>714</v>
      </c>
      <c r="D2117" s="224">
        <v>22.51</v>
      </c>
      <c r="E2117" s="224">
        <v>9.86</v>
      </c>
    </row>
    <row r="2118" spans="1:5" s="230" customFormat="1" ht="24.95" customHeight="1" x14ac:dyDescent="0.2">
      <c r="A2118" s="130">
        <v>20066</v>
      </c>
      <c r="B2118" s="34" t="s">
        <v>15912</v>
      </c>
      <c r="C2118" s="223" t="s">
        <v>714</v>
      </c>
      <c r="D2118" s="224">
        <v>23.41</v>
      </c>
      <c r="E2118" s="224">
        <v>10.25</v>
      </c>
    </row>
    <row r="2119" spans="1:5" s="230" customFormat="1" ht="24.95" customHeight="1" x14ac:dyDescent="0.2">
      <c r="A2119" s="130">
        <v>20067</v>
      </c>
      <c r="B2119" s="34" t="s">
        <v>15913</v>
      </c>
      <c r="C2119" s="223" t="s">
        <v>714</v>
      </c>
      <c r="D2119" s="224">
        <v>23.41</v>
      </c>
      <c r="E2119" s="224">
        <v>10.25</v>
      </c>
    </row>
    <row r="2120" spans="1:5" s="230" customFormat="1" ht="24.95" customHeight="1" x14ac:dyDescent="0.2">
      <c r="A2120" s="130">
        <v>20068</v>
      </c>
      <c r="B2120" s="34" t="s">
        <v>15914</v>
      </c>
      <c r="C2120" s="223" t="s">
        <v>714</v>
      </c>
      <c r="D2120" s="224">
        <v>23.41</v>
      </c>
      <c r="E2120" s="224">
        <v>10.25</v>
      </c>
    </row>
    <row r="2121" spans="1:5" s="230" customFormat="1" ht="24.95" customHeight="1" x14ac:dyDescent="0.2">
      <c r="A2121" s="130">
        <v>99301</v>
      </c>
      <c r="B2121" s="34" t="s">
        <v>15915</v>
      </c>
      <c r="C2121" s="223" t="s">
        <v>714</v>
      </c>
      <c r="D2121" s="224">
        <v>22.51</v>
      </c>
      <c r="E2121" s="224">
        <v>9.86</v>
      </c>
    </row>
    <row r="2122" spans="1:5" s="230" customFormat="1" ht="24.95" customHeight="1" x14ac:dyDescent="0.2">
      <c r="A2122" s="130">
        <v>20062</v>
      </c>
      <c r="B2122" s="34" t="s">
        <v>15916</v>
      </c>
      <c r="C2122" s="223" t="s">
        <v>714</v>
      </c>
      <c r="D2122" s="224">
        <v>22.51</v>
      </c>
      <c r="E2122" s="224">
        <v>9.86</v>
      </c>
    </row>
    <row r="2123" spans="1:5" s="230" customFormat="1" ht="24.95" customHeight="1" x14ac:dyDescent="0.2">
      <c r="A2123" s="130">
        <v>20081</v>
      </c>
      <c r="B2123" s="34" t="s">
        <v>15917</v>
      </c>
      <c r="C2123" s="223" t="s">
        <v>714</v>
      </c>
      <c r="D2123" s="224">
        <v>16.43</v>
      </c>
      <c r="E2123" s="224">
        <v>7.19</v>
      </c>
    </row>
    <row r="2124" spans="1:5" s="230" customFormat="1" ht="24.95" customHeight="1" x14ac:dyDescent="0.2">
      <c r="A2124" s="130">
        <v>20087</v>
      </c>
      <c r="B2124" s="34" t="s">
        <v>15918</v>
      </c>
      <c r="C2124" s="223" t="s">
        <v>714</v>
      </c>
      <c r="D2124" s="224">
        <v>22.51</v>
      </c>
      <c r="E2124" s="224">
        <v>9.86</v>
      </c>
    </row>
    <row r="2125" spans="1:5" s="230" customFormat="1" ht="24.95" customHeight="1" x14ac:dyDescent="0.2">
      <c r="A2125" s="130">
        <v>20088</v>
      </c>
      <c r="B2125" s="34" t="s">
        <v>15919</v>
      </c>
      <c r="C2125" s="223" t="s">
        <v>714</v>
      </c>
      <c r="D2125" s="224">
        <v>12.35</v>
      </c>
      <c r="E2125" s="224">
        <v>5.41</v>
      </c>
    </row>
    <row r="2126" spans="1:5" s="230" customFormat="1" ht="24.95" customHeight="1" x14ac:dyDescent="0.2">
      <c r="A2126" s="130">
        <v>20157</v>
      </c>
      <c r="B2126" s="34" t="s">
        <v>15920</v>
      </c>
      <c r="C2126" s="223" t="s">
        <v>714</v>
      </c>
      <c r="D2126" s="224">
        <v>49.81</v>
      </c>
      <c r="E2126" s="224">
        <v>21.81</v>
      </c>
    </row>
    <row r="2127" spans="1:5" s="230" customFormat="1" ht="24.95" customHeight="1" x14ac:dyDescent="0.2">
      <c r="A2127" s="130">
        <v>20092</v>
      </c>
      <c r="B2127" s="34" t="s">
        <v>15921</v>
      </c>
      <c r="C2127" s="223" t="s">
        <v>714</v>
      </c>
      <c r="D2127" s="224">
        <v>12.35</v>
      </c>
      <c r="E2127" s="224">
        <v>5.41</v>
      </c>
    </row>
    <row r="2128" spans="1:5" s="230" customFormat="1" ht="24.95" customHeight="1" x14ac:dyDescent="0.2">
      <c r="A2128" s="130">
        <v>20093</v>
      </c>
      <c r="B2128" s="34" t="s">
        <v>15922</v>
      </c>
      <c r="C2128" s="223" t="s">
        <v>714</v>
      </c>
      <c r="D2128" s="224">
        <v>12.35</v>
      </c>
      <c r="E2128" s="224">
        <v>5.41</v>
      </c>
    </row>
    <row r="2129" spans="1:5" s="230" customFormat="1" ht="24.95" customHeight="1" x14ac:dyDescent="0.2">
      <c r="A2129" s="130">
        <v>20095</v>
      </c>
      <c r="B2129" s="34" t="s">
        <v>15923</v>
      </c>
      <c r="C2129" s="223" t="s">
        <v>714</v>
      </c>
      <c r="D2129" s="224">
        <v>12.35</v>
      </c>
      <c r="E2129" s="224">
        <v>5.41</v>
      </c>
    </row>
    <row r="2130" spans="1:5" s="230" customFormat="1" ht="24.95" customHeight="1" x14ac:dyDescent="0.2">
      <c r="A2130" s="130">
        <v>20096</v>
      </c>
      <c r="B2130" s="34" t="s">
        <v>15924</v>
      </c>
      <c r="C2130" s="223" t="s">
        <v>714</v>
      </c>
      <c r="D2130" s="224">
        <v>19.52</v>
      </c>
      <c r="E2130" s="224">
        <v>8.5500000000000007</v>
      </c>
    </row>
    <row r="2131" spans="1:5" s="230" customFormat="1" ht="24.95" customHeight="1" x14ac:dyDescent="0.2">
      <c r="A2131" s="130">
        <v>20097</v>
      </c>
      <c r="B2131" s="34" t="s">
        <v>15925</v>
      </c>
      <c r="C2131" s="223" t="s">
        <v>714</v>
      </c>
      <c r="D2131" s="224">
        <v>19.920000000000002</v>
      </c>
      <c r="E2131" s="224">
        <v>8.7200000000000006</v>
      </c>
    </row>
    <row r="2132" spans="1:5" s="230" customFormat="1" ht="24.95" customHeight="1" x14ac:dyDescent="0.2">
      <c r="A2132" s="130">
        <v>20099</v>
      </c>
      <c r="B2132" s="34" t="s">
        <v>15926</v>
      </c>
      <c r="C2132" s="223" t="s">
        <v>714</v>
      </c>
      <c r="D2132" s="224">
        <v>16.43</v>
      </c>
      <c r="E2132" s="224">
        <v>7.19</v>
      </c>
    </row>
    <row r="2133" spans="1:5" s="230" customFormat="1" ht="24.95" customHeight="1" x14ac:dyDescent="0.2">
      <c r="A2133" s="130">
        <v>20100</v>
      </c>
      <c r="B2133" s="34" t="s">
        <v>15927</v>
      </c>
      <c r="C2133" s="223" t="s">
        <v>714</v>
      </c>
      <c r="D2133" s="224">
        <v>16.43</v>
      </c>
      <c r="E2133" s="224">
        <v>7.19</v>
      </c>
    </row>
    <row r="2134" spans="1:5" s="230" customFormat="1" ht="24.95" customHeight="1" x14ac:dyDescent="0.2">
      <c r="A2134" s="130">
        <v>20101</v>
      </c>
      <c r="B2134" s="34" t="s">
        <v>15928</v>
      </c>
      <c r="C2134" s="223" t="s">
        <v>714</v>
      </c>
      <c r="D2134" s="224">
        <v>15.44</v>
      </c>
      <c r="E2134" s="224">
        <v>6.76</v>
      </c>
    </row>
    <row r="2135" spans="1:5" s="230" customFormat="1" ht="24.95" customHeight="1" x14ac:dyDescent="0.2">
      <c r="A2135" s="130">
        <v>20102</v>
      </c>
      <c r="B2135" s="34" t="s">
        <v>15929</v>
      </c>
      <c r="C2135" s="223" t="s">
        <v>714</v>
      </c>
      <c r="D2135" s="224">
        <v>19.52</v>
      </c>
      <c r="E2135" s="224">
        <v>8.5500000000000007</v>
      </c>
    </row>
    <row r="2136" spans="1:5" s="230" customFormat="1" ht="24.95" customHeight="1" x14ac:dyDescent="0.2">
      <c r="A2136" s="130">
        <v>20103</v>
      </c>
      <c r="B2136" s="34" t="s">
        <v>15930</v>
      </c>
      <c r="C2136" s="223" t="s">
        <v>714</v>
      </c>
      <c r="D2136" s="224">
        <v>15.44</v>
      </c>
      <c r="E2136" s="224">
        <v>6.76</v>
      </c>
    </row>
    <row r="2137" spans="1:5" s="230" customFormat="1" ht="24.95" customHeight="1" x14ac:dyDescent="0.2">
      <c r="A2137" s="130">
        <v>20104</v>
      </c>
      <c r="B2137" s="34" t="s">
        <v>15931</v>
      </c>
      <c r="C2137" s="223" t="s">
        <v>714</v>
      </c>
      <c r="D2137" s="224">
        <v>19.52</v>
      </c>
      <c r="E2137" s="224">
        <v>8.5500000000000007</v>
      </c>
    </row>
    <row r="2138" spans="1:5" s="230" customFormat="1" ht="24.95" customHeight="1" x14ac:dyDescent="0.2">
      <c r="A2138" s="130">
        <v>20173</v>
      </c>
      <c r="B2138" s="34" t="s">
        <v>15932</v>
      </c>
      <c r="C2138" s="223" t="s">
        <v>714</v>
      </c>
      <c r="D2138" s="224">
        <v>12.35</v>
      </c>
      <c r="E2138" s="224">
        <v>5.41</v>
      </c>
    </row>
    <row r="2139" spans="1:5" s="230" customFormat="1" ht="24.95" customHeight="1" x14ac:dyDescent="0.2">
      <c r="A2139" s="130">
        <v>20106</v>
      </c>
      <c r="B2139" s="34" t="s">
        <v>15933</v>
      </c>
      <c r="C2139" s="223" t="s">
        <v>714</v>
      </c>
      <c r="D2139" s="224">
        <v>19.52</v>
      </c>
      <c r="E2139" s="224">
        <v>8.5500000000000007</v>
      </c>
    </row>
    <row r="2140" spans="1:5" s="230" customFormat="1" ht="24.95" customHeight="1" x14ac:dyDescent="0.2">
      <c r="A2140" s="130">
        <v>20107</v>
      </c>
      <c r="B2140" s="34" t="s">
        <v>15934</v>
      </c>
      <c r="C2140" s="223" t="s">
        <v>714</v>
      </c>
      <c r="D2140" s="224">
        <v>10.16</v>
      </c>
      <c r="E2140" s="224">
        <v>4.45</v>
      </c>
    </row>
    <row r="2141" spans="1:5" s="230" customFormat="1" ht="24.95" customHeight="1" x14ac:dyDescent="0.2">
      <c r="A2141" s="130">
        <v>20108</v>
      </c>
      <c r="B2141" s="34" t="s">
        <v>15935</v>
      </c>
      <c r="C2141" s="223" t="s">
        <v>714</v>
      </c>
      <c r="D2141" s="224">
        <v>15.44</v>
      </c>
      <c r="E2141" s="224">
        <v>6.76</v>
      </c>
    </row>
    <row r="2142" spans="1:5" s="230" customFormat="1" ht="24.95" customHeight="1" x14ac:dyDescent="0.2">
      <c r="A2142" s="130">
        <v>20109</v>
      </c>
      <c r="B2142" s="34" t="s">
        <v>15936</v>
      </c>
      <c r="C2142" s="223" t="s">
        <v>714</v>
      </c>
      <c r="D2142" s="224">
        <v>12.35</v>
      </c>
      <c r="E2142" s="224">
        <v>5.41</v>
      </c>
    </row>
    <row r="2143" spans="1:5" s="230" customFormat="1" ht="24.95" customHeight="1" x14ac:dyDescent="0.2">
      <c r="A2143" s="130">
        <v>20110</v>
      </c>
      <c r="B2143" s="34" t="s">
        <v>15937</v>
      </c>
      <c r="C2143" s="223" t="s">
        <v>714</v>
      </c>
      <c r="D2143" s="224">
        <v>16.43</v>
      </c>
      <c r="E2143" s="224">
        <v>7.19</v>
      </c>
    </row>
    <row r="2144" spans="1:5" s="230" customFormat="1" ht="24.95" customHeight="1" x14ac:dyDescent="0.2">
      <c r="A2144" s="130">
        <v>20111</v>
      </c>
      <c r="B2144" s="34" t="s">
        <v>15938</v>
      </c>
      <c r="C2144" s="223" t="s">
        <v>714</v>
      </c>
      <c r="D2144" s="224">
        <v>12.35</v>
      </c>
      <c r="E2144" s="224">
        <v>5.41</v>
      </c>
    </row>
    <row r="2145" spans="1:5" s="230" customFormat="1" ht="24.95" customHeight="1" x14ac:dyDescent="0.2">
      <c r="A2145" s="130">
        <v>20112</v>
      </c>
      <c r="B2145" s="34" t="s">
        <v>15939</v>
      </c>
      <c r="C2145" s="223" t="s">
        <v>714</v>
      </c>
      <c r="D2145" s="224">
        <v>12.35</v>
      </c>
      <c r="E2145" s="224">
        <v>5.41</v>
      </c>
    </row>
    <row r="2146" spans="1:5" s="230" customFormat="1" ht="24.95" customHeight="1" x14ac:dyDescent="0.2">
      <c r="A2146" s="130">
        <v>20156</v>
      </c>
      <c r="B2146" s="34" t="s">
        <v>15940</v>
      </c>
      <c r="C2146" s="223" t="s">
        <v>714</v>
      </c>
      <c r="D2146" s="224">
        <v>12.35</v>
      </c>
      <c r="E2146" s="224">
        <v>5.41</v>
      </c>
    </row>
    <row r="2147" spans="1:5" s="230" customFormat="1" ht="24.95" customHeight="1" x14ac:dyDescent="0.2">
      <c r="A2147" s="130">
        <v>20115</v>
      </c>
      <c r="B2147" s="34" t="s">
        <v>15941</v>
      </c>
      <c r="C2147" s="223" t="s">
        <v>714</v>
      </c>
      <c r="D2147" s="224">
        <v>16.43</v>
      </c>
      <c r="E2147" s="224">
        <v>7.19</v>
      </c>
    </row>
    <row r="2148" spans="1:5" s="230" customFormat="1" ht="24.95" customHeight="1" x14ac:dyDescent="0.2">
      <c r="A2148" s="130">
        <v>20002</v>
      </c>
      <c r="B2148" s="34" t="s">
        <v>15942</v>
      </c>
      <c r="C2148" s="223" t="s">
        <v>714</v>
      </c>
      <c r="D2148" s="224">
        <v>10.16</v>
      </c>
      <c r="E2148" s="224">
        <v>4.45</v>
      </c>
    </row>
    <row r="2149" spans="1:5" s="230" customFormat="1" ht="24.95" customHeight="1" x14ac:dyDescent="0.2">
      <c r="A2149" s="130">
        <v>20003</v>
      </c>
      <c r="B2149" s="34" t="s">
        <v>15943</v>
      </c>
      <c r="C2149" s="223" t="s">
        <v>714</v>
      </c>
      <c r="D2149" s="224">
        <v>10.16</v>
      </c>
      <c r="E2149" s="224">
        <v>4.45</v>
      </c>
    </row>
    <row r="2150" spans="1:5" s="230" customFormat="1" ht="24.95" customHeight="1" x14ac:dyDescent="0.2">
      <c r="A2150" s="130">
        <v>20004</v>
      </c>
      <c r="B2150" s="34" t="s">
        <v>15944</v>
      </c>
      <c r="C2150" s="223" t="s">
        <v>714</v>
      </c>
      <c r="D2150" s="224">
        <v>9.9600000000000009</v>
      </c>
      <c r="E2150" s="224">
        <v>4.3600000000000003</v>
      </c>
    </row>
    <row r="2151" spans="1:5" s="230" customFormat="1" ht="24.95" customHeight="1" x14ac:dyDescent="0.2">
      <c r="A2151" s="130">
        <v>20005</v>
      </c>
      <c r="B2151" s="34" t="s">
        <v>15945</v>
      </c>
      <c r="C2151" s="223" t="s">
        <v>714</v>
      </c>
      <c r="D2151" s="224">
        <v>19.52</v>
      </c>
      <c r="E2151" s="224">
        <v>8.5500000000000007</v>
      </c>
    </row>
    <row r="2152" spans="1:5" s="230" customFormat="1" ht="24.95" customHeight="1" x14ac:dyDescent="0.2">
      <c r="A2152" s="130">
        <v>20006</v>
      </c>
      <c r="B2152" s="34" t="s">
        <v>15946</v>
      </c>
      <c r="C2152" s="223" t="s">
        <v>714</v>
      </c>
      <c r="D2152" s="224">
        <v>19.52</v>
      </c>
      <c r="E2152" s="224">
        <v>8.5500000000000007</v>
      </c>
    </row>
    <row r="2153" spans="1:5" s="230" customFormat="1" ht="24.95" customHeight="1" x14ac:dyDescent="0.2">
      <c r="A2153" s="130">
        <v>20117</v>
      </c>
      <c r="B2153" s="34" t="s">
        <v>15947</v>
      </c>
      <c r="C2153" s="223" t="s">
        <v>714</v>
      </c>
      <c r="D2153" s="224">
        <v>51.2</v>
      </c>
      <c r="E2153" s="224">
        <v>22.42</v>
      </c>
    </row>
    <row r="2154" spans="1:5" s="230" customFormat="1" ht="24.95" customHeight="1" x14ac:dyDescent="0.2">
      <c r="A2154" s="130">
        <v>20017</v>
      </c>
      <c r="B2154" s="34" t="s">
        <v>15948</v>
      </c>
      <c r="C2154" s="223" t="s">
        <v>714</v>
      </c>
      <c r="D2154" s="224">
        <v>16.43</v>
      </c>
      <c r="E2154" s="224">
        <v>7.19</v>
      </c>
    </row>
    <row r="2155" spans="1:5" s="230" customFormat="1" ht="24.95" customHeight="1" x14ac:dyDescent="0.2">
      <c r="A2155" s="130">
        <v>20018</v>
      </c>
      <c r="B2155" s="34" t="s">
        <v>15949</v>
      </c>
      <c r="C2155" s="223" t="s">
        <v>714</v>
      </c>
      <c r="D2155" s="224">
        <v>16.43</v>
      </c>
      <c r="E2155" s="224">
        <v>7.19</v>
      </c>
    </row>
    <row r="2156" spans="1:5" s="230" customFormat="1" ht="24.95" customHeight="1" x14ac:dyDescent="0.2">
      <c r="A2156" s="130">
        <v>20019</v>
      </c>
      <c r="B2156" s="34" t="s">
        <v>15950</v>
      </c>
      <c r="C2156" s="223" t="s">
        <v>714</v>
      </c>
      <c r="D2156" s="224">
        <v>9.9600000000000009</v>
      </c>
      <c r="E2156" s="224">
        <v>4.3600000000000003</v>
      </c>
    </row>
    <row r="2157" spans="1:5" s="230" customFormat="1" ht="24.95" customHeight="1" x14ac:dyDescent="0.2">
      <c r="A2157" s="227" t="s">
        <v>15951</v>
      </c>
      <c r="B2157" s="228"/>
      <c r="C2157" s="228"/>
      <c r="D2157" s="228"/>
      <c r="E2157" s="229"/>
    </row>
    <row r="2158" spans="1:5" s="230" customFormat="1" ht="24.95" customHeight="1" x14ac:dyDescent="0.2">
      <c r="A2158" s="130">
        <v>20000</v>
      </c>
      <c r="B2158" s="34" t="s">
        <v>15952</v>
      </c>
      <c r="C2158" s="223" t="s">
        <v>3830</v>
      </c>
      <c r="D2158" s="224">
        <v>12675.5</v>
      </c>
      <c r="E2158" s="224">
        <v>7964.5</v>
      </c>
    </row>
    <row r="2159" spans="1:5" s="230" customFormat="1" ht="24.95" customHeight="1" x14ac:dyDescent="0.2">
      <c r="A2159" s="130">
        <v>20028</v>
      </c>
      <c r="B2159" s="34" t="s">
        <v>15953</v>
      </c>
      <c r="C2159" s="223" t="s">
        <v>3830</v>
      </c>
      <c r="D2159" s="224">
        <v>13162.35</v>
      </c>
      <c r="E2159" s="224">
        <v>8270.41</v>
      </c>
    </row>
    <row r="2160" spans="1:5" s="230" customFormat="1" ht="24.95" customHeight="1" x14ac:dyDescent="0.2">
      <c r="A2160" s="130">
        <v>20105</v>
      </c>
      <c r="B2160" s="34" t="s">
        <v>15954</v>
      </c>
      <c r="C2160" s="223" t="s">
        <v>3830</v>
      </c>
      <c r="D2160" s="224">
        <v>13162.35</v>
      </c>
      <c r="E2160" s="224">
        <v>8270.41</v>
      </c>
    </row>
    <row r="2161" spans="1:5" s="230" customFormat="1" ht="24.95" customHeight="1" x14ac:dyDescent="0.2">
      <c r="A2161" s="130">
        <v>20001</v>
      </c>
      <c r="B2161" s="34" t="s">
        <v>15955</v>
      </c>
      <c r="C2161" s="223" t="s">
        <v>3830</v>
      </c>
      <c r="D2161" s="224">
        <v>20450.37</v>
      </c>
      <c r="E2161" s="224">
        <v>12849.75</v>
      </c>
    </row>
    <row r="2162" spans="1:5" s="230" customFormat="1" ht="24.95" customHeight="1" x14ac:dyDescent="0.2">
      <c r="A2162" s="130">
        <v>20021</v>
      </c>
      <c r="B2162" s="34" t="s">
        <v>15956</v>
      </c>
      <c r="C2162" s="223" t="s">
        <v>3830</v>
      </c>
      <c r="D2162" s="224">
        <v>2882.11</v>
      </c>
      <c r="E2162" s="224">
        <v>1810.94</v>
      </c>
    </row>
    <row r="2163" spans="1:5" s="230" customFormat="1" ht="24.95" customHeight="1" x14ac:dyDescent="0.2">
      <c r="A2163" s="130">
        <v>20023</v>
      </c>
      <c r="B2163" s="34" t="s">
        <v>15957</v>
      </c>
      <c r="C2163" s="223" t="s">
        <v>3830</v>
      </c>
      <c r="D2163" s="224">
        <v>3206.66</v>
      </c>
      <c r="E2163" s="224">
        <v>2014.87</v>
      </c>
    </row>
    <row r="2164" spans="1:5" s="230" customFormat="1" ht="24.95" customHeight="1" x14ac:dyDescent="0.2">
      <c r="A2164" s="130">
        <v>20025</v>
      </c>
      <c r="B2164" s="34" t="s">
        <v>15958</v>
      </c>
      <c r="C2164" s="223" t="s">
        <v>3830</v>
      </c>
      <c r="D2164" s="224">
        <v>2882.11</v>
      </c>
      <c r="E2164" s="224">
        <v>1810.94</v>
      </c>
    </row>
    <row r="2165" spans="1:5" s="230" customFormat="1" ht="24.95" customHeight="1" x14ac:dyDescent="0.2">
      <c r="A2165" s="130">
        <v>20026</v>
      </c>
      <c r="B2165" s="34" t="s">
        <v>15959</v>
      </c>
      <c r="C2165" s="223" t="s">
        <v>3830</v>
      </c>
      <c r="D2165" s="224">
        <v>3206.66</v>
      </c>
      <c r="E2165" s="224">
        <v>2014.87</v>
      </c>
    </row>
    <row r="2166" spans="1:5" s="230" customFormat="1" ht="24.95" customHeight="1" x14ac:dyDescent="0.2">
      <c r="A2166" s="130">
        <v>100387</v>
      </c>
      <c r="B2166" s="34" t="s">
        <v>15960</v>
      </c>
      <c r="C2166" s="223" t="s">
        <v>3830</v>
      </c>
      <c r="D2166" s="224">
        <v>2512.5300000000002</v>
      </c>
      <c r="E2166" s="224">
        <v>1578.72</v>
      </c>
    </row>
    <row r="2167" spans="1:5" s="230" customFormat="1" ht="24.95" customHeight="1" x14ac:dyDescent="0.2">
      <c r="A2167" s="130">
        <v>20029</v>
      </c>
      <c r="B2167" s="34" t="s">
        <v>15961</v>
      </c>
      <c r="C2167" s="223" t="s">
        <v>3830</v>
      </c>
      <c r="D2167" s="224">
        <v>3206.66</v>
      </c>
      <c r="E2167" s="224">
        <v>2014.87</v>
      </c>
    </row>
    <row r="2168" spans="1:5" s="230" customFormat="1" ht="24.95" customHeight="1" x14ac:dyDescent="0.2">
      <c r="A2168" s="130">
        <v>20031</v>
      </c>
      <c r="B2168" s="34" t="s">
        <v>15962</v>
      </c>
      <c r="C2168" s="223" t="s">
        <v>3830</v>
      </c>
      <c r="D2168" s="224">
        <v>3206.66</v>
      </c>
      <c r="E2168" s="224">
        <v>2014.87</v>
      </c>
    </row>
    <row r="2169" spans="1:5" s="230" customFormat="1" ht="24.95" customHeight="1" x14ac:dyDescent="0.2">
      <c r="A2169" s="130">
        <v>20032</v>
      </c>
      <c r="B2169" s="34" t="s">
        <v>15963</v>
      </c>
      <c r="C2169" s="223" t="s">
        <v>3830</v>
      </c>
      <c r="D2169" s="224">
        <v>3206.66</v>
      </c>
      <c r="E2169" s="224">
        <v>2014.87</v>
      </c>
    </row>
    <row r="2170" spans="1:5" s="230" customFormat="1" ht="24.95" customHeight="1" x14ac:dyDescent="0.2">
      <c r="A2170" s="130">
        <v>20024</v>
      </c>
      <c r="B2170" s="34" t="s">
        <v>15964</v>
      </c>
      <c r="C2170" s="223" t="s">
        <v>3830</v>
      </c>
      <c r="D2170" s="224">
        <v>5347.85</v>
      </c>
      <c r="E2170" s="224">
        <v>3360.26</v>
      </c>
    </row>
    <row r="2171" spans="1:5" s="230" customFormat="1" ht="24.95" customHeight="1" x14ac:dyDescent="0.2">
      <c r="A2171" s="130">
        <v>20044</v>
      </c>
      <c r="B2171" s="34" t="s">
        <v>15965</v>
      </c>
      <c r="C2171" s="223" t="s">
        <v>3830</v>
      </c>
      <c r="D2171" s="224">
        <v>12659.58</v>
      </c>
      <c r="E2171" s="224">
        <v>7954.5</v>
      </c>
    </row>
    <row r="2172" spans="1:5" s="230" customFormat="1" ht="24.95" customHeight="1" x14ac:dyDescent="0.2">
      <c r="A2172" s="130">
        <v>20048</v>
      </c>
      <c r="B2172" s="34" t="s">
        <v>15966</v>
      </c>
      <c r="C2172" s="223" t="s">
        <v>3830</v>
      </c>
      <c r="D2172" s="224">
        <v>5347.85</v>
      </c>
      <c r="E2172" s="224">
        <v>3360.26</v>
      </c>
    </row>
    <row r="2173" spans="1:5" s="230" customFormat="1" ht="24.95" customHeight="1" x14ac:dyDescent="0.2">
      <c r="A2173" s="130">
        <v>20049</v>
      </c>
      <c r="B2173" s="34" t="s">
        <v>15967</v>
      </c>
      <c r="C2173" s="223" t="s">
        <v>3830</v>
      </c>
      <c r="D2173" s="224">
        <v>7071.51</v>
      </c>
      <c r="E2173" s="224">
        <v>4443.3</v>
      </c>
    </row>
    <row r="2174" spans="1:5" s="230" customFormat="1" ht="24.95" customHeight="1" x14ac:dyDescent="0.2">
      <c r="A2174" s="130">
        <v>20051</v>
      </c>
      <c r="B2174" s="34" t="s">
        <v>15968</v>
      </c>
      <c r="C2174" s="223" t="s">
        <v>3830</v>
      </c>
      <c r="D2174" s="224">
        <v>9271.42</v>
      </c>
      <c r="E2174" s="224">
        <v>5825.59</v>
      </c>
    </row>
    <row r="2175" spans="1:5" s="230" customFormat="1" ht="24.95" customHeight="1" x14ac:dyDescent="0.2">
      <c r="A2175" s="130">
        <v>20052</v>
      </c>
      <c r="B2175" s="34" t="s">
        <v>15969</v>
      </c>
      <c r="C2175" s="223" t="s">
        <v>3830</v>
      </c>
      <c r="D2175" s="224">
        <v>3206.66</v>
      </c>
      <c r="E2175" s="224">
        <v>2014.87</v>
      </c>
    </row>
    <row r="2176" spans="1:5" s="230" customFormat="1" ht="24.95" customHeight="1" x14ac:dyDescent="0.2">
      <c r="A2176" s="130">
        <v>20054</v>
      </c>
      <c r="B2176" s="34" t="s">
        <v>15970</v>
      </c>
      <c r="C2176" s="223" t="s">
        <v>3830</v>
      </c>
      <c r="D2176" s="224">
        <v>12675.5</v>
      </c>
      <c r="E2176" s="224">
        <v>7964.5</v>
      </c>
    </row>
    <row r="2177" spans="1:5" s="230" customFormat="1" ht="24.95" customHeight="1" x14ac:dyDescent="0.2">
      <c r="A2177" s="130">
        <v>20077</v>
      </c>
      <c r="B2177" s="34" t="s">
        <v>15971</v>
      </c>
      <c r="C2177" s="223" t="s">
        <v>3830</v>
      </c>
      <c r="D2177" s="224">
        <v>12675.5</v>
      </c>
      <c r="E2177" s="224">
        <v>7964.5</v>
      </c>
    </row>
    <row r="2178" spans="1:5" s="230" customFormat="1" ht="24.95" customHeight="1" x14ac:dyDescent="0.2">
      <c r="A2178" s="130">
        <v>20073</v>
      </c>
      <c r="B2178" s="34" t="s">
        <v>15972</v>
      </c>
      <c r="C2178" s="223" t="s">
        <v>3830</v>
      </c>
      <c r="D2178" s="224">
        <v>25953.48</v>
      </c>
      <c r="E2178" s="224">
        <v>16307.56</v>
      </c>
    </row>
    <row r="2179" spans="1:5" s="230" customFormat="1" ht="24.95" customHeight="1" x14ac:dyDescent="0.2">
      <c r="A2179" s="130">
        <v>20070</v>
      </c>
      <c r="B2179" s="34" t="s">
        <v>15973</v>
      </c>
      <c r="C2179" s="223" t="s">
        <v>3830</v>
      </c>
      <c r="D2179" s="224">
        <v>13162.35</v>
      </c>
      <c r="E2179" s="224">
        <v>8270.41</v>
      </c>
    </row>
    <row r="2180" spans="1:5" s="230" customFormat="1" ht="24.95" customHeight="1" x14ac:dyDescent="0.2">
      <c r="A2180" s="130">
        <v>20069</v>
      </c>
      <c r="B2180" s="34" t="s">
        <v>15974</v>
      </c>
      <c r="C2180" s="223" t="s">
        <v>3830</v>
      </c>
      <c r="D2180" s="224">
        <v>15998.82</v>
      </c>
      <c r="E2180" s="224">
        <v>10052.67</v>
      </c>
    </row>
    <row r="2181" spans="1:5" s="230" customFormat="1" ht="24.95" customHeight="1" x14ac:dyDescent="0.2">
      <c r="A2181" s="130">
        <v>20079</v>
      </c>
      <c r="B2181" s="34" t="s">
        <v>15975</v>
      </c>
      <c r="C2181" s="223" t="s">
        <v>3830</v>
      </c>
      <c r="D2181" s="224">
        <v>20450.37</v>
      </c>
      <c r="E2181" s="224">
        <v>12849.75</v>
      </c>
    </row>
    <row r="2182" spans="1:5" s="230" customFormat="1" ht="24.95" customHeight="1" x14ac:dyDescent="0.2">
      <c r="A2182" s="130">
        <v>20153</v>
      </c>
      <c r="B2182" s="34" t="s">
        <v>15976</v>
      </c>
      <c r="C2182" s="223" t="s">
        <v>3830</v>
      </c>
      <c r="D2182" s="224">
        <v>25953.48</v>
      </c>
      <c r="E2182" s="224">
        <v>16307.56</v>
      </c>
    </row>
    <row r="2183" spans="1:5" s="230" customFormat="1" ht="24.95" customHeight="1" x14ac:dyDescent="0.2">
      <c r="A2183" s="130">
        <v>20084</v>
      </c>
      <c r="B2183" s="34" t="s">
        <v>15977</v>
      </c>
      <c r="C2183" s="223" t="s">
        <v>3830</v>
      </c>
      <c r="D2183" s="224">
        <v>20450.37</v>
      </c>
      <c r="E2183" s="224">
        <v>12849.75</v>
      </c>
    </row>
    <row r="2184" spans="1:5" s="230" customFormat="1" ht="24.95" customHeight="1" x14ac:dyDescent="0.2">
      <c r="A2184" s="130">
        <v>20089</v>
      </c>
      <c r="B2184" s="34" t="s">
        <v>15978</v>
      </c>
      <c r="C2184" s="223" t="s">
        <v>3830</v>
      </c>
      <c r="D2184" s="224">
        <v>5347.85</v>
      </c>
      <c r="E2184" s="224">
        <v>3360.26</v>
      </c>
    </row>
    <row r="2185" spans="1:5" s="230" customFormat="1" ht="24.95" customHeight="1" x14ac:dyDescent="0.2">
      <c r="A2185" s="130">
        <v>20090</v>
      </c>
      <c r="B2185" s="34" t="s">
        <v>15979</v>
      </c>
      <c r="C2185" s="223" t="s">
        <v>3830</v>
      </c>
      <c r="D2185" s="224">
        <v>4292.37</v>
      </c>
      <c r="E2185" s="224">
        <v>2697.06</v>
      </c>
    </row>
    <row r="2186" spans="1:5" s="230" customFormat="1" ht="24.95" customHeight="1" x14ac:dyDescent="0.2">
      <c r="A2186" s="130">
        <v>20091</v>
      </c>
      <c r="B2186" s="34" t="s">
        <v>15980</v>
      </c>
      <c r="C2186" s="223" t="s">
        <v>3830</v>
      </c>
      <c r="D2186" s="224">
        <v>7071.51</v>
      </c>
      <c r="E2186" s="224">
        <v>4443.3</v>
      </c>
    </row>
    <row r="2187" spans="1:5" s="230" customFormat="1" ht="24.95" customHeight="1" x14ac:dyDescent="0.2">
      <c r="A2187" s="130">
        <v>20098</v>
      </c>
      <c r="B2187" s="34" t="s">
        <v>15981</v>
      </c>
      <c r="C2187" s="223" t="s">
        <v>3830</v>
      </c>
      <c r="D2187" s="224">
        <v>4292.37</v>
      </c>
      <c r="E2187" s="224">
        <v>2697.06</v>
      </c>
    </row>
    <row r="2188" spans="1:5" s="230" customFormat="1" ht="24.95" customHeight="1" x14ac:dyDescent="0.2">
      <c r="A2188" s="130">
        <v>20114</v>
      </c>
      <c r="B2188" s="34" t="s">
        <v>15982</v>
      </c>
      <c r="C2188" s="223" t="s">
        <v>3830</v>
      </c>
      <c r="D2188" s="224">
        <v>4460.87</v>
      </c>
      <c r="E2188" s="224">
        <v>2802.94</v>
      </c>
    </row>
    <row r="2189" spans="1:5" s="230" customFormat="1" ht="24.95" customHeight="1" x14ac:dyDescent="0.2">
      <c r="A2189" s="130">
        <v>20174</v>
      </c>
      <c r="B2189" s="34" t="s">
        <v>15983</v>
      </c>
      <c r="C2189" s="223" t="s">
        <v>3830</v>
      </c>
      <c r="D2189" s="224">
        <v>2512.5300000000002</v>
      </c>
      <c r="E2189" s="224">
        <v>1578.72</v>
      </c>
    </row>
    <row r="2190" spans="1:5" s="230" customFormat="1" ht="24.95" customHeight="1" x14ac:dyDescent="0.2">
      <c r="A2190" s="130">
        <v>20007</v>
      </c>
      <c r="B2190" s="34" t="s">
        <v>15984</v>
      </c>
      <c r="C2190" s="223" t="s">
        <v>3830</v>
      </c>
      <c r="D2190" s="224">
        <v>3206.66</v>
      </c>
      <c r="E2190" s="224">
        <v>2014.87</v>
      </c>
    </row>
    <row r="2191" spans="1:5" s="230" customFormat="1" ht="24.95" customHeight="1" x14ac:dyDescent="0.2">
      <c r="A2191" s="130">
        <v>20009</v>
      </c>
      <c r="B2191" s="34" t="s">
        <v>15985</v>
      </c>
      <c r="C2191" s="223" t="s">
        <v>3830</v>
      </c>
      <c r="D2191" s="224">
        <v>4292.37</v>
      </c>
      <c r="E2191" s="224">
        <v>2697.06</v>
      </c>
    </row>
    <row r="2192" spans="1:5" s="230" customFormat="1" ht="24.95" customHeight="1" x14ac:dyDescent="0.2">
      <c r="A2192" s="130">
        <v>99872</v>
      </c>
      <c r="B2192" s="34" t="s">
        <v>15986</v>
      </c>
      <c r="C2192" s="223" t="s">
        <v>3830</v>
      </c>
      <c r="D2192" s="224">
        <v>5347.85</v>
      </c>
      <c r="E2192" s="224">
        <v>3360.26</v>
      </c>
    </row>
    <row r="2193" spans="1:5" s="230" customFormat="1" ht="24.95" customHeight="1" x14ac:dyDescent="0.2">
      <c r="A2193" s="130">
        <v>99873</v>
      </c>
      <c r="B2193" s="34" t="s">
        <v>15987</v>
      </c>
      <c r="C2193" s="223" t="s">
        <v>3830</v>
      </c>
      <c r="D2193" s="224">
        <v>7071.51</v>
      </c>
      <c r="E2193" s="224">
        <v>4443.3</v>
      </c>
    </row>
    <row r="2194" spans="1:5" s="230" customFormat="1" ht="24.95" customHeight="1" x14ac:dyDescent="0.2">
      <c r="A2194" s="130">
        <v>20008</v>
      </c>
      <c r="B2194" s="34" t="s">
        <v>15988</v>
      </c>
      <c r="C2194" s="223" t="s">
        <v>3830</v>
      </c>
      <c r="D2194" s="224">
        <v>4292.37</v>
      </c>
      <c r="E2194" s="224">
        <v>2697.06</v>
      </c>
    </row>
    <row r="2195" spans="1:5" s="230" customFormat="1" ht="24.95" customHeight="1" x14ac:dyDescent="0.2">
      <c r="A2195" s="130">
        <v>99302</v>
      </c>
      <c r="B2195" s="34" t="s">
        <v>15989</v>
      </c>
      <c r="C2195" s="223" t="s">
        <v>3830</v>
      </c>
      <c r="D2195" s="224">
        <v>7071.51</v>
      </c>
      <c r="E2195" s="224">
        <v>4443.3</v>
      </c>
    </row>
    <row r="2196" spans="1:5" s="230" customFormat="1" ht="24.95" customHeight="1" x14ac:dyDescent="0.2">
      <c r="A2196" s="130">
        <v>20010</v>
      </c>
      <c r="B2196" s="34" t="s">
        <v>15990</v>
      </c>
      <c r="C2196" s="223" t="s">
        <v>3830</v>
      </c>
      <c r="D2196" s="224">
        <v>5347.85</v>
      </c>
      <c r="E2196" s="224">
        <v>3360.26</v>
      </c>
    </row>
    <row r="2197" spans="1:5" s="230" customFormat="1" ht="24.95" customHeight="1" x14ac:dyDescent="0.2">
      <c r="A2197" s="130">
        <v>99874</v>
      </c>
      <c r="B2197" s="34" t="s">
        <v>15991</v>
      </c>
      <c r="C2197" s="223" t="s">
        <v>3830</v>
      </c>
      <c r="D2197" s="224">
        <v>9271.42</v>
      </c>
      <c r="E2197" s="224">
        <v>5825.59</v>
      </c>
    </row>
    <row r="2198" spans="1:5" s="230" customFormat="1" ht="24.95" customHeight="1" x14ac:dyDescent="0.2">
      <c r="A2198" s="130">
        <v>20014</v>
      </c>
      <c r="B2198" s="34" t="s">
        <v>15992</v>
      </c>
      <c r="C2198" s="223" t="s">
        <v>3830</v>
      </c>
      <c r="D2198" s="224">
        <v>5347.85</v>
      </c>
      <c r="E2198" s="224">
        <v>3360.26</v>
      </c>
    </row>
    <row r="2199" spans="1:5" s="230" customFormat="1" ht="24.95" customHeight="1" x14ac:dyDescent="0.2">
      <c r="A2199" s="130">
        <v>20015</v>
      </c>
      <c r="B2199" s="34" t="s">
        <v>15993</v>
      </c>
      <c r="C2199" s="223" t="s">
        <v>3830</v>
      </c>
      <c r="D2199" s="224">
        <v>4292.37</v>
      </c>
      <c r="E2199" s="224">
        <v>2697.06</v>
      </c>
    </row>
    <row r="2200" spans="1:5" s="230" customFormat="1" ht="24.95" customHeight="1" x14ac:dyDescent="0.2">
      <c r="A2200" s="130">
        <v>20016</v>
      </c>
      <c r="B2200" s="34" t="s">
        <v>15994</v>
      </c>
      <c r="C2200" s="223" t="s">
        <v>3830</v>
      </c>
      <c r="D2200" s="224">
        <v>7071.51</v>
      </c>
      <c r="E2200" s="224">
        <v>4443.3</v>
      </c>
    </row>
    <row r="2201" spans="1:5" s="230" customFormat="1" ht="24.95" customHeight="1" x14ac:dyDescent="0.2"/>
    <row r="2202" spans="1:5" ht="24.95" customHeight="1" x14ac:dyDescent="0.2">
      <c r="A2202" s="691" t="s">
        <v>15995</v>
      </c>
      <c r="B2202" s="692"/>
      <c r="C2202" s="692"/>
      <c r="D2202" s="692"/>
      <c r="E2202" s="693"/>
    </row>
    <row r="2203" spans="1:5" ht="24.95" customHeight="1" x14ac:dyDescent="0.2">
      <c r="A2203" s="225" t="s">
        <v>3</v>
      </c>
      <c r="B2203" s="225" t="s">
        <v>15996</v>
      </c>
      <c r="C2203" s="225" t="s">
        <v>33</v>
      </c>
      <c r="D2203" s="226" t="s">
        <v>15997</v>
      </c>
      <c r="E2203" s="225" t="s">
        <v>15998</v>
      </c>
    </row>
    <row r="2204" spans="1:5" ht="24.95" customHeight="1" x14ac:dyDescent="0.2">
      <c r="A2204" s="130">
        <v>30041</v>
      </c>
      <c r="B2204" s="34" t="s">
        <v>15999</v>
      </c>
      <c r="C2204" s="223" t="s">
        <v>714</v>
      </c>
      <c r="D2204" s="224">
        <v>197.88</v>
      </c>
      <c r="E2204" s="176">
        <v>102.07</v>
      </c>
    </row>
    <row r="2205" spans="1:5" ht="24.95" customHeight="1" x14ac:dyDescent="0.2">
      <c r="A2205" s="130">
        <v>30047</v>
      </c>
      <c r="B2205" s="34" t="s">
        <v>16000</v>
      </c>
      <c r="C2205" s="223" t="s">
        <v>714</v>
      </c>
      <c r="D2205" s="224">
        <v>7.79</v>
      </c>
      <c r="E2205" s="176">
        <v>1.17</v>
      </c>
    </row>
    <row r="2206" spans="1:5" ht="24.95" customHeight="1" x14ac:dyDescent="0.2">
      <c r="A2206" s="130">
        <v>30140</v>
      </c>
      <c r="B2206" s="34" t="s">
        <v>16001</v>
      </c>
      <c r="C2206" s="223" t="s">
        <v>714</v>
      </c>
      <c r="D2206" s="224">
        <v>25.31</v>
      </c>
      <c r="E2206" s="176">
        <v>20.49</v>
      </c>
    </row>
    <row r="2207" spans="1:5" ht="24.95" customHeight="1" x14ac:dyDescent="0.2">
      <c r="A2207" s="130">
        <v>30106</v>
      </c>
      <c r="B2207" s="34" t="s">
        <v>16002</v>
      </c>
      <c r="C2207" s="223" t="s">
        <v>714</v>
      </c>
      <c r="D2207" s="224">
        <v>26.71</v>
      </c>
      <c r="E2207" s="176">
        <v>23.02</v>
      </c>
    </row>
    <row r="2208" spans="1:5" ht="24.95" customHeight="1" x14ac:dyDescent="0.2">
      <c r="A2208" s="130">
        <v>30104</v>
      </c>
      <c r="B2208" s="34" t="s">
        <v>16003</v>
      </c>
      <c r="C2208" s="223" t="s">
        <v>714</v>
      </c>
      <c r="D2208" s="224">
        <v>101.18</v>
      </c>
      <c r="E2208" s="176">
        <v>22.54</v>
      </c>
    </row>
    <row r="2209" spans="1:5" ht="24.95" customHeight="1" x14ac:dyDescent="0.2">
      <c r="A2209" s="130">
        <v>30102</v>
      </c>
      <c r="B2209" s="34" t="s">
        <v>16004</v>
      </c>
      <c r="C2209" s="223" t="s">
        <v>714</v>
      </c>
      <c r="D2209" s="224">
        <v>155.19999999999999</v>
      </c>
      <c r="E2209" s="176">
        <v>27.13</v>
      </c>
    </row>
    <row r="2210" spans="1:5" ht="24.95" customHeight="1" x14ac:dyDescent="0.2">
      <c r="A2210" s="130">
        <v>30101</v>
      </c>
      <c r="B2210" s="34" t="s">
        <v>16005</v>
      </c>
      <c r="C2210" s="223" t="s">
        <v>714</v>
      </c>
      <c r="D2210" s="224">
        <v>91.87</v>
      </c>
      <c r="E2210" s="176">
        <v>24.2</v>
      </c>
    </row>
    <row r="2211" spans="1:5" ht="24.95" customHeight="1" x14ac:dyDescent="0.2">
      <c r="A2211" s="130">
        <v>30103</v>
      </c>
      <c r="B2211" s="34" t="s">
        <v>16006</v>
      </c>
      <c r="C2211" s="223" t="s">
        <v>714</v>
      </c>
      <c r="D2211" s="224">
        <v>131.49</v>
      </c>
      <c r="E2211" s="176">
        <v>23.6</v>
      </c>
    </row>
    <row r="2212" spans="1:5" ht="24.95" customHeight="1" x14ac:dyDescent="0.2">
      <c r="A2212" s="130">
        <v>30134</v>
      </c>
      <c r="B2212" s="34" t="s">
        <v>16007</v>
      </c>
      <c r="C2212" s="223" t="s">
        <v>714</v>
      </c>
      <c r="D2212" s="224">
        <v>27.28</v>
      </c>
      <c r="E2212" s="176">
        <v>15.79</v>
      </c>
    </row>
    <row r="2213" spans="1:5" ht="24.95" customHeight="1" x14ac:dyDescent="0.2">
      <c r="A2213" s="130">
        <v>30077</v>
      </c>
      <c r="B2213" s="34" t="s">
        <v>16008</v>
      </c>
      <c r="C2213" s="223" t="s">
        <v>714</v>
      </c>
      <c r="D2213" s="224">
        <v>94.3</v>
      </c>
      <c r="E2213" s="176">
        <v>53.08</v>
      </c>
    </row>
    <row r="2214" spans="1:5" ht="24.95" customHeight="1" x14ac:dyDescent="0.2">
      <c r="A2214" s="130">
        <v>30078</v>
      </c>
      <c r="B2214" s="34" t="s">
        <v>16009</v>
      </c>
      <c r="C2214" s="223" t="s">
        <v>714</v>
      </c>
      <c r="D2214" s="224">
        <v>124.26</v>
      </c>
      <c r="E2214" s="176">
        <v>48.68</v>
      </c>
    </row>
    <row r="2215" spans="1:5" ht="24.95" customHeight="1" x14ac:dyDescent="0.2">
      <c r="A2215" s="130">
        <v>30070</v>
      </c>
      <c r="B2215" s="34" t="s">
        <v>16010</v>
      </c>
      <c r="C2215" s="223" t="s">
        <v>714</v>
      </c>
      <c r="D2215" s="224">
        <v>21.79</v>
      </c>
      <c r="E2215" s="176">
        <v>17.09</v>
      </c>
    </row>
    <row r="2216" spans="1:5" ht="24.95" customHeight="1" x14ac:dyDescent="0.2">
      <c r="A2216" s="130">
        <v>30081</v>
      </c>
      <c r="B2216" s="34" t="s">
        <v>16011</v>
      </c>
      <c r="C2216" s="223" t="s">
        <v>714</v>
      </c>
      <c r="D2216" s="224">
        <v>13.05</v>
      </c>
      <c r="E2216" s="176">
        <v>10.36</v>
      </c>
    </row>
    <row r="2217" spans="1:5" ht="24.95" customHeight="1" x14ac:dyDescent="0.2">
      <c r="A2217" s="130">
        <v>30072</v>
      </c>
      <c r="B2217" s="34" t="s">
        <v>16012</v>
      </c>
      <c r="C2217" s="223" t="s">
        <v>714</v>
      </c>
      <c r="D2217" s="224">
        <v>125.43</v>
      </c>
      <c r="E2217" s="176">
        <v>41</v>
      </c>
    </row>
    <row r="2218" spans="1:5" ht="24.95" customHeight="1" x14ac:dyDescent="0.2">
      <c r="A2218" s="130">
        <v>30088</v>
      </c>
      <c r="B2218" s="34" t="s">
        <v>16013</v>
      </c>
      <c r="C2218" s="223" t="s">
        <v>714</v>
      </c>
      <c r="D2218" s="224">
        <v>59.36</v>
      </c>
      <c r="E2218" s="176">
        <v>33.96</v>
      </c>
    </row>
    <row r="2219" spans="1:5" ht="24.95" customHeight="1" x14ac:dyDescent="0.2">
      <c r="A2219" s="130">
        <v>30113</v>
      </c>
      <c r="B2219" s="34" t="s">
        <v>16014</v>
      </c>
      <c r="C2219" s="223" t="s">
        <v>714</v>
      </c>
      <c r="D2219" s="224">
        <v>22.56</v>
      </c>
      <c r="E2219" s="176">
        <v>13.09</v>
      </c>
    </row>
    <row r="2220" spans="1:5" ht="24.95" customHeight="1" x14ac:dyDescent="0.2">
      <c r="A2220" s="130">
        <v>30079</v>
      </c>
      <c r="B2220" s="34" t="s">
        <v>16015</v>
      </c>
      <c r="C2220" s="223" t="s">
        <v>714</v>
      </c>
      <c r="D2220" s="224">
        <v>215</v>
      </c>
      <c r="E2220" s="176">
        <v>120.23</v>
      </c>
    </row>
    <row r="2221" spans="1:5" ht="24.95" customHeight="1" x14ac:dyDescent="0.2">
      <c r="A2221" s="130">
        <v>30002</v>
      </c>
      <c r="B2221" s="34" t="s">
        <v>16016</v>
      </c>
      <c r="C2221" s="223" t="s">
        <v>714</v>
      </c>
      <c r="D2221" s="224">
        <v>166.4</v>
      </c>
      <c r="E2221" s="176">
        <v>42.94</v>
      </c>
    </row>
    <row r="2222" spans="1:5" ht="24.95" customHeight="1" x14ac:dyDescent="0.2">
      <c r="A2222" s="130">
        <v>30131</v>
      </c>
      <c r="B2222" s="34" t="s">
        <v>16017</v>
      </c>
      <c r="C2222" s="223" t="s">
        <v>714</v>
      </c>
      <c r="D2222" s="224">
        <v>104.61</v>
      </c>
      <c r="E2222" s="176">
        <v>64.47</v>
      </c>
    </row>
    <row r="2223" spans="1:5" ht="24.95" customHeight="1" x14ac:dyDescent="0.2">
      <c r="A2223" s="130">
        <v>30003</v>
      </c>
      <c r="B2223" s="34" t="s">
        <v>16018</v>
      </c>
      <c r="C2223" s="223" t="s">
        <v>714</v>
      </c>
      <c r="D2223" s="224">
        <v>170.63</v>
      </c>
      <c r="E2223" s="176">
        <v>38.07</v>
      </c>
    </row>
    <row r="2224" spans="1:5" ht="24.95" customHeight="1" x14ac:dyDescent="0.2">
      <c r="A2224" s="130">
        <v>30000</v>
      </c>
      <c r="B2224" s="34" t="s">
        <v>16019</v>
      </c>
      <c r="C2224" s="223" t="s">
        <v>714</v>
      </c>
      <c r="D2224" s="224">
        <v>141.69999999999999</v>
      </c>
      <c r="E2224" s="176">
        <v>39.94</v>
      </c>
    </row>
    <row r="2225" spans="1:5" ht="24.95" customHeight="1" x14ac:dyDescent="0.2">
      <c r="A2225" s="130">
        <v>30001</v>
      </c>
      <c r="B2225" s="34" t="s">
        <v>16020</v>
      </c>
      <c r="C2225" s="223" t="s">
        <v>714</v>
      </c>
      <c r="D2225" s="224">
        <v>150.54</v>
      </c>
      <c r="E2225" s="176">
        <v>44.62</v>
      </c>
    </row>
    <row r="2226" spans="1:5" ht="24.95" customHeight="1" x14ac:dyDescent="0.2">
      <c r="A2226" s="130">
        <v>30005</v>
      </c>
      <c r="B2226" s="34" t="s">
        <v>16021</v>
      </c>
      <c r="C2226" s="223" t="s">
        <v>714</v>
      </c>
      <c r="D2226" s="224">
        <v>131.38</v>
      </c>
      <c r="E2226" s="176">
        <v>35.4</v>
      </c>
    </row>
    <row r="2227" spans="1:5" ht="24.95" customHeight="1" x14ac:dyDescent="0.2">
      <c r="A2227" s="130">
        <v>30006</v>
      </c>
      <c r="B2227" s="34" t="s">
        <v>16022</v>
      </c>
      <c r="C2227" s="223" t="s">
        <v>714</v>
      </c>
      <c r="D2227" s="224">
        <v>139.05000000000001</v>
      </c>
      <c r="E2227" s="176">
        <v>39.72</v>
      </c>
    </row>
    <row r="2228" spans="1:5" ht="24.95" customHeight="1" x14ac:dyDescent="0.2">
      <c r="A2228" s="130">
        <v>30004</v>
      </c>
      <c r="B2228" s="34" t="s">
        <v>16023</v>
      </c>
      <c r="C2228" s="223" t="s">
        <v>714</v>
      </c>
      <c r="D2228" s="224">
        <v>124.37</v>
      </c>
      <c r="E2228" s="176">
        <v>33.659999999999997</v>
      </c>
    </row>
    <row r="2229" spans="1:5" ht="24.95" customHeight="1" x14ac:dyDescent="0.2">
      <c r="A2229" s="130">
        <v>30010</v>
      </c>
      <c r="B2229" s="34" t="s">
        <v>16024</v>
      </c>
      <c r="C2229" s="223" t="s">
        <v>714</v>
      </c>
      <c r="D2229" s="224">
        <v>204.31</v>
      </c>
      <c r="E2229" s="176">
        <v>69.39</v>
      </c>
    </row>
    <row r="2230" spans="1:5" ht="24.95" customHeight="1" x14ac:dyDescent="0.2">
      <c r="A2230" s="130">
        <v>30007</v>
      </c>
      <c r="B2230" s="34" t="s">
        <v>16025</v>
      </c>
      <c r="C2230" s="223" t="s">
        <v>714</v>
      </c>
      <c r="D2230" s="224">
        <v>135.77000000000001</v>
      </c>
      <c r="E2230" s="176">
        <v>37.869999999999997</v>
      </c>
    </row>
    <row r="2231" spans="1:5" ht="24.95" customHeight="1" x14ac:dyDescent="0.2">
      <c r="A2231" s="130">
        <v>30023</v>
      </c>
      <c r="B2231" s="34" t="s">
        <v>16026</v>
      </c>
      <c r="C2231" s="223" t="s">
        <v>714</v>
      </c>
      <c r="D2231" s="224">
        <v>177.93</v>
      </c>
      <c r="E2231" s="176">
        <v>58</v>
      </c>
    </row>
    <row r="2232" spans="1:5" ht="24.95" customHeight="1" x14ac:dyDescent="0.2">
      <c r="A2232" s="130">
        <v>30024</v>
      </c>
      <c r="B2232" s="34" t="s">
        <v>16027</v>
      </c>
      <c r="C2232" s="223" t="s">
        <v>714</v>
      </c>
      <c r="D2232" s="224">
        <v>270.12</v>
      </c>
      <c r="E2232" s="176">
        <v>103.12</v>
      </c>
    </row>
    <row r="2233" spans="1:5" ht="24.95" customHeight="1" x14ac:dyDescent="0.2">
      <c r="A2233" s="130">
        <v>30008</v>
      </c>
      <c r="B2233" s="34" t="s">
        <v>16028</v>
      </c>
      <c r="C2233" s="223" t="s">
        <v>714</v>
      </c>
      <c r="D2233" s="224">
        <v>284.45999999999998</v>
      </c>
      <c r="E2233" s="176">
        <v>53.57</v>
      </c>
    </row>
    <row r="2234" spans="1:5" ht="24.95" customHeight="1" x14ac:dyDescent="0.2">
      <c r="A2234" s="130">
        <v>30076</v>
      </c>
      <c r="B2234" s="34" t="s">
        <v>3088</v>
      </c>
      <c r="C2234" s="223" t="s">
        <v>714</v>
      </c>
      <c r="D2234" s="224">
        <v>0.14000000000000001</v>
      </c>
      <c r="E2234" s="176">
        <v>0.1</v>
      </c>
    </row>
    <row r="2235" spans="1:5" ht="24.95" customHeight="1" x14ac:dyDescent="0.2">
      <c r="A2235" s="130">
        <v>30011</v>
      </c>
      <c r="B2235" s="34" t="s">
        <v>16029</v>
      </c>
      <c r="C2235" s="223" t="s">
        <v>714</v>
      </c>
      <c r="D2235" s="224">
        <v>146.35</v>
      </c>
      <c r="E2235" s="176">
        <v>38.700000000000003</v>
      </c>
    </row>
    <row r="2236" spans="1:5" ht="24.95" customHeight="1" x14ac:dyDescent="0.2">
      <c r="A2236" s="130">
        <v>30075</v>
      </c>
      <c r="B2236" s="34" t="s">
        <v>16030</v>
      </c>
      <c r="C2236" s="223" t="s">
        <v>714</v>
      </c>
      <c r="D2236" s="224">
        <v>13.14</v>
      </c>
      <c r="E2236" s="176">
        <v>11.52</v>
      </c>
    </row>
    <row r="2237" spans="1:5" ht="24.95" customHeight="1" x14ac:dyDescent="0.2">
      <c r="A2237" s="130">
        <v>30059</v>
      </c>
      <c r="B2237" s="34" t="s">
        <v>16031</v>
      </c>
      <c r="C2237" s="223" t="s">
        <v>714</v>
      </c>
      <c r="D2237" s="224">
        <v>102.26</v>
      </c>
      <c r="E2237" s="176">
        <v>21.7</v>
      </c>
    </row>
    <row r="2238" spans="1:5" ht="24.95" customHeight="1" x14ac:dyDescent="0.2">
      <c r="A2238" s="130">
        <v>30060</v>
      </c>
      <c r="B2238" s="34" t="s">
        <v>16032</v>
      </c>
      <c r="C2238" s="223" t="s">
        <v>714</v>
      </c>
      <c r="D2238" s="224">
        <v>161.24</v>
      </c>
      <c r="E2238" s="176">
        <v>34.07</v>
      </c>
    </row>
    <row r="2239" spans="1:5" ht="24.95" customHeight="1" x14ac:dyDescent="0.2">
      <c r="A2239" s="130">
        <v>30116</v>
      </c>
      <c r="B2239" s="34" t="s">
        <v>16033</v>
      </c>
      <c r="C2239" s="223" t="s">
        <v>714</v>
      </c>
      <c r="D2239" s="224">
        <v>18.21</v>
      </c>
      <c r="E2239" s="176">
        <v>10.3</v>
      </c>
    </row>
    <row r="2240" spans="1:5" ht="24.95" customHeight="1" x14ac:dyDescent="0.2">
      <c r="A2240" s="130">
        <v>30126</v>
      </c>
      <c r="B2240" s="34" t="s">
        <v>16034</v>
      </c>
      <c r="C2240" s="223" t="s">
        <v>714</v>
      </c>
      <c r="D2240" s="224">
        <v>36.229999999999997</v>
      </c>
      <c r="E2240" s="176">
        <v>31.34</v>
      </c>
    </row>
    <row r="2241" spans="1:5" ht="24.95" customHeight="1" x14ac:dyDescent="0.2">
      <c r="A2241" s="130">
        <v>30117</v>
      </c>
      <c r="B2241" s="34" t="s">
        <v>16035</v>
      </c>
      <c r="C2241" s="223" t="s">
        <v>714</v>
      </c>
      <c r="D2241" s="224">
        <v>16.88</v>
      </c>
      <c r="E2241" s="176">
        <v>10.29</v>
      </c>
    </row>
    <row r="2242" spans="1:5" ht="24.95" customHeight="1" x14ac:dyDescent="0.2">
      <c r="A2242" s="130">
        <v>30080</v>
      </c>
      <c r="B2242" s="34" t="s">
        <v>16036</v>
      </c>
      <c r="C2242" s="223" t="s">
        <v>714</v>
      </c>
      <c r="D2242" s="224">
        <v>15.56</v>
      </c>
      <c r="E2242" s="176">
        <v>10.44</v>
      </c>
    </row>
    <row r="2243" spans="1:5" ht="24.95" customHeight="1" x14ac:dyDescent="0.2">
      <c r="A2243" s="130">
        <v>30120</v>
      </c>
      <c r="B2243" s="34" t="s">
        <v>16037</v>
      </c>
      <c r="C2243" s="223" t="s">
        <v>714</v>
      </c>
      <c r="D2243" s="224">
        <v>24.01</v>
      </c>
      <c r="E2243" s="176">
        <v>12.15</v>
      </c>
    </row>
    <row r="2244" spans="1:5" ht="24.95" customHeight="1" x14ac:dyDescent="0.2">
      <c r="A2244" s="130">
        <v>30145</v>
      </c>
      <c r="B2244" s="34" t="s">
        <v>16038</v>
      </c>
      <c r="C2244" s="223" t="s">
        <v>714</v>
      </c>
      <c r="D2244" s="224">
        <v>515.52</v>
      </c>
      <c r="E2244" s="176">
        <v>283.27</v>
      </c>
    </row>
    <row r="2245" spans="1:5" ht="24.95" customHeight="1" x14ac:dyDescent="0.2">
      <c r="A2245" s="130">
        <v>30092</v>
      </c>
      <c r="B2245" s="34" t="s">
        <v>16039</v>
      </c>
      <c r="C2245" s="223" t="s">
        <v>714</v>
      </c>
      <c r="D2245" s="224">
        <v>180.3</v>
      </c>
      <c r="E2245" s="176">
        <v>91.87</v>
      </c>
    </row>
    <row r="2246" spans="1:5" ht="24.95" customHeight="1" x14ac:dyDescent="0.2">
      <c r="A2246" s="130">
        <v>30053</v>
      </c>
      <c r="B2246" s="34" t="s">
        <v>16040</v>
      </c>
      <c r="C2246" s="223" t="s">
        <v>714</v>
      </c>
      <c r="D2246" s="224">
        <v>6.01</v>
      </c>
      <c r="E2246" s="176">
        <v>4.38</v>
      </c>
    </row>
    <row r="2247" spans="1:5" ht="24.95" customHeight="1" x14ac:dyDescent="0.2">
      <c r="A2247" s="130">
        <v>30009</v>
      </c>
      <c r="B2247" s="34" t="s">
        <v>16041</v>
      </c>
      <c r="C2247" s="223" t="s">
        <v>714</v>
      </c>
      <c r="D2247" s="224">
        <v>143.94999999999999</v>
      </c>
      <c r="E2247" s="176">
        <v>47.18</v>
      </c>
    </row>
    <row r="2248" spans="1:5" ht="24.95" customHeight="1" x14ac:dyDescent="0.2">
      <c r="A2248" s="130">
        <v>30012</v>
      </c>
      <c r="B2248" s="34" t="s">
        <v>16042</v>
      </c>
      <c r="C2248" s="223" t="s">
        <v>714</v>
      </c>
      <c r="D2248" s="224">
        <v>256.42</v>
      </c>
      <c r="E2248" s="176">
        <v>98.63</v>
      </c>
    </row>
    <row r="2249" spans="1:5" ht="24.95" customHeight="1" x14ac:dyDescent="0.2">
      <c r="A2249" s="130">
        <v>30109</v>
      </c>
      <c r="B2249" s="34" t="s">
        <v>16043</v>
      </c>
      <c r="C2249" s="223" t="s">
        <v>714</v>
      </c>
      <c r="D2249" s="224">
        <v>162.01</v>
      </c>
      <c r="E2249" s="176">
        <v>64.290000000000006</v>
      </c>
    </row>
    <row r="2250" spans="1:5" ht="24.95" customHeight="1" x14ac:dyDescent="0.2">
      <c r="A2250" s="130">
        <v>30044</v>
      </c>
      <c r="B2250" s="34" t="s">
        <v>16044</v>
      </c>
      <c r="C2250" s="223" t="s">
        <v>714</v>
      </c>
      <c r="D2250" s="224">
        <v>196.38</v>
      </c>
      <c r="E2250" s="176">
        <v>54.09</v>
      </c>
    </row>
    <row r="2251" spans="1:5" ht="24.95" customHeight="1" x14ac:dyDescent="0.2">
      <c r="A2251" s="130">
        <v>30025</v>
      </c>
      <c r="B2251" s="34" t="s">
        <v>16045</v>
      </c>
      <c r="C2251" s="223" t="s">
        <v>714</v>
      </c>
      <c r="D2251" s="224">
        <v>175.55</v>
      </c>
      <c r="E2251" s="176">
        <v>72.709999999999994</v>
      </c>
    </row>
    <row r="2252" spans="1:5" ht="24.95" customHeight="1" x14ac:dyDescent="0.2">
      <c r="A2252" s="130">
        <v>30098</v>
      </c>
      <c r="B2252" s="34" t="s">
        <v>16046</v>
      </c>
      <c r="C2252" s="223" t="s">
        <v>714</v>
      </c>
      <c r="D2252" s="224">
        <v>20.92</v>
      </c>
      <c r="E2252" s="176">
        <v>19.579999999999998</v>
      </c>
    </row>
    <row r="2253" spans="1:5" ht="24.95" customHeight="1" x14ac:dyDescent="0.2">
      <c r="A2253" s="130">
        <v>30042</v>
      </c>
      <c r="B2253" s="34" t="s">
        <v>16047</v>
      </c>
      <c r="C2253" s="223" t="s">
        <v>714</v>
      </c>
      <c r="D2253" s="224">
        <v>510.94</v>
      </c>
      <c r="E2253" s="176">
        <v>230.73</v>
      </c>
    </row>
    <row r="2254" spans="1:5" ht="24.95" customHeight="1" x14ac:dyDescent="0.2">
      <c r="A2254" s="130">
        <v>30096</v>
      </c>
      <c r="B2254" s="34" t="s">
        <v>16048</v>
      </c>
      <c r="C2254" s="223" t="s">
        <v>714</v>
      </c>
      <c r="D2254" s="224">
        <v>0.69</v>
      </c>
      <c r="E2254" s="176">
        <v>0.03</v>
      </c>
    </row>
    <row r="2255" spans="1:5" ht="24.95" customHeight="1" x14ac:dyDescent="0.2">
      <c r="A2255" s="130">
        <v>30094</v>
      </c>
      <c r="B2255" s="34" t="s">
        <v>16049</v>
      </c>
      <c r="C2255" s="223" t="s">
        <v>714</v>
      </c>
      <c r="D2255" s="224">
        <v>16.18</v>
      </c>
      <c r="E2255" s="176">
        <v>15.51</v>
      </c>
    </row>
    <row r="2256" spans="1:5" ht="24.95" customHeight="1" x14ac:dyDescent="0.2">
      <c r="A2256" s="130">
        <v>30054</v>
      </c>
      <c r="B2256" s="34" t="s">
        <v>16050</v>
      </c>
      <c r="C2256" s="223" t="s">
        <v>714</v>
      </c>
      <c r="D2256" s="224">
        <v>14.74</v>
      </c>
      <c r="E2256" s="176">
        <v>13.35</v>
      </c>
    </row>
    <row r="2257" spans="1:5" ht="24.95" customHeight="1" x14ac:dyDescent="0.2">
      <c r="A2257" s="130">
        <v>30129</v>
      </c>
      <c r="B2257" s="34" t="s">
        <v>16051</v>
      </c>
      <c r="C2257" s="223" t="s">
        <v>714</v>
      </c>
      <c r="D2257" s="224">
        <v>35.68</v>
      </c>
      <c r="E2257" s="176">
        <v>19.52</v>
      </c>
    </row>
    <row r="2258" spans="1:5" ht="24.95" customHeight="1" x14ac:dyDescent="0.2">
      <c r="A2258" s="130">
        <v>30069</v>
      </c>
      <c r="B2258" s="34" t="s">
        <v>16052</v>
      </c>
      <c r="C2258" s="223" t="s">
        <v>714</v>
      </c>
      <c r="D2258" s="224">
        <v>159.26</v>
      </c>
      <c r="E2258" s="176">
        <v>18.66</v>
      </c>
    </row>
    <row r="2259" spans="1:5" ht="24.95" customHeight="1" x14ac:dyDescent="0.2">
      <c r="A2259" s="130">
        <v>30144</v>
      </c>
      <c r="B2259" s="34" t="s">
        <v>16053</v>
      </c>
      <c r="C2259" s="223" t="s">
        <v>714</v>
      </c>
      <c r="D2259" s="224">
        <v>315.72000000000003</v>
      </c>
      <c r="E2259" s="176">
        <v>25.35</v>
      </c>
    </row>
    <row r="2260" spans="1:5" ht="24.95" customHeight="1" x14ac:dyDescent="0.2">
      <c r="A2260" s="130">
        <v>30068</v>
      </c>
      <c r="B2260" s="34" t="s">
        <v>16054</v>
      </c>
      <c r="C2260" s="223" t="s">
        <v>714</v>
      </c>
      <c r="D2260" s="224">
        <v>98.69</v>
      </c>
      <c r="E2260" s="176">
        <v>17.59</v>
      </c>
    </row>
    <row r="2261" spans="1:5" ht="24.95" customHeight="1" x14ac:dyDescent="0.2">
      <c r="A2261" s="130">
        <v>30093</v>
      </c>
      <c r="B2261" s="34" t="s">
        <v>16055</v>
      </c>
      <c r="C2261" s="223" t="s">
        <v>714</v>
      </c>
      <c r="D2261" s="224">
        <v>14</v>
      </c>
      <c r="E2261" s="176">
        <v>10.46</v>
      </c>
    </row>
    <row r="2262" spans="1:5" ht="24.95" customHeight="1" x14ac:dyDescent="0.2">
      <c r="A2262" s="130">
        <v>30067</v>
      </c>
      <c r="B2262" s="34" t="s">
        <v>16056</v>
      </c>
      <c r="C2262" s="223" t="s">
        <v>714</v>
      </c>
      <c r="D2262" s="224">
        <v>44.99</v>
      </c>
      <c r="E2262" s="176">
        <v>15.33</v>
      </c>
    </row>
    <row r="2263" spans="1:5" ht="24.95" customHeight="1" x14ac:dyDescent="0.2">
      <c r="A2263" s="130">
        <v>30097</v>
      </c>
      <c r="B2263" s="34" t="s">
        <v>16057</v>
      </c>
      <c r="C2263" s="223" t="s">
        <v>714</v>
      </c>
      <c r="D2263" s="224">
        <v>28.74</v>
      </c>
      <c r="E2263" s="176">
        <v>24.02</v>
      </c>
    </row>
    <row r="2264" spans="1:5" ht="24.95" customHeight="1" x14ac:dyDescent="0.2">
      <c r="A2264" s="130">
        <v>30028</v>
      </c>
      <c r="B2264" s="34" t="s">
        <v>16058</v>
      </c>
      <c r="C2264" s="223" t="s">
        <v>714</v>
      </c>
      <c r="D2264" s="224">
        <v>315.23</v>
      </c>
      <c r="E2264" s="176">
        <v>148.53</v>
      </c>
    </row>
    <row r="2265" spans="1:5" ht="24.95" customHeight="1" x14ac:dyDescent="0.2">
      <c r="A2265" s="130">
        <v>30111</v>
      </c>
      <c r="B2265" s="34" t="s">
        <v>16059</v>
      </c>
      <c r="C2265" s="223" t="s">
        <v>714</v>
      </c>
      <c r="D2265" s="224">
        <v>527.61</v>
      </c>
      <c r="E2265" s="176">
        <v>132.16</v>
      </c>
    </row>
    <row r="2266" spans="1:5" ht="24.95" customHeight="1" x14ac:dyDescent="0.2">
      <c r="A2266" s="130">
        <v>30130</v>
      </c>
      <c r="B2266" s="34" t="s">
        <v>16060</v>
      </c>
      <c r="C2266" s="223" t="s">
        <v>714</v>
      </c>
      <c r="D2266" s="224">
        <v>19.68</v>
      </c>
      <c r="E2266" s="176">
        <v>18.48</v>
      </c>
    </row>
    <row r="2267" spans="1:5" ht="24.95" customHeight="1" x14ac:dyDescent="0.2">
      <c r="A2267" s="130">
        <v>30115</v>
      </c>
      <c r="B2267" s="34" t="s">
        <v>16061</v>
      </c>
      <c r="C2267" s="223" t="s">
        <v>714</v>
      </c>
      <c r="D2267" s="224">
        <v>42.25</v>
      </c>
      <c r="E2267" s="176">
        <v>16.52</v>
      </c>
    </row>
    <row r="2268" spans="1:5" ht="24.95" customHeight="1" x14ac:dyDescent="0.2">
      <c r="A2268" s="130">
        <v>30089</v>
      </c>
      <c r="B2268" s="34" t="s">
        <v>16062</v>
      </c>
      <c r="C2268" s="223" t="s">
        <v>714</v>
      </c>
      <c r="D2268" s="224">
        <v>58.58</v>
      </c>
      <c r="E2268" s="176">
        <v>48.79</v>
      </c>
    </row>
    <row r="2269" spans="1:5" ht="24.95" customHeight="1" x14ac:dyDescent="0.2">
      <c r="A2269" s="130">
        <v>30119</v>
      </c>
      <c r="B2269" s="34" t="s">
        <v>16063</v>
      </c>
      <c r="C2269" s="223" t="s">
        <v>714</v>
      </c>
      <c r="D2269" s="224">
        <v>16.010000000000002</v>
      </c>
      <c r="E2269" s="176">
        <v>15.9</v>
      </c>
    </row>
    <row r="2270" spans="1:5" ht="24.95" customHeight="1" x14ac:dyDescent="0.2">
      <c r="A2270" s="130">
        <v>30074</v>
      </c>
      <c r="B2270" s="34" t="s">
        <v>16064</v>
      </c>
      <c r="C2270" s="223" t="s">
        <v>714</v>
      </c>
      <c r="D2270" s="224">
        <v>15.05</v>
      </c>
      <c r="E2270" s="176">
        <v>12.41</v>
      </c>
    </row>
    <row r="2271" spans="1:5" ht="24.95" customHeight="1" x14ac:dyDescent="0.2">
      <c r="A2271" s="130">
        <v>30147</v>
      </c>
      <c r="B2271" s="34" t="s">
        <v>16065</v>
      </c>
      <c r="C2271" s="223" t="s">
        <v>714</v>
      </c>
      <c r="D2271" s="224">
        <v>47.03</v>
      </c>
      <c r="E2271" s="176">
        <v>13.65</v>
      </c>
    </row>
    <row r="2272" spans="1:5" ht="24.95" customHeight="1" x14ac:dyDescent="0.2">
      <c r="A2272" s="130">
        <v>30091</v>
      </c>
      <c r="B2272" s="34" t="s">
        <v>16066</v>
      </c>
      <c r="C2272" s="223" t="s">
        <v>714</v>
      </c>
      <c r="D2272" s="224">
        <v>12.68</v>
      </c>
      <c r="E2272" s="176">
        <v>11.54</v>
      </c>
    </row>
    <row r="2273" spans="1:5" ht="24.95" customHeight="1" x14ac:dyDescent="0.2">
      <c r="A2273" s="130">
        <v>30082</v>
      </c>
      <c r="B2273" s="34" t="s">
        <v>16067</v>
      </c>
      <c r="C2273" s="223" t="s">
        <v>714</v>
      </c>
      <c r="D2273" s="224">
        <v>41.77</v>
      </c>
      <c r="E2273" s="176">
        <v>19.98</v>
      </c>
    </row>
    <row r="2274" spans="1:5" ht="24.95" customHeight="1" x14ac:dyDescent="0.2">
      <c r="A2274" s="130">
        <v>30090</v>
      </c>
      <c r="B2274" s="34" t="s">
        <v>16068</v>
      </c>
      <c r="C2274" s="223" t="s">
        <v>714</v>
      </c>
      <c r="D2274" s="224">
        <v>20.32</v>
      </c>
      <c r="E2274" s="176">
        <v>14.75</v>
      </c>
    </row>
    <row r="2275" spans="1:5" ht="24.95" customHeight="1" x14ac:dyDescent="0.2">
      <c r="A2275" s="130">
        <v>30146</v>
      </c>
      <c r="B2275" s="34" t="s">
        <v>16069</v>
      </c>
      <c r="C2275" s="223" t="s">
        <v>714</v>
      </c>
      <c r="D2275" s="224">
        <v>73</v>
      </c>
      <c r="E2275" s="176">
        <v>6.38</v>
      </c>
    </row>
    <row r="2276" spans="1:5" ht="24.95" customHeight="1" x14ac:dyDescent="0.2">
      <c r="A2276" s="130">
        <v>30061</v>
      </c>
      <c r="B2276" s="34" t="s">
        <v>16070</v>
      </c>
      <c r="C2276" s="223" t="s">
        <v>714</v>
      </c>
      <c r="D2276" s="224">
        <v>13.98</v>
      </c>
      <c r="E2276" s="176">
        <v>13.34</v>
      </c>
    </row>
    <row r="2277" spans="1:5" ht="24.95" customHeight="1" x14ac:dyDescent="0.2">
      <c r="A2277" s="130">
        <v>30021</v>
      </c>
      <c r="B2277" s="34" t="s">
        <v>16071</v>
      </c>
      <c r="C2277" s="223" t="s">
        <v>714</v>
      </c>
      <c r="D2277" s="224">
        <v>840.65</v>
      </c>
      <c r="E2277" s="176">
        <v>336.72</v>
      </c>
    </row>
    <row r="2278" spans="1:5" ht="24.95" customHeight="1" x14ac:dyDescent="0.2">
      <c r="A2278" s="130">
        <v>30085</v>
      </c>
      <c r="B2278" s="34" t="s">
        <v>16072</v>
      </c>
      <c r="C2278" s="223" t="s">
        <v>714</v>
      </c>
      <c r="D2278" s="224">
        <v>20.440000000000001</v>
      </c>
      <c r="E2278" s="176">
        <v>12.48</v>
      </c>
    </row>
    <row r="2279" spans="1:5" ht="24.95" customHeight="1" x14ac:dyDescent="0.2">
      <c r="A2279" s="130">
        <v>30022</v>
      </c>
      <c r="B2279" s="34" t="s">
        <v>16073</v>
      </c>
      <c r="C2279" s="223" t="s">
        <v>714</v>
      </c>
      <c r="D2279" s="224">
        <v>224.16</v>
      </c>
      <c r="E2279" s="176">
        <v>77.58</v>
      </c>
    </row>
    <row r="2280" spans="1:5" ht="24.95" customHeight="1" x14ac:dyDescent="0.2">
      <c r="A2280" s="130">
        <v>30046</v>
      </c>
      <c r="B2280" s="34" t="s">
        <v>16074</v>
      </c>
      <c r="C2280" s="223" t="s">
        <v>714</v>
      </c>
      <c r="D2280" s="224">
        <v>221.75</v>
      </c>
      <c r="E2280" s="176">
        <v>63.27</v>
      </c>
    </row>
    <row r="2281" spans="1:5" ht="24.95" customHeight="1" x14ac:dyDescent="0.2">
      <c r="A2281" s="130">
        <v>30110</v>
      </c>
      <c r="B2281" s="34" t="s">
        <v>16075</v>
      </c>
      <c r="C2281" s="223" t="s">
        <v>714</v>
      </c>
      <c r="D2281" s="224">
        <v>4306.29</v>
      </c>
      <c r="E2281" s="176">
        <v>4306.29</v>
      </c>
    </row>
    <row r="2282" spans="1:5" ht="24.95" customHeight="1" x14ac:dyDescent="0.2">
      <c r="A2282" s="130">
        <v>30132</v>
      </c>
      <c r="B2282" s="34" t="s">
        <v>16076</v>
      </c>
      <c r="C2282" s="223" t="s">
        <v>714</v>
      </c>
      <c r="D2282" s="224">
        <v>15.65</v>
      </c>
      <c r="E2282" s="176">
        <v>10.58</v>
      </c>
    </row>
    <row r="2283" spans="1:5" ht="24.95" customHeight="1" x14ac:dyDescent="0.2">
      <c r="A2283" s="130">
        <v>30099</v>
      </c>
      <c r="B2283" s="34" t="s">
        <v>16077</v>
      </c>
      <c r="C2283" s="223" t="s">
        <v>714</v>
      </c>
      <c r="D2283" s="224">
        <v>8.2799999999999994</v>
      </c>
      <c r="E2283" s="176">
        <v>1.23</v>
      </c>
    </row>
    <row r="2284" spans="1:5" ht="24.95" customHeight="1" x14ac:dyDescent="0.2">
      <c r="A2284" s="130">
        <v>30133</v>
      </c>
      <c r="B2284" s="34" t="s">
        <v>16078</v>
      </c>
      <c r="C2284" s="223" t="s">
        <v>714</v>
      </c>
      <c r="D2284" s="224">
        <v>255.37</v>
      </c>
      <c r="E2284" s="176">
        <v>122.07</v>
      </c>
    </row>
    <row r="2285" spans="1:5" ht="24.95" customHeight="1" x14ac:dyDescent="0.2">
      <c r="A2285" s="130">
        <v>30112</v>
      </c>
      <c r="B2285" s="34" t="s">
        <v>16079</v>
      </c>
      <c r="C2285" s="223" t="s">
        <v>714</v>
      </c>
      <c r="D2285" s="224">
        <v>34.11</v>
      </c>
      <c r="E2285" s="176">
        <v>31.13</v>
      </c>
    </row>
    <row r="2286" spans="1:5" ht="24.95" customHeight="1" x14ac:dyDescent="0.2">
      <c r="A2286" s="130">
        <v>30125</v>
      </c>
      <c r="B2286" s="34" t="s">
        <v>16080</v>
      </c>
      <c r="C2286" s="223" t="s">
        <v>714</v>
      </c>
      <c r="D2286" s="224">
        <v>125.78</v>
      </c>
      <c r="E2286" s="176">
        <v>32.659999999999997</v>
      </c>
    </row>
    <row r="2287" spans="1:5" ht="24.95" customHeight="1" x14ac:dyDescent="0.2">
      <c r="A2287" s="130">
        <v>30045</v>
      </c>
      <c r="B2287" s="34" t="s">
        <v>16081</v>
      </c>
      <c r="C2287" s="223" t="s">
        <v>714</v>
      </c>
      <c r="D2287" s="224">
        <v>795.37</v>
      </c>
      <c r="E2287" s="176">
        <v>334.34</v>
      </c>
    </row>
    <row r="2288" spans="1:5" ht="24.95" customHeight="1" x14ac:dyDescent="0.2">
      <c r="A2288" s="130">
        <v>30043</v>
      </c>
      <c r="B2288" s="34" t="s">
        <v>16082</v>
      </c>
      <c r="C2288" s="223" t="s">
        <v>714</v>
      </c>
      <c r="D2288" s="224">
        <v>615.13</v>
      </c>
      <c r="E2288" s="176">
        <v>270.12</v>
      </c>
    </row>
    <row r="2289" spans="1:5" ht="24.95" customHeight="1" x14ac:dyDescent="0.2">
      <c r="A2289" s="130">
        <v>30127</v>
      </c>
      <c r="B2289" s="34" t="s">
        <v>16083</v>
      </c>
      <c r="C2289" s="223" t="s">
        <v>714</v>
      </c>
      <c r="D2289" s="224">
        <v>27.05</v>
      </c>
      <c r="E2289" s="176">
        <v>26.19</v>
      </c>
    </row>
    <row r="2290" spans="1:5" ht="24.95" customHeight="1" x14ac:dyDescent="0.2">
      <c r="A2290" s="130">
        <v>30029</v>
      </c>
      <c r="B2290" s="34" t="s">
        <v>16084</v>
      </c>
      <c r="C2290" s="223" t="s">
        <v>714</v>
      </c>
      <c r="D2290" s="224">
        <v>88.61</v>
      </c>
      <c r="E2290" s="176">
        <v>33.47</v>
      </c>
    </row>
    <row r="2291" spans="1:5" ht="24.95" customHeight="1" x14ac:dyDescent="0.2">
      <c r="A2291" s="130">
        <v>30055</v>
      </c>
      <c r="B2291" s="34" t="s">
        <v>16085</v>
      </c>
      <c r="C2291" s="223" t="s">
        <v>714</v>
      </c>
      <c r="D2291" s="224">
        <v>12.09</v>
      </c>
      <c r="E2291" s="176">
        <v>11.34</v>
      </c>
    </row>
    <row r="2292" spans="1:5" ht="24.95" customHeight="1" x14ac:dyDescent="0.2">
      <c r="A2292" s="130">
        <v>30142</v>
      </c>
      <c r="B2292" s="34" t="s">
        <v>16086</v>
      </c>
      <c r="C2292" s="223" t="s">
        <v>714</v>
      </c>
      <c r="D2292" s="224">
        <v>3.17</v>
      </c>
      <c r="E2292" s="176">
        <v>0.19</v>
      </c>
    </row>
    <row r="2293" spans="1:5" ht="24.95" customHeight="1" x14ac:dyDescent="0.2">
      <c r="A2293" s="130">
        <v>30032</v>
      </c>
      <c r="B2293" s="34" t="s">
        <v>16087</v>
      </c>
      <c r="C2293" s="223" t="s">
        <v>714</v>
      </c>
      <c r="D2293" s="224">
        <v>151.08000000000001</v>
      </c>
      <c r="E2293" s="176">
        <v>50.48</v>
      </c>
    </row>
    <row r="2294" spans="1:5" ht="24.95" customHeight="1" x14ac:dyDescent="0.2">
      <c r="A2294" s="130">
        <v>30038</v>
      </c>
      <c r="B2294" s="34" t="s">
        <v>16088</v>
      </c>
      <c r="C2294" s="223" t="s">
        <v>714</v>
      </c>
      <c r="D2294" s="224">
        <v>158.72</v>
      </c>
      <c r="E2294" s="176">
        <v>48.64</v>
      </c>
    </row>
    <row r="2295" spans="1:5" ht="24.95" customHeight="1" x14ac:dyDescent="0.2">
      <c r="A2295" s="130">
        <v>30034</v>
      </c>
      <c r="B2295" s="34" t="s">
        <v>16089</v>
      </c>
      <c r="C2295" s="223" t="s">
        <v>714</v>
      </c>
      <c r="D2295" s="224">
        <v>85.6</v>
      </c>
      <c r="E2295" s="176">
        <v>37.31</v>
      </c>
    </row>
    <row r="2296" spans="1:5" ht="24.95" customHeight="1" x14ac:dyDescent="0.2">
      <c r="A2296" s="130">
        <v>30035</v>
      </c>
      <c r="B2296" s="34" t="s">
        <v>16090</v>
      </c>
      <c r="C2296" s="223" t="s">
        <v>714</v>
      </c>
      <c r="D2296" s="224">
        <v>84.26</v>
      </c>
      <c r="E2296" s="176">
        <v>42.04</v>
      </c>
    </row>
    <row r="2297" spans="1:5" ht="24.95" customHeight="1" x14ac:dyDescent="0.2">
      <c r="A2297" s="130">
        <v>30037</v>
      </c>
      <c r="B2297" s="34" t="s">
        <v>16091</v>
      </c>
      <c r="C2297" s="223" t="s">
        <v>714</v>
      </c>
      <c r="D2297" s="224">
        <v>97.16</v>
      </c>
      <c r="E2297" s="176">
        <v>36.75</v>
      </c>
    </row>
    <row r="2298" spans="1:5" ht="24.95" customHeight="1" x14ac:dyDescent="0.2">
      <c r="A2298" s="130">
        <v>30036</v>
      </c>
      <c r="B2298" s="34" t="s">
        <v>16092</v>
      </c>
      <c r="C2298" s="223" t="s">
        <v>714</v>
      </c>
      <c r="D2298" s="224">
        <v>155.29</v>
      </c>
      <c r="E2298" s="176">
        <v>51.56</v>
      </c>
    </row>
    <row r="2299" spans="1:5" ht="24.95" customHeight="1" x14ac:dyDescent="0.2">
      <c r="A2299" s="130">
        <v>30040</v>
      </c>
      <c r="B2299" s="34" t="s">
        <v>16093</v>
      </c>
      <c r="C2299" s="223" t="s">
        <v>714</v>
      </c>
      <c r="D2299" s="224">
        <v>156.77000000000001</v>
      </c>
      <c r="E2299" s="176">
        <v>46.73</v>
      </c>
    </row>
    <row r="2300" spans="1:5" ht="24.95" customHeight="1" x14ac:dyDescent="0.2">
      <c r="A2300" s="130">
        <v>30039</v>
      </c>
      <c r="B2300" s="34" t="s">
        <v>16094</v>
      </c>
      <c r="C2300" s="223" t="s">
        <v>714</v>
      </c>
      <c r="D2300" s="224">
        <v>100.82</v>
      </c>
      <c r="E2300" s="176">
        <v>39.270000000000003</v>
      </c>
    </row>
    <row r="2301" spans="1:5" ht="24.95" customHeight="1" x14ac:dyDescent="0.2">
      <c r="A2301" s="130">
        <v>30033</v>
      </c>
      <c r="B2301" s="34" t="s">
        <v>16095</v>
      </c>
      <c r="C2301" s="223" t="s">
        <v>714</v>
      </c>
      <c r="D2301" s="224">
        <v>160.97</v>
      </c>
      <c r="E2301" s="176">
        <v>49.67</v>
      </c>
    </row>
    <row r="2302" spans="1:5" ht="24.95" customHeight="1" x14ac:dyDescent="0.2">
      <c r="A2302" s="130">
        <v>30095</v>
      </c>
      <c r="B2302" s="34" t="s">
        <v>16096</v>
      </c>
      <c r="C2302" s="223" t="s">
        <v>714</v>
      </c>
      <c r="D2302" s="224">
        <v>2.66</v>
      </c>
      <c r="E2302" s="176">
        <v>0.04</v>
      </c>
    </row>
    <row r="2303" spans="1:5" ht="24.95" customHeight="1" x14ac:dyDescent="0.2">
      <c r="A2303" s="130">
        <v>30073</v>
      </c>
      <c r="B2303" s="34" t="s">
        <v>16097</v>
      </c>
      <c r="C2303" s="223" t="s">
        <v>714</v>
      </c>
      <c r="D2303" s="224">
        <v>16.010000000000002</v>
      </c>
      <c r="E2303" s="176">
        <v>12.64</v>
      </c>
    </row>
    <row r="2304" spans="1:5" ht="24.95" customHeight="1" x14ac:dyDescent="0.2">
      <c r="A2304" s="130">
        <v>30128</v>
      </c>
      <c r="B2304" s="34" t="s">
        <v>16098</v>
      </c>
      <c r="C2304" s="223" t="s">
        <v>714</v>
      </c>
      <c r="D2304" s="224">
        <v>20.55</v>
      </c>
      <c r="E2304" s="176">
        <v>15.83</v>
      </c>
    </row>
    <row r="2305" spans="1:5" ht="24.95" customHeight="1" x14ac:dyDescent="0.2">
      <c r="A2305" s="130">
        <v>30114</v>
      </c>
      <c r="B2305" s="34" t="s">
        <v>16099</v>
      </c>
      <c r="C2305" s="223" t="s">
        <v>714</v>
      </c>
      <c r="D2305" s="224">
        <v>56.51</v>
      </c>
      <c r="E2305" s="176">
        <v>32.36</v>
      </c>
    </row>
    <row r="2306" spans="1:5" ht="24.95" customHeight="1" x14ac:dyDescent="0.2">
      <c r="A2306" s="130">
        <v>30086</v>
      </c>
      <c r="B2306" s="34" t="s">
        <v>16100</v>
      </c>
      <c r="C2306" s="223" t="s">
        <v>714</v>
      </c>
      <c r="D2306" s="224">
        <v>75.63</v>
      </c>
      <c r="E2306" s="176">
        <v>35.33</v>
      </c>
    </row>
    <row r="2307" spans="1:5" ht="24.95" customHeight="1" x14ac:dyDescent="0.2">
      <c r="A2307" s="130">
        <v>30138</v>
      </c>
      <c r="B2307" s="34" t="s">
        <v>16101</v>
      </c>
      <c r="C2307" s="223" t="s">
        <v>714</v>
      </c>
      <c r="D2307" s="224">
        <v>5.49</v>
      </c>
      <c r="E2307" s="176">
        <v>1.07</v>
      </c>
    </row>
    <row r="2308" spans="1:5" ht="24.95" customHeight="1" x14ac:dyDescent="0.2">
      <c r="A2308" s="130">
        <v>30084</v>
      </c>
      <c r="B2308" s="34" t="s">
        <v>16102</v>
      </c>
      <c r="C2308" s="223" t="s">
        <v>714</v>
      </c>
      <c r="D2308" s="224">
        <v>4.57</v>
      </c>
      <c r="E2308" s="176">
        <v>3.27</v>
      </c>
    </row>
    <row r="2309" spans="1:5" ht="24.95" customHeight="1" x14ac:dyDescent="0.2">
      <c r="A2309" s="130">
        <v>30136</v>
      </c>
      <c r="B2309" s="34" t="s">
        <v>16103</v>
      </c>
      <c r="C2309" s="223" t="s">
        <v>714</v>
      </c>
      <c r="D2309" s="224">
        <v>5.37</v>
      </c>
      <c r="E2309" s="176">
        <v>3.84</v>
      </c>
    </row>
    <row r="2310" spans="1:5" ht="24.95" customHeight="1" x14ac:dyDescent="0.2">
      <c r="A2310" s="130">
        <v>30135</v>
      </c>
      <c r="B2310" s="34" t="s">
        <v>16104</v>
      </c>
      <c r="C2310" s="223" t="s">
        <v>714</v>
      </c>
      <c r="D2310" s="224">
        <v>24.94</v>
      </c>
      <c r="E2310" s="176">
        <v>17.829999999999998</v>
      </c>
    </row>
    <row r="2311" spans="1:5" ht="24.95" customHeight="1" x14ac:dyDescent="0.2">
      <c r="A2311" s="130">
        <v>30030</v>
      </c>
      <c r="B2311" s="34" t="s">
        <v>16105</v>
      </c>
      <c r="C2311" s="223" t="s">
        <v>714</v>
      </c>
      <c r="D2311" s="224">
        <v>109.87</v>
      </c>
      <c r="E2311" s="176">
        <v>31.2</v>
      </c>
    </row>
    <row r="2312" spans="1:5" ht="24.95" customHeight="1" x14ac:dyDescent="0.2">
      <c r="A2312" s="130">
        <v>30031</v>
      </c>
      <c r="B2312" s="34" t="s">
        <v>16106</v>
      </c>
      <c r="C2312" s="223" t="s">
        <v>714</v>
      </c>
      <c r="D2312" s="224">
        <v>117.89</v>
      </c>
      <c r="E2312" s="176">
        <v>30.03</v>
      </c>
    </row>
    <row r="2313" spans="1:5" ht="24.95" customHeight="1" x14ac:dyDescent="0.2">
      <c r="A2313" s="130">
        <v>30020</v>
      </c>
      <c r="B2313" s="34" t="s">
        <v>16107</v>
      </c>
      <c r="C2313" s="223" t="s">
        <v>714</v>
      </c>
      <c r="D2313" s="224">
        <v>579.9</v>
      </c>
      <c r="E2313" s="176">
        <v>203.19</v>
      </c>
    </row>
    <row r="2314" spans="1:5" ht="24.95" customHeight="1" x14ac:dyDescent="0.2">
      <c r="A2314" s="130">
        <v>30015</v>
      </c>
      <c r="B2314" s="34" t="s">
        <v>16108</v>
      </c>
      <c r="C2314" s="223" t="s">
        <v>714</v>
      </c>
      <c r="D2314" s="224">
        <v>258.47000000000003</v>
      </c>
      <c r="E2314" s="176">
        <v>111.46</v>
      </c>
    </row>
    <row r="2315" spans="1:5" ht="24.95" customHeight="1" x14ac:dyDescent="0.2">
      <c r="A2315" s="130">
        <v>30016</v>
      </c>
      <c r="B2315" s="34" t="s">
        <v>16109</v>
      </c>
      <c r="C2315" s="223" t="s">
        <v>714</v>
      </c>
      <c r="D2315" s="224">
        <v>298.31</v>
      </c>
      <c r="E2315" s="176">
        <v>112.86</v>
      </c>
    </row>
    <row r="2316" spans="1:5" ht="24.95" customHeight="1" x14ac:dyDescent="0.2">
      <c r="A2316" s="130">
        <v>30017</v>
      </c>
      <c r="B2316" s="34" t="s">
        <v>16110</v>
      </c>
      <c r="C2316" s="223" t="s">
        <v>714</v>
      </c>
      <c r="D2316" s="224">
        <v>294.41000000000003</v>
      </c>
      <c r="E2316" s="176">
        <v>118.37</v>
      </c>
    </row>
    <row r="2317" spans="1:5" ht="24.95" customHeight="1" x14ac:dyDescent="0.2">
      <c r="A2317" s="130">
        <v>30018</v>
      </c>
      <c r="B2317" s="34" t="s">
        <v>16111</v>
      </c>
      <c r="C2317" s="223" t="s">
        <v>714</v>
      </c>
      <c r="D2317" s="224">
        <v>555.54</v>
      </c>
      <c r="E2317" s="176">
        <v>190.09</v>
      </c>
    </row>
    <row r="2318" spans="1:5" ht="24.95" customHeight="1" x14ac:dyDescent="0.2">
      <c r="A2318" s="130">
        <v>30019</v>
      </c>
      <c r="B2318" s="34" t="s">
        <v>16112</v>
      </c>
      <c r="C2318" s="223" t="s">
        <v>714</v>
      </c>
      <c r="D2318" s="224">
        <v>604.23</v>
      </c>
      <c r="E2318" s="176">
        <v>216.27</v>
      </c>
    </row>
    <row r="2319" spans="1:5" ht="24.95" customHeight="1" x14ac:dyDescent="0.2">
      <c r="A2319" s="130">
        <v>30063</v>
      </c>
      <c r="B2319" s="34" t="s">
        <v>16113</v>
      </c>
      <c r="C2319" s="223" t="s">
        <v>714</v>
      </c>
      <c r="D2319" s="224">
        <v>515.87</v>
      </c>
      <c r="E2319" s="176">
        <v>317.23</v>
      </c>
    </row>
    <row r="2320" spans="1:5" ht="24.95" customHeight="1" x14ac:dyDescent="0.2">
      <c r="A2320" s="130">
        <v>30065</v>
      </c>
      <c r="B2320" s="34" t="s">
        <v>16114</v>
      </c>
      <c r="C2320" s="223" t="s">
        <v>714</v>
      </c>
      <c r="D2320" s="224">
        <v>126.59</v>
      </c>
      <c r="E2320" s="176">
        <v>110.93</v>
      </c>
    </row>
    <row r="2321" spans="1:5" ht="24.95" customHeight="1" x14ac:dyDescent="0.2">
      <c r="A2321" s="130">
        <v>30066</v>
      </c>
      <c r="B2321" s="34" t="s">
        <v>16115</v>
      </c>
      <c r="C2321" s="223" t="s">
        <v>714</v>
      </c>
      <c r="D2321" s="224">
        <v>274.23</v>
      </c>
      <c r="E2321" s="176">
        <v>167.74</v>
      </c>
    </row>
    <row r="2322" spans="1:5" ht="24.95" customHeight="1" x14ac:dyDescent="0.2">
      <c r="A2322" s="130">
        <v>30051</v>
      </c>
      <c r="B2322" s="34" t="s">
        <v>16116</v>
      </c>
      <c r="C2322" s="223" t="s">
        <v>714</v>
      </c>
      <c r="D2322" s="224">
        <v>7.07</v>
      </c>
      <c r="E2322" s="176">
        <v>4.43</v>
      </c>
    </row>
    <row r="2323" spans="1:5" ht="24.95" customHeight="1" x14ac:dyDescent="0.2">
      <c r="A2323" s="130">
        <v>30071</v>
      </c>
      <c r="B2323" s="34" t="s">
        <v>16117</v>
      </c>
      <c r="C2323" s="223" t="s">
        <v>714</v>
      </c>
      <c r="D2323" s="224">
        <v>13.69</v>
      </c>
      <c r="E2323" s="176">
        <v>10.78</v>
      </c>
    </row>
    <row r="2324" spans="1:5" ht="24.95" customHeight="1" x14ac:dyDescent="0.2">
      <c r="A2324" s="130">
        <v>30139</v>
      </c>
      <c r="B2324" s="34" t="s">
        <v>16118</v>
      </c>
      <c r="C2324" s="223" t="s">
        <v>714</v>
      </c>
      <c r="D2324" s="224">
        <v>26.1</v>
      </c>
      <c r="E2324" s="176">
        <v>26.1</v>
      </c>
    </row>
  </sheetData>
  <mergeCells count="6">
    <mergeCell ref="F1:G1"/>
    <mergeCell ref="A2202:E2202"/>
    <mergeCell ref="A1502:D1502"/>
    <mergeCell ref="A2088:E2088"/>
    <mergeCell ref="A1:C2"/>
    <mergeCell ref="D1:E1"/>
  </mergeCell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2"/>
  <sheetViews>
    <sheetView view="pageBreakPreview" zoomScale="85" zoomScaleNormal="85" zoomScaleSheetLayoutView="85" workbookViewId="0">
      <pane ySplit="8" topLeftCell="A12" activePane="bottomLeft" state="frozen"/>
      <selection activeCell="G20" sqref="G20"/>
      <selection pane="bottomLeft" activeCell="M2" sqref="M2"/>
    </sheetView>
  </sheetViews>
  <sheetFormatPr defaultColWidth="10.7109375" defaultRowHeight="12.75" x14ac:dyDescent="0.2"/>
  <cols>
    <col min="1" max="1" width="10.7109375" style="29" customWidth="1"/>
    <col min="2" max="2" width="97.5703125" style="89" customWidth="1"/>
    <col min="3" max="3" width="9.85546875" style="29" bestFit="1" customWidth="1"/>
    <col min="4" max="4" width="15.140625" style="29" bestFit="1" customWidth="1"/>
    <col min="5" max="5" width="12.85546875" style="29" bestFit="1" customWidth="1"/>
    <col min="6" max="6" width="10" style="29" customWidth="1"/>
    <col min="7" max="7" width="11.140625" style="112" bestFit="1" customWidth="1"/>
    <col min="8" max="8" width="10" style="29" customWidth="1"/>
    <col min="9" max="9" width="5.140625" style="29" bestFit="1" customWidth="1"/>
    <col min="10" max="10" width="5.140625" style="29" customWidth="1"/>
    <col min="11" max="11" width="9.140625" style="29" bestFit="1" customWidth="1"/>
    <col min="12" max="12" width="7.140625" style="29" bestFit="1" customWidth="1"/>
    <col min="13" max="13" width="11.140625" style="29" bestFit="1" customWidth="1"/>
    <col min="14" max="14" width="10.5703125" style="93" bestFit="1" customWidth="1"/>
    <col min="15" max="15" width="9.140625" style="29" bestFit="1" customWidth="1"/>
    <col min="16" max="16" width="10.7109375" style="97" customWidth="1"/>
    <col min="17" max="17" width="10.7109375" style="97"/>
    <col min="18" max="18" width="10.7109375" style="239" customWidth="1"/>
    <col min="19" max="19" width="15.7109375" style="112" customWidth="1"/>
    <col min="20" max="20" width="15.7109375" style="239" customWidth="1"/>
    <col min="21" max="16384" width="10.7109375" style="239"/>
  </cols>
  <sheetData>
    <row r="1" spans="1:21" ht="15" x14ac:dyDescent="0.2">
      <c r="A1" s="101" t="s">
        <v>2807</v>
      </c>
      <c r="B1" s="67"/>
      <c r="C1" s="36"/>
      <c r="D1" s="36"/>
      <c r="E1" s="91"/>
      <c r="F1" s="36"/>
      <c r="G1" s="111"/>
      <c r="H1" s="36"/>
      <c r="I1" s="36"/>
      <c r="J1" s="36"/>
      <c r="K1" s="36"/>
      <c r="L1" s="36"/>
      <c r="M1" s="36"/>
      <c r="N1" s="732"/>
      <c r="O1" s="733"/>
      <c r="S1" s="97"/>
    </row>
    <row r="2" spans="1:21" x14ac:dyDescent="0.2">
      <c r="A2" s="64" t="str">
        <f>Resumo!A2</f>
        <v>Departamento de Estradas de Rodagem do Estado do Espírito Santo/CONCREMAT</v>
      </c>
      <c r="B2" s="65"/>
      <c r="N2" s="12"/>
      <c r="O2" s="14"/>
      <c r="S2" s="97"/>
    </row>
    <row r="3" spans="1:21" x14ac:dyDescent="0.2">
      <c r="A3" s="64" t="str">
        <f>Resumo!A3</f>
        <v xml:space="preserve">OBRA: OAE/PONTE </v>
      </c>
      <c r="B3" s="65"/>
      <c r="N3" s="12"/>
      <c r="O3" s="14"/>
      <c r="S3" s="734" t="s">
        <v>2815</v>
      </c>
      <c r="T3" s="734"/>
    </row>
    <row r="4" spans="1:21" x14ac:dyDescent="0.2">
      <c r="A4" s="64" t="str">
        <f>Resumo!A4</f>
        <v xml:space="preserve">LOCAL: PONTE ES - 416 - ANGELIM- CONCEIÇAO DA BARRA </v>
      </c>
      <c r="B4" s="65"/>
      <c r="E4" s="90"/>
      <c r="N4" s="12"/>
      <c r="O4" s="14"/>
      <c r="S4" s="734"/>
      <c r="T4" s="734"/>
    </row>
    <row r="5" spans="1:21" s="29" customFormat="1" x14ac:dyDescent="0.2">
      <c r="A5" s="64" t="str">
        <f>Resumo!A5</f>
        <v>ORÇAMENTISTA: ROBSON LUIZ GAIOFATTO - CREA: 84-1-06347-9-D/RJ</v>
      </c>
      <c r="B5" s="65"/>
      <c r="E5" s="90"/>
      <c r="G5" s="112"/>
      <c r="N5" s="92"/>
      <c r="O5" s="66"/>
      <c r="P5" s="112"/>
      <c r="Q5" s="112"/>
      <c r="S5" s="735" t="str">
        <f>IF(ABS(S8-T8)&lt;=0.02,"Ok!","Verificar!")</f>
        <v>Verificar!</v>
      </c>
      <c r="T5" s="735"/>
    </row>
    <row r="6" spans="1:21" s="142" customFormat="1" x14ac:dyDescent="0.2">
      <c r="A6" s="720" t="s">
        <v>3</v>
      </c>
      <c r="B6" s="721" t="s">
        <v>5</v>
      </c>
      <c r="C6" s="724" t="s">
        <v>49</v>
      </c>
      <c r="D6" s="729" t="s">
        <v>34468</v>
      </c>
      <c r="E6" s="729" t="s">
        <v>36</v>
      </c>
      <c r="F6" s="729" t="s">
        <v>34469</v>
      </c>
      <c r="G6" s="736" t="s">
        <v>37</v>
      </c>
      <c r="H6" s="729" t="s">
        <v>38</v>
      </c>
      <c r="I6" s="450"/>
      <c r="J6" s="450"/>
      <c r="K6" s="450"/>
      <c r="L6" s="450"/>
      <c r="M6" s="450"/>
      <c r="N6" s="739" t="s">
        <v>16</v>
      </c>
      <c r="O6" s="720" t="s">
        <v>33</v>
      </c>
      <c r="P6" s="144"/>
      <c r="Q6" s="144"/>
      <c r="S6" s="735"/>
      <c r="T6" s="735"/>
    </row>
    <row r="7" spans="1:21" s="142" customFormat="1" ht="25.5" x14ac:dyDescent="0.2">
      <c r="A7" s="720"/>
      <c r="B7" s="722"/>
      <c r="C7" s="725"/>
      <c r="D7" s="730"/>
      <c r="E7" s="730"/>
      <c r="F7" s="730"/>
      <c r="G7" s="737"/>
      <c r="H7" s="730"/>
      <c r="I7" s="451" t="s">
        <v>34500</v>
      </c>
      <c r="J7" s="451" t="s">
        <v>34509</v>
      </c>
      <c r="K7" s="451" t="s">
        <v>819</v>
      </c>
      <c r="L7" s="451" t="s">
        <v>34470</v>
      </c>
      <c r="M7" s="451" t="s">
        <v>34471</v>
      </c>
      <c r="N7" s="740"/>
      <c r="O7" s="720"/>
      <c r="P7" s="144"/>
      <c r="Q7" s="144"/>
      <c r="S7" s="727">
        <f>S8-T8</f>
        <v>83.029999999998836</v>
      </c>
      <c r="T7" s="728"/>
    </row>
    <row r="8" spans="1:21" s="142" customFormat="1" x14ac:dyDescent="0.2">
      <c r="A8" s="720"/>
      <c r="B8" s="723"/>
      <c r="C8" s="726"/>
      <c r="D8" s="731"/>
      <c r="E8" s="731"/>
      <c r="F8" s="731"/>
      <c r="G8" s="738"/>
      <c r="H8" s="731"/>
      <c r="I8" s="452"/>
      <c r="J8" s="452"/>
      <c r="K8" s="452"/>
      <c r="L8" s="452"/>
      <c r="M8" s="452"/>
      <c r="N8" s="741"/>
      <c r="O8" s="720"/>
      <c r="P8" s="144"/>
      <c r="Q8" s="144"/>
      <c r="S8" s="98">
        <f>ROUND((SUM(S9:S3969)),2)</f>
        <v>26634.82</v>
      </c>
      <c r="T8" s="98">
        <f>ROUND((SUM(T9:T3969)/2),2)</f>
        <v>26551.79</v>
      </c>
      <c r="U8" s="240"/>
    </row>
    <row r="9" spans="1:21" s="145" customFormat="1" ht="15" customHeight="1" x14ac:dyDescent="0.2">
      <c r="A9" s="462" t="str">
        <f>'Planilha Orçamentária'!A9</f>
        <v>01</v>
      </c>
      <c r="B9" s="463" t="str">
        <f>VLOOKUP(A9,'Planilha Orçamentária'!$A$9:$D$428,4,FALSE)</f>
        <v>RECURSOS HUMANOS (INCLUINDO ENCARGOS SOCIAIS E COMPLEMENTARES, LUCRO E DESPESAS LEGAIS)*</v>
      </c>
      <c r="C9" s="464"/>
      <c r="D9" s="465"/>
      <c r="E9" s="464"/>
      <c r="F9" s="466"/>
      <c r="G9" s="467"/>
      <c r="H9" s="466"/>
      <c r="I9" s="466"/>
      <c r="J9" s="466"/>
      <c r="K9" s="466"/>
      <c r="L9" s="466"/>
      <c r="M9" s="466"/>
      <c r="N9" s="468"/>
      <c r="O9" s="469"/>
      <c r="P9" s="144"/>
      <c r="Q9" s="144"/>
      <c r="S9" s="88" t="str">
        <f>IF(O9&lt;&gt;"",N9,"")</f>
        <v/>
      </c>
      <c r="T9" s="88" t="str">
        <f>IF(N9&lt;&gt;"",N9,"")</f>
        <v/>
      </c>
      <c r="U9" s="142"/>
    </row>
    <row r="10" spans="1:21" s="145" customFormat="1" ht="15" customHeight="1" x14ac:dyDescent="0.2">
      <c r="A10" s="471">
        <f>'Planilha Orçamentária'!A10</f>
        <v>1.01</v>
      </c>
      <c r="B10" s="141" t="str">
        <f>VLOOKUP(A10,'Planilha Orçamentária'!$A$9:$D$428,4,FALSE)</f>
        <v xml:space="preserve">Anteprojeto - Levantamento topográfico - Levantamento de campo </v>
      </c>
      <c r="C10" s="472"/>
      <c r="D10" s="473"/>
      <c r="E10" s="472"/>
      <c r="F10" s="474"/>
      <c r="G10" s="475"/>
      <c r="H10" s="474"/>
      <c r="I10" s="474"/>
      <c r="J10" s="474"/>
      <c r="K10" s="474"/>
      <c r="L10" s="474"/>
      <c r="M10" s="474"/>
      <c r="N10" s="476"/>
      <c r="O10" s="143">
        <f>N12</f>
        <v>135</v>
      </c>
      <c r="P10" s="144"/>
      <c r="Q10" s="144"/>
      <c r="S10" s="88">
        <f t="shared" ref="S10:S207" si="0">IF(O10&lt;&gt;"",N10,"")</f>
        <v>0</v>
      </c>
      <c r="T10" s="88" t="str">
        <f t="shared" ref="T10:T207" si="1">IF(N10&lt;&gt;"",N10,"")</f>
        <v/>
      </c>
    </row>
    <row r="11" spans="1:21" s="149" customFormat="1" ht="15" customHeight="1" x14ac:dyDescent="0.2">
      <c r="A11" s="146"/>
      <c r="B11" s="147" t="s">
        <v>34516</v>
      </c>
      <c r="C11" s="477">
        <v>2</v>
      </c>
      <c r="D11" s="478">
        <v>5</v>
      </c>
      <c r="E11" s="479">
        <v>3</v>
      </c>
      <c r="F11" s="479">
        <v>4.5</v>
      </c>
      <c r="G11" s="479"/>
      <c r="H11" s="479">
        <f>F11*E11*D11</f>
        <v>67.5</v>
      </c>
      <c r="I11" s="479"/>
      <c r="J11" s="479"/>
      <c r="K11" s="479"/>
      <c r="L11" s="479"/>
      <c r="M11" s="479">
        <f>H11*C11</f>
        <v>135</v>
      </c>
      <c r="N11" s="480">
        <f>M11</f>
        <v>135</v>
      </c>
      <c r="O11" s="148"/>
      <c r="P11" s="144"/>
      <c r="Q11" s="144"/>
      <c r="R11" s="144"/>
      <c r="S11" s="88" t="str">
        <f t="shared" si="0"/>
        <v/>
      </c>
      <c r="T11" s="88">
        <f t="shared" si="1"/>
        <v>135</v>
      </c>
    </row>
    <row r="12" spans="1:21" s="145" customFormat="1" ht="15" customHeight="1" x14ac:dyDescent="0.2">
      <c r="A12" s="140"/>
      <c r="B12" s="150" t="s">
        <v>17</v>
      </c>
      <c r="C12" s="481"/>
      <c r="D12" s="482"/>
      <c r="E12" s="482"/>
      <c r="F12" s="482"/>
      <c r="G12" s="483"/>
      <c r="H12" s="482"/>
      <c r="I12" s="482"/>
      <c r="J12" s="482"/>
      <c r="K12" s="482"/>
      <c r="L12" s="482"/>
      <c r="M12" s="482"/>
      <c r="N12" s="476">
        <f>ROUND(SUM(N10:N11),2)</f>
        <v>135</v>
      </c>
      <c r="O12" s="151" t="str">
        <f>IFERROR(VLOOKUP(A10,'Planilha Orçamentária'!$A$9:$H$24,5,FALSE),0)</f>
        <v>und</v>
      </c>
      <c r="P12" s="144"/>
      <c r="Q12" s="144"/>
      <c r="S12" s="88">
        <f t="shared" si="0"/>
        <v>135</v>
      </c>
      <c r="T12" s="88">
        <f t="shared" si="1"/>
        <v>135</v>
      </c>
    </row>
    <row r="13" spans="1:21" s="145" customFormat="1" ht="15" customHeight="1" x14ac:dyDescent="0.2">
      <c r="A13" s="471">
        <f>'Planilha Orçamentária'!A11</f>
        <v>1.02</v>
      </c>
      <c r="B13" s="484" t="str">
        <f>VLOOKUP(A13,'Planilha Orçamentária'!$A$9:$D$428,4,FALSE)</f>
        <v xml:space="preserve">Projeto executivo de drenagem: Estudo hidrológico e Geotécnico </v>
      </c>
      <c r="C13" s="481"/>
      <c r="D13" s="482"/>
      <c r="E13" s="482"/>
      <c r="F13" s="482"/>
      <c r="G13" s="483"/>
      <c r="H13" s="482"/>
      <c r="I13" s="482"/>
      <c r="J13" s="482"/>
      <c r="K13" s="482"/>
      <c r="L13" s="482"/>
      <c r="M13" s="482"/>
      <c r="N13" s="476"/>
      <c r="O13" s="152"/>
      <c r="P13" s="144"/>
      <c r="Q13" s="144"/>
      <c r="S13" s="88" t="str">
        <f t="shared" si="0"/>
        <v/>
      </c>
      <c r="T13" s="88" t="str">
        <f t="shared" si="1"/>
        <v/>
      </c>
    </row>
    <row r="14" spans="1:21" s="145" customFormat="1" ht="15" customHeight="1" x14ac:dyDescent="0.2">
      <c r="B14" s="485"/>
      <c r="C14" s="472"/>
      <c r="D14" s="473"/>
      <c r="E14" s="472"/>
      <c r="F14" s="474"/>
      <c r="G14" s="475"/>
      <c r="H14" s="474"/>
      <c r="I14" s="474"/>
      <c r="J14" s="474"/>
      <c r="K14" s="474"/>
      <c r="L14" s="474"/>
      <c r="M14" s="474"/>
      <c r="N14" s="476"/>
      <c r="O14" s="143">
        <f>N16</f>
        <v>2</v>
      </c>
      <c r="P14" s="144"/>
      <c r="Q14" s="144"/>
      <c r="S14" s="88">
        <f t="shared" si="0"/>
        <v>0</v>
      </c>
      <c r="T14" s="88" t="str">
        <f t="shared" si="1"/>
        <v/>
      </c>
    </row>
    <row r="15" spans="1:21" s="149" customFormat="1" ht="15" customHeight="1" x14ac:dyDescent="0.2">
      <c r="A15" s="146"/>
      <c r="B15" s="486" t="s">
        <v>34487</v>
      </c>
      <c r="C15" s="477">
        <v>2</v>
      </c>
      <c r="D15" s="478"/>
      <c r="E15" s="479"/>
      <c r="F15" s="479"/>
      <c r="G15" s="479"/>
      <c r="H15" s="479"/>
      <c r="I15" s="479"/>
      <c r="J15" s="479"/>
      <c r="K15" s="479"/>
      <c r="L15" s="479"/>
      <c r="M15" s="479">
        <f>C15</f>
        <v>2</v>
      </c>
      <c r="N15" s="480">
        <f>M15</f>
        <v>2</v>
      </c>
      <c r="O15" s="148"/>
      <c r="P15" s="144"/>
      <c r="Q15" s="144"/>
      <c r="R15" s="144"/>
      <c r="S15" s="88" t="str">
        <f t="shared" si="0"/>
        <v/>
      </c>
      <c r="T15" s="88">
        <f t="shared" si="1"/>
        <v>2</v>
      </c>
    </row>
    <row r="16" spans="1:21" s="145" customFormat="1" ht="15" customHeight="1" x14ac:dyDescent="0.2">
      <c r="A16" s="140"/>
      <c r="B16" s="150" t="s">
        <v>17</v>
      </c>
      <c r="C16" s="481"/>
      <c r="D16" s="482"/>
      <c r="E16" s="482"/>
      <c r="F16" s="482"/>
      <c r="G16" s="483"/>
      <c r="H16" s="482"/>
      <c r="I16" s="482"/>
      <c r="J16" s="482"/>
      <c r="K16" s="482"/>
      <c r="L16" s="482"/>
      <c r="M16" s="482"/>
      <c r="N16" s="476">
        <f>ROUND(SUM(N14:N15),2)</f>
        <v>2</v>
      </c>
      <c r="O16" s="151" t="str">
        <f>IFERROR(VLOOKUP(A13,'Planilha Orçamentária'!$A$9:$H$24,5,FALSE),0)</f>
        <v>und</v>
      </c>
      <c r="P16" s="144"/>
      <c r="Q16" s="144"/>
      <c r="S16" s="88">
        <f t="shared" si="0"/>
        <v>2</v>
      </c>
      <c r="T16" s="88">
        <f t="shared" si="1"/>
        <v>2</v>
      </c>
    </row>
    <row r="17" spans="1:20" s="145" customFormat="1" ht="15" customHeight="1" x14ac:dyDescent="0.2">
      <c r="A17" s="555"/>
      <c r="B17" s="575"/>
      <c r="C17" s="556"/>
      <c r="D17" s="557"/>
      <c r="E17" s="557"/>
      <c r="F17" s="557"/>
      <c r="G17" s="558"/>
      <c r="H17" s="557"/>
      <c r="I17" s="557"/>
      <c r="J17" s="557"/>
      <c r="K17" s="557"/>
      <c r="L17" s="557"/>
      <c r="M17" s="557"/>
      <c r="N17" s="559"/>
      <c r="O17" s="560"/>
      <c r="P17" s="144"/>
      <c r="Q17" s="144"/>
      <c r="S17" s="88" t="str">
        <f t="shared" si="0"/>
        <v/>
      </c>
      <c r="T17" s="88" t="str">
        <f t="shared" si="1"/>
        <v/>
      </c>
    </row>
    <row r="18" spans="1:20" s="145" customFormat="1" ht="15" customHeight="1" x14ac:dyDescent="0.2">
      <c r="A18" s="471">
        <f>'Planilha Orçamentária'!A13</f>
        <v>1.04</v>
      </c>
      <c r="B18" s="576" t="str">
        <f>VLOOKUP(A18,'Planilha Orçamentária'!$A$9:$D$428,4,FALSE)</f>
        <v>Elaboração de orçamento e cronograma físico financeiro</v>
      </c>
      <c r="C18" s="562">
        <v>2</v>
      </c>
      <c r="D18" s="563"/>
      <c r="E18" s="562"/>
      <c r="F18" s="564"/>
      <c r="G18" s="565"/>
      <c r="H18" s="564"/>
      <c r="I18" s="564"/>
      <c r="J18" s="564"/>
      <c r="K18" s="562">
        <v>1253</v>
      </c>
      <c r="L18" s="564"/>
      <c r="M18" s="564"/>
      <c r="N18" s="559"/>
      <c r="O18" s="560">
        <f>N20</f>
        <v>2506</v>
      </c>
      <c r="P18" s="144"/>
      <c r="Q18" s="144"/>
      <c r="S18" s="88">
        <f t="shared" si="0"/>
        <v>0</v>
      </c>
      <c r="T18" s="88" t="str">
        <f t="shared" si="1"/>
        <v/>
      </c>
    </row>
    <row r="19" spans="1:20" s="149" customFormat="1" ht="15" customHeight="1" x14ac:dyDescent="0.2">
      <c r="A19" s="567"/>
      <c r="B19" s="577" t="s">
        <v>34488</v>
      </c>
      <c r="C19" s="562"/>
      <c r="D19" s="578"/>
      <c r="E19" s="565"/>
      <c r="F19" s="565"/>
      <c r="G19" s="565"/>
      <c r="H19" s="565"/>
      <c r="I19" s="565"/>
      <c r="J19" s="565"/>
      <c r="K19" s="565"/>
      <c r="L19" s="565"/>
      <c r="M19" s="565"/>
      <c r="N19" s="579">
        <f>K18*C18</f>
        <v>2506</v>
      </c>
      <c r="O19" s="560"/>
      <c r="P19" s="144"/>
      <c r="Q19" s="144"/>
      <c r="R19" s="144"/>
      <c r="S19" s="88" t="str">
        <f t="shared" si="0"/>
        <v/>
      </c>
      <c r="T19" s="88">
        <f t="shared" si="1"/>
        <v>2506</v>
      </c>
    </row>
    <row r="20" spans="1:20" s="145" customFormat="1" ht="15" customHeight="1" x14ac:dyDescent="0.2">
      <c r="A20" s="555"/>
      <c r="B20" s="573" t="s">
        <v>17</v>
      </c>
      <c r="C20" s="556"/>
      <c r="D20" s="557"/>
      <c r="E20" s="557"/>
      <c r="F20" s="557"/>
      <c r="G20" s="558"/>
      <c r="H20" s="557"/>
      <c r="I20" s="557"/>
      <c r="J20" s="557"/>
      <c r="K20" s="557"/>
      <c r="L20" s="557"/>
      <c r="M20" s="557"/>
      <c r="N20" s="559">
        <f>ROUND(SUM(N18:N19),2)</f>
        <v>2506</v>
      </c>
      <c r="O20" s="574" t="str">
        <f>IFERROR(VLOOKUP(A18,'Planilha Orçamentária'!$A$9:$H$24,5,FALSE),0)</f>
        <v>und</v>
      </c>
      <c r="P20" s="144"/>
      <c r="Q20" s="144"/>
      <c r="S20" s="88">
        <f t="shared" si="0"/>
        <v>2506</v>
      </c>
      <c r="T20" s="88">
        <f t="shared" si="1"/>
        <v>2506</v>
      </c>
    </row>
    <row r="21" spans="1:20" s="145" customFormat="1" ht="15" customHeight="1" x14ac:dyDescent="0.2">
      <c r="A21" s="555"/>
      <c r="B21" s="575"/>
      <c r="C21" s="556"/>
      <c r="D21" s="557"/>
      <c r="E21" s="557"/>
      <c r="F21" s="557"/>
      <c r="G21" s="558"/>
      <c r="H21" s="557"/>
      <c r="I21" s="557"/>
      <c r="J21" s="557"/>
      <c r="K21" s="557"/>
      <c r="L21" s="557"/>
      <c r="M21" s="557"/>
      <c r="N21" s="559"/>
      <c r="O21" s="560"/>
      <c r="P21" s="144"/>
      <c r="Q21" s="144"/>
      <c r="S21" s="88" t="str">
        <f t="shared" si="0"/>
        <v/>
      </c>
      <c r="T21" s="88" t="str">
        <f t="shared" si="1"/>
        <v/>
      </c>
    </row>
    <row r="22" spans="1:20" s="145" customFormat="1" ht="15" customHeight="1" x14ac:dyDescent="0.2">
      <c r="A22" s="561" t="e">
        <f>'Planilha Orçamentária'!#REF!</f>
        <v>#REF!</v>
      </c>
      <c r="B22" s="576" t="e">
        <f>VLOOKUP(A22,'Planilha Orçamentária'!$A$9:$D$428,4,FALSE)</f>
        <v>#REF!</v>
      </c>
      <c r="C22" s="562"/>
      <c r="D22" s="563"/>
      <c r="E22" s="562"/>
      <c r="F22" s="564"/>
      <c r="G22" s="565"/>
      <c r="H22" s="564"/>
      <c r="I22" s="564"/>
      <c r="J22" s="564"/>
      <c r="K22" s="564"/>
      <c r="L22" s="564"/>
      <c r="M22" s="564"/>
      <c r="N22" s="559"/>
      <c r="O22" s="560">
        <f>N24</f>
        <v>6.3</v>
      </c>
      <c r="P22" s="144"/>
      <c r="Q22" s="144"/>
      <c r="S22" s="88">
        <f t="shared" si="0"/>
        <v>0</v>
      </c>
      <c r="T22" s="88" t="str">
        <f t="shared" si="1"/>
        <v/>
      </c>
    </row>
    <row r="23" spans="1:20" s="149" customFormat="1" ht="15" customHeight="1" x14ac:dyDescent="0.2">
      <c r="A23" s="567"/>
      <c r="B23" s="577" t="s">
        <v>34489</v>
      </c>
      <c r="C23" s="562">
        <v>2</v>
      </c>
      <c r="D23" s="578">
        <v>14</v>
      </c>
      <c r="E23" s="565">
        <v>0.75</v>
      </c>
      <c r="F23" s="565">
        <v>0.3</v>
      </c>
      <c r="G23" s="565"/>
      <c r="H23" s="565">
        <f>D23*E23*F23</f>
        <v>3.15</v>
      </c>
      <c r="I23" s="565"/>
      <c r="J23" s="565"/>
      <c r="K23" s="565"/>
      <c r="L23" s="565"/>
      <c r="M23" s="565"/>
      <c r="N23" s="579">
        <f>H23*C23</f>
        <v>6.3</v>
      </c>
      <c r="O23" s="560"/>
      <c r="P23" s="144"/>
      <c r="Q23" s="144"/>
      <c r="R23" s="144"/>
      <c r="S23" s="88" t="str">
        <f t="shared" si="0"/>
        <v/>
      </c>
      <c r="T23" s="88">
        <f t="shared" si="1"/>
        <v>6.3</v>
      </c>
    </row>
    <row r="24" spans="1:20" s="145" customFormat="1" ht="15" customHeight="1" x14ac:dyDescent="0.2">
      <c r="A24" s="555"/>
      <c r="B24" s="573" t="s">
        <v>17</v>
      </c>
      <c r="C24" s="556"/>
      <c r="D24" s="557"/>
      <c r="E24" s="557"/>
      <c r="F24" s="557"/>
      <c r="G24" s="558"/>
      <c r="H24" s="557"/>
      <c r="I24" s="557"/>
      <c r="J24" s="557"/>
      <c r="K24" s="557"/>
      <c r="L24" s="557"/>
      <c r="M24" s="557"/>
      <c r="N24" s="559">
        <f>ROUND(SUM(N22:N23),2)</f>
        <v>6.3</v>
      </c>
      <c r="O24" s="574">
        <f>IFERROR(VLOOKUP(A22,'Planilha Orçamentária'!$A$9:$H$24,5,FALSE),0)</f>
        <v>0</v>
      </c>
      <c r="P24" s="144"/>
      <c r="Q24" s="144"/>
      <c r="S24" s="88">
        <f t="shared" si="0"/>
        <v>6.3</v>
      </c>
      <c r="T24" s="88">
        <f t="shared" si="1"/>
        <v>6.3</v>
      </c>
    </row>
    <row r="25" spans="1:20" s="145" customFormat="1" ht="15" customHeight="1" x14ac:dyDescent="0.2">
      <c r="A25" s="555"/>
      <c r="B25" s="575"/>
      <c r="C25" s="556"/>
      <c r="D25" s="557"/>
      <c r="E25" s="557"/>
      <c r="F25" s="557"/>
      <c r="G25" s="558"/>
      <c r="H25" s="557"/>
      <c r="I25" s="557"/>
      <c r="J25" s="557"/>
      <c r="K25" s="557"/>
      <c r="L25" s="557"/>
      <c r="M25" s="557"/>
      <c r="N25" s="559"/>
      <c r="O25" s="560"/>
      <c r="P25" s="144"/>
      <c r="Q25" s="144"/>
      <c r="S25" s="88" t="str">
        <f t="shared" si="0"/>
        <v/>
      </c>
      <c r="T25" s="88" t="str">
        <f t="shared" si="1"/>
        <v/>
      </c>
    </row>
    <row r="26" spans="1:20" s="145" customFormat="1" ht="15" customHeight="1" x14ac:dyDescent="0.2">
      <c r="A26" s="561" t="e">
        <f>'Planilha Orçamentária'!#REF!</f>
        <v>#REF!</v>
      </c>
      <c r="B26" s="576" t="e">
        <f>VLOOKUP(A26,'Planilha Orçamentária'!$A$9:$D$428,4,FALSE)</f>
        <v>#REF!</v>
      </c>
      <c r="C26" s="562"/>
      <c r="D26" s="563"/>
      <c r="E26" s="562"/>
      <c r="F26" s="564"/>
      <c r="G26" s="565"/>
      <c r="H26" s="564"/>
      <c r="I26" s="564"/>
      <c r="J26" s="564"/>
      <c r="K26" s="564"/>
      <c r="L26" s="564"/>
      <c r="M26" s="564"/>
      <c r="N26" s="559"/>
      <c r="O26" s="566">
        <f>N28</f>
        <v>62</v>
      </c>
      <c r="P26" s="144"/>
      <c r="Q26" s="144"/>
      <c r="S26" s="88">
        <f t="shared" si="0"/>
        <v>0</v>
      </c>
      <c r="T26" s="88" t="str">
        <f t="shared" si="1"/>
        <v/>
      </c>
    </row>
    <row r="27" spans="1:20" s="149" customFormat="1" ht="15" customHeight="1" x14ac:dyDescent="0.2">
      <c r="A27" s="567"/>
      <c r="B27" s="577" t="s">
        <v>34490</v>
      </c>
      <c r="C27" s="568">
        <v>2</v>
      </c>
      <c r="D27" s="569">
        <v>12</v>
      </c>
      <c r="E27" s="570"/>
      <c r="F27" s="570">
        <v>5</v>
      </c>
      <c r="G27" s="570">
        <f>D27*F27</f>
        <v>60</v>
      </c>
      <c r="H27" s="570"/>
      <c r="I27" s="570"/>
      <c r="J27" s="570"/>
      <c r="K27" s="570"/>
      <c r="L27" s="570"/>
      <c r="M27" s="570">
        <f>G27+C27</f>
        <v>62</v>
      </c>
      <c r="N27" s="571">
        <f>M27</f>
        <v>62</v>
      </c>
      <c r="O27" s="572"/>
      <c r="P27" s="144"/>
      <c r="Q27" s="144"/>
      <c r="R27" s="144"/>
      <c r="S27" s="88" t="str">
        <f t="shared" si="0"/>
        <v/>
      </c>
      <c r="T27" s="88">
        <f t="shared" si="1"/>
        <v>62</v>
      </c>
    </row>
    <row r="28" spans="1:20" s="145" customFormat="1" ht="15" customHeight="1" x14ac:dyDescent="0.2">
      <c r="A28" s="555"/>
      <c r="B28" s="573" t="s">
        <v>17</v>
      </c>
      <c r="C28" s="556"/>
      <c r="D28" s="557"/>
      <c r="E28" s="557"/>
      <c r="F28" s="557"/>
      <c r="G28" s="558"/>
      <c r="H28" s="557"/>
      <c r="I28" s="557"/>
      <c r="J28" s="557"/>
      <c r="K28" s="557"/>
      <c r="L28" s="557"/>
      <c r="M28" s="557"/>
      <c r="N28" s="559">
        <f>ROUND(SUM(N26:N27),2)</f>
        <v>62</v>
      </c>
      <c r="O28" s="574">
        <f>IFERROR(VLOOKUP(A26,'Planilha Orçamentária'!$A$9:$H$24,5,FALSE),0)</f>
        <v>0</v>
      </c>
      <c r="P28" s="144"/>
      <c r="Q28" s="144"/>
      <c r="S28" s="88">
        <f t="shared" si="0"/>
        <v>62</v>
      </c>
      <c r="T28" s="88">
        <f t="shared" si="1"/>
        <v>62</v>
      </c>
    </row>
    <row r="29" spans="1:20" s="145" customFormat="1" ht="15" customHeight="1" x14ac:dyDescent="0.2">
      <c r="A29" s="555"/>
      <c r="B29" s="575"/>
      <c r="C29" s="556"/>
      <c r="D29" s="557"/>
      <c r="E29" s="557"/>
      <c r="F29" s="557"/>
      <c r="G29" s="558"/>
      <c r="H29" s="557"/>
      <c r="I29" s="557"/>
      <c r="J29" s="557"/>
      <c r="K29" s="557"/>
      <c r="L29" s="557"/>
      <c r="M29" s="557"/>
      <c r="N29" s="559"/>
      <c r="O29" s="560"/>
      <c r="P29" s="144"/>
      <c r="Q29" s="144"/>
      <c r="S29" s="88" t="str">
        <f t="shared" si="0"/>
        <v/>
      </c>
      <c r="T29" s="88" t="str">
        <f t="shared" si="1"/>
        <v/>
      </c>
    </row>
    <row r="30" spans="1:20" s="145" customFormat="1" ht="15" customHeight="1" x14ac:dyDescent="0.2">
      <c r="A30" s="561" t="e">
        <f>'Planilha Orçamentária'!#REF!</f>
        <v>#REF!</v>
      </c>
      <c r="B30" s="576" t="e">
        <f>VLOOKUP(A30,'Planilha Orçamentária'!$A$9:$D$428,4,FALSE)</f>
        <v>#REF!</v>
      </c>
      <c r="C30" s="562"/>
      <c r="D30" s="563"/>
      <c r="E30" s="562"/>
      <c r="F30" s="564"/>
      <c r="G30" s="565"/>
      <c r="H30" s="564"/>
      <c r="I30" s="564"/>
      <c r="J30" s="564"/>
      <c r="K30" s="564"/>
      <c r="L30" s="564"/>
      <c r="M30" s="564"/>
      <c r="N30" s="559"/>
      <c r="O30" s="560">
        <f>N32</f>
        <v>57.7</v>
      </c>
      <c r="P30" s="144"/>
      <c r="Q30" s="144"/>
      <c r="S30" s="88">
        <f t="shared" si="0"/>
        <v>0</v>
      </c>
      <c r="T30" s="88" t="str">
        <f t="shared" si="1"/>
        <v/>
      </c>
    </row>
    <row r="31" spans="1:20" s="149" customFormat="1" ht="15" customHeight="1" x14ac:dyDescent="0.2">
      <c r="A31" s="567"/>
      <c r="B31" s="577" t="s">
        <v>34491</v>
      </c>
      <c r="C31" s="562">
        <v>2</v>
      </c>
      <c r="D31" s="578"/>
      <c r="E31" s="565"/>
      <c r="F31" s="565"/>
      <c r="G31" s="565"/>
      <c r="H31" s="565">
        <v>32</v>
      </c>
      <c r="I31" s="565"/>
      <c r="J31" s="565"/>
      <c r="K31" s="565"/>
      <c r="L31" s="565"/>
      <c r="M31" s="565">
        <f>(H31*C31)-N24</f>
        <v>57.7</v>
      </c>
      <c r="N31" s="579">
        <f>M31</f>
        <v>57.7</v>
      </c>
      <c r="O31" s="560"/>
      <c r="P31" s="144"/>
      <c r="Q31" s="144"/>
      <c r="R31" s="144"/>
      <c r="S31" s="88" t="str">
        <f t="shared" si="0"/>
        <v/>
      </c>
      <c r="T31" s="88">
        <f t="shared" si="1"/>
        <v>57.7</v>
      </c>
    </row>
    <row r="32" spans="1:20" s="145" customFormat="1" ht="15" customHeight="1" x14ac:dyDescent="0.2">
      <c r="A32" s="555"/>
      <c r="B32" s="573" t="s">
        <v>17</v>
      </c>
      <c r="C32" s="556"/>
      <c r="D32" s="557"/>
      <c r="E32" s="557"/>
      <c r="F32" s="557"/>
      <c r="G32" s="558"/>
      <c r="H32" s="557"/>
      <c r="I32" s="557"/>
      <c r="J32" s="557"/>
      <c r="K32" s="557"/>
      <c r="L32" s="557"/>
      <c r="M32" s="557"/>
      <c r="N32" s="559">
        <f>ROUND(SUM(N30:N31),2)</f>
        <v>57.7</v>
      </c>
      <c r="O32" s="574">
        <f>IFERROR(VLOOKUP(A30,'Planilha Orçamentária'!$A$9:$H$24,5,FALSE),0)</f>
        <v>0</v>
      </c>
      <c r="P32" s="144"/>
      <c r="Q32" s="144"/>
      <c r="S32" s="88">
        <f t="shared" si="0"/>
        <v>57.7</v>
      </c>
      <c r="T32" s="88">
        <f t="shared" si="1"/>
        <v>57.7</v>
      </c>
    </row>
    <row r="33" spans="1:20" s="145" customFormat="1" ht="15" customHeight="1" x14ac:dyDescent="0.2">
      <c r="A33" s="555"/>
      <c r="B33" s="575"/>
      <c r="C33" s="556"/>
      <c r="D33" s="557"/>
      <c r="E33" s="557"/>
      <c r="F33" s="557"/>
      <c r="G33" s="558"/>
      <c r="H33" s="557"/>
      <c r="I33" s="557"/>
      <c r="J33" s="557"/>
      <c r="K33" s="557"/>
      <c r="L33" s="557"/>
      <c r="M33" s="557"/>
      <c r="N33" s="559"/>
      <c r="O33" s="560"/>
      <c r="P33" s="144"/>
      <c r="Q33" s="144"/>
      <c r="S33" s="88" t="str">
        <f t="shared" si="0"/>
        <v/>
      </c>
      <c r="T33" s="88" t="str">
        <f t="shared" si="1"/>
        <v/>
      </c>
    </row>
    <row r="34" spans="1:20" s="145" customFormat="1" ht="15" customHeight="1" x14ac:dyDescent="0.2">
      <c r="A34" s="561" t="e">
        <f>'Planilha Orçamentária'!#REF!</f>
        <v>#REF!</v>
      </c>
      <c r="B34" s="576" t="e">
        <f>VLOOKUP(A34,'Planilha Orçamentária'!$A$9:$D$428,4,FALSE)</f>
        <v>#REF!</v>
      </c>
      <c r="C34" s="562"/>
      <c r="D34" s="563"/>
      <c r="E34" s="562"/>
      <c r="F34" s="564"/>
      <c r="G34" s="565"/>
      <c r="H34" s="564"/>
      <c r="I34" s="564"/>
      <c r="J34" s="564"/>
      <c r="K34" s="564"/>
      <c r="L34" s="564"/>
      <c r="M34" s="564"/>
      <c r="N34" s="559"/>
      <c r="O34" s="560">
        <f>N37</f>
        <v>248.1</v>
      </c>
      <c r="P34" s="144"/>
      <c r="Q34" s="144"/>
      <c r="S34" s="88">
        <f t="shared" si="0"/>
        <v>0</v>
      </c>
      <c r="T34" s="88" t="str">
        <f t="shared" si="1"/>
        <v/>
      </c>
    </row>
    <row r="35" spans="1:20" s="149" customFormat="1" ht="15" customHeight="1" x14ac:dyDescent="0.2">
      <c r="A35" s="567"/>
      <c r="B35" s="577" t="s">
        <v>34494</v>
      </c>
      <c r="C35" s="562">
        <v>10</v>
      </c>
      <c r="D35" s="578">
        <f>3.1+7+1</f>
        <v>11.1</v>
      </c>
      <c r="E35" s="565"/>
      <c r="F35" s="565"/>
      <c r="G35" s="565"/>
      <c r="H35" s="565"/>
      <c r="I35" s="565"/>
      <c r="J35" s="565"/>
      <c r="K35" s="565"/>
      <c r="L35" s="565"/>
      <c r="M35" s="565">
        <f>D35*C35</f>
        <v>111</v>
      </c>
      <c r="N35" s="579">
        <f>M35+M36</f>
        <v>248.10000000000002</v>
      </c>
      <c r="O35" s="560"/>
      <c r="P35" s="144"/>
      <c r="Q35" s="144"/>
      <c r="R35" s="144"/>
      <c r="S35" s="88" t="str">
        <f t="shared" si="0"/>
        <v/>
      </c>
      <c r="T35" s="88">
        <f t="shared" si="1"/>
        <v>248.10000000000002</v>
      </c>
    </row>
    <row r="36" spans="1:20" s="149" customFormat="1" ht="15" customHeight="1" x14ac:dyDescent="0.2">
      <c r="A36" s="567"/>
      <c r="B36" s="577" t="s">
        <v>34495</v>
      </c>
      <c r="C36" s="562">
        <v>10</v>
      </c>
      <c r="D36" s="578">
        <f>5.71+7+1</f>
        <v>13.71</v>
      </c>
      <c r="E36" s="565"/>
      <c r="F36" s="565"/>
      <c r="G36" s="565"/>
      <c r="H36" s="565"/>
      <c r="I36" s="565"/>
      <c r="J36" s="565"/>
      <c r="K36" s="565"/>
      <c r="L36" s="565"/>
      <c r="M36" s="565">
        <f>D36*C36</f>
        <v>137.10000000000002</v>
      </c>
      <c r="N36" s="579"/>
      <c r="O36" s="560"/>
      <c r="P36" s="144"/>
      <c r="Q36" s="144"/>
      <c r="R36" s="144"/>
      <c r="S36" s="88"/>
      <c r="T36" s="88"/>
    </row>
    <row r="37" spans="1:20" s="145" customFormat="1" ht="15" customHeight="1" x14ac:dyDescent="0.2">
      <c r="A37" s="555"/>
      <c r="B37" s="573" t="s">
        <v>17</v>
      </c>
      <c r="C37" s="556"/>
      <c r="D37" s="557"/>
      <c r="E37" s="557"/>
      <c r="F37" s="557"/>
      <c r="G37" s="558"/>
      <c r="H37" s="557"/>
      <c r="I37" s="557"/>
      <c r="J37" s="557"/>
      <c r="K37" s="557"/>
      <c r="L37" s="557"/>
      <c r="M37" s="557"/>
      <c r="N37" s="559">
        <f>ROUND(SUM(N34:N35),2)</f>
        <v>248.1</v>
      </c>
      <c r="O37" s="574">
        <f>IFERROR(VLOOKUP(A34,'Planilha Orçamentária'!$A$9:$H$24,5,FALSE),0)</f>
        <v>0</v>
      </c>
      <c r="P37" s="144"/>
      <c r="Q37" s="144"/>
      <c r="S37" s="88">
        <f t="shared" si="0"/>
        <v>248.1</v>
      </c>
      <c r="T37" s="88">
        <f t="shared" si="1"/>
        <v>248.1</v>
      </c>
    </row>
    <row r="38" spans="1:20" s="145" customFormat="1" ht="15" customHeight="1" x14ac:dyDescent="0.2">
      <c r="A38" s="561" t="e">
        <f>'Planilha Orçamentária'!#REF!</f>
        <v>#REF!</v>
      </c>
      <c r="B38" s="576" t="e">
        <f>VLOOKUP(A38,'Planilha Orçamentária'!$A$9:$D$428,4,FALSE)</f>
        <v>#REF!</v>
      </c>
      <c r="C38" s="562"/>
      <c r="D38" s="563"/>
      <c r="E38" s="562"/>
      <c r="F38" s="564"/>
      <c r="G38" s="565"/>
      <c r="H38" s="564"/>
      <c r="I38" s="564"/>
      <c r="J38" s="564"/>
      <c r="K38" s="564"/>
      <c r="L38" s="564"/>
      <c r="M38" s="564"/>
      <c r="N38" s="559"/>
      <c r="O38" s="566">
        <f>N40</f>
        <v>20</v>
      </c>
      <c r="P38" s="144"/>
      <c r="Q38" s="144"/>
      <c r="S38" s="88">
        <f t="shared" si="0"/>
        <v>0</v>
      </c>
      <c r="T38" s="88" t="str">
        <f t="shared" si="1"/>
        <v/>
      </c>
    </row>
    <row r="39" spans="1:20" s="145" customFormat="1" ht="15" customHeight="1" x14ac:dyDescent="0.2">
      <c r="A39" s="567"/>
      <c r="B39" s="577" t="s">
        <v>34494</v>
      </c>
      <c r="C39" s="568">
        <v>20</v>
      </c>
      <c r="D39" s="569"/>
      <c r="E39" s="570"/>
      <c r="F39" s="570"/>
      <c r="G39" s="570"/>
      <c r="H39" s="570"/>
      <c r="I39" s="570"/>
      <c r="J39" s="570"/>
      <c r="K39" s="570"/>
      <c r="L39" s="570"/>
      <c r="M39" s="570"/>
      <c r="N39" s="571">
        <f>C39</f>
        <v>20</v>
      </c>
      <c r="O39" s="572"/>
      <c r="P39" s="144"/>
      <c r="Q39" s="144"/>
      <c r="S39" s="88"/>
      <c r="T39" s="88"/>
    </row>
    <row r="40" spans="1:20" s="145" customFormat="1" ht="15" customHeight="1" x14ac:dyDescent="0.2">
      <c r="A40" s="555"/>
      <c r="B40" s="573" t="s">
        <v>17</v>
      </c>
      <c r="C40" s="556"/>
      <c r="D40" s="557"/>
      <c r="E40" s="557"/>
      <c r="F40" s="557"/>
      <c r="G40" s="558"/>
      <c r="H40" s="557"/>
      <c r="I40" s="557"/>
      <c r="J40" s="557"/>
      <c r="K40" s="557"/>
      <c r="L40" s="557"/>
      <c r="M40" s="557"/>
      <c r="N40" s="559">
        <f>ROUND(SUM(N38:N39),2)</f>
        <v>20</v>
      </c>
      <c r="O40" s="574">
        <f>IFERROR(VLOOKUP(A38,'Planilha Orçamentária'!$A$9:$H$24,5,FALSE),0)</f>
        <v>0</v>
      </c>
      <c r="P40" s="144"/>
      <c r="Q40" s="144"/>
      <c r="S40" s="88"/>
      <c r="T40" s="88"/>
    </row>
    <row r="41" spans="1:20" s="145" customFormat="1" ht="15" customHeight="1" x14ac:dyDescent="0.2">
      <c r="A41" s="561" t="e">
        <f>'Planilha Orçamentária'!#REF!</f>
        <v>#REF!</v>
      </c>
      <c r="B41" s="576" t="e">
        <f>VLOOKUP(A41,'Planilha Orçamentária'!$A$9:$D$428,4,FALSE)</f>
        <v>#REF!</v>
      </c>
      <c r="C41" s="562"/>
      <c r="D41" s="563"/>
      <c r="E41" s="562"/>
      <c r="F41" s="564"/>
      <c r="G41" s="565"/>
      <c r="H41" s="564"/>
      <c r="I41" s="564"/>
      <c r="J41" s="564"/>
      <c r="K41" s="564"/>
      <c r="L41" s="564"/>
      <c r="M41" s="564"/>
      <c r="N41" s="559"/>
      <c r="O41" s="566">
        <f>N43</f>
        <v>35</v>
      </c>
      <c r="P41" s="144"/>
      <c r="Q41" s="144"/>
      <c r="S41" s="88"/>
      <c r="T41" s="88"/>
    </row>
    <row r="42" spans="1:20" s="145" customFormat="1" ht="15" customHeight="1" x14ac:dyDescent="0.2">
      <c r="A42" s="567"/>
      <c r="B42" s="577" t="s">
        <v>34491</v>
      </c>
      <c r="C42" s="568">
        <f>C39</f>
        <v>20</v>
      </c>
      <c r="D42" s="569">
        <f>N37</f>
        <v>248.1</v>
      </c>
      <c r="E42" s="570"/>
      <c r="F42" s="570"/>
      <c r="G42" s="580">
        <f>3.14*(0.1^2)</f>
        <v>3.1400000000000004E-2</v>
      </c>
      <c r="H42" s="580">
        <f>G42*D42*C42</f>
        <v>155.80680000000001</v>
      </c>
      <c r="I42" s="580"/>
      <c r="J42" s="580"/>
      <c r="K42" s="570"/>
      <c r="L42" s="570">
        <v>5.34</v>
      </c>
      <c r="M42" s="570">
        <f>H42/L42</f>
        <v>29.177303370786518</v>
      </c>
      <c r="N42" s="571">
        <v>35</v>
      </c>
      <c r="O42" s="572"/>
      <c r="P42" s="144"/>
      <c r="Q42" s="144"/>
      <c r="S42" s="88"/>
      <c r="T42" s="88"/>
    </row>
    <row r="43" spans="1:20" s="145" customFormat="1" ht="15" customHeight="1" x14ac:dyDescent="0.2">
      <c r="A43" s="555"/>
      <c r="B43" s="573" t="s">
        <v>17</v>
      </c>
      <c r="C43" s="556"/>
      <c r="D43" s="557"/>
      <c r="E43" s="557"/>
      <c r="F43" s="557"/>
      <c r="G43" s="558"/>
      <c r="H43" s="557"/>
      <c r="I43" s="557"/>
      <c r="J43" s="557"/>
      <c r="K43" s="557"/>
      <c r="L43" s="557"/>
      <c r="M43" s="557"/>
      <c r="N43" s="559">
        <f>ROUND(SUM(N41:N42),2)</f>
        <v>35</v>
      </c>
      <c r="O43" s="574">
        <f>IFERROR(VLOOKUP(A41,'Planilha Orçamentária'!$A$9:$H$24,5,FALSE),0)</f>
        <v>0</v>
      </c>
      <c r="P43" s="144"/>
      <c r="Q43" s="144"/>
      <c r="S43" s="88"/>
      <c r="T43" s="88"/>
    </row>
    <row r="44" spans="1:20" s="145" customFormat="1" ht="15" customHeight="1" x14ac:dyDescent="0.2">
      <c r="A44" s="561" t="e">
        <f>'Planilha Orçamentária'!#REF!</f>
        <v>#REF!</v>
      </c>
      <c r="B44" s="576" t="e">
        <f>VLOOKUP(A44,'Planilha Orçamentária'!$A$9:$D$428,4,FALSE)</f>
        <v>#REF!</v>
      </c>
      <c r="C44" s="562"/>
      <c r="D44" s="563"/>
      <c r="E44" s="562"/>
      <c r="F44" s="564"/>
      <c r="G44" s="565"/>
      <c r="H44" s="564"/>
      <c r="I44" s="564"/>
      <c r="J44" s="564"/>
      <c r="K44" s="564"/>
      <c r="L44" s="564"/>
      <c r="M44" s="564"/>
      <c r="N44" s="559"/>
      <c r="O44" s="566">
        <f>N46</f>
        <v>14.4</v>
      </c>
      <c r="P44" s="144"/>
      <c r="Q44" s="144"/>
      <c r="S44" s="88"/>
      <c r="T44" s="88"/>
    </row>
    <row r="45" spans="1:20" s="145" customFormat="1" ht="15" customHeight="1" x14ac:dyDescent="0.2">
      <c r="A45" s="567"/>
      <c r="B45" s="577" t="s">
        <v>34492</v>
      </c>
      <c r="C45" s="568">
        <v>16</v>
      </c>
      <c r="D45" s="569">
        <v>0.9</v>
      </c>
      <c r="E45" s="570"/>
      <c r="F45" s="570"/>
      <c r="G45" s="570"/>
      <c r="H45" s="570"/>
      <c r="I45" s="570"/>
      <c r="J45" s="570"/>
      <c r="K45" s="570"/>
      <c r="L45" s="570"/>
      <c r="M45" s="570">
        <f>D45*C45</f>
        <v>14.4</v>
      </c>
      <c r="N45" s="571">
        <f>M45</f>
        <v>14.4</v>
      </c>
      <c r="O45" s="572"/>
      <c r="P45" s="144"/>
      <c r="Q45" s="144"/>
      <c r="S45" s="88"/>
      <c r="T45" s="88"/>
    </row>
    <row r="46" spans="1:20" s="145" customFormat="1" ht="15" customHeight="1" x14ac:dyDescent="0.2">
      <c r="A46" s="555"/>
      <c r="B46" s="573" t="s">
        <v>17</v>
      </c>
      <c r="C46" s="556"/>
      <c r="D46" s="557"/>
      <c r="E46" s="557"/>
      <c r="F46" s="557"/>
      <c r="G46" s="558"/>
      <c r="H46" s="557"/>
      <c r="I46" s="557"/>
      <c r="J46" s="557"/>
      <c r="K46" s="557"/>
      <c r="L46" s="557"/>
      <c r="M46" s="557"/>
      <c r="N46" s="559">
        <f>ROUND(SUM(N44:N45),2)</f>
        <v>14.4</v>
      </c>
      <c r="O46" s="574">
        <f>IFERROR(VLOOKUP(A44,'Planilha Orçamentária'!$A$9:$H$24,5,FALSE),0)</f>
        <v>0</v>
      </c>
      <c r="P46" s="144"/>
      <c r="Q46" s="144"/>
      <c r="S46" s="88"/>
      <c r="T46" s="88"/>
    </row>
    <row r="47" spans="1:20" s="145" customFormat="1" ht="15" customHeight="1" x14ac:dyDescent="0.2">
      <c r="A47" s="561" t="e">
        <f>'Planilha Orçamentária'!#REF!</f>
        <v>#REF!</v>
      </c>
      <c r="B47" s="576" t="e">
        <f>VLOOKUP(A47,'Planilha Orçamentária'!$A$9:$D$428,4,FALSE)</f>
        <v>#REF!</v>
      </c>
      <c r="C47" s="562"/>
      <c r="D47" s="563"/>
      <c r="E47" s="562"/>
      <c r="F47" s="564"/>
      <c r="G47" s="565"/>
      <c r="H47" s="564"/>
      <c r="I47" s="564"/>
      <c r="J47" s="564"/>
      <c r="K47" s="564"/>
      <c r="L47" s="564"/>
      <c r="M47" s="564"/>
      <c r="N47" s="559"/>
      <c r="O47" s="566">
        <f>N49</f>
        <v>248.1</v>
      </c>
      <c r="P47" s="144"/>
      <c r="Q47" s="144"/>
      <c r="S47" s="88"/>
      <c r="T47" s="88"/>
    </row>
    <row r="48" spans="1:20" s="145" customFormat="1" ht="15" customHeight="1" x14ac:dyDescent="0.2">
      <c r="A48" s="567"/>
      <c r="B48" s="577" t="s">
        <v>34491</v>
      </c>
      <c r="C48" s="568">
        <f>N35</f>
        <v>248.10000000000002</v>
      </c>
      <c r="D48" s="569"/>
      <c r="E48" s="570"/>
      <c r="F48" s="570"/>
      <c r="G48" s="570"/>
      <c r="H48" s="570"/>
      <c r="I48" s="570"/>
      <c r="J48" s="570"/>
      <c r="K48" s="570"/>
      <c r="L48" s="570"/>
      <c r="M48" s="570"/>
      <c r="N48" s="571">
        <f>C48</f>
        <v>248.10000000000002</v>
      </c>
      <c r="O48" s="572"/>
      <c r="P48" s="144"/>
      <c r="Q48" s="144"/>
      <c r="S48" s="88"/>
      <c r="T48" s="88"/>
    </row>
    <row r="49" spans="1:20" s="145" customFormat="1" ht="15" customHeight="1" x14ac:dyDescent="0.2">
      <c r="A49" s="555"/>
      <c r="B49" s="573" t="s">
        <v>17</v>
      </c>
      <c r="C49" s="556"/>
      <c r="D49" s="557"/>
      <c r="E49" s="557"/>
      <c r="F49" s="557"/>
      <c r="G49" s="558"/>
      <c r="H49" s="557"/>
      <c r="I49" s="557"/>
      <c r="J49" s="557"/>
      <c r="K49" s="557"/>
      <c r="L49" s="557"/>
      <c r="M49" s="557"/>
      <c r="N49" s="559">
        <f>ROUND(SUM(N47:N48),2)</f>
        <v>248.1</v>
      </c>
      <c r="O49" s="574">
        <f>IFERROR(VLOOKUP(A47,'Planilha Orçamentária'!$A$9:$H$24,5,FALSE),0)</f>
        <v>0</v>
      </c>
      <c r="P49" s="144"/>
      <c r="Q49" s="144"/>
      <c r="S49" s="88"/>
      <c r="T49" s="88"/>
    </row>
    <row r="50" spans="1:20" s="145" customFormat="1" ht="15" customHeight="1" x14ac:dyDescent="0.2">
      <c r="A50" s="561">
        <f>'Planilha Orçamentária'!A10</f>
        <v>1.01</v>
      </c>
      <c r="B50" s="576" t="str">
        <f>VLOOKUP(A50,'Planilha Orçamentária'!$A$9:$D$428,4,FALSE)</f>
        <v xml:space="preserve">Anteprojeto - Levantamento topográfico - Levantamento de campo </v>
      </c>
      <c r="C50" s="562"/>
      <c r="D50" s="563"/>
      <c r="E50" s="562"/>
      <c r="F50" s="564"/>
      <c r="G50" s="565"/>
      <c r="H50" s="564"/>
      <c r="I50" s="564"/>
      <c r="J50" s="564"/>
      <c r="K50" s="564"/>
      <c r="L50" s="564"/>
      <c r="M50" s="564"/>
      <c r="N50" s="559"/>
      <c r="O50" s="566">
        <f>N52</f>
        <v>32</v>
      </c>
      <c r="P50" s="144"/>
      <c r="Q50" s="144"/>
      <c r="S50" s="88"/>
      <c r="T50" s="88"/>
    </row>
    <row r="51" spans="1:20" s="145" customFormat="1" ht="15" customHeight="1" x14ac:dyDescent="0.2">
      <c r="A51" s="567"/>
      <c r="B51" s="577" t="s">
        <v>34493</v>
      </c>
      <c r="C51" s="568">
        <v>2</v>
      </c>
      <c r="D51" s="569">
        <v>5</v>
      </c>
      <c r="E51" s="570">
        <v>0.8</v>
      </c>
      <c r="F51" s="570">
        <v>4</v>
      </c>
      <c r="G51" s="570"/>
      <c r="H51" s="570">
        <f>F51*E51*D51</f>
        <v>16</v>
      </c>
      <c r="I51" s="570"/>
      <c r="J51" s="570"/>
      <c r="K51" s="570"/>
      <c r="L51" s="570"/>
      <c r="M51" s="570">
        <f>H51*C51</f>
        <v>32</v>
      </c>
      <c r="N51" s="571">
        <f>M51</f>
        <v>32</v>
      </c>
      <c r="O51" s="572"/>
      <c r="P51" s="144"/>
      <c r="Q51" s="144"/>
      <c r="S51" s="88"/>
      <c r="T51" s="88"/>
    </row>
    <row r="52" spans="1:20" s="145" customFormat="1" ht="15" customHeight="1" x14ac:dyDescent="0.2">
      <c r="A52" s="555"/>
      <c r="B52" s="573" t="s">
        <v>17</v>
      </c>
      <c r="C52" s="556"/>
      <c r="D52" s="557"/>
      <c r="E52" s="557"/>
      <c r="F52" s="557"/>
      <c r="G52" s="558"/>
      <c r="H52" s="557"/>
      <c r="I52" s="557"/>
      <c r="J52" s="557"/>
      <c r="K52" s="557"/>
      <c r="L52" s="557"/>
      <c r="M52" s="557"/>
      <c r="N52" s="559">
        <f>ROUND(SUM(N50:N51),2)</f>
        <v>32</v>
      </c>
      <c r="O52" s="574" t="str">
        <f>IFERROR(VLOOKUP(A50,'Planilha Orçamentária'!$A$9:$H$24,5,FALSE),0)</f>
        <v>und</v>
      </c>
      <c r="P52" s="144"/>
      <c r="Q52" s="144"/>
      <c r="S52" s="88"/>
      <c r="T52" s="88"/>
    </row>
    <row r="53" spans="1:20" s="145" customFormat="1" ht="15" customHeight="1" x14ac:dyDescent="0.2">
      <c r="A53" s="561" t="e">
        <f>'Planilha Orçamentária'!#REF!</f>
        <v>#REF!</v>
      </c>
      <c r="B53" s="576" t="e">
        <f>VLOOKUP(A53,'Planilha Orçamentária'!$A$9:$D$428,4,FALSE)</f>
        <v>#REF!</v>
      </c>
      <c r="C53" s="562"/>
      <c r="D53" s="563"/>
      <c r="E53" s="562"/>
      <c r="F53" s="564"/>
      <c r="G53" s="565"/>
      <c r="H53" s="564"/>
      <c r="I53" s="564"/>
      <c r="J53" s="564"/>
      <c r="K53" s="564"/>
      <c r="L53" s="564"/>
      <c r="M53" s="564"/>
      <c r="N53" s="559"/>
      <c r="O53" s="566">
        <f>N55</f>
        <v>16</v>
      </c>
      <c r="P53" s="144"/>
      <c r="Q53" s="144"/>
      <c r="S53" s="88"/>
      <c r="T53" s="88"/>
    </row>
    <row r="54" spans="1:20" s="145" customFormat="1" ht="15" customHeight="1" x14ac:dyDescent="0.2">
      <c r="A54" s="567"/>
      <c r="B54" s="577" t="s">
        <v>34491</v>
      </c>
      <c r="C54" s="568">
        <v>16</v>
      </c>
      <c r="D54" s="569"/>
      <c r="E54" s="570"/>
      <c r="F54" s="570"/>
      <c r="G54" s="570"/>
      <c r="H54" s="570"/>
      <c r="I54" s="570"/>
      <c r="J54" s="570"/>
      <c r="K54" s="570"/>
      <c r="L54" s="570"/>
      <c r="M54" s="570"/>
      <c r="N54" s="571">
        <f>C54</f>
        <v>16</v>
      </c>
      <c r="O54" s="572"/>
      <c r="P54" s="144"/>
      <c r="Q54" s="144"/>
      <c r="S54" s="88"/>
      <c r="T54" s="88"/>
    </row>
    <row r="55" spans="1:20" s="145" customFormat="1" ht="15" customHeight="1" x14ac:dyDescent="0.2">
      <c r="A55" s="555"/>
      <c r="B55" s="573" t="s">
        <v>17</v>
      </c>
      <c r="C55" s="556"/>
      <c r="D55" s="557"/>
      <c r="E55" s="557"/>
      <c r="F55" s="557"/>
      <c r="G55" s="558"/>
      <c r="H55" s="557"/>
      <c r="I55" s="557"/>
      <c r="J55" s="557"/>
      <c r="K55" s="557"/>
      <c r="L55" s="557"/>
      <c r="M55" s="557"/>
      <c r="N55" s="559">
        <f>ROUND(SUM(N53:N54),2)</f>
        <v>16</v>
      </c>
      <c r="O55" s="574">
        <f>IFERROR(VLOOKUP(A53,'Planilha Orçamentária'!$A$9:$H$24,5,FALSE),0)</f>
        <v>0</v>
      </c>
      <c r="P55" s="144"/>
      <c r="Q55" s="144"/>
      <c r="S55" s="88"/>
      <c r="T55" s="88"/>
    </row>
    <row r="56" spans="1:20" s="145" customFormat="1" ht="15" customHeight="1" x14ac:dyDescent="0.2">
      <c r="A56" s="561" t="e">
        <f>'Planilha Orçamentária'!#REF!</f>
        <v>#REF!</v>
      </c>
      <c r="B56" s="576" t="e">
        <f>VLOOKUP(A56,'Planilha Orçamentária'!$A$9:$D$428,4,FALSE)</f>
        <v>#REF!</v>
      </c>
      <c r="C56" s="562"/>
      <c r="D56" s="563"/>
      <c r="E56" s="562"/>
      <c r="F56" s="564"/>
      <c r="G56" s="565"/>
      <c r="H56" s="564"/>
      <c r="I56" s="564"/>
      <c r="J56" s="564"/>
      <c r="K56" s="564"/>
      <c r="L56" s="564"/>
      <c r="M56" s="564"/>
      <c r="N56" s="559"/>
      <c r="O56" s="566">
        <f>N58</f>
        <v>2</v>
      </c>
      <c r="P56" s="144"/>
      <c r="Q56" s="144"/>
      <c r="S56" s="88"/>
      <c r="T56" s="88"/>
    </row>
    <row r="57" spans="1:20" s="145" customFormat="1" ht="15" customHeight="1" x14ac:dyDescent="0.2">
      <c r="A57" s="567"/>
      <c r="B57" s="577" t="s">
        <v>34491</v>
      </c>
      <c r="C57" s="568">
        <v>16</v>
      </c>
      <c r="D57" s="569">
        <v>0.5</v>
      </c>
      <c r="E57" s="570">
        <v>0.5</v>
      </c>
      <c r="F57" s="570">
        <v>0.5</v>
      </c>
      <c r="G57" s="570"/>
      <c r="H57" s="570">
        <f>F57*E57*D57</f>
        <v>0.125</v>
      </c>
      <c r="I57" s="570"/>
      <c r="J57" s="570"/>
      <c r="K57" s="570"/>
      <c r="L57" s="570"/>
      <c r="M57" s="570">
        <f>H57*C57</f>
        <v>2</v>
      </c>
      <c r="N57" s="571">
        <f>M57</f>
        <v>2</v>
      </c>
      <c r="O57" s="572"/>
      <c r="P57" s="144"/>
      <c r="Q57" s="144"/>
      <c r="S57" s="88"/>
      <c r="T57" s="88"/>
    </row>
    <row r="58" spans="1:20" s="145" customFormat="1" ht="15" customHeight="1" x14ac:dyDescent="0.2">
      <c r="A58" s="555"/>
      <c r="B58" s="573" t="s">
        <v>17</v>
      </c>
      <c r="C58" s="556"/>
      <c r="D58" s="557"/>
      <c r="E58" s="557"/>
      <c r="F58" s="557"/>
      <c r="G58" s="558"/>
      <c r="H58" s="557"/>
      <c r="I58" s="557"/>
      <c r="J58" s="557"/>
      <c r="K58" s="557"/>
      <c r="L58" s="557"/>
      <c r="M58" s="557"/>
      <c r="N58" s="559">
        <f>ROUND(SUM(N56:N57),2)</f>
        <v>2</v>
      </c>
      <c r="O58" s="574">
        <f>IFERROR(VLOOKUP(A56,'Planilha Orçamentária'!$A$9:$H$24,5,FALSE),0)</f>
        <v>0</v>
      </c>
      <c r="P58" s="144"/>
      <c r="Q58" s="144"/>
      <c r="S58" s="88"/>
      <c r="T58" s="88"/>
    </row>
    <row r="59" spans="1:20" s="145" customFormat="1" ht="15" customHeight="1" x14ac:dyDescent="0.2">
      <c r="A59" s="561" t="e">
        <f>'Planilha Orçamentária'!#REF!</f>
        <v>#REF!</v>
      </c>
      <c r="B59" s="576" t="e">
        <f>VLOOKUP(A59,'Planilha Orçamentária'!$A$9:$D$428,4,FALSE)</f>
        <v>#REF!</v>
      </c>
      <c r="C59" s="562"/>
      <c r="D59" s="563"/>
      <c r="E59" s="562"/>
      <c r="F59" s="564"/>
      <c r="G59" s="565"/>
      <c r="H59" s="564"/>
      <c r="I59" s="564"/>
      <c r="J59" s="564"/>
      <c r="K59" s="564"/>
      <c r="L59" s="564"/>
      <c r="M59" s="564"/>
      <c r="N59" s="559"/>
      <c r="O59" s="566">
        <f>N61</f>
        <v>270</v>
      </c>
      <c r="P59" s="144"/>
      <c r="Q59" s="144"/>
      <c r="S59" s="88"/>
      <c r="T59" s="88"/>
    </row>
    <row r="60" spans="1:20" s="145" customFormat="1" ht="15" customHeight="1" x14ac:dyDescent="0.2">
      <c r="A60" s="567"/>
      <c r="B60" s="577" t="s">
        <v>34487</v>
      </c>
      <c r="C60" s="568">
        <v>2</v>
      </c>
      <c r="D60" s="569"/>
      <c r="E60" s="570"/>
      <c r="F60" s="570"/>
      <c r="G60" s="570"/>
      <c r="H60" s="570">
        <f>N12</f>
        <v>135</v>
      </c>
      <c r="I60" s="570"/>
      <c r="J60" s="570"/>
      <c r="K60" s="570"/>
      <c r="L60" s="570"/>
      <c r="M60" s="570"/>
      <c r="N60" s="571">
        <f>H60*C60</f>
        <v>270</v>
      </c>
      <c r="O60" s="572"/>
      <c r="P60" s="144"/>
      <c r="Q60" s="144"/>
      <c r="S60" s="88"/>
      <c r="T60" s="88"/>
    </row>
    <row r="61" spans="1:20" s="145" customFormat="1" ht="15" customHeight="1" x14ac:dyDescent="0.2">
      <c r="A61" s="555"/>
      <c r="B61" s="573" t="s">
        <v>17</v>
      </c>
      <c r="C61" s="556"/>
      <c r="D61" s="557"/>
      <c r="E61" s="557"/>
      <c r="F61" s="557"/>
      <c r="G61" s="558"/>
      <c r="H61" s="557"/>
      <c r="I61" s="557"/>
      <c r="J61" s="557"/>
      <c r="K61" s="557"/>
      <c r="L61" s="557"/>
      <c r="M61" s="557"/>
      <c r="N61" s="559">
        <f>ROUND(SUM(N59:N60),2)</f>
        <v>270</v>
      </c>
      <c r="O61" s="574">
        <f>IFERROR(VLOOKUP(A59,'Planilha Orçamentária'!$A$9:$H$24,5,FALSE),0)</f>
        <v>0</v>
      </c>
      <c r="P61" s="144"/>
      <c r="Q61" s="144"/>
      <c r="S61" s="88"/>
      <c r="T61" s="88"/>
    </row>
    <row r="62" spans="1:20" s="145" customFormat="1" ht="15" customHeight="1" x14ac:dyDescent="0.2">
      <c r="A62" s="561" t="e">
        <f>'Planilha Orçamentária'!#REF!</f>
        <v>#REF!</v>
      </c>
      <c r="B62" s="576" t="e">
        <f>VLOOKUP(A62,'Planilha Orçamentária'!$A$9:$D$428,4,FALSE)</f>
        <v>#REF!</v>
      </c>
      <c r="C62" s="562"/>
      <c r="D62" s="563"/>
      <c r="E62" s="562"/>
      <c r="F62" s="564"/>
      <c r="G62" s="565"/>
      <c r="H62" s="564"/>
      <c r="I62" s="564"/>
      <c r="J62" s="564"/>
      <c r="K62" s="564"/>
      <c r="L62" s="564"/>
      <c r="M62" s="564"/>
      <c r="N62" s="559"/>
      <c r="O62" s="566">
        <f>N64</f>
        <v>200</v>
      </c>
      <c r="P62" s="144"/>
      <c r="Q62" s="144"/>
      <c r="S62" s="88"/>
      <c r="T62" s="88"/>
    </row>
    <row r="63" spans="1:20" s="145" customFormat="1" ht="15" customHeight="1" x14ac:dyDescent="0.2">
      <c r="A63" s="567"/>
      <c r="B63" s="577"/>
      <c r="C63" s="568">
        <v>2</v>
      </c>
      <c r="D63" s="569">
        <v>20</v>
      </c>
      <c r="E63" s="570">
        <v>5</v>
      </c>
      <c r="F63" s="570">
        <v>2</v>
      </c>
      <c r="G63" s="570">
        <f>D63*E63</f>
        <v>100</v>
      </c>
      <c r="H63" s="570">
        <f>D63*E63</f>
        <v>100</v>
      </c>
      <c r="I63" s="570"/>
      <c r="J63" s="570"/>
      <c r="K63" s="570"/>
      <c r="L63" s="570"/>
      <c r="M63" s="570"/>
      <c r="N63" s="571">
        <f>G63*C63</f>
        <v>200</v>
      </c>
      <c r="O63" s="572"/>
      <c r="P63" s="144"/>
      <c r="Q63" s="144"/>
      <c r="S63" s="88"/>
      <c r="T63" s="88"/>
    </row>
    <row r="64" spans="1:20" s="145" customFormat="1" ht="15" customHeight="1" x14ac:dyDescent="0.2">
      <c r="A64" s="555"/>
      <c r="B64" s="573" t="s">
        <v>17</v>
      </c>
      <c r="C64" s="556"/>
      <c r="D64" s="557"/>
      <c r="E64" s="557"/>
      <c r="F64" s="557"/>
      <c r="G64" s="558"/>
      <c r="H64" s="557"/>
      <c r="I64" s="557"/>
      <c r="J64" s="557"/>
      <c r="K64" s="557"/>
      <c r="L64" s="557"/>
      <c r="M64" s="557"/>
      <c r="N64" s="559">
        <f>ROUND(SUM(N62:N63),2)</f>
        <v>200</v>
      </c>
      <c r="O64" s="574">
        <f>IFERROR(VLOOKUP(A62,'Planilha Orçamentária'!$A$9:$H$24,5,FALSE),0)</f>
        <v>0</v>
      </c>
      <c r="P64" s="144"/>
      <c r="Q64" s="144"/>
      <c r="S64" s="88"/>
      <c r="T64" s="88"/>
    </row>
    <row r="65" spans="1:20" s="145" customFormat="1" ht="15" customHeight="1" x14ac:dyDescent="0.2">
      <c r="A65" s="561" t="e">
        <f>'Planilha Orçamentária'!#REF!</f>
        <v>#REF!</v>
      </c>
      <c r="B65" s="576" t="e">
        <f>VLOOKUP(A65,'Planilha Orçamentária'!$A$9:$D$428,4,FALSE)</f>
        <v>#REF!</v>
      </c>
      <c r="C65" s="562"/>
      <c r="D65" s="563"/>
      <c r="E65" s="562"/>
      <c r="F65" s="564"/>
      <c r="G65" s="565"/>
      <c r="H65" s="564"/>
      <c r="I65" s="564"/>
      <c r="J65" s="564"/>
      <c r="K65" s="564"/>
      <c r="L65" s="564"/>
      <c r="M65" s="564"/>
      <c r="N65" s="559"/>
      <c r="O65" s="566">
        <f>N67</f>
        <v>140</v>
      </c>
      <c r="P65" s="144"/>
      <c r="Q65" s="144"/>
      <c r="S65" s="88"/>
      <c r="T65" s="88"/>
    </row>
    <row r="66" spans="1:20" s="145" customFormat="1" ht="15" customHeight="1" x14ac:dyDescent="0.2">
      <c r="A66" s="567"/>
      <c r="B66" s="577" t="s">
        <v>34491</v>
      </c>
      <c r="C66" s="568">
        <v>2</v>
      </c>
      <c r="D66" s="569">
        <v>14</v>
      </c>
      <c r="E66" s="570"/>
      <c r="F66" s="570">
        <v>5</v>
      </c>
      <c r="G66" s="570">
        <f>F66*D66</f>
        <v>70</v>
      </c>
      <c r="H66" s="570"/>
      <c r="I66" s="570"/>
      <c r="J66" s="570"/>
      <c r="K66" s="570"/>
      <c r="L66" s="570"/>
      <c r="M66" s="570"/>
      <c r="N66" s="571">
        <f>G66*C66</f>
        <v>140</v>
      </c>
      <c r="O66" s="572"/>
      <c r="P66" s="144"/>
      <c r="Q66" s="144"/>
      <c r="S66" s="88"/>
      <c r="T66" s="88"/>
    </row>
    <row r="67" spans="1:20" s="145" customFormat="1" ht="15" customHeight="1" x14ac:dyDescent="0.2">
      <c r="A67" s="555"/>
      <c r="B67" s="573" t="s">
        <v>17</v>
      </c>
      <c r="C67" s="556"/>
      <c r="D67" s="557"/>
      <c r="E67" s="557"/>
      <c r="F67" s="557"/>
      <c r="G67" s="558"/>
      <c r="H67" s="557"/>
      <c r="I67" s="557"/>
      <c r="J67" s="557"/>
      <c r="K67" s="557"/>
      <c r="L67" s="557"/>
      <c r="M67" s="557"/>
      <c r="N67" s="559">
        <f>ROUND(SUM(N65:N66),2)</f>
        <v>140</v>
      </c>
      <c r="O67" s="574">
        <f>IFERROR(VLOOKUP(A65,'Planilha Orçamentária'!$A$9:$H$24,5,FALSE),0)</f>
        <v>0</v>
      </c>
      <c r="P67" s="144"/>
      <c r="Q67" s="144"/>
      <c r="S67" s="88"/>
      <c r="T67" s="88"/>
    </row>
    <row r="68" spans="1:20" s="145" customFormat="1" ht="15" customHeight="1" x14ac:dyDescent="0.2">
      <c r="A68" s="561" t="e">
        <f>'Planilha Orçamentária'!#REF!</f>
        <v>#REF!</v>
      </c>
      <c r="B68" s="576" t="e">
        <f>VLOOKUP(A68,'Planilha Orçamentária'!$A$9:$D$428,4,FALSE)</f>
        <v>#REF!</v>
      </c>
      <c r="C68" s="581"/>
      <c r="D68" s="581"/>
      <c r="E68" s="581"/>
      <c r="F68" s="581"/>
      <c r="G68" s="581"/>
      <c r="H68" s="564"/>
      <c r="I68" s="564"/>
      <c r="J68" s="564"/>
      <c r="K68" s="564"/>
      <c r="L68" s="564"/>
      <c r="M68" s="564"/>
      <c r="N68" s="559"/>
      <c r="O68" s="566">
        <f>N70</f>
        <v>22.4</v>
      </c>
      <c r="P68" s="144"/>
      <c r="Q68" s="144"/>
      <c r="S68" s="88"/>
      <c r="T68" s="88"/>
    </row>
    <row r="69" spans="1:20" s="145" customFormat="1" ht="15" customHeight="1" x14ac:dyDescent="0.2">
      <c r="A69" s="567"/>
      <c r="B69" s="577" t="s">
        <v>34493</v>
      </c>
      <c r="C69" s="562">
        <v>2</v>
      </c>
      <c r="D69" s="563">
        <v>14</v>
      </c>
      <c r="E69" s="562">
        <v>0.8</v>
      </c>
      <c r="F69" s="564"/>
      <c r="G69" s="565">
        <f>E69*D69</f>
        <v>11.200000000000001</v>
      </c>
      <c r="H69" s="570"/>
      <c r="I69" s="570"/>
      <c r="J69" s="570"/>
      <c r="K69" s="570"/>
      <c r="L69" s="570"/>
      <c r="M69" s="570"/>
      <c r="N69" s="571">
        <f>G69*C69</f>
        <v>22.400000000000002</v>
      </c>
      <c r="O69" s="572"/>
      <c r="P69" s="144"/>
      <c r="Q69" s="144"/>
      <c r="S69" s="88"/>
      <c r="T69" s="88"/>
    </row>
    <row r="70" spans="1:20" s="145" customFormat="1" ht="15" customHeight="1" x14ac:dyDescent="0.2">
      <c r="A70" s="555"/>
      <c r="B70" s="573" t="s">
        <v>17</v>
      </c>
      <c r="C70" s="556"/>
      <c r="D70" s="557"/>
      <c r="E70" s="557"/>
      <c r="F70" s="557"/>
      <c r="G70" s="558"/>
      <c r="H70" s="557"/>
      <c r="I70" s="557"/>
      <c r="J70" s="557"/>
      <c r="K70" s="557"/>
      <c r="L70" s="557"/>
      <c r="M70" s="557"/>
      <c r="N70" s="559">
        <f>ROUND(SUM(N68:N69),2)</f>
        <v>22.4</v>
      </c>
      <c r="O70" s="574">
        <f>IFERROR(VLOOKUP(A68,'Planilha Orçamentária'!$A$9:$H$24,5,FALSE),0)</f>
        <v>0</v>
      </c>
      <c r="P70" s="144"/>
      <c r="Q70" s="144"/>
      <c r="S70" s="88"/>
      <c r="T70" s="88"/>
    </row>
    <row r="71" spans="1:20" s="145" customFormat="1" ht="15" customHeight="1" x14ac:dyDescent="0.2">
      <c r="A71" s="561" t="e">
        <f>'Planilha Orçamentária'!#REF!</f>
        <v>#REF!</v>
      </c>
      <c r="B71" s="576" t="e">
        <f>VLOOKUP(A71,'Planilha Orçamentária'!$A$9:$D$428,4,FALSE)</f>
        <v>#REF!</v>
      </c>
      <c r="C71" s="562"/>
      <c r="D71" s="563"/>
      <c r="E71" s="562"/>
      <c r="F71" s="564"/>
      <c r="G71" s="565"/>
      <c r="H71" s="564"/>
      <c r="I71" s="564"/>
      <c r="J71" s="564"/>
      <c r="K71" s="564"/>
      <c r="L71" s="564"/>
      <c r="M71" s="564"/>
      <c r="N71" s="559"/>
      <c r="O71" s="566">
        <f>N73</f>
        <v>16</v>
      </c>
      <c r="P71" s="144"/>
      <c r="Q71" s="144"/>
      <c r="S71" s="88"/>
      <c r="T71" s="88"/>
    </row>
    <row r="72" spans="1:20" s="145" customFormat="1" ht="15" customHeight="1" x14ac:dyDescent="0.2">
      <c r="A72" s="567"/>
      <c r="B72" s="577"/>
      <c r="C72" s="568">
        <v>16</v>
      </c>
      <c r="D72" s="569">
        <v>1</v>
      </c>
      <c r="E72" s="570">
        <v>1</v>
      </c>
      <c r="F72" s="570"/>
      <c r="G72" s="570">
        <f>E72*D72</f>
        <v>1</v>
      </c>
      <c r="H72" s="570"/>
      <c r="I72" s="570"/>
      <c r="J72" s="570"/>
      <c r="K72" s="570"/>
      <c r="L72" s="570"/>
      <c r="M72" s="570"/>
      <c r="N72" s="571">
        <f>G72*C72</f>
        <v>16</v>
      </c>
      <c r="O72" s="572"/>
      <c r="P72" s="144"/>
      <c r="Q72" s="144"/>
      <c r="S72" s="88"/>
      <c r="T72" s="88"/>
    </row>
    <row r="73" spans="1:20" s="145" customFormat="1" ht="15" customHeight="1" x14ac:dyDescent="0.2">
      <c r="A73" s="555"/>
      <c r="B73" s="573" t="s">
        <v>17</v>
      </c>
      <c r="C73" s="556"/>
      <c r="D73" s="557"/>
      <c r="E73" s="557"/>
      <c r="F73" s="557"/>
      <c r="G73" s="558"/>
      <c r="H73" s="557"/>
      <c r="I73" s="557"/>
      <c r="J73" s="557"/>
      <c r="K73" s="557"/>
      <c r="L73" s="557"/>
      <c r="M73" s="557"/>
      <c r="N73" s="559">
        <f>ROUND(SUM(N71:N72),2)</f>
        <v>16</v>
      </c>
      <c r="O73" s="574">
        <f>IFERROR(VLOOKUP(A71,'Planilha Orçamentária'!$A$9:$H$24,5,FALSE),0)</f>
        <v>0</v>
      </c>
      <c r="P73" s="144"/>
      <c r="Q73" s="144"/>
      <c r="S73" s="88"/>
      <c r="T73" s="88"/>
    </row>
    <row r="74" spans="1:20" s="145" customFormat="1" ht="15" customHeight="1" x14ac:dyDescent="0.2">
      <c r="A74" s="561" t="e">
        <f>'Planilha Orçamentária'!#REF!</f>
        <v>#REF!</v>
      </c>
      <c r="B74" s="576" t="e">
        <f>VLOOKUP(A74,'Planilha Orçamentária'!$A$9:$D$428,4,FALSE)</f>
        <v>#REF!</v>
      </c>
      <c r="C74" s="562"/>
      <c r="D74" s="563"/>
      <c r="E74" s="562"/>
      <c r="F74" s="564"/>
      <c r="G74" s="565"/>
      <c r="H74" s="564"/>
      <c r="I74" s="564"/>
      <c r="J74" s="564"/>
      <c r="K74" s="564"/>
      <c r="L74" s="564"/>
      <c r="M74" s="564"/>
      <c r="N74" s="559"/>
      <c r="O74" s="566">
        <f>N76</f>
        <v>67.2</v>
      </c>
      <c r="P74" s="144"/>
      <c r="Q74" s="144"/>
      <c r="S74" s="88"/>
      <c r="T74" s="88"/>
    </row>
    <row r="75" spans="1:20" s="145" customFormat="1" ht="15" customHeight="1" x14ac:dyDescent="0.2">
      <c r="A75" s="567"/>
      <c r="B75" s="577" t="s">
        <v>34491</v>
      </c>
      <c r="C75" s="568">
        <v>4</v>
      </c>
      <c r="D75" s="569">
        <v>14</v>
      </c>
      <c r="E75" s="570">
        <v>1.2</v>
      </c>
      <c r="F75" s="570"/>
      <c r="G75" s="570">
        <f>E75*D75</f>
        <v>16.8</v>
      </c>
      <c r="H75" s="570"/>
      <c r="I75" s="570"/>
      <c r="J75" s="570"/>
      <c r="K75" s="570"/>
      <c r="L75" s="570"/>
      <c r="M75" s="570"/>
      <c r="N75" s="571">
        <f>G75*C75</f>
        <v>67.2</v>
      </c>
      <c r="O75" s="572"/>
      <c r="P75" s="144"/>
      <c r="Q75" s="144"/>
      <c r="S75" s="88"/>
      <c r="T75" s="88"/>
    </row>
    <row r="76" spans="1:20" s="145" customFormat="1" ht="15" customHeight="1" x14ac:dyDescent="0.2">
      <c r="A76" s="555"/>
      <c r="B76" s="573" t="s">
        <v>17</v>
      </c>
      <c r="C76" s="556"/>
      <c r="D76" s="557"/>
      <c r="E76" s="557"/>
      <c r="F76" s="557"/>
      <c r="G76" s="558"/>
      <c r="H76" s="557"/>
      <c r="I76" s="557"/>
      <c r="J76" s="557"/>
      <c r="K76" s="557"/>
      <c r="L76" s="557"/>
      <c r="M76" s="557"/>
      <c r="N76" s="559">
        <f>ROUND(SUM(N74:N75),2)</f>
        <v>67.2</v>
      </c>
      <c r="O76" s="574">
        <f>IFERROR(VLOOKUP(A74,'Planilha Orçamentária'!$A$9:$H$24,5,FALSE),0)</f>
        <v>0</v>
      </c>
      <c r="P76" s="144"/>
      <c r="Q76" s="144"/>
      <c r="S76" s="88"/>
      <c r="T76" s="88"/>
    </row>
    <row r="77" spans="1:20" s="145" customFormat="1" ht="15" customHeight="1" x14ac:dyDescent="0.2">
      <c r="A77" s="561" t="e">
        <f>'Planilha Orçamentária'!#REF!</f>
        <v>#REF!</v>
      </c>
      <c r="B77" s="576" t="e">
        <f>VLOOKUP(A77,'Planilha Orçamentária'!$A$9:$D$428,4,FALSE)</f>
        <v>#REF!</v>
      </c>
      <c r="C77" s="562"/>
      <c r="D77" s="563"/>
      <c r="E77" s="562"/>
      <c r="F77" s="564"/>
      <c r="G77" s="565"/>
      <c r="H77" s="564"/>
      <c r="I77" s="564"/>
      <c r="J77" s="564"/>
      <c r="K77" s="564"/>
      <c r="L77" s="564"/>
      <c r="M77" s="564"/>
      <c r="N77" s="559"/>
      <c r="O77" s="566">
        <f>N79</f>
        <v>156.65</v>
      </c>
      <c r="P77" s="144"/>
      <c r="Q77" s="144"/>
      <c r="S77" s="88"/>
      <c r="T77" s="88"/>
    </row>
    <row r="78" spans="1:20" s="145" customFormat="1" ht="15" customHeight="1" x14ac:dyDescent="0.2">
      <c r="A78" s="567"/>
      <c r="B78" s="577"/>
      <c r="C78" s="568"/>
      <c r="D78" s="569"/>
      <c r="E78" s="570"/>
      <c r="F78" s="570"/>
      <c r="G78" s="570"/>
      <c r="H78" s="570"/>
      <c r="I78" s="570"/>
      <c r="J78" s="570"/>
      <c r="K78" s="570"/>
      <c r="L78" s="570"/>
      <c r="M78" s="570"/>
      <c r="N78" s="571">
        <f>H79/10</f>
        <v>156.65303</v>
      </c>
      <c r="O78" s="572"/>
      <c r="P78" s="144"/>
      <c r="Q78" s="144"/>
      <c r="S78" s="88"/>
      <c r="T78" s="88"/>
    </row>
    <row r="79" spans="1:20" s="145" customFormat="1" ht="15" customHeight="1" x14ac:dyDescent="0.2">
      <c r="A79" s="555"/>
      <c r="B79" s="573" t="s">
        <v>17</v>
      </c>
      <c r="C79" s="556"/>
      <c r="D79" s="557"/>
      <c r="E79" s="557"/>
      <c r="F79" s="557"/>
      <c r="G79" s="558"/>
      <c r="H79" s="557">
        <f>(H57*2.2)+(N35*6.313)</f>
        <v>1566.5303000000001</v>
      </c>
      <c r="I79" s="557"/>
      <c r="J79" s="557"/>
      <c r="K79" s="557"/>
      <c r="L79" s="557"/>
      <c r="M79" s="557"/>
      <c r="N79" s="559">
        <f>ROUND(SUM(N77:N78),2)</f>
        <v>156.65</v>
      </c>
      <c r="O79" s="574">
        <f>IFERROR(VLOOKUP(A77,'Planilha Orçamentária'!$A$9:$H$24,5,FALSE),0)</f>
        <v>0</v>
      </c>
      <c r="P79" s="144"/>
      <c r="Q79" s="144"/>
      <c r="S79" s="88"/>
      <c r="T79" s="88"/>
    </row>
    <row r="80" spans="1:20" s="145" customFormat="1" ht="15" customHeight="1" x14ac:dyDescent="0.2">
      <c r="A80" s="561" t="e">
        <f>'Planilha Orçamentária'!#REF!</f>
        <v>#REF!</v>
      </c>
      <c r="B80" s="576" t="e">
        <f>VLOOKUP(A80,'Planilha Orçamentária'!$A$9:$D$428,4,FALSE)</f>
        <v>#REF!</v>
      </c>
      <c r="C80" s="562"/>
      <c r="D80" s="563"/>
      <c r="E80" s="562"/>
      <c r="F80" s="564"/>
      <c r="G80" s="565"/>
      <c r="H80" s="564"/>
      <c r="I80" s="564"/>
      <c r="J80" s="564"/>
      <c r="K80" s="564"/>
      <c r="L80" s="564"/>
      <c r="M80" s="564"/>
      <c r="N80" s="559"/>
      <c r="O80" s="566">
        <f>N82</f>
        <v>280</v>
      </c>
      <c r="P80" s="144"/>
      <c r="Q80" s="144"/>
      <c r="S80" s="88"/>
      <c r="T80" s="88"/>
    </row>
    <row r="81" spans="1:21" s="145" customFormat="1" ht="15" customHeight="1" x14ac:dyDescent="0.2">
      <c r="A81" s="567"/>
      <c r="B81" s="577" t="s">
        <v>34491</v>
      </c>
      <c r="C81" s="568">
        <v>2</v>
      </c>
      <c r="D81" s="569">
        <v>14</v>
      </c>
      <c r="E81" s="570">
        <v>2</v>
      </c>
      <c r="F81" s="570">
        <v>5</v>
      </c>
      <c r="G81" s="570"/>
      <c r="H81" s="570">
        <f>F81*E81*D81</f>
        <v>140</v>
      </c>
      <c r="I81" s="570"/>
      <c r="J81" s="570"/>
      <c r="K81" s="570"/>
      <c r="L81" s="570"/>
      <c r="M81" s="570"/>
      <c r="N81" s="571">
        <f>H81*C81</f>
        <v>280</v>
      </c>
      <c r="O81" s="572"/>
      <c r="P81" s="144"/>
      <c r="Q81" s="144"/>
      <c r="S81" s="88"/>
      <c r="T81" s="88"/>
    </row>
    <row r="82" spans="1:21" s="145" customFormat="1" ht="15" customHeight="1" x14ac:dyDescent="0.2">
      <c r="A82" s="555"/>
      <c r="B82" s="573" t="s">
        <v>17</v>
      </c>
      <c r="C82" s="556"/>
      <c r="D82" s="557"/>
      <c r="E82" s="557"/>
      <c r="F82" s="557"/>
      <c r="G82" s="558"/>
      <c r="H82" s="557"/>
      <c r="I82" s="557"/>
      <c r="J82" s="557"/>
      <c r="K82" s="557"/>
      <c r="L82" s="557"/>
      <c r="M82" s="557"/>
      <c r="N82" s="559">
        <f>ROUND(SUM(N80:N81),2)</f>
        <v>280</v>
      </c>
      <c r="O82" s="574">
        <f>IFERROR(VLOOKUP(A80,'Planilha Orçamentária'!$A$9:$H$24,5,FALSE),0)</f>
        <v>0</v>
      </c>
      <c r="P82" s="144"/>
      <c r="Q82" s="144"/>
      <c r="S82" s="88"/>
      <c r="T82" s="88"/>
    </row>
    <row r="83" spans="1:21" s="145" customFormat="1" ht="15" customHeight="1" x14ac:dyDescent="0.2">
      <c r="A83" s="561" t="e">
        <f>'Planilha Orçamentária'!#REF!</f>
        <v>#REF!</v>
      </c>
      <c r="B83" s="576" t="e">
        <f>VLOOKUP(A83,'Planilha Orçamentária'!$A$9:$D$428,4,FALSE)</f>
        <v>#REF!</v>
      </c>
      <c r="C83" s="562"/>
      <c r="D83" s="563"/>
      <c r="E83" s="562"/>
      <c r="F83" s="564"/>
      <c r="G83" s="565"/>
      <c r="H83" s="564"/>
      <c r="I83" s="564"/>
      <c r="J83" s="564"/>
      <c r="K83" s="564"/>
      <c r="L83" s="564"/>
      <c r="M83" s="564"/>
      <c r="N83" s="559"/>
      <c r="O83" s="566">
        <f>N85</f>
        <v>1033.9100000000001</v>
      </c>
      <c r="P83" s="144"/>
      <c r="Q83" s="144"/>
      <c r="S83" s="88"/>
      <c r="T83" s="88"/>
    </row>
    <row r="84" spans="1:21" s="145" customFormat="1" ht="15" customHeight="1" x14ac:dyDescent="0.2">
      <c r="A84" s="567"/>
      <c r="B84" s="577"/>
      <c r="C84" s="568">
        <v>1</v>
      </c>
      <c r="D84" s="569"/>
      <c r="E84" s="570"/>
      <c r="F84" s="570"/>
      <c r="G84" s="570"/>
      <c r="H84" s="570"/>
      <c r="I84" s="570"/>
      <c r="J84" s="570"/>
      <c r="K84" s="570"/>
      <c r="L84" s="570"/>
      <c r="M84" s="570"/>
      <c r="N84" s="571">
        <f>(H85*F85)/10</f>
        <v>1033.9099980000001</v>
      </c>
      <c r="O84" s="572"/>
      <c r="P84" s="144"/>
      <c r="Q84" s="144"/>
      <c r="S84" s="88"/>
      <c r="T84" s="88"/>
    </row>
    <row r="85" spans="1:21" s="145" customFormat="1" ht="15" customHeight="1" x14ac:dyDescent="0.2">
      <c r="A85" s="555"/>
      <c r="B85" s="573" t="s">
        <v>17</v>
      </c>
      <c r="C85" s="556"/>
      <c r="D85" s="557"/>
      <c r="E85" s="557"/>
      <c r="F85" s="557">
        <v>5.5</v>
      </c>
      <c r="G85" s="558"/>
      <c r="H85" s="557">
        <f>H79*1.2</f>
        <v>1879.83636</v>
      </c>
      <c r="I85" s="557"/>
      <c r="J85" s="557"/>
      <c r="K85" s="557"/>
      <c r="L85" s="557"/>
      <c r="M85" s="557"/>
      <c r="N85" s="559">
        <f>ROUND(SUM(N83:N84),2)</f>
        <v>1033.9100000000001</v>
      </c>
      <c r="O85" s="574">
        <f>IFERROR(VLOOKUP(A83,'Planilha Orçamentária'!$A$9:$H$24,5,FALSE),0)</f>
        <v>0</v>
      </c>
      <c r="P85" s="144"/>
      <c r="Q85" s="144"/>
      <c r="S85" s="88"/>
      <c r="T85" s="88"/>
    </row>
    <row r="86" spans="1:21" s="145" customFormat="1" ht="15" customHeight="1" x14ac:dyDescent="0.2">
      <c r="A86" s="561" t="e">
        <f>'Planilha Orçamentária'!#REF!</f>
        <v>#REF!</v>
      </c>
      <c r="B86" s="576" t="e">
        <f>VLOOKUP(A86,'Planilha Orçamentária'!$A$9:$D$428,4,FALSE)</f>
        <v>#REF!</v>
      </c>
      <c r="C86" s="562"/>
      <c r="D86" s="563"/>
      <c r="E86" s="562"/>
      <c r="F86" s="564"/>
      <c r="G86" s="565"/>
      <c r="H86" s="564"/>
      <c r="I86" s="564"/>
      <c r="J86" s="564"/>
      <c r="K86" s="564"/>
      <c r="L86" s="564"/>
      <c r="M86" s="564"/>
      <c r="N86" s="559"/>
      <c r="O86" s="566">
        <f>N88</f>
        <v>118.8</v>
      </c>
      <c r="P86" s="144"/>
      <c r="Q86" s="144"/>
      <c r="S86" s="88"/>
      <c r="T86" s="88"/>
    </row>
    <row r="87" spans="1:21" s="145" customFormat="1" ht="15" customHeight="1" x14ac:dyDescent="0.2">
      <c r="A87" s="567"/>
      <c r="B87" s="577"/>
      <c r="C87" s="568">
        <v>1</v>
      </c>
      <c r="D87" s="569"/>
      <c r="E87" s="570"/>
      <c r="F87" s="570">
        <v>5.5</v>
      </c>
      <c r="G87" s="570"/>
      <c r="H87" s="570">
        <f>N12*1.6</f>
        <v>216</v>
      </c>
      <c r="I87" s="570"/>
      <c r="J87" s="570"/>
      <c r="K87" s="570"/>
      <c r="L87" s="570"/>
      <c r="M87" s="570"/>
      <c r="N87" s="571">
        <f>(F87*H87)/10</f>
        <v>118.8</v>
      </c>
      <c r="O87" s="572"/>
      <c r="P87" s="144"/>
      <c r="Q87" s="144"/>
      <c r="S87" s="88"/>
      <c r="T87" s="88"/>
    </row>
    <row r="88" spans="1:21" s="145" customFormat="1" ht="15" customHeight="1" x14ac:dyDescent="0.2">
      <c r="A88" s="555"/>
      <c r="B88" s="573" t="s">
        <v>17</v>
      </c>
      <c r="C88" s="556"/>
      <c r="D88" s="557"/>
      <c r="E88" s="557"/>
      <c r="F88" s="557"/>
      <c r="G88" s="558"/>
      <c r="H88" s="557"/>
      <c r="I88" s="557"/>
      <c r="J88" s="557"/>
      <c r="K88" s="557"/>
      <c r="L88" s="557"/>
      <c r="M88" s="557"/>
      <c r="N88" s="559">
        <f>ROUND(SUM(N86:N87),2)</f>
        <v>118.8</v>
      </c>
      <c r="O88" s="574">
        <f>IFERROR(VLOOKUP(A86,'Planilha Orçamentária'!$A$9:$H$24,5,FALSE),0)</f>
        <v>0</v>
      </c>
      <c r="P88" s="144"/>
      <c r="Q88" s="144"/>
      <c r="S88" s="88"/>
      <c r="T88" s="88"/>
    </row>
    <row r="89" spans="1:21" s="145" customFormat="1" ht="15" customHeight="1" x14ac:dyDescent="0.2">
      <c r="A89" s="555"/>
      <c r="B89" s="573"/>
      <c r="C89" s="556"/>
      <c r="D89" s="557"/>
      <c r="E89" s="557"/>
      <c r="F89" s="557"/>
      <c r="G89" s="558"/>
      <c r="H89" s="557"/>
      <c r="I89" s="557"/>
      <c r="J89" s="557"/>
      <c r="K89" s="557"/>
      <c r="L89" s="557"/>
      <c r="M89" s="557"/>
      <c r="N89" s="559"/>
      <c r="O89" s="574"/>
      <c r="P89" s="144"/>
      <c r="Q89" s="144"/>
      <c r="S89" s="88"/>
      <c r="T89" s="88"/>
    </row>
    <row r="90" spans="1:21" s="145" customFormat="1" ht="15" customHeight="1" x14ac:dyDescent="0.2">
      <c r="A90" s="582" t="str">
        <f>'Planilha Orçamentária'!A15</f>
        <v>02</v>
      </c>
      <c r="B90" s="583" t="str">
        <f>VLOOKUP(A90,'Planilha Orçamentária'!$A$9:$D$428,4,FALSE)</f>
        <v>DESPESAS GERAIS - K2 (INCLUSO DESPESAS LEGAIS)*</v>
      </c>
      <c r="C90" s="584"/>
      <c r="D90" s="585"/>
      <c r="E90" s="584"/>
      <c r="F90" s="586"/>
      <c r="G90" s="587"/>
      <c r="H90" s="586"/>
      <c r="I90" s="586"/>
      <c r="J90" s="586"/>
      <c r="K90" s="586"/>
      <c r="L90" s="586"/>
      <c r="M90" s="586"/>
      <c r="N90" s="588"/>
      <c r="O90" s="574"/>
      <c r="P90" s="37"/>
      <c r="Q90" s="37"/>
      <c r="R90" s="96"/>
      <c r="S90" s="88" t="str">
        <f t="shared" si="0"/>
        <v/>
      </c>
      <c r="T90" s="88" t="str">
        <f t="shared" si="1"/>
        <v/>
      </c>
      <c r="U90" s="142"/>
    </row>
    <row r="91" spans="1:21" s="145" customFormat="1" ht="15" customHeight="1" x14ac:dyDescent="0.2">
      <c r="A91" s="555" t="e">
        <f>+'Planilha Orçamentária'!#REF!</f>
        <v>#REF!</v>
      </c>
      <c r="B91" s="589" t="e">
        <f>VLOOKUP(A91,'Planilha Orçamentária'!$A$9:$D$400,4,FALSE)</f>
        <v>#REF!</v>
      </c>
      <c r="C91" s="562"/>
      <c r="D91" s="563"/>
      <c r="E91" s="564"/>
      <c r="F91" s="564"/>
      <c r="G91" s="565"/>
      <c r="H91" s="590"/>
      <c r="I91" s="590"/>
      <c r="J91" s="590"/>
      <c r="K91" s="590"/>
      <c r="L91" s="590"/>
      <c r="M91" s="590"/>
      <c r="N91" s="559"/>
      <c r="O91" s="566">
        <f>N93</f>
        <v>92</v>
      </c>
      <c r="P91" s="144"/>
      <c r="Q91" s="144"/>
      <c r="S91" s="88">
        <f t="shared" si="0"/>
        <v>0</v>
      </c>
      <c r="T91" s="88" t="str">
        <f t="shared" si="1"/>
        <v/>
      </c>
    </row>
    <row r="92" spans="1:21" s="144" customFormat="1" ht="15" customHeight="1" x14ac:dyDescent="0.2">
      <c r="A92" s="567"/>
      <c r="B92" s="577" t="s">
        <v>34496</v>
      </c>
      <c r="C92" s="591">
        <v>2</v>
      </c>
      <c r="D92" s="569">
        <v>9</v>
      </c>
      <c r="E92" s="570">
        <v>2.5</v>
      </c>
      <c r="F92" s="570">
        <v>2</v>
      </c>
      <c r="G92" s="570">
        <f>(D92+D92+E92+E92)*C92*F92</f>
        <v>92</v>
      </c>
      <c r="H92" s="570"/>
      <c r="I92" s="570"/>
      <c r="J92" s="570"/>
      <c r="K92" s="570"/>
      <c r="L92" s="570"/>
      <c r="M92" s="570"/>
      <c r="N92" s="571">
        <f>G92</f>
        <v>92</v>
      </c>
      <c r="O92" s="572"/>
      <c r="S92" s="88" t="str">
        <f t="shared" si="0"/>
        <v/>
      </c>
      <c r="T92" s="88">
        <f t="shared" si="1"/>
        <v>92</v>
      </c>
    </row>
    <row r="93" spans="1:21" s="145" customFormat="1" ht="15" customHeight="1" x14ac:dyDescent="0.2">
      <c r="A93" s="555"/>
      <c r="B93" s="573" t="s">
        <v>17</v>
      </c>
      <c r="C93" s="591"/>
      <c r="D93" s="557"/>
      <c r="E93" s="557"/>
      <c r="F93" s="557"/>
      <c r="G93" s="558"/>
      <c r="H93" s="557"/>
      <c r="I93" s="557"/>
      <c r="J93" s="557"/>
      <c r="K93" s="557"/>
      <c r="L93" s="557"/>
      <c r="M93" s="557"/>
      <c r="N93" s="559">
        <f>ROUND(SUM(N91:N92),2)</f>
        <v>92</v>
      </c>
      <c r="O93" s="574">
        <f>IFERROR(VLOOKUP(A91,'Planilha Orçamentária'!$A$9:$H$17,5,FALSE),0)</f>
        <v>0</v>
      </c>
      <c r="P93" s="144"/>
      <c r="Q93" s="144"/>
      <c r="S93" s="88">
        <f t="shared" si="0"/>
        <v>92</v>
      </c>
      <c r="T93" s="88">
        <f t="shared" si="1"/>
        <v>92</v>
      </c>
    </row>
    <row r="94" spans="1:21" s="145" customFormat="1" ht="15" customHeight="1" x14ac:dyDescent="0.2">
      <c r="A94" s="555" t="e">
        <f>+'Planilha Orçamentária'!#REF!</f>
        <v>#REF!</v>
      </c>
      <c r="B94" s="589" t="e">
        <f>VLOOKUP(A94,'Planilha Orçamentária'!$A$9:$D$400,4,FALSE)</f>
        <v>#REF!</v>
      </c>
      <c r="C94" s="591"/>
      <c r="D94" s="563"/>
      <c r="E94" s="564"/>
      <c r="F94" s="564"/>
      <c r="G94" s="565"/>
      <c r="H94" s="590"/>
      <c r="I94" s="590"/>
      <c r="J94" s="590"/>
      <c r="K94" s="590"/>
      <c r="L94" s="590"/>
      <c r="M94" s="590"/>
      <c r="N94" s="559"/>
      <c r="O94" s="566">
        <f>N96</f>
        <v>4.68</v>
      </c>
      <c r="P94" s="144"/>
      <c r="Q94" s="144"/>
      <c r="S94" s="88"/>
      <c r="T94" s="88"/>
    </row>
    <row r="95" spans="1:21" s="145" customFormat="1" ht="15" customHeight="1" x14ac:dyDescent="0.2">
      <c r="A95" s="567"/>
      <c r="B95" s="577" t="s">
        <v>34497</v>
      </c>
      <c r="C95" s="592">
        <v>3</v>
      </c>
      <c r="D95" s="569">
        <v>7.8</v>
      </c>
      <c r="E95" s="570">
        <v>2</v>
      </c>
      <c r="F95" s="570">
        <v>0.1</v>
      </c>
      <c r="G95" s="570"/>
      <c r="H95" s="570">
        <f>F95*E95*D95</f>
        <v>1.56</v>
      </c>
      <c r="I95" s="570"/>
      <c r="J95" s="570"/>
      <c r="K95" s="570"/>
      <c r="L95" s="570"/>
      <c r="M95" s="570"/>
      <c r="N95" s="571">
        <f>H95*C95</f>
        <v>4.68</v>
      </c>
      <c r="O95" s="572"/>
      <c r="P95" s="144"/>
      <c r="Q95" s="144"/>
      <c r="S95" s="88"/>
      <c r="T95" s="88"/>
    </row>
    <row r="96" spans="1:21" s="145" customFormat="1" ht="15" customHeight="1" x14ac:dyDescent="0.2">
      <c r="A96" s="555"/>
      <c r="B96" s="573" t="s">
        <v>17</v>
      </c>
      <c r="C96" s="591"/>
      <c r="D96" s="557"/>
      <c r="E96" s="557"/>
      <c r="F96" s="557"/>
      <c r="G96" s="558"/>
      <c r="H96" s="557"/>
      <c r="I96" s="557"/>
      <c r="J96" s="557"/>
      <c r="K96" s="557"/>
      <c r="L96" s="557"/>
      <c r="M96" s="557"/>
      <c r="N96" s="559">
        <f>ROUND(SUM(N94:N95),2)</f>
        <v>4.68</v>
      </c>
      <c r="O96" s="574">
        <f>IFERROR(VLOOKUP(A94,'Planilha Orçamentária'!$A$9:$H$17,5,FALSE),0)</f>
        <v>0</v>
      </c>
      <c r="P96" s="144"/>
      <c r="Q96" s="144"/>
      <c r="S96" s="88"/>
      <c r="T96" s="88"/>
    </row>
    <row r="97" spans="1:20" s="145" customFormat="1" ht="15" customHeight="1" x14ac:dyDescent="0.2">
      <c r="A97" s="555" t="e">
        <f>+'Planilha Orçamentária'!#REF!</f>
        <v>#REF!</v>
      </c>
      <c r="B97" s="589" t="e">
        <f>VLOOKUP(A97,'Planilha Orçamentária'!$A$9:$D$400,4,FALSE)</f>
        <v>#REF!</v>
      </c>
      <c r="C97" s="591"/>
      <c r="D97" s="563"/>
      <c r="E97" s="564"/>
      <c r="F97" s="564"/>
      <c r="G97" s="565"/>
      <c r="H97" s="590"/>
      <c r="I97" s="590"/>
      <c r="J97" s="590"/>
      <c r="K97" s="590"/>
      <c r="L97" s="590"/>
      <c r="M97" s="590"/>
      <c r="N97" s="559"/>
      <c r="O97" s="566">
        <f>N99</f>
        <v>46.8</v>
      </c>
      <c r="P97" s="144"/>
      <c r="Q97" s="144"/>
      <c r="S97" s="88"/>
      <c r="T97" s="88"/>
    </row>
    <row r="98" spans="1:20" s="145" customFormat="1" ht="15" customHeight="1" x14ac:dyDescent="0.2">
      <c r="A98" s="567"/>
      <c r="B98" s="577" t="s">
        <v>34496</v>
      </c>
      <c r="C98" s="591">
        <v>3</v>
      </c>
      <c r="D98" s="569">
        <v>7.8</v>
      </c>
      <c r="E98" s="570">
        <v>2</v>
      </c>
      <c r="F98" s="570"/>
      <c r="G98" s="570">
        <f>E98*D98</f>
        <v>15.6</v>
      </c>
      <c r="H98" s="570"/>
      <c r="I98" s="570"/>
      <c r="J98" s="570"/>
      <c r="K98" s="570"/>
      <c r="L98" s="570"/>
      <c r="M98" s="570"/>
      <c r="N98" s="571">
        <f>G98*C98</f>
        <v>46.8</v>
      </c>
      <c r="O98" s="572"/>
      <c r="P98" s="144"/>
      <c r="Q98" s="144"/>
      <c r="S98" s="88"/>
      <c r="T98" s="88"/>
    </row>
    <row r="99" spans="1:20" s="145" customFormat="1" ht="15" customHeight="1" x14ac:dyDescent="0.2">
      <c r="A99" s="555"/>
      <c r="B99" s="573" t="s">
        <v>17</v>
      </c>
      <c r="C99" s="591"/>
      <c r="D99" s="557"/>
      <c r="E99" s="557"/>
      <c r="F99" s="557"/>
      <c r="G99" s="558"/>
      <c r="H99" s="557"/>
      <c r="I99" s="557"/>
      <c r="J99" s="557"/>
      <c r="K99" s="557"/>
      <c r="L99" s="557"/>
      <c r="M99" s="557"/>
      <c r="N99" s="559">
        <f>ROUND(SUM(N97:N98),2)</f>
        <v>46.8</v>
      </c>
      <c r="O99" s="574">
        <f>IFERROR(VLOOKUP(A97,'Planilha Orçamentária'!$A$9:$H$17,5,FALSE),0)</f>
        <v>0</v>
      </c>
      <c r="P99" s="144"/>
      <c r="Q99" s="144"/>
      <c r="S99" s="88"/>
      <c r="T99" s="88"/>
    </row>
    <row r="100" spans="1:20" s="145" customFormat="1" ht="15" customHeight="1" x14ac:dyDescent="0.2">
      <c r="A100" s="555" t="e">
        <f>+'Planilha Orçamentária'!#REF!</f>
        <v>#REF!</v>
      </c>
      <c r="B100" s="589" t="e">
        <f>VLOOKUP(A100,'Planilha Orçamentária'!$A$9:$D$400,4,FALSE)</f>
        <v>#REF!</v>
      </c>
      <c r="C100" s="591"/>
      <c r="D100" s="563"/>
      <c r="E100" s="564"/>
      <c r="F100" s="564"/>
      <c r="G100" s="565"/>
      <c r="H100" s="590"/>
      <c r="I100" s="590"/>
      <c r="J100" s="590"/>
      <c r="K100" s="590"/>
      <c r="L100" s="590"/>
      <c r="M100" s="590"/>
      <c r="N100" s="559"/>
      <c r="O100" s="566">
        <f>N102</f>
        <v>117.6</v>
      </c>
      <c r="P100" s="144"/>
      <c r="Q100" s="144"/>
      <c r="S100" s="88"/>
      <c r="T100" s="88"/>
    </row>
    <row r="101" spans="1:20" s="145" customFormat="1" ht="15" customHeight="1" x14ac:dyDescent="0.2">
      <c r="A101" s="567"/>
      <c r="B101" s="577" t="s">
        <v>34498</v>
      </c>
      <c r="C101" s="591">
        <v>3</v>
      </c>
      <c r="D101" s="569">
        <v>7.8</v>
      </c>
      <c r="E101" s="570">
        <v>2</v>
      </c>
      <c r="F101" s="570">
        <v>2</v>
      </c>
      <c r="G101" s="570">
        <f>(D101+D101+E101+E101)*F101</f>
        <v>39.200000000000003</v>
      </c>
      <c r="H101" s="570"/>
      <c r="I101" s="570"/>
      <c r="J101" s="570"/>
      <c r="K101" s="570"/>
      <c r="L101" s="570"/>
      <c r="M101" s="570"/>
      <c r="N101" s="571">
        <f>G101*C101</f>
        <v>117.60000000000001</v>
      </c>
      <c r="O101" s="572"/>
      <c r="P101" s="144"/>
      <c r="Q101" s="144"/>
      <c r="S101" s="88"/>
      <c r="T101" s="88"/>
    </row>
    <row r="102" spans="1:20" s="145" customFormat="1" ht="15" customHeight="1" x14ac:dyDescent="0.2">
      <c r="A102" s="555"/>
      <c r="B102" s="573" t="s">
        <v>17</v>
      </c>
      <c r="C102" s="591"/>
      <c r="D102" s="557"/>
      <c r="E102" s="557"/>
      <c r="F102" s="557"/>
      <c r="G102" s="558"/>
      <c r="H102" s="557"/>
      <c r="I102" s="557"/>
      <c r="J102" s="557"/>
      <c r="K102" s="557"/>
      <c r="L102" s="557"/>
      <c r="M102" s="557"/>
      <c r="N102" s="559">
        <f>ROUND(SUM(N100:N101),2)</f>
        <v>117.6</v>
      </c>
      <c r="O102" s="574">
        <f>IFERROR(VLOOKUP(A100,'Planilha Orçamentária'!$A$9:$H$17,5,FALSE),0)</f>
        <v>0</v>
      </c>
      <c r="P102" s="144"/>
      <c r="Q102" s="144"/>
      <c r="S102" s="88"/>
      <c r="T102" s="88"/>
    </row>
    <row r="103" spans="1:20" s="145" customFormat="1" ht="15" customHeight="1" x14ac:dyDescent="0.2">
      <c r="A103" s="555" t="e">
        <f>+'Planilha Orçamentária'!#REF!</f>
        <v>#REF!</v>
      </c>
      <c r="B103" s="589" t="e">
        <f>VLOOKUP(A103,'Planilha Orçamentária'!$A$9:$D$400,4,FALSE)</f>
        <v>#REF!</v>
      </c>
      <c r="C103" s="591"/>
      <c r="D103" s="563"/>
      <c r="E103" s="564"/>
      <c r="F103" s="564"/>
      <c r="G103" s="565"/>
      <c r="H103" s="590"/>
      <c r="I103" s="590"/>
      <c r="J103" s="590"/>
      <c r="K103" s="590"/>
      <c r="L103" s="590"/>
      <c r="M103" s="590"/>
      <c r="N103" s="559"/>
      <c r="O103" s="566">
        <f>N105</f>
        <v>126.5</v>
      </c>
      <c r="P103" s="144"/>
      <c r="Q103" s="144"/>
      <c r="S103" s="88"/>
      <c r="T103" s="88"/>
    </row>
    <row r="104" spans="1:20" s="145" customFormat="1" ht="15" customHeight="1" x14ac:dyDescent="0.2">
      <c r="A104" s="567"/>
      <c r="B104" s="577" t="s">
        <v>16131</v>
      </c>
      <c r="C104" s="591"/>
      <c r="D104" s="569"/>
      <c r="E104" s="570"/>
      <c r="F104" s="570">
        <v>5.5</v>
      </c>
      <c r="G104" s="570"/>
      <c r="H104" s="570">
        <f>N93*2.5</f>
        <v>230</v>
      </c>
      <c r="I104" s="570"/>
      <c r="J104" s="570"/>
      <c r="K104" s="570"/>
      <c r="L104" s="570"/>
      <c r="M104" s="570"/>
      <c r="N104" s="571">
        <f>+(H104*F104)/10</f>
        <v>126.5</v>
      </c>
      <c r="O104" s="572"/>
      <c r="P104" s="144"/>
      <c r="Q104" s="144"/>
      <c r="S104" s="88"/>
      <c r="T104" s="88"/>
    </row>
    <row r="105" spans="1:20" s="145" customFormat="1" ht="15" customHeight="1" x14ac:dyDescent="0.2">
      <c r="A105" s="555"/>
      <c r="B105" s="573" t="s">
        <v>17</v>
      </c>
      <c r="C105" s="591"/>
      <c r="D105" s="557"/>
      <c r="E105" s="557"/>
      <c r="F105" s="557"/>
      <c r="G105" s="558"/>
      <c r="H105" s="557"/>
      <c r="I105" s="557"/>
      <c r="J105" s="557"/>
      <c r="K105" s="557"/>
      <c r="L105" s="557"/>
      <c r="M105" s="557"/>
      <c r="N105" s="559">
        <f>ROUND(SUM(N103:N104),2)</f>
        <v>126.5</v>
      </c>
      <c r="O105" s="574">
        <f>IFERROR(VLOOKUP(A103,'Planilha Orçamentária'!$A$9:$H$17,5,FALSE),0)</f>
        <v>0</v>
      </c>
      <c r="P105" s="144"/>
      <c r="Q105" s="144"/>
      <c r="S105" s="88"/>
      <c r="T105" s="88"/>
    </row>
    <row r="106" spans="1:20" s="145" customFormat="1" ht="15" customHeight="1" x14ac:dyDescent="0.2">
      <c r="A106" s="555" t="e">
        <f>+'Planilha Orçamentária'!#REF!</f>
        <v>#REF!</v>
      </c>
      <c r="B106" s="589" t="e">
        <f>VLOOKUP(A106,'Planilha Orçamentária'!$A$9:$D$400,4,FALSE)</f>
        <v>#REF!</v>
      </c>
      <c r="C106" s="591"/>
      <c r="D106" s="563"/>
      <c r="E106" s="564"/>
      <c r="F106" s="564"/>
      <c r="G106" s="565"/>
      <c r="H106" s="590"/>
      <c r="I106" s="590"/>
      <c r="J106" s="590"/>
      <c r="K106" s="590"/>
      <c r="L106" s="590"/>
      <c r="M106" s="590"/>
      <c r="N106" s="559"/>
      <c r="O106" s="566">
        <f>N108</f>
        <v>125.4</v>
      </c>
      <c r="P106" s="144"/>
      <c r="Q106" s="144"/>
      <c r="S106" s="88"/>
      <c r="T106" s="88"/>
    </row>
    <row r="107" spans="1:20" s="145" customFormat="1" ht="15" customHeight="1" x14ac:dyDescent="0.2">
      <c r="A107" s="567"/>
      <c r="B107" s="577" t="s">
        <v>16131</v>
      </c>
      <c r="C107" s="591"/>
      <c r="D107" s="569"/>
      <c r="E107" s="570"/>
      <c r="F107" s="570">
        <v>5.5</v>
      </c>
      <c r="G107" s="570"/>
      <c r="H107" s="570">
        <f>K110*3.8</f>
        <v>228</v>
      </c>
      <c r="I107" s="570"/>
      <c r="J107" s="570"/>
      <c r="K107" s="570"/>
      <c r="L107" s="570"/>
      <c r="M107" s="570"/>
      <c r="N107" s="571">
        <f>+(H107*F107)/10</f>
        <v>125.4</v>
      </c>
      <c r="O107" s="572"/>
      <c r="P107" s="144"/>
      <c r="Q107" s="144"/>
      <c r="S107" s="88"/>
      <c r="T107" s="88"/>
    </row>
    <row r="108" spans="1:20" s="145" customFormat="1" ht="15" customHeight="1" x14ac:dyDescent="0.2">
      <c r="A108" s="555"/>
      <c r="B108" s="573" t="s">
        <v>17</v>
      </c>
      <c r="C108" s="591"/>
      <c r="D108" s="557"/>
      <c r="E108" s="557"/>
      <c r="F108" s="557"/>
      <c r="G108" s="558"/>
      <c r="H108" s="557"/>
      <c r="I108" s="557"/>
      <c r="J108" s="557"/>
      <c r="K108" s="557"/>
      <c r="L108" s="557"/>
      <c r="M108" s="557"/>
      <c r="N108" s="559">
        <f>ROUND(SUM(N106:N107),2)</f>
        <v>125.4</v>
      </c>
      <c r="O108" s="574">
        <f>IFERROR(VLOOKUP(A106,'Planilha Orçamentária'!$A$9:$H$17,5,FALSE),0)</f>
        <v>0</v>
      </c>
      <c r="P108" s="144"/>
      <c r="Q108" s="144"/>
      <c r="S108" s="88"/>
      <c r="T108" s="88"/>
    </row>
    <row r="109" spans="1:20" s="145" customFormat="1" ht="15" customHeight="1" x14ac:dyDescent="0.2">
      <c r="A109" s="555" t="e">
        <f>+'Planilha Orçamentária'!#REF!</f>
        <v>#REF!</v>
      </c>
      <c r="B109" s="589" t="e">
        <f>VLOOKUP(A109,'Planilha Orçamentária'!$A$9:$D$400,4,FALSE)</f>
        <v>#REF!</v>
      </c>
      <c r="C109" s="591"/>
      <c r="D109" s="563"/>
      <c r="E109" s="564"/>
      <c r="F109" s="564"/>
      <c r="G109" s="565"/>
      <c r="H109" s="590"/>
      <c r="I109" s="590"/>
      <c r="J109" s="590"/>
      <c r="K109" s="590"/>
      <c r="L109" s="590"/>
      <c r="M109" s="590"/>
      <c r="N109" s="559"/>
      <c r="O109" s="566">
        <f>N111</f>
        <v>60</v>
      </c>
      <c r="P109" s="144"/>
      <c r="Q109" s="144"/>
      <c r="S109" s="88"/>
      <c r="T109" s="88"/>
    </row>
    <row r="110" spans="1:20" s="145" customFormat="1" ht="15" customHeight="1" x14ac:dyDescent="0.2">
      <c r="A110" s="567"/>
      <c r="B110" s="577" t="s">
        <v>34499</v>
      </c>
      <c r="C110" s="591"/>
      <c r="D110" s="569"/>
      <c r="E110" s="570"/>
      <c r="F110" s="570"/>
      <c r="G110" s="570"/>
      <c r="H110" s="570"/>
      <c r="I110" s="570"/>
      <c r="J110" s="570"/>
      <c r="K110" s="570">
        <v>60</v>
      </c>
      <c r="L110" s="570"/>
      <c r="M110" s="570"/>
      <c r="N110" s="571">
        <f>K110</f>
        <v>60</v>
      </c>
      <c r="O110" s="572"/>
      <c r="P110" s="144"/>
      <c r="Q110" s="144"/>
      <c r="S110" s="88"/>
      <c r="T110" s="88"/>
    </row>
    <row r="111" spans="1:20" s="145" customFormat="1" ht="15" customHeight="1" x14ac:dyDescent="0.2">
      <c r="A111" s="555"/>
      <c r="B111" s="573" t="s">
        <v>17</v>
      </c>
      <c r="C111" s="591"/>
      <c r="D111" s="557"/>
      <c r="E111" s="557"/>
      <c r="F111" s="557"/>
      <c r="G111" s="558"/>
      <c r="H111" s="557"/>
      <c r="I111" s="557"/>
      <c r="J111" s="557"/>
      <c r="K111" s="557"/>
      <c r="L111" s="557"/>
      <c r="M111" s="557"/>
      <c r="N111" s="559">
        <f>ROUND(SUM(N109:N110),2)</f>
        <v>60</v>
      </c>
      <c r="O111" s="574">
        <f>IFERROR(VLOOKUP(A109,'Planilha Orçamentária'!$A$9:$H$17,5,FALSE),0)</f>
        <v>0</v>
      </c>
      <c r="P111" s="144"/>
      <c r="Q111" s="144"/>
      <c r="S111" s="88"/>
      <c r="T111" s="88"/>
    </row>
    <row r="112" spans="1:20" s="145" customFormat="1" ht="15" customHeight="1" x14ac:dyDescent="0.2">
      <c r="A112" s="555" t="e">
        <f>+'Planilha Orçamentária'!#REF!</f>
        <v>#REF!</v>
      </c>
      <c r="B112" s="589" t="e">
        <f>VLOOKUP(A112,'Planilha Orçamentária'!$A$9:$D$400,4,FALSE)</f>
        <v>#REF!</v>
      </c>
      <c r="C112" s="591"/>
      <c r="D112" s="563"/>
      <c r="E112" s="564"/>
      <c r="F112" s="564"/>
      <c r="G112" s="565"/>
      <c r="H112" s="590"/>
      <c r="I112" s="590"/>
      <c r="J112" s="590"/>
      <c r="K112" s="590"/>
      <c r="L112" s="590"/>
      <c r="M112" s="590"/>
      <c r="N112" s="559"/>
      <c r="O112" s="566">
        <f>N114</f>
        <v>3.53</v>
      </c>
      <c r="P112" s="144"/>
      <c r="Q112" s="144"/>
      <c r="S112" s="88"/>
      <c r="T112" s="88"/>
    </row>
    <row r="113" spans="1:21" s="145" customFormat="1" ht="15" customHeight="1" x14ac:dyDescent="0.2">
      <c r="A113" s="567"/>
      <c r="B113" s="577" t="s">
        <v>16131</v>
      </c>
      <c r="C113" s="591">
        <v>3</v>
      </c>
      <c r="D113" s="569">
        <v>9</v>
      </c>
      <c r="E113" s="570">
        <f>E101</f>
        <v>2</v>
      </c>
      <c r="F113" s="570">
        <f>F101</f>
        <v>2</v>
      </c>
      <c r="G113" s="570">
        <f>G101</f>
        <v>39.200000000000003</v>
      </c>
      <c r="H113" s="570"/>
      <c r="I113" s="570">
        <v>0.03</v>
      </c>
      <c r="J113" s="570"/>
      <c r="K113" s="570"/>
      <c r="L113" s="570"/>
      <c r="M113" s="570"/>
      <c r="N113" s="571">
        <f>G113*C113*I113</f>
        <v>3.528</v>
      </c>
      <c r="O113" s="572"/>
      <c r="P113" s="144"/>
      <c r="Q113" s="144"/>
      <c r="S113" s="88"/>
      <c r="T113" s="88"/>
    </row>
    <row r="114" spans="1:21" s="145" customFormat="1" ht="15" customHeight="1" x14ac:dyDescent="0.2">
      <c r="A114" s="555"/>
      <c r="B114" s="573" t="s">
        <v>17</v>
      </c>
      <c r="C114" s="591"/>
      <c r="D114" s="557"/>
      <c r="E114" s="557"/>
      <c r="F114" s="557"/>
      <c r="G114" s="558"/>
      <c r="H114" s="557"/>
      <c r="I114" s="557"/>
      <c r="J114" s="557"/>
      <c r="K114" s="557"/>
      <c r="L114" s="557"/>
      <c r="M114" s="557"/>
      <c r="N114" s="559">
        <f>ROUND(SUM(N112:N113),2)</f>
        <v>3.53</v>
      </c>
      <c r="O114" s="574">
        <f>IFERROR(VLOOKUP(A112,'Planilha Orçamentária'!$A$9:$H$17,5,FALSE),0)</f>
        <v>0</v>
      </c>
      <c r="P114" s="144"/>
      <c r="Q114" s="144"/>
      <c r="S114" s="88"/>
      <c r="T114" s="88"/>
    </row>
    <row r="115" spans="1:21" s="145" customFormat="1" ht="15" customHeight="1" x14ac:dyDescent="0.2">
      <c r="A115" s="555" t="e">
        <f>+'Planilha Orçamentária'!#REF!</f>
        <v>#REF!</v>
      </c>
      <c r="B115" s="589" t="e">
        <f>VLOOKUP(A115,'Planilha Orçamentária'!$A$9:$D$400,4,FALSE)</f>
        <v>#REF!</v>
      </c>
      <c r="C115" s="591"/>
      <c r="D115" s="563"/>
      <c r="E115" s="564"/>
      <c r="F115" s="564"/>
      <c r="G115" s="565"/>
      <c r="H115" s="590"/>
      <c r="I115" s="590"/>
      <c r="J115" s="590"/>
      <c r="K115" s="590"/>
      <c r="L115" s="590"/>
      <c r="M115" s="590"/>
      <c r="N115" s="559"/>
      <c r="O115" s="566">
        <f>N117</f>
        <v>180</v>
      </c>
      <c r="P115" s="144"/>
      <c r="Q115" s="144"/>
      <c r="S115" s="88"/>
      <c r="T115" s="88"/>
    </row>
    <row r="116" spans="1:21" s="145" customFormat="1" ht="15" customHeight="1" x14ac:dyDescent="0.2">
      <c r="A116" s="567"/>
      <c r="B116" s="577" t="s">
        <v>16131</v>
      </c>
      <c r="C116" s="591">
        <v>3</v>
      </c>
      <c r="D116" s="569">
        <v>12</v>
      </c>
      <c r="E116" s="570">
        <f>E92</f>
        <v>2.5</v>
      </c>
      <c r="F116" s="570">
        <f>F92</f>
        <v>2</v>
      </c>
      <c r="G116" s="570"/>
      <c r="H116" s="570">
        <f>F116*E116*D116</f>
        <v>60</v>
      </c>
      <c r="I116" s="570"/>
      <c r="J116" s="570"/>
      <c r="K116" s="570"/>
      <c r="L116" s="570"/>
      <c r="M116" s="570"/>
      <c r="N116" s="571">
        <f>H116*C116</f>
        <v>180</v>
      </c>
      <c r="O116" s="572"/>
      <c r="P116" s="144"/>
      <c r="Q116" s="144"/>
      <c r="S116" s="88"/>
      <c r="T116" s="88"/>
    </row>
    <row r="117" spans="1:21" s="145" customFormat="1" ht="15" customHeight="1" x14ac:dyDescent="0.2">
      <c r="A117" s="555"/>
      <c r="B117" s="573" t="s">
        <v>17</v>
      </c>
      <c r="C117" s="591"/>
      <c r="D117" s="557"/>
      <c r="E117" s="557"/>
      <c r="F117" s="557"/>
      <c r="G117" s="558"/>
      <c r="H117" s="557"/>
      <c r="I117" s="557"/>
      <c r="J117" s="557"/>
      <c r="K117" s="557"/>
      <c r="L117" s="557"/>
      <c r="M117" s="557"/>
      <c r="N117" s="559">
        <f>ROUND(SUM(N115:N116),2)</f>
        <v>180</v>
      </c>
      <c r="O117" s="574">
        <f>IFERROR(VLOOKUP(A115,'Planilha Orçamentária'!$A$9:$H$17,5,FALSE),0)</f>
        <v>0</v>
      </c>
      <c r="P117" s="144"/>
      <c r="Q117" s="144"/>
      <c r="S117" s="88"/>
      <c r="T117" s="88"/>
    </row>
    <row r="118" spans="1:21" s="145" customFormat="1" ht="15" customHeight="1" x14ac:dyDescent="0.2">
      <c r="A118" s="555" t="e">
        <f>+'Planilha Orçamentária'!#REF!</f>
        <v>#REF!</v>
      </c>
      <c r="B118" s="589" t="e">
        <f>VLOOKUP(A118,'Planilha Orçamentária'!$A$9:$D$400,4,FALSE)</f>
        <v>#REF!</v>
      </c>
      <c r="C118" s="591"/>
      <c r="D118" s="563"/>
      <c r="E118" s="564"/>
      <c r="F118" s="564"/>
      <c r="G118" s="565"/>
      <c r="H118" s="590"/>
      <c r="I118" s="590"/>
      <c r="J118" s="590"/>
      <c r="K118" s="590"/>
      <c r="L118" s="590"/>
      <c r="M118" s="590"/>
      <c r="N118" s="559"/>
      <c r="O118" s="566">
        <f>N120</f>
        <v>117.6</v>
      </c>
      <c r="P118" s="144"/>
      <c r="Q118" s="144"/>
      <c r="S118" s="88"/>
      <c r="T118" s="88"/>
    </row>
    <row r="119" spans="1:21" s="145" customFormat="1" ht="15" customHeight="1" x14ac:dyDescent="0.2">
      <c r="A119" s="567"/>
      <c r="B119" s="577" t="s">
        <v>16131</v>
      </c>
      <c r="C119" s="591">
        <v>3</v>
      </c>
      <c r="D119" s="569">
        <v>12</v>
      </c>
      <c r="E119" s="570">
        <f>E113</f>
        <v>2</v>
      </c>
      <c r="F119" s="570">
        <f>F113</f>
        <v>2</v>
      </c>
      <c r="G119" s="570">
        <f>G113</f>
        <v>39.200000000000003</v>
      </c>
      <c r="H119" s="570"/>
      <c r="I119" s="570"/>
      <c r="J119" s="570"/>
      <c r="K119" s="570"/>
      <c r="L119" s="570"/>
      <c r="M119" s="570"/>
      <c r="N119" s="571">
        <f>G119*C119</f>
        <v>117.60000000000001</v>
      </c>
      <c r="O119" s="572"/>
      <c r="P119" s="144"/>
      <c r="Q119" s="144"/>
      <c r="S119" s="88"/>
      <c r="T119" s="88"/>
    </row>
    <row r="120" spans="1:21" s="145" customFormat="1" ht="15" customHeight="1" x14ac:dyDescent="0.2">
      <c r="A120" s="555"/>
      <c r="B120" s="573" t="s">
        <v>17</v>
      </c>
      <c r="C120" s="591"/>
      <c r="D120" s="557"/>
      <c r="E120" s="557"/>
      <c r="F120" s="557"/>
      <c r="G120" s="558"/>
      <c r="H120" s="557"/>
      <c r="I120" s="557"/>
      <c r="J120" s="557"/>
      <c r="K120" s="557"/>
      <c r="L120" s="557"/>
      <c r="M120" s="557"/>
      <c r="N120" s="559">
        <f>ROUND(SUM(N118:N119),2)</f>
        <v>117.6</v>
      </c>
      <c r="O120" s="574">
        <f>IFERROR(VLOOKUP(A118,'Planilha Orçamentária'!$A$9:$H$17,5,FALSE),0)</f>
        <v>0</v>
      </c>
      <c r="P120" s="144"/>
      <c r="Q120" s="144"/>
      <c r="S120" s="88"/>
      <c r="T120" s="88"/>
    </row>
    <row r="121" spans="1:21" s="145" customFormat="1" ht="15" customHeight="1" x14ac:dyDescent="0.2">
      <c r="A121" s="555" t="e">
        <f>+'Planilha Orçamentária'!#REF!</f>
        <v>#REF!</v>
      </c>
      <c r="B121" s="589" t="e">
        <f>VLOOKUP(A121,'Planilha Orçamentária'!$A$9:$D$400,4,FALSE)</f>
        <v>#REF!</v>
      </c>
      <c r="C121" s="591"/>
      <c r="D121" s="563"/>
      <c r="E121" s="564"/>
      <c r="F121" s="564"/>
      <c r="G121" s="565"/>
      <c r="H121" s="590"/>
      <c r="I121" s="590"/>
      <c r="J121" s="590"/>
      <c r="K121" s="590"/>
      <c r="L121" s="590"/>
      <c r="M121" s="590"/>
      <c r="N121" s="559"/>
      <c r="O121" s="566">
        <f>N123</f>
        <v>43.2</v>
      </c>
      <c r="P121" s="144"/>
      <c r="Q121" s="144"/>
      <c r="S121" s="88"/>
      <c r="T121" s="88"/>
    </row>
    <row r="122" spans="1:21" s="145" customFormat="1" ht="15" customHeight="1" x14ac:dyDescent="0.2">
      <c r="A122" s="567"/>
      <c r="B122" s="577" t="s">
        <v>16131</v>
      </c>
      <c r="C122" s="591">
        <v>3</v>
      </c>
      <c r="D122" s="569">
        <f>D116</f>
        <v>12</v>
      </c>
      <c r="E122" s="570">
        <v>1.2</v>
      </c>
      <c r="F122" s="570"/>
      <c r="G122" s="570">
        <f>E122*D122</f>
        <v>14.399999999999999</v>
      </c>
      <c r="H122" s="570"/>
      <c r="I122" s="570"/>
      <c r="J122" s="570"/>
      <c r="K122" s="570"/>
      <c r="L122" s="570"/>
      <c r="M122" s="570"/>
      <c r="N122" s="571">
        <f>G122*C122</f>
        <v>43.199999999999996</v>
      </c>
      <c r="O122" s="572"/>
      <c r="P122" s="144"/>
      <c r="Q122" s="144"/>
      <c r="S122" s="88"/>
      <c r="T122" s="88"/>
    </row>
    <row r="123" spans="1:21" s="145" customFormat="1" ht="15" customHeight="1" x14ac:dyDescent="0.2">
      <c r="A123" s="555"/>
      <c r="B123" s="573" t="s">
        <v>17</v>
      </c>
      <c r="C123" s="591"/>
      <c r="D123" s="557"/>
      <c r="E123" s="557"/>
      <c r="F123" s="557"/>
      <c r="G123" s="558"/>
      <c r="H123" s="557"/>
      <c r="I123" s="557"/>
      <c r="J123" s="557"/>
      <c r="K123" s="557"/>
      <c r="L123" s="557"/>
      <c r="M123" s="557"/>
      <c r="N123" s="559">
        <f>ROUND(SUM(N121:N122),2)</f>
        <v>43.2</v>
      </c>
      <c r="O123" s="574">
        <f>IFERROR(VLOOKUP(A121,'Planilha Orçamentária'!$A$9:$H$17,5,FALSE),0)</f>
        <v>0</v>
      </c>
      <c r="P123" s="144"/>
      <c r="Q123" s="144"/>
      <c r="S123" s="88"/>
      <c r="T123" s="88"/>
    </row>
    <row r="124" spans="1:21" s="145" customFormat="1" ht="15" customHeight="1" x14ac:dyDescent="0.2">
      <c r="A124" s="463" t="e">
        <f>'Planilha Orçamentária'!#REF!</f>
        <v>#REF!</v>
      </c>
      <c r="B124" s="463" t="e">
        <f>VLOOKUP(A124,'Planilha Orçamentária'!$A$9:$D$428,4,FALSE)</f>
        <v>#REF!</v>
      </c>
      <c r="C124" s="463"/>
      <c r="D124" s="463"/>
      <c r="E124" s="463"/>
      <c r="F124" s="463"/>
      <c r="G124" s="463"/>
      <c r="H124" s="463"/>
      <c r="I124" s="463"/>
      <c r="J124" s="463"/>
      <c r="K124" s="463"/>
      <c r="L124" s="463"/>
      <c r="M124" s="463"/>
      <c r="N124" s="463"/>
      <c r="O124" s="463"/>
      <c r="P124" s="144"/>
      <c r="Q124" s="144"/>
      <c r="S124" s="88" t="str">
        <f t="shared" si="0"/>
        <v/>
      </c>
      <c r="T124" s="88" t="str">
        <f t="shared" si="1"/>
        <v/>
      </c>
      <c r="U124" s="142"/>
    </row>
    <row r="125" spans="1:21" s="145" customFormat="1" ht="15" customHeight="1" x14ac:dyDescent="0.2">
      <c r="A125" s="140" t="e">
        <f>+'Planilha Orçamentária'!#REF!</f>
        <v>#REF!</v>
      </c>
      <c r="B125" s="153" t="e">
        <f>VLOOKUP(A125,'Planilha Orçamentária'!$A$9:$D$400,4,FALSE)</f>
        <v>#REF!</v>
      </c>
      <c r="C125" s="488"/>
      <c r="D125" s="473"/>
      <c r="E125" s="474"/>
      <c r="F125" s="474"/>
      <c r="G125" s="475"/>
      <c r="H125" s="487"/>
      <c r="I125" s="487"/>
      <c r="J125" s="487"/>
      <c r="K125" s="487"/>
      <c r="L125" s="487"/>
      <c r="M125" s="487"/>
      <c r="N125" s="476"/>
      <c r="O125" s="143">
        <f>N134</f>
        <v>14.195000000000002</v>
      </c>
      <c r="P125" s="144"/>
      <c r="Q125" s="144"/>
      <c r="S125" s="88">
        <f t="shared" si="0"/>
        <v>0</v>
      </c>
      <c r="T125" s="88" t="str">
        <f t="shared" si="1"/>
        <v/>
      </c>
    </row>
    <row r="126" spans="1:21" s="145" customFormat="1" ht="15" customHeight="1" x14ac:dyDescent="0.2">
      <c r="A126" s="146"/>
      <c r="B126" s="147" t="s">
        <v>34501</v>
      </c>
      <c r="C126" s="488">
        <v>3</v>
      </c>
      <c r="D126" s="478">
        <v>3.5</v>
      </c>
      <c r="E126" s="479">
        <v>0.7</v>
      </c>
      <c r="F126" s="479">
        <v>3</v>
      </c>
      <c r="G126" s="479"/>
      <c r="H126" s="479">
        <f>D126*F126</f>
        <v>10.5</v>
      </c>
      <c r="I126" s="479">
        <v>0.1</v>
      </c>
      <c r="J126" s="479"/>
      <c r="K126" s="479"/>
      <c r="L126" s="479"/>
      <c r="M126" s="479">
        <f>H126*C126*I126</f>
        <v>3.1500000000000004</v>
      </c>
      <c r="N126" s="480">
        <f>SUM(M126)</f>
        <v>3.1500000000000004</v>
      </c>
      <c r="O126" s="148"/>
      <c r="P126" s="144"/>
      <c r="Q126" s="144"/>
      <c r="S126" s="88" t="str">
        <f t="shared" si="0"/>
        <v/>
      </c>
      <c r="T126" s="88">
        <f t="shared" si="1"/>
        <v>3.1500000000000004</v>
      </c>
    </row>
    <row r="127" spans="1:21" s="145" customFormat="1" ht="15" customHeight="1" x14ac:dyDescent="0.2">
      <c r="A127" s="146"/>
      <c r="B127" s="147" t="s">
        <v>34502</v>
      </c>
      <c r="C127" s="488">
        <v>2</v>
      </c>
      <c r="D127" s="478">
        <v>10</v>
      </c>
      <c r="E127" s="479">
        <v>0.4</v>
      </c>
      <c r="F127" s="479">
        <v>1</v>
      </c>
      <c r="G127" s="479"/>
      <c r="H127" s="479">
        <f>D127*F127</f>
        <v>10</v>
      </c>
      <c r="I127" s="479">
        <v>0.1</v>
      </c>
      <c r="J127" s="479"/>
      <c r="K127" s="479"/>
      <c r="L127" s="479"/>
      <c r="M127" s="479">
        <f>H127*C127*I127</f>
        <v>2</v>
      </c>
      <c r="N127" s="480">
        <f t="shared" ref="N127:N133" si="2">SUM(M127)</f>
        <v>2</v>
      </c>
      <c r="O127" s="148"/>
      <c r="P127" s="144"/>
      <c r="Q127" s="144"/>
      <c r="S127" s="88"/>
      <c r="T127" s="88"/>
    </row>
    <row r="128" spans="1:21" s="145" customFormat="1" ht="15" customHeight="1" x14ac:dyDescent="0.2">
      <c r="A128" s="146"/>
      <c r="B128" s="147" t="s">
        <v>34503</v>
      </c>
      <c r="C128" s="488">
        <v>6</v>
      </c>
      <c r="D128" s="478">
        <v>3</v>
      </c>
      <c r="E128" s="479">
        <v>0.4</v>
      </c>
      <c r="F128" s="479">
        <v>1</v>
      </c>
      <c r="G128" s="479"/>
      <c r="H128" s="479">
        <f>D128*F128</f>
        <v>3</v>
      </c>
      <c r="I128" s="479">
        <v>0.1</v>
      </c>
      <c r="J128" s="479"/>
      <c r="K128" s="479"/>
      <c r="L128" s="479"/>
      <c r="M128" s="479">
        <f>H128*C128*I128</f>
        <v>1.8</v>
      </c>
      <c r="N128" s="480">
        <f t="shared" si="2"/>
        <v>1.8</v>
      </c>
      <c r="O128" s="148"/>
      <c r="P128" s="144"/>
      <c r="Q128" s="144"/>
      <c r="S128" s="88"/>
      <c r="T128" s="88"/>
    </row>
    <row r="129" spans="1:20" s="145" customFormat="1" ht="15" customHeight="1" x14ac:dyDescent="0.2">
      <c r="A129" s="146"/>
      <c r="B129" s="147" t="s">
        <v>34504</v>
      </c>
      <c r="C129" s="488">
        <v>1</v>
      </c>
      <c r="D129" s="478">
        <v>4</v>
      </c>
      <c r="E129" s="479">
        <v>4.8</v>
      </c>
      <c r="F129" s="479"/>
      <c r="G129" s="479"/>
      <c r="H129" s="479">
        <f>D129*E129</f>
        <v>19.2</v>
      </c>
      <c r="I129" s="479">
        <v>0.1</v>
      </c>
      <c r="J129" s="479"/>
      <c r="K129" s="479"/>
      <c r="L129" s="479"/>
      <c r="M129" s="479">
        <f>H129*C129*I129</f>
        <v>1.92</v>
      </c>
      <c r="N129" s="480">
        <f t="shared" si="2"/>
        <v>1.92</v>
      </c>
      <c r="O129" s="148"/>
      <c r="P129" s="144"/>
      <c r="Q129" s="144"/>
      <c r="S129" s="88"/>
      <c r="T129" s="88"/>
    </row>
    <row r="130" spans="1:20" s="145" customFormat="1" ht="15" customHeight="1" x14ac:dyDescent="0.2">
      <c r="A130" s="146"/>
      <c r="B130" s="147" t="s">
        <v>34505</v>
      </c>
      <c r="C130" s="488">
        <v>3</v>
      </c>
      <c r="D130" s="478">
        <v>4.5</v>
      </c>
      <c r="E130" s="479">
        <v>0.7</v>
      </c>
      <c r="F130" s="479">
        <v>3.5</v>
      </c>
      <c r="G130" s="479"/>
      <c r="H130" s="479">
        <f t="shared" ref="H130:H133" si="3">D130*E130</f>
        <v>3.15</v>
      </c>
      <c r="I130" s="479">
        <v>0.1</v>
      </c>
      <c r="J130" s="479"/>
      <c r="K130" s="479"/>
      <c r="L130" s="479"/>
      <c r="M130" s="479">
        <f t="shared" ref="M130:M133" si="4">H130*C130*I130</f>
        <v>0.94499999999999995</v>
      </c>
      <c r="N130" s="480">
        <f t="shared" si="2"/>
        <v>0.94499999999999995</v>
      </c>
      <c r="O130" s="148"/>
      <c r="P130" s="144"/>
      <c r="Q130" s="144"/>
      <c r="S130" s="88"/>
      <c r="T130" s="88"/>
    </row>
    <row r="131" spans="1:20" s="145" customFormat="1" ht="15" customHeight="1" x14ac:dyDescent="0.2">
      <c r="A131" s="146"/>
      <c r="B131" s="147" t="s">
        <v>34506</v>
      </c>
      <c r="C131" s="488">
        <v>2</v>
      </c>
      <c r="D131" s="478">
        <v>15</v>
      </c>
      <c r="E131" s="479">
        <v>0.5</v>
      </c>
      <c r="F131" s="479">
        <v>1.5</v>
      </c>
      <c r="G131" s="479"/>
      <c r="H131" s="479">
        <f t="shared" si="3"/>
        <v>7.5</v>
      </c>
      <c r="I131" s="479">
        <v>0.1</v>
      </c>
      <c r="J131" s="479"/>
      <c r="K131" s="479"/>
      <c r="L131" s="479"/>
      <c r="M131" s="479">
        <f t="shared" si="4"/>
        <v>1.5</v>
      </c>
      <c r="N131" s="480">
        <f t="shared" si="2"/>
        <v>1.5</v>
      </c>
      <c r="O131" s="148"/>
      <c r="P131" s="144"/>
      <c r="Q131" s="144"/>
      <c r="S131" s="88"/>
      <c r="T131" s="88"/>
    </row>
    <row r="132" spans="1:20" s="145" customFormat="1" ht="15" customHeight="1" x14ac:dyDescent="0.2">
      <c r="A132" s="146"/>
      <c r="B132" s="147" t="s">
        <v>34507</v>
      </c>
      <c r="C132" s="488">
        <f>3*4</f>
        <v>12</v>
      </c>
      <c r="D132" s="478">
        <v>3</v>
      </c>
      <c r="E132" s="479">
        <v>0.4</v>
      </c>
      <c r="F132" s="479">
        <v>1.4</v>
      </c>
      <c r="G132" s="479"/>
      <c r="H132" s="479">
        <f t="shared" si="3"/>
        <v>1.2000000000000002</v>
      </c>
      <c r="I132" s="479">
        <v>0.1</v>
      </c>
      <c r="J132" s="479"/>
      <c r="K132" s="479"/>
      <c r="L132" s="479"/>
      <c r="M132" s="479">
        <f t="shared" si="4"/>
        <v>1.4400000000000004</v>
      </c>
      <c r="N132" s="480">
        <f t="shared" si="2"/>
        <v>1.4400000000000004</v>
      </c>
      <c r="O132" s="148"/>
      <c r="P132" s="144"/>
      <c r="Q132" s="144"/>
      <c r="S132" s="88"/>
      <c r="T132" s="88"/>
    </row>
    <row r="133" spans="1:20" s="145" customFormat="1" ht="15" customHeight="1" x14ac:dyDescent="0.2">
      <c r="A133" s="146"/>
      <c r="B133" s="147" t="s">
        <v>34508</v>
      </c>
      <c r="C133" s="488">
        <v>1</v>
      </c>
      <c r="D133" s="478">
        <v>12</v>
      </c>
      <c r="E133" s="479">
        <v>1.2</v>
      </c>
      <c r="F133" s="479"/>
      <c r="G133" s="479"/>
      <c r="H133" s="479">
        <f t="shared" si="3"/>
        <v>14.399999999999999</v>
      </c>
      <c r="I133" s="479">
        <v>0.1</v>
      </c>
      <c r="J133" s="479"/>
      <c r="K133" s="479"/>
      <c r="L133" s="479"/>
      <c r="M133" s="479">
        <f t="shared" si="4"/>
        <v>1.44</v>
      </c>
      <c r="N133" s="480">
        <f t="shared" si="2"/>
        <v>1.44</v>
      </c>
      <c r="O133" s="148"/>
      <c r="P133" s="144"/>
      <c r="Q133" s="144"/>
      <c r="S133" s="88"/>
      <c r="T133" s="88"/>
    </row>
    <row r="134" spans="1:20" s="145" customFormat="1" ht="15" customHeight="1" x14ac:dyDescent="0.2">
      <c r="A134" s="140"/>
      <c r="B134" s="150" t="s">
        <v>17</v>
      </c>
      <c r="C134" s="488"/>
      <c r="D134" s="482"/>
      <c r="E134" s="482"/>
      <c r="F134" s="482"/>
      <c r="G134" s="483"/>
      <c r="H134" s="482"/>
      <c r="I134" s="482"/>
      <c r="J134" s="482"/>
      <c r="K134" s="482"/>
      <c r="L134" s="482"/>
      <c r="M134" s="482"/>
      <c r="N134" s="476">
        <f>SUM(N126:N133)</f>
        <v>14.195000000000002</v>
      </c>
      <c r="O134" s="151">
        <f>IFERROR(VLOOKUP(A125,'Planilha Orçamentária'!$A$9:$H$17,5,FALSE),0)</f>
        <v>0</v>
      </c>
      <c r="P134" s="144"/>
      <c r="Q134" s="144"/>
      <c r="S134" s="88">
        <f t="shared" si="0"/>
        <v>14.195000000000002</v>
      </c>
      <c r="T134" s="88">
        <f t="shared" si="1"/>
        <v>14.195000000000002</v>
      </c>
    </row>
    <row r="135" spans="1:20" s="145" customFormat="1" ht="15" customHeight="1" x14ac:dyDescent="0.2">
      <c r="A135" s="140" t="e">
        <f>+'Planilha Orçamentária'!#REF!</f>
        <v>#REF!</v>
      </c>
      <c r="B135" s="153" t="e">
        <f>VLOOKUP(A135,'Planilha Orçamentária'!$A$9:$D$400,4,FALSE)</f>
        <v>#REF!</v>
      </c>
      <c r="C135" s="488"/>
      <c r="D135" s="473"/>
      <c r="E135" s="474"/>
      <c r="F135" s="474"/>
      <c r="G135" s="475"/>
      <c r="H135" s="487"/>
      <c r="I135" s="487"/>
      <c r="J135" s="487"/>
      <c r="K135" s="487"/>
      <c r="L135" s="487"/>
      <c r="M135" s="487"/>
      <c r="N135" s="476"/>
      <c r="O135" s="143">
        <f>N144</f>
        <v>74.349999999999994</v>
      </c>
      <c r="P135" s="144"/>
      <c r="Q135" s="144"/>
      <c r="S135" s="88">
        <f t="shared" si="0"/>
        <v>0</v>
      </c>
      <c r="T135" s="88" t="str">
        <f t="shared" si="1"/>
        <v/>
      </c>
    </row>
    <row r="136" spans="1:20" s="145" customFormat="1" ht="15" customHeight="1" x14ac:dyDescent="0.2">
      <c r="A136" s="140"/>
      <c r="B136" s="147" t="s">
        <v>34501</v>
      </c>
      <c r="C136" s="488">
        <v>1</v>
      </c>
      <c r="D136" s="478">
        <v>3.5</v>
      </c>
      <c r="E136" s="479">
        <v>0.7</v>
      </c>
      <c r="F136" s="479">
        <v>3</v>
      </c>
      <c r="G136" s="479"/>
      <c r="H136" s="479">
        <f>D136*F136</f>
        <v>10.5</v>
      </c>
      <c r="I136" s="479"/>
      <c r="J136" s="479"/>
      <c r="K136" s="479"/>
      <c r="L136" s="479"/>
      <c r="M136" s="479">
        <f>H136*C136</f>
        <v>10.5</v>
      </c>
      <c r="N136" s="480">
        <f>SUM(M136)</f>
        <v>10.5</v>
      </c>
      <c r="O136" s="143"/>
      <c r="P136" s="144"/>
      <c r="Q136" s="144"/>
      <c r="S136" s="88"/>
      <c r="T136" s="88"/>
    </row>
    <row r="137" spans="1:20" s="145" customFormat="1" ht="15" customHeight="1" x14ac:dyDescent="0.2">
      <c r="A137" s="140"/>
      <c r="B137" s="147" t="s">
        <v>34502</v>
      </c>
      <c r="C137" s="488">
        <v>1</v>
      </c>
      <c r="D137" s="478">
        <v>10</v>
      </c>
      <c r="E137" s="479">
        <v>0.4</v>
      </c>
      <c r="F137" s="479">
        <v>1</v>
      </c>
      <c r="G137" s="479"/>
      <c r="H137" s="479">
        <f>D137*F137</f>
        <v>10</v>
      </c>
      <c r="I137" s="479"/>
      <c r="J137" s="479"/>
      <c r="K137" s="479"/>
      <c r="L137" s="479"/>
      <c r="M137" s="479">
        <f t="shared" ref="M137:M143" si="5">H137*C137</f>
        <v>10</v>
      </c>
      <c r="N137" s="480">
        <f t="shared" ref="N137:N143" si="6">SUM(M137)</f>
        <v>10</v>
      </c>
      <c r="O137" s="143"/>
      <c r="P137" s="144"/>
      <c r="Q137" s="144"/>
      <c r="S137" s="88"/>
      <c r="T137" s="88"/>
    </row>
    <row r="138" spans="1:20" s="145" customFormat="1" ht="15" customHeight="1" x14ac:dyDescent="0.2">
      <c r="A138" s="140"/>
      <c r="B138" s="147" t="s">
        <v>34503</v>
      </c>
      <c r="C138" s="488">
        <v>2</v>
      </c>
      <c r="D138" s="478">
        <v>3</v>
      </c>
      <c r="E138" s="479">
        <v>0.4</v>
      </c>
      <c r="F138" s="479">
        <v>1</v>
      </c>
      <c r="G138" s="479"/>
      <c r="H138" s="479">
        <f>D138*F138</f>
        <v>3</v>
      </c>
      <c r="I138" s="479"/>
      <c r="J138" s="479"/>
      <c r="K138" s="479"/>
      <c r="L138" s="479"/>
      <c r="M138" s="479">
        <f t="shared" si="5"/>
        <v>6</v>
      </c>
      <c r="N138" s="480">
        <f t="shared" si="6"/>
        <v>6</v>
      </c>
      <c r="O138" s="143"/>
      <c r="P138" s="144"/>
      <c r="Q138" s="144"/>
      <c r="S138" s="88"/>
      <c r="T138" s="88"/>
    </row>
    <row r="139" spans="1:20" s="145" customFormat="1" ht="15" customHeight="1" x14ac:dyDescent="0.2">
      <c r="A139" s="140"/>
      <c r="B139" s="147" t="s">
        <v>34504</v>
      </c>
      <c r="C139" s="488">
        <v>1</v>
      </c>
      <c r="D139" s="478">
        <v>4</v>
      </c>
      <c r="E139" s="479">
        <v>4.8</v>
      </c>
      <c r="F139" s="479"/>
      <c r="G139" s="479"/>
      <c r="H139" s="479">
        <f>D139*E139</f>
        <v>19.2</v>
      </c>
      <c r="I139" s="479"/>
      <c r="J139" s="479"/>
      <c r="K139" s="479"/>
      <c r="L139" s="479"/>
      <c r="M139" s="479">
        <f t="shared" si="5"/>
        <v>19.2</v>
      </c>
      <c r="N139" s="480">
        <f t="shared" si="6"/>
        <v>19.2</v>
      </c>
      <c r="O139" s="143"/>
      <c r="P139" s="144"/>
      <c r="Q139" s="144"/>
      <c r="S139" s="88"/>
      <c r="T139" s="88"/>
    </row>
    <row r="140" spans="1:20" s="145" customFormat="1" ht="15" customHeight="1" x14ac:dyDescent="0.2">
      <c r="A140" s="140"/>
      <c r="B140" s="147" t="s">
        <v>34505</v>
      </c>
      <c r="C140" s="488">
        <v>1</v>
      </c>
      <c r="D140" s="478">
        <v>4.5</v>
      </c>
      <c r="E140" s="479">
        <v>0.7</v>
      </c>
      <c r="F140" s="479">
        <v>3.5</v>
      </c>
      <c r="G140" s="479"/>
      <c r="H140" s="479">
        <f t="shared" ref="H140:H143" si="7">D140*E140</f>
        <v>3.15</v>
      </c>
      <c r="I140" s="479"/>
      <c r="J140" s="479"/>
      <c r="K140" s="479"/>
      <c r="L140" s="479"/>
      <c r="M140" s="479">
        <f t="shared" si="5"/>
        <v>3.15</v>
      </c>
      <c r="N140" s="480">
        <f t="shared" si="6"/>
        <v>3.15</v>
      </c>
      <c r="O140" s="143"/>
      <c r="P140" s="144"/>
      <c r="Q140" s="144"/>
      <c r="S140" s="88"/>
      <c r="T140" s="88"/>
    </row>
    <row r="141" spans="1:20" s="145" customFormat="1" ht="15" customHeight="1" x14ac:dyDescent="0.2">
      <c r="A141" s="140"/>
      <c r="B141" s="147" t="s">
        <v>34506</v>
      </c>
      <c r="C141" s="488">
        <v>1</v>
      </c>
      <c r="D141" s="478">
        <v>15</v>
      </c>
      <c r="E141" s="479">
        <v>0.5</v>
      </c>
      <c r="F141" s="479">
        <v>1.5</v>
      </c>
      <c r="G141" s="479"/>
      <c r="H141" s="479">
        <f t="shared" si="7"/>
        <v>7.5</v>
      </c>
      <c r="I141" s="479"/>
      <c r="J141" s="479"/>
      <c r="K141" s="479"/>
      <c r="L141" s="479"/>
      <c r="M141" s="479">
        <f t="shared" si="5"/>
        <v>7.5</v>
      </c>
      <c r="N141" s="480">
        <f t="shared" si="6"/>
        <v>7.5</v>
      </c>
      <c r="O141" s="143"/>
      <c r="P141" s="144"/>
      <c r="Q141" s="144"/>
      <c r="S141" s="88"/>
      <c r="T141" s="88"/>
    </row>
    <row r="142" spans="1:20" s="145" customFormat="1" ht="15" customHeight="1" x14ac:dyDescent="0.2">
      <c r="A142" s="140"/>
      <c r="B142" s="147" t="s">
        <v>34507</v>
      </c>
      <c r="C142" s="488">
        <v>3</v>
      </c>
      <c r="D142" s="478">
        <v>3</v>
      </c>
      <c r="E142" s="479">
        <v>0.4</v>
      </c>
      <c r="F142" s="479">
        <v>1.4</v>
      </c>
      <c r="G142" s="479"/>
      <c r="H142" s="479">
        <f t="shared" si="7"/>
        <v>1.2000000000000002</v>
      </c>
      <c r="I142" s="479"/>
      <c r="J142" s="479"/>
      <c r="K142" s="479"/>
      <c r="L142" s="479"/>
      <c r="M142" s="479">
        <f t="shared" si="5"/>
        <v>3.6000000000000005</v>
      </c>
      <c r="N142" s="480">
        <f t="shared" si="6"/>
        <v>3.6000000000000005</v>
      </c>
      <c r="O142" s="143"/>
      <c r="P142" s="144"/>
      <c r="Q142" s="144"/>
      <c r="S142" s="88"/>
      <c r="T142" s="88"/>
    </row>
    <row r="143" spans="1:20" s="145" customFormat="1" ht="15" customHeight="1" x14ac:dyDescent="0.2">
      <c r="A143" s="140"/>
      <c r="B143" s="147" t="s">
        <v>34508</v>
      </c>
      <c r="C143" s="488">
        <v>1</v>
      </c>
      <c r="D143" s="478">
        <v>12</v>
      </c>
      <c r="E143" s="479">
        <v>1.2</v>
      </c>
      <c r="F143" s="479"/>
      <c r="G143" s="479"/>
      <c r="H143" s="479">
        <f t="shared" si="7"/>
        <v>14.399999999999999</v>
      </c>
      <c r="I143" s="479"/>
      <c r="J143" s="479"/>
      <c r="K143" s="479"/>
      <c r="L143" s="479"/>
      <c r="M143" s="479">
        <f t="shared" si="5"/>
        <v>14.399999999999999</v>
      </c>
      <c r="N143" s="480">
        <f t="shared" si="6"/>
        <v>14.399999999999999</v>
      </c>
      <c r="O143" s="143"/>
      <c r="P143" s="144"/>
      <c r="Q143" s="144"/>
      <c r="S143" s="88"/>
      <c r="T143" s="88"/>
    </row>
    <row r="144" spans="1:20" s="145" customFormat="1" ht="15" customHeight="1" x14ac:dyDescent="0.2">
      <c r="A144" s="140"/>
      <c r="B144" s="150" t="s">
        <v>17</v>
      </c>
      <c r="C144" s="488"/>
      <c r="D144" s="482"/>
      <c r="E144" s="482"/>
      <c r="F144" s="482"/>
      <c r="G144" s="483"/>
      <c r="H144" s="482"/>
      <c r="I144" s="482"/>
      <c r="J144" s="482"/>
      <c r="K144" s="482"/>
      <c r="L144" s="482"/>
      <c r="M144" s="482"/>
      <c r="N144" s="476">
        <f>ROUND(SUM(N135:N143),2)</f>
        <v>74.349999999999994</v>
      </c>
      <c r="O144" s="151">
        <f>IFERROR(VLOOKUP(A135,'Planilha Orçamentária'!$A$9:$H$17,5,FALSE),0)</f>
        <v>0</v>
      </c>
      <c r="P144" s="144"/>
      <c r="Q144" s="144"/>
      <c r="S144" s="88"/>
      <c r="T144" s="88"/>
    </row>
    <row r="145" spans="1:20" s="145" customFormat="1" ht="15" customHeight="1" x14ac:dyDescent="0.2">
      <c r="A145" s="140" t="e">
        <f>+'Planilha Orçamentária'!#REF!</f>
        <v>#REF!</v>
      </c>
      <c r="B145" s="153" t="e">
        <f>VLOOKUP(A145,'Planilha Orçamentária'!$A$9:$D$400,4,FALSE)</f>
        <v>#REF!</v>
      </c>
      <c r="C145" s="488"/>
      <c r="D145" s="473"/>
      <c r="E145" s="474"/>
      <c r="F145" s="474"/>
      <c r="G145" s="475"/>
      <c r="H145" s="487"/>
      <c r="I145" s="487"/>
      <c r="J145" s="487"/>
      <c r="K145" s="487"/>
      <c r="L145" s="487"/>
      <c r="M145" s="487"/>
      <c r="N145" s="476"/>
      <c r="O145" s="143">
        <f>N148</f>
        <v>3.89</v>
      </c>
      <c r="P145" s="144"/>
      <c r="Q145" s="144"/>
      <c r="S145" s="88"/>
      <c r="T145" s="88"/>
    </row>
    <row r="146" spans="1:20" s="145" customFormat="1" ht="15" customHeight="1" x14ac:dyDescent="0.2">
      <c r="A146" s="140"/>
      <c r="B146" s="147" t="s">
        <v>34503</v>
      </c>
      <c r="C146" s="488">
        <v>2</v>
      </c>
      <c r="D146" s="478">
        <v>3</v>
      </c>
      <c r="E146" s="479"/>
      <c r="F146" s="479"/>
      <c r="G146" s="479"/>
      <c r="H146" s="479"/>
      <c r="I146" s="479"/>
      <c r="J146" s="479">
        <v>0.3</v>
      </c>
      <c r="K146" s="479">
        <f>D146*J146*1.8</f>
        <v>1.6199999999999999</v>
      </c>
      <c r="L146" s="479"/>
      <c r="M146" s="479">
        <f>K146*C146</f>
        <v>3.2399999999999998</v>
      </c>
      <c r="N146" s="480">
        <f t="shared" ref="N146:N147" si="8">SUM(M146)</f>
        <v>3.2399999999999998</v>
      </c>
      <c r="O146" s="143"/>
      <c r="P146" s="144"/>
      <c r="Q146" s="144"/>
      <c r="S146" s="88"/>
      <c r="T146" s="88"/>
    </row>
    <row r="147" spans="1:20" s="145" customFormat="1" ht="15" customHeight="1" x14ac:dyDescent="0.2">
      <c r="A147" s="140"/>
      <c r="B147" s="147" t="s">
        <v>34507</v>
      </c>
      <c r="C147" s="488">
        <v>1</v>
      </c>
      <c r="D147" s="478">
        <v>1.2</v>
      </c>
      <c r="E147" s="479"/>
      <c r="F147" s="479"/>
      <c r="G147" s="479"/>
      <c r="H147" s="479"/>
      <c r="I147" s="479"/>
      <c r="J147" s="479">
        <v>0.3</v>
      </c>
      <c r="K147" s="479">
        <f>D147*J147*1.8</f>
        <v>0.64800000000000002</v>
      </c>
      <c r="L147" s="479"/>
      <c r="M147" s="479">
        <f>K147*C147</f>
        <v>0.64800000000000002</v>
      </c>
      <c r="N147" s="480">
        <f t="shared" si="8"/>
        <v>0.64800000000000002</v>
      </c>
      <c r="O147" s="143"/>
      <c r="P147" s="144"/>
      <c r="Q147" s="144"/>
      <c r="S147" s="88"/>
      <c r="T147" s="88"/>
    </row>
    <row r="148" spans="1:20" s="145" customFormat="1" ht="15" customHeight="1" x14ac:dyDescent="0.2">
      <c r="A148" s="140"/>
      <c r="B148" s="150" t="s">
        <v>17</v>
      </c>
      <c r="C148" s="488"/>
      <c r="D148" s="482"/>
      <c r="E148" s="482"/>
      <c r="F148" s="482"/>
      <c r="G148" s="483"/>
      <c r="H148" s="482"/>
      <c r="I148" s="482"/>
      <c r="J148" s="482"/>
      <c r="K148" s="482"/>
      <c r="L148" s="482"/>
      <c r="M148" s="482"/>
      <c r="N148" s="476">
        <f>ROUND(SUM(N146:N147),2)</f>
        <v>3.89</v>
      </c>
      <c r="O148" s="151">
        <f>IFERROR(VLOOKUP(A145,'Planilha Orçamentária'!$A$9:$H$17,5,FALSE),0)</f>
        <v>0</v>
      </c>
      <c r="P148" s="144"/>
      <c r="Q148" s="144"/>
      <c r="S148" s="88"/>
      <c r="T148" s="88"/>
    </row>
    <row r="149" spans="1:20" s="145" customFormat="1" ht="15" customHeight="1" x14ac:dyDescent="0.2">
      <c r="A149" s="140" t="e">
        <f>+'Planilha Orçamentária'!#REF!</f>
        <v>#REF!</v>
      </c>
      <c r="B149" s="153" t="e">
        <f>VLOOKUP(A149,'Planilha Orçamentária'!$A$9:$D$400,4,FALSE)</f>
        <v>#REF!</v>
      </c>
      <c r="C149" s="488"/>
      <c r="D149" s="473"/>
      <c r="E149" s="474"/>
      <c r="F149" s="474"/>
      <c r="G149" s="475"/>
      <c r="H149" s="487"/>
      <c r="I149" s="487"/>
      <c r="J149" s="487"/>
      <c r="K149" s="487"/>
      <c r="L149" s="487"/>
      <c r="M149" s="487"/>
      <c r="N149" s="476"/>
      <c r="O149" s="143">
        <f>N158</f>
        <v>1255.76</v>
      </c>
      <c r="P149" s="144"/>
      <c r="Q149" s="144"/>
      <c r="S149" s="88"/>
      <c r="T149" s="88"/>
    </row>
    <row r="150" spans="1:20" s="145" customFormat="1" ht="15" customHeight="1" x14ac:dyDescent="0.2">
      <c r="A150" s="140"/>
      <c r="B150" s="147" t="s">
        <v>34501</v>
      </c>
      <c r="C150" s="488">
        <v>3</v>
      </c>
      <c r="D150" s="478">
        <v>3.5</v>
      </c>
      <c r="E150" s="479">
        <v>0.7</v>
      </c>
      <c r="F150" s="479">
        <v>3</v>
      </c>
      <c r="G150" s="479">
        <f>(D150+D150+E150+E150)*F150</f>
        <v>25.200000000000003</v>
      </c>
      <c r="H150" s="479"/>
      <c r="I150" s="479"/>
      <c r="J150" s="479"/>
      <c r="K150" s="479"/>
      <c r="L150" s="479"/>
      <c r="M150" s="479">
        <f>G150*C150</f>
        <v>75.600000000000009</v>
      </c>
      <c r="N150" s="480">
        <f>SUM(M150)</f>
        <v>75.600000000000009</v>
      </c>
      <c r="O150" s="143"/>
      <c r="P150" s="144"/>
      <c r="Q150" s="144"/>
      <c r="S150" s="88"/>
      <c r="T150" s="88"/>
    </row>
    <row r="151" spans="1:20" s="145" customFormat="1" ht="15" customHeight="1" x14ac:dyDescent="0.2">
      <c r="A151" s="140"/>
      <c r="B151" s="147" t="s">
        <v>34502</v>
      </c>
      <c r="C151" s="488">
        <v>2</v>
      </c>
      <c r="D151" s="478">
        <v>33.6</v>
      </c>
      <c r="E151" s="479">
        <v>0.4</v>
      </c>
      <c r="F151" s="479">
        <v>1</v>
      </c>
      <c r="G151" s="479">
        <f>((F151+F151)+(E151))*D151</f>
        <v>80.64</v>
      </c>
      <c r="H151" s="479"/>
      <c r="I151" s="479"/>
      <c r="J151" s="479"/>
      <c r="K151" s="479"/>
      <c r="L151" s="479"/>
      <c r="M151" s="479">
        <f t="shared" ref="M151:M157" si="9">G151*C151</f>
        <v>161.28</v>
      </c>
      <c r="N151" s="480">
        <f t="shared" ref="N151:N157" si="10">SUM(M151)</f>
        <v>161.28</v>
      </c>
      <c r="O151" s="143"/>
      <c r="P151" s="144"/>
      <c r="Q151" s="144"/>
      <c r="S151" s="88"/>
      <c r="T151" s="88"/>
    </row>
    <row r="152" spans="1:20" s="145" customFormat="1" ht="15" customHeight="1" x14ac:dyDescent="0.2">
      <c r="A152" s="140"/>
      <c r="B152" s="147" t="s">
        <v>34503</v>
      </c>
      <c r="C152" s="488">
        <v>6</v>
      </c>
      <c r="D152" s="478">
        <v>3</v>
      </c>
      <c r="E152" s="479">
        <v>0.4</v>
      </c>
      <c r="F152" s="479">
        <v>1</v>
      </c>
      <c r="G152" s="479">
        <f>((F152+F152)+(E152))*D152</f>
        <v>7.1999999999999993</v>
      </c>
      <c r="H152" s="479"/>
      <c r="I152" s="479"/>
      <c r="J152" s="479"/>
      <c r="K152" s="479"/>
      <c r="L152" s="479"/>
      <c r="M152" s="479">
        <f t="shared" si="9"/>
        <v>43.199999999999996</v>
      </c>
      <c r="N152" s="480">
        <f t="shared" si="10"/>
        <v>43.199999999999996</v>
      </c>
      <c r="O152" s="143"/>
      <c r="P152" s="144"/>
      <c r="Q152" s="144"/>
      <c r="S152" s="88"/>
      <c r="T152" s="88"/>
    </row>
    <row r="153" spans="1:20" s="145" customFormat="1" ht="15" customHeight="1" x14ac:dyDescent="0.2">
      <c r="A153" s="140"/>
      <c r="B153" s="147" t="s">
        <v>34504</v>
      </c>
      <c r="C153" s="488">
        <v>1</v>
      </c>
      <c r="D153" s="478">
        <v>33.6</v>
      </c>
      <c r="E153" s="479">
        <v>4.8</v>
      </c>
      <c r="F153" s="479"/>
      <c r="G153" s="479">
        <f>D153*E153</f>
        <v>161.28</v>
      </c>
      <c r="H153" s="479"/>
      <c r="I153" s="479"/>
      <c r="J153" s="479"/>
      <c r="K153" s="479"/>
      <c r="L153" s="479"/>
      <c r="M153" s="479">
        <f t="shared" si="9"/>
        <v>161.28</v>
      </c>
      <c r="N153" s="480">
        <f t="shared" si="10"/>
        <v>161.28</v>
      </c>
      <c r="O153" s="143"/>
      <c r="P153" s="144"/>
      <c r="Q153" s="144"/>
      <c r="S153" s="88"/>
      <c r="T153" s="88"/>
    </row>
    <row r="154" spans="1:20" s="145" customFormat="1" ht="15" customHeight="1" x14ac:dyDescent="0.2">
      <c r="A154" s="140"/>
      <c r="B154" s="147" t="s">
        <v>34505</v>
      </c>
      <c r="C154" s="488">
        <v>3</v>
      </c>
      <c r="D154" s="478">
        <v>4.5</v>
      </c>
      <c r="E154" s="479">
        <v>0.7</v>
      </c>
      <c r="F154" s="479">
        <v>3.5</v>
      </c>
      <c r="G154" s="479">
        <f t="shared" ref="G154" si="11">(D154+D154+E154+E154)*F154</f>
        <v>36.399999999999991</v>
      </c>
      <c r="H154" s="479"/>
      <c r="I154" s="479"/>
      <c r="J154" s="479"/>
      <c r="K154" s="479"/>
      <c r="L154" s="479"/>
      <c r="M154" s="479">
        <f t="shared" si="9"/>
        <v>109.19999999999997</v>
      </c>
      <c r="N154" s="480">
        <f t="shared" si="10"/>
        <v>109.19999999999997</v>
      </c>
      <c r="O154" s="143"/>
      <c r="P154" s="144"/>
      <c r="Q154" s="144"/>
      <c r="S154" s="88"/>
      <c r="T154" s="88"/>
    </row>
    <row r="155" spans="1:20" s="145" customFormat="1" ht="15" customHeight="1" x14ac:dyDescent="0.2">
      <c r="A155" s="140"/>
      <c r="B155" s="147" t="s">
        <v>34506</v>
      </c>
      <c r="C155" s="488">
        <v>2</v>
      </c>
      <c r="D155" s="478">
        <v>50</v>
      </c>
      <c r="E155" s="479">
        <v>0.5</v>
      </c>
      <c r="F155" s="479">
        <v>1.5</v>
      </c>
      <c r="G155" s="479">
        <f>((F155+F155)+(E155))*D155</f>
        <v>175</v>
      </c>
      <c r="H155" s="479"/>
      <c r="I155" s="479"/>
      <c r="J155" s="479"/>
      <c r="K155" s="479"/>
      <c r="L155" s="479"/>
      <c r="M155" s="479">
        <f t="shared" si="9"/>
        <v>350</v>
      </c>
      <c r="N155" s="480">
        <f t="shared" si="10"/>
        <v>350</v>
      </c>
      <c r="O155" s="143"/>
      <c r="P155" s="144"/>
      <c r="Q155" s="144"/>
      <c r="S155" s="88"/>
      <c r="T155" s="88"/>
    </row>
    <row r="156" spans="1:20" s="145" customFormat="1" ht="15" customHeight="1" x14ac:dyDescent="0.2">
      <c r="A156" s="140"/>
      <c r="B156" s="147" t="s">
        <v>34507</v>
      </c>
      <c r="C156" s="488">
        <f>3*4</f>
        <v>12</v>
      </c>
      <c r="D156" s="478">
        <v>3</v>
      </c>
      <c r="E156" s="479">
        <v>0.4</v>
      </c>
      <c r="F156" s="479">
        <v>1.4</v>
      </c>
      <c r="G156" s="479">
        <f>((F156+F156)+(E156))*D156</f>
        <v>9.6</v>
      </c>
      <c r="H156" s="479"/>
      <c r="I156" s="479"/>
      <c r="J156" s="479"/>
      <c r="K156" s="479"/>
      <c r="L156" s="479"/>
      <c r="M156" s="479">
        <f t="shared" si="9"/>
        <v>115.19999999999999</v>
      </c>
      <c r="N156" s="480">
        <f t="shared" si="10"/>
        <v>115.19999999999999</v>
      </c>
      <c r="O156" s="143"/>
      <c r="P156" s="144"/>
      <c r="Q156" s="144"/>
      <c r="S156" s="88"/>
      <c r="T156" s="88"/>
    </row>
    <row r="157" spans="1:20" s="145" customFormat="1" ht="15" customHeight="1" x14ac:dyDescent="0.2">
      <c r="A157" s="140"/>
      <c r="B157" s="147" t="s">
        <v>34508</v>
      </c>
      <c r="C157" s="488">
        <v>1</v>
      </c>
      <c r="D157" s="478">
        <v>50</v>
      </c>
      <c r="E157" s="479">
        <v>4.8</v>
      </c>
      <c r="F157" s="479"/>
      <c r="G157" s="479">
        <f>D157*E157</f>
        <v>240</v>
      </c>
      <c r="H157" s="479"/>
      <c r="I157" s="479"/>
      <c r="J157" s="479"/>
      <c r="K157" s="479"/>
      <c r="L157" s="479"/>
      <c r="M157" s="479">
        <f t="shared" si="9"/>
        <v>240</v>
      </c>
      <c r="N157" s="480">
        <f t="shared" si="10"/>
        <v>240</v>
      </c>
      <c r="O157" s="143"/>
      <c r="P157" s="144"/>
      <c r="Q157" s="144"/>
      <c r="S157" s="88"/>
      <c r="T157" s="88"/>
    </row>
    <row r="158" spans="1:20" s="145" customFormat="1" ht="15" customHeight="1" x14ac:dyDescent="0.2">
      <c r="A158" s="140"/>
      <c r="B158" s="150" t="s">
        <v>17</v>
      </c>
      <c r="C158" s="488"/>
      <c r="D158" s="482"/>
      <c r="E158" s="482"/>
      <c r="F158" s="482"/>
      <c r="G158" s="483"/>
      <c r="H158" s="482"/>
      <c r="I158" s="482"/>
      <c r="J158" s="482"/>
      <c r="K158" s="482"/>
      <c r="L158" s="482"/>
      <c r="M158" s="482"/>
      <c r="N158" s="476">
        <f>ROUND(SUM(N149:N157),2)</f>
        <v>1255.76</v>
      </c>
      <c r="O158" s="151">
        <f>IFERROR(VLOOKUP(A149,'Planilha Orçamentária'!$A$9:$H$17,5,FALSE),0)</f>
        <v>0</v>
      </c>
      <c r="P158" s="144"/>
      <c r="Q158" s="144"/>
      <c r="S158" s="88"/>
      <c r="T158" s="88"/>
    </row>
    <row r="159" spans="1:20" s="145" customFormat="1" ht="15" customHeight="1" x14ac:dyDescent="0.2">
      <c r="A159" s="140" t="e">
        <f>+'Planilha Orçamentária'!#REF!</f>
        <v>#REF!</v>
      </c>
      <c r="B159" s="153" t="e">
        <f>VLOOKUP(A159,'Planilha Orçamentária'!$A$9:$D$400,4,FALSE)</f>
        <v>#REF!</v>
      </c>
      <c r="C159" s="488"/>
      <c r="D159" s="473"/>
      <c r="E159" s="474"/>
      <c r="F159" s="474"/>
      <c r="G159" s="475"/>
      <c r="H159" s="487"/>
      <c r="I159" s="487"/>
      <c r="J159" s="487"/>
      <c r="K159" s="487"/>
      <c r="L159" s="487"/>
      <c r="M159" s="487"/>
      <c r="N159" s="476"/>
      <c r="O159" s="143">
        <f>N161</f>
        <v>52.5</v>
      </c>
      <c r="P159" s="144"/>
      <c r="Q159" s="144"/>
      <c r="S159" s="88"/>
      <c r="T159" s="88"/>
    </row>
    <row r="160" spans="1:20" s="145" customFormat="1" ht="15" customHeight="1" x14ac:dyDescent="0.2">
      <c r="A160" s="146"/>
      <c r="B160" s="147" t="s">
        <v>16131</v>
      </c>
      <c r="C160" s="488"/>
      <c r="D160" s="478"/>
      <c r="E160" s="479"/>
      <c r="F160" s="479">
        <v>5.5</v>
      </c>
      <c r="G160" s="479"/>
      <c r="H160" s="479">
        <f>N178*3.8</f>
        <v>95.456000000000003</v>
      </c>
      <c r="I160" s="479"/>
      <c r="J160" s="479"/>
      <c r="K160" s="479"/>
      <c r="L160" s="479"/>
      <c r="M160" s="479"/>
      <c r="N160" s="480">
        <f>(H160*F160)/10</f>
        <v>52.500800000000005</v>
      </c>
      <c r="O160" s="148"/>
      <c r="P160" s="144"/>
      <c r="Q160" s="144"/>
      <c r="S160" s="88"/>
      <c r="T160" s="88"/>
    </row>
    <row r="161" spans="1:20" s="145" customFormat="1" ht="15" customHeight="1" x14ac:dyDescent="0.2">
      <c r="A161" s="140"/>
      <c r="B161" s="150" t="s">
        <v>17</v>
      </c>
      <c r="C161" s="488"/>
      <c r="D161" s="482"/>
      <c r="E161" s="482"/>
      <c r="F161" s="482"/>
      <c r="G161" s="483"/>
      <c r="H161" s="482"/>
      <c r="I161" s="482"/>
      <c r="J161" s="482"/>
      <c r="K161" s="482"/>
      <c r="L161" s="482"/>
      <c r="M161" s="482"/>
      <c r="N161" s="476">
        <f>ROUND(SUM(N159:N160),2)</f>
        <v>52.5</v>
      </c>
      <c r="O161" s="151">
        <f>IFERROR(VLOOKUP(A159,'Planilha Orçamentária'!$A$9:$H$17,5,FALSE),0)</f>
        <v>0</v>
      </c>
      <c r="P161" s="144"/>
      <c r="Q161" s="144"/>
      <c r="S161" s="88"/>
      <c r="T161" s="88"/>
    </row>
    <row r="162" spans="1:20" s="145" customFormat="1" ht="15" customHeight="1" x14ac:dyDescent="0.2">
      <c r="A162" s="140" t="e">
        <f>+'Planilha Orçamentária'!#REF!</f>
        <v>#REF!</v>
      </c>
      <c r="B162" s="153" t="e">
        <f>VLOOKUP(A162,'Planilha Orçamentária'!$A$9:$D$400,4,FALSE)</f>
        <v>#REF!</v>
      </c>
      <c r="C162" s="488"/>
      <c r="D162" s="473"/>
      <c r="E162" s="474"/>
      <c r="F162" s="474"/>
      <c r="G162" s="475"/>
      <c r="H162" s="487"/>
      <c r="I162" s="487"/>
      <c r="J162" s="487"/>
      <c r="K162" s="487"/>
      <c r="L162" s="487"/>
      <c r="M162" s="487"/>
      <c r="N162" s="476"/>
      <c r="O162" s="143">
        <f>N164</f>
        <v>23.42</v>
      </c>
      <c r="P162" s="144"/>
      <c r="Q162" s="144"/>
      <c r="S162" s="88"/>
      <c r="T162" s="88"/>
    </row>
    <row r="163" spans="1:20" s="145" customFormat="1" ht="15" customHeight="1" x14ac:dyDescent="0.2">
      <c r="A163" s="146"/>
      <c r="B163" s="147" t="s">
        <v>16131</v>
      </c>
      <c r="C163" s="488"/>
      <c r="D163" s="478"/>
      <c r="E163" s="479"/>
      <c r="F163" s="479">
        <v>5.5</v>
      </c>
      <c r="G163" s="479"/>
      <c r="H163" s="479"/>
      <c r="I163" s="479"/>
      <c r="J163" s="479"/>
      <c r="K163" s="479"/>
      <c r="L163" s="479"/>
      <c r="M163" s="479">
        <f>(N134*3*F163)/10</f>
        <v>23.421750000000003</v>
      </c>
      <c r="N163" s="480">
        <f>M163</f>
        <v>23.421750000000003</v>
      </c>
      <c r="O163" s="148"/>
      <c r="P163" s="144"/>
      <c r="Q163" s="144"/>
      <c r="S163" s="88"/>
      <c r="T163" s="88"/>
    </row>
    <row r="164" spans="1:20" s="145" customFormat="1" ht="15" customHeight="1" x14ac:dyDescent="0.2">
      <c r="A164" s="140"/>
      <c r="B164" s="150" t="s">
        <v>17</v>
      </c>
      <c r="C164" s="488"/>
      <c r="D164" s="482"/>
      <c r="E164" s="482"/>
      <c r="F164" s="482"/>
      <c r="G164" s="483"/>
      <c r="H164" s="482"/>
      <c r="I164" s="482"/>
      <c r="J164" s="482"/>
      <c r="K164" s="482"/>
      <c r="L164" s="482"/>
      <c r="M164" s="482"/>
      <c r="N164" s="476">
        <f>ROUND(SUM(N162:N163),2)</f>
        <v>23.42</v>
      </c>
      <c r="O164" s="151">
        <f>IFERROR(VLOOKUP(A162,'Planilha Orçamentária'!$A$9:$H$17,5,FALSE),0)</f>
        <v>0</v>
      </c>
      <c r="P164" s="144"/>
      <c r="Q164" s="144"/>
      <c r="S164" s="88"/>
      <c r="T164" s="88"/>
    </row>
    <row r="165" spans="1:20" s="145" customFormat="1" ht="15" customHeight="1" x14ac:dyDescent="0.2">
      <c r="A165" s="140" t="e">
        <f>+'Planilha Orçamentária'!#REF!</f>
        <v>#REF!</v>
      </c>
      <c r="B165" s="153" t="e">
        <f>VLOOKUP(A165,'Planilha Orçamentária'!$A$9:$D$400,4,FALSE)</f>
        <v>#REF!</v>
      </c>
      <c r="C165" s="488"/>
      <c r="D165" s="473"/>
      <c r="E165" s="474"/>
      <c r="F165" s="474"/>
      <c r="G165" s="475"/>
      <c r="H165" s="487"/>
      <c r="I165" s="487"/>
      <c r="J165" s="487"/>
      <c r="K165" s="487"/>
      <c r="L165" s="487"/>
      <c r="M165" s="487"/>
      <c r="N165" s="476"/>
      <c r="O165" s="143">
        <f>N167</f>
        <v>90</v>
      </c>
      <c r="P165" s="144"/>
      <c r="Q165" s="144"/>
      <c r="S165" s="88"/>
      <c r="T165" s="88"/>
    </row>
    <row r="166" spans="1:20" s="145" customFormat="1" ht="15" customHeight="1" x14ac:dyDescent="0.2">
      <c r="A166" s="146"/>
      <c r="B166" s="147" t="s">
        <v>34510</v>
      </c>
      <c r="C166" s="488"/>
      <c r="D166" s="478"/>
      <c r="E166" s="479"/>
      <c r="F166" s="479"/>
      <c r="G166" s="479"/>
      <c r="H166" s="479"/>
      <c r="I166" s="479"/>
      <c r="J166" s="479"/>
      <c r="K166" s="479">
        <v>90</v>
      </c>
      <c r="L166" s="479"/>
      <c r="M166" s="479"/>
      <c r="N166" s="480">
        <f>K166</f>
        <v>90</v>
      </c>
      <c r="O166" s="148"/>
      <c r="P166" s="144"/>
      <c r="Q166" s="144"/>
      <c r="S166" s="88"/>
      <c r="T166" s="88"/>
    </row>
    <row r="167" spans="1:20" s="145" customFormat="1" ht="15" customHeight="1" x14ac:dyDescent="0.2">
      <c r="A167" s="140"/>
      <c r="B167" s="150" t="s">
        <v>17</v>
      </c>
      <c r="C167" s="488"/>
      <c r="D167" s="482"/>
      <c r="E167" s="482"/>
      <c r="F167" s="482"/>
      <c r="G167" s="483"/>
      <c r="H167" s="482"/>
      <c r="I167" s="482"/>
      <c r="J167" s="482"/>
      <c r="K167" s="482"/>
      <c r="L167" s="482"/>
      <c r="M167" s="482"/>
      <c r="N167" s="476">
        <f>ROUND(SUM(N165:N166),2)</f>
        <v>90</v>
      </c>
      <c r="O167" s="151">
        <f>IFERROR(VLOOKUP(A165,'Planilha Orçamentária'!$A$9:$H$17,5,FALSE),0)</f>
        <v>0</v>
      </c>
      <c r="P167" s="144"/>
      <c r="Q167" s="144"/>
      <c r="S167" s="88"/>
      <c r="T167" s="88"/>
    </row>
    <row r="168" spans="1:20" s="145" customFormat="1" ht="15" customHeight="1" x14ac:dyDescent="0.2">
      <c r="A168" s="140" t="e">
        <f>+'Planilha Orçamentária'!#REF!</f>
        <v>#REF!</v>
      </c>
      <c r="B168" s="153" t="e">
        <f>VLOOKUP(A168,'Planilha Orçamentária'!$A$9:$D$400,4,FALSE)</f>
        <v>#REF!</v>
      </c>
      <c r="C168" s="488"/>
      <c r="D168" s="473"/>
      <c r="E168" s="474"/>
      <c r="F168" s="474"/>
      <c r="G168" s="475"/>
      <c r="H168" s="487"/>
      <c r="I168" s="487"/>
      <c r="J168" s="487"/>
      <c r="K168" s="487"/>
      <c r="L168" s="487"/>
      <c r="M168" s="487"/>
      <c r="N168" s="476"/>
      <c r="O168" s="143">
        <f>N178</f>
        <v>25.12</v>
      </c>
      <c r="P168" s="144"/>
      <c r="Q168" s="144"/>
      <c r="S168" s="88"/>
      <c r="T168" s="88"/>
    </row>
    <row r="169" spans="1:20" s="145" customFormat="1" ht="15" customHeight="1" x14ac:dyDescent="0.2">
      <c r="A169" s="140"/>
      <c r="B169" s="153"/>
      <c r="C169" s="488"/>
      <c r="D169" s="473"/>
      <c r="E169" s="474"/>
      <c r="F169" s="474"/>
      <c r="G169" s="475"/>
      <c r="H169" s="487"/>
      <c r="I169" s="487"/>
      <c r="J169" s="487"/>
      <c r="K169" s="487"/>
      <c r="L169" s="487"/>
      <c r="M169" s="487"/>
      <c r="N169" s="476"/>
      <c r="O169" s="143"/>
      <c r="P169" s="144"/>
      <c r="Q169" s="144"/>
      <c r="S169" s="88"/>
      <c r="T169" s="88"/>
    </row>
    <row r="170" spans="1:20" s="145" customFormat="1" ht="15" customHeight="1" x14ac:dyDescent="0.2">
      <c r="A170" s="140"/>
      <c r="B170" s="147" t="s">
        <v>34501</v>
      </c>
      <c r="C170" s="488">
        <v>3</v>
      </c>
      <c r="D170" s="478">
        <v>3.5</v>
      </c>
      <c r="E170" s="479">
        <v>0.7</v>
      </c>
      <c r="F170" s="479">
        <v>3</v>
      </c>
      <c r="G170" s="479">
        <f>(D170+D170+E170+E170)*F170</f>
        <v>25.200000000000003</v>
      </c>
      <c r="H170" s="479"/>
      <c r="I170" s="479">
        <v>0.02</v>
      </c>
      <c r="J170" s="479"/>
      <c r="K170" s="479"/>
      <c r="L170" s="479"/>
      <c r="M170" s="479">
        <f>G170*C170*I170</f>
        <v>1.5120000000000002</v>
      </c>
      <c r="N170" s="480">
        <f>SUM(M170)</f>
        <v>1.5120000000000002</v>
      </c>
      <c r="O170" s="143"/>
      <c r="P170" s="144"/>
      <c r="Q170" s="144"/>
      <c r="S170" s="88"/>
      <c r="T170" s="88"/>
    </row>
    <row r="171" spans="1:20" s="145" customFormat="1" ht="15" customHeight="1" x14ac:dyDescent="0.2">
      <c r="A171" s="140"/>
      <c r="B171" s="147" t="s">
        <v>34502</v>
      </c>
      <c r="C171" s="488">
        <v>2</v>
      </c>
      <c r="D171" s="478">
        <v>33.6</v>
      </c>
      <c r="E171" s="479">
        <v>0.4</v>
      </c>
      <c r="F171" s="479">
        <v>1</v>
      </c>
      <c r="G171" s="479">
        <f>((F171+F171)+(E171))*D171</f>
        <v>80.64</v>
      </c>
      <c r="H171" s="479"/>
      <c r="I171" s="479">
        <v>0.02</v>
      </c>
      <c r="J171" s="479"/>
      <c r="K171" s="479"/>
      <c r="L171" s="479"/>
      <c r="M171" s="479">
        <f t="shared" ref="M171:M177" si="12">G171*C171*I171</f>
        <v>3.2256</v>
      </c>
      <c r="N171" s="480">
        <f t="shared" ref="N171:N177" si="13">SUM(M171)</f>
        <v>3.2256</v>
      </c>
      <c r="O171" s="143"/>
      <c r="P171" s="144"/>
      <c r="Q171" s="144"/>
      <c r="S171" s="88"/>
      <c r="T171" s="88"/>
    </row>
    <row r="172" spans="1:20" s="145" customFormat="1" ht="15" customHeight="1" x14ac:dyDescent="0.2">
      <c r="A172" s="140"/>
      <c r="B172" s="147" t="s">
        <v>34503</v>
      </c>
      <c r="C172" s="488">
        <v>6</v>
      </c>
      <c r="D172" s="478">
        <v>3</v>
      </c>
      <c r="E172" s="479">
        <v>0.4</v>
      </c>
      <c r="F172" s="479">
        <v>1</v>
      </c>
      <c r="G172" s="479">
        <f>((F172+F172)+(E172))*D172</f>
        <v>7.1999999999999993</v>
      </c>
      <c r="H172" s="479"/>
      <c r="I172" s="479">
        <v>0.02</v>
      </c>
      <c r="J172" s="479"/>
      <c r="K172" s="479"/>
      <c r="L172" s="479"/>
      <c r="M172" s="479">
        <f t="shared" si="12"/>
        <v>0.86399999999999988</v>
      </c>
      <c r="N172" s="480">
        <f t="shared" si="13"/>
        <v>0.86399999999999988</v>
      </c>
      <c r="O172" s="143"/>
      <c r="P172" s="144"/>
      <c r="Q172" s="144"/>
      <c r="S172" s="88"/>
      <c r="T172" s="88"/>
    </row>
    <row r="173" spans="1:20" s="145" customFormat="1" ht="15" customHeight="1" x14ac:dyDescent="0.2">
      <c r="A173" s="140"/>
      <c r="B173" s="147" t="s">
        <v>34504</v>
      </c>
      <c r="C173" s="488">
        <v>1</v>
      </c>
      <c r="D173" s="478">
        <v>33.6</v>
      </c>
      <c r="E173" s="479">
        <v>4.8</v>
      </c>
      <c r="F173" s="479"/>
      <c r="G173" s="479">
        <f>D173*E173</f>
        <v>161.28</v>
      </c>
      <c r="H173" s="479"/>
      <c r="I173" s="479">
        <v>0.02</v>
      </c>
      <c r="J173" s="479"/>
      <c r="K173" s="479"/>
      <c r="L173" s="479"/>
      <c r="M173" s="479">
        <f t="shared" si="12"/>
        <v>3.2256</v>
      </c>
      <c r="N173" s="480">
        <f t="shared" si="13"/>
        <v>3.2256</v>
      </c>
      <c r="O173" s="143"/>
      <c r="P173" s="144"/>
      <c r="Q173" s="144"/>
      <c r="S173" s="88"/>
      <c r="T173" s="88"/>
    </row>
    <row r="174" spans="1:20" s="145" customFormat="1" ht="15" customHeight="1" x14ac:dyDescent="0.2">
      <c r="A174" s="140"/>
      <c r="B174" s="147" t="s">
        <v>34505</v>
      </c>
      <c r="C174" s="488">
        <v>3</v>
      </c>
      <c r="D174" s="478">
        <v>4.5</v>
      </c>
      <c r="E174" s="479">
        <v>0.7</v>
      </c>
      <c r="F174" s="479">
        <v>3.5</v>
      </c>
      <c r="G174" s="479">
        <f t="shared" ref="G174" si="14">(D174+D174+E174+E174)*F174</f>
        <v>36.399999999999991</v>
      </c>
      <c r="H174" s="479"/>
      <c r="I174" s="479">
        <v>0.02</v>
      </c>
      <c r="J174" s="479"/>
      <c r="K174" s="479"/>
      <c r="L174" s="479"/>
      <c r="M174" s="479">
        <f t="shared" si="12"/>
        <v>2.1839999999999997</v>
      </c>
      <c r="N174" s="480">
        <f t="shared" si="13"/>
        <v>2.1839999999999997</v>
      </c>
      <c r="O174" s="143"/>
      <c r="P174" s="144"/>
      <c r="Q174" s="144"/>
      <c r="S174" s="88"/>
      <c r="T174" s="88"/>
    </row>
    <row r="175" spans="1:20" s="145" customFormat="1" ht="15" customHeight="1" x14ac:dyDescent="0.2">
      <c r="A175" s="140"/>
      <c r="B175" s="147" t="s">
        <v>34506</v>
      </c>
      <c r="C175" s="488">
        <v>2</v>
      </c>
      <c r="D175" s="478">
        <v>50</v>
      </c>
      <c r="E175" s="479">
        <v>0.5</v>
      </c>
      <c r="F175" s="479">
        <v>1.5</v>
      </c>
      <c r="G175" s="479">
        <f>((F175+F175)+(E175))*D175</f>
        <v>175</v>
      </c>
      <c r="H175" s="479"/>
      <c r="I175" s="479">
        <v>0.02</v>
      </c>
      <c r="J175" s="479"/>
      <c r="K175" s="479"/>
      <c r="L175" s="479"/>
      <c r="M175" s="479">
        <f t="shared" si="12"/>
        <v>7</v>
      </c>
      <c r="N175" s="480">
        <f t="shared" si="13"/>
        <v>7</v>
      </c>
      <c r="O175" s="143"/>
      <c r="P175" s="144"/>
      <c r="Q175" s="144"/>
      <c r="S175" s="88"/>
      <c r="T175" s="88"/>
    </row>
    <row r="176" spans="1:20" s="145" customFormat="1" ht="15" customHeight="1" x14ac:dyDescent="0.2">
      <c r="A176" s="140"/>
      <c r="B176" s="147" t="s">
        <v>34507</v>
      </c>
      <c r="C176" s="488">
        <f>3*4</f>
        <v>12</v>
      </c>
      <c r="D176" s="478">
        <v>3</v>
      </c>
      <c r="E176" s="479">
        <v>0.4</v>
      </c>
      <c r="F176" s="479">
        <v>1.4</v>
      </c>
      <c r="G176" s="479">
        <f>((F176+F176)+(E176))*D176</f>
        <v>9.6</v>
      </c>
      <c r="H176" s="479"/>
      <c r="I176" s="479">
        <v>0.02</v>
      </c>
      <c r="J176" s="479"/>
      <c r="K176" s="479"/>
      <c r="L176" s="479"/>
      <c r="M176" s="479">
        <f t="shared" si="12"/>
        <v>2.3039999999999998</v>
      </c>
      <c r="N176" s="480">
        <f t="shared" si="13"/>
        <v>2.3039999999999998</v>
      </c>
      <c r="O176" s="143"/>
      <c r="P176" s="144"/>
      <c r="Q176" s="144"/>
      <c r="S176" s="88"/>
      <c r="T176" s="88"/>
    </row>
    <row r="177" spans="1:20" s="145" customFormat="1" ht="15" customHeight="1" x14ac:dyDescent="0.2">
      <c r="A177" s="140"/>
      <c r="B177" s="147" t="s">
        <v>34508</v>
      </c>
      <c r="C177" s="488">
        <v>1</v>
      </c>
      <c r="D177" s="478">
        <v>50</v>
      </c>
      <c r="E177" s="479">
        <v>4.8</v>
      </c>
      <c r="F177" s="479"/>
      <c r="G177" s="479">
        <f>D177*E177</f>
        <v>240</v>
      </c>
      <c r="H177" s="479"/>
      <c r="I177" s="479">
        <v>0.02</v>
      </c>
      <c r="J177" s="479"/>
      <c r="K177" s="479"/>
      <c r="L177" s="479"/>
      <c r="M177" s="479">
        <f t="shared" si="12"/>
        <v>4.8</v>
      </c>
      <c r="N177" s="480">
        <f t="shared" si="13"/>
        <v>4.8</v>
      </c>
      <c r="O177" s="143"/>
      <c r="P177" s="144"/>
      <c r="Q177" s="144"/>
      <c r="S177" s="88"/>
      <c r="T177" s="88"/>
    </row>
    <row r="178" spans="1:20" s="145" customFormat="1" ht="15" customHeight="1" x14ac:dyDescent="0.2">
      <c r="A178" s="140"/>
      <c r="B178" s="150" t="s">
        <v>17</v>
      </c>
      <c r="C178" s="488"/>
      <c r="D178" s="482"/>
      <c r="E178" s="482"/>
      <c r="F178" s="482"/>
      <c r="G178" s="483"/>
      <c r="H178" s="482"/>
      <c r="I178" s="482"/>
      <c r="J178" s="482"/>
      <c r="K178" s="482"/>
      <c r="L178" s="482"/>
      <c r="M178" s="482"/>
      <c r="N178" s="476">
        <f>ROUND(SUM(N168:N177),2)</f>
        <v>25.12</v>
      </c>
      <c r="O178" s="151">
        <f>IFERROR(VLOOKUP(A168,'Planilha Orçamentária'!$A$9:$H$17,5,FALSE),0)</f>
        <v>0</v>
      </c>
      <c r="P178" s="144"/>
      <c r="Q178" s="144"/>
      <c r="S178" s="88"/>
      <c r="T178" s="88"/>
    </row>
    <row r="179" spans="1:20" s="145" customFormat="1" ht="15" customHeight="1" x14ac:dyDescent="0.2">
      <c r="A179" s="140" t="e">
        <f>+'Planilha Orçamentária'!#REF!</f>
        <v>#REF!</v>
      </c>
      <c r="B179" s="153" t="e">
        <f>VLOOKUP(A179,'Planilha Orçamentária'!$A$9:$D$400,4,FALSE)</f>
        <v>#REF!</v>
      </c>
      <c r="C179" s="488"/>
      <c r="D179" s="473"/>
      <c r="E179" s="474"/>
      <c r="F179" s="474"/>
      <c r="G179" s="475"/>
      <c r="H179" s="487"/>
      <c r="I179" s="487"/>
      <c r="J179" s="487"/>
      <c r="K179" s="487"/>
      <c r="L179" s="487"/>
      <c r="M179" s="487"/>
      <c r="N179" s="476"/>
      <c r="O179" s="143">
        <f>N181</f>
        <v>60</v>
      </c>
      <c r="P179" s="144"/>
      <c r="Q179" s="144"/>
      <c r="S179" s="88"/>
      <c r="T179" s="88"/>
    </row>
    <row r="180" spans="1:20" s="145" customFormat="1" ht="15" customHeight="1" x14ac:dyDescent="0.2">
      <c r="A180" s="146"/>
      <c r="B180" s="147"/>
      <c r="C180" s="488">
        <v>3</v>
      </c>
      <c r="D180" s="478">
        <v>10</v>
      </c>
      <c r="E180" s="479">
        <v>2</v>
      </c>
      <c r="F180" s="479"/>
      <c r="G180" s="479">
        <f>E180*D180</f>
        <v>20</v>
      </c>
      <c r="H180" s="479"/>
      <c r="I180" s="479"/>
      <c r="J180" s="479"/>
      <c r="K180" s="479"/>
      <c r="L180" s="479"/>
      <c r="M180" s="479"/>
      <c r="N180" s="480">
        <f>G180*C180</f>
        <v>60</v>
      </c>
      <c r="O180" s="148"/>
      <c r="P180" s="144"/>
      <c r="Q180" s="144"/>
      <c r="S180" s="88"/>
      <c r="T180" s="88"/>
    </row>
    <row r="181" spans="1:20" s="145" customFormat="1" ht="15" customHeight="1" x14ac:dyDescent="0.2">
      <c r="A181" s="140"/>
      <c r="B181" s="150" t="s">
        <v>17</v>
      </c>
      <c r="C181" s="488"/>
      <c r="D181" s="482"/>
      <c r="E181" s="482"/>
      <c r="F181" s="482"/>
      <c r="G181" s="483"/>
      <c r="H181" s="482"/>
      <c r="I181" s="482"/>
      <c r="J181" s="482"/>
      <c r="K181" s="482"/>
      <c r="L181" s="482"/>
      <c r="M181" s="482"/>
      <c r="N181" s="476">
        <f>ROUND(SUM(N179:N180),2)</f>
        <v>60</v>
      </c>
      <c r="O181" s="151">
        <f>IFERROR(VLOOKUP(A179,'Planilha Orçamentária'!$A$9:$H$17,5,FALSE),0)</f>
        <v>0</v>
      </c>
      <c r="P181" s="144"/>
      <c r="Q181" s="144"/>
      <c r="S181" s="88"/>
      <c r="T181" s="88"/>
    </row>
    <row r="182" spans="1:20" s="145" customFormat="1" ht="15" customHeight="1" x14ac:dyDescent="0.2">
      <c r="A182" s="140" t="e">
        <f>+'Planilha Orçamentária'!#REF!</f>
        <v>#REF!</v>
      </c>
      <c r="B182" s="153" t="e">
        <f>VLOOKUP(A182,'Planilha Orçamentária'!$A$9:$D$400,4,FALSE)</f>
        <v>#REF!</v>
      </c>
      <c r="C182" s="488"/>
      <c r="D182" s="473"/>
      <c r="E182" s="474"/>
      <c r="F182" s="474"/>
      <c r="G182" s="475"/>
      <c r="H182" s="487"/>
      <c r="I182" s="487"/>
      <c r="J182" s="487"/>
      <c r="K182" s="487"/>
      <c r="L182" s="487"/>
      <c r="M182" s="487"/>
      <c r="N182" s="476"/>
      <c r="O182" s="143">
        <f>N184</f>
        <v>120</v>
      </c>
      <c r="P182" s="144"/>
      <c r="Q182" s="144"/>
      <c r="S182" s="88"/>
      <c r="T182" s="88"/>
    </row>
    <row r="183" spans="1:20" s="145" customFormat="1" ht="15" customHeight="1" x14ac:dyDescent="0.2">
      <c r="A183" s="146"/>
      <c r="B183" s="147" t="s">
        <v>16131</v>
      </c>
      <c r="C183" s="488">
        <v>6</v>
      </c>
      <c r="D183" s="478">
        <f>D180</f>
        <v>10</v>
      </c>
      <c r="E183" s="479">
        <v>2</v>
      </c>
      <c r="F183" s="479"/>
      <c r="G183" s="479">
        <f>E183*D183</f>
        <v>20</v>
      </c>
      <c r="H183" s="479"/>
      <c r="I183" s="479"/>
      <c r="J183" s="479"/>
      <c r="K183" s="479"/>
      <c r="L183" s="479"/>
      <c r="M183" s="479"/>
      <c r="N183" s="480">
        <f>G183*C183</f>
        <v>120</v>
      </c>
      <c r="O183" s="148"/>
      <c r="P183" s="144"/>
      <c r="Q183" s="144"/>
      <c r="S183" s="88"/>
      <c r="T183" s="88"/>
    </row>
    <row r="184" spans="1:20" s="145" customFormat="1" ht="15" customHeight="1" x14ac:dyDescent="0.2">
      <c r="A184" s="140"/>
      <c r="B184" s="150" t="s">
        <v>17</v>
      </c>
      <c r="C184" s="488"/>
      <c r="D184" s="482"/>
      <c r="E184" s="482"/>
      <c r="F184" s="482"/>
      <c r="G184" s="483"/>
      <c r="H184" s="482"/>
      <c r="I184" s="482"/>
      <c r="J184" s="482"/>
      <c r="K184" s="482"/>
      <c r="L184" s="482"/>
      <c r="M184" s="482"/>
      <c r="N184" s="476">
        <f>ROUND(SUM(N182:N183),2)</f>
        <v>120</v>
      </c>
      <c r="O184" s="151">
        <f>IFERROR(VLOOKUP(A182,'Planilha Orçamentária'!$A$9:$H$17,5,FALSE),0)</f>
        <v>0</v>
      </c>
      <c r="P184" s="144"/>
      <c r="Q184" s="144"/>
      <c r="S184" s="88"/>
      <c r="T184" s="88"/>
    </row>
    <row r="185" spans="1:20" s="145" customFormat="1" ht="15" customHeight="1" x14ac:dyDescent="0.2">
      <c r="A185" s="140" t="e">
        <f>+'Planilha Orçamentária'!#REF!</f>
        <v>#REF!</v>
      </c>
      <c r="B185" s="153" t="e">
        <f>VLOOKUP(A185,'Planilha Orçamentária'!$A$9:$D$400,4,FALSE)</f>
        <v>#REF!</v>
      </c>
      <c r="C185" s="488"/>
      <c r="D185" s="473"/>
      <c r="E185" s="474"/>
      <c r="F185" s="474"/>
      <c r="G185" s="475"/>
      <c r="H185" s="487"/>
      <c r="I185" s="487"/>
      <c r="J185" s="487"/>
      <c r="K185" s="487"/>
      <c r="L185" s="487"/>
      <c r="M185" s="487"/>
      <c r="N185" s="476"/>
      <c r="O185" s="143">
        <f>N195</f>
        <v>1236.56</v>
      </c>
      <c r="P185" s="144"/>
      <c r="Q185" s="144"/>
      <c r="S185" s="88"/>
      <c r="T185" s="88"/>
    </row>
    <row r="186" spans="1:20" s="145" customFormat="1" ht="15" customHeight="1" x14ac:dyDescent="0.2">
      <c r="A186" s="140"/>
      <c r="B186" s="153"/>
      <c r="C186" s="488"/>
      <c r="D186" s="473"/>
      <c r="E186" s="474"/>
      <c r="F186" s="474"/>
      <c r="G186" s="475"/>
      <c r="H186" s="487"/>
      <c r="I186" s="487"/>
      <c r="J186" s="487"/>
      <c r="K186" s="487"/>
      <c r="L186" s="487"/>
      <c r="M186" s="487"/>
      <c r="N186" s="476"/>
      <c r="O186" s="143"/>
      <c r="P186" s="144"/>
      <c r="Q186" s="144"/>
      <c r="S186" s="88"/>
      <c r="T186" s="88"/>
    </row>
    <row r="187" spans="1:20" s="145" customFormat="1" ht="15" customHeight="1" x14ac:dyDescent="0.2">
      <c r="A187" s="140"/>
      <c r="B187" s="147" t="s">
        <v>34501</v>
      </c>
      <c r="C187" s="488">
        <v>3</v>
      </c>
      <c r="D187" s="478">
        <v>3.5</v>
      </c>
      <c r="E187" s="479">
        <v>0.7</v>
      </c>
      <c r="F187" s="479">
        <v>3</v>
      </c>
      <c r="G187" s="479">
        <f>(D187+D187+E187+E187)*F187</f>
        <v>25.200000000000003</v>
      </c>
      <c r="H187" s="479"/>
      <c r="I187" s="479"/>
      <c r="J187" s="479"/>
      <c r="K187" s="479"/>
      <c r="L187" s="479"/>
      <c r="M187" s="479">
        <f>G187*C187</f>
        <v>75.600000000000009</v>
      </c>
      <c r="N187" s="480">
        <f>SUM(M187)</f>
        <v>75.600000000000009</v>
      </c>
      <c r="O187" s="143"/>
      <c r="P187" s="144"/>
      <c r="Q187" s="144"/>
      <c r="S187" s="88"/>
      <c r="T187" s="88"/>
    </row>
    <row r="188" spans="1:20" s="145" customFormat="1" ht="15" customHeight="1" x14ac:dyDescent="0.2">
      <c r="A188" s="140"/>
      <c r="B188" s="147" t="s">
        <v>34502</v>
      </c>
      <c r="C188" s="488">
        <v>2</v>
      </c>
      <c r="D188" s="478">
        <v>33.6</v>
      </c>
      <c r="E188" s="479">
        <v>0.4</v>
      </c>
      <c r="F188" s="479">
        <v>1</v>
      </c>
      <c r="G188" s="479">
        <f>((F188+F188)+(E188))*D188</f>
        <v>80.64</v>
      </c>
      <c r="H188" s="479"/>
      <c r="I188" s="479"/>
      <c r="J188" s="479"/>
      <c r="K188" s="479"/>
      <c r="L188" s="479"/>
      <c r="M188" s="479">
        <f t="shared" ref="M188:M194" si="15">G188*C188</f>
        <v>161.28</v>
      </c>
      <c r="N188" s="480">
        <f t="shared" ref="N188:N194" si="16">SUM(M188)</f>
        <v>161.28</v>
      </c>
      <c r="O188" s="143"/>
      <c r="P188" s="144"/>
      <c r="Q188" s="144"/>
      <c r="S188" s="88"/>
      <c r="T188" s="88"/>
    </row>
    <row r="189" spans="1:20" s="145" customFormat="1" ht="15" customHeight="1" x14ac:dyDescent="0.2">
      <c r="A189" s="140"/>
      <c r="B189" s="147" t="s">
        <v>34503</v>
      </c>
      <c r="C189" s="488">
        <v>6</v>
      </c>
      <c r="D189" s="478">
        <v>3</v>
      </c>
      <c r="E189" s="479">
        <v>0.4</v>
      </c>
      <c r="F189" s="479">
        <v>1</v>
      </c>
      <c r="G189" s="479">
        <f>((F189+F189)+(E189))*D189</f>
        <v>7.1999999999999993</v>
      </c>
      <c r="H189" s="479"/>
      <c r="I189" s="479"/>
      <c r="J189" s="479"/>
      <c r="K189" s="479"/>
      <c r="L189" s="479"/>
      <c r="M189" s="479">
        <f t="shared" si="15"/>
        <v>43.199999999999996</v>
      </c>
      <c r="N189" s="480">
        <f t="shared" si="16"/>
        <v>43.199999999999996</v>
      </c>
      <c r="O189" s="143"/>
      <c r="P189" s="144"/>
      <c r="Q189" s="144"/>
      <c r="S189" s="88"/>
      <c r="T189" s="88"/>
    </row>
    <row r="190" spans="1:20" s="145" customFormat="1" ht="15" customHeight="1" x14ac:dyDescent="0.2">
      <c r="A190" s="140"/>
      <c r="B190" s="147" t="s">
        <v>34504</v>
      </c>
      <c r="C190" s="488">
        <v>1</v>
      </c>
      <c r="D190" s="478">
        <v>33.6</v>
      </c>
      <c r="E190" s="479">
        <v>4.8</v>
      </c>
      <c r="F190" s="479"/>
      <c r="G190" s="479">
        <f>D190*E190</f>
        <v>161.28</v>
      </c>
      <c r="H190" s="479"/>
      <c r="I190" s="479"/>
      <c r="J190" s="479"/>
      <c r="K190" s="479"/>
      <c r="L190" s="479"/>
      <c r="M190" s="479">
        <f t="shared" si="15"/>
        <v>161.28</v>
      </c>
      <c r="N190" s="480">
        <f t="shared" si="16"/>
        <v>161.28</v>
      </c>
      <c r="O190" s="143"/>
      <c r="P190" s="144"/>
      <c r="Q190" s="144"/>
      <c r="S190" s="88"/>
      <c r="T190" s="88"/>
    </row>
    <row r="191" spans="1:20" s="145" customFormat="1" ht="15" customHeight="1" x14ac:dyDescent="0.2">
      <c r="A191" s="140"/>
      <c r="B191" s="147" t="s">
        <v>34505</v>
      </c>
      <c r="C191" s="488">
        <v>3</v>
      </c>
      <c r="D191" s="478">
        <v>4.5</v>
      </c>
      <c r="E191" s="479">
        <v>0.7</v>
      </c>
      <c r="F191" s="479">
        <v>3.5</v>
      </c>
      <c r="G191" s="479">
        <f t="shared" ref="G191" si="17">(D191+D191+E191+E191)*F191</f>
        <v>36.399999999999991</v>
      </c>
      <c r="H191" s="479"/>
      <c r="I191" s="479"/>
      <c r="J191" s="479"/>
      <c r="K191" s="479"/>
      <c r="L191" s="479"/>
      <c r="M191" s="479">
        <f t="shared" si="15"/>
        <v>109.19999999999997</v>
      </c>
      <c r="N191" s="480">
        <f t="shared" si="16"/>
        <v>109.19999999999997</v>
      </c>
      <c r="O191" s="143"/>
      <c r="P191" s="144"/>
      <c r="Q191" s="144"/>
      <c r="S191" s="88"/>
      <c r="T191" s="88"/>
    </row>
    <row r="192" spans="1:20" s="145" customFormat="1" ht="15" customHeight="1" x14ac:dyDescent="0.2">
      <c r="A192" s="140"/>
      <c r="B192" s="147" t="s">
        <v>34506</v>
      </c>
      <c r="C192" s="488">
        <v>2</v>
      </c>
      <c r="D192" s="478">
        <v>50</v>
      </c>
      <c r="E192" s="479">
        <v>0.5</v>
      </c>
      <c r="F192" s="479">
        <v>1.5</v>
      </c>
      <c r="G192" s="479">
        <f>((F192+F192)+(E192))*D192</f>
        <v>175</v>
      </c>
      <c r="H192" s="479"/>
      <c r="I192" s="479"/>
      <c r="J192" s="479"/>
      <c r="K192" s="479"/>
      <c r="L192" s="479"/>
      <c r="M192" s="479">
        <f t="shared" si="15"/>
        <v>350</v>
      </c>
      <c r="N192" s="480">
        <f t="shared" si="16"/>
        <v>350</v>
      </c>
      <c r="O192" s="143"/>
      <c r="P192" s="144"/>
      <c r="Q192" s="144"/>
      <c r="S192" s="88"/>
      <c r="T192" s="88"/>
    </row>
    <row r="193" spans="1:21" s="145" customFormat="1" ht="15" customHeight="1" x14ac:dyDescent="0.2">
      <c r="A193" s="140"/>
      <c r="B193" s="147" t="s">
        <v>34507</v>
      </c>
      <c r="C193" s="488">
        <f>3*4</f>
        <v>12</v>
      </c>
      <c r="D193" s="478">
        <v>2.5</v>
      </c>
      <c r="E193" s="479">
        <v>0.4</v>
      </c>
      <c r="F193" s="479">
        <v>1.4</v>
      </c>
      <c r="G193" s="479">
        <f>((F193+F193)+(E193))*D193</f>
        <v>7.9999999999999991</v>
      </c>
      <c r="H193" s="479"/>
      <c r="I193" s="479"/>
      <c r="J193" s="479"/>
      <c r="K193" s="479"/>
      <c r="L193" s="479"/>
      <c r="M193" s="479">
        <f t="shared" si="15"/>
        <v>95.999999999999986</v>
      </c>
      <c r="N193" s="480">
        <f t="shared" si="16"/>
        <v>95.999999999999986</v>
      </c>
      <c r="O193" s="143"/>
      <c r="P193" s="144"/>
      <c r="Q193" s="144"/>
      <c r="S193" s="88"/>
      <c r="T193" s="88"/>
    </row>
    <row r="194" spans="1:21" s="145" customFormat="1" ht="15" customHeight="1" x14ac:dyDescent="0.2">
      <c r="A194" s="140"/>
      <c r="B194" s="147" t="s">
        <v>34508</v>
      </c>
      <c r="C194" s="488">
        <v>1</v>
      </c>
      <c r="D194" s="478">
        <v>50</v>
      </c>
      <c r="E194" s="479">
        <v>4.8</v>
      </c>
      <c r="F194" s="479"/>
      <c r="G194" s="479">
        <f>D194*E194</f>
        <v>240</v>
      </c>
      <c r="H194" s="479"/>
      <c r="I194" s="479"/>
      <c r="J194" s="479"/>
      <c r="K194" s="479"/>
      <c r="L194" s="479"/>
      <c r="M194" s="479">
        <f t="shared" si="15"/>
        <v>240</v>
      </c>
      <c r="N194" s="480">
        <f t="shared" si="16"/>
        <v>240</v>
      </c>
      <c r="O194" s="143"/>
      <c r="P194" s="144"/>
      <c r="Q194" s="144"/>
      <c r="S194" s="88"/>
      <c r="T194" s="88"/>
    </row>
    <row r="195" spans="1:21" s="145" customFormat="1" ht="15" customHeight="1" x14ac:dyDescent="0.2">
      <c r="A195" s="140"/>
      <c r="B195" s="150" t="s">
        <v>17</v>
      </c>
      <c r="C195" s="488"/>
      <c r="D195" s="482"/>
      <c r="E195" s="482"/>
      <c r="F195" s="482"/>
      <c r="G195" s="483"/>
      <c r="H195" s="482"/>
      <c r="I195" s="482"/>
      <c r="J195" s="482"/>
      <c r="K195" s="482"/>
      <c r="L195" s="482"/>
      <c r="M195" s="482"/>
      <c r="N195" s="476">
        <f>ROUND(SUM(N185:N194),2)</f>
        <v>1236.56</v>
      </c>
      <c r="O195" s="151">
        <f>IFERROR(VLOOKUP(A185,'Planilha Orçamentária'!$A$9:$H$17,5,FALSE),0)</f>
        <v>0</v>
      </c>
      <c r="P195" s="144"/>
      <c r="Q195" s="144"/>
      <c r="S195" s="88"/>
      <c r="T195" s="88"/>
    </row>
    <row r="196" spans="1:21" s="145" customFormat="1" ht="15" customHeight="1" x14ac:dyDescent="0.2">
      <c r="A196" s="140" t="e">
        <f>+'Planilha Orçamentária'!#REF!</f>
        <v>#REF!</v>
      </c>
      <c r="B196" s="153" t="e">
        <f>VLOOKUP(A196,'Planilha Orçamentária'!$A$9:$D$400,4,FALSE)</f>
        <v>#REF!</v>
      </c>
      <c r="C196" s="488"/>
      <c r="D196" s="473"/>
      <c r="E196" s="474"/>
      <c r="F196" s="474"/>
      <c r="G196" s="475"/>
      <c r="H196" s="487"/>
      <c r="I196" s="487"/>
      <c r="J196" s="487"/>
      <c r="K196" s="487"/>
      <c r="L196" s="487"/>
      <c r="M196" s="487"/>
      <c r="N196" s="476"/>
      <c r="O196" s="143">
        <f>N198</f>
        <v>72</v>
      </c>
      <c r="P196" s="144"/>
      <c r="Q196" s="144"/>
      <c r="S196" s="88"/>
      <c r="T196" s="88"/>
    </row>
    <row r="197" spans="1:21" s="145" customFormat="1" ht="15" customHeight="1" x14ac:dyDescent="0.2">
      <c r="A197" s="146"/>
      <c r="B197" s="147"/>
      <c r="C197" s="488">
        <v>3</v>
      </c>
      <c r="D197" s="478">
        <v>20</v>
      </c>
      <c r="E197" s="479">
        <v>1.2</v>
      </c>
      <c r="F197" s="479"/>
      <c r="G197" s="479">
        <f>E197*D197</f>
        <v>24</v>
      </c>
      <c r="H197" s="479"/>
      <c r="I197" s="479"/>
      <c r="J197" s="479"/>
      <c r="K197" s="479"/>
      <c r="L197" s="479"/>
      <c r="M197" s="479"/>
      <c r="N197" s="480">
        <f>G197*C197</f>
        <v>72</v>
      </c>
      <c r="O197" s="148"/>
      <c r="P197" s="144"/>
      <c r="Q197" s="144"/>
      <c r="S197" s="88"/>
      <c r="T197" s="88"/>
    </row>
    <row r="198" spans="1:21" s="145" customFormat="1" ht="15" customHeight="1" x14ac:dyDescent="0.2">
      <c r="A198" s="140"/>
      <c r="B198" s="150" t="s">
        <v>17</v>
      </c>
      <c r="C198" s="488"/>
      <c r="D198" s="482"/>
      <c r="E198" s="482"/>
      <c r="F198" s="482"/>
      <c r="G198" s="483"/>
      <c r="H198" s="482"/>
      <c r="I198" s="482"/>
      <c r="J198" s="482"/>
      <c r="K198" s="482"/>
      <c r="L198" s="482"/>
      <c r="M198" s="482"/>
      <c r="N198" s="476">
        <f>ROUND(SUM(N196:N197),2)</f>
        <v>72</v>
      </c>
      <c r="O198" s="151">
        <f>IFERROR(VLOOKUP(A196,'Planilha Orçamentária'!$A$9:$H$17,5,FALSE),0)</f>
        <v>0</v>
      </c>
      <c r="P198" s="144"/>
      <c r="Q198" s="144"/>
      <c r="S198" s="88"/>
      <c r="T198" s="88"/>
    </row>
    <row r="199" spans="1:21" s="145" customFormat="1" ht="15" customHeight="1" x14ac:dyDescent="0.2">
      <c r="A199" s="463" t="e">
        <f>'Planilha Orçamentária'!#REF!</f>
        <v>#REF!</v>
      </c>
      <c r="B199" s="463" t="e">
        <f>VLOOKUP(A199,'Planilha Orçamentária'!$A$9:$D$428,4,FALSE)</f>
        <v>#REF!</v>
      </c>
      <c r="C199" s="463"/>
      <c r="D199" s="463"/>
      <c r="E199" s="463"/>
      <c r="F199" s="463"/>
      <c r="G199" s="463"/>
      <c r="H199" s="463"/>
      <c r="I199" s="463"/>
      <c r="J199" s="463"/>
      <c r="K199" s="463"/>
      <c r="L199" s="463"/>
      <c r="M199" s="463"/>
      <c r="N199" s="463"/>
      <c r="O199" s="463"/>
      <c r="P199" s="144"/>
      <c r="Q199" s="144"/>
      <c r="S199" s="88" t="str">
        <f t="shared" si="0"/>
        <v/>
      </c>
      <c r="T199" s="88" t="str">
        <f t="shared" si="1"/>
        <v/>
      </c>
      <c r="U199" s="142"/>
    </row>
    <row r="200" spans="1:21" s="145" customFormat="1" ht="29.25" customHeight="1" x14ac:dyDescent="0.2">
      <c r="A200" s="140" t="str">
        <f>'Planilha Orçamentária'!A17</f>
        <v>2.1.1</v>
      </c>
      <c r="B200" s="141" t="str">
        <f>VLOOKUP(A200,'Planilha Orçamentária'!$A$9:$D$428,4,FALSE)</f>
        <v xml:space="preserve">Despesas Gerais </v>
      </c>
      <c r="C200" s="472"/>
      <c r="D200" s="473"/>
      <c r="E200" s="472"/>
      <c r="F200" s="474"/>
      <c r="G200" s="475"/>
      <c r="H200" s="474"/>
      <c r="I200" s="474"/>
      <c r="J200" s="474"/>
      <c r="K200" s="474"/>
      <c r="L200" s="474"/>
      <c r="M200" s="474"/>
      <c r="N200" s="476"/>
      <c r="O200" s="489">
        <f>N202</f>
        <v>68</v>
      </c>
      <c r="P200" s="144"/>
      <c r="Q200" s="144"/>
      <c r="S200" s="88">
        <f t="shared" si="0"/>
        <v>0</v>
      </c>
      <c r="T200" s="88" t="str">
        <f t="shared" si="1"/>
        <v/>
      </c>
    </row>
    <row r="201" spans="1:21" s="149" customFormat="1" ht="15" customHeight="1" x14ac:dyDescent="0.2">
      <c r="A201" s="146"/>
      <c r="B201" s="147"/>
      <c r="C201" s="477">
        <f>34</f>
        <v>34</v>
      </c>
      <c r="D201" s="478">
        <v>5</v>
      </c>
      <c r="E201" s="479">
        <v>0.4</v>
      </c>
      <c r="F201" s="479"/>
      <c r="G201" s="479">
        <f>D201*E201</f>
        <v>2</v>
      </c>
      <c r="H201" s="479"/>
      <c r="I201" s="479"/>
      <c r="J201" s="479"/>
      <c r="K201" s="479"/>
      <c r="L201" s="479"/>
      <c r="M201" s="479"/>
      <c r="N201" s="480">
        <f>C201*G201</f>
        <v>68</v>
      </c>
      <c r="O201" s="490"/>
      <c r="P201" s="144"/>
      <c r="Q201" s="144"/>
      <c r="R201" s="144"/>
      <c r="S201" s="88" t="str">
        <f t="shared" si="0"/>
        <v/>
      </c>
      <c r="T201" s="88">
        <f t="shared" si="1"/>
        <v>68</v>
      </c>
    </row>
    <row r="202" spans="1:21" s="145" customFormat="1" ht="15" customHeight="1" x14ac:dyDescent="0.2">
      <c r="A202" s="140"/>
      <c r="B202" s="150" t="s">
        <v>17</v>
      </c>
      <c r="C202" s="481"/>
      <c r="D202" s="482"/>
      <c r="E202" s="482"/>
      <c r="F202" s="482"/>
      <c r="G202" s="483"/>
      <c r="H202" s="482"/>
      <c r="I202" s="482"/>
      <c r="J202" s="482"/>
      <c r="K202" s="482"/>
      <c r="L202" s="482"/>
      <c r="M202" s="482"/>
      <c r="N202" s="476">
        <f>ROUND(SUM(N200:N201),2)</f>
        <v>68</v>
      </c>
      <c r="O202" s="491" t="str">
        <f>IFERROR(VLOOKUP(A200,'Planilha Orçamentária'!$A$9:$H$24,5,FALSE),0)</f>
        <v>%</v>
      </c>
      <c r="P202" s="144"/>
      <c r="Q202" s="144"/>
      <c r="S202" s="88">
        <f t="shared" si="0"/>
        <v>68</v>
      </c>
      <c r="T202" s="88">
        <f t="shared" si="1"/>
        <v>68</v>
      </c>
    </row>
    <row r="203" spans="1:21" s="145" customFormat="1" ht="15" customHeight="1" x14ac:dyDescent="0.2">
      <c r="A203" s="140" t="e">
        <f>'Planilha Orçamentária'!#REF!</f>
        <v>#REF!</v>
      </c>
      <c r="B203" s="141" t="e">
        <f>VLOOKUP(A203,'Planilha Orçamentária'!$A$9:$D$428,4,FALSE)</f>
        <v>#REF!</v>
      </c>
      <c r="C203" s="472"/>
      <c r="D203" s="473"/>
      <c r="E203" s="472"/>
      <c r="F203" s="474"/>
      <c r="G203" s="475"/>
      <c r="H203" s="474"/>
      <c r="I203" s="474"/>
      <c r="J203" s="474"/>
      <c r="K203" s="474"/>
      <c r="L203" s="474"/>
      <c r="M203" s="474"/>
      <c r="N203" s="476"/>
      <c r="O203" s="489">
        <f>N207</f>
        <v>44.9</v>
      </c>
      <c r="P203" s="144"/>
      <c r="Q203" s="144"/>
      <c r="S203" s="88">
        <f t="shared" si="0"/>
        <v>0</v>
      </c>
      <c r="T203" s="88" t="str">
        <f t="shared" si="1"/>
        <v/>
      </c>
    </row>
    <row r="204" spans="1:21" s="145" customFormat="1" ht="15" customHeight="1" x14ac:dyDescent="0.2">
      <c r="A204" s="146"/>
      <c r="B204" s="147" t="s">
        <v>34512</v>
      </c>
      <c r="C204" s="477">
        <f>34</f>
        <v>34</v>
      </c>
      <c r="D204" s="478">
        <v>5</v>
      </c>
      <c r="E204" s="479">
        <v>0.4</v>
      </c>
      <c r="F204" s="479">
        <v>0.3</v>
      </c>
      <c r="G204" s="479"/>
      <c r="H204" s="479">
        <f>F204*E204*D204</f>
        <v>0.6</v>
      </c>
      <c r="I204" s="479"/>
      <c r="J204" s="479"/>
      <c r="K204" s="479"/>
      <c r="L204" s="479"/>
      <c r="M204" s="479"/>
      <c r="N204" s="480">
        <f>C204*H204</f>
        <v>20.399999999999999</v>
      </c>
      <c r="O204" s="490"/>
      <c r="P204" s="144"/>
      <c r="Q204" s="144"/>
      <c r="S204" s="88" t="str">
        <f t="shared" si="0"/>
        <v/>
      </c>
      <c r="T204" s="88">
        <f t="shared" si="1"/>
        <v>20.399999999999999</v>
      </c>
    </row>
    <row r="205" spans="1:21" s="145" customFormat="1" ht="15" customHeight="1" x14ac:dyDescent="0.2">
      <c r="A205" s="146"/>
      <c r="B205" s="147" t="s">
        <v>34511</v>
      </c>
      <c r="C205" s="477">
        <v>1</v>
      </c>
      <c r="D205" s="478">
        <v>50</v>
      </c>
      <c r="E205" s="479">
        <v>0.65</v>
      </c>
      <c r="F205" s="479">
        <v>0.2</v>
      </c>
      <c r="G205" s="479"/>
      <c r="H205" s="479">
        <f>F205*E205*D205</f>
        <v>6.5</v>
      </c>
      <c r="I205" s="479"/>
      <c r="J205" s="479"/>
      <c r="K205" s="479"/>
      <c r="L205" s="479"/>
      <c r="M205" s="479"/>
      <c r="N205" s="480">
        <f>C205*H205</f>
        <v>6.5</v>
      </c>
      <c r="O205" s="490"/>
      <c r="P205" s="144"/>
      <c r="Q205" s="144"/>
      <c r="S205" s="88"/>
      <c r="T205" s="88"/>
    </row>
    <row r="206" spans="1:21" s="145" customFormat="1" ht="15" customHeight="1" x14ac:dyDescent="0.2">
      <c r="A206" s="146"/>
      <c r="B206" s="147" t="s">
        <v>34513</v>
      </c>
      <c r="C206" s="477">
        <v>2</v>
      </c>
      <c r="D206" s="478">
        <v>50</v>
      </c>
      <c r="E206" s="479">
        <v>0.2</v>
      </c>
      <c r="F206" s="479">
        <v>0.9</v>
      </c>
      <c r="G206" s="479"/>
      <c r="H206" s="479">
        <f>F206*E206*D206</f>
        <v>9.0000000000000018</v>
      </c>
      <c r="I206" s="479"/>
      <c r="J206" s="479"/>
      <c r="K206" s="479"/>
      <c r="L206" s="479"/>
      <c r="M206" s="479"/>
      <c r="N206" s="480">
        <f>C206*H206</f>
        <v>18.000000000000004</v>
      </c>
      <c r="O206" s="490"/>
      <c r="P206" s="144"/>
      <c r="Q206" s="144"/>
      <c r="S206" s="88"/>
      <c r="T206" s="88"/>
    </row>
    <row r="207" spans="1:21" s="149" customFormat="1" ht="15" customHeight="1" x14ac:dyDescent="0.2">
      <c r="A207" s="140"/>
      <c r="B207" s="150" t="s">
        <v>17</v>
      </c>
      <c r="C207" s="481"/>
      <c r="D207" s="482"/>
      <c r="E207" s="482"/>
      <c r="F207" s="482"/>
      <c r="G207" s="483"/>
      <c r="H207" s="482"/>
      <c r="I207" s="482"/>
      <c r="J207" s="482"/>
      <c r="K207" s="482"/>
      <c r="L207" s="482"/>
      <c r="M207" s="482"/>
      <c r="N207" s="476">
        <f>ROUND(SUM(N204:N206),2)</f>
        <v>44.9</v>
      </c>
      <c r="O207" s="491">
        <f>IFERROR(VLOOKUP(A203,'Planilha Orçamentária'!$A$9:$H$24,5,FALSE),0)</f>
        <v>0</v>
      </c>
      <c r="P207" s="144"/>
      <c r="Q207" s="144"/>
      <c r="R207" s="144"/>
      <c r="S207" s="88">
        <f t="shared" si="0"/>
        <v>44.9</v>
      </c>
      <c r="T207" s="88">
        <f t="shared" si="1"/>
        <v>44.9</v>
      </c>
    </row>
    <row r="208" spans="1:21" s="145" customFormat="1" ht="15" customHeight="1" x14ac:dyDescent="0.2">
      <c r="A208" s="140" t="e">
        <f>'Planilha Orçamentária'!#REF!</f>
        <v>#REF!</v>
      </c>
      <c r="B208" s="141" t="e">
        <f>VLOOKUP(A208,'Planilha Orçamentária'!$A$9:$D$428,4,FALSE)</f>
        <v>#REF!</v>
      </c>
      <c r="C208" s="472"/>
      <c r="D208" s="473"/>
      <c r="E208" s="472"/>
      <c r="F208" s="474"/>
      <c r="G208" s="475"/>
      <c r="H208" s="474"/>
      <c r="I208" s="474"/>
      <c r="J208" s="474"/>
      <c r="K208" s="474"/>
      <c r="L208" s="474"/>
      <c r="M208" s="474"/>
      <c r="N208" s="476"/>
      <c r="O208" s="489">
        <f>N210</f>
        <v>18973</v>
      </c>
      <c r="P208" s="144"/>
      <c r="Q208" s="144"/>
      <c r="S208" s="88">
        <f t="shared" ref="S208:S214" si="18">IF(O208&lt;&gt;"",N208,"")</f>
        <v>0</v>
      </c>
      <c r="T208" s="88" t="str">
        <f t="shared" ref="T208:T214" si="19">IF(N208&lt;&gt;"",N208,"")</f>
        <v/>
      </c>
    </row>
    <row r="209" spans="1:20" s="145" customFormat="1" ht="15" customHeight="1" x14ac:dyDescent="0.2">
      <c r="A209" s="146"/>
      <c r="B209" s="147"/>
      <c r="C209" s="477"/>
      <c r="D209" s="478"/>
      <c r="E209" s="479"/>
      <c r="F209" s="479"/>
      <c r="G209" s="479"/>
      <c r="H209" s="479"/>
      <c r="I209" s="479"/>
      <c r="J209" s="479"/>
      <c r="K209" s="479">
        <f>609+89+15015+65+145+3050</f>
        <v>18973</v>
      </c>
      <c r="L209" s="479"/>
      <c r="M209" s="479"/>
      <c r="N209" s="480">
        <f>K209</f>
        <v>18973</v>
      </c>
      <c r="O209" s="490"/>
      <c r="P209" s="144"/>
      <c r="Q209" s="144"/>
      <c r="S209" s="88" t="str">
        <f t="shared" si="18"/>
        <v/>
      </c>
      <c r="T209" s="88">
        <f t="shared" si="19"/>
        <v>18973</v>
      </c>
    </row>
    <row r="210" spans="1:20" s="145" customFormat="1" ht="15" customHeight="1" x14ac:dyDescent="0.2">
      <c r="A210" s="140"/>
      <c r="B210" s="150" t="s">
        <v>17</v>
      </c>
      <c r="C210" s="481"/>
      <c r="D210" s="482"/>
      <c r="E210" s="482"/>
      <c r="F210" s="482"/>
      <c r="G210" s="483"/>
      <c r="H210" s="482"/>
      <c r="I210" s="482"/>
      <c r="J210" s="482"/>
      <c r="K210" s="482"/>
      <c r="L210" s="482"/>
      <c r="M210" s="482"/>
      <c r="N210" s="476">
        <f>ROUND(SUM(N208:N209),2)</f>
        <v>18973</v>
      </c>
      <c r="O210" s="491">
        <f>IFERROR(VLOOKUP(A208,'Planilha Orçamentária'!$A$9:$H$24,5,FALSE),0)</f>
        <v>0</v>
      </c>
      <c r="P210" s="144"/>
      <c r="Q210" s="144"/>
      <c r="S210" s="88">
        <f t="shared" si="18"/>
        <v>18973</v>
      </c>
      <c r="T210" s="88">
        <f t="shared" si="19"/>
        <v>18973</v>
      </c>
    </row>
    <row r="211" spans="1:20" s="149" customFormat="1" ht="15" customHeight="1" x14ac:dyDescent="0.2">
      <c r="A211" s="140">
        <f>'Planilha Orçamentária'!A16</f>
        <v>2.0099999999999998</v>
      </c>
      <c r="B211" s="141" t="str">
        <f>VLOOKUP(A211,'Planilha Orçamentária'!$A$9:$D$428,4,FALSE)</f>
        <v>Despesas gerais - k2 pagos percentualmente conforme entregas dos projetos (veja cronograma de medição)</v>
      </c>
      <c r="C211" s="472"/>
      <c r="D211" s="473"/>
      <c r="E211" s="472"/>
      <c r="F211" s="474"/>
      <c r="G211" s="475"/>
      <c r="H211" s="474"/>
      <c r="I211" s="474"/>
      <c r="J211" s="474"/>
      <c r="K211" s="474"/>
      <c r="L211" s="474"/>
      <c r="M211" s="474"/>
      <c r="N211" s="476"/>
      <c r="O211" s="489">
        <f>N214</f>
        <v>130.5</v>
      </c>
      <c r="P211" s="144"/>
      <c r="Q211" s="144"/>
      <c r="R211" s="144"/>
      <c r="S211" s="88">
        <f t="shared" si="18"/>
        <v>0</v>
      </c>
      <c r="T211" s="88" t="str">
        <f t="shared" si="19"/>
        <v/>
      </c>
    </row>
    <row r="212" spans="1:20" s="149" customFormat="1" ht="15" customHeight="1" x14ac:dyDescent="0.2">
      <c r="A212" s="140"/>
      <c r="B212" s="141"/>
      <c r="C212" s="472"/>
      <c r="D212" s="473"/>
      <c r="E212" s="472"/>
      <c r="F212" s="474"/>
      <c r="G212" s="475"/>
      <c r="H212" s="474"/>
      <c r="I212" s="474"/>
      <c r="J212" s="474"/>
      <c r="K212" s="474"/>
      <c r="L212" s="474"/>
      <c r="M212" s="474"/>
      <c r="N212" s="476"/>
      <c r="O212" s="489"/>
      <c r="P212" s="144"/>
      <c r="Q212" s="144"/>
      <c r="R212" s="144"/>
      <c r="S212" s="88"/>
      <c r="T212" s="88"/>
    </row>
    <row r="213" spans="1:20" s="149" customFormat="1" ht="15" customHeight="1" x14ac:dyDescent="0.2">
      <c r="A213" s="140"/>
      <c r="B213" s="141"/>
      <c r="C213" s="472"/>
      <c r="D213" s="473"/>
      <c r="E213" s="472"/>
      <c r="F213" s="474"/>
      <c r="G213" s="475"/>
      <c r="H213" s="474">
        <f>20+98+8.5+4</f>
        <v>130.5</v>
      </c>
      <c r="I213" s="474"/>
      <c r="J213" s="474"/>
      <c r="K213" s="474"/>
      <c r="L213" s="474"/>
      <c r="M213" s="474"/>
      <c r="N213" s="476">
        <f>H213</f>
        <v>130.5</v>
      </c>
      <c r="O213" s="489"/>
      <c r="P213" s="144"/>
      <c r="Q213" s="144"/>
      <c r="R213" s="144"/>
      <c r="S213" s="88"/>
      <c r="T213" s="88"/>
    </row>
    <row r="214" spans="1:20" s="145" customFormat="1" ht="15" customHeight="1" x14ac:dyDescent="0.2">
      <c r="A214" s="140"/>
      <c r="B214" s="150" t="s">
        <v>17</v>
      </c>
      <c r="C214" s="481"/>
      <c r="D214" s="482"/>
      <c r="E214" s="482"/>
      <c r="F214" s="482"/>
      <c r="G214" s="483"/>
      <c r="H214" s="482"/>
      <c r="I214" s="482"/>
      <c r="J214" s="482"/>
      <c r="K214" s="482"/>
      <c r="L214" s="482"/>
      <c r="M214" s="482"/>
      <c r="N214" s="476">
        <f>ROUND(SUM(N211:N213),2)</f>
        <v>130.5</v>
      </c>
      <c r="O214" s="491">
        <f>IFERROR(VLOOKUP(A211,'Planilha Orçamentária'!$A$9:$H$24,5,FALSE),0)</f>
        <v>0</v>
      </c>
      <c r="P214" s="144"/>
      <c r="Q214" s="144"/>
      <c r="S214" s="88">
        <f t="shared" si="18"/>
        <v>130.5</v>
      </c>
      <c r="T214" s="88">
        <f t="shared" si="19"/>
        <v>130.5</v>
      </c>
    </row>
    <row r="215" spans="1:20" s="145" customFormat="1" ht="15" customHeight="1" x14ac:dyDescent="0.2">
      <c r="A215" s="140" t="e">
        <f>'Planilha Orçamentária'!#REF!</f>
        <v>#REF!</v>
      </c>
      <c r="B215" s="141" t="e">
        <f>VLOOKUP(A215,'Planilha Orçamentária'!$A$9:$D$428,4,FALSE)</f>
        <v>#REF!</v>
      </c>
      <c r="C215" s="472"/>
      <c r="D215" s="473"/>
      <c r="E215" s="472"/>
      <c r="F215" s="474"/>
      <c r="G215" s="475"/>
      <c r="H215" s="474"/>
      <c r="I215" s="474"/>
      <c r="J215" s="474"/>
      <c r="K215" s="474"/>
      <c r="L215" s="474"/>
      <c r="M215" s="474"/>
      <c r="N215" s="476"/>
      <c r="O215" s="489">
        <f>N217</f>
        <v>504</v>
      </c>
      <c r="P215" s="144"/>
      <c r="Q215" s="144"/>
      <c r="S215" s="88">
        <f t="shared" ref="S215:S251" si="20">IF(O215&lt;&gt;"",N215,"")</f>
        <v>0</v>
      </c>
      <c r="T215" s="88" t="str">
        <f t="shared" ref="T215:T251" si="21">IF(N215&lt;&gt;"",N215,"")</f>
        <v/>
      </c>
    </row>
    <row r="216" spans="1:20" s="145" customFormat="1" ht="15" customHeight="1" x14ac:dyDescent="0.2">
      <c r="A216" s="146"/>
      <c r="B216" s="147"/>
      <c r="C216" s="477">
        <v>1</v>
      </c>
      <c r="D216" s="478">
        <v>60</v>
      </c>
      <c r="E216" s="479">
        <v>8.4</v>
      </c>
      <c r="F216" s="479"/>
      <c r="G216" s="479">
        <f>D216*E216</f>
        <v>504</v>
      </c>
      <c r="H216" s="479"/>
      <c r="I216" s="479"/>
      <c r="J216" s="479"/>
      <c r="K216" s="479"/>
      <c r="L216" s="479"/>
      <c r="M216" s="479"/>
      <c r="N216" s="480">
        <f>C216*G216</f>
        <v>504</v>
      </c>
      <c r="O216" s="490"/>
      <c r="P216" s="144"/>
      <c r="Q216" s="144"/>
      <c r="S216" s="88" t="str">
        <f t="shared" si="20"/>
        <v/>
      </c>
      <c r="T216" s="88">
        <f t="shared" si="21"/>
        <v>504</v>
      </c>
    </row>
    <row r="217" spans="1:20" s="145" customFormat="1" ht="15" customHeight="1" x14ac:dyDescent="0.2">
      <c r="A217" s="140"/>
      <c r="B217" s="150" t="s">
        <v>17</v>
      </c>
      <c r="C217" s="481"/>
      <c r="D217" s="482"/>
      <c r="E217" s="482"/>
      <c r="F217" s="482"/>
      <c r="G217" s="483"/>
      <c r="H217" s="482"/>
      <c r="I217" s="482"/>
      <c r="J217" s="482"/>
      <c r="K217" s="482"/>
      <c r="L217" s="482"/>
      <c r="M217" s="482"/>
      <c r="N217" s="476">
        <f>ROUND(SUM(N215:N216),2)</f>
        <v>504</v>
      </c>
      <c r="O217" s="491">
        <f>IFERROR(VLOOKUP(A215,'Planilha Orçamentária'!$A$9:$H$24,5,FALSE),0)</f>
        <v>0</v>
      </c>
      <c r="P217" s="144"/>
      <c r="Q217" s="144"/>
      <c r="S217" s="88">
        <f t="shared" si="20"/>
        <v>504</v>
      </c>
      <c r="T217" s="88">
        <f t="shared" si="21"/>
        <v>504</v>
      </c>
    </row>
    <row r="218" spans="1:20" s="145" customFormat="1" ht="15" customHeight="1" x14ac:dyDescent="0.2">
      <c r="A218" s="140" t="e">
        <f>'Planilha Orçamentária'!#REF!</f>
        <v>#REF!</v>
      </c>
      <c r="B218" s="141" t="e">
        <f>VLOOKUP(A218,'Planilha Orçamentária'!$A$9:$D$428,4,FALSE)</f>
        <v>#REF!</v>
      </c>
      <c r="C218" s="472"/>
      <c r="D218" s="473"/>
      <c r="E218" s="472"/>
      <c r="F218" s="474"/>
      <c r="G218" s="475"/>
      <c r="H218" s="474"/>
      <c r="I218" s="474"/>
      <c r="J218" s="474"/>
      <c r="K218" s="474"/>
      <c r="L218" s="474"/>
      <c r="M218" s="474"/>
      <c r="N218" s="476"/>
      <c r="O218" s="489">
        <f>N220</f>
        <v>30.6</v>
      </c>
      <c r="P218" s="144"/>
      <c r="Q218" s="144"/>
      <c r="S218" s="88">
        <f t="shared" si="20"/>
        <v>0</v>
      </c>
      <c r="T218" s="88" t="str">
        <f t="shared" si="21"/>
        <v/>
      </c>
    </row>
    <row r="219" spans="1:20" s="145" customFormat="1" ht="15" customHeight="1" x14ac:dyDescent="0.2">
      <c r="A219" s="146"/>
      <c r="B219" s="147"/>
      <c r="C219" s="477">
        <f>34</f>
        <v>34</v>
      </c>
      <c r="D219" s="478"/>
      <c r="E219" s="479"/>
      <c r="F219" s="479">
        <v>0.9</v>
      </c>
      <c r="G219" s="479"/>
      <c r="H219" s="479"/>
      <c r="I219" s="479"/>
      <c r="J219" s="479"/>
      <c r="K219" s="479"/>
      <c r="L219" s="479"/>
      <c r="M219" s="479"/>
      <c r="N219" s="480">
        <f>F219*C219</f>
        <v>30.6</v>
      </c>
      <c r="O219" s="490"/>
      <c r="P219" s="144"/>
      <c r="Q219" s="144"/>
      <c r="S219" s="88" t="str">
        <f t="shared" si="20"/>
        <v/>
      </c>
      <c r="T219" s="88">
        <f t="shared" si="21"/>
        <v>30.6</v>
      </c>
    </row>
    <row r="220" spans="1:20" s="145" customFormat="1" ht="15" customHeight="1" x14ac:dyDescent="0.2">
      <c r="A220" s="140"/>
      <c r="B220" s="150" t="s">
        <v>17</v>
      </c>
      <c r="C220" s="481"/>
      <c r="D220" s="482"/>
      <c r="E220" s="482"/>
      <c r="F220" s="482"/>
      <c r="G220" s="483"/>
      <c r="H220" s="482"/>
      <c r="I220" s="482"/>
      <c r="J220" s="482"/>
      <c r="K220" s="482"/>
      <c r="L220" s="482"/>
      <c r="M220" s="482"/>
      <c r="N220" s="476">
        <f>ROUND(SUM(N218:N219),2)</f>
        <v>30.6</v>
      </c>
      <c r="O220" s="491">
        <f>IFERROR(VLOOKUP(A218,'Planilha Orçamentária'!$A$9:$H$24,5,FALSE),0)</f>
        <v>0</v>
      </c>
      <c r="P220" s="144"/>
      <c r="Q220" s="144"/>
      <c r="S220" s="88">
        <f t="shared" si="20"/>
        <v>30.6</v>
      </c>
      <c r="T220" s="88">
        <f t="shared" si="21"/>
        <v>30.6</v>
      </c>
    </row>
    <row r="221" spans="1:20" s="145" customFormat="1" ht="15" customHeight="1" x14ac:dyDescent="0.2">
      <c r="A221" s="140" t="e">
        <f>'Planilha Orçamentária'!#REF!</f>
        <v>#REF!</v>
      </c>
      <c r="B221" s="141" t="e">
        <f>VLOOKUP(A221,'Planilha Orçamentária'!$A$9:$D$428,4,FALSE)</f>
        <v>#REF!</v>
      </c>
      <c r="C221" s="472"/>
      <c r="D221" s="473"/>
      <c r="E221" s="472"/>
      <c r="F221" s="474"/>
      <c r="G221" s="475"/>
      <c r="H221" s="474"/>
      <c r="I221" s="474"/>
      <c r="J221" s="474"/>
      <c r="K221" s="474"/>
      <c r="L221" s="474"/>
      <c r="M221" s="474"/>
      <c r="N221" s="476"/>
      <c r="O221" s="489">
        <f>N223</f>
        <v>180</v>
      </c>
      <c r="P221" s="144"/>
      <c r="Q221" s="144"/>
      <c r="S221" s="88">
        <f t="shared" si="20"/>
        <v>0</v>
      </c>
      <c r="T221" s="88" t="str">
        <f t="shared" si="21"/>
        <v/>
      </c>
    </row>
    <row r="222" spans="1:20" s="145" customFormat="1" ht="15" customHeight="1" x14ac:dyDescent="0.2">
      <c r="A222" s="146"/>
      <c r="B222" s="147"/>
      <c r="C222" s="477">
        <v>18</v>
      </c>
      <c r="D222" s="478">
        <v>10</v>
      </c>
      <c r="E222" s="479"/>
      <c r="F222" s="479"/>
      <c r="G222" s="479"/>
      <c r="H222" s="479"/>
      <c r="I222" s="479"/>
      <c r="J222" s="479"/>
      <c r="K222" s="479"/>
      <c r="L222" s="479"/>
      <c r="M222" s="479"/>
      <c r="N222" s="480">
        <f>D222*C222</f>
        <v>180</v>
      </c>
      <c r="O222" s="490"/>
      <c r="P222" s="144"/>
      <c r="Q222" s="144"/>
      <c r="S222" s="88" t="str">
        <f t="shared" si="20"/>
        <v/>
      </c>
      <c r="T222" s="88">
        <f t="shared" si="21"/>
        <v>180</v>
      </c>
    </row>
    <row r="223" spans="1:20" s="149" customFormat="1" ht="15" customHeight="1" x14ac:dyDescent="0.2">
      <c r="A223" s="140"/>
      <c r="B223" s="150" t="s">
        <v>17</v>
      </c>
      <c r="C223" s="481"/>
      <c r="D223" s="482"/>
      <c r="E223" s="482"/>
      <c r="F223" s="482"/>
      <c r="G223" s="483"/>
      <c r="H223" s="482"/>
      <c r="I223" s="482"/>
      <c r="J223" s="482"/>
      <c r="K223" s="482"/>
      <c r="L223" s="482"/>
      <c r="M223" s="482"/>
      <c r="N223" s="476">
        <f>ROUND(SUM(N221:N222),2)</f>
        <v>180</v>
      </c>
      <c r="O223" s="491">
        <f>IFERROR(VLOOKUP(A221,'Planilha Orçamentária'!$A$9:$H$24,5,FALSE),0)</f>
        <v>0</v>
      </c>
      <c r="P223" s="144"/>
      <c r="Q223" s="144"/>
      <c r="R223" s="144"/>
      <c r="S223" s="88">
        <f t="shared" si="20"/>
        <v>180</v>
      </c>
      <c r="T223" s="88">
        <f t="shared" si="21"/>
        <v>180</v>
      </c>
    </row>
    <row r="224" spans="1:20" s="149" customFormat="1" ht="15" customHeight="1" x14ac:dyDescent="0.2">
      <c r="A224" s="140" t="e">
        <f>'Planilha Orçamentária'!#REF!</f>
        <v>#REF!</v>
      </c>
      <c r="B224" s="141" t="e">
        <f>VLOOKUP(A224,'Planilha Orçamentária'!$A$9:$D$428,4,FALSE)</f>
        <v>#REF!</v>
      </c>
      <c r="C224" s="472"/>
      <c r="D224" s="473"/>
      <c r="E224" s="472"/>
      <c r="F224" s="474"/>
      <c r="G224" s="475"/>
      <c r="H224" s="474"/>
      <c r="I224" s="474"/>
      <c r="J224" s="474"/>
      <c r="K224" s="474"/>
      <c r="L224" s="474"/>
      <c r="M224" s="474"/>
      <c r="N224" s="476"/>
      <c r="O224" s="489">
        <f>N227</f>
        <v>1098</v>
      </c>
      <c r="P224" s="144"/>
      <c r="Q224" s="144"/>
      <c r="R224" s="144"/>
      <c r="S224" s="88">
        <f t="shared" si="20"/>
        <v>0</v>
      </c>
      <c r="T224" s="88" t="str">
        <f t="shared" si="21"/>
        <v/>
      </c>
    </row>
    <row r="225" spans="1:25" s="149" customFormat="1" ht="15" customHeight="1" x14ac:dyDescent="0.2">
      <c r="A225" s="146"/>
      <c r="B225" s="147"/>
      <c r="C225" s="477">
        <v>98</v>
      </c>
      <c r="D225" s="478">
        <v>0.2</v>
      </c>
      <c r="E225" s="479"/>
      <c r="F225" s="479"/>
      <c r="G225" s="479"/>
      <c r="H225" s="479"/>
      <c r="I225" s="479"/>
      <c r="J225" s="479"/>
      <c r="K225" s="479"/>
      <c r="L225" s="479"/>
      <c r="M225" s="479">
        <f>C225</f>
        <v>98</v>
      </c>
      <c r="N225" s="480">
        <f>M226+M225</f>
        <v>1098</v>
      </c>
      <c r="O225" s="490"/>
      <c r="P225" s="144"/>
      <c r="Q225" s="144"/>
      <c r="R225" s="144"/>
      <c r="S225" s="88" t="str">
        <f t="shared" si="20"/>
        <v/>
      </c>
      <c r="T225" s="88">
        <f t="shared" si="21"/>
        <v>1098</v>
      </c>
    </row>
    <row r="226" spans="1:25" s="149" customFormat="1" ht="15" customHeight="1" x14ac:dyDescent="0.2">
      <c r="A226" s="146"/>
      <c r="B226" s="147"/>
      <c r="C226" s="477">
        <v>1000</v>
      </c>
      <c r="D226" s="492">
        <v>0.06</v>
      </c>
      <c r="E226" s="479"/>
      <c r="F226" s="479"/>
      <c r="G226" s="479"/>
      <c r="H226" s="479"/>
      <c r="I226" s="479"/>
      <c r="J226" s="479"/>
      <c r="K226" s="479"/>
      <c r="L226" s="479"/>
      <c r="M226" s="479">
        <f>C226</f>
        <v>1000</v>
      </c>
      <c r="N226" s="480"/>
      <c r="O226" s="490"/>
      <c r="P226" s="144"/>
      <c r="Q226" s="144"/>
      <c r="R226" s="144"/>
      <c r="S226" s="88"/>
      <c r="T226" s="88"/>
    </row>
    <row r="227" spans="1:25" s="145" customFormat="1" ht="15" customHeight="1" x14ac:dyDescent="0.2">
      <c r="A227" s="140"/>
      <c r="B227" s="150" t="s">
        <v>17</v>
      </c>
      <c r="C227" s="481"/>
      <c r="D227" s="482"/>
      <c r="E227" s="482"/>
      <c r="F227" s="482"/>
      <c r="G227" s="483"/>
      <c r="H227" s="482"/>
      <c r="I227" s="482"/>
      <c r="J227" s="482"/>
      <c r="K227" s="482"/>
      <c r="L227" s="482"/>
      <c r="M227" s="482"/>
      <c r="N227" s="476">
        <f>ROUND(SUM(N224:N225),2)</f>
        <v>1098</v>
      </c>
      <c r="O227" s="491">
        <f>IFERROR(VLOOKUP(A224,'Planilha Orçamentária'!$A$9:$H$24,5,FALSE),0)</f>
        <v>0</v>
      </c>
      <c r="P227" s="144"/>
      <c r="Q227" s="144"/>
      <c r="S227" s="88">
        <f t="shared" si="20"/>
        <v>1098</v>
      </c>
      <c r="T227" s="88">
        <f t="shared" si="21"/>
        <v>1098</v>
      </c>
    </row>
    <row r="228" spans="1:25" s="145" customFormat="1" ht="15" customHeight="1" x14ac:dyDescent="0.2">
      <c r="A228" s="140" t="e">
        <f>'Planilha Orçamentária'!#REF!</f>
        <v>#REF!</v>
      </c>
      <c r="B228" s="141" t="e">
        <f>VLOOKUP(A228,'Planilha Orçamentária'!$A$9:$D$428,4,FALSE)</f>
        <v>#REF!</v>
      </c>
      <c r="C228" s="472"/>
      <c r="D228" s="473"/>
      <c r="E228" s="472"/>
      <c r="F228" s="474"/>
      <c r="G228" s="475"/>
      <c r="H228" s="474"/>
      <c r="I228" s="474"/>
      <c r="J228" s="474"/>
      <c r="K228" s="474"/>
      <c r="L228" s="474"/>
      <c r="M228" s="474"/>
      <c r="N228" s="476"/>
      <c r="O228" s="489">
        <f>N230</f>
        <v>8</v>
      </c>
      <c r="P228" s="144"/>
      <c r="Q228" s="144"/>
      <c r="S228" s="88">
        <f t="shared" si="20"/>
        <v>0</v>
      </c>
      <c r="T228" s="88" t="str">
        <f t="shared" si="21"/>
        <v/>
      </c>
    </row>
    <row r="229" spans="1:25" s="145" customFormat="1" ht="27.75" customHeight="1" x14ac:dyDescent="0.2">
      <c r="A229" s="146"/>
      <c r="B229" s="147"/>
      <c r="C229" s="477"/>
      <c r="D229" s="478"/>
      <c r="E229" s="479"/>
      <c r="F229" s="479"/>
      <c r="G229" s="479"/>
      <c r="H229" s="479"/>
      <c r="I229" s="479"/>
      <c r="J229" s="479"/>
      <c r="K229" s="479">
        <v>8</v>
      </c>
      <c r="L229" s="479"/>
      <c r="M229" s="479"/>
      <c r="N229" s="480">
        <f>K229</f>
        <v>8</v>
      </c>
      <c r="O229" s="490"/>
      <c r="P229" s="144"/>
      <c r="Q229" s="144"/>
      <c r="S229" s="88" t="str">
        <f t="shared" si="20"/>
        <v/>
      </c>
      <c r="T229" s="88">
        <f t="shared" si="21"/>
        <v>8</v>
      </c>
      <c r="V229" s="144"/>
      <c r="W229" s="144"/>
    </row>
    <row r="230" spans="1:25" s="149" customFormat="1" ht="15" customHeight="1" x14ac:dyDescent="0.2">
      <c r="A230" s="140"/>
      <c r="B230" s="150" t="s">
        <v>17</v>
      </c>
      <c r="C230" s="481"/>
      <c r="D230" s="482"/>
      <c r="E230" s="482"/>
      <c r="F230" s="482"/>
      <c r="G230" s="483"/>
      <c r="H230" s="482"/>
      <c r="I230" s="482"/>
      <c r="J230" s="482"/>
      <c r="K230" s="482"/>
      <c r="L230" s="482"/>
      <c r="M230" s="482"/>
      <c r="N230" s="476">
        <f>ROUND(SUM(N228:N229),2)</f>
        <v>8</v>
      </c>
      <c r="O230" s="491">
        <f>IFERROR(VLOOKUP(A228,'Planilha Orçamentária'!$A$9:$H$24,5,FALSE),0)</f>
        <v>0</v>
      </c>
      <c r="P230" s="144"/>
      <c r="Q230" s="144"/>
      <c r="R230" s="145"/>
      <c r="S230" s="88">
        <f t="shared" si="20"/>
        <v>8</v>
      </c>
      <c r="T230" s="88">
        <f t="shared" si="21"/>
        <v>8</v>
      </c>
      <c r="V230" s="241"/>
      <c r="W230" s="242"/>
      <c r="X230" s="241"/>
      <c r="Y230" s="242"/>
    </row>
    <row r="231" spans="1:25" s="149" customFormat="1" ht="15" customHeight="1" x14ac:dyDescent="0.2">
      <c r="A231" s="140" t="e">
        <f>'Planilha Orçamentária'!#REF!</f>
        <v>#REF!</v>
      </c>
      <c r="B231" s="141" t="e">
        <f>VLOOKUP(A231,'Planilha Orçamentária'!$A$9:$D$428,4,FALSE)</f>
        <v>#REF!</v>
      </c>
      <c r="C231" s="472"/>
      <c r="D231" s="473"/>
      <c r="E231" s="472"/>
      <c r="F231" s="474"/>
      <c r="G231" s="475"/>
      <c r="H231" s="474"/>
      <c r="I231" s="474"/>
      <c r="J231" s="474"/>
      <c r="K231" s="474"/>
      <c r="L231" s="474"/>
      <c r="M231" s="474"/>
      <c r="N231" s="476"/>
      <c r="O231" s="489">
        <f>N233</f>
        <v>18</v>
      </c>
      <c r="P231" s="144"/>
      <c r="Q231" s="144"/>
      <c r="R231" s="145"/>
      <c r="S231" s="88">
        <f t="shared" si="20"/>
        <v>0</v>
      </c>
      <c r="T231" s="88" t="str">
        <f t="shared" si="21"/>
        <v/>
      </c>
      <c r="V231" s="241"/>
      <c r="W231" s="242"/>
      <c r="X231" s="241"/>
      <c r="Y231" s="242"/>
    </row>
    <row r="232" spans="1:25" s="149" customFormat="1" ht="15" customHeight="1" x14ac:dyDescent="0.2">
      <c r="A232" s="146"/>
      <c r="B232" s="147"/>
      <c r="C232" s="477">
        <v>18</v>
      </c>
      <c r="D232" s="478"/>
      <c r="E232" s="479"/>
      <c r="F232" s="479"/>
      <c r="G232" s="479"/>
      <c r="H232" s="479"/>
      <c r="I232" s="479"/>
      <c r="J232" s="479"/>
      <c r="K232" s="479"/>
      <c r="L232" s="479"/>
      <c r="M232" s="479"/>
      <c r="N232" s="480">
        <f>C232</f>
        <v>18</v>
      </c>
      <c r="O232" s="490"/>
      <c r="P232" s="144"/>
      <c r="Q232" s="144"/>
      <c r="R232" s="145"/>
      <c r="S232" s="88" t="str">
        <f t="shared" si="20"/>
        <v/>
      </c>
      <c r="T232" s="88">
        <f t="shared" si="21"/>
        <v>18</v>
      </c>
      <c r="V232" s="241"/>
      <c r="W232" s="242"/>
      <c r="X232" s="241"/>
      <c r="Y232" s="242"/>
    </row>
    <row r="233" spans="1:25" s="149" customFormat="1" ht="15" customHeight="1" x14ac:dyDescent="0.2">
      <c r="A233" s="140"/>
      <c r="B233" s="150" t="s">
        <v>17</v>
      </c>
      <c r="C233" s="481"/>
      <c r="D233" s="482"/>
      <c r="E233" s="482"/>
      <c r="F233" s="482"/>
      <c r="G233" s="483"/>
      <c r="H233" s="482"/>
      <c r="I233" s="482"/>
      <c r="J233" s="482"/>
      <c r="K233" s="482"/>
      <c r="L233" s="482"/>
      <c r="M233" s="482"/>
      <c r="N233" s="476">
        <f>ROUND(SUM(N231:N232),2)</f>
        <v>18</v>
      </c>
      <c r="O233" s="491">
        <f>IFERROR(VLOOKUP(A231,'Planilha Orçamentária'!$A$9:$H$24,5,FALSE),0)</f>
        <v>0</v>
      </c>
      <c r="P233" s="144"/>
      <c r="Q233" s="144"/>
      <c r="R233" s="145"/>
      <c r="S233" s="88">
        <f t="shared" si="20"/>
        <v>18</v>
      </c>
      <c r="T233" s="88">
        <f t="shared" si="21"/>
        <v>18</v>
      </c>
      <c r="V233" s="241"/>
      <c r="W233" s="242"/>
      <c r="X233" s="241"/>
      <c r="Y233" s="242"/>
    </row>
    <row r="234" spans="1:25" s="149" customFormat="1" ht="15" customHeight="1" x14ac:dyDescent="0.2">
      <c r="A234" s="140" t="e">
        <f>'Planilha Orçamentária'!#REF!</f>
        <v>#REF!</v>
      </c>
      <c r="B234" s="141" t="e">
        <f>VLOOKUP(A234,'Planilha Orçamentária'!$A$9:$D$428,4,FALSE)</f>
        <v>#REF!</v>
      </c>
      <c r="C234" s="472"/>
      <c r="D234" s="473"/>
      <c r="E234" s="472"/>
      <c r="F234" s="474"/>
      <c r="G234" s="475"/>
      <c r="H234" s="474"/>
      <c r="I234" s="474"/>
      <c r="J234" s="474"/>
      <c r="K234" s="474"/>
      <c r="L234" s="474"/>
      <c r="M234" s="474"/>
      <c r="N234" s="476"/>
      <c r="O234" s="489">
        <f>N236</f>
        <v>504</v>
      </c>
      <c r="P234" s="144"/>
      <c r="Q234" s="144"/>
      <c r="R234" s="145"/>
      <c r="S234" s="88">
        <f t="shared" si="20"/>
        <v>0</v>
      </c>
      <c r="T234" s="88" t="str">
        <f t="shared" si="21"/>
        <v/>
      </c>
      <c r="V234" s="241"/>
      <c r="W234" s="242"/>
      <c r="X234" s="241"/>
      <c r="Y234" s="242"/>
    </row>
    <row r="235" spans="1:25" s="149" customFormat="1" ht="15" customHeight="1" x14ac:dyDescent="0.2">
      <c r="A235" s="146"/>
      <c r="B235" s="147"/>
      <c r="C235" s="477">
        <v>1</v>
      </c>
      <c r="D235" s="478">
        <v>60</v>
      </c>
      <c r="E235" s="479">
        <v>8.4</v>
      </c>
      <c r="F235" s="479"/>
      <c r="G235" s="479"/>
      <c r="H235" s="479"/>
      <c r="I235" s="479"/>
      <c r="J235" s="479"/>
      <c r="K235" s="479"/>
      <c r="L235" s="479"/>
      <c r="M235" s="479"/>
      <c r="N235" s="480">
        <f>E235*D235*C235</f>
        <v>504</v>
      </c>
      <c r="O235" s="490"/>
      <c r="P235" s="144"/>
      <c r="Q235" s="144"/>
      <c r="R235" s="145"/>
      <c r="S235" s="88" t="str">
        <f t="shared" si="20"/>
        <v/>
      </c>
      <c r="T235" s="88">
        <f t="shared" si="21"/>
        <v>504</v>
      </c>
      <c r="V235" s="241"/>
      <c r="W235" s="242"/>
      <c r="X235" s="241"/>
      <c r="Y235" s="242"/>
    </row>
    <row r="236" spans="1:25" s="145" customFormat="1" ht="15" customHeight="1" x14ac:dyDescent="0.2">
      <c r="A236" s="140"/>
      <c r="B236" s="150" t="s">
        <v>17</v>
      </c>
      <c r="C236" s="481"/>
      <c r="D236" s="482"/>
      <c r="E236" s="482"/>
      <c r="F236" s="482"/>
      <c r="G236" s="483"/>
      <c r="H236" s="482"/>
      <c r="I236" s="482"/>
      <c r="J236" s="482"/>
      <c r="K236" s="482"/>
      <c r="L236" s="482"/>
      <c r="M236" s="482"/>
      <c r="N236" s="476">
        <f>ROUND(SUM(N234:N235),2)</f>
        <v>504</v>
      </c>
      <c r="O236" s="491">
        <f>IFERROR(VLOOKUP(A234,'Planilha Orçamentária'!$A$9:$H$24,5,FALSE),0)</f>
        <v>0</v>
      </c>
      <c r="P236" s="144"/>
      <c r="Q236" s="144"/>
      <c r="S236" s="88">
        <f t="shared" si="20"/>
        <v>504</v>
      </c>
      <c r="T236" s="88">
        <f t="shared" si="21"/>
        <v>504</v>
      </c>
    </row>
    <row r="237" spans="1:25" s="145" customFormat="1" ht="15" customHeight="1" x14ac:dyDescent="0.2">
      <c r="A237" s="140" t="e">
        <f>'Planilha Orçamentária'!#REF!</f>
        <v>#REF!</v>
      </c>
      <c r="B237" s="141" t="e">
        <f>VLOOKUP(A237,'Planilha Orçamentária'!$A$9:$D$428,4,FALSE)</f>
        <v>#REF!</v>
      </c>
      <c r="C237" s="472"/>
      <c r="D237" s="473"/>
      <c r="E237" s="472"/>
      <c r="F237" s="474"/>
      <c r="G237" s="475"/>
      <c r="H237" s="474"/>
      <c r="I237" s="474"/>
      <c r="J237" s="474"/>
      <c r="K237" s="474"/>
      <c r="L237" s="474"/>
      <c r="M237" s="474"/>
      <c r="N237" s="476"/>
      <c r="O237" s="489">
        <f>N239</f>
        <v>16.8</v>
      </c>
      <c r="P237" s="144"/>
      <c r="Q237" s="144"/>
      <c r="S237" s="88">
        <f t="shared" si="20"/>
        <v>0</v>
      </c>
      <c r="T237" s="88" t="str">
        <f t="shared" si="21"/>
        <v/>
      </c>
    </row>
    <row r="238" spans="1:25" s="145" customFormat="1" ht="15" customHeight="1" x14ac:dyDescent="0.2">
      <c r="A238" s="146"/>
      <c r="B238" s="147"/>
      <c r="C238" s="477">
        <v>2</v>
      </c>
      <c r="D238" s="478">
        <v>8.4</v>
      </c>
      <c r="E238" s="479"/>
      <c r="F238" s="479"/>
      <c r="G238" s="479"/>
      <c r="H238" s="479"/>
      <c r="I238" s="479"/>
      <c r="J238" s="479"/>
      <c r="K238" s="479"/>
      <c r="L238" s="479"/>
      <c r="M238" s="479"/>
      <c r="N238" s="480">
        <f>D238*C238</f>
        <v>16.8</v>
      </c>
      <c r="O238" s="490"/>
      <c r="P238" s="144"/>
      <c r="Q238" s="144"/>
      <c r="S238" s="88" t="str">
        <f t="shared" si="20"/>
        <v/>
      </c>
      <c r="T238" s="88">
        <f t="shared" si="21"/>
        <v>16.8</v>
      </c>
    </row>
    <row r="239" spans="1:25" s="149" customFormat="1" ht="15" customHeight="1" x14ac:dyDescent="0.2">
      <c r="A239" s="140"/>
      <c r="B239" s="150" t="s">
        <v>17</v>
      </c>
      <c r="C239" s="481"/>
      <c r="D239" s="482"/>
      <c r="E239" s="482"/>
      <c r="F239" s="482"/>
      <c r="G239" s="483"/>
      <c r="H239" s="482"/>
      <c r="I239" s="482"/>
      <c r="J239" s="482"/>
      <c r="K239" s="482"/>
      <c r="L239" s="482"/>
      <c r="M239" s="482"/>
      <c r="N239" s="476">
        <f>ROUND(SUM(N237:N238),2)</f>
        <v>16.8</v>
      </c>
      <c r="O239" s="491">
        <f>IFERROR(VLOOKUP(A237,'Planilha Orçamentária'!$A$9:$H$24,5,FALSE),0)</f>
        <v>0</v>
      </c>
      <c r="P239" s="144"/>
      <c r="Q239" s="144"/>
      <c r="R239" s="144"/>
      <c r="S239" s="88">
        <f t="shared" si="20"/>
        <v>16.8</v>
      </c>
      <c r="T239" s="88">
        <f t="shared" si="21"/>
        <v>16.8</v>
      </c>
    </row>
    <row r="240" spans="1:25" s="149" customFormat="1" ht="15" customHeight="1" x14ac:dyDescent="0.2">
      <c r="A240" s="140" t="e">
        <f>'Planilha Orçamentária'!#REF!</f>
        <v>#REF!</v>
      </c>
      <c r="B240" s="141" t="e">
        <f>VLOOKUP(A240,'Planilha Orçamentária'!$A$9:$D$428,4,FALSE)</f>
        <v>#REF!</v>
      </c>
      <c r="C240" s="472"/>
      <c r="D240" s="473"/>
      <c r="E240" s="472"/>
      <c r="F240" s="474"/>
      <c r="G240" s="475"/>
      <c r="H240" s="474"/>
      <c r="I240" s="474"/>
      <c r="J240" s="474"/>
      <c r="K240" s="474"/>
      <c r="L240" s="474"/>
      <c r="M240" s="474"/>
      <c r="N240" s="476"/>
      <c r="O240" s="489">
        <f>N242</f>
        <v>100</v>
      </c>
      <c r="P240" s="144"/>
      <c r="Q240" s="144"/>
      <c r="R240" s="144"/>
      <c r="S240" s="88">
        <f t="shared" si="20"/>
        <v>0</v>
      </c>
      <c r="T240" s="88" t="str">
        <f t="shared" si="21"/>
        <v/>
      </c>
    </row>
    <row r="241" spans="1:23" s="149" customFormat="1" ht="15" customHeight="1" x14ac:dyDescent="0.2">
      <c r="A241" s="146"/>
      <c r="B241" s="147"/>
      <c r="C241" s="477">
        <v>2</v>
      </c>
      <c r="D241" s="478">
        <v>50</v>
      </c>
      <c r="E241" s="479"/>
      <c r="F241" s="479"/>
      <c r="G241" s="479"/>
      <c r="H241" s="479"/>
      <c r="I241" s="479"/>
      <c r="J241" s="479"/>
      <c r="K241" s="479"/>
      <c r="L241" s="479"/>
      <c r="M241" s="479"/>
      <c r="N241" s="480">
        <f>C241*D241</f>
        <v>100</v>
      </c>
      <c r="O241" s="490"/>
      <c r="P241" s="144"/>
      <c r="Q241" s="144"/>
      <c r="R241" s="144"/>
      <c r="S241" s="88" t="str">
        <f t="shared" si="20"/>
        <v/>
      </c>
      <c r="T241" s="88">
        <f t="shared" si="21"/>
        <v>100</v>
      </c>
    </row>
    <row r="242" spans="1:23" s="145" customFormat="1" ht="15" customHeight="1" x14ac:dyDescent="0.2">
      <c r="A242" s="140"/>
      <c r="B242" s="150" t="s">
        <v>17</v>
      </c>
      <c r="C242" s="481"/>
      <c r="D242" s="482"/>
      <c r="E242" s="482"/>
      <c r="F242" s="482"/>
      <c r="G242" s="483"/>
      <c r="H242" s="482"/>
      <c r="I242" s="482"/>
      <c r="J242" s="482"/>
      <c r="K242" s="482"/>
      <c r="L242" s="482"/>
      <c r="M242" s="482"/>
      <c r="N242" s="476">
        <f>ROUND(SUM(N240:N241),2)</f>
        <v>100</v>
      </c>
      <c r="O242" s="491">
        <f>IFERROR(VLOOKUP(A240,'Planilha Orçamentária'!$A$9:$H$24,5,FALSE),0)</f>
        <v>0</v>
      </c>
      <c r="P242" s="144"/>
      <c r="Q242" s="144"/>
      <c r="S242" s="88">
        <f t="shared" si="20"/>
        <v>100</v>
      </c>
      <c r="T242" s="88">
        <f t="shared" si="21"/>
        <v>100</v>
      </c>
      <c r="V242" s="239"/>
      <c r="W242" s="239"/>
    </row>
    <row r="243" spans="1:23" s="145" customFormat="1" ht="15" customHeight="1" x14ac:dyDescent="0.2">
      <c r="A243" s="140" t="e">
        <f>'Planilha Orçamentária'!#REF!</f>
        <v>#REF!</v>
      </c>
      <c r="B243" s="141" t="e">
        <f>VLOOKUP(A243,'Planilha Orçamentária'!$A$9:$D$428,4,FALSE)</f>
        <v>#REF!</v>
      </c>
      <c r="C243" s="472"/>
      <c r="D243" s="473"/>
      <c r="E243" s="472"/>
      <c r="F243" s="474"/>
      <c r="G243" s="475"/>
      <c r="H243" s="474"/>
      <c r="I243" s="474"/>
      <c r="J243" s="474"/>
      <c r="K243" s="474"/>
      <c r="L243" s="474"/>
      <c r="M243" s="474"/>
      <c r="N243" s="476"/>
      <c r="O243" s="489">
        <f>N245</f>
        <v>71.5</v>
      </c>
      <c r="P243" s="144"/>
      <c r="Q243" s="144"/>
      <c r="S243" s="88">
        <f t="shared" si="20"/>
        <v>0</v>
      </c>
      <c r="T243" s="88" t="str">
        <f t="shared" si="21"/>
        <v/>
      </c>
    </row>
    <row r="244" spans="1:23" s="145" customFormat="1" ht="15" customHeight="1" x14ac:dyDescent="0.2">
      <c r="A244" s="146"/>
      <c r="B244" s="147"/>
      <c r="C244" s="477">
        <v>2</v>
      </c>
      <c r="D244" s="478">
        <v>55</v>
      </c>
      <c r="E244" s="479">
        <v>0.65</v>
      </c>
      <c r="F244" s="479"/>
      <c r="G244" s="479"/>
      <c r="H244" s="479"/>
      <c r="I244" s="479"/>
      <c r="J244" s="479"/>
      <c r="K244" s="479"/>
      <c r="L244" s="479"/>
      <c r="M244" s="479"/>
      <c r="N244" s="480">
        <f>E244*D244*C244</f>
        <v>71.5</v>
      </c>
      <c r="O244" s="490"/>
      <c r="P244" s="144"/>
      <c r="Q244" s="144"/>
      <c r="S244" s="88" t="str">
        <f t="shared" si="20"/>
        <v/>
      </c>
      <c r="T244" s="88">
        <f t="shared" si="21"/>
        <v>71.5</v>
      </c>
    </row>
    <row r="245" spans="1:23" s="145" customFormat="1" ht="15" customHeight="1" x14ac:dyDescent="0.2">
      <c r="A245" s="140"/>
      <c r="B245" s="150" t="s">
        <v>17</v>
      </c>
      <c r="C245" s="481"/>
      <c r="D245" s="482"/>
      <c r="E245" s="482"/>
      <c r="F245" s="482"/>
      <c r="G245" s="483"/>
      <c r="H245" s="482"/>
      <c r="I245" s="482"/>
      <c r="J245" s="482"/>
      <c r="K245" s="482"/>
      <c r="L245" s="482"/>
      <c r="M245" s="482"/>
      <c r="N245" s="476">
        <f>ROUND(SUM(N243:N244),2)</f>
        <v>71.5</v>
      </c>
      <c r="O245" s="491">
        <f>IFERROR(VLOOKUP(A243,'Planilha Orçamentária'!$A$9:$H$24,5,FALSE),0)</f>
        <v>0</v>
      </c>
      <c r="P245" s="144"/>
      <c r="Q245" s="144"/>
      <c r="S245" s="88">
        <f t="shared" si="20"/>
        <v>71.5</v>
      </c>
      <c r="T245" s="88">
        <f t="shared" si="21"/>
        <v>71.5</v>
      </c>
      <c r="V245" s="243"/>
    </row>
    <row r="246" spans="1:23" s="145" customFormat="1" ht="15" customHeight="1" x14ac:dyDescent="0.2">
      <c r="A246" s="140" t="e">
        <f>'Planilha Orçamentária'!#REF!</f>
        <v>#REF!</v>
      </c>
      <c r="B246" s="141" t="e">
        <f>VLOOKUP(A246,'Planilha Orçamentária'!$A$9:$D$428,4,FALSE)</f>
        <v>#REF!</v>
      </c>
      <c r="C246" s="472"/>
      <c r="D246" s="473"/>
      <c r="E246" s="472"/>
      <c r="F246" s="474"/>
      <c r="G246" s="475"/>
      <c r="H246" s="474"/>
      <c r="I246" s="474"/>
      <c r="J246" s="474"/>
      <c r="K246" s="474"/>
      <c r="L246" s="474"/>
      <c r="M246" s="474"/>
      <c r="N246" s="476"/>
      <c r="O246" s="489">
        <f>N248</f>
        <v>801.92</v>
      </c>
      <c r="P246" s="144"/>
      <c r="Q246" s="144"/>
      <c r="S246" s="88">
        <f t="shared" si="20"/>
        <v>0</v>
      </c>
      <c r="T246" s="88" t="str">
        <f t="shared" si="21"/>
        <v/>
      </c>
    </row>
    <row r="247" spans="1:23" s="145" customFormat="1" ht="15" customHeight="1" x14ac:dyDescent="0.2">
      <c r="A247" s="146"/>
      <c r="B247" s="147"/>
      <c r="C247" s="477"/>
      <c r="D247" s="478"/>
      <c r="E247" s="479"/>
      <c r="F247" s="479"/>
      <c r="G247" s="479"/>
      <c r="H247" s="479">
        <f>N20*3.2</f>
        <v>8019.2000000000007</v>
      </c>
      <c r="I247" s="479"/>
      <c r="J247" s="479"/>
      <c r="K247" s="479"/>
      <c r="L247" s="479"/>
      <c r="M247" s="479"/>
      <c r="N247" s="480">
        <f>H247/10</f>
        <v>801.92000000000007</v>
      </c>
      <c r="O247" s="490"/>
      <c r="P247" s="144"/>
      <c r="Q247" s="144"/>
      <c r="S247" s="88" t="str">
        <f t="shared" si="20"/>
        <v/>
      </c>
      <c r="T247" s="88">
        <f t="shared" si="21"/>
        <v>801.92000000000007</v>
      </c>
    </row>
    <row r="248" spans="1:23" s="145" customFormat="1" ht="15" customHeight="1" x14ac:dyDescent="0.2">
      <c r="A248" s="140"/>
      <c r="B248" s="150" t="s">
        <v>17</v>
      </c>
      <c r="C248" s="481"/>
      <c r="D248" s="482"/>
      <c r="E248" s="482"/>
      <c r="F248" s="482"/>
      <c r="G248" s="483"/>
      <c r="H248" s="482"/>
      <c r="I248" s="482"/>
      <c r="J248" s="482"/>
      <c r="K248" s="482"/>
      <c r="L248" s="482"/>
      <c r="M248" s="482"/>
      <c r="N248" s="476">
        <f>ROUND(SUM(N246:N247),2)</f>
        <v>801.92</v>
      </c>
      <c r="O248" s="491">
        <f>IFERROR(VLOOKUP(A246,'Planilha Orçamentária'!$A$9:$H$24,5,FALSE),0)</f>
        <v>0</v>
      </c>
      <c r="P248" s="144"/>
      <c r="Q248" s="144"/>
      <c r="S248" s="88">
        <f t="shared" si="20"/>
        <v>801.92</v>
      </c>
      <c r="T248" s="88">
        <f t="shared" si="21"/>
        <v>801.92</v>
      </c>
    </row>
    <row r="249" spans="1:23" s="145" customFormat="1" ht="15" customHeight="1" x14ac:dyDescent="0.2">
      <c r="A249" s="140" t="e">
        <f>'Planilha Orçamentária'!#REF!</f>
        <v>#REF!</v>
      </c>
      <c r="B249" s="141" t="e">
        <f>VLOOKUP(A249,'Planilha Orçamentária'!$A$9:$D$428,4,FALSE)</f>
        <v>#REF!</v>
      </c>
      <c r="C249" s="472"/>
      <c r="D249" s="473"/>
      <c r="E249" s="472"/>
      <c r="F249" s="474"/>
      <c r="G249" s="475"/>
      <c r="H249" s="474"/>
      <c r="I249" s="474"/>
      <c r="J249" s="474"/>
      <c r="K249" s="474"/>
      <c r="L249" s="474"/>
      <c r="M249" s="474"/>
      <c r="N249" s="476"/>
      <c r="O249" s="489">
        <f>N251</f>
        <v>962.3</v>
      </c>
      <c r="P249" s="144"/>
      <c r="Q249" s="144"/>
      <c r="S249" s="88">
        <f t="shared" si="20"/>
        <v>0</v>
      </c>
      <c r="T249" s="88" t="str">
        <f t="shared" si="21"/>
        <v/>
      </c>
    </row>
    <row r="250" spans="1:23" s="145" customFormat="1" ht="15" customHeight="1" x14ac:dyDescent="0.2">
      <c r="A250" s="146"/>
      <c r="B250" s="147"/>
      <c r="C250" s="477"/>
      <c r="D250" s="478"/>
      <c r="E250" s="479"/>
      <c r="F250" s="479"/>
      <c r="G250" s="479"/>
      <c r="H250" s="479">
        <f>H247*1.2</f>
        <v>9623.0400000000009</v>
      </c>
      <c r="I250" s="479"/>
      <c r="J250" s="479"/>
      <c r="K250" s="479"/>
      <c r="L250" s="479"/>
      <c r="M250" s="479"/>
      <c r="N250" s="480">
        <f>H250/10</f>
        <v>962.30400000000009</v>
      </c>
      <c r="O250" s="490"/>
      <c r="P250" s="144"/>
      <c r="Q250" s="144"/>
      <c r="S250" s="88" t="str">
        <f t="shared" si="20"/>
        <v/>
      </c>
      <c r="T250" s="88">
        <f t="shared" si="21"/>
        <v>962.30400000000009</v>
      </c>
    </row>
    <row r="251" spans="1:23" s="145" customFormat="1" ht="15" customHeight="1" x14ac:dyDescent="0.2">
      <c r="A251" s="140"/>
      <c r="B251" s="150" t="s">
        <v>17</v>
      </c>
      <c r="C251" s="481"/>
      <c r="D251" s="482"/>
      <c r="E251" s="482"/>
      <c r="F251" s="482"/>
      <c r="G251" s="483"/>
      <c r="H251" s="482"/>
      <c r="I251" s="482"/>
      <c r="J251" s="482"/>
      <c r="K251" s="482"/>
      <c r="L251" s="482"/>
      <c r="M251" s="482"/>
      <c r="N251" s="476">
        <f>ROUND(SUM(N249:N250),2)</f>
        <v>962.3</v>
      </c>
      <c r="O251" s="491">
        <f>IFERROR(VLOOKUP(A249,'Planilha Orçamentária'!$A$9:$H$24,5,FALSE),0)</f>
        <v>0</v>
      </c>
      <c r="P251" s="144"/>
      <c r="Q251" s="144"/>
      <c r="S251" s="88">
        <f t="shared" si="20"/>
        <v>962.3</v>
      </c>
      <c r="T251" s="88">
        <f t="shared" si="21"/>
        <v>962.3</v>
      </c>
    </row>
    <row r="252" spans="1:23" ht="15" customHeight="1" x14ac:dyDescent="0.2"/>
    <row r="253" spans="1:23" ht="15" customHeight="1" x14ac:dyDescent="0.2"/>
    <row r="254" spans="1:23" ht="15" customHeight="1" x14ac:dyDescent="0.2"/>
    <row r="255" spans="1:23" ht="15" customHeight="1" x14ac:dyDescent="0.2"/>
    <row r="256" spans="1:23"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sheetData>
  <mergeCells count="14">
    <mergeCell ref="N1:O1"/>
    <mergeCell ref="S3:T4"/>
    <mergeCell ref="S5:T6"/>
    <mergeCell ref="F6:F8"/>
    <mergeCell ref="G6:G8"/>
    <mergeCell ref="H6:H8"/>
    <mergeCell ref="N6:N8"/>
    <mergeCell ref="A6:A8"/>
    <mergeCell ref="B6:B8"/>
    <mergeCell ref="C6:C8"/>
    <mergeCell ref="O6:O8"/>
    <mergeCell ref="S7:T7"/>
    <mergeCell ref="D6:D8"/>
    <mergeCell ref="E6:E8"/>
  </mergeCells>
  <printOptions horizontalCentered="1" gridLines="1"/>
  <pageMargins left="0.59055118110236227" right="0.59055118110236227" top="0.78740157480314965" bottom="0.39370078740157483" header="0" footer="0"/>
  <pageSetup paperSize="9" scale="13" orientation="landscape" horizontalDpi="300" verticalDpi="300" r:id="rId1"/>
  <headerFooter alignWithMargins="0"/>
  <rowBreaks count="1" manualBreakCount="1">
    <brk id="201" max="16" man="1"/>
  </rowBreaks>
  <colBreaks count="1" manualBreakCount="1">
    <brk id="15"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43"/>
  <sheetViews>
    <sheetView showGridLines="0" workbookViewId="0">
      <selection sqref="A1:I1"/>
    </sheetView>
  </sheetViews>
  <sheetFormatPr defaultColWidth="8.85546875" defaultRowHeight="13.5" customHeight="1" x14ac:dyDescent="0.2"/>
  <cols>
    <col min="1" max="2" width="6.7109375" style="292" customWidth="1"/>
    <col min="3" max="3" width="7.7109375" style="292" customWidth="1"/>
    <col min="4" max="4" width="8.7109375" style="292" customWidth="1"/>
    <col min="5" max="5" width="7.7109375" style="292" customWidth="1"/>
    <col min="6" max="6" width="8.7109375" style="292" customWidth="1"/>
    <col min="7" max="9" width="11.7109375" style="292" customWidth="1"/>
    <col min="10" max="16384" width="8.85546875" style="292"/>
  </cols>
  <sheetData>
    <row r="1" spans="1:9" ht="15.75" customHeight="1" x14ac:dyDescent="0.25">
      <c r="A1" s="754" t="s">
        <v>32917</v>
      </c>
      <c r="B1" s="755"/>
      <c r="C1" s="755"/>
      <c r="D1" s="755"/>
      <c r="E1" s="755"/>
      <c r="F1" s="755"/>
      <c r="G1" s="755"/>
      <c r="H1" s="755"/>
      <c r="I1" s="756"/>
    </row>
    <row r="2" spans="1:9" s="329" customFormat="1" ht="3.75" customHeight="1" x14ac:dyDescent="0.2">
      <c r="A2" s="330"/>
      <c r="B2" s="330"/>
      <c r="C2" s="330"/>
      <c r="D2" s="330"/>
      <c r="E2" s="330"/>
      <c r="F2" s="330"/>
      <c r="G2" s="330"/>
      <c r="H2" s="330"/>
      <c r="I2" s="330"/>
    </row>
    <row r="3" spans="1:9" ht="13.5" customHeight="1" x14ac:dyDescent="0.2">
      <c r="A3" s="325" t="s">
        <v>32916</v>
      </c>
      <c r="B3" s="766">
        <f>[4]Entrada!B3</f>
        <v>0</v>
      </c>
      <c r="C3" s="767"/>
      <c r="D3" s="767"/>
      <c r="E3" s="768"/>
      <c r="F3" s="325" t="s">
        <v>32915</v>
      </c>
      <c r="G3" s="328">
        <f>[4]Entrada!G3</f>
        <v>0</v>
      </c>
      <c r="H3" s="327" t="s">
        <v>32914</v>
      </c>
      <c r="I3" s="326">
        <f>[4]Entrada!I3</f>
        <v>0</v>
      </c>
    </row>
    <row r="4" spans="1:9" ht="13.5" customHeight="1" x14ac:dyDescent="0.2">
      <c r="A4" s="325" t="s">
        <v>32913</v>
      </c>
      <c r="B4" s="766">
        <f>[4]Entrada!B4</f>
        <v>0</v>
      </c>
      <c r="C4" s="767"/>
      <c r="D4" s="767"/>
      <c r="E4" s="768"/>
      <c r="F4" s="772" t="s">
        <v>32912</v>
      </c>
      <c r="G4" s="773"/>
      <c r="H4" s="324">
        <f>[4]Entrada!H4</f>
        <v>0</v>
      </c>
      <c r="I4" s="323" t="s">
        <v>32911</v>
      </c>
    </row>
    <row r="5" spans="1:9" ht="3.75" customHeight="1" x14ac:dyDescent="0.2">
      <c r="A5" s="307"/>
      <c r="B5" s="307"/>
      <c r="C5" s="307"/>
      <c r="D5" s="307"/>
      <c r="E5" s="307"/>
      <c r="F5" s="307"/>
      <c r="G5" s="307"/>
      <c r="H5" s="307"/>
      <c r="I5" s="307"/>
    </row>
    <row r="6" spans="1:9" ht="15" customHeight="1" x14ac:dyDescent="0.25">
      <c r="A6" s="757" t="s">
        <v>32887</v>
      </c>
      <c r="B6" s="758"/>
      <c r="C6" s="758"/>
      <c r="D6" s="758"/>
      <c r="E6" s="758"/>
      <c r="F6" s="758"/>
      <c r="G6" s="758"/>
      <c r="H6" s="758"/>
      <c r="I6" s="759"/>
    </row>
    <row r="7" spans="1:9" ht="13.5" customHeight="1" x14ac:dyDescent="0.2">
      <c r="A7" s="745" t="s">
        <v>32899</v>
      </c>
      <c r="B7" s="746"/>
      <c r="C7" s="747"/>
      <c r="D7" s="762" t="s">
        <v>49</v>
      </c>
      <c r="E7" s="762" t="s">
        <v>32904</v>
      </c>
      <c r="F7" s="762" t="s">
        <v>32903</v>
      </c>
      <c r="G7" s="764" t="s">
        <v>32902</v>
      </c>
      <c r="H7" s="760" t="s">
        <v>32898</v>
      </c>
      <c r="I7" s="761"/>
    </row>
    <row r="8" spans="1:9" ht="13.5" customHeight="1" x14ac:dyDescent="0.2">
      <c r="A8" s="748"/>
      <c r="B8" s="749"/>
      <c r="C8" s="750"/>
      <c r="D8" s="763"/>
      <c r="E8" s="763"/>
      <c r="F8" s="763"/>
      <c r="G8" s="765"/>
      <c r="H8" s="317" t="s">
        <v>32901</v>
      </c>
      <c r="I8" s="316" t="s">
        <v>16</v>
      </c>
    </row>
    <row r="9" spans="1:9" ht="12.75" customHeight="1" x14ac:dyDescent="0.2">
      <c r="A9" s="769" t="s">
        <v>32910</v>
      </c>
      <c r="B9" s="770"/>
      <c r="C9" s="771"/>
      <c r="D9" s="315"/>
      <c r="E9" s="315">
        <f>H4</f>
        <v>0</v>
      </c>
      <c r="F9" s="314"/>
      <c r="G9" s="322">
        <f>'[4]Enc. Soc. Bas.Mensalistas'!I$43/100</f>
        <v>0</v>
      </c>
      <c r="H9" s="314">
        <f t="shared" ref="H9:H18" si="0">D9*F9*(1+G9)</f>
        <v>0</v>
      </c>
      <c r="I9" s="313">
        <f t="shared" ref="I9:I18" si="1">H9*E9</f>
        <v>0</v>
      </c>
    </row>
    <row r="10" spans="1:9" ht="12.75" customHeight="1" x14ac:dyDescent="0.2">
      <c r="A10" s="742" t="s">
        <v>32909</v>
      </c>
      <c r="B10" s="743"/>
      <c r="C10" s="744"/>
      <c r="D10" s="312"/>
      <c r="E10" s="312">
        <f>H4</f>
        <v>0</v>
      </c>
      <c r="F10" s="311"/>
      <c r="G10" s="320">
        <f>'[4]Enc. Soc. Bas.Mensalistas'!I$43/100</f>
        <v>0</v>
      </c>
      <c r="H10" s="311">
        <f t="shared" si="0"/>
        <v>0</v>
      </c>
      <c r="I10" s="310">
        <f t="shared" si="1"/>
        <v>0</v>
      </c>
    </row>
    <row r="11" spans="1:9" ht="12.75" customHeight="1" x14ac:dyDescent="0.2">
      <c r="A11" s="742" t="s">
        <v>32908</v>
      </c>
      <c r="B11" s="743"/>
      <c r="C11" s="744"/>
      <c r="D11" s="321"/>
      <c r="E11" s="312">
        <f>H4</f>
        <v>0</v>
      </c>
      <c r="F11" s="311"/>
      <c r="G11" s="320">
        <f>'[4]Enc. Soc. Bas.Horistas'!I$46/100</f>
        <v>0</v>
      </c>
      <c r="H11" s="311">
        <f t="shared" si="0"/>
        <v>0</v>
      </c>
      <c r="I11" s="310">
        <f t="shared" si="1"/>
        <v>0</v>
      </c>
    </row>
    <row r="12" spans="1:9" ht="12.75" customHeight="1" x14ac:dyDescent="0.2">
      <c r="A12" s="742" t="s">
        <v>15891</v>
      </c>
      <c r="B12" s="743"/>
      <c r="C12" s="744"/>
      <c r="D12" s="312"/>
      <c r="E12" s="312">
        <f>H4</f>
        <v>0</v>
      </c>
      <c r="F12" s="311"/>
      <c r="G12" s="320">
        <f>'[4]Enc. Soc. Bas.Horistas'!I$46/100</f>
        <v>0</v>
      </c>
      <c r="H12" s="311">
        <f t="shared" si="0"/>
        <v>0</v>
      </c>
      <c r="I12" s="310">
        <f t="shared" si="1"/>
        <v>0</v>
      </c>
    </row>
    <row r="13" spans="1:9" ht="12.75" customHeight="1" x14ac:dyDescent="0.2">
      <c r="A13" s="742" t="s">
        <v>32907</v>
      </c>
      <c r="B13" s="743"/>
      <c r="C13" s="744"/>
      <c r="D13" s="312"/>
      <c r="E13" s="312">
        <f>H4</f>
        <v>0</v>
      </c>
      <c r="F13" s="311"/>
      <c r="G13" s="320">
        <f>'[4]Enc. Soc. Bas.Horistas'!I$46/100</f>
        <v>0</v>
      </c>
      <c r="H13" s="311">
        <f t="shared" si="0"/>
        <v>0</v>
      </c>
      <c r="I13" s="310">
        <f t="shared" si="1"/>
        <v>0</v>
      </c>
    </row>
    <row r="14" spans="1:9" ht="12.75" customHeight="1" x14ac:dyDescent="0.2">
      <c r="A14" s="742" t="s">
        <v>32906</v>
      </c>
      <c r="B14" s="743"/>
      <c r="C14" s="744"/>
      <c r="D14" s="312"/>
      <c r="E14" s="312">
        <f>H4</f>
        <v>0</v>
      </c>
      <c r="F14" s="311"/>
      <c r="G14" s="320">
        <f>'[4]Enc. Soc. Bas.Horistas'!I$46/100</f>
        <v>0</v>
      </c>
      <c r="H14" s="311">
        <f t="shared" si="0"/>
        <v>0</v>
      </c>
      <c r="I14" s="310">
        <f t="shared" si="1"/>
        <v>0</v>
      </c>
    </row>
    <row r="15" spans="1:9" ht="12.75" customHeight="1" x14ac:dyDescent="0.2">
      <c r="A15" s="742" t="s">
        <v>15989</v>
      </c>
      <c r="B15" s="743"/>
      <c r="C15" s="744"/>
      <c r="D15" s="312"/>
      <c r="E15" s="312">
        <f>H4</f>
        <v>0</v>
      </c>
      <c r="F15" s="311"/>
      <c r="G15" s="320">
        <f>'[4]Enc. Soc. Bas.Mensalistas'!I$43/100</f>
        <v>0</v>
      </c>
      <c r="H15" s="311">
        <f t="shared" si="0"/>
        <v>0</v>
      </c>
      <c r="I15" s="310">
        <f t="shared" si="1"/>
        <v>0</v>
      </c>
    </row>
    <row r="16" spans="1:9" ht="12.75" customHeight="1" x14ac:dyDescent="0.2">
      <c r="A16" s="742" t="s">
        <v>15892</v>
      </c>
      <c r="B16" s="743"/>
      <c r="C16" s="744"/>
      <c r="D16" s="312"/>
      <c r="E16" s="312">
        <f>H4</f>
        <v>0</v>
      </c>
      <c r="F16" s="311"/>
      <c r="G16" s="320">
        <f>'[4]Enc. Soc. Bas.Horistas'!I$46/100</f>
        <v>0</v>
      </c>
      <c r="H16" s="311">
        <f t="shared" si="0"/>
        <v>0</v>
      </c>
      <c r="I16" s="310">
        <f t="shared" si="1"/>
        <v>0</v>
      </c>
    </row>
    <row r="17" spans="1:9" ht="12.75" customHeight="1" x14ac:dyDescent="0.2">
      <c r="A17" s="742" t="s">
        <v>32905</v>
      </c>
      <c r="B17" s="743"/>
      <c r="C17" s="744"/>
      <c r="D17" s="312"/>
      <c r="E17" s="312">
        <f>H4</f>
        <v>0</v>
      </c>
      <c r="F17" s="311"/>
      <c r="G17" s="320">
        <f>'[4]Enc. Soc. Bas.Horistas'!I$46/100</f>
        <v>0</v>
      </c>
      <c r="H17" s="311">
        <f t="shared" si="0"/>
        <v>0</v>
      </c>
      <c r="I17" s="310">
        <f t="shared" si="1"/>
        <v>0</v>
      </c>
    </row>
    <row r="18" spans="1:9" ht="12.75" customHeight="1" x14ac:dyDescent="0.2">
      <c r="A18" s="742" t="s">
        <v>15950</v>
      </c>
      <c r="B18" s="743"/>
      <c r="C18" s="744"/>
      <c r="D18" s="321"/>
      <c r="E18" s="312">
        <f>H4</f>
        <v>0</v>
      </c>
      <c r="F18" s="311"/>
      <c r="G18" s="320">
        <f>'[4]Enc. Soc. Bas.Horistas'!I$46/100</f>
        <v>0</v>
      </c>
      <c r="H18" s="311">
        <f t="shared" si="0"/>
        <v>0</v>
      </c>
      <c r="I18" s="310">
        <f t="shared" si="1"/>
        <v>0</v>
      </c>
    </row>
    <row r="19" spans="1:9" ht="12.75" customHeight="1" x14ac:dyDescent="0.2">
      <c r="A19" s="751" t="s">
        <v>32889</v>
      </c>
      <c r="B19" s="752"/>
      <c r="C19" s="753"/>
      <c r="D19" s="309"/>
      <c r="E19" s="309"/>
      <c r="F19" s="309"/>
      <c r="G19" s="319"/>
      <c r="H19" s="318">
        <f>SUM(H9:H18)</f>
        <v>0</v>
      </c>
      <c r="I19" s="308">
        <f>SUM(I9:I18)</f>
        <v>0</v>
      </c>
    </row>
    <row r="20" spans="1:9" ht="3.75" customHeight="1" x14ac:dyDescent="0.2">
      <c r="A20" s="307"/>
      <c r="B20" s="307"/>
      <c r="C20" s="307"/>
      <c r="D20" s="307"/>
      <c r="E20" s="307"/>
      <c r="F20" s="307"/>
      <c r="G20" s="307"/>
      <c r="H20" s="307"/>
      <c r="I20" s="307"/>
    </row>
    <row r="21" spans="1:9" ht="17.25" customHeight="1" x14ac:dyDescent="0.25">
      <c r="A21" s="757" t="s">
        <v>32886</v>
      </c>
      <c r="B21" s="758"/>
      <c r="C21" s="758"/>
      <c r="D21" s="758"/>
      <c r="E21" s="758"/>
      <c r="F21" s="758"/>
      <c r="G21" s="758"/>
      <c r="H21" s="758"/>
      <c r="I21" s="759"/>
    </row>
    <row r="22" spans="1:9" ht="13.5" customHeight="1" x14ac:dyDescent="0.2">
      <c r="A22" s="745" t="s">
        <v>32899</v>
      </c>
      <c r="B22" s="746"/>
      <c r="C22" s="747"/>
      <c r="D22" s="762" t="s">
        <v>49</v>
      </c>
      <c r="E22" s="762" t="s">
        <v>32904</v>
      </c>
      <c r="F22" s="762" t="s">
        <v>32903</v>
      </c>
      <c r="G22" s="764" t="s">
        <v>32902</v>
      </c>
      <c r="H22" s="760" t="s">
        <v>32898</v>
      </c>
      <c r="I22" s="761"/>
    </row>
    <row r="23" spans="1:9" ht="13.5" customHeight="1" x14ac:dyDescent="0.2">
      <c r="A23" s="748"/>
      <c r="B23" s="749"/>
      <c r="C23" s="750"/>
      <c r="D23" s="763"/>
      <c r="E23" s="763"/>
      <c r="F23" s="763"/>
      <c r="G23" s="765"/>
      <c r="H23" s="317" t="s">
        <v>32901</v>
      </c>
      <c r="I23" s="316" t="s">
        <v>16</v>
      </c>
    </row>
    <row r="24" spans="1:9" ht="12.75" customHeight="1" x14ac:dyDescent="0.2">
      <c r="A24" s="769"/>
      <c r="B24" s="770"/>
      <c r="C24" s="771"/>
      <c r="D24" s="314"/>
      <c r="E24" s="314"/>
      <c r="F24" s="314"/>
      <c r="G24" s="314"/>
      <c r="H24" s="314"/>
      <c r="I24" s="313"/>
    </row>
    <row r="25" spans="1:9" ht="12.75" customHeight="1" x14ac:dyDescent="0.2">
      <c r="A25" s="751" t="s">
        <v>32889</v>
      </c>
      <c r="B25" s="752"/>
      <c r="C25" s="753"/>
      <c r="D25" s="309"/>
      <c r="E25" s="309"/>
      <c r="F25" s="309"/>
      <c r="G25" s="319"/>
      <c r="H25" s="318">
        <f>SUM(H24:H24)</f>
        <v>0</v>
      </c>
      <c r="I25" s="308">
        <f>SUM(I24:I24)</f>
        <v>0</v>
      </c>
    </row>
    <row r="26" spans="1:9" ht="3.75" customHeight="1" x14ac:dyDescent="0.2">
      <c r="A26" s="307"/>
      <c r="B26" s="307"/>
      <c r="C26" s="307"/>
      <c r="D26" s="307"/>
      <c r="E26" s="307"/>
      <c r="F26" s="307"/>
      <c r="G26" s="307"/>
      <c r="H26" s="307"/>
      <c r="I26" s="307"/>
    </row>
    <row r="27" spans="1:9" ht="15" customHeight="1" x14ac:dyDescent="0.25">
      <c r="A27" s="757" t="s">
        <v>32900</v>
      </c>
      <c r="B27" s="758"/>
      <c r="C27" s="758"/>
      <c r="D27" s="758"/>
      <c r="E27" s="758"/>
      <c r="F27" s="758"/>
      <c r="G27" s="758"/>
      <c r="H27" s="758"/>
      <c r="I27" s="759"/>
    </row>
    <row r="28" spans="1:9" ht="13.5" customHeight="1" x14ac:dyDescent="0.2">
      <c r="A28" s="745" t="s">
        <v>32899</v>
      </c>
      <c r="B28" s="746"/>
      <c r="C28" s="746"/>
      <c r="D28" s="746"/>
      <c r="E28" s="746"/>
      <c r="F28" s="747"/>
      <c r="G28" s="764" t="s">
        <v>49</v>
      </c>
      <c r="H28" s="760" t="s">
        <v>32898</v>
      </c>
      <c r="I28" s="761"/>
    </row>
    <row r="29" spans="1:9" ht="13.5" customHeight="1" x14ac:dyDescent="0.2">
      <c r="A29" s="748"/>
      <c r="B29" s="749"/>
      <c r="C29" s="749"/>
      <c r="D29" s="749"/>
      <c r="E29" s="749"/>
      <c r="F29" s="750"/>
      <c r="G29" s="765"/>
      <c r="H29" s="317" t="s">
        <v>32897</v>
      </c>
      <c r="I29" s="316" t="s">
        <v>16</v>
      </c>
    </row>
    <row r="30" spans="1:9" ht="12.75" customHeight="1" x14ac:dyDescent="0.2">
      <c r="A30" s="769" t="s">
        <v>32896</v>
      </c>
      <c r="B30" s="770"/>
      <c r="C30" s="770"/>
      <c r="D30" s="770"/>
      <c r="E30" s="770"/>
      <c r="F30" s="771"/>
      <c r="G30" s="315"/>
      <c r="H30" s="314"/>
      <c r="I30" s="313">
        <f t="shared" ref="I30:I36" si="2">G30*H30</f>
        <v>0</v>
      </c>
    </row>
    <row r="31" spans="1:9" ht="12.75" customHeight="1" x14ac:dyDescent="0.2">
      <c r="A31" s="742" t="s">
        <v>32895</v>
      </c>
      <c r="B31" s="743"/>
      <c r="C31" s="743"/>
      <c r="D31" s="743"/>
      <c r="E31" s="743"/>
      <c r="F31" s="744"/>
      <c r="G31" s="312"/>
      <c r="H31" s="311"/>
      <c r="I31" s="310">
        <f t="shared" si="2"/>
        <v>0</v>
      </c>
    </row>
    <row r="32" spans="1:9" ht="12.75" customHeight="1" x14ac:dyDescent="0.2">
      <c r="A32" s="742" t="s">
        <v>32894</v>
      </c>
      <c r="B32" s="743"/>
      <c r="C32" s="743"/>
      <c r="D32" s="743"/>
      <c r="E32" s="743"/>
      <c r="F32" s="744"/>
      <c r="G32" s="312"/>
      <c r="H32" s="311"/>
      <c r="I32" s="310">
        <f t="shared" si="2"/>
        <v>0</v>
      </c>
    </row>
    <row r="33" spans="1:9" ht="12.75" customHeight="1" x14ac:dyDescent="0.2">
      <c r="A33" s="742" t="s">
        <v>32893</v>
      </c>
      <c r="B33" s="743"/>
      <c r="C33" s="743"/>
      <c r="D33" s="743"/>
      <c r="E33" s="743"/>
      <c r="F33" s="744"/>
      <c r="G33" s="312"/>
      <c r="H33" s="311"/>
      <c r="I33" s="310">
        <f t="shared" si="2"/>
        <v>0</v>
      </c>
    </row>
    <row r="34" spans="1:9" ht="12.75" customHeight="1" x14ac:dyDescent="0.2">
      <c r="A34" s="742" t="s">
        <v>32892</v>
      </c>
      <c r="B34" s="743"/>
      <c r="C34" s="743"/>
      <c r="D34" s="743"/>
      <c r="E34" s="743"/>
      <c r="F34" s="744"/>
      <c r="G34" s="312"/>
      <c r="H34" s="311"/>
      <c r="I34" s="310">
        <f t="shared" si="2"/>
        <v>0</v>
      </c>
    </row>
    <row r="35" spans="1:9" ht="12.75" customHeight="1" x14ac:dyDescent="0.2">
      <c r="A35" s="742" t="s">
        <v>32891</v>
      </c>
      <c r="B35" s="743"/>
      <c r="C35" s="743"/>
      <c r="D35" s="743"/>
      <c r="E35" s="743"/>
      <c r="F35" s="744"/>
      <c r="G35" s="312"/>
      <c r="H35" s="311"/>
      <c r="I35" s="310">
        <f t="shared" si="2"/>
        <v>0</v>
      </c>
    </row>
    <row r="36" spans="1:9" ht="12.75" customHeight="1" x14ac:dyDescent="0.2">
      <c r="A36" s="742" t="s">
        <v>32890</v>
      </c>
      <c r="B36" s="743"/>
      <c r="C36" s="743"/>
      <c r="D36" s="743"/>
      <c r="E36" s="743"/>
      <c r="F36" s="744"/>
      <c r="G36" s="312"/>
      <c r="H36" s="311"/>
      <c r="I36" s="310">
        <f t="shared" si="2"/>
        <v>0</v>
      </c>
    </row>
    <row r="37" spans="1:9" ht="12.75" customHeight="1" x14ac:dyDescent="0.2">
      <c r="A37" s="751" t="s">
        <v>32889</v>
      </c>
      <c r="B37" s="752"/>
      <c r="C37" s="752"/>
      <c r="D37" s="752"/>
      <c r="E37" s="752"/>
      <c r="F37" s="753"/>
      <c r="G37" s="309"/>
      <c r="H37" s="309"/>
      <c r="I37" s="308">
        <f>SUM(I30:I36)</f>
        <v>0</v>
      </c>
    </row>
    <row r="38" spans="1:9" ht="3.75" customHeight="1" x14ac:dyDescent="0.2">
      <c r="A38" s="307"/>
      <c r="B38" s="307"/>
      <c r="C38" s="307"/>
      <c r="D38" s="307"/>
      <c r="E38" s="307"/>
      <c r="F38" s="307"/>
      <c r="G38" s="307"/>
      <c r="H38" s="307"/>
      <c r="I38" s="307"/>
    </row>
    <row r="39" spans="1:9" ht="15" customHeight="1" x14ac:dyDescent="0.25">
      <c r="A39" s="776" t="s">
        <v>32888</v>
      </c>
      <c r="B39" s="777"/>
      <c r="C39" s="777"/>
      <c r="D39" s="777"/>
      <c r="E39" s="777"/>
      <c r="F39" s="777"/>
      <c r="G39" s="777"/>
      <c r="H39" s="777"/>
      <c r="I39" s="778"/>
    </row>
    <row r="40" spans="1:9" ht="12.75" customHeight="1" x14ac:dyDescent="0.2">
      <c r="A40" s="306" t="s">
        <v>32887</v>
      </c>
      <c r="B40" s="305"/>
      <c r="C40" s="305"/>
      <c r="D40" s="305"/>
      <c r="E40" s="305"/>
      <c r="F40" s="305"/>
      <c r="G40" s="304"/>
      <c r="H40" s="304"/>
      <c r="I40" s="303">
        <f>I19</f>
        <v>0</v>
      </c>
    </row>
    <row r="41" spans="1:9" ht="12.75" customHeight="1" x14ac:dyDescent="0.2">
      <c r="A41" s="302" t="s">
        <v>32886</v>
      </c>
      <c r="B41" s="301"/>
      <c r="C41" s="301"/>
      <c r="D41" s="301"/>
      <c r="E41" s="301"/>
      <c r="F41" s="301"/>
      <c r="G41" s="300"/>
      <c r="H41" s="300"/>
      <c r="I41" s="299">
        <f>I25</f>
        <v>0</v>
      </c>
    </row>
    <row r="42" spans="1:9" ht="12.75" customHeight="1" x14ac:dyDescent="0.2">
      <c r="A42" s="298" t="s">
        <v>32885</v>
      </c>
      <c r="B42" s="297"/>
      <c r="C42" s="297"/>
      <c r="D42" s="297"/>
      <c r="E42" s="297"/>
      <c r="F42" s="297"/>
      <c r="G42" s="296"/>
      <c r="H42" s="295"/>
      <c r="I42" s="294">
        <f>I37</f>
        <v>0</v>
      </c>
    </row>
    <row r="43" spans="1:9" ht="12.75" customHeight="1" x14ac:dyDescent="0.2">
      <c r="A43" s="774" t="s">
        <v>32884</v>
      </c>
      <c r="B43" s="775"/>
      <c r="C43" s="775"/>
      <c r="D43" s="775"/>
      <c r="E43" s="775"/>
      <c r="F43" s="775"/>
      <c r="G43" s="775"/>
      <c r="H43" s="775"/>
      <c r="I43" s="293">
        <f>SUM(I40:I42)</f>
        <v>0</v>
      </c>
    </row>
  </sheetData>
  <mergeCells count="45">
    <mergeCell ref="A43:H43"/>
    <mergeCell ref="H22:I22"/>
    <mergeCell ref="G22:G23"/>
    <mergeCell ref="G28:G29"/>
    <mergeCell ref="A39:I39"/>
    <mergeCell ref="A25:C25"/>
    <mergeCell ref="H28:I28"/>
    <mergeCell ref="A28:F29"/>
    <mergeCell ref="A30:F30"/>
    <mergeCell ref="A27:I27"/>
    <mergeCell ref="F22:F23"/>
    <mergeCell ref="A24:C24"/>
    <mergeCell ref="D22:D23"/>
    <mergeCell ref="E22:E23"/>
    <mergeCell ref="A31:F31"/>
    <mergeCell ref="A37:F37"/>
    <mergeCell ref="A1:I1"/>
    <mergeCell ref="A21:I21"/>
    <mergeCell ref="H7:I7"/>
    <mergeCell ref="D7:D8"/>
    <mergeCell ref="E7:E8"/>
    <mergeCell ref="F7:F8"/>
    <mergeCell ref="G7:G8"/>
    <mergeCell ref="B3:E3"/>
    <mergeCell ref="A7:C8"/>
    <mergeCell ref="A9:C9"/>
    <mergeCell ref="B4:E4"/>
    <mergeCell ref="A12:C12"/>
    <mergeCell ref="A6:I6"/>
    <mergeCell ref="A16:C16"/>
    <mergeCell ref="A14:C14"/>
    <mergeCell ref="F4:G4"/>
    <mergeCell ref="A36:F36"/>
    <mergeCell ref="A22:C23"/>
    <mergeCell ref="A10:C10"/>
    <mergeCell ref="A11:C11"/>
    <mergeCell ref="A17:C17"/>
    <mergeCell ref="A18:C18"/>
    <mergeCell ref="A13:C13"/>
    <mergeCell ref="A15:C15"/>
    <mergeCell ref="A32:F32"/>
    <mergeCell ref="A33:F33"/>
    <mergeCell ref="A19:C19"/>
    <mergeCell ref="A34:F34"/>
    <mergeCell ref="A35:F35"/>
  </mergeCells>
  <printOptions horizontalCentered="1"/>
  <pageMargins left="0.98425196850393704" right="0.98425196850393704" top="0.98425196850393704" bottom="0.98425196850393704" header="0.51181102362204722" footer="0.51181102362204722"/>
  <pageSetup paperSize="9"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4"/>
  <dimension ref="A1:L21"/>
  <sheetViews>
    <sheetView view="pageBreakPreview" zoomScale="80" zoomScaleNormal="85" zoomScaleSheetLayoutView="80" workbookViewId="0">
      <selection activeCell="J9" sqref="J9"/>
    </sheetView>
  </sheetViews>
  <sheetFormatPr defaultColWidth="10.7109375" defaultRowHeight="15" customHeight="1" x14ac:dyDescent="0.2"/>
  <cols>
    <col min="1" max="1" width="10.7109375" style="9" customWidth="1"/>
    <col min="2" max="2" width="50.7109375" style="9" customWidth="1"/>
    <col min="3" max="3" width="29.42578125" style="9" customWidth="1"/>
    <col min="4" max="4" width="15.42578125" style="9" bestFit="1" customWidth="1"/>
    <col min="5" max="5" width="10.28515625" style="9" customWidth="1"/>
    <col min="6" max="8" width="11.42578125" style="9" bestFit="1" customWidth="1"/>
    <col min="9" max="9" width="1.7109375" style="9" customWidth="1"/>
    <col min="10" max="10" width="14.140625" style="9" bestFit="1" customWidth="1"/>
    <col min="11" max="11" width="8.7109375" style="9" customWidth="1"/>
    <col min="12" max="12" width="10.7109375" style="9"/>
    <col min="13" max="16384" width="10.7109375" style="10"/>
  </cols>
  <sheetData>
    <row r="1" spans="1:11" ht="15" customHeight="1" x14ac:dyDescent="0.2">
      <c r="B1" s="11"/>
      <c r="C1" s="11"/>
      <c r="D1" s="11"/>
      <c r="E1" s="40"/>
      <c r="F1" s="39"/>
      <c r="G1" s="456"/>
      <c r="H1" s="456"/>
    </row>
    <row r="2" spans="1:11" ht="15" customHeight="1" x14ac:dyDescent="0.2">
      <c r="B2" s="22"/>
      <c r="C2" s="22"/>
      <c r="D2" s="10"/>
      <c r="E2" s="12"/>
      <c r="F2" s="11"/>
      <c r="G2" s="11"/>
      <c r="H2" s="11"/>
    </row>
    <row r="3" spans="1:11" ht="15" customHeight="1" x14ac:dyDescent="0.2">
      <c r="A3" s="72"/>
      <c r="B3" s="779" t="s">
        <v>34517</v>
      </c>
      <c r="C3" s="779"/>
      <c r="D3" s="779"/>
      <c r="E3" s="779"/>
      <c r="F3" s="779"/>
      <c r="G3" s="779"/>
      <c r="H3" s="779"/>
    </row>
    <row r="4" spans="1:11" ht="15" customHeight="1" x14ac:dyDescent="0.2">
      <c r="A4" s="72"/>
      <c r="B4" s="780" t="s">
        <v>18</v>
      </c>
      <c r="C4" s="780"/>
      <c r="D4" s="780"/>
      <c r="E4" s="780"/>
      <c r="F4" s="780"/>
      <c r="G4" s="780"/>
      <c r="H4" s="780"/>
    </row>
    <row r="5" spans="1:11" ht="15" customHeight="1" x14ac:dyDescent="0.2">
      <c r="A5" s="72"/>
      <c r="B5" s="22"/>
      <c r="C5" s="22"/>
      <c r="D5" s="22"/>
      <c r="E5" s="613"/>
      <c r="F5" s="613"/>
      <c r="G5" s="613"/>
      <c r="H5" s="13"/>
      <c r="J5" s="10"/>
      <c r="K5" s="10"/>
    </row>
    <row r="6" spans="1:11" ht="24.95" customHeight="1" x14ac:dyDescent="0.2">
      <c r="A6" s="799" t="s">
        <v>2</v>
      </c>
      <c r="B6" s="800" t="s">
        <v>19</v>
      </c>
      <c r="C6" s="800"/>
      <c r="D6" s="801" t="s">
        <v>32</v>
      </c>
      <c r="E6" s="789"/>
      <c r="F6" s="789"/>
      <c r="G6" s="789"/>
      <c r="H6" s="790"/>
      <c r="J6" s="795" t="s">
        <v>39</v>
      </c>
      <c r="K6" s="796"/>
    </row>
    <row r="7" spans="1:11" ht="12.75" x14ac:dyDescent="0.2">
      <c r="A7" s="799"/>
      <c r="B7" s="799"/>
      <c r="C7" s="799"/>
      <c r="D7" s="802"/>
      <c r="E7" s="453">
        <v>1</v>
      </c>
      <c r="F7" s="453">
        <v>2</v>
      </c>
      <c r="G7" s="453">
        <v>3</v>
      </c>
      <c r="H7" s="453">
        <v>4</v>
      </c>
      <c r="J7" s="797"/>
      <c r="K7" s="798"/>
    </row>
    <row r="8" spans="1:11" ht="20.100000000000001" customHeight="1" x14ac:dyDescent="0.2">
      <c r="A8" s="791">
        <v>1</v>
      </c>
      <c r="B8" s="793" t="str">
        <f>'Planilha Orçamentária'!D10</f>
        <v xml:space="preserve">Anteprojeto - Levantamento topográfico - Levantamento de campo </v>
      </c>
      <c r="C8" s="16" t="s">
        <v>20</v>
      </c>
      <c r="D8" s="787">
        <f>'Planilha Orçamentária'!H10</f>
        <v>83163.27</v>
      </c>
      <c r="E8" s="457">
        <v>0.5</v>
      </c>
      <c r="F8" s="457">
        <v>0.5</v>
      </c>
      <c r="G8" s="457">
        <v>0</v>
      </c>
      <c r="H8" s="457">
        <v>0</v>
      </c>
      <c r="J8" s="19">
        <f>SUM(E8:H8)</f>
        <v>1</v>
      </c>
      <c r="K8" s="17" t="str">
        <f>IF(J8=100%,"Ok!","Verificar!")</f>
        <v>Ok!</v>
      </c>
    </row>
    <row r="9" spans="1:11" ht="12.75" x14ac:dyDescent="0.2">
      <c r="A9" s="792"/>
      <c r="B9" s="794"/>
      <c r="C9" s="15" t="s">
        <v>21</v>
      </c>
      <c r="D9" s="788"/>
      <c r="E9" s="18">
        <f t="shared" ref="E9:H9" si="0">+$D8*E8</f>
        <v>41581.635000000002</v>
      </c>
      <c r="F9" s="18">
        <f t="shared" si="0"/>
        <v>41581.635000000002</v>
      </c>
      <c r="G9" s="18">
        <f t="shared" si="0"/>
        <v>0</v>
      </c>
      <c r="H9" s="18">
        <f t="shared" si="0"/>
        <v>0</v>
      </c>
      <c r="J9" s="20">
        <f>SUM(E9:H9)</f>
        <v>83163.27</v>
      </c>
      <c r="K9" s="17" t="str">
        <f>IF(J9=D8,"Ok!","Verificar!")</f>
        <v>Ok!</v>
      </c>
    </row>
    <row r="10" spans="1:11" ht="20.100000000000001" customHeight="1" x14ac:dyDescent="0.2">
      <c r="A10" s="791">
        <v>2</v>
      </c>
      <c r="B10" s="793" t="str">
        <f>'Planilha Orçamentária'!D11</f>
        <v xml:space="preserve">Projeto executivo de drenagem: Estudo hidrológico e Geotécnico </v>
      </c>
      <c r="C10" s="16" t="s">
        <v>20</v>
      </c>
      <c r="D10" s="787">
        <f>'Planilha Orçamentária'!G11</f>
        <v>71264.330755200019</v>
      </c>
      <c r="E10" s="457">
        <v>0.3</v>
      </c>
      <c r="F10" s="457">
        <v>0.3</v>
      </c>
      <c r="G10" s="457">
        <v>0.4</v>
      </c>
      <c r="H10" s="457">
        <v>0</v>
      </c>
      <c r="J10" s="19">
        <f>SUM(E10:H10)</f>
        <v>1</v>
      </c>
      <c r="K10" s="237" t="str">
        <f t="shared" ref="K10" si="1">IF(J10=100%,"Ok!","Verificar!")</f>
        <v>Ok!</v>
      </c>
    </row>
    <row r="11" spans="1:11" ht="12.75" x14ac:dyDescent="0.2">
      <c r="A11" s="792"/>
      <c r="B11" s="794"/>
      <c r="C11" s="15" t="s">
        <v>21</v>
      </c>
      <c r="D11" s="788"/>
      <c r="E11" s="18">
        <f t="shared" ref="E11:H11" si="2">+$D10*E10</f>
        <v>21379.299226560004</v>
      </c>
      <c r="F11" s="18">
        <f t="shared" si="2"/>
        <v>21379.299226560004</v>
      </c>
      <c r="G11" s="18">
        <f t="shared" si="2"/>
        <v>28505.73230208001</v>
      </c>
      <c r="H11" s="18">
        <f t="shared" si="2"/>
        <v>0</v>
      </c>
      <c r="J11" s="236">
        <f>SUM(E11:H11)</f>
        <v>71264.330755200019</v>
      </c>
      <c r="K11" s="237" t="str">
        <f>IF(J11=D10,"Ok!","Verificar!")</f>
        <v>Ok!</v>
      </c>
    </row>
    <row r="12" spans="1:11" ht="20.100000000000001" customHeight="1" x14ac:dyDescent="0.2">
      <c r="A12" s="783">
        <v>3</v>
      </c>
      <c r="B12" s="785" t="str">
        <f>'Planilha Orçamentária'!D12</f>
        <v>Projeto executivo de contenção e estabilização da encosta rochosa</v>
      </c>
      <c r="C12" s="16" t="s">
        <v>20</v>
      </c>
      <c r="D12" s="781">
        <f>'Planilha Orçamentária'!G12</f>
        <v>120424.67268480003</v>
      </c>
      <c r="E12" s="457">
        <v>0</v>
      </c>
      <c r="F12" s="457">
        <v>0.2</v>
      </c>
      <c r="G12" s="457">
        <v>0.4</v>
      </c>
      <c r="H12" s="457">
        <v>0.4</v>
      </c>
      <c r="J12" s="19">
        <f t="shared" ref="J12:J15" si="3">SUM(E12:H12)</f>
        <v>1</v>
      </c>
      <c r="K12" s="496" t="str">
        <f t="shared" ref="K12" si="4">IF(J12=100%,"Ok!","Verificar!")</f>
        <v>Ok!</v>
      </c>
    </row>
    <row r="13" spans="1:11" ht="12.75" x14ac:dyDescent="0.2">
      <c r="A13" s="784"/>
      <c r="B13" s="786"/>
      <c r="C13" s="15" t="s">
        <v>21</v>
      </c>
      <c r="D13" s="782"/>
      <c r="E13" s="18">
        <f t="shared" ref="E13:H13" si="5">+$D12*E12</f>
        <v>0</v>
      </c>
      <c r="F13" s="18">
        <f t="shared" si="5"/>
        <v>24084.934536960005</v>
      </c>
      <c r="G13" s="18">
        <f t="shared" si="5"/>
        <v>48169.86907392001</v>
      </c>
      <c r="H13" s="18">
        <f t="shared" si="5"/>
        <v>48169.86907392001</v>
      </c>
      <c r="J13" s="495">
        <f t="shared" si="3"/>
        <v>120424.67268480003</v>
      </c>
      <c r="K13" s="496" t="str">
        <f t="shared" ref="K13" si="6">IF(J13=D12,"Ok!","Verificar!")</f>
        <v>Ok!</v>
      </c>
    </row>
    <row r="14" spans="1:11" ht="20.100000000000001" customHeight="1" x14ac:dyDescent="0.2">
      <c r="A14" s="783">
        <v>4</v>
      </c>
      <c r="B14" s="785" t="str">
        <f>'Planilha Orçamentária'!D13</f>
        <v>Elaboração de orçamento e cronograma físico financeiro</v>
      </c>
      <c r="C14" s="16" t="s">
        <v>20</v>
      </c>
      <c r="D14" s="781">
        <f>'Planilha Orçamentária'!G13</f>
        <v>21319.492682400003</v>
      </c>
      <c r="E14" s="457">
        <v>0</v>
      </c>
      <c r="F14" s="457">
        <v>0</v>
      </c>
      <c r="G14" s="457">
        <v>0</v>
      </c>
      <c r="H14" s="457">
        <v>1</v>
      </c>
      <c r="J14" s="19">
        <f t="shared" si="3"/>
        <v>1</v>
      </c>
      <c r="K14" s="496" t="str">
        <f t="shared" ref="K14" si="7">IF(J14=100%,"Ok!","Verificar!")</f>
        <v>Ok!</v>
      </c>
    </row>
    <row r="15" spans="1:11" ht="12.75" x14ac:dyDescent="0.2">
      <c r="A15" s="784"/>
      <c r="B15" s="786"/>
      <c r="C15" s="15" t="s">
        <v>21</v>
      </c>
      <c r="D15" s="782"/>
      <c r="E15" s="18">
        <f t="shared" ref="E15:H15" si="8">+$D14*E14</f>
        <v>0</v>
      </c>
      <c r="F15" s="18">
        <f t="shared" si="8"/>
        <v>0</v>
      </c>
      <c r="G15" s="18">
        <f t="shared" si="8"/>
        <v>0</v>
      </c>
      <c r="H15" s="18">
        <f t="shared" si="8"/>
        <v>21319.492682400003</v>
      </c>
      <c r="J15" s="495">
        <f t="shared" si="3"/>
        <v>21319.492682400003</v>
      </c>
      <c r="K15" s="496" t="str">
        <f t="shared" ref="K15" si="9">IF(J15=D14,"Ok!","Verificar!")</f>
        <v>Ok!</v>
      </c>
    </row>
    <row r="16" spans="1:11" ht="20.100000000000001" customHeight="1" x14ac:dyDescent="0.2">
      <c r="A16" s="783">
        <v>5</v>
      </c>
      <c r="B16" s="785" t="str">
        <f>'Planilha Orçamentária'!D17</f>
        <v xml:space="preserve">Despesas Gerais </v>
      </c>
      <c r="C16" s="16" t="s">
        <v>20</v>
      </c>
      <c r="D16" s="781">
        <f>'Planilha Orçamentária'!H17</f>
        <v>43134.751298160008</v>
      </c>
      <c r="E16" s="457">
        <v>0.25</v>
      </c>
      <c r="F16" s="457">
        <v>0.25</v>
      </c>
      <c r="G16" s="457">
        <v>0.25</v>
      </c>
      <c r="H16" s="457">
        <v>0.25</v>
      </c>
      <c r="J16" s="19">
        <f t="shared" ref="J16:J17" si="10">SUM(E16:H16)</f>
        <v>1</v>
      </c>
      <c r="K16" s="496" t="str">
        <f t="shared" ref="K16" si="11">IF(J16=100%,"Ok!","Verificar!")</f>
        <v>Ok!</v>
      </c>
    </row>
    <row r="17" spans="1:11" ht="12.75" x14ac:dyDescent="0.2">
      <c r="A17" s="784"/>
      <c r="B17" s="786"/>
      <c r="C17" s="15" t="s">
        <v>21</v>
      </c>
      <c r="D17" s="782"/>
      <c r="E17" s="18">
        <f t="shared" ref="E17:H17" si="12">+$D16*E16</f>
        <v>10783.687824540002</v>
      </c>
      <c r="F17" s="18">
        <f t="shared" si="12"/>
        <v>10783.687824540002</v>
      </c>
      <c r="G17" s="18">
        <f t="shared" si="12"/>
        <v>10783.687824540002</v>
      </c>
      <c r="H17" s="18">
        <f t="shared" si="12"/>
        <v>10783.687824540002</v>
      </c>
      <c r="J17" s="495">
        <f t="shared" si="10"/>
        <v>43134.751298160008</v>
      </c>
      <c r="K17" s="496" t="str">
        <f t="shared" ref="K17" si="13">IF(J17=D16,"Ok!","Verificar!")</f>
        <v>Ok!</v>
      </c>
    </row>
    <row r="18" spans="1:11" ht="24.95" customHeight="1" x14ac:dyDescent="0.2">
      <c r="A18" s="799" t="s">
        <v>22</v>
      </c>
      <c r="B18" s="799"/>
      <c r="C18" s="799"/>
      <c r="D18" s="804">
        <f>+SUM(D8:D17)</f>
        <v>339306.51742056001</v>
      </c>
      <c r="E18" s="454">
        <f>ROUND(E20/$D$18,4)</f>
        <v>0.21729999999999999</v>
      </c>
      <c r="F18" s="454">
        <f>ROUND(F20/$D$18,4)</f>
        <v>0.2883</v>
      </c>
      <c r="G18" s="454">
        <f>ROUND(G20/$D$18,4)</f>
        <v>0.25779999999999997</v>
      </c>
      <c r="H18" s="454">
        <f>ROUND(H20/$D$18,4)</f>
        <v>0.2366</v>
      </c>
      <c r="J18" s="805"/>
      <c r="K18" s="803"/>
    </row>
    <row r="19" spans="1:11" ht="24.95" customHeight="1" x14ac:dyDescent="0.2">
      <c r="A19" s="799" t="s">
        <v>23</v>
      </c>
      <c r="B19" s="799"/>
      <c r="C19" s="799"/>
      <c r="D19" s="804"/>
      <c r="E19" s="454">
        <f>ROUND(SUM($E$18:E18),4)</f>
        <v>0.21729999999999999</v>
      </c>
      <c r="F19" s="454">
        <f>ROUND(SUM($E$18:F18),4)</f>
        <v>0.50560000000000005</v>
      </c>
      <c r="G19" s="454">
        <f>ROUND(SUM($E$18:G18),4)</f>
        <v>0.76339999999999997</v>
      </c>
      <c r="H19" s="454">
        <f>ROUND(SUM($E$18:H18),4)</f>
        <v>1</v>
      </c>
      <c r="J19" s="805"/>
      <c r="K19" s="803"/>
    </row>
    <row r="20" spans="1:11" ht="24.95" customHeight="1" x14ac:dyDescent="0.2">
      <c r="A20" s="799" t="s">
        <v>24</v>
      </c>
      <c r="B20" s="799"/>
      <c r="C20" s="799"/>
      <c r="D20" s="804"/>
      <c r="E20" s="455">
        <f>ROUND(E9+E11+E13+E15+E17,2)</f>
        <v>73744.62</v>
      </c>
      <c r="F20" s="455">
        <f t="shared" ref="F20:H20" si="14">ROUND(F9+F11+F13+F15+F17,2)</f>
        <v>97829.56</v>
      </c>
      <c r="G20" s="455">
        <f t="shared" si="14"/>
        <v>87459.29</v>
      </c>
      <c r="H20" s="455">
        <f t="shared" si="14"/>
        <v>80273.05</v>
      </c>
      <c r="J20" s="805"/>
      <c r="K20" s="803"/>
    </row>
    <row r="21" spans="1:11" ht="24.95" customHeight="1" x14ac:dyDescent="0.2">
      <c r="A21" s="799" t="s">
        <v>25</v>
      </c>
      <c r="B21" s="799"/>
      <c r="C21" s="799"/>
      <c r="D21" s="804"/>
      <c r="E21" s="455">
        <f>ROUND(SUM($E$20:E20),2)</f>
        <v>73744.62</v>
      </c>
      <c r="F21" s="455">
        <f>ROUND(SUM($E$20:F20),2)</f>
        <v>171574.18</v>
      </c>
      <c r="G21" s="455">
        <f>ROUND(SUM($E$20:G20),2)</f>
        <v>259033.47</v>
      </c>
      <c r="H21" s="455">
        <f>ROUND(SUM($E$20:H20),2)</f>
        <v>339306.52</v>
      </c>
      <c r="J21" s="805"/>
      <c r="K21" s="803"/>
    </row>
  </sheetData>
  <mergeCells count="29">
    <mergeCell ref="K18:K21"/>
    <mergeCell ref="A18:C18"/>
    <mergeCell ref="A19:C19"/>
    <mergeCell ref="A20:C20"/>
    <mergeCell ref="A21:C21"/>
    <mergeCell ref="D18:D21"/>
    <mergeCell ref="J18:J21"/>
    <mergeCell ref="B10:B11"/>
    <mergeCell ref="J6:K7"/>
    <mergeCell ref="A6:A7"/>
    <mergeCell ref="B6:C7"/>
    <mergeCell ref="D6:D7"/>
    <mergeCell ref="D8:D9"/>
    <mergeCell ref="B3:H3"/>
    <mergeCell ref="B4:H4"/>
    <mergeCell ref="D12:D13"/>
    <mergeCell ref="D14:D15"/>
    <mergeCell ref="A16:A17"/>
    <mergeCell ref="B16:B17"/>
    <mergeCell ref="D16:D17"/>
    <mergeCell ref="B12:B13"/>
    <mergeCell ref="B14:B15"/>
    <mergeCell ref="A12:A13"/>
    <mergeCell ref="A14:A15"/>
    <mergeCell ref="D10:D11"/>
    <mergeCell ref="E6:H6"/>
    <mergeCell ref="A8:A9"/>
    <mergeCell ref="A10:A11"/>
    <mergeCell ref="B8:B9"/>
  </mergeCells>
  <conditionalFormatting sqref="E8:H15 E18:H21">
    <cfRule type="cellIs" dxfId="23" priority="158" operator="equal">
      <formula>0</formula>
    </cfRule>
  </conditionalFormatting>
  <conditionalFormatting sqref="J8:J9">
    <cfRule type="cellIs" dxfId="22" priority="152" operator="equal">
      <formula>0</formula>
    </cfRule>
  </conditionalFormatting>
  <conditionalFormatting sqref="J18">
    <cfRule type="cellIs" dxfId="21" priority="145" operator="equal">
      <formula>0</formula>
    </cfRule>
  </conditionalFormatting>
  <conditionalFormatting sqref="J10:J15">
    <cfRule type="cellIs" dxfId="20" priority="7" operator="equal">
      <formula>0</formula>
    </cfRule>
  </conditionalFormatting>
  <conditionalFormatting sqref="E16:H17">
    <cfRule type="cellIs" dxfId="19" priority="2" operator="equal">
      <formula>0</formula>
    </cfRule>
  </conditionalFormatting>
  <conditionalFormatting sqref="J16:J17">
    <cfRule type="cellIs" dxfId="18" priority="1" operator="equal">
      <formula>0</formula>
    </cfRule>
  </conditionalFormatting>
  <printOptions horizontalCentered="1" gridLines="1"/>
  <pageMargins left="0.59055118110236227" right="0.59055118110236227" top="0.78740157480314965" bottom="0.39370078740157483" header="0" footer="0"/>
  <pageSetup paperSize="9" scale="8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3"/>
  <sheetViews>
    <sheetView view="pageBreakPreview" zoomScaleNormal="100" zoomScaleSheetLayoutView="100" zoomScalePageLayoutView="85" workbookViewId="0">
      <selection activeCell="D12" sqref="D12:E12"/>
    </sheetView>
  </sheetViews>
  <sheetFormatPr defaultColWidth="9.140625" defaultRowHeight="17.25" customHeight="1" x14ac:dyDescent="0.2"/>
  <cols>
    <col min="1" max="2" width="8.140625" style="348" customWidth="1"/>
    <col min="3" max="3" width="38.85546875" style="348" customWidth="1"/>
    <col min="4" max="4" width="9" style="348" customWidth="1"/>
    <col min="5" max="5" width="7.140625" style="348" customWidth="1"/>
    <col min="6" max="6" width="11" style="348" customWidth="1"/>
    <col min="7" max="8" width="7.140625" style="348" customWidth="1"/>
    <col min="9" max="10" width="8.85546875" style="348" customWidth="1"/>
    <col min="11" max="11" width="11.85546875" style="348" customWidth="1"/>
    <col min="12" max="12" width="9.42578125" style="347" customWidth="1"/>
    <col min="13" max="13" width="9.140625" style="347"/>
    <col min="14" max="16384" width="9.140625" style="346"/>
  </cols>
  <sheetData>
    <row r="1" spans="1:13" ht="57.75" customHeight="1" thickBot="1" x14ac:dyDescent="0.25">
      <c r="A1" s="874" t="s">
        <v>34446</v>
      </c>
      <c r="B1" s="875"/>
      <c r="C1" s="875"/>
      <c r="D1" s="875"/>
      <c r="E1" s="875"/>
      <c r="F1" s="875"/>
      <c r="G1" s="875"/>
      <c r="H1" s="875"/>
      <c r="I1" s="875"/>
      <c r="J1" s="875"/>
      <c r="K1" s="876"/>
    </row>
    <row r="2" spans="1:13" ht="22.35" customHeight="1" x14ac:dyDescent="0.2">
      <c r="A2" s="877" t="s">
        <v>34445</v>
      </c>
      <c r="B2" s="878"/>
      <c r="C2" s="879" t="s">
        <v>34467</v>
      </c>
      <c r="D2" s="880"/>
      <c r="E2" s="880"/>
      <c r="F2" s="880"/>
      <c r="G2" s="880"/>
      <c r="H2" s="880"/>
      <c r="I2" s="880"/>
      <c r="J2" s="880"/>
      <c r="K2" s="881"/>
    </row>
    <row r="3" spans="1:13" ht="17.25" customHeight="1" thickBot="1" x14ac:dyDescent="0.25">
      <c r="A3" s="882" t="s">
        <v>34444</v>
      </c>
      <c r="B3" s="883"/>
      <c r="C3" s="884"/>
      <c r="D3" s="884" t="s">
        <v>34443</v>
      </c>
      <c r="E3" s="884"/>
      <c r="F3" s="884"/>
      <c r="G3" s="884"/>
      <c r="H3" s="884"/>
      <c r="I3" s="884" t="s">
        <v>34442</v>
      </c>
      <c r="J3" s="884"/>
      <c r="K3" s="885"/>
    </row>
    <row r="4" spans="1:13" ht="17.25" customHeight="1" x14ac:dyDescent="0.2">
      <c r="A4" s="886" t="s">
        <v>34416</v>
      </c>
      <c r="B4" s="859" t="s">
        <v>34415</v>
      </c>
      <c r="C4" s="858" t="s">
        <v>34441</v>
      </c>
      <c r="D4" s="889" t="s">
        <v>34440</v>
      </c>
      <c r="E4" s="862" t="s">
        <v>34439</v>
      </c>
      <c r="F4" s="862"/>
      <c r="G4" s="862"/>
      <c r="H4" s="862"/>
      <c r="I4" s="862" t="s">
        <v>34438</v>
      </c>
      <c r="J4" s="862"/>
      <c r="K4" s="871"/>
    </row>
    <row r="5" spans="1:13" s="392" customFormat="1" ht="21" customHeight="1" x14ac:dyDescent="0.2">
      <c r="A5" s="887"/>
      <c r="B5" s="860"/>
      <c r="C5" s="888"/>
      <c r="D5" s="890"/>
      <c r="E5" s="872" t="s">
        <v>34437</v>
      </c>
      <c r="F5" s="873"/>
      <c r="G5" s="399" t="s">
        <v>34436</v>
      </c>
      <c r="H5" s="399" t="s">
        <v>34435</v>
      </c>
      <c r="I5" s="398" t="s">
        <v>34434</v>
      </c>
      <c r="J5" s="398" t="s">
        <v>34433</v>
      </c>
      <c r="K5" s="398" t="s">
        <v>34432</v>
      </c>
      <c r="L5" s="347"/>
      <c r="M5" s="347"/>
    </row>
    <row r="6" spans="1:13" s="392" customFormat="1" ht="12" x14ac:dyDescent="0.2">
      <c r="A6" s="397">
        <v>30070</v>
      </c>
      <c r="B6" s="379" t="s">
        <v>34404</v>
      </c>
      <c r="C6" s="396" t="s">
        <v>16010</v>
      </c>
      <c r="D6" s="395"/>
      <c r="E6" s="809">
        <v>1</v>
      </c>
      <c r="F6" s="810"/>
      <c r="G6" s="394">
        <v>0.8</v>
      </c>
      <c r="H6" s="394">
        <v>0.2</v>
      </c>
      <c r="I6" s="393">
        <v>21.74</v>
      </c>
      <c r="J6" s="393">
        <v>17.059999999999999</v>
      </c>
      <c r="K6" s="393">
        <f>(G6*I6)+(H6*J6)</f>
        <v>20.803999999999998</v>
      </c>
      <c r="L6" s="347"/>
      <c r="M6" s="347"/>
    </row>
    <row r="7" spans="1:13" s="392" customFormat="1" ht="12" x14ac:dyDescent="0.2">
      <c r="A7" s="397">
        <v>30081</v>
      </c>
      <c r="B7" s="379" t="s">
        <v>34404</v>
      </c>
      <c r="C7" s="396" t="s">
        <v>16011</v>
      </c>
      <c r="D7" s="395"/>
      <c r="E7" s="809">
        <v>1</v>
      </c>
      <c r="F7" s="810"/>
      <c r="G7" s="394">
        <v>0.5</v>
      </c>
      <c r="H7" s="394">
        <v>0.5</v>
      </c>
      <c r="I7" s="393">
        <v>13.08</v>
      </c>
      <c r="J7" s="393">
        <v>10.38</v>
      </c>
      <c r="K7" s="393">
        <f t="shared" ref="K7:K10" si="0">(G7*I7)+(H7*J7)</f>
        <v>11.73</v>
      </c>
      <c r="L7" s="347"/>
      <c r="M7" s="347"/>
    </row>
    <row r="8" spans="1:13" s="392" customFormat="1" ht="12" x14ac:dyDescent="0.2">
      <c r="A8" s="397">
        <v>101461</v>
      </c>
      <c r="B8" s="379" t="s">
        <v>34404</v>
      </c>
      <c r="C8" s="396" t="s">
        <v>34457</v>
      </c>
      <c r="D8" s="395"/>
      <c r="E8" s="809">
        <v>1</v>
      </c>
      <c r="F8" s="810">
        <v>1</v>
      </c>
      <c r="G8" s="394">
        <v>0.5</v>
      </c>
      <c r="H8" s="394">
        <v>0.5</v>
      </c>
      <c r="I8" s="393">
        <v>77.56</v>
      </c>
      <c r="J8" s="393">
        <v>45.51</v>
      </c>
      <c r="K8" s="393">
        <f t="shared" si="0"/>
        <v>61.534999999999997</v>
      </c>
      <c r="L8" s="347"/>
      <c r="M8" s="347"/>
    </row>
    <row r="9" spans="1:13" s="392" customFormat="1" ht="12" x14ac:dyDescent="0.2">
      <c r="A9" s="397">
        <v>30082</v>
      </c>
      <c r="B9" s="379" t="s">
        <v>34404</v>
      </c>
      <c r="C9" s="396" t="s">
        <v>16067</v>
      </c>
      <c r="D9" s="395"/>
      <c r="E9" s="809">
        <v>1</v>
      </c>
      <c r="F9" s="810">
        <v>1</v>
      </c>
      <c r="G9" s="394">
        <v>0.5</v>
      </c>
      <c r="H9" s="394">
        <v>0.5</v>
      </c>
      <c r="I9" s="393">
        <v>41.64</v>
      </c>
      <c r="J9" s="393">
        <v>19.89</v>
      </c>
      <c r="K9" s="393">
        <f t="shared" si="0"/>
        <v>30.765000000000001</v>
      </c>
      <c r="L9" s="347"/>
      <c r="M9" s="347"/>
    </row>
    <row r="10" spans="1:13" s="392" customFormat="1" ht="36" x14ac:dyDescent="0.2">
      <c r="A10" s="397">
        <v>30071</v>
      </c>
      <c r="B10" s="379" t="s">
        <v>34404</v>
      </c>
      <c r="C10" s="396" t="s">
        <v>34458</v>
      </c>
      <c r="D10" s="395"/>
      <c r="E10" s="809">
        <v>1</v>
      </c>
      <c r="F10" s="810">
        <v>1</v>
      </c>
      <c r="G10" s="394">
        <v>0.2</v>
      </c>
      <c r="H10" s="394">
        <v>0.8</v>
      </c>
      <c r="I10" s="393">
        <v>13.36</v>
      </c>
      <c r="J10" s="393">
        <v>10.55</v>
      </c>
      <c r="K10" s="393">
        <f t="shared" si="0"/>
        <v>11.112000000000002</v>
      </c>
      <c r="L10" s="347"/>
      <c r="M10" s="347"/>
    </row>
    <row r="11" spans="1:13" ht="17.25" customHeight="1" thickBot="1" x14ac:dyDescent="0.25">
      <c r="A11" s="865" t="s">
        <v>34430</v>
      </c>
      <c r="B11" s="866"/>
      <c r="C11" s="867"/>
      <c r="D11" s="838"/>
      <c r="E11" s="838"/>
      <c r="F11" s="854"/>
      <c r="G11" s="854"/>
      <c r="H11" s="854"/>
      <c r="I11" s="854"/>
      <c r="J11" s="838"/>
      <c r="K11" s="354">
        <f>SUM(K6:K10)</f>
        <v>135.946</v>
      </c>
    </row>
    <row r="12" spans="1:13" ht="21" customHeight="1" thickBot="1" x14ac:dyDescent="0.25">
      <c r="A12" s="407" t="s">
        <v>34416</v>
      </c>
      <c r="B12" s="406" t="s">
        <v>34415</v>
      </c>
      <c r="C12" s="406" t="s">
        <v>34429</v>
      </c>
      <c r="D12" s="868" t="s">
        <v>34450</v>
      </c>
      <c r="E12" s="869"/>
      <c r="F12" s="868" t="s">
        <v>34451</v>
      </c>
      <c r="G12" s="870"/>
      <c r="H12" s="868" t="s">
        <v>34452</v>
      </c>
      <c r="I12" s="869"/>
      <c r="J12" s="404" t="s">
        <v>34453</v>
      </c>
      <c r="K12" s="405" t="s">
        <v>34426</v>
      </c>
    </row>
    <row r="13" spans="1:13" ht="17.25" customHeight="1" thickBot="1" x14ac:dyDescent="0.25">
      <c r="A13" s="380">
        <v>20059</v>
      </c>
      <c r="B13" s="379" t="s">
        <v>34404</v>
      </c>
      <c r="C13" s="403" t="s">
        <v>15907</v>
      </c>
      <c r="D13" s="817">
        <v>2.2599999999999998</v>
      </c>
      <c r="E13" s="818"/>
      <c r="F13" s="863">
        <v>128.33000000000001</v>
      </c>
      <c r="G13" s="864"/>
      <c r="H13" s="863">
        <v>22.51</v>
      </c>
      <c r="I13" s="864"/>
      <c r="J13" s="402">
        <v>1</v>
      </c>
      <c r="K13" s="368">
        <f>H13*J13</f>
        <v>22.51</v>
      </c>
    </row>
    <row r="14" spans="1:13" ht="17.25" customHeight="1" thickBot="1" x14ac:dyDescent="0.25">
      <c r="A14" s="380">
        <v>20040</v>
      </c>
      <c r="B14" s="379" t="s">
        <v>34404</v>
      </c>
      <c r="C14" s="403" t="s">
        <v>15901</v>
      </c>
      <c r="D14" s="817">
        <v>1.65</v>
      </c>
      <c r="E14" s="818"/>
      <c r="F14" s="863">
        <v>128.33000000000001</v>
      </c>
      <c r="G14" s="864"/>
      <c r="H14" s="863">
        <v>16.43</v>
      </c>
      <c r="I14" s="864"/>
      <c r="J14" s="402">
        <v>1</v>
      </c>
      <c r="K14" s="368">
        <f t="shared" ref="K14:K16" si="1">H14*J14</f>
        <v>16.43</v>
      </c>
    </row>
    <row r="15" spans="1:13" ht="17.25" customHeight="1" thickBot="1" x14ac:dyDescent="0.25">
      <c r="A15" s="380">
        <v>20002</v>
      </c>
      <c r="B15" s="379" t="s">
        <v>34404</v>
      </c>
      <c r="C15" s="403" t="s">
        <v>15942</v>
      </c>
      <c r="D15" s="817">
        <v>1.02</v>
      </c>
      <c r="E15" s="818"/>
      <c r="F15" s="863">
        <v>128.33000000000001</v>
      </c>
      <c r="G15" s="864"/>
      <c r="H15" s="863">
        <v>10.16</v>
      </c>
      <c r="I15" s="864"/>
      <c r="J15" s="402">
        <v>3</v>
      </c>
      <c r="K15" s="368">
        <f t="shared" si="1"/>
        <v>30.48</v>
      </c>
    </row>
    <row r="16" spans="1:13" ht="17.25" customHeight="1" x14ac:dyDescent="0.2">
      <c r="A16" s="380">
        <v>20005</v>
      </c>
      <c r="B16" s="379" t="s">
        <v>34404</v>
      </c>
      <c r="C16" s="403" t="s">
        <v>15945</v>
      </c>
      <c r="D16" s="817">
        <v>1.96</v>
      </c>
      <c r="E16" s="818"/>
      <c r="F16" s="863">
        <v>128.33000000000001</v>
      </c>
      <c r="G16" s="864"/>
      <c r="H16" s="863">
        <v>19.52</v>
      </c>
      <c r="I16" s="864"/>
      <c r="J16" s="402">
        <v>1</v>
      </c>
      <c r="K16" s="368">
        <f t="shared" si="1"/>
        <v>19.52</v>
      </c>
    </row>
    <row r="17" spans="1:14" ht="17.25" customHeight="1" x14ac:dyDescent="0.2">
      <c r="A17" s="833" t="s">
        <v>34425</v>
      </c>
      <c r="B17" s="834"/>
      <c r="C17" s="835"/>
      <c r="D17" s="835"/>
      <c r="E17" s="835"/>
      <c r="F17" s="835"/>
      <c r="G17" s="835"/>
      <c r="H17" s="835"/>
      <c r="I17" s="835"/>
      <c r="J17" s="835"/>
      <c r="K17" s="355">
        <f>SUM(K13:K16)</f>
        <v>88.94</v>
      </c>
    </row>
    <row r="18" spans="1:14" ht="17.25" customHeight="1" x14ac:dyDescent="0.2">
      <c r="A18" s="833" t="s">
        <v>34424</v>
      </c>
      <c r="B18" s="834"/>
      <c r="C18" s="835"/>
      <c r="D18" s="835"/>
      <c r="E18" s="835"/>
      <c r="F18" s="835"/>
      <c r="G18" s="835"/>
      <c r="H18" s="835"/>
      <c r="I18" s="835"/>
      <c r="J18" s="835"/>
      <c r="K18" s="385">
        <f>K17*1.05-K17</f>
        <v>4.4470000000000027</v>
      </c>
    </row>
    <row r="19" spans="1:14" ht="17.25" customHeight="1" x14ac:dyDescent="0.2">
      <c r="A19" s="833" t="s">
        <v>34423</v>
      </c>
      <c r="B19" s="834"/>
      <c r="C19" s="835"/>
      <c r="D19" s="835"/>
      <c r="E19" s="835"/>
      <c r="F19" s="835"/>
      <c r="G19" s="835"/>
      <c r="H19" s="835"/>
      <c r="I19" s="835"/>
      <c r="J19" s="835"/>
      <c r="K19" s="384">
        <v>4</v>
      </c>
    </row>
    <row r="20" spans="1:14" ht="17.25" customHeight="1" thickBot="1" x14ac:dyDescent="0.25">
      <c r="A20" s="836" t="s">
        <v>34422</v>
      </c>
      <c r="B20" s="837"/>
      <c r="C20" s="838"/>
      <c r="D20" s="838"/>
      <c r="E20" s="838"/>
      <c r="F20" s="838"/>
      <c r="G20" s="838"/>
      <c r="H20" s="838"/>
      <c r="I20" s="838"/>
      <c r="J20" s="838"/>
      <c r="K20" s="354">
        <f>ROUND((K11+K17+K18)/K19,2)</f>
        <v>57.33</v>
      </c>
    </row>
    <row r="21" spans="1:14" s="347" customFormat="1" ht="20.25" customHeight="1" x14ac:dyDescent="0.2">
      <c r="A21" s="376" t="s">
        <v>34416</v>
      </c>
      <c r="B21" s="375" t="s">
        <v>34415</v>
      </c>
      <c r="C21" s="374" t="s">
        <v>15284</v>
      </c>
      <c r="D21" s="374" t="s">
        <v>33</v>
      </c>
      <c r="E21" s="839" t="s">
        <v>34409</v>
      </c>
      <c r="F21" s="840"/>
      <c r="G21" s="841"/>
      <c r="H21" s="839" t="s">
        <v>34418</v>
      </c>
      <c r="I21" s="840"/>
      <c r="J21" s="841"/>
      <c r="K21" s="373" t="s">
        <v>32898</v>
      </c>
    </row>
    <row r="22" spans="1:14" s="347" customFormat="1" ht="24" customHeight="1" x14ac:dyDescent="0.2">
      <c r="A22" s="382">
        <v>10112</v>
      </c>
      <c r="B22" s="379" t="s">
        <v>34404</v>
      </c>
      <c r="C22" s="383" t="s">
        <v>15353</v>
      </c>
      <c r="D22" s="377" t="s">
        <v>748</v>
      </c>
      <c r="E22" s="814">
        <v>58.07</v>
      </c>
      <c r="F22" s="815"/>
      <c r="G22" s="816"/>
      <c r="H22" s="806">
        <v>0.129</v>
      </c>
      <c r="I22" s="807"/>
      <c r="J22" s="808"/>
      <c r="K22" s="368">
        <f>H22*E22</f>
        <v>7.4910300000000003</v>
      </c>
      <c r="N22" s="346"/>
    </row>
    <row r="23" spans="1:14" s="347" customFormat="1" ht="13.35" customHeight="1" x14ac:dyDescent="0.2">
      <c r="A23" s="409">
        <v>10114</v>
      </c>
      <c r="B23" s="379" t="s">
        <v>34404</v>
      </c>
      <c r="C23" s="381" t="s">
        <v>15403</v>
      </c>
      <c r="D23" s="377" t="s">
        <v>748</v>
      </c>
      <c r="E23" s="811">
        <v>56.48</v>
      </c>
      <c r="F23" s="812"/>
      <c r="G23" s="813"/>
      <c r="H23" s="806">
        <v>0.59199999999999997</v>
      </c>
      <c r="I23" s="807"/>
      <c r="J23" s="808"/>
      <c r="K23" s="368">
        <f t="shared" ref="K23:K28" si="2">H23*E23</f>
        <v>33.436159999999994</v>
      </c>
      <c r="N23" s="346"/>
    </row>
    <row r="24" spans="1:14" s="347" customFormat="1" ht="13.35" customHeight="1" x14ac:dyDescent="0.2">
      <c r="A24" s="409">
        <v>10115</v>
      </c>
      <c r="B24" s="379" t="s">
        <v>34404</v>
      </c>
      <c r="C24" s="381" t="s">
        <v>15404</v>
      </c>
      <c r="D24" s="377" t="s">
        <v>748</v>
      </c>
      <c r="E24" s="811">
        <v>57.49</v>
      </c>
      <c r="F24" s="812"/>
      <c r="G24" s="813"/>
      <c r="H24" s="806">
        <v>5.2900000000000003E-2</v>
      </c>
      <c r="I24" s="807"/>
      <c r="J24" s="808"/>
      <c r="K24" s="368">
        <f t="shared" si="2"/>
        <v>3.0412210000000002</v>
      </c>
      <c r="N24" s="346"/>
    </row>
    <row r="25" spans="1:14" s="347" customFormat="1" ht="13.35" customHeight="1" x14ac:dyDescent="0.2">
      <c r="A25" s="409">
        <v>10149</v>
      </c>
      <c r="B25" s="379" t="s">
        <v>34404</v>
      </c>
      <c r="C25" s="381" t="s">
        <v>15464</v>
      </c>
      <c r="D25" s="377" t="s">
        <v>159</v>
      </c>
      <c r="E25" s="811">
        <v>5.21</v>
      </c>
      <c r="F25" s="812"/>
      <c r="G25" s="813"/>
      <c r="H25" s="806">
        <v>70.81</v>
      </c>
      <c r="I25" s="807"/>
      <c r="J25" s="808"/>
      <c r="K25" s="368">
        <f t="shared" si="2"/>
        <v>368.92009999999999</v>
      </c>
      <c r="N25" s="346"/>
    </row>
    <row r="26" spans="1:14" s="347" customFormat="1" ht="13.35" customHeight="1" x14ac:dyDescent="0.2">
      <c r="A26" s="409">
        <v>10092</v>
      </c>
      <c r="B26" s="379" t="s">
        <v>34404</v>
      </c>
      <c r="C26" s="381" t="s">
        <v>15468</v>
      </c>
      <c r="D26" s="377" t="s">
        <v>159</v>
      </c>
      <c r="E26" s="811">
        <v>0.35</v>
      </c>
      <c r="F26" s="812"/>
      <c r="G26" s="813"/>
      <c r="H26" s="806">
        <v>54.28</v>
      </c>
      <c r="I26" s="807"/>
      <c r="J26" s="808"/>
      <c r="K26" s="368">
        <f t="shared" si="2"/>
        <v>18.997999999999998</v>
      </c>
      <c r="N26" s="346"/>
    </row>
    <row r="27" spans="1:14" s="347" customFormat="1" ht="12.6" customHeight="1" x14ac:dyDescent="0.2">
      <c r="A27" s="409">
        <v>10185</v>
      </c>
      <c r="B27" s="379" t="s">
        <v>34404</v>
      </c>
      <c r="C27" s="381" t="s">
        <v>15512</v>
      </c>
      <c r="D27" s="377" t="s">
        <v>159</v>
      </c>
      <c r="E27" s="814">
        <v>19.52</v>
      </c>
      <c r="F27" s="815"/>
      <c r="G27" s="816"/>
      <c r="H27" s="806">
        <v>0.16500000000000001</v>
      </c>
      <c r="I27" s="807"/>
      <c r="J27" s="808"/>
      <c r="K27" s="368">
        <f t="shared" si="2"/>
        <v>3.2208000000000001</v>
      </c>
      <c r="N27" s="346"/>
    </row>
    <row r="28" spans="1:14" s="347" customFormat="1" ht="22.5" x14ac:dyDescent="0.2">
      <c r="A28" s="409">
        <v>10191</v>
      </c>
      <c r="B28" s="379" t="s">
        <v>34404</v>
      </c>
      <c r="C28" s="381" t="s">
        <v>34459</v>
      </c>
      <c r="D28" s="410" t="s">
        <v>159</v>
      </c>
      <c r="E28" s="814">
        <v>3.89</v>
      </c>
      <c r="F28" s="815"/>
      <c r="G28" s="816"/>
      <c r="H28" s="806">
        <v>0.1</v>
      </c>
      <c r="I28" s="807"/>
      <c r="J28" s="808"/>
      <c r="K28" s="368">
        <f t="shared" si="2"/>
        <v>0.38900000000000001</v>
      </c>
      <c r="N28" s="346"/>
    </row>
    <row r="29" spans="1:14" s="347" customFormat="1" ht="17.25" customHeight="1" thickBot="1" x14ac:dyDescent="0.25">
      <c r="A29" s="836" t="s">
        <v>34420</v>
      </c>
      <c r="B29" s="837"/>
      <c r="C29" s="838"/>
      <c r="D29" s="838"/>
      <c r="E29" s="838"/>
      <c r="F29" s="838"/>
      <c r="G29" s="838"/>
      <c r="H29" s="838"/>
      <c r="I29" s="838"/>
      <c r="J29" s="838"/>
      <c r="K29" s="354">
        <f>SUM(K22:K28)</f>
        <v>435.49631099999999</v>
      </c>
      <c r="N29" s="346"/>
    </row>
    <row r="30" spans="1:14" s="347" customFormat="1" ht="21" customHeight="1" x14ac:dyDescent="0.2">
      <c r="A30" s="376" t="s">
        <v>34416</v>
      </c>
      <c r="B30" s="375" t="s">
        <v>34415</v>
      </c>
      <c r="C30" s="374" t="s">
        <v>34419</v>
      </c>
      <c r="D30" s="374" t="s">
        <v>33</v>
      </c>
      <c r="E30" s="845" t="s">
        <v>34418</v>
      </c>
      <c r="F30" s="845"/>
      <c r="G30" s="845"/>
      <c r="H30" s="845"/>
      <c r="I30" s="845" t="s">
        <v>34409</v>
      </c>
      <c r="J30" s="845"/>
      <c r="K30" s="373" t="s">
        <v>32898</v>
      </c>
      <c r="N30" s="346"/>
    </row>
    <row r="31" spans="1:14" s="347" customFormat="1" ht="12" x14ac:dyDescent="0.2">
      <c r="A31" s="380"/>
      <c r="B31" s="359"/>
      <c r="C31" s="378"/>
      <c r="D31" s="377"/>
      <c r="E31" s="846"/>
      <c r="F31" s="846"/>
      <c r="G31" s="846"/>
      <c r="H31" s="846"/>
      <c r="I31" s="847"/>
      <c r="J31" s="847"/>
      <c r="K31" s="368"/>
      <c r="N31" s="346"/>
    </row>
    <row r="32" spans="1:14" s="347" customFormat="1" ht="17.25" customHeight="1" thickBot="1" x14ac:dyDescent="0.25">
      <c r="A32" s="852" t="s">
        <v>34417</v>
      </c>
      <c r="B32" s="853"/>
      <c r="C32" s="854"/>
      <c r="D32" s="854"/>
      <c r="E32" s="854"/>
      <c r="F32" s="854"/>
      <c r="G32" s="854"/>
      <c r="H32" s="854"/>
      <c r="I32" s="854"/>
      <c r="J32" s="854"/>
      <c r="K32" s="367">
        <f>SUM(K31:K31)</f>
        <v>0</v>
      </c>
      <c r="N32" s="346"/>
    </row>
    <row r="33" spans="1:14" s="347" customFormat="1" ht="17.25" customHeight="1" x14ac:dyDescent="0.2">
      <c r="A33" s="855" t="s">
        <v>34416</v>
      </c>
      <c r="B33" s="857" t="s">
        <v>34415</v>
      </c>
      <c r="C33" s="859" t="s">
        <v>34414</v>
      </c>
      <c r="D33" s="861" t="s">
        <v>33</v>
      </c>
      <c r="E33" s="366" t="s">
        <v>34413</v>
      </c>
      <c r="F33" s="861" t="s">
        <v>34412</v>
      </c>
      <c r="G33" s="844" t="s">
        <v>34411</v>
      </c>
      <c r="H33" s="844"/>
      <c r="I33" s="844"/>
      <c r="J33" s="844"/>
      <c r="K33" s="842" t="s">
        <v>32898</v>
      </c>
      <c r="N33" s="346"/>
    </row>
    <row r="34" spans="1:14" s="347" customFormat="1" ht="17.25" customHeight="1" x14ac:dyDescent="0.2">
      <c r="A34" s="856"/>
      <c r="B34" s="858"/>
      <c r="C34" s="860"/>
      <c r="D34" s="862"/>
      <c r="E34" s="365" t="s">
        <v>42</v>
      </c>
      <c r="F34" s="862"/>
      <c r="G34" s="844" t="s">
        <v>34410</v>
      </c>
      <c r="H34" s="844"/>
      <c r="I34" s="844" t="s">
        <v>34409</v>
      </c>
      <c r="J34" s="844"/>
      <c r="K34" s="843"/>
      <c r="N34" s="346"/>
    </row>
    <row r="35" spans="1:14" s="347" customFormat="1" ht="17.25" customHeight="1" x14ac:dyDescent="0.2">
      <c r="A35" s="364"/>
      <c r="B35" s="359"/>
      <c r="C35" s="363"/>
      <c r="D35" s="362"/>
      <c r="E35" s="362"/>
      <c r="F35" s="361"/>
      <c r="G35" s="848"/>
      <c r="H35" s="849"/>
      <c r="I35" s="850"/>
      <c r="J35" s="851"/>
      <c r="K35" s="355"/>
      <c r="N35" s="346"/>
    </row>
    <row r="36" spans="1:14" s="347" customFormat="1" ht="17.25" customHeight="1" thickBot="1" x14ac:dyDescent="0.25">
      <c r="A36" s="836" t="s">
        <v>34401</v>
      </c>
      <c r="B36" s="837"/>
      <c r="C36" s="838"/>
      <c r="D36" s="838"/>
      <c r="E36" s="838"/>
      <c r="F36" s="838"/>
      <c r="G36" s="838"/>
      <c r="H36" s="838"/>
      <c r="I36" s="838"/>
      <c r="J36" s="838"/>
      <c r="K36" s="354">
        <f>SUM(K35:K35)</f>
        <v>0</v>
      </c>
      <c r="N36" s="346"/>
    </row>
    <row r="37" spans="1:14" s="347" customFormat="1" ht="17.25" customHeight="1" thickBot="1" x14ac:dyDescent="0.25">
      <c r="A37" s="819"/>
      <c r="B37" s="820"/>
      <c r="C37" s="821"/>
      <c r="D37" s="821"/>
      <c r="E37" s="821"/>
      <c r="F37" s="821"/>
      <c r="G37" s="821"/>
      <c r="H37" s="821"/>
      <c r="I37" s="821"/>
      <c r="J37" s="821"/>
      <c r="K37" s="822"/>
      <c r="N37" s="346"/>
    </row>
    <row r="38" spans="1:14" s="347" customFormat="1" ht="17.25" customHeight="1" x14ac:dyDescent="0.2">
      <c r="A38" s="823" t="s">
        <v>34400</v>
      </c>
      <c r="B38" s="824"/>
      <c r="C38" s="825"/>
      <c r="D38" s="825"/>
      <c r="E38" s="825"/>
      <c r="F38" s="825"/>
      <c r="G38" s="825"/>
      <c r="H38" s="825"/>
      <c r="I38" s="825"/>
      <c r="J38" s="825"/>
      <c r="K38" s="353">
        <f>K20+K29+K32+K36</f>
        <v>492.82631099999998</v>
      </c>
      <c r="N38" s="346"/>
    </row>
    <row r="39" spans="1:14" s="347" customFormat="1" ht="17.25" customHeight="1" x14ac:dyDescent="0.2">
      <c r="A39" s="826" t="s">
        <v>34399</v>
      </c>
      <c r="B39" s="827"/>
      <c r="C39" s="827"/>
      <c r="D39" s="827"/>
      <c r="E39" s="827"/>
      <c r="F39" s="352"/>
      <c r="G39" s="828" t="e">
        <f>'Planilha Orçamentária'!#REF!</f>
        <v>#REF!</v>
      </c>
      <c r="H39" s="828"/>
      <c r="I39" s="828"/>
      <c r="J39" s="829"/>
      <c r="K39" s="351" t="e">
        <f>K38*G39</f>
        <v>#REF!</v>
      </c>
      <c r="N39" s="346"/>
    </row>
    <row r="40" spans="1:14" s="347" customFormat="1" ht="17.25" customHeight="1" thickBot="1" x14ac:dyDescent="0.25">
      <c r="A40" s="830" t="s">
        <v>34398</v>
      </c>
      <c r="B40" s="831"/>
      <c r="C40" s="832"/>
      <c r="D40" s="832"/>
      <c r="E40" s="832"/>
      <c r="F40" s="832"/>
      <c r="G40" s="832"/>
      <c r="H40" s="832"/>
      <c r="I40" s="832"/>
      <c r="J40" s="832"/>
      <c r="K40" s="350" t="e">
        <f>K38+K39</f>
        <v>#REF!</v>
      </c>
      <c r="N40" s="346"/>
    </row>
    <row r="41" spans="1:14" ht="17.25" customHeight="1" x14ac:dyDescent="0.2">
      <c r="A41" s="349"/>
      <c r="B41" s="349"/>
      <c r="C41" s="349"/>
      <c r="D41" s="349"/>
      <c r="E41" s="349"/>
      <c r="F41" s="349"/>
      <c r="G41" s="349"/>
      <c r="H41" s="349"/>
      <c r="I41" s="349"/>
    </row>
    <row r="43" spans="1:14" ht="17.25" customHeight="1" x14ac:dyDescent="0.2">
      <c r="L43" s="346"/>
      <c r="M43" s="346"/>
    </row>
  </sheetData>
  <mergeCells count="77">
    <mergeCell ref="I4:K4"/>
    <mergeCell ref="E5:F5"/>
    <mergeCell ref="A1:K1"/>
    <mergeCell ref="A2:B2"/>
    <mergeCell ref="C2:K2"/>
    <mergeCell ref="A3:C3"/>
    <mergeCell ref="D3:H3"/>
    <mergeCell ref="I3:K3"/>
    <mergeCell ref="A4:A5"/>
    <mergeCell ref="B4:B5"/>
    <mergeCell ref="C4:C5"/>
    <mergeCell ref="D4:D5"/>
    <mergeCell ref="E4:H4"/>
    <mergeCell ref="E6:F6"/>
    <mergeCell ref="E7:F7"/>
    <mergeCell ref="A11:J11"/>
    <mergeCell ref="D12:E12"/>
    <mergeCell ref="F12:G12"/>
    <mergeCell ref="H12:I12"/>
    <mergeCell ref="D13:E13"/>
    <mergeCell ref="F13:G13"/>
    <mergeCell ref="H13:I13"/>
    <mergeCell ref="F16:G16"/>
    <mergeCell ref="H14:I14"/>
    <mergeCell ref="H15:I15"/>
    <mergeCell ref="H16:I16"/>
    <mergeCell ref="D16:E16"/>
    <mergeCell ref="F14:G14"/>
    <mergeCell ref="F15:G15"/>
    <mergeCell ref="G35:H35"/>
    <mergeCell ref="I35:J35"/>
    <mergeCell ref="A36:J36"/>
    <mergeCell ref="A32:J32"/>
    <mergeCell ref="A33:A34"/>
    <mergeCell ref="B33:B34"/>
    <mergeCell ref="C33:C34"/>
    <mergeCell ref="D33:D34"/>
    <mergeCell ref="F33:F34"/>
    <mergeCell ref="G33:J33"/>
    <mergeCell ref="K33:K34"/>
    <mergeCell ref="G34:H34"/>
    <mergeCell ref="I34:J34"/>
    <mergeCell ref="A29:J29"/>
    <mergeCell ref="E30:H30"/>
    <mergeCell ref="I30:J30"/>
    <mergeCell ref="E31:H31"/>
    <mergeCell ref="I31:J31"/>
    <mergeCell ref="E22:G22"/>
    <mergeCell ref="H22:J22"/>
    <mergeCell ref="E23:G23"/>
    <mergeCell ref="A17:J17"/>
    <mergeCell ref="A18:J18"/>
    <mergeCell ref="A19:J19"/>
    <mergeCell ref="A20:J20"/>
    <mergeCell ref="H21:J21"/>
    <mergeCell ref="E21:G21"/>
    <mergeCell ref="A37:K37"/>
    <mergeCell ref="A38:J38"/>
    <mergeCell ref="A39:E39"/>
    <mergeCell ref="G39:J39"/>
    <mergeCell ref="A40:J40"/>
    <mergeCell ref="H28:J28"/>
    <mergeCell ref="E8:F8"/>
    <mergeCell ref="E9:F9"/>
    <mergeCell ref="E10:F10"/>
    <mergeCell ref="E24:G24"/>
    <mergeCell ref="E25:G25"/>
    <mergeCell ref="E26:G26"/>
    <mergeCell ref="E27:G27"/>
    <mergeCell ref="E28:G28"/>
    <mergeCell ref="H23:J23"/>
    <mergeCell ref="H24:J24"/>
    <mergeCell ref="H25:J25"/>
    <mergeCell ref="H26:J26"/>
    <mergeCell ref="H27:J27"/>
    <mergeCell ref="D14:E14"/>
    <mergeCell ref="D15:E15"/>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34"/>
  <sheetViews>
    <sheetView view="pageBreakPreview" topLeftCell="A10" zoomScaleNormal="100" zoomScaleSheetLayoutView="100" zoomScalePageLayoutView="85" workbookViewId="0">
      <selection activeCell="A6" sqref="A6"/>
    </sheetView>
  </sheetViews>
  <sheetFormatPr defaultColWidth="9.140625" defaultRowHeight="17.25" customHeight="1" x14ac:dyDescent="0.2"/>
  <cols>
    <col min="1" max="2" width="9.5703125" style="348" customWidth="1"/>
    <col min="3" max="3" width="41.140625" style="348" customWidth="1"/>
    <col min="4" max="9" width="7.140625" style="348" customWidth="1"/>
    <col min="10" max="10" width="14.140625" style="348" bestFit="1" customWidth="1"/>
    <col min="11" max="11" width="9.42578125" style="347" customWidth="1"/>
    <col min="12" max="12" width="9.140625" style="347"/>
    <col min="13" max="16384" width="9.140625" style="346"/>
  </cols>
  <sheetData>
    <row r="1" spans="1:12" ht="57.75" customHeight="1" thickBot="1" x14ac:dyDescent="0.25">
      <c r="A1" s="894" t="s">
        <v>34446</v>
      </c>
      <c r="B1" s="875"/>
      <c r="C1" s="875"/>
      <c r="D1" s="875"/>
      <c r="E1" s="875"/>
      <c r="F1" s="875"/>
      <c r="G1" s="875"/>
      <c r="H1" s="875"/>
      <c r="I1" s="875"/>
      <c r="J1" s="876"/>
    </row>
    <row r="2" spans="1:12" ht="20.25" customHeight="1" x14ac:dyDescent="0.2">
      <c r="A2" s="877" t="s">
        <v>34465</v>
      </c>
      <c r="B2" s="878"/>
      <c r="C2" s="880" t="s">
        <v>34464</v>
      </c>
      <c r="D2" s="880"/>
      <c r="E2" s="880"/>
      <c r="F2" s="880"/>
      <c r="G2" s="880"/>
      <c r="H2" s="880"/>
      <c r="I2" s="880"/>
      <c r="J2" s="881"/>
    </row>
    <row r="3" spans="1:12" ht="17.25" customHeight="1" thickBot="1" x14ac:dyDescent="0.25">
      <c r="A3" s="882" t="s">
        <v>34444</v>
      </c>
      <c r="B3" s="883"/>
      <c r="C3" s="884"/>
      <c r="D3" s="884" t="s">
        <v>34443</v>
      </c>
      <c r="E3" s="884"/>
      <c r="F3" s="884"/>
      <c r="G3" s="884"/>
      <c r="H3" s="884" t="s">
        <v>34463</v>
      </c>
      <c r="I3" s="884"/>
      <c r="J3" s="885"/>
    </row>
    <row r="4" spans="1:12" ht="17.25" customHeight="1" x14ac:dyDescent="0.2">
      <c r="A4" s="891" t="s">
        <v>34416</v>
      </c>
      <c r="B4" s="857" t="s">
        <v>34415</v>
      </c>
      <c r="C4" s="858" t="s">
        <v>34441</v>
      </c>
      <c r="D4" s="889" t="s">
        <v>34440</v>
      </c>
      <c r="E4" s="862" t="s">
        <v>34439</v>
      </c>
      <c r="F4" s="862"/>
      <c r="G4" s="862"/>
      <c r="H4" s="862" t="s">
        <v>34438</v>
      </c>
      <c r="I4" s="862"/>
      <c r="J4" s="871"/>
    </row>
    <row r="5" spans="1:12" s="392" customFormat="1" ht="21" customHeight="1" x14ac:dyDescent="0.2">
      <c r="A5" s="892"/>
      <c r="B5" s="893"/>
      <c r="C5" s="888"/>
      <c r="D5" s="890"/>
      <c r="E5" s="399" t="s">
        <v>34437</v>
      </c>
      <c r="F5" s="399" t="s">
        <v>34436</v>
      </c>
      <c r="G5" s="399" t="s">
        <v>34435</v>
      </c>
      <c r="H5" s="399" t="s">
        <v>34436</v>
      </c>
      <c r="I5" s="399" t="s">
        <v>34435</v>
      </c>
      <c r="J5" s="434" t="s">
        <v>34426</v>
      </c>
      <c r="K5" s="347"/>
      <c r="L5" s="347"/>
    </row>
    <row r="6" spans="1:12" s="392" customFormat="1" ht="21" customHeight="1" x14ac:dyDescent="0.2">
      <c r="A6" s="433" t="s">
        <v>34462</v>
      </c>
      <c r="B6" s="397" t="s">
        <v>34461</v>
      </c>
      <c r="C6" s="432" t="s">
        <v>34460</v>
      </c>
      <c r="D6" s="395"/>
      <c r="E6" s="394">
        <v>1</v>
      </c>
      <c r="F6" s="394">
        <v>3</v>
      </c>
      <c r="G6" s="394">
        <v>4</v>
      </c>
      <c r="H6" s="431">
        <v>170.1756</v>
      </c>
      <c r="I6" s="431">
        <v>133.34299999999999</v>
      </c>
      <c r="J6" s="430">
        <f>ROUND(E6*((F6*H6)+(G6*I6)),2)</f>
        <v>1043.9000000000001</v>
      </c>
      <c r="K6" s="347"/>
      <c r="L6" s="347"/>
    </row>
    <row r="7" spans="1:12" ht="17.25" customHeight="1" thickBot="1" x14ac:dyDescent="0.25">
      <c r="A7" s="865" t="s">
        <v>34430</v>
      </c>
      <c r="B7" s="866"/>
      <c r="C7" s="867"/>
      <c r="D7" s="838"/>
      <c r="E7" s="838"/>
      <c r="F7" s="838"/>
      <c r="G7" s="838"/>
      <c r="H7" s="838"/>
      <c r="I7" s="838"/>
      <c r="J7" s="354">
        <f>SUM(J6:J6)</f>
        <v>1043.9000000000001</v>
      </c>
    </row>
    <row r="8" spans="1:12" ht="21" customHeight="1" x14ac:dyDescent="0.2">
      <c r="A8" s="423" t="s">
        <v>34416</v>
      </c>
      <c r="B8" s="422" t="s">
        <v>34415</v>
      </c>
      <c r="C8" s="374" t="s">
        <v>34429</v>
      </c>
      <c r="D8" s="374" t="s">
        <v>34428</v>
      </c>
      <c r="E8" s="374"/>
      <c r="F8" s="374" t="s">
        <v>17</v>
      </c>
      <c r="G8" s="374"/>
      <c r="H8" s="845" t="s">
        <v>34427</v>
      </c>
      <c r="I8" s="845"/>
      <c r="J8" s="391" t="s">
        <v>34426</v>
      </c>
    </row>
    <row r="9" spans="1:12" ht="17.25" customHeight="1" x14ac:dyDescent="0.2">
      <c r="A9" s="429">
        <v>20062</v>
      </c>
      <c r="B9" s="393" t="s">
        <v>34404</v>
      </c>
      <c r="C9" s="363" t="str">
        <f>VLOOKUP(A9,'[5]Page 1'!$A$3:$D$111,2,)</f>
        <v>Encarregado O.A.E.</v>
      </c>
      <c r="D9" s="389" t="str">
        <f>VLOOKUP(A9,'[5]Page 1'!$A$3:$D$111,3,)</f>
        <v>h</v>
      </c>
      <c r="E9" s="895">
        <v>1.5</v>
      </c>
      <c r="F9" s="895"/>
      <c r="G9" s="895"/>
      <c r="H9" s="896">
        <v>22.51</v>
      </c>
      <c r="I9" s="896"/>
      <c r="J9" s="388">
        <f>ROUND(H9*E9,2)</f>
        <v>33.770000000000003</v>
      </c>
    </row>
    <row r="10" spans="1:12" ht="17.25" customHeight="1" x14ac:dyDescent="0.2">
      <c r="A10" s="421">
        <v>20083</v>
      </c>
      <c r="B10" s="393" t="s">
        <v>34404</v>
      </c>
      <c r="C10" s="387" t="str">
        <f>VLOOKUP(A10,'[5]Page 1'!$A$3:$D$111,2,)</f>
        <v>Ajudante de pedreiro O.A.E.</v>
      </c>
      <c r="D10" s="369" t="str">
        <f>VLOOKUP(A10,'[5]Page 1'!$A$3:$D$111,3,)</f>
        <v>h</v>
      </c>
      <c r="E10" s="897">
        <f>3*4</f>
        <v>12</v>
      </c>
      <c r="F10" s="897"/>
      <c r="G10" s="897"/>
      <c r="H10" s="898">
        <v>10.06</v>
      </c>
      <c r="I10" s="898"/>
      <c r="J10" s="386">
        <f>ROUND(H10*E10,2)</f>
        <v>120.72</v>
      </c>
    </row>
    <row r="11" spans="1:12" ht="17.25" customHeight="1" x14ac:dyDescent="0.2">
      <c r="A11" s="833" t="s">
        <v>34425</v>
      </c>
      <c r="B11" s="834"/>
      <c r="C11" s="835"/>
      <c r="D11" s="835"/>
      <c r="E11" s="835"/>
      <c r="F11" s="835"/>
      <c r="G11" s="835"/>
      <c r="H11" s="835"/>
      <c r="I11" s="835"/>
      <c r="J11" s="355">
        <f>SUM(J9:J10)</f>
        <v>154.49</v>
      </c>
    </row>
    <row r="12" spans="1:12" ht="17.25" customHeight="1" x14ac:dyDescent="0.2">
      <c r="A12" s="833" t="s">
        <v>34424</v>
      </c>
      <c r="B12" s="834"/>
      <c r="C12" s="835"/>
      <c r="D12" s="835"/>
      <c r="E12" s="835"/>
      <c r="F12" s="835"/>
      <c r="G12" s="835"/>
      <c r="H12" s="835"/>
      <c r="I12" s="835"/>
      <c r="J12" s="385">
        <f>ROUND(J11*0.05,2)</f>
        <v>7.72</v>
      </c>
    </row>
    <row r="13" spans="1:12" ht="17.25" customHeight="1" x14ac:dyDescent="0.2">
      <c r="A13" s="833" t="s">
        <v>34423</v>
      </c>
      <c r="B13" s="834"/>
      <c r="C13" s="835"/>
      <c r="D13" s="835"/>
      <c r="E13" s="835"/>
      <c r="F13" s="835"/>
      <c r="G13" s="835"/>
      <c r="H13" s="835"/>
      <c r="I13" s="835"/>
      <c r="J13" s="384">
        <v>1</v>
      </c>
    </row>
    <row r="14" spans="1:12" ht="17.25" customHeight="1" thickBot="1" x14ac:dyDescent="0.25">
      <c r="A14" s="836" t="s">
        <v>34422</v>
      </c>
      <c r="B14" s="837"/>
      <c r="C14" s="838"/>
      <c r="D14" s="838"/>
      <c r="E14" s="838"/>
      <c r="F14" s="838"/>
      <c r="G14" s="838"/>
      <c r="H14" s="838"/>
      <c r="I14" s="838"/>
      <c r="J14" s="354">
        <f>ROUND((J7+J11+J12)/J13,2)</f>
        <v>1206.1099999999999</v>
      </c>
    </row>
    <row r="15" spans="1:12" ht="20.25" customHeight="1" x14ac:dyDescent="0.2">
      <c r="A15" s="428" t="s">
        <v>34416</v>
      </c>
      <c r="B15" s="422" t="s">
        <v>34415</v>
      </c>
      <c r="C15" s="427" t="s">
        <v>15284</v>
      </c>
      <c r="D15" s="427" t="s">
        <v>33</v>
      </c>
      <c r="E15" s="861" t="s">
        <v>34418</v>
      </c>
      <c r="F15" s="861"/>
      <c r="G15" s="861"/>
      <c r="H15" s="861" t="s">
        <v>34409</v>
      </c>
      <c r="I15" s="861"/>
      <c r="J15" s="426" t="s">
        <v>32898</v>
      </c>
    </row>
    <row r="16" spans="1:12" ht="17.25" customHeight="1" x14ac:dyDescent="0.2">
      <c r="A16" s="425"/>
      <c r="B16" s="420"/>
      <c r="C16" s="381"/>
      <c r="D16" s="359"/>
      <c r="E16" s="899"/>
      <c r="F16" s="899"/>
      <c r="G16" s="899"/>
      <c r="H16" s="900"/>
      <c r="I16" s="900"/>
      <c r="J16" s="424"/>
    </row>
    <row r="17" spans="1:12" ht="12" x14ac:dyDescent="0.2">
      <c r="A17" s="425"/>
      <c r="B17" s="359"/>
      <c r="C17" s="381"/>
      <c r="D17" s="359"/>
      <c r="E17" s="899"/>
      <c r="F17" s="899"/>
      <c r="G17" s="899"/>
      <c r="H17" s="900"/>
      <c r="I17" s="900"/>
      <c r="J17" s="424"/>
      <c r="K17" s="346"/>
      <c r="L17" s="346"/>
    </row>
    <row r="18" spans="1:12" ht="17.25" customHeight="1" x14ac:dyDescent="0.2">
      <c r="A18" s="425"/>
      <c r="B18" s="359"/>
      <c r="C18" s="381"/>
      <c r="D18" s="359"/>
      <c r="E18" s="899"/>
      <c r="F18" s="899"/>
      <c r="G18" s="899"/>
      <c r="H18" s="900"/>
      <c r="I18" s="900"/>
      <c r="J18" s="424"/>
      <c r="K18" s="346"/>
      <c r="L18" s="346"/>
    </row>
    <row r="19" spans="1:12" ht="12" x14ac:dyDescent="0.2">
      <c r="A19" s="425"/>
      <c r="B19" s="359"/>
      <c r="C19" s="381"/>
      <c r="D19" s="359"/>
      <c r="E19" s="899"/>
      <c r="F19" s="899"/>
      <c r="G19" s="899"/>
      <c r="H19" s="900"/>
      <c r="I19" s="900"/>
      <c r="J19" s="424"/>
      <c r="K19" s="346"/>
      <c r="L19" s="346"/>
    </row>
    <row r="20" spans="1:12" ht="17.25" customHeight="1" thickBot="1" x14ac:dyDescent="0.25">
      <c r="A20" s="836" t="s">
        <v>34420</v>
      </c>
      <c r="B20" s="837"/>
      <c r="C20" s="838"/>
      <c r="D20" s="838"/>
      <c r="E20" s="838"/>
      <c r="F20" s="838"/>
      <c r="G20" s="838"/>
      <c r="H20" s="838"/>
      <c r="I20" s="838"/>
      <c r="J20" s="354">
        <f>SUM(J16:J19)</f>
        <v>0</v>
      </c>
      <c r="K20" s="346"/>
      <c r="L20" s="346"/>
    </row>
    <row r="21" spans="1:12" ht="21" customHeight="1" x14ac:dyDescent="0.2">
      <c r="A21" s="423" t="s">
        <v>34416</v>
      </c>
      <c r="B21" s="422" t="s">
        <v>34415</v>
      </c>
      <c r="C21" s="374" t="s">
        <v>34419</v>
      </c>
      <c r="D21" s="374" t="s">
        <v>33</v>
      </c>
      <c r="E21" s="845" t="s">
        <v>34418</v>
      </c>
      <c r="F21" s="845"/>
      <c r="G21" s="845"/>
      <c r="H21" s="845" t="s">
        <v>34409</v>
      </c>
      <c r="I21" s="845"/>
      <c r="J21" s="373" t="s">
        <v>32898</v>
      </c>
      <c r="K21" s="346"/>
      <c r="L21" s="346"/>
    </row>
    <row r="22" spans="1:12" ht="17.25" customHeight="1" x14ac:dyDescent="0.2">
      <c r="A22" s="421"/>
      <c r="B22" s="420"/>
      <c r="C22" s="370"/>
      <c r="D22" s="369"/>
      <c r="E22" s="901"/>
      <c r="F22" s="902"/>
      <c r="G22" s="903"/>
      <c r="H22" s="904"/>
      <c r="I22" s="905"/>
      <c r="J22" s="368"/>
      <c r="K22" s="346"/>
      <c r="L22" s="346"/>
    </row>
    <row r="23" spans="1:12" ht="17.25" customHeight="1" thickBot="1" x14ac:dyDescent="0.25">
      <c r="A23" s="852" t="s">
        <v>34417</v>
      </c>
      <c r="B23" s="853"/>
      <c r="C23" s="854"/>
      <c r="D23" s="854"/>
      <c r="E23" s="854"/>
      <c r="F23" s="854"/>
      <c r="G23" s="854"/>
      <c r="H23" s="854"/>
      <c r="I23" s="854"/>
      <c r="J23" s="367">
        <f>SUM(J22:J22)</f>
        <v>0</v>
      </c>
      <c r="K23" s="346"/>
      <c r="L23" s="346"/>
    </row>
    <row r="24" spans="1:12" ht="17.25" customHeight="1" x14ac:dyDescent="0.2">
      <c r="A24" s="855" t="s">
        <v>34416</v>
      </c>
      <c r="B24" s="857" t="s">
        <v>34415</v>
      </c>
      <c r="C24" s="859" t="s">
        <v>34414</v>
      </c>
      <c r="D24" s="845" t="s">
        <v>34413</v>
      </c>
      <c r="E24" s="845"/>
      <c r="F24" s="845" t="s">
        <v>34412</v>
      </c>
      <c r="G24" s="845"/>
      <c r="H24" s="845" t="s">
        <v>34409</v>
      </c>
      <c r="I24" s="845"/>
      <c r="J24" s="842" t="s">
        <v>32898</v>
      </c>
      <c r="K24" s="346"/>
      <c r="L24" s="346"/>
    </row>
    <row r="25" spans="1:12" ht="17.25" customHeight="1" x14ac:dyDescent="0.2">
      <c r="A25" s="856"/>
      <c r="B25" s="858"/>
      <c r="C25" s="860"/>
      <c r="D25" s="365" t="s">
        <v>42</v>
      </c>
      <c r="E25" s="365" t="s">
        <v>43</v>
      </c>
      <c r="F25" s="844"/>
      <c r="G25" s="844"/>
      <c r="H25" s="844"/>
      <c r="I25" s="844"/>
      <c r="J25" s="843"/>
      <c r="K25" s="346"/>
      <c r="L25" s="346"/>
    </row>
    <row r="26" spans="1:12" ht="17.25" customHeight="1" x14ac:dyDescent="0.2">
      <c r="A26" s="419"/>
      <c r="B26" s="418"/>
      <c r="C26" s="363"/>
      <c r="D26" s="362"/>
      <c r="E26" s="362"/>
      <c r="F26" s="906"/>
      <c r="G26" s="907"/>
      <c r="H26" s="908"/>
      <c r="I26" s="908"/>
      <c r="J26" s="355"/>
      <c r="K26" s="346"/>
      <c r="L26" s="346"/>
    </row>
    <row r="27" spans="1:12" ht="17.25" customHeight="1" thickBot="1" x14ac:dyDescent="0.25">
      <c r="A27" s="836" t="s">
        <v>34401</v>
      </c>
      <c r="B27" s="837"/>
      <c r="C27" s="838"/>
      <c r="D27" s="838"/>
      <c r="E27" s="838"/>
      <c r="F27" s="838"/>
      <c r="G27" s="838"/>
      <c r="H27" s="838"/>
      <c r="I27" s="838"/>
      <c r="J27" s="354">
        <f>SUM(J26:J26)</f>
        <v>0</v>
      </c>
      <c r="K27" s="346"/>
      <c r="L27" s="346"/>
    </row>
    <row r="28" spans="1:12" ht="17.25" customHeight="1" thickBot="1" x14ac:dyDescent="0.25">
      <c r="A28" s="819"/>
      <c r="B28" s="820"/>
      <c r="C28" s="821"/>
      <c r="D28" s="821"/>
      <c r="E28" s="821"/>
      <c r="F28" s="821"/>
      <c r="G28" s="821"/>
      <c r="H28" s="821"/>
      <c r="I28" s="821"/>
      <c r="J28" s="822"/>
      <c r="K28" s="346"/>
      <c r="L28" s="346"/>
    </row>
    <row r="29" spans="1:12" ht="17.25" customHeight="1" x14ac:dyDescent="0.2">
      <c r="A29" s="823" t="s">
        <v>34400</v>
      </c>
      <c r="B29" s="824"/>
      <c r="C29" s="825"/>
      <c r="D29" s="825"/>
      <c r="E29" s="825"/>
      <c r="F29" s="825"/>
      <c r="G29" s="825"/>
      <c r="H29" s="825"/>
      <c r="I29" s="825"/>
      <c r="J29" s="353">
        <f>J14+J20+J23+J27</f>
        <v>1206.1099999999999</v>
      </c>
      <c r="K29" s="346"/>
      <c r="L29" s="346"/>
    </row>
    <row r="30" spans="1:12" ht="17.25" customHeight="1" x14ac:dyDescent="0.2">
      <c r="A30" s="826" t="s">
        <v>34399</v>
      </c>
      <c r="B30" s="827"/>
      <c r="C30" s="827"/>
      <c r="D30" s="827"/>
      <c r="E30" s="827"/>
      <c r="F30" s="828">
        <v>0.23319999999999999</v>
      </c>
      <c r="G30" s="828"/>
      <c r="H30" s="828"/>
      <c r="I30" s="829"/>
      <c r="J30" s="351">
        <f>J29*F30</f>
        <v>281.26485199999996</v>
      </c>
      <c r="K30" s="346"/>
      <c r="L30" s="346"/>
    </row>
    <row r="31" spans="1:12" ht="17.25" customHeight="1" thickBot="1" x14ac:dyDescent="0.25">
      <c r="A31" s="830" t="s">
        <v>34398</v>
      </c>
      <c r="B31" s="831"/>
      <c r="C31" s="832"/>
      <c r="D31" s="832"/>
      <c r="E31" s="832"/>
      <c r="F31" s="832"/>
      <c r="G31" s="832"/>
      <c r="H31" s="832"/>
      <c r="I31" s="832"/>
      <c r="J31" s="350">
        <f>J29+J30</f>
        <v>1487.3748519999999</v>
      </c>
      <c r="K31" s="346"/>
      <c r="L31" s="346"/>
    </row>
    <row r="32" spans="1:12" ht="17.25" customHeight="1" x14ac:dyDescent="0.2">
      <c r="A32" s="417"/>
      <c r="B32" s="349"/>
      <c r="C32" s="349"/>
      <c r="D32" s="349"/>
      <c r="E32" s="349"/>
      <c r="F32" s="349"/>
      <c r="G32" s="349"/>
      <c r="H32" s="349"/>
      <c r="K32" s="346"/>
      <c r="L32" s="346"/>
    </row>
    <row r="34" s="346" customFormat="1" ht="17.25" customHeight="1" x14ac:dyDescent="0.2"/>
  </sheetData>
  <mergeCells count="53">
    <mergeCell ref="A31:I31"/>
    <mergeCell ref="F26:G26"/>
    <mergeCell ref="H26:I26"/>
    <mergeCell ref="A27:I27"/>
    <mergeCell ref="A28:J28"/>
    <mergeCell ref="A29:I29"/>
    <mergeCell ref="A30:E30"/>
    <mergeCell ref="F30:I30"/>
    <mergeCell ref="J24:J25"/>
    <mergeCell ref="A20:I20"/>
    <mergeCell ref="E21:G21"/>
    <mergeCell ref="H21:I21"/>
    <mergeCell ref="E22:G22"/>
    <mergeCell ref="H22:I22"/>
    <mergeCell ref="A23:I23"/>
    <mergeCell ref="A24:A25"/>
    <mergeCell ref="C24:C25"/>
    <mergeCell ref="D24:E24"/>
    <mergeCell ref="F24:G25"/>
    <mergeCell ref="H24:I25"/>
    <mergeCell ref="B24:B25"/>
    <mergeCell ref="E17:G17"/>
    <mergeCell ref="H17:I17"/>
    <mergeCell ref="E18:G18"/>
    <mergeCell ref="H18:I18"/>
    <mergeCell ref="E19:G19"/>
    <mergeCell ref="H19:I19"/>
    <mergeCell ref="A13:I13"/>
    <mergeCell ref="A14:I14"/>
    <mergeCell ref="E15:G15"/>
    <mergeCell ref="H15:I15"/>
    <mergeCell ref="E16:G16"/>
    <mergeCell ref="H16:I16"/>
    <mergeCell ref="A12:I12"/>
    <mergeCell ref="A7:I7"/>
    <mergeCell ref="H8:I8"/>
    <mergeCell ref="E9:G9"/>
    <mergeCell ref="H9:I9"/>
    <mergeCell ref="E10:G10"/>
    <mergeCell ref="H10:I10"/>
    <mergeCell ref="A11:I11"/>
    <mergeCell ref="A1:J1"/>
    <mergeCell ref="C2:J2"/>
    <mergeCell ref="A3:C3"/>
    <mergeCell ref="D3:G3"/>
    <mergeCell ref="H3:J3"/>
    <mergeCell ref="A2:B2"/>
    <mergeCell ref="A4:A5"/>
    <mergeCell ref="C4:C5"/>
    <mergeCell ref="D4:D5"/>
    <mergeCell ref="E4:G4"/>
    <mergeCell ref="H4:J4"/>
    <mergeCell ref="B4:B5"/>
  </mergeCells>
  <printOptions horizontalCentered="1"/>
  <pageMargins left="0.59055118110236227" right="0.19685039370078741" top="0.39370078740157483" bottom="0.39370078740157483" header="0.31496062992125984" footer="0.31496062992125984"/>
  <pageSetup paperSize="9" scale="82"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37"/>
  <sheetViews>
    <sheetView view="pageBreakPreview" topLeftCell="A13" zoomScaleNormal="100" zoomScaleSheetLayoutView="100" zoomScalePageLayoutView="85" workbookViewId="0">
      <selection activeCell="I8" sqref="I8"/>
    </sheetView>
  </sheetViews>
  <sheetFormatPr defaultColWidth="9.140625" defaultRowHeight="17.25" customHeight="1" x14ac:dyDescent="0.2"/>
  <cols>
    <col min="1" max="2" width="8.140625" style="348" customWidth="1"/>
    <col min="3" max="3" width="38.85546875" style="348" customWidth="1"/>
    <col min="4" max="4" width="9" style="348" customWidth="1"/>
    <col min="5" max="5" width="7.140625" style="348" customWidth="1"/>
    <col min="6" max="6" width="11" style="348" customWidth="1"/>
    <col min="7" max="8" width="7.140625" style="348" customWidth="1"/>
    <col min="9" max="10" width="8.85546875" style="348" customWidth="1"/>
    <col min="11" max="11" width="11.85546875" style="348" customWidth="1"/>
    <col min="12" max="12" width="9.42578125" style="347" customWidth="1"/>
    <col min="13" max="13" width="9.140625" style="347"/>
    <col min="14" max="16384" width="9.140625" style="346"/>
  </cols>
  <sheetData>
    <row r="1" spans="1:13" ht="57.75" customHeight="1" thickBot="1" x14ac:dyDescent="0.25">
      <c r="A1" s="874" t="s">
        <v>34446</v>
      </c>
      <c r="B1" s="875"/>
      <c r="C1" s="875"/>
      <c r="D1" s="875"/>
      <c r="E1" s="875"/>
      <c r="F1" s="875"/>
      <c r="G1" s="875"/>
      <c r="H1" s="875"/>
      <c r="I1" s="875"/>
      <c r="J1" s="875"/>
      <c r="K1" s="876"/>
    </row>
    <row r="2" spans="1:13" ht="20.25" customHeight="1" x14ac:dyDescent="0.2">
      <c r="A2" s="877" t="s">
        <v>34445</v>
      </c>
      <c r="B2" s="878"/>
      <c r="C2" s="880" t="s">
        <v>34466</v>
      </c>
      <c r="D2" s="880"/>
      <c r="E2" s="880"/>
      <c r="F2" s="880"/>
      <c r="G2" s="880"/>
      <c r="H2" s="880"/>
      <c r="I2" s="880"/>
      <c r="J2" s="880"/>
      <c r="K2" s="881"/>
    </row>
    <row r="3" spans="1:13" ht="17.25" customHeight="1" thickBot="1" x14ac:dyDescent="0.25">
      <c r="A3" s="882" t="s">
        <v>34444</v>
      </c>
      <c r="B3" s="883"/>
      <c r="C3" s="884"/>
      <c r="D3" s="884" t="s">
        <v>34443</v>
      </c>
      <c r="E3" s="884"/>
      <c r="F3" s="884"/>
      <c r="G3" s="884"/>
      <c r="H3" s="884"/>
      <c r="I3" s="884" t="s">
        <v>34442</v>
      </c>
      <c r="J3" s="884"/>
      <c r="K3" s="885"/>
    </row>
    <row r="4" spans="1:13" ht="17.25" customHeight="1" x14ac:dyDescent="0.2">
      <c r="A4" s="886" t="s">
        <v>34416</v>
      </c>
      <c r="B4" s="859" t="s">
        <v>34415</v>
      </c>
      <c r="C4" s="858" t="s">
        <v>34441</v>
      </c>
      <c r="D4" s="889" t="s">
        <v>34440</v>
      </c>
      <c r="E4" s="862" t="s">
        <v>34439</v>
      </c>
      <c r="F4" s="862"/>
      <c r="G4" s="862"/>
      <c r="H4" s="862"/>
      <c r="I4" s="862" t="s">
        <v>34438</v>
      </c>
      <c r="J4" s="862"/>
      <c r="K4" s="871"/>
    </row>
    <row r="5" spans="1:13" s="392" customFormat="1" ht="21" customHeight="1" x14ac:dyDescent="0.2">
      <c r="A5" s="887"/>
      <c r="B5" s="860"/>
      <c r="C5" s="888"/>
      <c r="D5" s="890"/>
      <c r="E5" s="872" t="s">
        <v>34437</v>
      </c>
      <c r="F5" s="873"/>
      <c r="G5" s="399" t="s">
        <v>34436</v>
      </c>
      <c r="H5" s="399" t="s">
        <v>34435</v>
      </c>
      <c r="I5" s="398" t="s">
        <v>34434</v>
      </c>
      <c r="J5" s="398" t="s">
        <v>34433</v>
      </c>
      <c r="K5" s="398" t="s">
        <v>34432</v>
      </c>
      <c r="L5" s="347"/>
      <c r="M5" s="347"/>
    </row>
    <row r="6" spans="1:13" s="392" customFormat="1" ht="36" x14ac:dyDescent="0.2">
      <c r="A6" s="397">
        <v>30113</v>
      </c>
      <c r="B6" s="379" t="s">
        <v>34404</v>
      </c>
      <c r="C6" s="396" t="s">
        <v>34448</v>
      </c>
      <c r="D6" s="395"/>
      <c r="E6" s="809">
        <v>1</v>
      </c>
      <c r="F6" s="810"/>
      <c r="G6" s="394">
        <v>0.5</v>
      </c>
      <c r="H6" s="394">
        <v>0.5</v>
      </c>
      <c r="I6" s="393">
        <v>24.01</v>
      </c>
      <c r="J6" s="393">
        <v>13.63</v>
      </c>
      <c r="K6" s="393">
        <f>(G6*I6)+(H6*J6)</f>
        <v>18.82</v>
      </c>
      <c r="L6" s="347"/>
      <c r="M6" s="347"/>
    </row>
    <row r="7" spans="1:13" s="392" customFormat="1" ht="24" x14ac:dyDescent="0.2">
      <c r="A7" s="397">
        <v>30060</v>
      </c>
      <c r="B7" s="379" t="s">
        <v>34404</v>
      </c>
      <c r="C7" s="396" t="s">
        <v>34456</v>
      </c>
      <c r="D7" s="395"/>
      <c r="E7" s="809">
        <v>1</v>
      </c>
      <c r="F7" s="810"/>
      <c r="G7" s="394">
        <v>0.5</v>
      </c>
      <c r="H7" s="394">
        <v>0.5</v>
      </c>
      <c r="I7" s="393">
        <v>152.04</v>
      </c>
      <c r="J7" s="393">
        <v>23.78</v>
      </c>
      <c r="K7" s="393">
        <f>(G7*I7)+(H7*J7)</f>
        <v>87.91</v>
      </c>
      <c r="L7" s="347"/>
      <c r="M7" s="347"/>
    </row>
    <row r="8" spans="1:13" s="392" customFormat="1" ht="24" x14ac:dyDescent="0.2">
      <c r="A8" s="397">
        <v>30133</v>
      </c>
      <c r="B8" s="379" t="s">
        <v>34404</v>
      </c>
      <c r="C8" s="396" t="s">
        <v>34449</v>
      </c>
      <c r="D8" s="395"/>
      <c r="E8" s="809">
        <v>3</v>
      </c>
      <c r="F8" s="810"/>
      <c r="G8" s="394">
        <v>0.8</v>
      </c>
      <c r="H8" s="394">
        <v>0.2</v>
      </c>
      <c r="I8" s="393">
        <v>205.95</v>
      </c>
      <c r="J8" s="393">
        <v>94.68</v>
      </c>
      <c r="K8" s="400">
        <f>(G8*I8)+(H8*J8)</f>
        <v>183.696</v>
      </c>
      <c r="L8" s="347"/>
      <c r="M8" s="347"/>
    </row>
    <row r="9" spans="1:13" ht="17.25" customHeight="1" thickBot="1" x14ac:dyDescent="0.25">
      <c r="A9" s="865" t="s">
        <v>34430</v>
      </c>
      <c r="B9" s="866"/>
      <c r="C9" s="867"/>
      <c r="D9" s="838"/>
      <c r="E9" s="838"/>
      <c r="F9" s="854"/>
      <c r="G9" s="854"/>
      <c r="H9" s="854"/>
      <c r="I9" s="854"/>
      <c r="J9" s="838"/>
      <c r="K9" s="354">
        <f>SUM(K6:K8)</f>
        <v>290.42599999999999</v>
      </c>
    </row>
    <row r="10" spans="1:13" ht="21" customHeight="1" thickBot="1" x14ac:dyDescent="0.25">
      <c r="A10" s="407" t="s">
        <v>34416</v>
      </c>
      <c r="B10" s="406" t="s">
        <v>34415</v>
      </c>
      <c r="C10" s="406" t="s">
        <v>34429</v>
      </c>
      <c r="D10" s="868" t="s">
        <v>34450</v>
      </c>
      <c r="E10" s="869"/>
      <c r="F10" s="868" t="s">
        <v>34451</v>
      </c>
      <c r="G10" s="870"/>
      <c r="H10" s="868" t="s">
        <v>34452</v>
      </c>
      <c r="I10" s="869"/>
      <c r="J10" s="404" t="s">
        <v>34453</v>
      </c>
      <c r="K10" s="405" t="s">
        <v>34426</v>
      </c>
    </row>
    <row r="11" spans="1:13" ht="17.25" customHeight="1" x14ac:dyDescent="0.2">
      <c r="A11" s="380">
        <v>20059</v>
      </c>
      <c r="B11" s="379" t="s">
        <v>34404</v>
      </c>
      <c r="C11" s="403" t="s">
        <v>15907</v>
      </c>
      <c r="D11" s="817">
        <v>2.2599999999999998</v>
      </c>
      <c r="E11" s="818"/>
      <c r="F11" s="863">
        <v>128.33000000000001</v>
      </c>
      <c r="G11" s="864"/>
      <c r="H11" s="863">
        <v>22.51</v>
      </c>
      <c r="I11" s="864"/>
      <c r="J11" s="402">
        <v>1</v>
      </c>
      <c r="K11" s="368">
        <f>H11*J11</f>
        <v>22.51</v>
      </c>
    </row>
    <row r="12" spans="1:13" ht="17.25" customHeight="1" x14ac:dyDescent="0.2">
      <c r="A12" s="372">
        <v>20002</v>
      </c>
      <c r="B12" s="379" t="s">
        <v>34404</v>
      </c>
      <c r="C12" s="387" t="s">
        <v>15942</v>
      </c>
      <c r="D12" s="916">
        <v>1.02</v>
      </c>
      <c r="E12" s="917"/>
      <c r="F12" s="918">
        <v>128.33000000000001</v>
      </c>
      <c r="G12" s="919"/>
      <c r="H12" s="918">
        <v>10.16</v>
      </c>
      <c r="I12" s="919"/>
      <c r="J12" s="401">
        <v>3</v>
      </c>
      <c r="K12" s="386">
        <f>H12*J12</f>
        <v>30.48</v>
      </c>
    </row>
    <row r="13" spans="1:13" ht="17.25" customHeight="1" x14ac:dyDescent="0.2">
      <c r="A13" s="833" t="s">
        <v>34425</v>
      </c>
      <c r="B13" s="834"/>
      <c r="C13" s="835"/>
      <c r="D13" s="835"/>
      <c r="E13" s="835"/>
      <c r="F13" s="835"/>
      <c r="G13" s="835"/>
      <c r="H13" s="835"/>
      <c r="I13" s="835"/>
      <c r="J13" s="835"/>
      <c r="K13" s="355">
        <f>SUM(K11:K12)</f>
        <v>52.99</v>
      </c>
    </row>
    <row r="14" spans="1:13" ht="17.25" customHeight="1" x14ac:dyDescent="0.2">
      <c r="A14" s="833" t="s">
        <v>34424</v>
      </c>
      <c r="B14" s="834"/>
      <c r="C14" s="835"/>
      <c r="D14" s="835"/>
      <c r="E14" s="835"/>
      <c r="F14" s="835"/>
      <c r="G14" s="835"/>
      <c r="H14" s="835"/>
      <c r="I14" s="835"/>
      <c r="J14" s="835"/>
      <c r="K14" s="385">
        <f>K13*1.05-K13</f>
        <v>2.6495000000000033</v>
      </c>
    </row>
    <row r="15" spans="1:13" ht="17.25" customHeight="1" x14ac:dyDescent="0.2">
      <c r="A15" s="833" t="s">
        <v>34423</v>
      </c>
      <c r="B15" s="834"/>
      <c r="C15" s="835"/>
      <c r="D15" s="835"/>
      <c r="E15" s="835"/>
      <c r="F15" s="835"/>
      <c r="G15" s="835"/>
      <c r="H15" s="835"/>
      <c r="I15" s="835"/>
      <c r="J15" s="835"/>
      <c r="K15" s="384">
        <v>0.55000000000000004</v>
      </c>
    </row>
    <row r="16" spans="1:13" ht="17.25" customHeight="1" thickBot="1" x14ac:dyDescent="0.25">
      <c r="A16" s="836" t="s">
        <v>34422</v>
      </c>
      <c r="B16" s="837"/>
      <c r="C16" s="838"/>
      <c r="D16" s="838"/>
      <c r="E16" s="838"/>
      <c r="F16" s="838"/>
      <c r="G16" s="838"/>
      <c r="H16" s="838"/>
      <c r="I16" s="838"/>
      <c r="J16" s="838"/>
      <c r="K16" s="354">
        <f>ROUND((K9+K13+K14)/K15,2)</f>
        <v>629.21</v>
      </c>
    </row>
    <row r="17" spans="1:14" s="347" customFormat="1" ht="20.25" customHeight="1" x14ac:dyDescent="0.2">
      <c r="A17" s="376" t="s">
        <v>34416</v>
      </c>
      <c r="B17" s="375" t="s">
        <v>34415</v>
      </c>
      <c r="C17" s="374" t="s">
        <v>15284</v>
      </c>
      <c r="D17" s="374" t="s">
        <v>33</v>
      </c>
      <c r="E17" s="845" t="s">
        <v>34418</v>
      </c>
      <c r="F17" s="845"/>
      <c r="G17" s="845"/>
      <c r="H17" s="845"/>
      <c r="I17" s="845" t="s">
        <v>34409</v>
      </c>
      <c r="J17" s="845"/>
      <c r="K17" s="373" t="s">
        <v>32898</v>
      </c>
      <c r="N17" s="346"/>
    </row>
    <row r="18" spans="1:14" s="347" customFormat="1" ht="24" customHeight="1" x14ac:dyDescent="0.2">
      <c r="A18" s="382"/>
      <c r="B18" s="379"/>
      <c r="C18" s="383"/>
      <c r="D18" s="377"/>
      <c r="E18" s="909"/>
      <c r="F18" s="910"/>
      <c r="G18" s="910"/>
      <c r="H18" s="911"/>
      <c r="I18" s="912"/>
      <c r="J18" s="913"/>
      <c r="K18" s="368"/>
      <c r="N18" s="346"/>
    </row>
    <row r="19" spans="1:14" s="347" customFormat="1" ht="12" x14ac:dyDescent="0.2">
      <c r="A19" s="382"/>
      <c r="B19" s="379"/>
      <c r="C19" s="381"/>
      <c r="D19" s="377"/>
      <c r="E19" s="914"/>
      <c r="F19" s="914"/>
      <c r="G19" s="914"/>
      <c r="H19" s="914"/>
      <c r="I19" s="847"/>
      <c r="J19" s="847"/>
      <c r="K19" s="368"/>
      <c r="N19" s="346"/>
    </row>
    <row r="20" spans="1:14" s="347" customFormat="1" ht="17.25" customHeight="1" x14ac:dyDescent="0.2">
      <c r="A20" s="380"/>
      <c r="B20" s="379"/>
      <c r="C20" s="378"/>
      <c r="D20" s="377"/>
      <c r="E20" s="914"/>
      <c r="F20" s="914"/>
      <c r="G20" s="914"/>
      <c r="H20" s="914"/>
      <c r="I20" s="847"/>
      <c r="J20" s="847"/>
      <c r="K20" s="368"/>
      <c r="N20" s="346"/>
    </row>
    <row r="21" spans="1:14" s="347" customFormat="1" ht="23.45" customHeight="1" x14ac:dyDescent="0.2">
      <c r="A21" s="380"/>
      <c r="B21" s="379"/>
      <c r="C21" s="378"/>
      <c r="D21" s="377"/>
      <c r="E21" s="914"/>
      <c r="F21" s="914"/>
      <c r="G21" s="914"/>
      <c r="H21" s="914"/>
      <c r="I21" s="847"/>
      <c r="J21" s="847"/>
      <c r="K21" s="368"/>
      <c r="N21" s="346"/>
    </row>
    <row r="22" spans="1:14" s="347" customFormat="1" ht="17.25" customHeight="1" thickBot="1" x14ac:dyDescent="0.25">
      <c r="A22" s="836" t="s">
        <v>34420</v>
      </c>
      <c r="B22" s="837"/>
      <c r="C22" s="838"/>
      <c r="D22" s="838"/>
      <c r="E22" s="838"/>
      <c r="F22" s="838"/>
      <c r="G22" s="838"/>
      <c r="H22" s="838"/>
      <c r="I22" s="838"/>
      <c r="J22" s="838"/>
      <c r="K22" s="354">
        <f>SUM(K18:K21)</f>
        <v>0</v>
      </c>
      <c r="N22" s="346"/>
    </row>
    <row r="23" spans="1:14" s="347" customFormat="1" ht="21" customHeight="1" x14ac:dyDescent="0.2">
      <c r="A23" s="376" t="s">
        <v>34416</v>
      </c>
      <c r="B23" s="375" t="s">
        <v>34415</v>
      </c>
      <c r="C23" s="374" t="s">
        <v>34419</v>
      </c>
      <c r="D23" s="374" t="s">
        <v>33</v>
      </c>
      <c r="E23" s="845" t="s">
        <v>34418</v>
      </c>
      <c r="F23" s="845"/>
      <c r="G23" s="845"/>
      <c r="H23" s="845"/>
      <c r="I23" s="845" t="s">
        <v>34409</v>
      </c>
      <c r="J23" s="845"/>
      <c r="K23" s="373" t="s">
        <v>32898</v>
      </c>
      <c r="N23" s="346"/>
    </row>
    <row r="24" spans="1:14" s="347" customFormat="1" ht="22.5" x14ac:dyDescent="0.2">
      <c r="A24" s="380">
        <v>40376</v>
      </c>
      <c r="B24" s="359" t="s">
        <v>34404</v>
      </c>
      <c r="C24" s="378" t="s">
        <v>34454</v>
      </c>
      <c r="D24" s="377" t="s">
        <v>159</v>
      </c>
      <c r="E24" s="846">
        <v>23.95</v>
      </c>
      <c r="F24" s="846"/>
      <c r="G24" s="846"/>
      <c r="H24" s="846"/>
      <c r="I24" s="847">
        <v>6.72</v>
      </c>
      <c r="J24" s="847"/>
      <c r="K24" s="368">
        <f>E24*I24</f>
        <v>160.94399999999999</v>
      </c>
      <c r="N24" s="346"/>
    </row>
    <row r="25" spans="1:14" s="347" customFormat="1" ht="21" customHeight="1" x14ac:dyDescent="0.2">
      <c r="A25" s="380">
        <v>41415</v>
      </c>
      <c r="B25" s="359" t="s">
        <v>34404</v>
      </c>
      <c r="C25" s="378" t="s">
        <v>34455</v>
      </c>
      <c r="D25" s="377" t="s">
        <v>737</v>
      </c>
      <c r="E25" s="915">
        <v>0.11</v>
      </c>
      <c r="F25" s="915"/>
      <c r="G25" s="915"/>
      <c r="H25" s="915"/>
      <c r="I25" s="847">
        <v>342.6</v>
      </c>
      <c r="J25" s="847"/>
      <c r="K25" s="368">
        <f>E25*I25</f>
        <v>37.686</v>
      </c>
      <c r="N25" s="346"/>
    </row>
    <row r="26" spans="1:14" s="347" customFormat="1" ht="17.25" customHeight="1" thickBot="1" x14ac:dyDescent="0.25">
      <c r="A26" s="852" t="s">
        <v>34417</v>
      </c>
      <c r="B26" s="853"/>
      <c r="C26" s="854"/>
      <c r="D26" s="854"/>
      <c r="E26" s="854"/>
      <c r="F26" s="854"/>
      <c r="G26" s="854"/>
      <c r="H26" s="854"/>
      <c r="I26" s="854"/>
      <c r="J26" s="854"/>
      <c r="K26" s="367">
        <f>SUM(K24:K25)</f>
        <v>198.63</v>
      </c>
      <c r="N26" s="346"/>
    </row>
    <row r="27" spans="1:14" s="347" customFormat="1" ht="17.25" customHeight="1" x14ac:dyDescent="0.2">
      <c r="A27" s="855" t="s">
        <v>34416</v>
      </c>
      <c r="B27" s="857" t="s">
        <v>34415</v>
      </c>
      <c r="C27" s="859" t="s">
        <v>34414</v>
      </c>
      <c r="D27" s="861" t="s">
        <v>33</v>
      </c>
      <c r="E27" s="366" t="s">
        <v>34413</v>
      </c>
      <c r="F27" s="861" t="s">
        <v>34412</v>
      </c>
      <c r="G27" s="844" t="s">
        <v>34411</v>
      </c>
      <c r="H27" s="844"/>
      <c r="I27" s="844"/>
      <c r="J27" s="844"/>
      <c r="K27" s="842" t="s">
        <v>32898</v>
      </c>
      <c r="N27" s="346"/>
    </row>
    <row r="28" spans="1:14" s="347" customFormat="1" ht="17.25" customHeight="1" x14ac:dyDescent="0.2">
      <c r="A28" s="856"/>
      <c r="B28" s="858"/>
      <c r="C28" s="860"/>
      <c r="D28" s="862"/>
      <c r="E28" s="365" t="s">
        <v>42</v>
      </c>
      <c r="F28" s="862"/>
      <c r="G28" s="844" t="s">
        <v>34410</v>
      </c>
      <c r="H28" s="844"/>
      <c r="I28" s="844" t="s">
        <v>34409</v>
      </c>
      <c r="J28" s="844"/>
      <c r="K28" s="843"/>
      <c r="N28" s="346"/>
    </row>
    <row r="29" spans="1:14" s="347" customFormat="1" ht="17.25" customHeight="1" x14ac:dyDescent="0.2">
      <c r="A29" s="364"/>
      <c r="B29" s="359"/>
      <c r="C29" s="363"/>
      <c r="D29" s="362"/>
      <c r="E29" s="362"/>
      <c r="F29" s="361"/>
      <c r="G29" s="848"/>
      <c r="H29" s="849"/>
      <c r="I29" s="850"/>
      <c r="J29" s="851"/>
      <c r="K29" s="355"/>
      <c r="N29" s="346"/>
    </row>
    <row r="30" spans="1:14" s="347" customFormat="1" ht="17.25" customHeight="1" thickBot="1" x14ac:dyDescent="0.25">
      <c r="A30" s="836" t="s">
        <v>34401</v>
      </c>
      <c r="B30" s="837"/>
      <c r="C30" s="838"/>
      <c r="D30" s="838"/>
      <c r="E30" s="838"/>
      <c r="F30" s="838"/>
      <c r="G30" s="838"/>
      <c r="H30" s="838"/>
      <c r="I30" s="838"/>
      <c r="J30" s="838"/>
      <c r="K30" s="354">
        <f>SUM(K29:K29)</f>
        <v>0</v>
      </c>
      <c r="N30" s="346"/>
    </row>
    <row r="31" spans="1:14" s="347" customFormat="1" ht="17.25" customHeight="1" thickBot="1" x14ac:dyDescent="0.25">
      <c r="A31" s="819"/>
      <c r="B31" s="820"/>
      <c r="C31" s="821"/>
      <c r="D31" s="821"/>
      <c r="E31" s="821"/>
      <c r="F31" s="821"/>
      <c r="G31" s="821"/>
      <c r="H31" s="821"/>
      <c r="I31" s="821"/>
      <c r="J31" s="821"/>
      <c r="K31" s="822"/>
      <c r="N31" s="346"/>
    </row>
    <row r="32" spans="1:14" s="347" customFormat="1" ht="17.25" customHeight="1" x14ac:dyDescent="0.2">
      <c r="A32" s="823" t="s">
        <v>34400</v>
      </c>
      <c r="B32" s="824"/>
      <c r="C32" s="825"/>
      <c r="D32" s="825"/>
      <c r="E32" s="825"/>
      <c r="F32" s="825"/>
      <c r="G32" s="825"/>
      <c r="H32" s="825"/>
      <c r="I32" s="825"/>
      <c r="J32" s="825"/>
      <c r="K32" s="353">
        <f>K16+K22+K26+K30</f>
        <v>827.84</v>
      </c>
      <c r="N32" s="346"/>
    </row>
    <row r="33" spans="1:14" s="347" customFormat="1" ht="17.25" customHeight="1" x14ac:dyDescent="0.2">
      <c r="A33" s="826" t="s">
        <v>34399</v>
      </c>
      <c r="B33" s="827"/>
      <c r="C33" s="827"/>
      <c r="D33" s="827"/>
      <c r="E33" s="827"/>
      <c r="F33" s="352"/>
      <c r="G33" s="828" t="e">
        <f>'Planilha Orçamentária'!#REF!</f>
        <v>#REF!</v>
      </c>
      <c r="H33" s="828"/>
      <c r="I33" s="828"/>
      <c r="J33" s="829"/>
      <c r="K33" s="351" t="e">
        <f>K32*G33</f>
        <v>#REF!</v>
      </c>
      <c r="N33" s="346"/>
    </row>
    <row r="34" spans="1:14" s="347" customFormat="1" ht="17.25" customHeight="1" thickBot="1" x14ac:dyDescent="0.25">
      <c r="A34" s="830" t="s">
        <v>34398</v>
      </c>
      <c r="B34" s="831"/>
      <c r="C34" s="832"/>
      <c r="D34" s="832"/>
      <c r="E34" s="832"/>
      <c r="F34" s="832"/>
      <c r="G34" s="832"/>
      <c r="H34" s="832"/>
      <c r="I34" s="832"/>
      <c r="J34" s="832"/>
      <c r="K34" s="350" t="e">
        <f>K32+K33</f>
        <v>#REF!</v>
      </c>
      <c r="N34" s="346"/>
    </row>
    <row r="35" spans="1:14" ht="17.25" customHeight="1" x14ac:dyDescent="0.2">
      <c r="A35" s="349"/>
      <c r="B35" s="349"/>
      <c r="C35" s="349"/>
      <c r="D35" s="349"/>
      <c r="E35" s="349"/>
      <c r="F35" s="349"/>
      <c r="G35" s="349"/>
      <c r="H35" s="349"/>
      <c r="I35" s="349"/>
    </row>
    <row r="37" spans="1:14" ht="17.25" customHeight="1" x14ac:dyDescent="0.2">
      <c r="L37" s="346"/>
      <c r="M37" s="346"/>
    </row>
  </sheetData>
  <mergeCells count="65">
    <mergeCell ref="I4:K4"/>
    <mergeCell ref="E5:F5"/>
    <mergeCell ref="A1:K1"/>
    <mergeCell ref="A2:B2"/>
    <mergeCell ref="C2:K2"/>
    <mergeCell ref="A3:C3"/>
    <mergeCell ref="D3:H3"/>
    <mergeCell ref="I3:K3"/>
    <mergeCell ref="A4:A5"/>
    <mergeCell ref="B4:B5"/>
    <mergeCell ref="C4:C5"/>
    <mergeCell ref="D4:D5"/>
    <mergeCell ref="E4:H4"/>
    <mergeCell ref="E6:F6"/>
    <mergeCell ref="E8:F8"/>
    <mergeCell ref="A9:J9"/>
    <mergeCell ref="D10:E10"/>
    <mergeCell ref="F10:G10"/>
    <mergeCell ref="H10:I10"/>
    <mergeCell ref="E7:F7"/>
    <mergeCell ref="D11:E11"/>
    <mergeCell ref="F11:G11"/>
    <mergeCell ref="H11:I11"/>
    <mergeCell ref="D12:E12"/>
    <mergeCell ref="F12:G12"/>
    <mergeCell ref="H12:I12"/>
    <mergeCell ref="A13:J13"/>
    <mergeCell ref="A14:J14"/>
    <mergeCell ref="A15:J15"/>
    <mergeCell ref="A16:J16"/>
    <mergeCell ref="E17:H17"/>
    <mergeCell ref="I17:J17"/>
    <mergeCell ref="A30:J30"/>
    <mergeCell ref="E25:H25"/>
    <mergeCell ref="I25:J25"/>
    <mergeCell ref="A26:J26"/>
    <mergeCell ref="A27:A28"/>
    <mergeCell ref="B27:B28"/>
    <mergeCell ref="C27:C28"/>
    <mergeCell ref="D27:D28"/>
    <mergeCell ref="F27:F28"/>
    <mergeCell ref="G27:J27"/>
    <mergeCell ref="K27:K28"/>
    <mergeCell ref="G28:H28"/>
    <mergeCell ref="I28:J28"/>
    <mergeCell ref="G29:H29"/>
    <mergeCell ref="I29:J29"/>
    <mergeCell ref="E24:H24"/>
    <mergeCell ref="I24:J24"/>
    <mergeCell ref="E18:H18"/>
    <mergeCell ref="I18:J18"/>
    <mergeCell ref="E19:H19"/>
    <mergeCell ref="E21:H21"/>
    <mergeCell ref="I21:J21"/>
    <mergeCell ref="A22:J22"/>
    <mergeCell ref="E23:H23"/>
    <mergeCell ref="I23:J23"/>
    <mergeCell ref="I19:J19"/>
    <mergeCell ref="E20:H20"/>
    <mergeCell ref="I20:J20"/>
    <mergeCell ref="A31:K31"/>
    <mergeCell ref="A32:J32"/>
    <mergeCell ref="A33:E33"/>
    <mergeCell ref="G33:J33"/>
    <mergeCell ref="A34:J34"/>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0"/>
  <sheetViews>
    <sheetView view="pageBreakPreview" topLeftCell="A19" zoomScaleNormal="100" zoomScaleSheetLayoutView="100" zoomScalePageLayoutView="85" workbookViewId="0">
      <selection activeCell="E21" sqref="E21:H21"/>
    </sheetView>
  </sheetViews>
  <sheetFormatPr defaultColWidth="9.140625" defaultRowHeight="17.25" customHeight="1" x14ac:dyDescent="0.2"/>
  <cols>
    <col min="1" max="2" width="8.140625" style="504" customWidth="1"/>
    <col min="3" max="3" width="38.85546875" style="504" customWidth="1"/>
    <col min="4" max="4" width="9" style="504" customWidth="1"/>
    <col min="5" max="5" width="7.140625" style="504" customWidth="1"/>
    <col min="6" max="6" width="11" style="504" customWidth="1"/>
    <col min="7" max="8" width="7.140625" style="504" customWidth="1"/>
    <col min="9" max="10" width="8.85546875" style="504" customWidth="1"/>
    <col min="11" max="11" width="11.85546875" style="504" customWidth="1"/>
    <col min="12" max="12" width="9.42578125" style="503" customWidth="1"/>
    <col min="13" max="13" width="9.140625" style="503"/>
    <col min="14" max="16384" width="9.140625" style="502"/>
  </cols>
  <sheetData>
    <row r="1" spans="1:13" ht="57.75" customHeight="1" thickBot="1" x14ac:dyDescent="0.25">
      <c r="A1" s="977" t="s">
        <v>34446</v>
      </c>
      <c r="B1" s="978"/>
      <c r="C1" s="978"/>
      <c r="D1" s="978"/>
      <c r="E1" s="978"/>
      <c r="F1" s="978"/>
      <c r="G1" s="978"/>
      <c r="H1" s="978"/>
      <c r="I1" s="978"/>
      <c r="J1" s="978"/>
      <c r="K1" s="979"/>
    </row>
    <row r="2" spans="1:13" ht="20.25" customHeight="1" x14ac:dyDescent="0.2">
      <c r="A2" s="980" t="s">
        <v>34476</v>
      </c>
      <c r="B2" s="981"/>
      <c r="C2" s="982" t="s">
        <v>34477</v>
      </c>
      <c r="D2" s="983"/>
      <c r="E2" s="983"/>
      <c r="F2" s="983"/>
      <c r="G2" s="983"/>
      <c r="H2" s="983"/>
      <c r="I2" s="983"/>
      <c r="J2" s="983"/>
      <c r="K2" s="984"/>
    </row>
    <row r="3" spans="1:13" ht="17.25" customHeight="1" thickBot="1" x14ac:dyDescent="0.25">
      <c r="A3" s="985" t="s">
        <v>34475</v>
      </c>
      <c r="B3" s="986"/>
      <c r="C3" s="987"/>
      <c r="D3" s="987" t="s">
        <v>34443</v>
      </c>
      <c r="E3" s="987"/>
      <c r="F3" s="987"/>
      <c r="G3" s="987"/>
      <c r="H3" s="987"/>
      <c r="I3" s="987" t="s">
        <v>34442</v>
      </c>
      <c r="J3" s="987"/>
      <c r="K3" s="988"/>
    </row>
    <row r="4" spans="1:13" ht="17.25" customHeight="1" x14ac:dyDescent="0.2">
      <c r="A4" s="886" t="s">
        <v>34416</v>
      </c>
      <c r="B4" s="859" t="s">
        <v>34415</v>
      </c>
      <c r="C4" s="858" t="s">
        <v>34441</v>
      </c>
      <c r="D4" s="889" t="s">
        <v>34440</v>
      </c>
      <c r="E4" s="944" t="s">
        <v>34439</v>
      </c>
      <c r="F4" s="944"/>
      <c r="G4" s="944"/>
      <c r="H4" s="944"/>
      <c r="I4" s="944" t="s">
        <v>34438</v>
      </c>
      <c r="J4" s="944"/>
      <c r="K4" s="976"/>
    </row>
    <row r="5" spans="1:13" s="546" customFormat="1" ht="21" customHeight="1" x14ac:dyDescent="0.2">
      <c r="A5" s="887"/>
      <c r="B5" s="860"/>
      <c r="C5" s="888"/>
      <c r="D5" s="890"/>
      <c r="E5" s="872" t="s">
        <v>34437</v>
      </c>
      <c r="F5" s="873"/>
      <c r="G5" s="494" t="s">
        <v>34436</v>
      </c>
      <c r="H5" s="494" t="s">
        <v>34435</v>
      </c>
      <c r="I5" s="493" t="s">
        <v>34434</v>
      </c>
      <c r="J5" s="493" t="s">
        <v>34433</v>
      </c>
      <c r="K5" s="493" t="s">
        <v>34432</v>
      </c>
      <c r="L5" s="503"/>
      <c r="M5" s="503"/>
    </row>
    <row r="6" spans="1:13" s="546" customFormat="1" ht="18" customHeight="1" x14ac:dyDescent="0.2">
      <c r="A6" s="397">
        <v>30070</v>
      </c>
      <c r="B6" s="535" t="s">
        <v>34404</v>
      </c>
      <c r="C6" s="547" t="s">
        <v>16010</v>
      </c>
      <c r="D6" s="395"/>
      <c r="E6" s="809">
        <v>1</v>
      </c>
      <c r="F6" s="810"/>
      <c r="G6" s="394">
        <v>1</v>
      </c>
      <c r="H6" s="394">
        <v>0</v>
      </c>
      <c r="I6" s="393">
        <v>24.55</v>
      </c>
      <c r="J6" s="393">
        <v>19.8</v>
      </c>
      <c r="K6" s="393">
        <f>E6*I6</f>
        <v>24.55</v>
      </c>
      <c r="L6" s="503"/>
      <c r="M6" s="503"/>
    </row>
    <row r="7" spans="1:13" s="546" customFormat="1" ht="14.45" customHeight="1" x14ac:dyDescent="0.2">
      <c r="A7" s="397">
        <v>30076</v>
      </c>
      <c r="B7" s="535" t="s">
        <v>34404</v>
      </c>
      <c r="C7" s="547" t="s">
        <v>34431</v>
      </c>
      <c r="D7" s="395"/>
      <c r="E7" s="809">
        <v>3</v>
      </c>
      <c r="F7" s="810"/>
      <c r="G7" s="394">
        <v>1</v>
      </c>
      <c r="H7" s="394">
        <v>0</v>
      </c>
      <c r="I7" s="393">
        <v>0.18</v>
      </c>
      <c r="J7" s="393">
        <v>0.12</v>
      </c>
      <c r="K7" s="393">
        <f>E7*I7</f>
        <v>0.54</v>
      </c>
      <c r="L7" s="503"/>
      <c r="M7" s="503"/>
    </row>
    <row r="8" spans="1:13" s="546" customFormat="1" ht="29.45" customHeight="1" x14ac:dyDescent="0.2">
      <c r="A8" s="397">
        <v>30071</v>
      </c>
      <c r="B8" s="535" t="s">
        <v>34404</v>
      </c>
      <c r="C8" s="547" t="s">
        <v>16117</v>
      </c>
      <c r="D8" s="395"/>
      <c r="E8" s="809">
        <v>2</v>
      </c>
      <c r="F8" s="810"/>
      <c r="G8" s="394">
        <v>1</v>
      </c>
      <c r="H8" s="394">
        <v>0</v>
      </c>
      <c r="I8" s="393">
        <v>15.14</v>
      </c>
      <c r="J8" s="393">
        <v>12.3</v>
      </c>
      <c r="K8" s="393">
        <f>E8*I8</f>
        <v>30.28</v>
      </c>
      <c r="L8" s="503"/>
      <c r="M8" s="503"/>
    </row>
    <row r="9" spans="1:13" ht="17.25" customHeight="1" thickBot="1" x14ac:dyDescent="0.25">
      <c r="A9" s="968"/>
      <c r="B9" s="969"/>
      <c r="C9" s="970"/>
      <c r="D9" s="927"/>
      <c r="E9" s="927"/>
      <c r="F9" s="927"/>
      <c r="G9" s="927"/>
      <c r="H9" s="927"/>
      <c r="I9" s="927"/>
      <c r="J9" s="927"/>
      <c r="K9" s="509">
        <f>SUM(K6:K8)</f>
        <v>55.370000000000005</v>
      </c>
    </row>
    <row r="10" spans="1:13" ht="21" customHeight="1" x14ac:dyDescent="0.2">
      <c r="A10" s="529" t="s">
        <v>34416</v>
      </c>
      <c r="B10" s="528" t="s">
        <v>34415</v>
      </c>
      <c r="C10" s="527" t="s">
        <v>34429</v>
      </c>
      <c r="D10" s="527" t="s">
        <v>34428</v>
      </c>
      <c r="E10" s="971" t="s">
        <v>17</v>
      </c>
      <c r="F10" s="972"/>
      <c r="G10" s="972"/>
      <c r="H10" s="973"/>
      <c r="I10" s="945" t="s">
        <v>34427</v>
      </c>
      <c r="J10" s="945"/>
      <c r="K10" s="545" t="s">
        <v>34426</v>
      </c>
    </row>
    <row r="11" spans="1:13" ht="17.25" customHeight="1" x14ac:dyDescent="0.2">
      <c r="A11" s="544">
        <v>20062</v>
      </c>
      <c r="B11" s="535" t="s">
        <v>34404</v>
      </c>
      <c r="C11" s="517" t="str">
        <f>VLOOKUP(A11,'[5]Page 1'!$A$3:$D$111,2,)</f>
        <v>Encarregado O.A.E.</v>
      </c>
      <c r="D11" s="543" t="str">
        <f>VLOOKUP(A11,'[5]Page 1'!$A$3:$D$111,3,)</f>
        <v>h</v>
      </c>
      <c r="E11" s="974">
        <v>1</v>
      </c>
      <c r="F11" s="974"/>
      <c r="G11" s="974"/>
      <c r="H11" s="974"/>
      <c r="I11" s="975">
        <v>26.3</v>
      </c>
      <c r="J11" s="975"/>
      <c r="K11" s="542">
        <f>ROUND(I11*E11,2)</f>
        <v>26.3</v>
      </c>
    </row>
    <row r="12" spans="1:13" ht="17.25" customHeight="1" x14ac:dyDescent="0.2">
      <c r="A12" s="525">
        <v>20107</v>
      </c>
      <c r="B12" s="535" t="s">
        <v>34404</v>
      </c>
      <c r="C12" s="541" t="str">
        <f>VLOOKUP(A12,'[5]Page 1'!$A$3:$D$111,2,)</f>
        <v>Operário braçal</v>
      </c>
      <c r="D12" s="522" t="str">
        <f>VLOOKUP(A12,'[5]Page 1'!$A$3:$D$111,3,)</f>
        <v>h</v>
      </c>
      <c r="E12" s="966">
        <v>1</v>
      </c>
      <c r="F12" s="966"/>
      <c r="G12" s="966"/>
      <c r="H12" s="966"/>
      <c r="I12" s="967">
        <v>11.87</v>
      </c>
      <c r="J12" s="967"/>
      <c r="K12" s="540">
        <f>ROUND(I12*E12,2)</f>
        <v>11.87</v>
      </c>
    </row>
    <row r="13" spans="1:13" ht="17.25" customHeight="1" x14ac:dyDescent="0.2">
      <c r="A13" s="525">
        <v>20110</v>
      </c>
      <c r="B13" s="535" t="s">
        <v>34404</v>
      </c>
      <c r="C13" s="541" t="str">
        <f>VLOOKUP(A13,'[5]Page 1'!$A$3:$D$111,2,)</f>
        <v>Pedreiro de O.A.E.</v>
      </c>
      <c r="D13" s="522" t="str">
        <f>VLOOKUP(A13,'[5]Page 1'!$A$3:$D$111,3,)</f>
        <v>h</v>
      </c>
      <c r="E13" s="966">
        <v>2</v>
      </c>
      <c r="F13" s="966"/>
      <c r="G13" s="966"/>
      <c r="H13" s="966"/>
      <c r="I13" s="967">
        <v>19.2</v>
      </c>
      <c r="J13" s="967"/>
      <c r="K13" s="540">
        <f>ROUND(I13*E13,2)</f>
        <v>38.4</v>
      </c>
    </row>
    <row r="14" spans="1:13" ht="17.25" customHeight="1" x14ac:dyDescent="0.2">
      <c r="A14" s="963" t="s">
        <v>34425</v>
      </c>
      <c r="B14" s="964"/>
      <c r="C14" s="965"/>
      <c r="D14" s="965"/>
      <c r="E14" s="965"/>
      <c r="F14" s="965"/>
      <c r="G14" s="965"/>
      <c r="H14" s="965"/>
      <c r="I14" s="965"/>
      <c r="J14" s="965"/>
      <c r="K14" s="510">
        <f>SUM(K11:K13)</f>
        <v>76.569999999999993</v>
      </c>
    </row>
    <row r="15" spans="1:13" ht="17.25" customHeight="1" x14ac:dyDescent="0.2">
      <c r="A15" s="963" t="s">
        <v>34424</v>
      </c>
      <c r="B15" s="964"/>
      <c r="C15" s="965"/>
      <c r="D15" s="965"/>
      <c r="E15" s="965"/>
      <c r="F15" s="965"/>
      <c r="G15" s="965"/>
      <c r="H15" s="965"/>
      <c r="I15" s="965"/>
      <c r="J15" s="965"/>
      <c r="K15" s="539">
        <v>8.3699999999999992</v>
      </c>
    </row>
    <row r="16" spans="1:13" ht="17.25" customHeight="1" x14ac:dyDescent="0.2">
      <c r="A16" s="963" t="s">
        <v>34423</v>
      </c>
      <c r="B16" s="964"/>
      <c r="C16" s="965"/>
      <c r="D16" s="965"/>
      <c r="E16" s="965"/>
      <c r="F16" s="965"/>
      <c r="G16" s="965"/>
      <c r="H16" s="965"/>
      <c r="I16" s="965"/>
      <c r="J16" s="965"/>
      <c r="K16" s="538">
        <v>1</v>
      </c>
    </row>
    <row r="17" spans="1:14" ht="17.25" customHeight="1" thickBot="1" x14ac:dyDescent="0.25">
      <c r="A17" s="925" t="s">
        <v>34422</v>
      </c>
      <c r="B17" s="926"/>
      <c r="C17" s="927"/>
      <c r="D17" s="927"/>
      <c r="E17" s="927"/>
      <c r="F17" s="927"/>
      <c r="G17" s="927"/>
      <c r="H17" s="927"/>
      <c r="I17" s="927"/>
      <c r="J17" s="927"/>
      <c r="K17" s="509">
        <f>ROUND((K9+K14+K15)/K16,2)</f>
        <v>140.31</v>
      </c>
    </row>
    <row r="18" spans="1:14" s="503" customFormat="1" ht="20.25" customHeight="1" x14ac:dyDescent="0.2">
      <c r="A18" s="529" t="s">
        <v>34416</v>
      </c>
      <c r="B18" s="528" t="s">
        <v>34415</v>
      </c>
      <c r="C18" s="527" t="s">
        <v>15284</v>
      </c>
      <c r="D18" s="527" t="s">
        <v>33</v>
      </c>
      <c r="E18" s="945" t="s">
        <v>34418</v>
      </c>
      <c r="F18" s="945"/>
      <c r="G18" s="945"/>
      <c r="H18" s="945"/>
      <c r="I18" s="945" t="s">
        <v>34409</v>
      </c>
      <c r="J18" s="945"/>
      <c r="K18" s="526" t="s">
        <v>32898</v>
      </c>
      <c r="N18" s="502"/>
    </row>
    <row r="19" spans="1:14" s="503" customFormat="1" ht="24" customHeight="1" x14ac:dyDescent="0.2">
      <c r="A19" s="382">
        <v>10109</v>
      </c>
      <c r="B19" s="535" t="s">
        <v>34404</v>
      </c>
      <c r="C19" s="537" t="s">
        <v>15354</v>
      </c>
      <c r="D19" s="533" t="s">
        <v>748</v>
      </c>
      <c r="E19" s="958">
        <v>0.55000000000000004</v>
      </c>
      <c r="F19" s="959"/>
      <c r="G19" s="959"/>
      <c r="H19" s="960"/>
      <c r="I19" s="961">
        <v>64.22</v>
      </c>
      <c r="J19" s="962"/>
      <c r="K19" s="521">
        <f>E19*I19</f>
        <v>35.321000000000005</v>
      </c>
      <c r="N19" s="502"/>
    </row>
    <row r="20" spans="1:14" s="503" customFormat="1" ht="12" x14ac:dyDescent="0.2">
      <c r="A20" s="382">
        <v>10092</v>
      </c>
      <c r="B20" s="535" t="s">
        <v>34404</v>
      </c>
      <c r="C20" s="531" t="s">
        <v>34421</v>
      </c>
      <c r="D20" s="533" t="s">
        <v>159</v>
      </c>
      <c r="E20" s="954">
        <v>430</v>
      </c>
      <c r="F20" s="954"/>
      <c r="G20" s="954"/>
      <c r="H20" s="954"/>
      <c r="I20" s="955">
        <v>0.38</v>
      </c>
      <c r="J20" s="955"/>
      <c r="K20" s="521">
        <f>E20*I20</f>
        <v>163.4</v>
      </c>
      <c r="N20" s="502"/>
    </row>
    <row r="21" spans="1:14" s="503" customFormat="1" ht="17.25" customHeight="1" x14ac:dyDescent="0.2">
      <c r="A21" s="536">
        <v>10125</v>
      </c>
      <c r="B21" s="535" t="s">
        <v>34404</v>
      </c>
      <c r="C21" s="534" t="s">
        <v>15675</v>
      </c>
      <c r="D21" s="533" t="s">
        <v>748</v>
      </c>
      <c r="E21" s="954">
        <v>0.75</v>
      </c>
      <c r="F21" s="954"/>
      <c r="G21" s="954"/>
      <c r="H21" s="954"/>
      <c r="I21" s="955">
        <v>60.76</v>
      </c>
      <c r="J21" s="955"/>
      <c r="K21" s="521">
        <f>E21*I21</f>
        <v>45.57</v>
      </c>
      <c r="N21" s="502"/>
    </row>
    <row r="22" spans="1:14" s="503" customFormat="1" ht="23.45" customHeight="1" x14ac:dyDescent="0.2">
      <c r="A22" s="536">
        <v>10191</v>
      </c>
      <c r="B22" s="535" t="s">
        <v>34404</v>
      </c>
      <c r="C22" s="534" t="s">
        <v>15699</v>
      </c>
      <c r="D22" s="533" t="s">
        <v>159</v>
      </c>
      <c r="E22" s="954">
        <f>E20*0.02</f>
        <v>8.6</v>
      </c>
      <c r="F22" s="954"/>
      <c r="G22" s="954"/>
      <c r="H22" s="954"/>
      <c r="I22" s="955">
        <v>4.34</v>
      </c>
      <c r="J22" s="955"/>
      <c r="K22" s="521">
        <f>E22*I22</f>
        <v>37.323999999999998</v>
      </c>
      <c r="N22" s="502"/>
    </row>
    <row r="23" spans="1:14" s="503" customFormat="1" ht="23.45" customHeight="1" x14ac:dyDescent="0.2">
      <c r="A23" s="532" t="s">
        <v>34472</v>
      </c>
      <c r="B23" s="514" t="s">
        <v>34473</v>
      </c>
      <c r="C23" s="531" t="s">
        <v>34474</v>
      </c>
      <c r="D23" s="514" t="s">
        <v>819</v>
      </c>
      <c r="E23" s="956">
        <f>E20*0.01</f>
        <v>4.3</v>
      </c>
      <c r="F23" s="956"/>
      <c r="G23" s="956"/>
      <c r="H23" s="956"/>
      <c r="I23" s="957">
        <v>4.29</v>
      </c>
      <c r="J23" s="957"/>
      <c r="K23" s="530">
        <f>E23*I23</f>
        <v>18.446999999999999</v>
      </c>
      <c r="N23" s="502"/>
    </row>
    <row r="24" spans="1:14" s="503" customFormat="1" ht="17.25" customHeight="1" thickBot="1" x14ac:dyDescent="0.25">
      <c r="A24" s="925" t="s">
        <v>34420</v>
      </c>
      <c r="B24" s="926"/>
      <c r="C24" s="927"/>
      <c r="D24" s="927"/>
      <c r="E24" s="927"/>
      <c r="F24" s="927"/>
      <c r="G24" s="927"/>
      <c r="H24" s="927"/>
      <c r="I24" s="927"/>
      <c r="J24" s="927"/>
      <c r="K24" s="509">
        <f>SUM(K19:K23)</f>
        <v>300.06200000000001</v>
      </c>
      <c r="N24" s="502"/>
    </row>
    <row r="25" spans="1:14" s="503" customFormat="1" ht="21" customHeight="1" x14ac:dyDescent="0.2">
      <c r="A25" s="529" t="s">
        <v>34416</v>
      </c>
      <c r="B25" s="528" t="s">
        <v>34415</v>
      </c>
      <c r="C25" s="527" t="s">
        <v>34419</v>
      </c>
      <c r="D25" s="527" t="s">
        <v>33</v>
      </c>
      <c r="E25" s="945" t="s">
        <v>34418</v>
      </c>
      <c r="F25" s="945"/>
      <c r="G25" s="945"/>
      <c r="H25" s="945"/>
      <c r="I25" s="945" t="s">
        <v>34409</v>
      </c>
      <c r="J25" s="945"/>
      <c r="K25" s="526" t="s">
        <v>32898</v>
      </c>
      <c r="N25" s="502"/>
    </row>
    <row r="26" spans="1:14" s="503" customFormat="1" ht="17.25" customHeight="1" x14ac:dyDescent="0.2">
      <c r="A26" s="525"/>
      <c r="B26" s="524"/>
      <c r="C26" s="523"/>
      <c r="D26" s="522"/>
      <c r="E26" s="946"/>
      <c r="F26" s="947"/>
      <c r="G26" s="947"/>
      <c r="H26" s="948"/>
      <c r="I26" s="949"/>
      <c r="J26" s="950"/>
      <c r="K26" s="521"/>
      <c r="N26" s="502"/>
    </row>
    <row r="27" spans="1:14" s="503" customFormat="1" ht="17.25" customHeight="1" thickBot="1" x14ac:dyDescent="0.25">
      <c r="A27" s="951" t="s">
        <v>34417</v>
      </c>
      <c r="B27" s="952"/>
      <c r="C27" s="953"/>
      <c r="D27" s="953"/>
      <c r="E27" s="953"/>
      <c r="F27" s="953"/>
      <c r="G27" s="953"/>
      <c r="H27" s="953"/>
      <c r="I27" s="953"/>
      <c r="J27" s="953"/>
      <c r="K27" s="520">
        <f>SUM(K26:K26)</f>
        <v>0</v>
      </c>
      <c r="N27" s="502"/>
    </row>
    <row r="28" spans="1:14" s="503" customFormat="1" ht="17.25" customHeight="1" x14ac:dyDescent="0.2">
      <c r="A28" s="855" t="s">
        <v>34416</v>
      </c>
      <c r="B28" s="857" t="s">
        <v>34415</v>
      </c>
      <c r="C28" s="859" t="s">
        <v>34414</v>
      </c>
      <c r="D28" s="943" t="s">
        <v>33</v>
      </c>
      <c r="E28" s="519" t="s">
        <v>34413</v>
      </c>
      <c r="F28" s="943" t="s">
        <v>34412</v>
      </c>
      <c r="G28" s="939" t="s">
        <v>34411</v>
      </c>
      <c r="H28" s="939"/>
      <c r="I28" s="939"/>
      <c r="J28" s="939"/>
      <c r="K28" s="940" t="s">
        <v>32898</v>
      </c>
      <c r="N28" s="502"/>
    </row>
    <row r="29" spans="1:14" s="503" customFormat="1" ht="17.25" customHeight="1" x14ac:dyDescent="0.2">
      <c r="A29" s="856"/>
      <c r="B29" s="858"/>
      <c r="C29" s="860"/>
      <c r="D29" s="944"/>
      <c r="E29" s="518" t="s">
        <v>42</v>
      </c>
      <c r="F29" s="944"/>
      <c r="G29" s="939" t="s">
        <v>34410</v>
      </c>
      <c r="H29" s="939"/>
      <c r="I29" s="939" t="s">
        <v>34409</v>
      </c>
      <c r="J29" s="939"/>
      <c r="K29" s="941"/>
      <c r="N29" s="502"/>
    </row>
    <row r="30" spans="1:14" s="503" customFormat="1" ht="17.25" customHeight="1" x14ac:dyDescent="0.2">
      <c r="A30" s="364">
        <v>1026</v>
      </c>
      <c r="B30" s="514" t="s">
        <v>34404</v>
      </c>
      <c r="C30" s="517" t="s">
        <v>34408</v>
      </c>
      <c r="D30" s="516" t="s">
        <v>10</v>
      </c>
      <c r="E30" s="516">
        <v>58</v>
      </c>
      <c r="F30" s="515">
        <v>0.75</v>
      </c>
      <c r="G30" s="906" t="s">
        <v>34515</v>
      </c>
      <c r="H30" s="907"/>
      <c r="I30" s="942">
        <v>41.22</v>
      </c>
      <c r="J30" s="942"/>
      <c r="K30" s="510">
        <f>F30*I30</f>
        <v>30.914999999999999</v>
      </c>
      <c r="N30" s="502"/>
    </row>
    <row r="31" spans="1:14" s="503" customFormat="1" ht="17.25" customHeight="1" x14ac:dyDescent="0.2">
      <c r="A31" s="360">
        <v>1153</v>
      </c>
      <c r="B31" s="514" t="s">
        <v>34404</v>
      </c>
      <c r="C31" s="513" t="s">
        <v>34406</v>
      </c>
      <c r="D31" s="512" t="s">
        <v>10</v>
      </c>
      <c r="E31" s="512">
        <v>10</v>
      </c>
      <c r="F31" s="511">
        <v>0.65</v>
      </c>
      <c r="G31" s="848" t="s">
        <v>34405</v>
      </c>
      <c r="H31" s="849"/>
      <c r="I31" s="920">
        <v>6.6</v>
      </c>
      <c r="J31" s="921"/>
      <c r="K31" s="510">
        <f>F31*I31</f>
        <v>4.29</v>
      </c>
      <c r="N31" s="502"/>
    </row>
    <row r="32" spans="1:14" s="503" customFormat="1" ht="17.25" customHeight="1" x14ac:dyDescent="0.2">
      <c r="A32" s="360">
        <v>1162</v>
      </c>
      <c r="B32" s="514" t="s">
        <v>34404</v>
      </c>
      <c r="C32" s="513" t="s">
        <v>34403</v>
      </c>
      <c r="D32" s="512" t="s">
        <v>10</v>
      </c>
      <c r="E32" s="512">
        <v>30</v>
      </c>
      <c r="F32" s="511">
        <v>1.05</v>
      </c>
      <c r="G32" s="906" t="s">
        <v>34402</v>
      </c>
      <c r="H32" s="907"/>
      <c r="I32" s="920">
        <v>17.12</v>
      </c>
      <c r="J32" s="921"/>
      <c r="K32" s="510">
        <f>F32*I32</f>
        <v>17.976000000000003</v>
      </c>
      <c r="N32" s="502"/>
    </row>
    <row r="33" spans="1:14" s="503" customFormat="1" ht="17.25" customHeight="1" thickBot="1" x14ac:dyDescent="0.25">
      <c r="A33" s="925" t="s">
        <v>34401</v>
      </c>
      <c r="B33" s="926"/>
      <c r="C33" s="927"/>
      <c r="D33" s="927"/>
      <c r="E33" s="927"/>
      <c r="F33" s="927"/>
      <c r="G33" s="927"/>
      <c r="H33" s="927"/>
      <c r="I33" s="927"/>
      <c r="J33" s="927"/>
      <c r="K33" s="509">
        <f>SUM(K30:K32)</f>
        <v>53.180999999999997</v>
      </c>
      <c r="N33" s="502"/>
    </row>
    <row r="34" spans="1:14" s="503" customFormat="1" ht="17.25" customHeight="1" thickBot="1" x14ac:dyDescent="0.25">
      <c r="A34" s="928"/>
      <c r="B34" s="929"/>
      <c r="C34" s="930"/>
      <c r="D34" s="930"/>
      <c r="E34" s="930"/>
      <c r="F34" s="930"/>
      <c r="G34" s="930"/>
      <c r="H34" s="930"/>
      <c r="I34" s="930"/>
      <c r="J34" s="930"/>
      <c r="K34" s="931"/>
      <c r="N34" s="502"/>
    </row>
    <row r="35" spans="1:14" s="503" customFormat="1" ht="17.25" customHeight="1" x14ac:dyDescent="0.2">
      <c r="A35" s="932" t="s">
        <v>34400</v>
      </c>
      <c r="B35" s="933"/>
      <c r="C35" s="934"/>
      <c r="D35" s="934"/>
      <c r="E35" s="934"/>
      <c r="F35" s="934"/>
      <c r="G35" s="934"/>
      <c r="H35" s="934"/>
      <c r="I35" s="934"/>
      <c r="J35" s="934"/>
      <c r="K35" s="508">
        <f>K17+K24+K27+K33</f>
        <v>493.553</v>
      </c>
      <c r="N35" s="502"/>
    </row>
    <row r="36" spans="1:14" s="503" customFormat="1" ht="17.25" customHeight="1" x14ac:dyDescent="0.2">
      <c r="A36" s="935" t="s">
        <v>34399</v>
      </c>
      <c r="B36" s="936"/>
      <c r="C36" s="936"/>
      <c r="D36" s="936"/>
      <c r="E36" s="936"/>
      <c r="F36" s="507"/>
      <c r="G36" s="937">
        <f>'[1]Planilha Orçamentária'!F5</f>
        <v>0.29630000000000001</v>
      </c>
      <c r="H36" s="937"/>
      <c r="I36" s="937"/>
      <c r="J36" s="938"/>
      <c r="K36" s="506">
        <f>K35*G36</f>
        <v>146.23975390000001</v>
      </c>
      <c r="N36" s="502"/>
    </row>
    <row r="37" spans="1:14" s="503" customFormat="1" ht="17.25" customHeight="1" thickBot="1" x14ac:dyDescent="0.25">
      <c r="A37" s="922" t="s">
        <v>34398</v>
      </c>
      <c r="B37" s="923"/>
      <c r="C37" s="924"/>
      <c r="D37" s="924"/>
      <c r="E37" s="924"/>
      <c r="F37" s="924"/>
      <c r="G37" s="924"/>
      <c r="H37" s="924"/>
      <c r="I37" s="924"/>
      <c r="J37" s="924"/>
      <c r="K37" s="505">
        <f>K35+K36</f>
        <v>639.79275389999998</v>
      </c>
      <c r="N37" s="502"/>
    </row>
    <row r="40" spans="1:14" ht="17.25" customHeight="1" x14ac:dyDescent="0.2">
      <c r="L40" s="502"/>
      <c r="M40" s="502"/>
    </row>
  </sheetData>
  <mergeCells count="68">
    <mergeCell ref="A1:K1"/>
    <mergeCell ref="A2:B2"/>
    <mergeCell ref="C2:K2"/>
    <mergeCell ref="A3:C3"/>
    <mergeCell ref="D3:H3"/>
    <mergeCell ref="I3:K3"/>
    <mergeCell ref="A4:A5"/>
    <mergeCell ref="B4:B5"/>
    <mergeCell ref="C4:C5"/>
    <mergeCell ref="D4:D5"/>
    <mergeCell ref="E4:H4"/>
    <mergeCell ref="I4:K4"/>
    <mergeCell ref="E5:F5"/>
    <mergeCell ref="E6:F6"/>
    <mergeCell ref="E7:F7"/>
    <mergeCell ref="E8:F8"/>
    <mergeCell ref="A9:J9"/>
    <mergeCell ref="E10:H10"/>
    <mergeCell ref="I10:J10"/>
    <mergeCell ref="E11:H11"/>
    <mergeCell ref="I11:J11"/>
    <mergeCell ref="E12:H12"/>
    <mergeCell ref="I12:J12"/>
    <mergeCell ref="E13:H13"/>
    <mergeCell ref="I13:J13"/>
    <mergeCell ref="A14:J14"/>
    <mergeCell ref="A15:J15"/>
    <mergeCell ref="A16:J16"/>
    <mergeCell ref="A17:J17"/>
    <mergeCell ref="E18:H18"/>
    <mergeCell ref="I18:J18"/>
    <mergeCell ref="E19:H19"/>
    <mergeCell ref="I19:J19"/>
    <mergeCell ref="E20:H20"/>
    <mergeCell ref="I20:J20"/>
    <mergeCell ref="E21:H21"/>
    <mergeCell ref="I21:J21"/>
    <mergeCell ref="E22:H22"/>
    <mergeCell ref="I22:J22"/>
    <mergeCell ref="E23:H23"/>
    <mergeCell ref="I23:J23"/>
    <mergeCell ref="A24:J24"/>
    <mergeCell ref="E25:H25"/>
    <mergeCell ref="I25:J25"/>
    <mergeCell ref="E26:H26"/>
    <mergeCell ref="I26:J26"/>
    <mergeCell ref="A27:J27"/>
    <mergeCell ref="A28:A29"/>
    <mergeCell ref="B28:B29"/>
    <mergeCell ref="C28:C29"/>
    <mergeCell ref="D28:D29"/>
    <mergeCell ref="F28:F29"/>
    <mergeCell ref="G28:J28"/>
    <mergeCell ref="K28:K29"/>
    <mergeCell ref="G29:H29"/>
    <mergeCell ref="I29:J29"/>
    <mergeCell ref="G30:H30"/>
    <mergeCell ref="I30:J30"/>
    <mergeCell ref="G31:H31"/>
    <mergeCell ref="I31:J31"/>
    <mergeCell ref="A37:J37"/>
    <mergeCell ref="G32:H32"/>
    <mergeCell ref="I32:J32"/>
    <mergeCell ref="A33:J33"/>
    <mergeCell ref="A34:K34"/>
    <mergeCell ref="A35:J35"/>
    <mergeCell ref="A36:E36"/>
    <mergeCell ref="G36:J36"/>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32"/>
  <sheetViews>
    <sheetView view="pageBreakPreview" topLeftCell="A13" zoomScaleNormal="100" zoomScaleSheetLayoutView="100" zoomScalePageLayoutView="85" workbookViewId="0">
      <selection activeCell="N30" sqref="N30"/>
    </sheetView>
  </sheetViews>
  <sheetFormatPr defaultColWidth="9.140625" defaultRowHeight="17.25" customHeight="1" x14ac:dyDescent="0.2"/>
  <cols>
    <col min="1" max="2" width="8.140625" style="504" customWidth="1"/>
    <col min="3" max="3" width="38.85546875" style="504" customWidth="1"/>
    <col min="4" max="4" width="9" style="504" customWidth="1"/>
    <col min="5" max="5" width="7.140625" style="504" customWidth="1"/>
    <col min="6" max="6" width="11" style="504" customWidth="1"/>
    <col min="7" max="8" width="7.140625" style="504" customWidth="1"/>
    <col min="9" max="10" width="8.85546875" style="504" customWidth="1"/>
    <col min="11" max="11" width="11.85546875" style="504" customWidth="1"/>
    <col min="12" max="12" width="9.42578125" style="503" customWidth="1"/>
    <col min="13" max="13" width="9.140625" style="503"/>
    <col min="14" max="16384" width="9.140625" style="502"/>
  </cols>
  <sheetData>
    <row r="1" spans="1:14" ht="57.75" customHeight="1" thickBot="1" x14ac:dyDescent="0.25">
      <c r="A1" s="977" t="s">
        <v>34446</v>
      </c>
      <c r="B1" s="978"/>
      <c r="C1" s="978"/>
      <c r="D1" s="978"/>
      <c r="E1" s="978"/>
      <c r="F1" s="978"/>
      <c r="G1" s="978"/>
      <c r="H1" s="978"/>
      <c r="I1" s="978"/>
      <c r="J1" s="978"/>
      <c r="K1" s="979"/>
    </row>
    <row r="2" spans="1:14" ht="20.25" customHeight="1" x14ac:dyDescent="0.2">
      <c r="A2" s="980" t="s">
        <v>34476</v>
      </c>
      <c r="B2" s="981"/>
      <c r="C2" s="982" t="s">
        <v>34477</v>
      </c>
      <c r="D2" s="983"/>
      <c r="E2" s="983"/>
      <c r="F2" s="983"/>
      <c r="G2" s="983"/>
      <c r="H2" s="983"/>
      <c r="I2" s="983"/>
      <c r="J2" s="983"/>
      <c r="K2" s="984"/>
    </row>
    <row r="3" spans="1:14" ht="17.25" customHeight="1" thickBot="1" x14ac:dyDescent="0.25">
      <c r="A3" s="985" t="s">
        <v>34475</v>
      </c>
      <c r="B3" s="986"/>
      <c r="C3" s="987"/>
      <c r="D3" s="987" t="s">
        <v>34443</v>
      </c>
      <c r="E3" s="987"/>
      <c r="F3" s="987"/>
      <c r="G3" s="987"/>
      <c r="H3" s="987"/>
      <c r="I3" s="987" t="s">
        <v>34442</v>
      </c>
      <c r="J3" s="987"/>
      <c r="K3" s="988"/>
    </row>
    <row r="4" spans="1:14" ht="17.25" customHeight="1" x14ac:dyDescent="0.2">
      <c r="A4" s="886" t="s">
        <v>34416</v>
      </c>
      <c r="B4" s="859" t="s">
        <v>34415</v>
      </c>
      <c r="C4" s="858" t="s">
        <v>34441</v>
      </c>
      <c r="D4" s="889" t="s">
        <v>34440</v>
      </c>
      <c r="E4" s="944" t="s">
        <v>34439</v>
      </c>
      <c r="F4" s="944"/>
      <c r="G4" s="944"/>
      <c r="H4" s="944"/>
      <c r="I4" s="944" t="s">
        <v>34438</v>
      </c>
      <c r="J4" s="944"/>
      <c r="K4" s="976"/>
    </row>
    <row r="5" spans="1:14" s="546" customFormat="1" ht="21" customHeight="1" x14ac:dyDescent="0.2">
      <c r="A5" s="887"/>
      <c r="B5" s="860"/>
      <c r="C5" s="888"/>
      <c r="D5" s="890"/>
      <c r="E5" s="872" t="s">
        <v>34437</v>
      </c>
      <c r="F5" s="873"/>
      <c r="G5" s="494" t="s">
        <v>34436</v>
      </c>
      <c r="H5" s="494" t="s">
        <v>34435</v>
      </c>
      <c r="I5" s="493" t="s">
        <v>34434</v>
      </c>
      <c r="J5" s="493" t="s">
        <v>34433</v>
      </c>
      <c r="K5" s="493" t="s">
        <v>34432</v>
      </c>
      <c r="L5" s="503"/>
      <c r="M5" s="503"/>
    </row>
    <row r="6" spans="1:14" s="546" customFormat="1" ht="18" customHeight="1" x14ac:dyDescent="0.2">
      <c r="A6" s="397"/>
      <c r="B6" s="535"/>
      <c r="C6" s="547"/>
      <c r="D6" s="395"/>
      <c r="E6" s="809"/>
      <c r="F6" s="810"/>
      <c r="G6" s="394"/>
      <c r="H6" s="394"/>
      <c r="I6" s="393"/>
      <c r="J6" s="393"/>
      <c r="K6" s="393"/>
      <c r="L6" s="503"/>
      <c r="M6" s="503"/>
    </row>
    <row r="7" spans="1:14" s="546" customFormat="1" ht="14.45" customHeight="1" x14ac:dyDescent="0.2">
      <c r="A7" s="397"/>
      <c r="B7" s="535"/>
      <c r="C7" s="547"/>
      <c r="D7" s="395"/>
      <c r="E7" s="809"/>
      <c r="F7" s="810"/>
      <c r="G7" s="394"/>
      <c r="H7" s="394"/>
      <c r="I7" s="393"/>
      <c r="J7" s="393"/>
      <c r="K7" s="393"/>
      <c r="L7" s="503"/>
      <c r="M7" s="503"/>
    </row>
    <row r="8" spans="1:14" s="546" customFormat="1" ht="29.45" customHeight="1" x14ac:dyDescent="0.2">
      <c r="A8" s="397"/>
      <c r="B8" s="535"/>
      <c r="C8" s="547"/>
      <c r="D8" s="395"/>
      <c r="E8" s="809"/>
      <c r="F8" s="810"/>
      <c r="G8" s="394"/>
      <c r="H8" s="394"/>
      <c r="I8" s="393"/>
      <c r="J8" s="393"/>
      <c r="K8" s="393"/>
      <c r="L8" s="503"/>
      <c r="M8" s="503"/>
    </row>
    <row r="9" spans="1:14" ht="17.25" customHeight="1" thickBot="1" x14ac:dyDescent="0.25">
      <c r="A9" s="968"/>
      <c r="B9" s="969"/>
      <c r="C9" s="970"/>
      <c r="D9" s="927"/>
      <c r="E9" s="927"/>
      <c r="F9" s="927"/>
      <c r="G9" s="927"/>
      <c r="H9" s="927"/>
      <c r="I9" s="927"/>
      <c r="J9" s="927"/>
      <c r="K9" s="509">
        <f>SUM(K6:K8)</f>
        <v>0</v>
      </c>
    </row>
    <row r="10" spans="1:14" ht="21" customHeight="1" x14ac:dyDescent="0.2">
      <c r="A10" s="529" t="s">
        <v>34416</v>
      </c>
      <c r="B10" s="528" t="s">
        <v>34415</v>
      </c>
      <c r="C10" s="527" t="s">
        <v>34429</v>
      </c>
      <c r="D10" s="527" t="s">
        <v>34428</v>
      </c>
      <c r="E10" s="971" t="s">
        <v>17</v>
      </c>
      <c r="F10" s="972"/>
      <c r="G10" s="972"/>
      <c r="H10" s="973"/>
      <c r="I10" s="945" t="s">
        <v>34427</v>
      </c>
      <c r="J10" s="945"/>
      <c r="K10" s="545" t="s">
        <v>34426</v>
      </c>
    </row>
    <row r="11" spans="1:14" ht="17.25" customHeight="1" x14ac:dyDescent="0.2">
      <c r="A11" s="525">
        <v>20110</v>
      </c>
      <c r="B11" s="535" t="s">
        <v>34404</v>
      </c>
      <c r="C11" s="541" t="str">
        <f>VLOOKUP(A11,'[5]Page 1'!$A$3:$D$111,2,)</f>
        <v>Pedreiro de O.A.E.</v>
      </c>
      <c r="D11" s="522" t="str">
        <f>VLOOKUP(A11,'[5]Page 1'!$A$3:$D$111,3,)</f>
        <v>h</v>
      </c>
      <c r="E11" s="966">
        <v>0.3</v>
      </c>
      <c r="F11" s="966"/>
      <c r="G11" s="966"/>
      <c r="H11" s="966"/>
      <c r="I11" s="967">
        <v>19.2</v>
      </c>
      <c r="J11" s="967"/>
      <c r="K11" s="540">
        <f>ROUND(I11*E11,2)</f>
        <v>5.76</v>
      </c>
    </row>
    <row r="12" spans="1:14" ht="17.25" customHeight="1" x14ac:dyDescent="0.2">
      <c r="A12" s="963" t="s">
        <v>34425</v>
      </c>
      <c r="B12" s="964"/>
      <c r="C12" s="965"/>
      <c r="D12" s="965"/>
      <c r="E12" s="965"/>
      <c r="F12" s="965"/>
      <c r="G12" s="965"/>
      <c r="H12" s="965"/>
      <c r="I12" s="965"/>
      <c r="J12" s="965"/>
      <c r="K12" s="510">
        <f>SUM(K11:K11)</f>
        <v>5.76</v>
      </c>
    </row>
    <row r="13" spans="1:14" ht="17.25" customHeight="1" x14ac:dyDescent="0.2">
      <c r="A13" s="963" t="s">
        <v>34424</v>
      </c>
      <c r="B13" s="964"/>
      <c r="C13" s="965"/>
      <c r="D13" s="965"/>
      <c r="E13" s="965"/>
      <c r="F13" s="965"/>
      <c r="G13" s="965"/>
      <c r="H13" s="965"/>
      <c r="I13" s="965"/>
      <c r="J13" s="965"/>
      <c r="K13" s="539">
        <v>8.3699999999999992</v>
      </c>
    </row>
    <row r="14" spans="1:14" ht="17.25" customHeight="1" x14ac:dyDescent="0.2">
      <c r="A14" s="963" t="s">
        <v>34423</v>
      </c>
      <c r="B14" s="964"/>
      <c r="C14" s="965"/>
      <c r="D14" s="965"/>
      <c r="E14" s="965"/>
      <c r="F14" s="965"/>
      <c r="G14" s="965"/>
      <c r="H14" s="965"/>
      <c r="I14" s="965"/>
      <c r="J14" s="965"/>
      <c r="K14" s="538">
        <v>1</v>
      </c>
    </row>
    <row r="15" spans="1:14" ht="17.25" customHeight="1" thickBot="1" x14ac:dyDescent="0.25">
      <c r="A15" s="925" t="s">
        <v>34422</v>
      </c>
      <c r="B15" s="926"/>
      <c r="C15" s="927"/>
      <c r="D15" s="927"/>
      <c r="E15" s="927"/>
      <c r="F15" s="927"/>
      <c r="G15" s="927"/>
      <c r="H15" s="927"/>
      <c r="I15" s="927"/>
      <c r="J15" s="927"/>
      <c r="K15" s="509">
        <f>ROUND((K9+K12+K13)/K14,2)</f>
        <v>14.13</v>
      </c>
    </row>
    <row r="16" spans="1:14" s="503" customFormat="1" ht="20.25" customHeight="1" x14ac:dyDescent="0.2">
      <c r="A16" s="529" t="s">
        <v>34416</v>
      </c>
      <c r="B16" s="528" t="s">
        <v>34415</v>
      </c>
      <c r="C16" s="527" t="s">
        <v>15284</v>
      </c>
      <c r="D16" s="527" t="s">
        <v>33</v>
      </c>
      <c r="E16" s="945" t="s">
        <v>34418</v>
      </c>
      <c r="F16" s="945"/>
      <c r="G16" s="945"/>
      <c r="H16" s="945"/>
      <c r="I16" s="945" t="s">
        <v>34409</v>
      </c>
      <c r="J16" s="945"/>
      <c r="K16" s="526" t="s">
        <v>32898</v>
      </c>
      <c r="N16" s="502"/>
    </row>
    <row r="17" spans="1:14" s="503" customFormat="1" ht="24" customHeight="1" x14ac:dyDescent="0.2">
      <c r="A17" s="549">
        <v>10629</v>
      </c>
      <c r="B17" s="548" t="s">
        <v>34404</v>
      </c>
      <c r="C17" s="501" t="s">
        <v>34447</v>
      </c>
      <c r="D17" s="533" t="s">
        <v>748</v>
      </c>
      <c r="E17" s="958">
        <v>1</v>
      </c>
      <c r="F17" s="959"/>
      <c r="G17" s="959"/>
      <c r="H17" s="960"/>
      <c r="I17" s="961">
        <v>22.38</v>
      </c>
      <c r="J17" s="962"/>
      <c r="K17" s="521">
        <f>E17*I17</f>
        <v>22.38</v>
      </c>
      <c r="N17" s="502"/>
    </row>
    <row r="18" spans="1:14" s="503" customFormat="1" ht="17.25" customHeight="1" thickBot="1" x14ac:dyDescent="0.25">
      <c r="A18" s="925" t="s">
        <v>34420</v>
      </c>
      <c r="B18" s="926"/>
      <c r="C18" s="927"/>
      <c r="D18" s="927"/>
      <c r="E18" s="927"/>
      <c r="F18" s="927"/>
      <c r="G18" s="927"/>
      <c r="H18" s="927"/>
      <c r="I18" s="927"/>
      <c r="J18" s="927"/>
      <c r="K18" s="509">
        <f>SUM(K17:K17)</f>
        <v>22.38</v>
      </c>
      <c r="N18" s="502"/>
    </row>
    <row r="19" spans="1:14" s="503" customFormat="1" ht="21" customHeight="1" x14ac:dyDescent="0.2">
      <c r="A19" s="529" t="s">
        <v>34416</v>
      </c>
      <c r="B19" s="528" t="s">
        <v>34415</v>
      </c>
      <c r="C19" s="527" t="s">
        <v>34419</v>
      </c>
      <c r="D19" s="527" t="s">
        <v>33</v>
      </c>
      <c r="E19" s="945" t="s">
        <v>34418</v>
      </c>
      <c r="F19" s="945"/>
      <c r="G19" s="945"/>
      <c r="H19" s="945"/>
      <c r="I19" s="945" t="s">
        <v>34409</v>
      </c>
      <c r="J19" s="945"/>
      <c r="K19" s="526" t="s">
        <v>32898</v>
      </c>
      <c r="N19" s="502"/>
    </row>
    <row r="20" spans="1:14" s="503" customFormat="1" ht="17.25" customHeight="1" x14ac:dyDescent="0.2">
      <c r="A20" s="525"/>
      <c r="B20" s="524"/>
      <c r="C20" s="523"/>
      <c r="D20" s="522"/>
      <c r="E20" s="946"/>
      <c r="F20" s="947"/>
      <c r="G20" s="947"/>
      <c r="H20" s="948"/>
      <c r="I20" s="949"/>
      <c r="J20" s="950"/>
      <c r="K20" s="521"/>
      <c r="N20" s="502"/>
    </row>
    <row r="21" spans="1:14" s="503" customFormat="1" ht="17.25" customHeight="1" thickBot="1" x14ac:dyDescent="0.25">
      <c r="A21" s="951" t="s">
        <v>34417</v>
      </c>
      <c r="B21" s="952"/>
      <c r="C21" s="953"/>
      <c r="D21" s="953"/>
      <c r="E21" s="953"/>
      <c r="F21" s="953"/>
      <c r="G21" s="953"/>
      <c r="H21" s="953"/>
      <c r="I21" s="953"/>
      <c r="J21" s="953"/>
      <c r="K21" s="520">
        <f>SUM(K20:K20)</f>
        <v>0</v>
      </c>
      <c r="N21" s="502"/>
    </row>
    <row r="22" spans="1:14" s="503" customFormat="1" ht="17.25" customHeight="1" x14ac:dyDescent="0.2">
      <c r="A22" s="855" t="s">
        <v>34416</v>
      </c>
      <c r="B22" s="857" t="s">
        <v>34415</v>
      </c>
      <c r="C22" s="859" t="s">
        <v>34414</v>
      </c>
      <c r="D22" s="943" t="s">
        <v>33</v>
      </c>
      <c r="E22" s="519" t="s">
        <v>34413</v>
      </c>
      <c r="F22" s="943" t="s">
        <v>34412</v>
      </c>
      <c r="G22" s="939" t="s">
        <v>34411</v>
      </c>
      <c r="H22" s="939"/>
      <c r="I22" s="939"/>
      <c r="J22" s="939"/>
      <c r="K22" s="940" t="s">
        <v>32898</v>
      </c>
      <c r="N22" s="502"/>
    </row>
    <row r="23" spans="1:14" s="503" customFormat="1" ht="16.899999999999999" customHeight="1" x14ac:dyDescent="0.2">
      <c r="A23" s="856"/>
      <c r="B23" s="858"/>
      <c r="C23" s="860"/>
      <c r="D23" s="944"/>
      <c r="E23" s="518" t="s">
        <v>42</v>
      </c>
      <c r="F23" s="944"/>
      <c r="G23" s="939" t="s">
        <v>34410</v>
      </c>
      <c r="H23" s="939"/>
      <c r="I23" s="939" t="s">
        <v>34409</v>
      </c>
      <c r="J23" s="939"/>
      <c r="K23" s="941"/>
      <c r="N23" s="502"/>
    </row>
    <row r="24" spans="1:14" s="503" customFormat="1" ht="17.25" customHeight="1" x14ac:dyDescent="0.2">
      <c r="A24" s="360"/>
      <c r="B24" s="514"/>
      <c r="C24" s="513"/>
      <c r="D24" s="512"/>
      <c r="E24" s="512"/>
      <c r="F24" s="511"/>
      <c r="G24" s="906"/>
      <c r="H24" s="907"/>
      <c r="I24" s="920"/>
      <c r="J24" s="921"/>
      <c r="K24" s="510"/>
      <c r="N24" s="502"/>
    </row>
    <row r="25" spans="1:14" s="503" customFormat="1" ht="17.25" customHeight="1" thickBot="1" x14ac:dyDescent="0.25">
      <c r="A25" s="925" t="s">
        <v>34401</v>
      </c>
      <c r="B25" s="926"/>
      <c r="C25" s="927"/>
      <c r="D25" s="927"/>
      <c r="E25" s="927"/>
      <c r="F25" s="927"/>
      <c r="G25" s="927"/>
      <c r="H25" s="927"/>
      <c r="I25" s="927"/>
      <c r="J25" s="927"/>
      <c r="K25" s="509">
        <f>SUM(K24:K24)</f>
        <v>0</v>
      </c>
      <c r="N25" s="502"/>
    </row>
    <row r="26" spans="1:14" s="503" customFormat="1" ht="17.25" customHeight="1" thickBot="1" x14ac:dyDescent="0.25">
      <c r="A26" s="928"/>
      <c r="B26" s="929"/>
      <c r="C26" s="930"/>
      <c r="D26" s="930"/>
      <c r="E26" s="930"/>
      <c r="F26" s="930"/>
      <c r="G26" s="930"/>
      <c r="H26" s="930"/>
      <c r="I26" s="930"/>
      <c r="J26" s="930"/>
      <c r="K26" s="931"/>
      <c r="N26" s="502"/>
    </row>
    <row r="27" spans="1:14" s="503" customFormat="1" ht="17.25" customHeight="1" x14ac:dyDescent="0.2">
      <c r="A27" s="932" t="s">
        <v>34400</v>
      </c>
      <c r="B27" s="933"/>
      <c r="C27" s="934"/>
      <c r="D27" s="934"/>
      <c r="E27" s="934"/>
      <c r="F27" s="934"/>
      <c r="G27" s="934"/>
      <c r="H27" s="934"/>
      <c r="I27" s="934"/>
      <c r="J27" s="934"/>
      <c r="K27" s="508">
        <f>K15+K18+K21+K25</f>
        <v>36.51</v>
      </c>
      <c r="N27" s="502"/>
    </row>
    <row r="28" spans="1:14" s="503" customFormat="1" ht="17.25" customHeight="1" x14ac:dyDescent="0.2">
      <c r="A28" s="935" t="s">
        <v>34399</v>
      </c>
      <c r="B28" s="936"/>
      <c r="C28" s="936"/>
      <c r="D28" s="936"/>
      <c r="E28" s="936"/>
      <c r="F28" s="507"/>
      <c r="G28" s="937">
        <f>'[1]Planilha Orçamentária'!F5</f>
        <v>0.29630000000000001</v>
      </c>
      <c r="H28" s="937"/>
      <c r="I28" s="937"/>
      <c r="J28" s="938"/>
      <c r="K28" s="506">
        <f>K27*G28</f>
        <v>10.817912999999999</v>
      </c>
      <c r="N28" s="502"/>
    </row>
    <row r="29" spans="1:14" s="503" customFormat="1" ht="17.25" customHeight="1" thickBot="1" x14ac:dyDescent="0.25">
      <c r="A29" s="922" t="s">
        <v>34398</v>
      </c>
      <c r="B29" s="923"/>
      <c r="C29" s="924"/>
      <c r="D29" s="924"/>
      <c r="E29" s="924"/>
      <c r="F29" s="924"/>
      <c r="G29" s="924"/>
      <c r="H29" s="924"/>
      <c r="I29" s="924"/>
      <c r="J29" s="924"/>
      <c r="K29" s="505">
        <f>K27+K28</f>
        <v>47.327912999999995</v>
      </c>
      <c r="N29" s="502"/>
    </row>
    <row r="32" spans="1:14" ht="17.25" customHeight="1" x14ac:dyDescent="0.2">
      <c r="L32" s="502"/>
      <c r="M32" s="502"/>
    </row>
  </sheetData>
  <mergeCells count="52">
    <mergeCell ref="A1:K1"/>
    <mergeCell ref="A2:B2"/>
    <mergeCell ref="C2:K2"/>
    <mergeCell ref="A3:C3"/>
    <mergeCell ref="D3:H3"/>
    <mergeCell ref="I3:K3"/>
    <mergeCell ref="A4:A5"/>
    <mergeCell ref="B4:B5"/>
    <mergeCell ref="C4:C5"/>
    <mergeCell ref="D4:D5"/>
    <mergeCell ref="E4:H4"/>
    <mergeCell ref="I4:K4"/>
    <mergeCell ref="E5:F5"/>
    <mergeCell ref="E6:F6"/>
    <mergeCell ref="E7:F7"/>
    <mergeCell ref="E8:F8"/>
    <mergeCell ref="A9:J9"/>
    <mergeCell ref="E10:H10"/>
    <mergeCell ref="I10:J10"/>
    <mergeCell ref="E11:H11"/>
    <mergeCell ref="I11:J11"/>
    <mergeCell ref="A12:J12"/>
    <mergeCell ref="A13:J13"/>
    <mergeCell ref="A14:J14"/>
    <mergeCell ref="A15:J15"/>
    <mergeCell ref="E16:H16"/>
    <mergeCell ref="I16:J16"/>
    <mergeCell ref="E17:H17"/>
    <mergeCell ref="I17:J17"/>
    <mergeCell ref="A18:J18"/>
    <mergeCell ref="E19:H19"/>
    <mergeCell ref="I19:J19"/>
    <mergeCell ref="A25:J25"/>
    <mergeCell ref="E20:H20"/>
    <mergeCell ref="I20:J20"/>
    <mergeCell ref="A21:J21"/>
    <mergeCell ref="A22:A23"/>
    <mergeCell ref="B22:B23"/>
    <mergeCell ref="C22:C23"/>
    <mergeCell ref="D22:D23"/>
    <mergeCell ref="F22:F23"/>
    <mergeCell ref="G22:J22"/>
    <mergeCell ref="A26:K26"/>
    <mergeCell ref="A27:J27"/>
    <mergeCell ref="A28:E28"/>
    <mergeCell ref="G28:J28"/>
    <mergeCell ref="A29:J29"/>
    <mergeCell ref="K22:K23"/>
    <mergeCell ref="G23:H23"/>
    <mergeCell ref="I23:J23"/>
    <mergeCell ref="G24:H24"/>
    <mergeCell ref="I24:J24"/>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36"/>
  <sheetViews>
    <sheetView view="pageBreakPreview" zoomScaleNormal="100" zoomScaleSheetLayoutView="100" zoomScalePageLayoutView="85" workbookViewId="0">
      <selection activeCell="I35" sqref="I35"/>
    </sheetView>
  </sheetViews>
  <sheetFormatPr defaultColWidth="9.140625" defaultRowHeight="17.25" customHeight="1" x14ac:dyDescent="0.2"/>
  <cols>
    <col min="1" max="2" width="8.140625" style="348" customWidth="1"/>
    <col min="3" max="3" width="38.85546875" style="348" customWidth="1"/>
    <col min="4" max="4" width="9" style="348" customWidth="1"/>
    <col min="5" max="5" width="7.140625" style="348" customWidth="1"/>
    <col min="6" max="6" width="11" style="348" customWidth="1"/>
    <col min="7" max="8" width="7.140625" style="348" customWidth="1"/>
    <col min="9" max="10" width="8.85546875" style="348" customWidth="1"/>
    <col min="11" max="11" width="11.85546875" style="348" customWidth="1"/>
    <col min="12" max="12" width="9.42578125" style="347" customWidth="1"/>
    <col min="13" max="13" width="9.140625" style="347"/>
    <col min="14" max="16384" width="9.140625" style="346"/>
  </cols>
  <sheetData>
    <row r="1" spans="1:14" ht="57.75" customHeight="1" thickBot="1" x14ac:dyDescent="0.25">
      <c r="A1" s="874" t="s">
        <v>34446</v>
      </c>
      <c r="B1" s="875"/>
      <c r="C1" s="875"/>
      <c r="D1" s="875"/>
      <c r="E1" s="875"/>
      <c r="F1" s="875"/>
      <c r="G1" s="875"/>
      <c r="H1" s="875"/>
      <c r="I1" s="875"/>
      <c r="J1" s="875"/>
      <c r="K1" s="876"/>
    </row>
    <row r="2" spans="1:14" ht="20.25" customHeight="1" x14ac:dyDescent="0.2">
      <c r="A2" s="877" t="s">
        <v>34476</v>
      </c>
      <c r="B2" s="878"/>
      <c r="C2" s="989" t="s">
        <v>34485</v>
      </c>
      <c r="D2" s="880"/>
      <c r="E2" s="880"/>
      <c r="F2" s="880"/>
      <c r="G2" s="880"/>
      <c r="H2" s="880"/>
      <c r="I2" s="880"/>
      <c r="J2" s="880"/>
      <c r="K2" s="881"/>
    </row>
    <row r="3" spans="1:14" ht="17.25" customHeight="1" thickBot="1" x14ac:dyDescent="0.25">
      <c r="A3" s="882" t="s">
        <v>34475</v>
      </c>
      <c r="B3" s="883"/>
      <c r="C3" s="884"/>
      <c r="D3" s="884" t="s">
        <v>34443</v>
      </c>
      <c r="E3" s="884"/>
      <c r="F3" s="884"/>
      <c r="G3" s="884"/>
      <c r="H3" s="884"/>
      <c r="I3" s="884" t="s">
        <v>34486</v>
      </c>
      <c r="J3" s="884"/>
      <c r="K3" s="885"/>
    </row>
    <row r="4" spans="1:14" ht="17.25" customHeight="1" x14ac:dyDescent="0.2">
      <c r="A4" s="886" t="s">
        <v>34416</v>
      </c>
      <c r="B4" s="859" t="s">
        <v>34415</v>
      </c>
      <c r="C4" s="858" t="s">
        <v>34441</v>
      </c>
      <c r="D4" s="889" t="s">
        <v>34440</v>
      </c>
      <c r="E4" s="862" t="s">
        <v>34439</v>
      </c>
      <c r="F4" s="862"/>
      <c r="G4" s="862"/>
      <c r="H4" s="862"/>
      <c r="I4" s="862" t="s">
        <v>34438</v>
      </c>
      <c r="J4" s="862"/>
      <c r="K4" s="871"/>
    </row>
    <row r="5" spans="1:14" s="392" customFormat="1" ht="21" customHeight="1" x14ac:dyDescent="0.2">
      <c r="A5" s="887"/>
      <c r="B5" s="860"/>
      <c r="C5" s="888"/>
      <c r="D5" s="890"/>
      <c r="E5" s="872" t="s">
        <v>34437</v>
      </c>
      <c r="F5" s="873"/>
      <c r="G5" s="399" t="s">
        <v>34436</v>
      </c>
      <c r="H5" s="399" t="s">
        <v>34435</v>
      </c>
      <c r="I5" s="398" t="s">
        <v>34434</v>
      </c>
      <c r="J5" s="398" t="s">
        <v>34433</v>
      </c>
      <c r="K5" s="398" t="s">
        <v>34432</v>
      </c>
      <c r="L5" s="347"/>
      <c r="M5" s="347"/>
    </row>
    <row r="6" spans="1:14" s="392" customFormat="1" ht="36" x14ac:dyDescent="0.2">
      <c r="A6" s="397">
        <v>30113</v>
      </c>
      <c r="B6" s="379" t="s">
        <v>34404</v>
      </c>
      <c r="C6" s="396" t="s">
        <v>34448</v>
      </c>
      <c r="D6" s="395"/>
      <c r="E6" s="809">
        <v>2.1</v>
      </c>
      <c r="F6" s="810"/>
      <c r="G6" s="394">
        <v>0.6</v>
      </c>
      <c r="H6" s="394">
        <v>0.4</v>
      </c>
      <c r="I6" s="393">
        <v>26.09</v>
      </c>
      <c r="J6" s="393">
        <v>15.11</v>
      </c>
      <c r="K6" s="393">
        <f>I6*E6</f>
        <v>54.789000000000001</v>
      </c>
      <c r="L6" s="347"/>
      <c r="M6" s="347"/>
    </row>
    <row r="7" spans="1:14" s="392" customFormat="1" ht="24" x14ac:dyDescent="0.2">
      <c r="A7" s="397">
        <v>30133</v>
      </c>
      <c r="B7" s="379" t="s">
        <v>34404</v>
      </c>
      <c r="C7" s="396" t="s">
        <v>34449</v>
      </c>
      <c r="D7" s="395"/>
      <c r="E7" s="809">
        <v>2.1</v>
      </c>
      <c r="F7" s="810"/>
      <c r="G7" s="394">
        <v>0.9</v>
      </c>
      <c r="H7" s="394">
        <v>0.1</v>
      </c>
      <c r="I7" s="393">
        <v>221.74</v>
      </c>
      <c r="J7" s="393">
        <v>102.54</v>
      </c>
      <c r="K7" s="393">
        <f>I7*E7</f>
        <v>465.65400000000005</v>
      </c>
      <c r="L7" s="347"/>
      <c r="M7" s="347"/>
    </row>
    <row r="8" spans="1:14" ht="17.25" customHeight="1" thickBot="1" x14ac:dyDescent="0.25">
      <c r="A8" s="865" t="s">
        <v>34430</v>
      </c>
      <c r="B8" s="866"/>
      <c r="C8" s="867"/>
      <c r="D8" s="838"/>
      <c r="E8" s="838"/>
      <c r="F8" s="854"/>
      <c r="G8" s="854"/>
      <c r="H8" s="854"/>
      <c r="I8" s="854"/>
      <c r="J8" s="838"/>
      <c r="K8" s="354">
        <f>SUM(K6:K7)</f>
        <v>520.4430000000001</v>
      </c>
    </row>
    <row r="9" spans="1:14" ht="21" customHeight="1" thickBot="1" x14ac:dyDescent="0.25">
      <c r="A9" s="407" t="s">
        <v>34416</v>
      </c>
      <c r="B9" s="406" t="s">
        <v>34415</v>
      </c>
      <c r="C9" s="406" t="s">
        <v>34429</v>
      </c>
      <c r="D9" s="868" t="s">
        <v>34450</v>
      </c>
      <c r="E9" s="869"/>
      <c r="F9" s="868" t="s">
        <v>34451</v>
      </c>
      <c r="G9" s="870"/>
      <c r="H9" s="868" t="s">
        <v>34452</v>
      </c>
      <c r="I9" s="869"/>
      <c r="J9" s="404" t="s">
        <v>34453</v>
      </c>
      <c r="K9" s="405" t="s">
        <v>34426</v>
      </c>
    </row>
    <row r="10" spans="1:14" ht="17.25" customHeight="1" x14ac:dyDescent="0.2">
      <c r="A10" s="380">
        <v>20059</v>
      </c>
      <c r="B10" s="379" t="s">
        <v>34404</v>
      </c>
      <c r="C10" s="403" t="s">
        <v>15907</v>
      </c>
      <c r="D10" s="817">
        <v>2.2599999999999998</v>
      </c>
      <c r="E10" s="818"/>
      <c r="F10" s="863">
        <v>128.33000000000001</v>
      </c>
      <c r="G10" s="864"/>
      <c r="H10" s="863">
        <v>22.51</v>
      </c>
      <c r="I10" s="864"/>
      <c r="J10" s="402">
        <v>1</v>
      </c>
      <c r="K10" s="368">
        <f>H10*J10</f>
        <v>22.51</v>
      </c>
    </row>
    <row r="11" spans="1:14" ht="17.25" customHeight="1" x14ac:dyDescent="0.2">
      <c r="A11" s="372">
        <v>20002</v>
      </c>
      <c r="B11" s="379" t="s">
        <v>34404</v>
      </c>
      <c r="C11" s="387" t="s">
        <v>15942</v>
      </c>
      <c r="D11" s="916">
        <v>1.02</v>
      </c>
      <c r="E11" s="917"/>
      <c r="F11" s="918">
        <v>128.33000000000001</v>
      </c>
      <c r="G11" s="919"/>
      <c r="H11" s="918">
        <v>10.16</v>
      </c>
      <c r="I11" s="919"/>
      <c r="J11" s="401">
        <v>2</v>
      </c>
      <c r="K11" s="386">
        <f>H11*J11</f>
        <v>20.32</v>
      </c>
    </row>
    <row r="12" spans="1:14" ht="17.25" customHeight="1" x14ac:dyDescent="0.2">
      <c r="A12" s="833" t="s">
        <v>34425</v>
      </c>
      <c r="B12" s="834"/>
      <c r="C12" s="835"/>
      <c r="D12" s="835"/>
      <c r="E12" s="835"/>
      <c r="F12" s="835"/>
      <c r="G12" s="835"/>
      <c r="H12" s="835"/>
      <c r="I12" s="835"/>
      <c r="J12" s="835"/>
      <c r="K12" s="355">
        <f>SUM(K10:K11)</f>
        <v>42.83</v>
      </c>
    </row>
    <row r="13" spans="1:14" ht="17.25" customHeight="1" x14ac:dyDescent="0.2">
      <c r="A13" s="833" t="s">
        <v>34424</v>
      </c>
      <c r="B13" s="834"/>
      <c r="C13" s="835"/>
      <c r="D13" s="835"/>
      <c r="E13" s="835"/>
      <c r="F13" s="835"/>
      <c r="G13" s="835"/>
      <c r="H13" s="835"/>
      <c r="I13" s="835"/>
      <c r="J13" s="835"/>
      <c r="K13" s="385">
        <f>K12*1.05-K12</f>
        <v>2.1415000000000006</v>
      </c>
    </row>
    <row r="14" spans="1:14" ht="17.25" customHeight="1" x14ac:dyDescent="0.2">
      <c r="A14" s="833" t="s">
        <v>34423</v>
      </c>
      <c r="B14" s="834"/>
      <c r="C14" s="835"/>
      <c r="D14" s="835"/>
      <c r="E14" s="835"/>
      <c r="F14" s="835"/>
      <c r="G14" s="835"/>
      <c r="H14" s="835"/>
      <c r="I14" s="835"/>
      <c r="J14" s="835"/>
      <c r="K14" s="384">
        <v>1</v>
      </c>
    </row>
    <row r="15" spans="1:14" ht="17.25" customHeight="1" thickBot="1" x14ac:dyDescent="0.25">
      <c r="A15" s="836" t="s">
        <v>34422</v>
      </c>
      <c r="B15" s="837"/>
      <c r="C15" s="838"/>
      <c r="D15" s="838"/>
      <c r="E15" s="838"/>
      <c r="F15" s="838"/>
      <c r="G15" s="838"/>
      <c r="H15" s="838"/>
      <c r="I15" s="838"/>
      <c r="J15" s="838"/>
      <c r="K15" s="354">
        <f>ROUND((K8+K12+K13)/K14,2)</f>
        <v>565.41</v>
      </c>
    </row>
    <row r="16" spans="1:14" s="347" customFormat="1" ht="20.25" customHeight="1" x14ac:dyDescent="0.2">
      <c r="A16" s="376" t="s">
        <v>34416</v>
      </c>
      <c r="B16" s="375" t="s">
        <v>34415</v>
      </c>
      <c r="C16" s="374" t="s">
        <v>15284</v>
      </c>
      <c r="D16" s="374" t="s">
        <v>33</v>
      </c>
      <c r="E16" s="845" t="s">
        <v>34418</v>
      </c>
      <c r="F16" s="845"/>
      <c r="G16" s="845"/>
      <c r="H16" s="845"/>
      <c r="I16" s="845" t="s">
        <v>34409</v>
      </c>
      <c r="J16" s="845"/>
      <c r="K16" s="373" t="s">
        <v>32898</v>
      </c>
      <c r="N16" s="346"/>
    </row>
    <row r="17" spans="1:14" s="347" customFormat="1" ht="24" customHeight="1" x14ac:dyDescent="0.2">
      <c r="A17" s="382"/>
      <c r="B17" s="379"/>
      <c r="C17" s="383"/>
      <c r="D17" s="377"/>
      <c r="E17" s="909"/>
      <c r="F17" s="910"/>
      <c r="G17" s="910"/>
      <c r="H17" s="911"/>
      <c r="I17" s="912"/>
      <c r="J17" s="913"/>
      <c r="K17" s="368"/>
      <c r="N17" s="346"/>
    </row>
    <row r="18" spans="1:14" s="347" customFormat="1" ht="12" x14ac:dyDescent="0.2">
      <c r="A18" s="382"/>
      <c r="B18" s="379"/>
      <c r="C18" s="381"/>
      <c r="D18" s="377"/>
      <c r="E18" s="914"/>
      <c r="F18" s="914"/>
      <c r="G18" s="914"/>
      <c r="H18" s="914"/>
      <c r="I18" s="847"/>
      <c r="J18" s="847"/>
      <c r="K18" s="368"/>
      <c r="N18" s="346"/>
    </row>
    <row r="19" spans="1:14" s="347" customFormat="1" ht="17.25" customHeight="1" x14ac:dyDescent="0.2">
      <c r="A19" s="380"/>
      <c r="B19" s="379"/>
      <c r="C19" s="378"/>
      <c r="D19" s="377"/>
      <c r="E19" s="914"/>
      <c r="F19" s="914"/>
      <c r="G19" s="914"/>
      <c r="H19" s="914"/>
      <c r="I19" s="847"/>
      <c r="J19" s="847"/>
      <c r="K19" s="368"/>
      <c r="N19" s="346"/>
    </row>
    <row r="20" spans="1:14" s="347" customFormat="1" ht="23.45" customHeight="1" x14ac:dyDescent="0.2">
      <c r="A20" s="380"/>
      <c r="B20" s="379"/>
      <c r="C20" s="378"/>
      <c r="D20" s="377"/>
      <c r="E20" s="914"/>
      <c r="F20" s="914"/>
      <c r="G20" s="914"/>
      <c r="H20" s="914"/>
      <c r="I20" s="847"/>
      <c r="J20" s="847"/>
      <c r="K20" s="368"/>
      <c r="N20" s="346"/>
    </row>
    <row r="21" spans="1:14" s="347" customFormat="1" ht="17.25" customHeight="1" thickBot="1" x14ac:dyDescent="0.25">
      <c r="A21" s="836" t="s">
        <v>34420</v>
      </c>
      <c r="B21" s="837"/>
      <c r="C21" s="838"/>
      <c r="D21" s="838"/>
      <c r="E21" s="838"/>
      <c r="F21" s="838"/>
      <c r="G21" s="838"/>
      <c r="H21" s="838"/>
      <c r="I21" s="838"/>
      <c r="J21" s="838"/>
      <c r="K21" s="354">
        <f>SUM(K17:K20)</f>
        <v>0</v>
      </c>
      <c r="N21" s="346"/>
    </row>
    <row r="22" spans="1:14" s="347" customFormat="1" ht="21" customHeight="1" x14ac:dyDescent="0.2">
      <c r="A22" s="376" t="s">
        <v>34416</v>
      </c>
      <c r="B22" s="375" t="s">
        <v>34415</v>
      </c>
      <c r="C22" s="374" t="s">
        <v>34419</v>
      </c>
      <c r="D22" s="374" t="s">
        <v>33</v>
      </c>
      <c r="E22" s="845" t="s">
        <v>34418</v>
      </c>
      <c r="F22" s="845"/>
      <c r="G22" s="845"/>
      <c r="H22" s="845"/>
      <c r="I22" s="845" t="s">
        <v>34409</v>
      </c>
      <c r="J22" s="845"/>
      <c r="K22" s="373" t="s">
        <v>32898</v>
      </c>
      <c r="N22" s="346"/>
    </row>
    <row r="23" spans="1:14" s="347" customFormat="1" ht="22.5" x14ac:dyDescent="0.2">
      <c r="A23" s="380">
        <v>40376</v>
      </c>
      <c r="B23" s="359" t="s">
        <v>34404</v>
      </c>
      <c r="C23" s="378" t="s">
        <v>34454</v>
      </c>
      <c r="D23" s="377" t="s">
        <v>159</v>
      </c>
      <c r="E23" s="846">
        <f>(18.11/310)*250</f>
        <v>14.60483870967742</v>
      </c>
      <c r="F23" s="846"/>
      <c r="G23" s="846"/>
      <c r="H23" s="846"/>
      <c r="I23" s="847">
        <v>6.72</v>
      </c>
      <c r="J23" s="847"/>
      <c r="K23" s="368">
        <f>E23*I23</f>
        <v>98.144516129032255</v>
      </c>
      <c r="N23" s="346"/>
    </row>
    <row r="24" spans="1:14" s="347" customFormat="1" ht="21" customHeight="1" x14ac:dyDescent="0.2">
      <c r="A24" s="380">
        <v>41415</v>
      </c>
      <c r="B24" s="359" t="s">
        <v>34404</v>
      </c>
      <c r="C24" s="378" t="s">
        <v>34455</v>
      </c>
      <c r="D24" s="377" t="s">
        <v>737</v>
      </c>
      <c r="E24" s="915">
        <f>(0.178/310)*250</f>
        <v>0.1435483870967742</v>
      </c>
      <c r="F24" s="915"/>
      <c r="G24" s="915"/>
      <c r="H24" s="915"/>
      <c r="I24" s="847">
        <v>342.6</v>
      </c>
      <c r="J24" s="847"/>
      <c r="K24" s="368">
        <f>E24*I24</f>
        <v>49.179677419354846</v>
      </c>
      <c r="N24" s="346"/>
    </row>
    <row r="25" spans="1:14" s="347" customFormat="1" ht="17.25" customHeight="1" thickBot="1" x14ac:dyDescent="0.25">
      <c r="A25" s="852" t="s">
        <v>34417</v>
      </c>
      <c r="B25" s="853"/>
      <c r="C25" s="854"/>
      <c r="D25" s="854"/>
      <c r="E25" s="854"/>
      <c r="F25" s="854"/>
      <c r="G25" s="854"/>
      <c r="H25" s="854"/>
      <c r="I25" s="854"/>
      <c r="J25" s="854"/>
      <c r="K25" s="367">
        <f>SUM(K23:K24)</f>
        <v>147.32419354838709</v>
      </c>
      <c r="N25" s="346"/>
    </row>
    <row r="26" spans="1:14" s="347" customFormat="1" ht="17.25" customHeight="1" x14ac:dyDescent="0.2">
      <c r="A26" s="855" t="s">
        <v>34416</v>
      </c>
      <c r="B26" s="857" t="s">
        <v>34415</v>
      </c>
      <c r="C26" s="859" t="s">
        <v>34414</v>
      </c>
      <c r="D26" s="861" t="s">
        <v>33</v>
      </c>
      <c r="E26" s="366" t="s">
        <v>34413</v>
      </c>
      <c r="F26" s="861" t="s">
        <v>34412</v>
      </c>
      <c r="G26" s="844" t="s">
        <v>34411</v>
      </c>
      <c r="H26" s="844"/>
      <c r="I26" s="844"/>
      <c r="J26" s="844"/>
      <c r="K26" s="842" t="s">
        <v>32898</v>
      </c>
      <c r="N26" s="346"/>
    </row>
    <row r="27" spans="1:14" s="347" customFormat="1" ht="17.25" customHeight="1" x14ac:dyDescent="0.2">
      <c r="A27" s="856"/>
      <c r="B27" s="858"/>
      <c r="C27" s="860"/>
      <c r="D27" s="862"/>
      <c r="E27" s="365" t="s">
        <v>42</v>
      </c>
      <c r="F27" s="862"/>
      <c r="G27" s="844" t="s">
        <v>34410</v>
      </c>
      <c r="H27" s="844"/>
      <c r="I27" s="844" t="s">
        <v>34409</v>
      </c>
      <c r="J27" s="844"/>
      <c r="K27" s="843"/>
      <c r="N27" s="346"/>
    </row>
    <row r="28" spans="1:14" s="347" customFormat="1" ht="17.25" customHeight="1" x14ac:dyDescent="0.2">
      <c r="A28" s="364"/>
      <c r="B28" s="359"/>
      <c r="C28" s="363"/>
      <c r="D28" s="362"/>
      <c r="E28" s="362"/>
      <c r="F28" s="361"/>
      <c r="G28" s="848"/>
      <c r="H28" s="849"/>
      <c r="I28" s="850"/>
      <c r="J28" s="851"/>
      <c r="K28" s="355"/>
      <c r="N28" s="346"/>
    </row>
    <row r="29" spans="1:14" s="347" customFormat="1" ht="17.25" customHeight="1" thickBot="1" x14ac:dyDescent="0.25">
      <c r="A29" s="836" t="s">
        <v>34401</v>
      </c>
      <c r="B29" s="837"/>
      <c r="C29" s="838"/>
      <c r="D29" s="838"/>
      <c r="E29" s="838"/>
      <c r="F29" s="838"/>
      <c r="G29" s="838"/>
      <c r="H29" s="838"/>
      <c r="I29" s="838"/>
      <c r="J29" s="838"/>
      <c r="K29" s="354">
        <f>SUM(K28:K28)</f>
        <v>0</v>
      </c>
      <c r="N29" s="346"/>
    </row>
    <row r="30" spans="1:14" s="347" customFormat="1" ht="17.25" customHeight="1" thickBot="1" x14ac:dyDescent="0.25">
      <c r="A30" s="819"/>
      <c r="B30" s="820"/>
      <c r="C30" s="821"/>
      <c r="D30" s="821"/>
      <c r="E30" s="821"/>
      <c r="F30" s="821"/>
      <c r="G30" s="821"/>
      <c r="H30" s="821"/>
      <c r="I30" s="821"/>
      <c r="J30" s="821"/>
      <c r="K30" s="822"/>
      <c r="N30" s="346"/>
    </row>
    <row r="31" spans="1:14" s="347" customFormat="1" ht="17.25" customHeight="1" x14ac:dyDescent="0.2">
      <c r="A31" s="823" t="s">
        <v>34400</v>
      </c>
      <c r="B31" s="824"/>
      <c r="C31" s="825"/>
      <c r="D31" s="825"/>
      <c r="E31" s="825"/>
      <c r="F31" s="825"/>
      <c r="G31" s="825"/>
      <c r="H31" s="825"/>
      <c r="I31" s="825"/>
      <c r="J31" s="825"/>
      <c r="K31" s="353">
        <f>K15+K21+K25+K29</f>
        <v>712.73419354838711</v>
      </c>
      <c r="N31" s="346"/>
    </row>
    <row r="32" spans="1:14" s="347" customFormat="1" ht="17.25" customHeight="1" x14ac:dyDescent="0.2">
      <c r="A32" s="826" t="s">
        <v>34399</v>
      </c>
      <c r="B32" s="827"/>
      <c r="C32" s="827"/>
      <c r="D32" s="827"/>
      <c r="E32" s="827"/>
      <c r="F32" s="352"/>
      <c r="G32" s="828" t="e">
        <f>'Planilha Orçamentária'!#REF!</f>
        <v>#REF!</v>
      </c>
      <c r="H32" s="828"/>
      <c r="I32" s="828"/>
      <c r="J32" s="829"/>
      <c r="K32" s="351" t="e">
        <f>K31*G32</f>
        <v>#REF!</v>
      </c>
      <c r="N32" s="346"/>
    </row>
    <row r="33" spans="1:14" s="347" customFormat="1" ht="17.25" customHeight="1" thickBot="1" x14ac:dyDescent="0.25">
      <c r="A33" s="830" t="s">
        <v>34398</v>
      </c>
      <c r="B33" s="831"/>
      <c r="C33" s="832"/>
      <c r="D33" s="832"/>
      <c r="E33" s="832"/>
      <c r="F33" s="832"/>
      <c r="G33" s="832"/>
      <c r="H33" s="832"/>
      <c r="I33" s="832"/>
      <c r="J33" s="832"/>
      <c r="K33" s="350" t="e">
        <f>K31+K32</f>
        <v>#REF!</v>
      </c>
      <c r="N33" s="346"/>
    </row>
    <row r="34" spans="1:14" ht="17.25" customHeight="1" x14ac:dyDescent="0.2">
      <c r="A34" s="349"/>
      <c r="B34" s="349"/>
      <c r="C34" s="349"/>
      <c r="D34" s="349"/>
      <c r="E34" s="349"/>
      <c r="F34" s="349"/>
      <c r="G34" s="349"/>
      <c r="H34" s="349"/>
      <c r="I34" s="349"/>
    </row>
    <row r="36" spans="1:14" ht="17.25" customHeight="1" x14ac:dyDescent="0.2">
      <c r="L36" s="346"/>
      <c r="M36" s="346"/>
    </row>
  </sheetData>
  <mergeCells count="64">
    <mergeCell ref="I4:K4"/>
    <mergeCell ref="E5:F5"/>
    <mergeCell ref="A1:K1"/>
    <mergeCell ref="A2:B2"/>
    <mergeCell ref="C2:K2"/>
    <mergeCell ref="A3:C3"/>
    <mergeCell ref="D3:H3"/>
    <mergeCell ref="I3:K3"/>
    <mergeCell ref="A4:A5"/>
    <mergeCell ref="B4:B5"/>
    <mergeCell ref="C4:C5"/>
    <mergeCell ref="D4:D5"/>
    <mergeCell ref="E4:H4"/>
    <mergeCell ref="F10:G10"/>
    <mergeCell ref="F11:G11"/>
    <mergeCell ref="H10:I10"/>
    <mergeCell ref="E6:F6"/>
    <mergeCell ref="E7:F7"/>
    <mergeCell ref="A8:J8"/>
    <mergeCell ref="E19:H19"/>
    <mergeCell ref="I19:J19"/>
    <mergeCell ref="A12:J12"/>
    <mergeCell ref="A13:J13"/>
    <mergeCell ref="A14:J14"/>
    <mergeCell ref="A15:J15"/>
    <mergeCell ref="E16:H16"/>
    <mergeCell ref="I16:J16"/>
    <mergeCell ref="B26:B27"/>
    <mergeCell ref="C26:C27"/>
    <mergeCell ref="D26:D27"/>
    <mergeCell ref="F26:F27"/>
    <mergeCell ref="G26:J26"/>
    <mergeCell ref="A33:J33"/>
    <mergeCell ref="D9:E9"/>
    <mergeCell ref="D10:E10"/>
    <mergeCell ref="D11:E11"/>
    <mergeCell ref="F9:G9"/>
    <mergeCell ref="H9:I9"/>
    <mergeCell ref="A29:J29"/>
    <mergeCell ref="A30:K30"/>
    <mergeCell ref="A31:J31"/>
    <mergeCell ref="A32:E32"/>
    <mergeCell ref="G32:J32"/>
    <mergeCell ref="K26:K27"/>
    <mergeCell ref="G27:H27"/>
    <mergeCell ref="I27:J27"/>
    <mergeCell ref="A25:J25"/>
    <mergeCell ref="A26:A27"/>
    <mergeCell ref="I28:J28"/>
    <mergeCell ref="G28:H28"/>
    <mergeCell ref="H11:I11"/>
    <mergeCell ref="E23:H23"/>
    <mergeCell ref="I23:J23"/>
    <mergeCell ref="E24:H24"/>
    <mergeCell ref="I24:J24"/>
    <mergeCell ref="E20:H20"/>
    <mergeCell ref="I20:J20"/>
    <mergeCell ref="A21:J21"/>
    <mergeCell ref="E22:H22"/>
    <mergeCell ref="I22:J22"/>
    <mergeCell ref="E17:H17"/>
    <mergeCell ref="I17:J17"/>
    <mergeCell ref="E18:H18"/>
    <mergeCell ref="I18:J18"/>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0"/>
  <sheetViews>
    <sheetView view="pageBreakPreview" topLeftCell="A16" zoomScaleNormal="100" zoomScaleSheetLayoutView="100" zoomScalePageLayoutView="85" workbookViewId="0">
      <selection activeCell="A24" sqref="A24:J24"/>
    </sheetView>
  </sheetViews>
  <sheetFormatPr defaultColWidth="9.140625" defaultRowHeight="17.25" customHeight="1" x14ac:dyDescent="0.2"/>
  <cols>
    <col min="1" max="2" width="8.140625" style="348" customWidth="1"/>
    <col min="3" max="3" width="38.85546875" style="348" customWidth="1"/>
    <col min="4" max="4" width="9" style="348" customWidth="1"/>
    <col min="5" max="5" width="7.140625" style="348" customWidth="1"/>
    <col min="6" max="6" width="11" style="348" customWidth="1"/>
    <col min="7" max="8" width="7.140625" style="348" customWidth="1"/>
    <col min="9" max="10" width="8.85546875" style="348" customWidth="1"/>
    <col min="11" max="11" width="11.85546875" style="348" customWidth="1"/>
    <col min="12" max="12" width="9.42578125" style="347" customWidth="1"/>
    <col min="13" max="13" width="9.140625" style="347"/>
    <col min="14" max="16384" width="9.140625" style="346"/>
  </cols>
  <sheetData>
    <row r="1" spans="1:13" ht="57.75" customHeight="1" thickBot="1" x14ac:dyDescent="0.25">
      <c r="A1" s="874" t="s">
        <v>34446</v>
      </c>
      <c r="B1" s="875"/>
      <c r="C1" s="875"/>
      <c r="D1" s="875"/>
      <c r="E1" s="875"/>
      <c r="F1" s="875"/>
      <c r="G1" s="875"/>
      <c r="H1" s="875"/>
      <c r="I1" s="875"/>
      <c r="J1" s="875"/>
      <c r="K1" s="876"/>
    </row>
    <row r="2" spans="1:13" ht="20.25" customHeight="1" x14ac:dyDescent="0.2">
      <c r="A2" s="877" t="s">
        <v>34476</v>
      </c>
      <c r="B2" s="878"/>
      <c r="C2" s="989" t="s">
        <v>34477</v>
      </c>
      <c r="D2" s="880"/>
      <c r="E2" s="880"/>
      <c r="F2" s="880"/>
      <c r="G2" s="880"/>
      <c r="H2" s="880"/>
      <c r="I2" s="880"/>
      <c r="J2" s="880"/>
      <c r="K2" s="881"/>
    </row>
    <row r="3" spans="1:13" ht="17.25" customHeight="1" thickBot="1" x14ac:dyDescent="0.25">
      <c r="A3" s="882" t="s">
        <v>34475</v>
      </c>
      <c r="B3" s="883"/>
      <c r="C3" s="884"/>
      <c r="D3" s="884" t="s">
        <v>34443</v>
      </c>
      <c r="E3" s="884"/>
      <c r="F3" s="884"/>
      <c r="G3" s="884"/>
      <c r="H3" s="884"/>
      <c r="I3" s="884" t="s">
        <v>34442</v>
      </c>
      <c r="J3" s="884"/>
      <c r="K3" s="885"/>
    </row>
    <row r="4" spans="1:13" ht="17.25" customHeight="1" x14ac:dyDescent="0.2">
      <c r="A4" s="886" t="s">
        <v>34416</v>
      </c>
      <c r="B4" s="859" t="s">
        <v>34415</v>
      </c>
      <c r="C4" s="858" t="s">
        <v>34441</v>
      </c>
      <c r="D4" s="889" t="s">
        <v>34440</v>
      </c>
      <c r="E4" s="862" t="s">
        <v>34439</v>
      </c>
      <c r="F4" s="862"/>
      <c r="G4" s="862"/>
      <c r="H4" s="862"/>
      <c r="I4" s="862" t="s">
        <v>34438</v>
      </c>
      <c r="J4" s="862"/>
      <c r="K4" s="871"/>
    </row>
    <row r="5" spans="1:13" s="392" customFormat="1" ht="21" customHeight="1" x14ac:dyDescent="0.2">
      <c r="A5" s="887"/>
      <c r="B5" s="860"/>
      <c r="C5" s="888"/>
      <c r="D5" s="890"/>
      <c r="E5" s="872" t="s">
        <v>34437</v>
      </c>
      <c r="F5" s="873"/>
      <c r="G5" s="399" t="s">
        <v>34436</v>
      </c>
      <c r="H5" s="399" t="s">
        <v>34435</v>
      </c>
      <c r="I5" s="398" t="s">
        <v>34434</v>
      </c>
      <c r="J5" s="398" t="s">
        <v>34433</v>
      </c>
      <c r="K5" s="398" t="s">
        <v>34432</v>
      </c>
      <c r="L5" s="347"/>
      <c r="M5" s="347"/>
    </row>
    <row r="6" spans="1:13" s="392" customFormat="1" ht="18" customHeight="1" x14ac:dyDescent="0.2">
      <c r="A6" s="397">
        <v>30070</v>
      </c>
      <c r="B6" s="379" t="s">
        <v>34404</v>
      </c>
      <c r="C6" s="396" t="s">
        <v>16010</v>
      </c>
      <c r="D6" s="395"/>
      <c r="E6" s="809">
        <v>1</v>
      </c>
      <c r="F6" s="810"/>
      <c r="G6" s="394">
        <v>1</v>
      </c>
      <c r="H6" s="394">
        <v>0</v>
      </c>
      <c r="I6" s="393">
        <v>24.55</v>
      </c>
      <c r="J6" s="393">
        <v>19.8</v>
      </c>
      <c r="K6" s="393">
        <f>E6*I6</f>
        <v>24.55</v>
      </c>
      <c r="L6" s="347"/>
      <c r="M6" s="347"/>
    </row>
    <row r="7" spans="1:13" s="392" customFormat="1" ht="14.45" customHeight="1" x14ac:dyDescent="0.2">
      <c r="A7" s="397">
        <v>30076</v>
      </c>
      <c r="B7" s="379" t="s">
        <v>34404</v>
      </c>
      <c r="C7" s="396" t="s">
        <v>34431</v>
      </c>
      <c r="D7" s="395"/>
      <c r="E7" s="809">
        <v>3</v>
      </c>
      <c r="F7" s="810"/>
      <c r="G7" s="394">
        <v>1</v>
      </c>
      <c r="H7" s="394">
        <v>0</v>
      </c>
      <c r="I7" s="393">
        <v>0.18</v>
      </c>
      <c r="J7" s="393">
        <v>0.12</v>
      </c>
      <c r="K7" s="393">
        <f t="shared" ref="K7:K8" si="0">E7*I7</f>
        <v>0.54</v>
      </c>
      <c r="L7" s="347"/>
      <c r="M7" s="347"/>
    </row>
    <row r="8" spans="1:13" s="392" customFormat="1" ht="29.45" customHeight="1" x14ac:dyDescent="0.2">
      <c r="A8" s="397">
        <v>30071</v>
      </c>
      <c r="B8" s="379" t="s">
        <v>34404</v>
      </c>
      <c r="C8" s="396" t="s">
        <v>16117</v>
      </c>
      <c r="D8" s="395"/>
      <c r="E8" s="809">
        <v>2</v>
      </c>
      <c r="F8" s="810"/>
      <c r="G8" s="394">
        <v>1</v>
      </c>
      <c r="H8" s="394">
        <v>0</v>
      </c>
      <c r="I8" s="393">
        <v>15.14</v>
      </c>
      <c r="J8" s="393">
        <v>12.3</v>
      </c>
      <c r="K8" s="393">
        <f t="shared" si="0"/>
        <v>30.28</v>
      </c>
      <c r="L8" s="347"/>
      <c r="M8" s="347"/>
    </row>
    <row r="9" spans="1:13" ht="17.25" customHeight="1" thickBot="1" x14ac:dyDescent="0.25">
      <c r="A9" s="865"/>
      <c r="B9" s="866"/>
      <c r="C9" s="867"/>
      <c r="D9" s="838"/>
      <c r="E9" s="838"/>
      <c r="F9" s="838"/>
      <c r="G9" s="838"/>
      <c r="H9" s="838"/>
      <c r="I9" s="838"/>
      <c r="J9" s="838"/>
      <c r="K9" s="354">
        <f>SUM(K6:K8)</f>
        <v>55.370000000000005</v>
      </c>
    </row>
    <row r="10" spans="1:13" ht="21" customHeight="1" x14ac:dyDescent="0.2">
      <c r="A10" s="376" t="s">
        <v>34416</v>
      </c>
      <c r="B10" s="375" t="s">
        <v>34415</v>
      </c>
      <c r="C10" s="374" t="s">
        <v>34429</v>
      </c>
      <c r="D10" s="374" t="s">
        <v>34428</v>
      </c>
      <c r="E10" s="839" t="s">
        <v>17</v>
      </c>
      <c r="F10" s="840"/>
      <c r="G10" s="840"/>
      <c r="H10" s="841"/>
      <c r="I10" s="845" t="s">
        <v>34427</v>
      </c>
      <c r="J10" s="845"/>
      <c r="K10" s="391" t="s">
        <v>34426</v>
      </c>
    </row>
    <row r="11" spans="1:13" ht="17.25" customHeight="1" x14ac:dyDescent="0.2">
      <c r="A11" s="390">
        <v>20062</v>
      </c>
      <c r="B11" s="379" t="s">
        <v>34404</v>
      </c>
      <c r="C11" s="363" t="str">
        <f>VLOOKUP(A11,'[5]Page 1'!$A$3:$D$111,2,)</f>
        <v>Encarregado O.A.E.</v>
      </c>
      <c r="D11" s="389" t="str">
        <f>VLOOKUP(A11,'[5]Page 1'!$A$3:$D$111,3,)</f>
        <v>h</v>
      </c>
      <c r="E11" s="895">
        <v>1</v>
      </c>
      <c r="F11" s="895"/>
      <c r="G11" s="895"/>
      <c r="H11" s="895"/>
      <c r="I11" s="896">
        <v>26.3</v>
      </c>
      <c r="J11" s="896"/>
      <c r="K11" s="388">
        <f>ROUND(I11*E11,2)</f>
        <v>26.3</v>
      </c>
    </row>
    <row r="12" spans="1:13" ht="17.25" customHeight="1" x14ac:dyDescent="0.2">
      <c r="A12" s="372">
        <v>20107</v>
      </c>
      <c r="B12" s="379" t="s">
        <v>34404</v>
      </c>
      <c r="C12" s="387" t="str">
        <f>VLOOKUP(A12,'[5]Page 1'!$A$3:$D$111,2,)</f>
        <v>Operário braçal</v>
      </c>
      <c r="D12" s="369" t="str">
        <f>VLOOKUP(A12,'[5]Page 1'!$A$3:$D$111,3,)</f>
        <v>h</v>
      </c>
      <c r="E12" s="897">
        <v>1</v>
      </c>
      <c r="F12" s="897"/>
      <c r="G12" s="897"/>
      <c r="H12" s="897"/>
      <c r="I12" s="898">
        <v>11.87</v>
      </c>
      <c r="J12" s="898"/>
      <c r="K12" s="386">
        <f>ROUND(I12*E12,2)</f>
        <v>11.87</v>
      </c>
    </row>
    <row r="13" spans="1:13" ht="17.25" customHeight="1" x14ac:dyDescent="0.2">
      <c r="A13" s="372">
        <v>20110</v>
      </c>
      <c r="B13" s="379" t="s">
        <v>34404</v>
      </c>
      <c r="C13" s="387" t="str">
        <f>VLOOKUP(A13,'[5]Page 1'!$A$3:$D$111,2,)</f>
        <v>Pedreiro de O.A.E.</v>
      </c>
      <c r="D13" s="369" t="str">
        <f>VLOOKUP(A13,'[5]Page 1'!$A$3:$D$111,3,)</f>
        <v>h</v>
      </c>
      <c r="E13" s="897">
        <v>2</v>
      </c>
      <c r="F13" s="897"/>
      <c r="G13" s="897"/>
      <c r="H13" s="897"/>
      <c r="I13" s="898">
        <v>19.2</v>
      </c>
      <c r="J13" s="898"/>
      <c r="K13" s="386">
        <f>ROUND(I13*E13,2)</f>
        <v>38.4</v>
      </c>
    </row>
    <row r="14" spans="1:13" ht="17.25" customHeight="1" x14ac:dyDescent="0.2">
      <c r="A14" s="833" t="s">
        <v>34425</v>
      </c>
      <c r="B14" s="834"/>
      <c r="C14" s="835"/>
      <c r="D14" s="835"/>
      <c r="E14" s="835"/>
      <c r="F14" s="835"/>
      <c r="G14" s="835"/>
      <c r="H14" s="835"/>
      <c r="I14" s="835"/>
      <c r="J14" s="835"/>
      <c r="K14" s="355">
        <f>SUM(K11:K13)</f>
        <v>76.569999999999993</v>
      </c>
    </row>
    <row r="15" spans="1:13" ht="17.25" customHeight="1" x14ac:dyDescent="0.2">
      <c r="A15" s="833" t="s">
        <v>34424</v>
      </c>
      <c r="B15" s="834"/>
      <c r="C15" s="835"/>
      <c r="D15" s="835"/>
      <c r="E15" s="835"/>
      <c r="F15" s="835"/>
      <c r="G15" s="835"/>
      <c r="H15" s="835"/>
      <c r="I15" s="835"/>
      <c r="J15" s="835"/>
      <c r="K15" s="385">
        <v>8.3699999999999992</v>
      </c>
    </row>
    <row r="16" spans="1:13" ht="17.25" customHeight="1" x14ac:dyDescent="0.2">
      <c r="A16" s="833" t="s">
        <v>34423</v>
      </c>
      <c r="B16" s="834"/>
      <c r="C16" s="835"/>
      <c r="D16" s="835"/>
      <c r="E16" s="835"/>
      <c r="F16" s="835"/>
      <c r="G16" s="835"/>
      <c r="H16" s="835"/>
      <c r="I16" s="835"/>
      <c r="J16" s="835"/>
      <c r="K16" s="384">
        <v>1</v>
      </c>
    </row>
    <row r="17" spans="1:14" ht="17.25" customHeight="1" thickBot="1" x14ac:dyDescent="0.25">
      <c r="A17" s="836" t="s">
        <v>34422</v>
      </c>
      <c r="B17" s="837"/>
      <c r="C17" s="838"/>
      <c r="D17" s="838"/>
      <c r="E17" s="838"/>
      <c r="F17" s="838"/>
      <c r="G17" s="838"/>
      <c r="H17" s="838"/>
      <c r="I17" s="838"/>
      <c r="J17" s="838"/>
      <c r="K17" s="354">
        <f>ROUND((K9+K14+K15)/K16,2)</f>
        <v>140.31</v>
      </c>
    </row>
    <row r="18" spans="1:14" s="347" customFormat="1" ht="20.25" customHeight="1" x14ac:dyDescent="0.2">
      <c r="A18" s="376" t="s">
        <v>34416</v>
      </c>
      <c r="B18" s="375" t="s">
        <v>34415</v>
      </c>
      <c r="C18" s="374" t="s">
        <v>15284</v>
      </c>
      <c r="D18" s="374" t="s">
        <v>33</v>
      </c>
      <c r="E18" s="845" t="s">
        <v>34418</v>
      </c>
      <c r="F18" s="845"/>
      <c r="G18" s="845"/>
      <c r="H18" s="845"/>
      <c r="I18" s="845" t="s">
        <v>34409</v>
      </c>
      <c r="J18" s="845"/>
      <c r="K18" s="373" t="s">
        <v>32898</v>
      </c>
      <c r="N18" s="346"/>
    </row>
    <row r="19" spans="1:14" s="347" customFormat="1" ht="24" customHeight="1" x14ac:dyDescent="0.2">
      <c r="A19" s="382">
        <v>10109</v>
      </c>
      <c r="B19" s="379" t="s">
        <v>34404</v>
      </c>
      <c r="C19" s="383" t="s">
        <v>15354</v>
      </c>
      <c r="D19" s="377" t="s">
        <v>748</v>
      </c>
      <c r="E19" s="909">
        <v>0.55000000000000004</v>
      </c>
      <c r="F19" s="910"/>
      <c r="G19" s="910"/>
      <c r="H19" s="911"/>
      <c r="I19" s="912">
        <v>64.22</v>
      </c>
      <c r="J19" s="913"/>
      <c r="K19" s="368">
        <f>E19*I19</f>
        <v>35.321000000000005</v>
      </c>
      <c r="N19" s="346"/>
    </row>
    <row r="20" spans="1:14" s="347" customFormat="1" ht="12" x14ac:dyDescent="0.2">
      <c r="A20" s="382">
        <v>10092</v>
      </c>
      <c r="B20" s="379" t="s">
        <v>34404</v>
      </c>
      <c r="C20" s="381" t="s">
        <v>34421</v>
      </c>
      <c r="D20" s="377" t="s">
        <v>159</v>
      </c>
      <c r="E20" s="914">
        <v>430</v>
      </c>
      <c r="F20" s="914"/>
      <c r="G20" s="914"/>
      <c r="H20" s="914"/>
      <c r="I20" s="847">
        <v>0.38</v>
      </c>
      <c r="J20" s="847"/>
      <c r="K20" s="368">
        <f>E20*I20</f>
        <v>163.4</v>
      </c>
      <c r="N20" s="346"/>
    </row>
    <row r="21" spans="1:14" s="347" customFormat="1" ht="17.25" customHeight="1" x14ac:dyDescent="0.2">
      <c r="A21" s="380">
        <v>10125</v>
      </c>
      <c r="B21" s="379" t="s">
        <v>34404</v>
      </c>
      <c r="C21" s="378" t="s">
        <v>15675</v>
      </c>
      <c r="D21" s="377" t="s">
        <v>748</v>
      </c>
      <c r="E21" s="914">
        <v>0.75</v>
      </c>
      <c r="F21" s="914"/>
      <c r="G21" s="914"/>
      <c r="H21" s="914"/>
      <c r="I21" s="847">
        <v>60.76</v>
      </c>
      <c r="J21" s="847"/>
      <c r="K21" s="368">
        <f>E21*I21</f>
        <v>45.57</v>
      </c>
      <c r="N21" s="346"/>
    </row>
    <row r="22" spans="1:14" s="347" customFormat="1" ht="23.45" customHeight="1" x14ac:dyDescent="0.2">
      <c r="A22" s="380">
        <v>10191</v>
      </c>
      <c r="B22" s="441" t="s">
        <v>34404</v>
      </c>
      <c r="C22" s="378" t="s">
        <v>15699</v>
      </c>
      <c r="D22" s="377" t="s">
        <v>159</v>
      </c>
      <c r="E22" s="914">
        <f>E20*0.02</f>
        <v>8.6</v>
      </c>
      <c r="F22" s="914"/>
      <c r="G22" s="914"/>
      <c r="H22" s="914"/>
      <c r="I22" s="847">
        <v>4.34</v>
      </c>
      <c r="J22" s="847"/>
      <c r="K22" s="368">
        <f>E22*I22</f>
        <v>37.323999999999998</v>
      </c>
      <c r="N22" s="346"/>
    </row>
    <row r="23" spans="1:14" s="347" customFormat="1" ht="23.45" customHeight="1" x14ac:dyDescent="0.2">
      <c r="A23" s="461" t="s">
        <v>34472</v>
      </c>
      <c r="B23" s="359" t="s">
        <v>34473</v>
      </c>
      <c r="C23" s="381" t="s">
        <v>34474</v>
      </c>
      <c r="D23" s="359" t="s">
        <v>819</v>
      </c>
      <c r="E23" s="990">
        <f>E20*0.01</f>
        <v>4.3</v>
      </c>
      <c r="F23" s="990"/>
      <c r="G23" s="990"/>
      <c r="H23" s="990"/>
      <c r="I23" s="900">
        <v>4.29</v>
      </c>
      <c r="J23" s="900"/>
      <c r="K23" s="424">
        <f>E23*I23</f>
        <v>18.446999999999999</v>
      </c>
      <c r="N23" s="346"/>
    </row>
    <row r="24" spans="1:14" s="347" customFormat="1" ht="17.25" customHeight="1" thickBot="1" x14ac:dyDescent="0.25">
      <c r="A24" s="836" t="s">
        <v>34420</v>
      </c>
      <c r="B24" s="837"/>
      <c r="C24" s="838"/>
      <c r="D24" s="838"/>
      <c r="E24" s="838"/>
      <c r="F24" s="838"/>
      <c r="G24" s="838"/>
      <c r="H24" s="838"/>
      <c r="I24" s="838"/>
      <c r="J24" s="838"/>
      <c r="K24" s="354">
        <f>SUM(K19:K23)</f>
        <v>300.06200000000001</v>
      </c>
      <c r="N24" s="346"/>
    </row>
    <row r="25" spans="1:14" s="347" customFormat="1" ht="21" customHeight="1" x14ac:dyDescent="0.2">
      <c r="A25" s="376" t="s">
        <v>34416</v>
      </c>
      <c r="B25" s="375" t="s">
        <v>34415</v>
      </c>
      <c r="C25" s="374" t="s">
        <v>34419</v>
      </c>
      <c r="D25" s="374" t="s">
        <v>33</v>
      </c>
      <c r="E25" s="845" t="s">
        <v>34418</v>
      </c>
      <c r="F25" s="845"/>
      <c r="G25" s="845"/>
      <c r="H25" s="845"/>
      <c r="I25" s="845" t="s">
        <v>34409</v>
      </c>
      <c r="J25" s="845"/>
      <c r="K25" s="373" t="s">
        <v>32898</v>
      </c>
      <c r="N25" s="346"/>
    </row>
    <row r="26" spans="1:14" s="347" customFormat="1" ht="17.25" customHeight="1" x14ac:dyDescent="0.2">
      <c r="A26" s="372"/>
      <c r="B26" s="371"/>
      <c r="C26" s="370"/>
      <c r="D26" s="369"/>
      <c r="E26" s="901"/>
      <c r="F26" s="902"/>
      <c r="G26" s="902"/>
      <c r="H26" s="903"/>
      <c r="I26" s="904"/>
      <c r="J26" s="905"/>
      <c r="K26" s="368"/>
      <c r="N26" s="346"/>
    </row>
    <row r="27" spans="1:14" s="347" customFormat="1" ht="17.25" customHeight="1" thickBot="1" x14ac:dyDescent="0.25">
      <c r="A27" s="852" t="s">
        <v>34417</v>
      </c>
      <c r="B27" s="853"/>
      <c r="C27" s="854"/>
      <c r="D27" s="854"/>
      <c r="E27" s="854"/>
      <c r="F27" s="854"/>
      <c r="G27" s="854"/>
      <c r="H27" s="854"/>
      <c r="I27" s="854"/>
      <c r="J27" s="854"/>
      <c r="K27" s="367">
        <f>SUM(K26:K26)</f>
        <v>0</v>
      </c>
      <c r="N27" s="346"/>
    </row>
    <row r="28" spans="1:14" s="347" customFormat="1" ht="17.25" customHeight="1" x14ac:dyDescent="0.2">
      <c r="A28" s="855" t="s">
        <v>34416</v>
      </c>
      <c r="B28" s="857" t="s">
        <v>34415</v>
      </c>
      <c r="C28" s="859" t="s">
        <v>34414</v>
      </c>
      <c r="D28" s="861" t="s">
        <v>33</v>
      </c>
      <c r="E28" s="366" t="s">
        <v>34413</v>
      </c>
      <c r="F28" s="861" t="s">
        <v>34412</v>
      </c>
      <c r="G28" s="844" t="s">
        <v>34411</v>
      </c>
      <c r="H28" s="844"/>
      <c r="I28" s="844"/>
      <c r="J28" s="844"/>
      <c r="K28" s="842" t="s">
        <v>32898</v>
      </c>
      <c r="N28" s="346"/>
    </row>
    <row r="29" spans="1:14" s="347" customFormat="1" ht="17.25" customHeight="1" x14ac:dyDescent="0.2">
      <c r="A29" s="856"/>
      <c r="B29" s="858"/>
      <c r="C29" s="860"/>
      <c r="D29" s="862"/>
      <c r="E29" s="365" t="s">
        <v>42</v>
      </c>
      <c r="F29" s="862"/>
      <c r="G29" s="844" t="s">
        <v>34410</v>
      </c>
      <c r="H29" s="844"/>
      <c r="I29" s="844" t="s">
        <v>34409</v>
      </c>
      <c r="J29" s="844"/>
      <c r="K29" s="843"/>
      <c r="N29" s="346"/>
    </row>
    <row r="30" spans="1:14" s="347" customFormat="1" ht="17.25" customHeight="1" x14ac:dyDescent="0.2">
      <c r="A30" s="364">
        <v>1026</v>
      </c>
      <c r="B30" s="359" t="s">
        <v>34404</v>
      </c>
      <c r="C30" s="363" t="s">
        <v>34408</v>
      </c>
      <c r="D30" s="362" t="s">
        <v>10</v>
      </c>
      <c r="E30" s="362">
        <v>30</v>
      </c>
      <c r="F30" s="361">
        <v>0.75</v>
      </c>
      <c r="G30" s="906" t="s">
        <v>34407</v>
      </c>
      <c r="H30" s="907"/>
      <c r="I30" s="908">
        <v>22.655000000000001</v>
      </c>
      <c r="J30" s="908"/>
      <c r="K30" s="355">
        <f>F30*I30</f>
        <v>16.991250000000001</v>
      </c>
      <c r="N30" s="346"/>
    </row>
    <row r="31" spans="1:14" s="347" customFormat="1" ht="17.25" customHeight="1" x14ac:dyDescent="0.2">
      <c r="A31" s="360">
        <v>1153</v>
      </c>
      <c r="B31" s="359" t="s">
        <v>34404</v>
      </c>
      <c r="C31" s="358" t="s">
        <v>34406</v>
      </c>
      <c r="D31" s="357" t="s">
        <v>10</v>
      </c>
      <c r="E31" s="357">
        <v>10</v>
      </c>
      <c r="F31" s="356">
        <v>0.65</v>
      </c>
      <c r="G31" s="848" t="s">
        <v>34405</v>
      </c>
      <c r="H31" s="849"/>
      <c r="I31" s="850">
        <v>6.6</v>
      </c>
      <c r="J31" s="851"/>
      <c r="K31" s="355">
        <f>F31*I31</f>
        <v>4.29</v>
      </c>
      <c r="N31" s="346"/>
    </row>
    <row r="32" spans="1:14" s="347" customFormat="1" ht="17.25" customHeight="1" x14ac:dyDescent="0.2">
      <c r="A32" s="360">
        <v>1162</v>
      </c>
      <c r="B32" s="359" t="s">
        <v>34404</v>
      </c>
      <c r="C32" s="358" t="s">
        <v>34403</v>
      </c>
      <c r="D32" s="357" t="s">
        <v>10</v>
      </c>
      <c r="E32" s="357">
        <v>20</v>
      </c>
      <c r="F32" s="356">
        <v>1.05</v>
      </c>
      <c r="G32" s="906" t="s">
        <v>34402</v>
      </c>
      <c r="H32" s="907"/>
      <c r="I32" s="850">
        <v>16.024999999999999</v>
      </c>
      <c r="J32" s="851"/>
      <c r="K32" s="355">
        <f>F32*I32</f>
        <v>16.826249999999998</v>
      </c>
      <c r="N32" s="346"/>
    </row>
    <row r="33" spans="1:14" s="347" customFormat="1" ht="17.25" customHeight="1" thickBot="1" x14ac:dyDescent="0.25">
      <c r="A33" s="836" t="s">
        <v>34401</v>
      </c>
      <c r="B33" s="837"/>
      <c r="C33" s="838"/>
      <c r="D33" s="838"/>
      <c r="E33" s="838"/>
      <c r="F33" s="838"/>
      <c r="G33" s="838"/>
      <c r="H33" s="838"/>
      <c r="I33" s="838"/>
      <c r="J33" s="838"/>
      <c r="K33" s="354">
        <f>SUM(K30:K32)</f>
        <v>38.107500000000002</v>
      </c>
      <c r="N33" s="346"/>
    </row>
    <row r="34" spans="1:14" s="347" customFormat="1" ht="17.25" customHeight="1" thickBot="1" x14ac:dyDescent="0.25">
      <c r="A34" s="819"/>
      <c r="B34" s="820"/>
      <c r="C34" s="821"/>
      <c r="D34" s="821"/>
      <c r="E34" s="821"/>
      <c r="F34" s="821"/>
      <c r="G34" s="821"/>
      <c r="H34" s="821"/>
      <c r="I34" s="821"/>
      <c r="J34" s="821"/>
      <c r="K34" s="822"/>
      <c r="N34" s="346"/>
    </row>
    <row r="35" spans="1:14" s="347" customFormat="1" ht="17.25" customHeight="1" x14ac:dyDescent="0.2">
      <c r="A35" s="823" t="s">
        <v>34400</v>
      </c>
      <c r="B35" s="824"/>
      <c r="C35" s="825"/>
      <c r="D35" s="825"/>
      <c r="E35" s="825"/>
      <c r="F35" s="825"/>
      <c r="G35" s="825"/>
      <c r="H35" s="825"/>
      <c r="I35" s="825"/>
      <c r="J35" s="825"/>
      <c r="K35" s="353">
        <f>K17+K24+K27+K33</f>
        <v>478.47950000000003</v>
      </c>
      <c r="N35" s="346"/>
    </row>
    <row r="36" spans="1:14" s="347" customFormat="1" ht="17.25" customHeight="1" x14ac:dyDescent="0.2">
      <c r="A36" s="826" t="s">
        <v>34399</v>
      </c>
      <c r="B36" s="827"/>
      <c r="C36" s="827"/>
      <c r="D36" s="827"/>
      <c r="E36" s="827"/>
      <c r="F36" s="352"/>
      <c r="G36" s="828" t="e">
        <f>'Planilha Orçamentária'!#REF!</f>
        <v>#REF!</v>
      </c>
      <c r="H36" s="828"/>
      <c r="I36" s="828"/>
      <c r="J36" s="829"/>
      <c r="K36" s="351" t="e">
        <f>K35*G36</f>
        <v>#REF!</v>
      </c>
      <c r="N36" s="346"/>
    </row>
    <row r="37" spans="1:14" s="347" customFormat="1" ht="17.25" customHeight="1" thickBot="1" x14ac:dyDescent="0.25">
      <c r="A37" s="830" t="s">
        <v>34398</v>
      </c>
      <c r="B37" s="831"/>
      <c r="C37" s="832"/>
      <c r="D37" s="832"/>
      <c r="E37" s="832"/>
      <c r="F37" s="832"/>
      <c r="G37" s="832"/>
      <c r="H37" s="832"/>
      <c r="I37" s="832"/>
      <c r="J37" s="832"/>
      <c r="K37" s="350" t="e">
        <f>K35+K36</f>
        <v>#REF!</v>
      </c>
      <c r="N37" s="346"/>
    </row>
    <row r="38" spans="1:14" ht="17.25" customHeight="1" x14ac:dyDescent="0.2">
      <c r="A38" s="349"/>
      <c r="B38" s="349"/>
      <c r="C38" s="349"/>
      <c r="D38" s="349"/>
      <c r="E38" s="349"/>
      <c r="F38" s="349"/>
      <c r="G38" s="349"/>
      <c r="H38" s="349"/>
      <c r="I38" s="349"/>
    </row>
    <row r="40" spans="1:14" ht="17.25" customHeight="1" x14ac:dyDescent="0.2">
      <c r="L40" s="346"/>
      <c r="M40" s="346"/>
    </row>
  </sheetData>
  <mergeCells count="68">
    <mergeCell ref="E6:F6"/>
    <mergeCell ref="E7:F7"/>
    <mergeCell ref="A4:A5"/>
    <mergeCell ref="C4:C5"/>
    <mergeCell ref="D4:D5"/>
    <mergeCell ref="E4:H4"/>
    <mergeCell ref="I4:K4"/>
    <mergeCell ref="B4:B5"/>
    <mergeCell ref="E5:F5"/>
    <mergeCell ref="A1:K1"/>
    <mergeCell ref="C2:K2"/>
    <mergeCell ref="A3:C3"/>
    <mergeCell ref="D3:H3"/>
    <mergeCell ref="I3:K3"/>
    <mergeCell ref="A2:B2"/>
    <mergeCell ref="I31:J31"/>
    <mergeCell ref="E26:H26"/>
    <mergeCell ref="I26:J26"/>
    <mergeCell ref="A27:J27"/>
    <mergeCell ref="A15:J15"/>
    <mergeCell ref="A16:J16"/>
    <mergeCell ref="E25:H25"/>
    <mergeCell ref="I25:J25"/>
    <mergeCell ref="E18:H18"/>
    <mergeCell ref="I18:J18"/>
    <mergeCell ref="E19:H19"/>
    <mergeCell ref="I19:J19"/>
    <mergeCell ref="I23:J23"/>
    <mergeCell ref="I20:J20"/>
    <mergeCell ref="A17:J17"/>
    <mergeCell ref="E23:H23"/>
    <mergeCell ref="A37:J37"/>
    <mergeCell ref="G28:J28"/>
    <mergeCell ref="G29:H29"/>
    <mergeCell ref="I29:J29"/>
    <mergeCell ref="A36:E36"/>
    <mergeCell ref="G36:J36"/>
    <mergeCell ref="G32:H32"/>
    <mergeCell ref="I32:J32"/>
    <mergeCell ref="A33:J33"/>
    <mergeCell ref="A34:K34"/>
    <mergeCell ref="A35:J35"/>
    <mergeCell ref="G30:H30"/>
    <mergeCell ref="B28:B29"/>
    <mergeCell ref="G31:H31"/>
    <mergeCell ref="I30:J30"/>
    <mergeCell ref="K28:K29"/>
    <mergeCell ref="A28:A29"/>
    <mergeCell ref="C28:C29"/>
    <mergeCell ref="D28:D29"/>
    <mergeCell ref="F28:F29"/>
    <mergeCell ref="E21:H21"/>
    <mergeCell ref="I21:J21"/>
    <mergeCell ref="E22:H22"/>
    <mergeCell ref="I22:J22"/>
    <mergeCell ref="A24:J24"/>
    <mergeCell ref="E8:F8"/>
    <mergeCell ref="E10:H10"/>
    <mergeCell ref="E20:H20"/>
    <mergeCell ref="E11:H11"/>
    <mergeCell ref="E13:H13"/>
    <mergeCell ref="I13:J13"/>
    <mergeCell ref="A14:J14"/>
    <mergeCell ref="A9:J9"/>
    <mergeCell ref="I10:J10"/>
    <mergeCell ref="I11:J11"/>
    <mergeCell ref="E12:H12"/>
    <mergeCell ref="I12:J12"/>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794"/>
  <sheetViews>
    <sheetView topLeftCell="A732" zoomScale="120" zoomScaleNormal="120" workbookViewId="0">
      <selection activeCell="F745" sqref="F745"/>
    </sheetView>
  </sheetViews>
  <sheetFormatPr defaultColWidth="8.85546875" defaultRowHeight="12.75" x14ac:dyDescent="0.2"/>
  <cols>
    <col min="1" max="1" width="10.85546875" style="331" customWidth="1"/>
    <col min="2" max="2" width="16.7109375" style="331" customWidth="1"/>
    <col min="3" max="3" width="52.7109375" style="331" customWidth="1"/>
    <col min="4" max="4" width="7.140625" style="331" customWidth="1"/>
    <col min="5" max="5" width="9.8554687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32976</v>
      </c>
    </row>
    <row r="4" spans="1:7" ht="9" customHeight="1" x14ac:dyDescent="0.2">
      <c r="A4" s="338" t="s">
        <v>32975</v>
      </c>
      <c r="B4" s="705" t="s">
        <v>32974</v>
      </c>
      <c r="C4" s="706"/>
      <c r="D4" s="707" t="s">
        <v>32973</v>
      </c>
      <c r="E4" s="708"/>
      <c r="F4" s="338" t="s">
        <v>32972</v>
      </c>
      <c r="G4" s="337" t="s">
        <v>32971</v>
      </c>
    </row>
    <row r="5" spans="1:7" ht="9" customHeight="1" x14ac:dyDescent="0.2">
      <c r="A5" s="335">
        <v>43339</v>
      </c>
      <c r="B5" s="709" t="s">
        <v>32970</v>
      </c>
      <c r="C5" s="710"/>
      <c r="D5" s="703" t="s">
        <v>32919</v>
      </c>
      <c r="E5" s="704"/>
      <c r="F5" s="334">
        <v>0.64</v>
      </c>
      <c r="G5" s="336"/>
    </row>
    <row r="6" spans="1:7" ht="9" customHeight="1" x14ac:dyDescent="0.2">
      <c r="A6" s="335">
        <v>41099</v>
      </c>
      <c r="B6" s="709" t="s">
        <v>32969</v>
      </c>
      <c r="C6" s="710"/>
      <c r="D6" s="703" t="s">
        <v>32921</v>
      </c>
      <c r="E6" s="704"/>
      <c r="F6" s="334">
        <v>6.45</v>
      </c>
      <c r="G6" s="336"/>
    </row>
    <row r="7" spans="1:7" ht="9" customHeight="1" x14ac:dyDescent="0.2">
      <c r="A7" s="335">
        <v>40224</v>
      </c>
      <c r="B7" s="709" t="s">
        <v>32968</v>
      </c>
      <c r="C7" s="710"/>
      <c r="D7" s="703" t="s">
        <v>32921</v>
      </c>
      <c r="E7" s="704"/>
      <c r="F7" s="334">
        <v>3.34</v>
      </c>
      <c r="G7" s="336"/>
    </row>
    <row r="8" spans="1:7" ht="9" customHeight="1" x14ac:dyDescent="0.2">
      <c r="A8" s="335">
        <v>40225</v>
      </c>
      <c r="B8" s="709" t="s">
        <v>32967</v>
      </c>
      <c r="C8" s="710"/>
      <c r="D8" s="703" t="s">
        <v>32921</v>
      </c>
      <c r="E8" s="704"/>
      <c r="F8" s="334">
        <v>4.3099999999999996</v>
      </c>
      <c r="G8" s="336"/>
    </row>
    <row r="9" spans="1:7" ht="9" customHeight="1" x14ac:dyDescent="0.2">
      <c r="A9" s="335">
        <v>40226</v>
      </c>
      <c r="B9" s="709" t="s">
        <v>32966</v>
      </c>
      <c r="C9" s="710"/>
      <c r="D9" s="703" t="s">
        <v>32921</v>
      </c>
      <c r="E9" s="704"/>
      <c r="F9" s="334">
        <v>6.45</v>
      </c>
      <c r="G9" s="336"/>
    </row>
    <row r="10" spans="1:7" ht="9" customHeight="1" x14ac:dyDescent="0.2">
      <c r="A10" s="335">
        <v>40229</v>
      </c>
      <c r="B10" s="709" t="s">
        <v>32965</v>
      </c>
      <c r="C10" s="710"/>
      <c r="D10" s="703" t="s">
        <v>32921</v>
      </c>
      <c r="E10" s="704"/>
      <c r="F10" s="334">
        <v>6.11</v>
      </c>
      <c r="G10" s="336"/>
    </row>
    <row r="11" spans="1:7" ht="9" customHeight="1" x14ac:dyDescent="0.2">
      <c r="A11" s="335">
        <v>43340</v>
      </c>
      <c r="B11" s="709" t="s">
        <v>32964</v>
      </c>
      <c r="C11" s="710"/>
      <c r="D11" s="703" t="s">
        <v>32921</v>
      </c>
      <c r="E11" s="704"/>
      <c r="F11" s="334">
        <v>6.04</v>
      </c>
      <c r="G11" s="336"/>
    </row>
    <row r="12" spans="1:7" ht="9" customHeight="1" x14ac:dyDescent="0.2">
      <c r="A12" s="335">
        <v>40228</v>
      </c>
      <c r="B12" s="709" t="s">
        <v>32963</v>
      </c>
      <c r="C12" s="710"/>
      <c r="D12" s="703" t="s">
        <v>32921</v>
      </c>
      <c r="E12" s="704"/>
      <c r="F12" s="334">
        <v>4.6900000000000004</v>
      </c>
      <c r="G12" s="336"/>
    </row>
    <row r="13" spans="1:7" ht="9" customHeight="1" x14ac:dyDescent="0.2">
      <c r="A13" s="335">
        <v>42227</v>
      </c>
      <c r="B13" s="709" t="s">
        <v>32962</v>
      </c>
      <c r="C13" s="710"/>
      <c r="D13" s="703" t="s">
        <v>32921</v>
      </c>
      <c r="E13" s="704"/>
      <c r="F13" s="334">
        <v>4.42</v>
      </c>
      <c r="G13" s="336"/>
    </row>
    <row r="14" spans="1:7" ht="9" customHeight="1" x14ac:dyDescent="0.2">
      <c r="A14" s="335">
        <v>40994</v>
      </c>
      <c r="B14" s="709" t="s">
        <v>32961</v>
      </c>
      <c r="C14" s="710"/>
      <c r="D14" s="703" t="s">
        <v>32921</v>
      </c>
      <c r="E14" s="704"/>
      <c r="F14" s="334">
        <v>5.36</v>
      </c>
      <c r="G14" s="336"/>
    </row>
    <row r="15" spans="1:7" ht="9" customHeight="1" x14ac:dyDescent="0.2">
      <c r="A15" s="335">
        <v>42940</v>
      </c>
      <c r="B15" s="709" t="s">
        <v>32960</v>
      </c>
      <c r="C15" s="710"/>
      <c r="D15" s="703" t="s">
        <v>32921</v>
      </c>
      <c r="E15" s="704"/>
      <c r="F15" s="334">
        <v>221.08</v>
      </c>
      <c r="G15" s="336"/>
    </row>
    <row r="16" spans="1:7" ht="18.399999999999999" customHeight="1" x14ac:dyDescent="0.2">
      <c r="A16" s="335">
        <v>41047</v>
      </c>
      <c r="B16" s="701" t="s">
        <v>32959</v>
      </c>
      <c r="C16" s="702"/>
      <c r="D16" s="703" t="s">
        <v>32921</v>
      </c>
      <c r="E16" s="704"/>
      <c r="F16" s="334">
        <v>504</v>
      </c>
      <c r="G16" s="333"/>
    </row>
    <row r="17" spans="1:7" ht="18.399999999999999" customHeight="1" x14ac:dyDescent="0.2">
      <c r="A17" s="335">
        <v>41048</v>
      </c>
      <c r="B17" s="701" t="s">
        <v>32958</v>
      </c>
      <c r="C17" s="702"/>
      <c r="D17" s="703" t="s">
        <v>32921</v>
      </c>
      <c r="E17" s="704"/>
      <c r="F17" s="334">
        <v>460.05</v>
      </c>
      <c r="G17" s="333"/>
    </row>
    <row r="18" spans="1:7" ht="9" customHeight="1" x14ac:dyDescent="0.2">
      <c r="A18" s="335">
        <v>40217</v>
      </c>
      <c r="B18" s="709" t="s">
        <v>32957</v>
      </c>
      <c r="C18" s="710"/>
      <c r="D18" s="703" t="s">
        <v>32921</v>
      </c>
      <c r="E18" s="704"/>
      <c r="F18" s="334">
        <v>38.81</v>
      </c>
      <c r="G18" s="336"/>
    </row>
    <row r="19" spans="1:7" ht="9" customHeight="1" x14ac:dyDescent="0.2">
      <c r="A19" s="335">
        <v>40172</v>
      </c>
      <c r="B19" s="709" t="s">
        <v>32956</v>
      </c>
      <c r="C19" s="710"/>
      <c r="D19" s="703" t="s">
        <v>32954</v>
      </c>
      <c r="E19" s="704"/>
      <c r="F19" s="334">
        <v>24.82</v>
      </c>
      <c r="G19" s="336"/>
    </row>
    <row r="20" spans="1:7" ht="9" customHeight="1" x14ac:dyDescent="0.2">
      <c r="A20" s="335">
        <v>40171</v>
      </c>
      <c r="B20" s="709" t="s">
        <v>32955</v>
      </c>
      <c r="C20" s="710"/>
      <c r="D20" s="703" t="s">
        <v>32954</v>
      </c>
      <c r="E20" s="704"/>
      <c r="F20" s="334">
        <v>12.4</v>
      </c>
      <c r="G20" s="336"/>
    </row>
    <row r="21" spans="1:7" ht="9" customHeight="1" x14ac:dyDescent="0.2">
      <c r="A21" s="335">
        <v>42225</v>
      </c>
      <c r="B21" s="709" t="s">
        <v>32953</v>
      </c>
      <c r="C21" s="710"/>
      <c r="D21" s="703" t="s">
        <v>32921</v>
      </c>
      <c r="E21" s="704"/>
      <c r="F21" s="334">
        <v>7.4</v>
      </c>
      <c r="G21" s="336"/>
    </row>
    <row r="22" spans="1:7" ht="9" customHeight="1" x14ac:dyDescent="0.2">
      <c r="A22" s="335">
        <v>40178</v>
      </c>
      <c r="B22" s="709" t="s">
        <v>32952</v>
      </c>
      <c r="C22" s="710"/>
      <c r="D22" s="703" t="s">
        <v>32921</v>
      </c>
      <c r="E22" s="704"/>
      <c r="F22" s="334">
        <v>7.24</v>
      </c>
      <c r="G22" s="336"/>
    </row>
    <row r="23" spans="1:7" ht="18.399999999999999" customHeight="1" x14ac:dyDescent="0.2">
      <c r="A23" s="335">
        <v>40179</v>
      </c>
      <c r="B23" s="701" t="s">
        <v>32951</v>
      </c>
      <c r="C23" s="702"/>
      <c r="D23" s="703" t="s">
        <v>32921</v>
      </c>
      <c r="E23" s="704"/>
      <c r="F23" s="334">
        <v>12.19</v>
      </c>
      <c r="G23" s="333"/>
    </row>
    <row r="24" spans="1:7" ht="18.399999999999999" customHeight="1" x14ac:dyDescent="0.2">
      <c r="A24" s="335">
        <v>40184</v>
      </c>
      <c r="B24" s="701" t="s">
        <v>32950</v>
      </c>
      <c r="C24" s="702"/>
      <c r="D24" s="703" t="s">
        <v>32921</v>
      </c>
      <c r="E24" s="704"/>
      <c r="F24" s="334">
        <v>21.27</v>
      </c>
      <c r="G24" s="333"/>
    </row>
    <row r="25" spans="1:7" ht="18.399999999999999" customHeight="1" x14ac:dyDescent="0.2">
      <c r="A25" s="335">
        <v>40180</v>
      </c>
      <c r="B25" s="701" t="s">
        <v>32949</v>
      </c>
      <c r="C25" s="702"/>
      <c r="D25" s="703" t="s">
        <v>32921</v>
      </c>
      <c r="E25" s="704"/>
      <c r="F25" s="334">
        <v>14.03</v>
      </c>
      <c r="G25" s="333"/>
    </row>
    <row r="26" spans="1:7" ht="18.399999999999999" customHeight="1" x14ac:dyDescent="0.2">
      <c r="A26" s="335">
        <v>40181</v>
      </c>
      <c r="B26" s="701" t="s">
        <v>32948</v>
      </c>
      <c r="C26" s="702"/>
      <c r="D26" s="703" t="s">
        <v>32921</v>
      </c>
      <c r="E26" s="704"/>
      <c r="F26" s="334">
        <v>15.77</v>
      </c>
      <c r="G26" s="333"/>
    </row>
    <row r="27" spans="1:7" ht="18.399999999999999" customHeight="1" x14ac:dyDescent="0.2">
      <c r="A27" s="335">
        <v>40182</v>
      </c>
      <c r="B27" s="701" t="s">
        <v>32947</v>
      </c>
      <c r="C27" s="702"/>
      <c r="D27" s="703" t="s">
        <v>32921</v>
      </c>
      <c r="E27" s="704"/>
      <c r="F27" s="334">
        <v>18.09</v>
      </c>
      <c r="G27" s="333"/>
    </row>
    <row r="28" spans="1:7" ht="18.399999999999999" customHeight="1" x14ac:dyDescent="0.2">
      <c r="A28" s="335">
        <v>40183</v>
      </c>
      <c r="B28" s="701" t="s">
        <v>32946</v>
      </c>
      <c r="C28" s="702"/>
      <c r="D28" s="703" t="s">
        <v>32921</v>
      </c>
      <c r="E28" s="704"/>
      <c r="F28" s="334">
        <v>19.12</v>
      </c>
      <c r="G28" s="333"/>
    </row>
    <row r="29" spans="1:7" ht="18.399999999999999" customHeight="1" x14ac:dyDescent="0.2">
      <c r="A29" s="335">
        <v>40191</v>
      </c>
      <c r="B29" s="701" t="s">
        <v>32945</v>
      </c>
      <c r="C29" s="702"/>
      <c r="D29" s="703" t="s">
        <v>32921</v>
      </c>
      <c r="E29" s="704"/>
      <c r="F29" s="334">
        <v>18.53</v>
      </c>
      <c r="G29" s="333"/>
    </row>
    <row r="30" spans="1:7" ht="18.399999999999999" customHeight="1" x14ac:dyDescent="0.2">
      <c r="A30" s="335">
        <v>40196</v>
      </c>
      <c r="B30" s="701" t="s">
        <v>32944</v>
      </c>
      <c r="C30" s="702"/>
      <c r="D30" s="703" t="s">
        <v>32921</v>
      </c>
      <c r="E30" s="704"/>
      <c r="F30" s="334">
        <v>29.28</v>
      </c>
      <c r="G30" s="333"/>
    </row>
    <row r="31" spans="1:7" ht="18.399999999999999" customHeight="1" x14ac:dyDescent="0.2">
      <c r="A31" s="335">
        <v>40192</v>
      </c>
      <c r="B31" s="701" t="s">
        <v>32943</v>
      </c>
      <c r="C31" s="702"/>
      <c r="D31" s="703" t="s">
        <v>32921</v>
      </c>
      <c r="E31" s="704"/>
      <c r="F31" s="334">
        <v>20.05</v>
      </c>
      <c r="G31" s="333"/>
    </row>
    <row r="32" spans="1:7" ht="18.399999999999999" customHeight="1" x14ac:dyDescent="0.2">
      <c r="A32" s="335">
        <v>40193</v>
      </c>
      <c r="B32" s="701" t="s">
        <v>32942</v>
      </c>
      <c r="C32" s="702"/>
      <c r="D32" s="703" t="s">
        <v>32921</v>
      </c>
      <c r="E32" s="704"/>
      <c r="F32" s="334">
        <v>21.95</v>
      </c>
      <c r="G32" s="333"/>
    </row>
    <row r="33" spans="1:7" ht="18.399999999999999" customHeight="1" x14ac:dyDescent="0.2">
      <c r="A33" s="335">
        <v>40194</v>
      </c>
      <c r="B33" s="701" t="s">
        <v>32941</v>
      </c>
      <c r="C33" s="702"/>
      <c r="D33" s="703" t="s">
        <v>32921</v>
      </c>
      <c r="E33" s="704"/>
      <c r="F33" s="334">
        <v>25.09</v>
      </c>
      <c r="G33" s="333"/>
    </row>
    <row r="34" spans="1:7" ht="18.399999999999999" customHeight="1" x14ac:dyDescent="0.2">
      <c r="A34" s="335">
        <v>40195</v>
      </c>
      <c r="B34" s="701" t="s">
        <v>32940</v>
      </c>
      <c r="C34" s="702"/>
      <c r="D34" s="703" t="s">
        <v>32921</v>
      </c>
      <c r="E34" s="704"/>
      <c r="F34" s="334">
        <v>26.83</v>
      </c>
      <c r="G34" s="333"/>
    </row>
    <row r="35" spans="1:7" ht="9" customHeight="1" x14ac:dyDescent="0.2">
      <c r="A35" s="335">
        <v>40220</v>
      </c>
      <c r="B35" s="709" t="s">
        <v>32939</v>
      </c>
      <c r="C35" s="710"/>
      <c r="D35" s="703" t="s">
        <v>32921</v>
      </c>
      <c r="E35" s="704"/>
      <c r="F35" s="334">
        <v>9.0299999999999994</v>
      </c>
      <c r="G35" s="336"/>
    </row>
    <row r="36" spans="1:7" ht="9" customHeight="1" x14ac:dyDescent="0.2">
      <c r="A36" s="335">
        <v>40230</v>
      </c>
      <c r="B36" s="709" t="s">
        <v>32938</v>
      </c>
      <c r="C36" s="710"/>
      <c r="D36" s="703" t="s">
        <v>32921</v>
      </c>
      <c r="E36" s="704"/>
      <c r="F36" s="334">
        <v>3.09</v>
      </c>
      <c r="G36" s="336"/>
    </row>
    <row r="37" spans="1:7" ht="9" customHeight="1" x14ac:dyDescent="0.2">
      <c r="A37" s="335">
        <v>40221</v>
      </c>
      <c r="B37" s="709" t="s">
        <v>32937</v>
      </c>
      <c r="C37" s="710"/>
      <c r="D37" s="703" t="s">
        <v>32921</v>
      </c>
      <c r="E37" s="704"/>
      <c r="F37" s="334">
        <v>8.06</v>
      </c>
      <c r="G37" s="336"/>
    </row>
    <row r="38" spans="1:7" ht="9" customHeight="1" x14ac:dyDescent="0.2">
      <c r="A38" s="335">
        <v>40231</v>
      </c>
      <c r="B38" s="709" t="s">
        <v>32936</v>
      </c>
      <c r="C38" s="710"/>
      <c r="D38" s="703" t="s">
        <v>32921</v>
      </c>
      <c r="E38" s="704"/>
      <c r="F38" s="334">
        <v>4.57</v>
      </c>
      <c r="G38" s="336"/>
    </row>
    <row r="39" spans="1:7" ht="9" customHeight="1" x14ac:dyDescent="0.2">
      <c r="A39" s="335">
        <v>40222</v>
      </c>
      <c r="B39" s="709" t="s">
        <v>32935</v>
      </c>
      <c r="C39" s="710"/>
      <c r="D39" s="703" t="s">
        <v>32921</v>
      </c>
      <c r="E39" s="704"/>
      <c r="F39" s="334">
        <v>11.67</v>
      </c>
      <c r="G39" s="336"/>
    </row>
    <row r="40" spans="1:7" ht="9" customHeight="1" x14ac:dyDescent="0.2">
      <c r="A40" s="335">
        <v>40216</v>
      </c>
      <c r="B40" s="709" t="s">
        <v>32934</v>
      </c>
      <c r="C40" s="710"/>
      <c r="D40" s="703" t="s">
        <v>32921</v>
      </c>
      <c r="E40" s="704"/>
      <c r="F40" s="334">
        <v>108.42</v>
      </c>
      <c r="G40" s="336"/>
    </row>
    <row r="41" spans="1:7" ht="9" customHeight="1" x14ac:dyDescent="0.2">
      <c r="A41" s="335">
        <v>40223</v>
      </c>
      <c r="B41" s="709" t="s">
        <v>32933</v>
      </c>
      <c r="C41" s="710"/>
      <c r="D41" s="703" t="s">
        <v>32921</v>
      </c>
      <c r="E41" s="704"/>
      <c r="F41" s="334">
        <v>46.56</v>
      </c>
      <c r="G41" s="336"/>
    </row>
    <row r="42" spans="1:7" ht="9" customHeight="1" x14ac:dyDescent="0.2">
      <c r="A42" s="335">
        <v>43335</v>
      </c>
      <c r="B42" s="709" t="s">
        <v>32932</v>
      </c>
      <c r="C42" s="710"/>
      <c r="D42" s="703" t="s">
        <v>32921</v>
      </c>
      <c r="E42" s="704"/>
      <c r="F42" s="334">
        <v>2.46</v>
      </c>
      <c r="G42" s="336"/>
    </row>
    <row r="43" spans="1:7" ht="9" customHeight="1" x14ac:dyDescent="0.2">
      <c r="A43" s="335">
        <v>42547</v>
      </c>
      <c r="B43" s="709" t="s">
        <v>32931</v>
      </c>
      <c r="C43" s="710"/>
      <c r="D43" s="703" t="s">
        <v>32921</v>
      </c>
      <c r="E43" s="704"/>
      <c r="F43" s="334">
        <v>1.64</v>
      </c>
      <c r="G43" s="336"/>
    </row>
    <row r="44" spans="1:7" ht="9" customHeight="1" x14ac:dyDescent="0.2">
      <c r="A44" s="335">
        <v>40177</v>
      </c>
      <c r="B44" s="709" t="s">
        <v>32930</v>
      </c>
      <c r="C44" s="710"/>
      <c r="D44" s="703" t="s">
        <v>32921</v>
      </c>
      <c r="E44" s="704"/>
      <c r="F44" s="334">
        <v>4.2</v>
      </c>
      <c r="G44" s="336"/>
    </row>
    <row r="45" spans="1:7" ht="18.399999999999999" customHeight="1" x14ac:dyDescent="0.2">
      <c r="A45" s="335">
        <v>41056</v>
      </c>
      <c r="B45" s="701" t="s">
        <v>32929</v>
      </c>
      <c r="C45" s="702"/>
      <c r="D45" s="703" t="s">
        <v>32921</v>
      </c>
      <c r="E45" s="704"/>
      <c r="F45" s="334">
        <v>66.12</v>
      </c>
      <c r="G45" s="333"/>
    </row>
    <row r="46" spans="1:7" ht="9" customHeight="1" x14ac:dyDescent="0.2">
      <c r="A46" s="335">
        <v>40218</v>
      </c>
      <c r="B46" s="709" t="s">
        <v>32928</v>
      </c>
      <c r="C46" s="710"/>
      <c r="D46" s="703" t="s">
        <v>32921</v>
      </c>
      <c r="E46" s="704"/>
      <c r="F46" s="334">
        <v>56.46</v>
      </c>
      <c r="G46" s="336"/>
    </row>
    <row r="47" spans="1:7" ht="9" customHeight="1" x14ac:dyDescent="0.2">
      <c r="A47" s="335">
        <v>40170</v>
      </c>
      <c r="B47" s="709" t="s">
        <v>32927</v>
      </c>
      <c r="C47" s="710"/>
      <c r="D47" s="703" t="s">
        <v>32919</v>
      </c>
      <c r="E47" s="704"/>
      <c r="F47" s="334">
        <v>0.73</v>
      </c>
      <c r="G47" s="336"/>
    </row>
    <row r="48" spans="1:7" ht="18.399999999999999" customHeight="1" x14ac:dyDescent="0.2">
      <c r="A48" s="335">
        <v>40167</v>
      </c>
      <c r="B48" s="701" t="s">
        <v>32926</v>
      </c>
      <c r="C48" s="702"/>
      <c r="D48" s="703" t="s">
        <v>32919</v>
      </c>
      <c r="E48" s="704"/>
      <c r="F48" s="334">
        <v>0.47</v>
      </c>
      <c r="G48" s="333"/>
    </row>
    <row r="49" spans="1:7" ht="9" customHeight="1" x14ac:dyDescent="0.2">
      <c r="A49" s="335">
        <v>40168</v>
      </c>
      <c r="B49" s="709" t="s">
        <v>32925</v>
      </c>
      <c r="C49" s="710"/>
      <c r="D49" s="703" t="s">
        <v>32919</v>
      </c>
      <c r="E49" s="704"/>
      <c r="F49" s="334">
        <v>2.2999999999999998</v>
      </c>
      <c r="G49" s="336"/>
    </row>
    <row r="50" spans="1:7" ht="18.399999999999999" customHeight="1" x14ac:dyDescent="0.2">
      <c r="A50" s="335">
        <v>40169</v>
      </c>
      <c r="B50" s="701" t="s">
        <v>32924</v>
      </c>
      <c r="C50" s="702"/>
      <c r="D50" s="703" t="s">
        <v>32919</v>
      </c>
      <c r="E50" s="704"/>
      <c r="F50" s="334">
        <v>8.0500000000000007</v>
      </c>
      <c r="G50" s="333"/>
    </row>
    <row r="51" spans="1:7" ht="9" customHeight="1" x14ac:dyDescent="0.2">
      <c r="A51" s="335">
        <v>40219</v>
      </c>
      <c r="B51" s="709" t="s">
        <v>32923</v>
      </c>
      <c r="C51" s="710"/>
      <c r="D51" s="703" t="s">
        <v>32919</v>
      </c>
      <c r="E51" s="704"/>
      <c r="F51" s="334">
        <v>37.54</v>
      </c>
      <c r="G51" s="336"/>
    </row>
    <row r="52" spans="1:7" ht="9" customHeight="1" x14ac:dyDescent="0.2">
      <c r="A52" s="335">
        <v>41095</v>
      </c>
      <c r="B52" s="709" t="s">
        <v>32922</v>
      </c>
      <c r="C52" s="710"/>
      <c r="D52" s="703" t="s">
        <v>32921</v>
      </c>
      <c r="E52" s="704"/>
      <c r="F52" s="334">
        <v>23.83</v>
      </c>
      <c r="G52" s="336"/>
    </row>
    <row r="53" spans="1:7" ht="18.399999999999999" customHeight="1" x14ac:dyDescent="0.2">
      <c r="A53" s="335">
        <v>43352</v>
      </c>
      <c r="B53" s="701" t="s">
        <v>32920</v>
      </c>
      <c r="C53" s="702"/>
      <c r="D53" s="703" t="s">
        <v>32919</v>
      </c>
      <c r="E53" s="704"/>
      <c r="F53" s="334">
        <v>0.54</v>
      </c>
      <c r="G53" s="333"/>
    </row>
    <row r="54" spans="1:7" ht="13.35" customHeight="1" x14ac:dyDescent="0.2">
      <c r="A54" s="335">
        <f>'Table 2'!A5</f>
        <v>43338</v>
      </c>
      <c r="B54" s="701" t="str">
        <f>'Table 2'!B5:D5</f>
        <v>Roçada manual com roçadeira costal, ferramentas manuais, inclusive limpeza manual</v>
      </c>
      <c r="C54" s="702"/>
      <c r="D54" s="703" t="e">
        <f>'Table 2'!E5:F5</f>
        <v>#VALUE!</v>
      </c>
      <c r="E54" s="704"/>
      <c r="F54" s="334">
        <f>'Table 2'!G5</f>
        <v>0.45</v>
      </c>
    </row>
    <row r="55" spans="1:7" x14ac:dyDescent="0.2">
      <c r="A55" s="335">
        <f>'Table 2'!A6</f>
        <v>40166</v>
      </c>
      <c r="B55" s="701" t="str">
        <f>'Table 2'!B6:D6</f>
        <v>Roçada mecânica</v>
      </c>
      <c r="C55" s="702"/>
      <c r="D55" s="703" t="e">
        <f>'Table 2'!E6:F6</f>
        <v>#VALUE!</v>
      </c>
      <c r="E55" s="704"/>
      <c r="F55" s="334">
        <f>'Table 2'!G6</f>
        <v>0.16</v>
      </c>
    </row>
    <row r="56" spans="1:7" x14ac:dyDescent="0.2">
      <c r="A56" s="335">
        <f>'Table 2'!A7</f>
        <v>41326</v>
      </c>
      <c r="B56" s="701" t="str">
        <f>'Table 2'!B7:D7</f>
        <v>Transporte horizontal com trator de lâmina de material de 1ª cat. DMTaté 50m</v>
      </c>
      <c r="C56" s="702"/>
      <c r="D56" s="703" t="e">
        <f>'Table 2'!E7:F7</f>
        <v>#VALUE!</v>
      </c>
      <c r="E56" s="704"/>
      <c r="F56" s="334">
        <f>'Table 2'!G7</f>
        <v>4.83</v>
      </c>
    </row>
    <row r="57" spans="1:7" x14ac:dyDescent="0.2">
      <c r="A57" s="335">
        <f>'Table 2'!A10</f>
        <v>40801</v>
      </c>
      <c r="B57" s="701" t="str">
        <f>'Table 2'!B10:D10</f>
        <v>Base com mistura de argila, areia e escória de aciaria, 30%,30%,40%, inclusive fornecim.
transp.areia e escória, exclusive fornecim. transp. da argila</v>
      </c>
      <c r="C57" s="702"/>
      <c r="D57" s="703" t="e">
        <f>'Table 2'!E10:F10</f>
        <v>#VALUE!</v>
      </c>
      <c r="E57" s="704"/>
      <c r="F57" s="334">
        <f>'Table 2'!G10</f>
        <v>77.41</v>
      </c>
      <c r="G57" s="334" t="str">
        <f>'Table 2'!H10</f>
        <v>A incluir</v>
      </c>
    </row>
    <row r="58" spans="1:7" x14ac:dyDescent="0.2">
      <c r="A58" s="335">
        <f>'Table 2'!A11</f>
        <v>40799</v>
      </c>
      <c r="B58" s="701" t="str">
        <f>'Table 2'!B11:D11</f>
        <v>Base com mistura de argila, areia e escória de aciaria, 50%,20%,30%, inclusive fornecim.e
transp. areia e escória, exclusive fornecim. e transp.argila</v>
      </c>
      <c r="C58" s="702"/>
      <c r="D58" s="703" t="e">
        <f>'Table 2'!E11:F11</f>
        <v>#VALUE!</v>
      </c>
      <c r="E58" s="704"/>
      <c r="F58" s="334">
        <f>'Table 2'!G11</f>
        <v>61.69</v>
      </c>
    </row>
    <row r="59" spans="1:7" x14ac:dyDescent="0.2">
      <c r="A59" s="335">
        <f>'Table 2'!A12</f>
        <v>40793</v>
      </c>
      <c r="B59" s="701" t="str">
        <f>'Table 2'!B12:D12</f>
        <v>Base com mistura de argila 30%, pó de pedra 30% e brita 40%, inclusive fornecimento e
transporte do pó de pedra e da brita</v>
      </c>
      <c r="C59" s="702"/>
      <c r="D59" s="703" t="e">
        <f>'Table 2'!E12:F12</f>
        <v>#VALUE!</v>
      </c>
      <c r="E59" s="704"/>
      <c r="F59" s="334">
        <f>'Table 2'!G12</f>
        <v>80.55</v>
      </c>
    </row>
    <row r="60" spans="1:7" x14ac:dyDescent="0.2">
      <c r="A60" s="335">
        <f>'Table 2'!A13</f>
        <v>40797</v>
      </c>
      <c r="B60" s="701" t="str">
        <f>'Table 2'!B13:D13</f>
        <v>Base com mistura de argila 70% e escória de aciaria 30%, inclusive fornecim. e transporte da
escória, exclusive fornecimento e transporte da argila</v>
      </c>
      <c r="C60" s="702"/>
      <c r="D60" s="703" t="e">
        <f>'Table 2'!E13:F13</f>
        <v>#VALUE!</v>
      </c>
      <c r="E60" s="704"/>
      <c r="F60" s="334">
        <f>'Table 2'!G13</f>
        <v>35.99</v>
      </c>
    </row>
    <row r="61" spans="1:7" x14ac:dyDescent="0.2">
      <c r="A61" s="335">
        <f>'Table 2'!A14</f>
        <v>41157</v>
      </c>
      <c r="B61" s="701" t="str">
        <f>'Table 2'!B14:D14</f>
        <v>Base com mistura de Saibro, Argila e Brita, 45%, 15% e 40%, exclusive transporte</v>
      </c>
      <c r="C61" s="702"/>
      <c r="D61" s="703" t="e">
        <f>'Table 2'!E14:F14</f>
        <v>#VALUE!</v>
      </c>
      <c r="E61" s="704"/>
      <c r="F61" s="334">
        <f>'Table 2'!G14</f>
        <v>47.69</v>
      </c>
    </row>
    <row r="62" spans="1:7" x14ac:dyDescent="0.2">
      <c r="A62" s="335">
        <f>'Table 2'!A15</f>
        <v>40795</v>
      </c>
      <c r="B62" s="701" t="str">
        <f>'Table 2'!B15:D15</f>
        <v>Base com mistura de solo 80% e areia 20%, inclusive transporte da areia</v>
      </c>
      <c r="C62" s="702"/>
      <c r="D62" s="703" t="e">
        <f>'Table 2'!E15:F15</f>
        <v>#VALUE!</v>
      </c>
      <c r="E62" s="704"/>
      <c r="F62" s="334">
        <f>'Table 2'!G15</f>
        <v>44.74</v>
      </c>
    </row>
    <row r="63" spans="1:7" x14ac:dyDescent="0.2">
      <c r="A63" s="335">
        <f>'Table 2'!A16</f>
        <v>40787</v>
      </c>
      <c r="B63" s="701" t="str">
        <f>'Table 2'!B16:D16</f>
        <v>Base de brita graduada, inclusive fornecimento e transporte da brita</v>
      </c>
      <c r="C63" s="702"/>
      <c r="D63" s="703" t="e">
        <f>'Table 2'!E16:F16</f>
        <v>#VALUE!</v>
      </c>
      <c r="E63" s="704"/>
      <c r="F63" s="334">
        <f>'Table 2'!G16</f>
        <v>96.98</v>
      </c>
    </row>
    <row r="64" spans="1:7" x14ac:dyDescent="0.2">
      <c r="A64" s="335">
        <f>'Table 2'!A17</f>
        <v>40812</v>
      </c>
      <c r="B64" s="701" t="str">
        <f>'Table 2'!B17:D17</f>
        <v>Base de brita graduada, inclusive fornecimento, exclusive transporte da brita</v>
      </c>
      <c r="C64" s="702"/>
      <c r="D64" s="703" t="e">
        <f>'Table 2'!E17:F17</f>
        <v>#VALUE!</v>
      </c>
      <c r="E64" s="704"/>
      <c r="F64" s="334">
        <f>'Table 2'!G17</f>
        <v>96.98</v>
      </c>
    </row>
    <row r="65" spans="1:6" x14ac:dyDescent="0.2">
      <c r="A65" s="335">
        <f>'Table 2'!A18</f>
        <v>42673</v>
      </c>
      <c r="B65" s="701" t="str">
        <f>'Table 2'!B18:D18</f>
        <v>Base de brita 1, inclusive fornecimento, exclusive transporte da brita</v>
      </c>
      <c r="C65" s="702"/>
      <c r="D65" s="703" t="e">
        <f>'Table 2'!E18:F18</f>
        <v>#VALUE!</v>
      </c>
      <c r="E65" s="704"/>
      <c r="F65" s="334">
        <f>'Table 2'!G18</f>
        <v>115.77</v>
      </c>
    </row>
    <row r="66" spans="1:6" x14ac:dyDescent="0.2">
      <c r="A66" s="335">
        <f>'Table 2'!A19</f>
        <v>40803</v>
      </c>
      <c r="B66" s="701" t="str">
        <f>'Table 2'!B19:D19</f>
        <v>Base de escória de aciaria, inclusive fornecimento e transporte da escória</v>
      </c>
      <c r="C66" s="702"/>
      <c r="D66" s="703" t="e">
        <f>'Table 2'!E19:F19</f>
        <v>#VALUE!</v>
      </c>
      <c r="E66" s="704"/>
      <c r="F66" s="334">
        <f>'Table 2'!G19</f>
        <v>61.95</v>
      </c>
    </row>
    <row r="67" spans="1:6" x14ac:dyDescent="0.2">
      <c r="A67" s="335">
        <f>'Table 2'!A20</f>
        <v>41406</v>
      </c>
      <c r="B67" s="701" t="str">
        <f>'Table 2'!B20:D20</f>
        <v>Base de escória/argila na proporção 80:20, inclusive aquisição e transporte da escória,
exclusive argila</v>
      </c>
      <c r="C67" s="702"/>
      <c r="D67" s="703" t="e">
        <f>'Table 2'!E20:F20</f>
        <v>#VALUE!</v>
      </c>
      <c r="E67" s="704"/>
      <c r="F67" s="334">
        <f>'Table 2'!G20</f>
        <v>55.06</v>
      </c>
    </row>
    <row r="68" spans="1:6" x14ac:dyDescent="0.2">
      <c r="A68" s="335">
        <f>'Table 2'!A21</f>
        <v>41100</v>
      </c>
      <c r="B68" s="701" t="str">
        <f>'Table 2'!B21:D21</f>
        <v>Base de escória/solo na proporção 75:25, inclusive fornecimento da escória, exceto
fornecimento do solo e transporte do solo e escória</v>
      </c>
      <c r="C68" s="702"/>
      <c r="D68" s="703" t="e">
        <f>'Table 2'!E21:F21</f>
        <v>#VALUE!</v>
      </c>
      <c r="E68" s="704"/>
      <c r="F68" s="334">
        <f>'Table 2'!G21</f>
        <v>53.16</v>
      </c>
    </row>
    <row r="69" spans="1:6" x14ac:dyDescent="0.2">
      <c r="A69" s="335">
        <f>'Table 2'!A22</f>
        <v>40979</v>
      </c>
      <c r="B69" s="701" t="str">
        <f>'Table 2'!B22:D22</f>
        <v>Base de solo brita, 20% em peso, inclusive fornecim. da brita, exclusive transporte da brita e
do solo (100% P.IM)</v>
      </c>
      <c r="C69" s="702"/>
      <c r="D69" s="703" t="e">
        <f>'Table 2'!E22:F22</f>
        <v>#VALUE!</v>
      </c>
      <c r="E69" s="704"/>
      <c r="F69" s="334">
        <f>'Table 2'!G22</f>
        <v>44.7</v>
      </c>
    </row>
    <row r="70" spans="1:6" x14ac:dyDescent="0.2">
      <c r="A70" s="335">
        <f>'Table 2'!A23</f>
        <v>40815</v>
      </c>
      <c r="B70" s="701" t="str">
        <f>'Table 2'!B23:D23</f>
        <v>Base de solo brita, 40% em peso, inclusive fornecimento, exclusive transporte da brita</v>
      </c>
      <c r="C70" s="702"/>
      <c r="D70" s="703" t="e">
        <f>'Table 2'!E23:F23</f>
        <v>#VALUE!</v>
      </c>
      <c r="E70" s="704"/>
      <c r="F70" s="334">
        <f>'Table 2'!G23</f>
        <v>55.49</v>
      </c>
    </row>
    <row r="71" spans="1:6" x14ac:dyDescent="0.2">
      <c r="A71" s="335">
        <f>'Table 2'!A24</f>
        <v>40809</v>
      </c>
      <c r="B71" s="701" t="str">
        <f>'Table 2'!B24:D24</f>
        <v>Base de solo brita, 50% em peso, inclusive fornecimento, exclusive transporte da brita</v>
      </c>
      <c r="C71" s="702"/>
      <c r="D71" s="703" t="e">
        <f>'Table 2'!E24:F24</f>
        <v>#VALUE!</v>
      </c>
      <c r="E71" s="704"/>
      <c r="F71" s="334">
        <f>'Table 2'!G24</f>
        <v>63.86</v>
      </c>
    </row>
    <row r="72" spans="1:6" x14ac:dyDescent="0.2">
      <c r="A72" s="335">
        <f>'Table 2'!A25</f>
        <v>40810</v>
      </c>
      <c r="B72" s="701" t="str">
        <f>'Table 2'!B25:D25</f>
        <v>Base de solo brita, 70% em peso, inclusive fornecimento, exclusive transporte da brita</v>
      </c>
      <c r="C72" s="702"/>
      <c r="D72" s="703" t="e">
        <f>'Table 2'!E25:F25</f>
        <v>#VALUE!</v>
      </c>
      <c r="E72" s="704"/>
      <c r="F72" s="334">
        <f>'Table 2'!G25</f>
        <v>80.69</v>
      </c>
    </row>
    <row r="73" spans="1:6" x14ac:dyDescent="0.2">
      <c r="A73" s="335">
        <f>'Table 2'!A26</f>
        <v>41097</v>
      </c>
      <c r="B73" s="701" t="str">
        <f>'Table 2'!B26:D26</f>
        <v>Base de solo brita, 80% em peso, inclusive fornecimento e transporte da brita</v>
      </c>
      <c r="C73" s="702"/>
      <c r="D73" s="703" t="e">
        <f>'Table 2'!E26:F26</f>
        <v>#VALUE!</v>
      </c>
      <c r="E73" s="704"/>
      <c r="F73" s="334">
        <f>'Table 2'!G26</f>
        <v>90.85</v>
      </c>
    </row>
    <row r="74" spans="1:6" x14ac:dyDescent="0.2">
      <c r="A74" s="335">
        <f>'Table 2'!A27</f>
        <v>41364</v>
      </c>
      <c r="B74" s="701" t="str">
        <f>'Table 2'!B27:D27</f>
        <v>Base estabilizada granulométricamente. com mistura de escória de aciaria 80% e argila exceto
fornecimento da argila e transporte da argila e escória</v>
      </c>
      <c r="C74" s="702"/>
      <c r="D74" s="703" t="e">
        <f>'Table 2'!E27:F27</f>
        <v>#VALUE!</v>
      </c>
      <c r="E74" s="704"/>
      <c r="F74" s="334">
        <f>'Table 2'!G27</f>
        <v>55.06</v>
      </c>
    </row>
    <row r="75" spans="1:6" x14ac:dyDescent="0.2">
      <c r="A75" s="335">
        <f>'Table 2'!A28</f>
        <v>40777</v>
      </c>
      <c r="B75" s="701" t="str">
        <f>'Table 2'!B28:D28</f>
        <v>Base solo brita, 20% em peso, inclusive fornecimento e transporte da brita</v>
      </c>
      <c r="C75" s="702"/>
      <c r="D75" s="703" t="e">
        <f>'Table 2'!E28:F28</f>
        <v>#VALUE!</v>
      </c>
      <c r="E75" s="704"/>
      <c r="F75" s="334">
        <f>'Table 2'!G28</f>
        <v>39.1</v>
      </c>
    </row>
    <row r="76" spans="1:6" x14ac:dyDescent="0.2">
      <c r="A76" s="335">
        <f>'Table 2'!A29</f>
        <v>40779</v>
      </c>
      <c r="B76" s="701" t="str">
        <f>'Table 2'!B29:D29</f>
        <v>Base solo brita, 30% em peso, inclusive fornecimento e  transporte da brita</v>
      </c>
      <c r="C76" s="702"/>
      <c r="D76" s="703" t="e">
        <f>'Table 2'!E29:F29</f>
        <v>#VALUE!</v>
      </c>
      <c r="E76" s="704"/>
      <c r="F76" s="334">
        <f>'Table 2'!G29</f>
        <v>44.9</v>
      </c>
    </row>
    <row r="77" spans="1:6" x14ac:dyDescent="0.2">
      <c r="A77" s="335">
        <f>'Table 2'!A30</f>
        <v>40781</v>
      </c>
      <c r="B77" s="701" t="str">
        <f>'Table 2'!B30:D30</f>
        <v>Base solo brita, 50% em peso, inclusive fornecimento e transporte da brita</v>
      </c>
      <c r="C77" s="702"/>
      <c r="D77" s="703" t="e">
        <f>'Table 2'!E30:F30</f>
        <v>#VALUE!</v>
      </c>
      <c r="E77" s="704"/>
      <c r="F77" s="334">
        <f>'Table 2'!G30</f>
        <v>63.86</v>
      </c>
    </row>
    <row r="78" spans="1:6" x14ac:dyDescent="0.2">
      <c r="A78" s="335">
        <f>'Table 2'!A31</f>
        <v>40783</v>
      </c>
      <c r="B78" s="701" t="str">
        <f>'Table 2'!B31:D31</f>
        <v>Base solo brita, 70% em peso, inclusive fornecimento e transporte da brita</v>
      </c>
      <c r="C78" s="702"/>
      <c r="D78" s="703" t="e">
        <f>'Table 2'!E31:F31</f>
        <v>#VALUE!</v>
      </c>
      <c r="E78" s="704"/>
      <c r="F78" s="334">
        <f>'Table 2'!G31</f>
        <v>80.69</v>
      </c>
    </row>
    <row r="79" spans="1:6" x14ac:dyDescent="0.2">
      <c r="A79" s="335">
        <f>'Table 2'!A32</f>
        <v>41366</v>
      </c>
      <c r="B79" s="701" t="str">
        <f>'Table 2'!B32:D32</f>
        <v>Base solo brita, 80% em peso, inclusive fornecimento, exclusive transporte da brita</v>
      </c>
      <c r="C79" s="702"/>
      <c r="D79" s="703" t="e">
        <f>'Table 2'!E32:F32</f>
        <v>#VALUE!</v>
      </c>
      <c r="E79" s="704"/>
      <c r="F79" s="334">
        <f>'Table 2'!G32</f>
        <v>90.85</v>
      </c>
    </row>
    <row r="80" spans="1:6" x14ac:dyDescent="0.2">
      <c r="A80" s="335">
        <f>'Table 2'!A33</f>
        <v>40834</v>
      </c>
      <c r="B80" s="701" t="str">
        <f>'Table 2'!B33:D33</f>
        <v>Capa selante (emulsão e areia) exclusive fornecimento e transporte comercial da emulsão,
inclusive transporte da areia</v>
      </c>
      <c r="C80" s="702"/>
      <c r="D80" s="703" t="e">
        <f>'Table 2'!E33:F33</f>
        <v>#VALUE!</v>
      </c>
      <c r="E80" s="704"/>
      <c r="F80" s="334">
        <f>'Table 2'!G33</f>
        <v>1.84</v>
      </c>
    </row>
    <row r="81" spans="1:6" x14ac:dyDescent="0.2">
      <c r="A81" s="335">
        <f>'Table 2'!A34</f>
        <v>40835</v>
      </c>
      <c r="B81" s="701" t="str">
        <f>'Table 2'!B34:D34</f>
        <v>Capa selante (emulsão e areia) inclusive fornecimento e transporte comercial da emulsão</v>
      </c>
      <c r="C81" s="702"/>
      <c r="D81" s="703" t="e">
        <f>'Table 2'!E34:F34</f>
        <v>#VALUE!</v>
      </c>
      <c r="E81" s="704"/>
      <c r="F81" s="334">
        <f>'Table 2'!G34</f>
        <v>3.13</v>
      </c>
    </row>
    <row r="82" spans="1:6" x14ac:dyDescent="0.2">
      <c r="A82" s="335">
        <f>'Table 2'!A35</f>
        <v>40841</v>
      </c>
      <c r="B82" s="701" t="str">
        <f>'Table 2'!B35:D35</f>
        <v>CBUQ (camada pronta - binder) exclusive fornecimento e transportes do CAP e massa,
inclusive fornecimento e transporte da brita e pó de pedra</v>
      </c>
      <c r="C82" s="702"/>
      <c r="D82" s="703" t="e">
        <f>'Table 2'!E35:F35</f>
        <v>#VALUE!</v>
      </c>
      <c r="E82" s="704"/>
      <c r="F82" s="334">
        <f>'Table 2'!G35</f>
        <v>101.05</v>
      </c>
    </row>
    <row r="83" spans="1:6" x14ac:dyDescent="0.2">
      <c r="A83" s="335">
        <f>'Table 2'!A36</f>
        <v>40842</v>
      </c>
      <c r="B83" s="701" t="str">
        <f>'Table 2'!B36:D36</f>
        <v>CBUQ (camada pronta - binder) inclusive fornecimento e transporte comercial do CAP,
exclusive transporte da massa</v>
      </c>
      <c r="C83" s="702"/>
      <c r="D83" s="703" t="e">
        <f>'Table 2'!E36:F36</f>
        <v>#VALUE!</v>
      </c>
      <c r="E83" s="704"/>
      <c r="F83" s="334">
        <f>'Table 2'!G36</f>
        <v>281.76</v>
      </c>
    </row>
    <row r="84" spans="1:6" x14ac:dyDescent="0.2">
      <c r="A84" s="335">
        <f>'Table 2'!A37</f>
        <v>40843</v>
      </c>
      <c r="B84" s="701" t="str">
        <f>'Table 2'!B37:D37</f>
        <v>CBUQ (camada pronta - capa) exclusive fornecimento e transportes do CAP e massa</v>
      </c>
      <c r="C84" s="702"/>
      <c r="D84" s="703" t="e">
        <f>'Table 2'!E37:F37</f>
        <v>#VALUE!</v>
      </c>
      <c r="E84" s="704"/>
      <c r="F84" s="334">
        <f>'Table 2'!G37</f>
        <v>106.29</v>
      </c>
    </row>
    <row r="85" spans="1:6" x14ac:dyDescent="0.2">
      <c r="A85" s="335">
        <f>'Table 2'!A38</f>
        <v>40844</v>
      </c>
      <c r="B85" s="701" t="str">
        <f>'Table 2'!B38:D38</f>
        <v>CBUQ (camada pronta - capa) inclusive fornecimento e transporte comercial do CAP,
exclusive transporte da massa</v>
      </c>
      <c r="C85" s="702"/>
      <c r="D85" s="703" t="e">
        <f>'Table 2'!E38:F38</f>
        <v>#VALUE!</v>
      </c>
      <c r="E85" s="704"/>
      <c r="F85" s="334">
        <f>'Table 2'!G38</f>
        <v>288.67</v>
      </c>
    </row>
    <row r="86" spans="1:6" x14ac:dyDescent="0.2">
      <c r="A86" s="335">
        <f>'Table 2'!A39</f>
        <v>41112</v>
      </c>
      <c r="B86" s="701" t="str">
        <f>'Table 2'!B39:D39</f>
        <v>CBUQ (camada pronta Faixa "B" para revestimento) exclusive fornecimento do CAP e transp.
de todos os materiais</v>
      </c>
      <c r="C86" s="702"/>
      <c r="D86" s="703" t="e">
        <f>'Table 2'!E39:F39</f>
        <v>#VALUE!</v>
      </c>
      <c r="E86" s="704"/>
      <c r="F86" s="334">
        <f>'Table 2'!G39</f>
        <v>100.35</v>
      </c>
    </row>
    <row r="87" spans="1:6" x14ac:dyDescent="0.2">
      <c r="A87" s="335">
        <f>'Table 2'!A40</f>
        <v>43342</v>
      </c>
      <c r="B87" s="701" t="str">
        <f>'Table 2'!B40:D40</f>
        <v>CBUQ (camada pronta-faixa "C") , exclusive fornecimento do CAP e transporte de todos os
materiais (traço padrão areia e brita)</v>
      </c>
      <c r="C87" s="702"/>
      <c r="D87" s="703" t="e">
        <f>'Table 2'!E40:F40</f>
        <v>#VALUE!</v>
      </c>
      <c r="E87" s="704"/>
      <c r="F87" s="334">
        <f>'Table 2'!G40</f>
        <v>112.66</v>
      </c>
    </row>
    <row r="88" spans="1:6" x14ac:dyDescent="0.2">
      <c r="A88" s="335">
        <f>'Table 2'!A41</f>
        <v>40878</v>
      </c>
      <c r="B88" s="701" t="str">
        <f>'Table 2'!B41:D41</f>
        <v>CBUQ (camada pronta-faixa"C") exclusive fornecimento do CAP e transporte de todos os
materiais</v>
      </c>
      <c r="C88" s="702"/>
      <c r="D88" s="703" t="e">
        <f>'Table 2'!E41:F41</f>
        <v>#VALUE!</v>
      </c>
      <c r="E88" s="704"/>
      <c r="F88" s="334">
        <f>'Table 2'!G41</f>
        <v>106.5</v>
      </c>
    </row>
    <row r="89" spans="1:6" x14ac:dyDescent="0.2">
      <c r="A89" s="335">
        <f>'Table 2'!A42</f>
        <v>40845</v>
      </c>
      <c r="B89" s="701" t="str">
        <f>'Table 2'!B42:D42</f>
        <v>CBUQ (massa asfáltica) exclusive fornecimento e transporte comercial do CAP, (Usinagem)</v>
      </c>
      <c r="C89" s="702"/>
      <c r="D89" s="703" t="e">
        <f>'Table 2'!E42:F42</f>
        <v>#VALUE!</v>
      </c>
      <c r="E89" s="704"/>
      <c r="F89" s="334">
        <f>'Table 2'!G42</f>
        <v>83.93</v>
      </c>
    </row>
    <row r="90" spans="1:6" x14ac:dyDescent="0.2">
      <c r="A90" s="335">
        <f>'Table 2'!A43</f>
        <v>40846</v>
      </c>
      <c r="B90" s="701" t="str">
        <f>'Table 2'!B43:D43</f>
        <v>CBUQ (massa asfáltica) inclusive fornecimento e transporte comercial do CAP (Usinagem)</v>
      </c>
      <c r="C90" s="702"/>
      <c r="D90" s="703" t="e">
        <f>'Table 2'!E43:F43</f>
        <v>#VALUE!</v>
      </c>
      <c r="E90" s="704"/>
      <c r="F90" s="334">
        <f>'Table 2'!G43</f>
        <v>266.31</v>
      </c>
    </row>
    <row r="91" spans="1:6" x14ac:dyDescent="0.2">
      <c r="A91" s="335">
        <f>'Table 2'!A44</f>
        <v>40879</v>
      </c>
      <c r="B91" s="701" t="str">
        <f>'Table 2'!B44:D44</f>
        <v>CBUQ (massa asfáltica-faixa"C") exclusive fornecimento CAP e transporte de todos os
materiais</v>
      </c>
      <c r="C91" s="702"/>
      <c r="D91" s="703" t="e">
        <f>'Table 2'!E44:F44</f>
        <v>#VALUE!</v>
      </c>
      <c r="E91" s="704"/>
      <c r="F91" s="334">
        <f>'Table 2'!G44</f>
        <v>84.14</v>
      </c>
    </row>
    <row r="92" spans="1:6" x14ac:dyDescent="0.2">
      <c r="A92" s="335">
        <f>'Table 2'!A45</f>
        <v>40877</v>
      </c>
      <c r="B92" s="701" t="str">
        <f>'Table 2'!B45:D45</f>
        <v>CBUQ (massa fina - faixa"D") exclusive fornecimento do CAP e transp.de todos os materiais</v>
      </c>
      <c r="C92" s="702"/>
      <c r="D92" s="703" t="e">
        <f>'Table 2'!E45:F45</f>
        <v>#VALUE!</v>
      </c>
      <c r="E92" s="704"/>
      <c r="F92" s="334">
        <f>'Table 2'!G45</f>
        <v>112.95</v>
      </c>
    </row>
    <row r="93" spans="1:6" x14ac:dyDescent="0.2">
      <c r="A93" s="335">
        <f>'Table 2'!A46</f>
        <v>43341</v>
      </c>
      <c r="B93" s="701" t="str">
        <f>'Table 2'!B46:D46</f>
        <v>CBUQ (massa fina-faixa"D"), exclusive fornecimento do CAP e transporte de todos os
materiais (traço padrão areia e brita)</v>
      </c>
      <c r="C93" s="702"/>
      <c r="D93" s="703" t="e">
        <f>'Table 2'!E46:F46</f>
        <v>#VALUE!</v>
      </c>
      <c r="E93" s="704"/>
      <c r="F93" s="334">
        <f>'Table 2'!G46</f>
        <v>115.77</v>
      </c>
    </row>
    <row r="94" spans="1:6" x14ac:dyDescent="0.2">
      <c r="A94" s="335">
        <f>'Table 2'!A47</f>
        <v>40867</v>
      </c>
      <c r="B94" s="701" t="str">
        <f>'Table 2'!B47:D47</f>
        <v>Demolição e remoção de pavimento asfáltico</v>
      </c>
      <c r="C94" s="702"/>
      <c r="D94" s="703" t="e">
        <f>'Table 2'!E47:F47</f>
        <v>#VALUE!</v>
      </c>
      <c r="E94" s="704"/>
      <c r="F94" s="334">
        <f>'Table 2'!G47</f>
        <v>2.68</v>
      </c>
    </row>
    <row r="95" spans="1:6" x14ac:dyDescent="0.2">
      <c r="A95" s="335">
        <f>'Table 2'!A48</f>
        <v>101196</v>
      </c>
      <c r="B95" s="701" t="str">
        <f>'Table 2'!B48:D48</f>
        <v>Emulsão Asfáltica para Imprimação (EAI), fornecimento</v>
      </c>
      <c r="C95" s="702"/>
      <c r="D95" s="703" t="e">
        <f>'Table 2'!E48:F48</f>
        <v>#VALUE!</v>
      </c>
      <c r="E95" s="704"/>
      <c r="F95" s="334">
        <f>'Table 2'!G48</f>
        <v>2197.61</v>
      </c>
    </row>
    <row r="96" spans="1:6" x14ac:dyDescent="0.2">
      <c r="A96" s="335">
        <f>'Table 2'!A49</f>
        <v>40763</v>
      </c>
      <c r="B96" s="701" t="str">
        <f>'Table 2'!B49:D49</f>
        <v>Escarificação de base H = 0,10m e capa asfáltica</v>
      </c>
      <c r="C96" s="702"/>
      <c r="D96" s="703" t="e">
        <f>'Table 2'!E49:F49</f>
        <v>#VALUE!</v>
      </c>
      <c r="E96" s="704"/>
      <c r="F96" s="334">
        <f>'Table 2'!G49</f>
        <v>0.82</v>
      </c>
    </row>
    <row r="97" spans="1:6" x14ac:dyDescent="0.2">
      <c r="A97" s="335">
        <f>'Table 2'!A50</f>
        <v>40765</v>
      </c>
      <c r="B97" s="701" t="str">
        <f>'Table 2'!B50:D50</f>
        <v>Escarificação e compactação de base (100% P.I.) H=0,20m</v>
      </c>
      <c r="C97" s="702"/>
      <c r="D97" s="703" t="e">
        <f>'Table 2'!E50:F50</f>
        <v>#VALUE!</v>
      </c>
      <c r="E97" s="704"/>
      <c r="F97" s="334">
        <f>'Table 2'!G50</f>
        <v>5.83</v>
      </c>
    </row>
    <row r="98" spans="1:6" x14ac:dyDescent="0.2">
      <c r="A98" s="335">
        <f>'Table 2'!A51</f>
        <v>40757</v>
      </c>
      <c r="B98" s="701" t="str">
        <f>'Table 2'!B51:D51</f>
        <v>Estabilização granulométrica de solo s/ mistura 100% P.I.</v>
      </c>
      <c r="C98" s="702"/>
      <c r="D98" s="703" t="e">
        <f>'Table 2'!E51:F51</f>
        <v>#VALUE!</v>
      </c>
      <c r="E98" s="704"/>
      <c r="F98" s="334">
        <f>'Table 2'!G51</f>
        <v>18</v>
      </c>
    </row>
    <row r="99" spans="1:6" x14ac:dyDescent="0.2">
      <c r="A99" s="335">
        <f>'Table 2'!A52</f>
        <v>40758</v>
      </c>
      <c r="B99" s="701" t="str">
        <f>'Table 2'!B52:D52</f>
        <v>Estabilização granulométrica de solo s/ mistura 100% P.M.</v>
      </c>
      <c r="C99" s="702"/>
      <c r="D99" s="703" t="e">
        <f>'Table 2'!E52:F52</f>
        <v>#VALUE!</v>
      </c>
      <c r="E99" s="704"/>
      <c r="F99" s="334">
        <f>'Table 2'!G52</f>
        <v>19.39</v>
      </c>
    </row>
    <row r="100" spans="1:6" x14ac:dyDescent="0.2">
      <c r="A100" s="335">
        <f>'Table 3'!A5</f>
        <v>40761</v>
      </c>
      <c r="B100" s="701" t="str">
        <f>'Table 3'!B5:C5</f>
        <v>Estabilização granulométrica de solos c/ mistura de areia na pista 100%  P.M. (80%, 20%)
exclusive transporte</v>
      </c>
      <c r="C100" s="702"/>
      <c r="E100" s="335" t="e">
        <f>'Table 5'!#REF!</f>
        <v>#REF!</v>
      </c>
      <c r="F100" s="334">
        <f>'Table 3'!F5</f>
        <v>45.21</v>
      </c>
    </row>
    <row r="101" spans="1:6" x14ac:dyDescent="0.2">
      <c r="A101" s="335">
        <f>'Table 3'!A6</f>
        <v>40759</v>
      </c>
      <c r="B101" s="701" t="str">
        <f>'Table 3'!B6:C6</f>
        <v>Estabilização granulométrica de solos c/ mistura na pista 100 % P.I.</v>
      </c>
      <c r="C101" s="702"/>
      <c r="E101" s="335" t="e">
        <f>'Table 5'!#REF!</f>
        <v>#REF!</v>
      </c>
      <c r="F101" s="334">
        <f>'Table 3'!F6</f>
        <v>19.79</v>
      </c>
    </row>
    <row r="102" spans="1:6" x14ac:dyDescent="0.2">
      <c r="A102" s="335">
        <f>'Table 3'!A7</f>
        <v>40760</v>
      </c>
      <c r="B102" s="701" t="str">
        <f>'Table 3'!B7:C7</f>
        <v>Estabilização granulométrica de solos c/ mistura na pista 100%  P.M.</v>
      </c>
      <c r="C102" s="702"/>
      <c r="E102" s="335" t="e">
        <f>'Table 5'!#REF!</f>
        <v>#REF!</v>
      </c>
      <c r="F102" s="334">
        <f>'Table 3'!F7</f>
        <v>20.37</v>
      </c>
    </row>
    <row r="103" spans="1:6" x14ac:dyDescent="0.2">
      <c r="A103" s="335">
        <f>'Table 3'!A8</f>
        <v>41069</v>
      </c>
      <c r="B103" s="701" t="str">
        <f>'Table 3'!B8:C8</f>
        <v>Fresagem de pavimento asfáltico a frio, esp. até 15cm, exclusive transporte de materiais</v>
      </c>
      <c r="C103" s="702"/>
      <c r="E103" s="335" t="e">
        <f>'Table 5'!#REF!</f>
        <v>#REF!</v>
      </c>
      <c r="F103" s="334">
        <f>'Table 3'!F8</f>
        <v>9.2899999999999991</v>
      </c>
    </row>
    <row r="104" spans="1:6" x14ac:dyDescent="0.2">
      <c r="A104" s="335">
        <f>'Table 3'!A9</f>
        <v>40985</v>
      </c>
      <c r="B104" s="701" t="str">
        <f>'Table 3'!B9:C9</f>
        <v>Fresagem de pavimento asfáltico a frio, esp=5cm, exclusive transporte de materiais</v>
      </c>
      <c r="C104" s="702"/>
      <c r="E104" s="335" t="e">
        <f>'Table 5'!#REF!</f>
        <v>#REF!</v>
      </c>
      <c r="F104" s="334">
        <f>'Table 3'!F9</f>
        <v>8.0500000000000007</v>
      </c>
    </row>
    <row r="105" spans="1:6" x14ac:dyDescent="0.2">
      <c r="A105" s="335">
        <f>'Table 3'!A10</f>
        <v>40868</v>
      </c>
      <c r="B105" s="701" t="str">
        <f>'Table 3'!B10:C10</f>
        <v>Fresagem de pavimento asfáltico a frio, esp.=5cm inclusive transporte do material</v>
      </c>
      <c r="C105" s="702"/>
      <c r="E105" s="335" t="e">
        <f>'Table 5'!#REF!</f>
        <v>#REF!</v>
      </c>
      <c r="F105" s="334">
        <f>'Table 3'!F10</f>
        <v>12.58</v>
      </c>
    </row>
    <row r="106" spans="1:6" x14ac:dyDescent="0.2">
      <c r="A106" s="335">
        <f>'Table 3'!A11</f>
        <v>40816</v>
      </c>
      <c r="B106" s="701" t="str">
        <f>'Table 3'!B11:C11</f>
        <v>Imprimação exclusive fornecimento e transporte comercial do material betuminoso</v>
      </c>
      <c r="C106" s="702"/>
      <c r="E106" s="335" t="e">
        <f>'Table 5'!#REF!</f>
        <v>#REF!</v>
      </c>
      <c r="F106" s="334">
        <f>'Table 3'!F11</f>
        <v>0.8</v>
      </c>
    </row>
    <row r="107" spans="1:6" x14ac:dyDescent="0.2">
      <c r="A107" s="335">
        <f>'Table 3'!A12</f>
        <v>40817</v>
      </c>
      <c r="B107" s="701" t="str">
        <f>'Table 3'!B12:C12</f>
        <v>Imprimação inclusive fornecimento e transporte comercial do material betuminoso</v>
      </c>
      <c r="C107" s="702"/>
      <c r="E107" s="335" t="e">
        <f>'Table 5'!#REF!</f>
        <v>#REF!</v>
      </c>
      <c r="F107" s="334">
        <f>'Table 3'!F12</f>
        <v>6.36</v>
      </c>
    </row>
    <row r="108" spans="1:6" x14ac:dyDescent="0.2">
      <c r="A108" s="335">
        <f>'Table 3'!A13</f>
        <v>40850</v>
      </c>
      <c r="B108" s="701" t="str">
        <f>'Table 3'!B13:C13</f>
        <v>Lama asfáltica (faixa I - ISSA) exclusive fornecimento e transporte comercial da emulsão</v>
      </c>
      <c r="C108" s="702"/>
      <c r="E108" s="335" t="e">
        <f>'Table 5'!#REF!</f>
        <v>#REF!</v>
      </c>
      <c r="F108" s="334">
        <f>'Table 3'!F13</f>
        <v>1.51</v>
      </c>
    </row>
    <row r="109" spans="1:6" x14ac:dyDescent="0.2">
      <c r="A109" s="335">
        <f>'Table 3'!A14</f>
        <v>40851</v>
      </c>
      <c r="B109" s="701" t="str">
        <f>'Table 3'!B14:C14</f>
        <v>Lama asfáltica (faixa I - ISSA) inclusive fornecimento e transporte comercial da emulsão</v>
      </c>
      <c r="C109" s="702"/>
      <c r="E109" s="335" t="e">
        <f>'Table 5'!#REF!</f>
        <v>#REF!</v>
      </c>
      <c r="F109" s="334">
        <f>'Table 3'!F14</f>
        <v>4.04</v>
      </c>
    </row>
    <row r="110" spans="1:6" x14ac:dyDescent="0.2">
      <c r="A110" s="335">
        <f>'Table 3'!A15</f>
        <v>40852</v>
      </c>
      <c r="B110" s="701" t="str">
        <f>'Table 3'!B15:C15</f>
        <v>Lama asfáltica (faixa II - ISSA) exclusive fornecimento e transporte comercial da emulsão</v>
      </c>
      <c r="C110" s="702"/>
      <c r="E110" s="335" t="e">
        <f>'Table 5'!#REF!</f>
        <v>#REF!</v>
      </c>
      <c r="F110" s="334">
        <f>'Table 3'!F15</f>
        <v>1.65</v>
      </c>
    </row>
    <row r="111" spans="1:6" x14ac:dyDescent="0.2">
      <c r="A111" s="335">
        <f>'Table 3'!A16</f>
        <v>40853</v>
      </c>
      <c r="B111" s="701" t="str">
        <f>'Table 3'!B16:C16</f>
        <v>Lama asfáltica (faixa II - ISSA) inclusive fornecimento e transporte comercial da emulsão</v>
      </c>
      <c r="C111" s="702"/>
      <c r="E111" s="335" t="e">
        <f>'Table 5'!#REF!</f>
        <v>#REF!</v>
      </c>
      <c r="F111" s="334">
        <f>'Table 3'!F16</f>
        <v>5.63</v>
      </c>
    </row>
    <row r="112" spans="1:6" x14ac:dyDescent="0.2">
      <c r="A112" s="335">
        <f>'Table 3'!A17</f>
        <v>40854</v>
      </c>
      <c r="B112" s="701" t="str">
        <f>'Table 3'!B17:C17</f>
        <v>Lama asfáltica (faixa III - ISSA) exclusive fornecimento e transporte comercial da emulsão</v>
      </c>
      <c r="C112" s="702"/>
      <c r="E112" s="335" t="e">
        <f>'Table 5'!#REF!</f>
        <v>#REF!</v>
      </c>
      <c r="F112" s="334">
        <f>'Table 3'!F17</f>
        <v>1.75</v>
      </c>
    </row>
    <row r="113" spans="1:6" x14ac:dyDescent="0.2">
      <c r="A113" s="335">
        <f>'Table 3'!A18</f>
        <v>40855</v>
      </c>
      <c r="B113" s="701" t="str">
        <f>'Table 3'!B18:C18</f>
        <v>Lama asfáltica (faixa III - ISSA) inclusive fornecimento e transporte comercial da emulsão</v>
      </c>
      <c r="C113" s="702"/>
      <c r="E113" s="335" t="e">
        <f>'Table 5'!#REF!</f>
        <v>#REF!</v>
      </c>
      <c r="F113" s="334">
        <f>'Table 3'!F18</f>
        <v>7.54</v>
      </c>
    </row>
    <row r="114" spans="1:6" x14ac:dyDescent="0.2">
      <c r="A114" s="335">
        <f>'Table 3'!A19</f>
        <v>40856</v>
      </c>
      <c r="B114" s="701" t="str">
        <f>'Table 3'!B19:C19</f>
        <v>Lama asfáltica (faixa IV - ISSA) exclusive fornecimento e transporte comercial da emulsão</v>
      </c>
      <c r="C114" s="702"/>
      <c r="E114" s="335" t="e">
        <f>'Table 5'!#REF!</f>
        <v>#REF!</v>
      </c>
      <c r="F114" s="334">
        <f>'Table 3'!F19</f>
        <v>2.08</v>
      </c>
    </row>
    <row r="115" spans="1:6" x14ac:dyDescent="0.2">
      <c r="A115" s="335">
        <f>'Table 3'!A20</f>
        <v>40857</v>
      </c>
      <c r="B115" s="701" t="str">
        <f>'Table 3'!B20:C20</f>
        <v>Lama asfáltica (faixa IV - ISSA) inclusive fornecimento e transporte comercial da emulsão</v>
      </c>
      <c r="C115" s="702"/>
      <c r="E115" s="335" t="e">
        <f>'Table 5'!#REF!</f>
        <v>#REF!</v>
      </c>
      <c r="F115" s="334">
        <f>'Table 3'!F20</f>
        <v>10.039999999999999</v>
      </c>
    </row>
    <row r="116" spans="1:6" x14ac:dyDescent="0.2">
      <c r="A116" s="335">
        <f>'Table 3'!A21</f>
        <v>40894</v>
      </c>
      <c r="B116" s="701" t="str">
        <f>'Table 3'!B21:C21</f>
        <v>Meio fio (assentamento), inclusive caiação</v>
      </c>
      <c r="C116" s="702"/>
      <c r="E116" s="335" t="e">
        <f>'Table 5'!#REF!</f>
        <v>#REF!</v>
      </c>
      <c r="F116" s="334">
        <f>'Table 3'!F21</f>
        <v>28.27</v>
      </c>
    </row>
    <row r="117" spans="1:6" x14ac:dyDescent="0.2">
      <c r="A117" s="335">
        <f>'Table 3'!A22</f>
        <v>40895</v>
      </c>
      <c r="B117" s="701" t="str">
        <f>'Table 3'!B22:C22</f>
        <v>Meio fio (remoção e reassentamento),  inclusive caiação</v>
      </c>
      <c r="C117" s="702"/>
      <c r="E117" s="335" t="e">
        <f>'Table 5'!#REF!</f>
        <v>#REF!</v>
      </c>
      <c r="F117" s="334">
        <f>'Table 3'!F22</f>
        <v>50.51</v>
      </c>
    </row>
    <row r="118" spans="1:6" x14ac:dyDescent="0.2">
      <c r="A118" s="335">
        <f>'Table 3'!A23</f>
        <v>40869</v>
      </c>
      <c r="B118" s="701" t="str">
        <f>'Table 3'!B23:C23</f>
        <v>Micro revestimento asfáltico à frio exclusive fornecimento e transporte comercial do material
betuminoso</v>
      </c>
      <c r="C118" s="702"/>
      <c r="E118" s="335" t="e">
        <f>'Table 5'!#REF!</f>
        <v>#REF!</v>
      </c>
      <c r="F118" s="334">
        <f>'Table 3'!F23</f>
        <v>5.26</v>
      </c>
    </row>
    <row r="119" spans="1:6" x14ac:dyDescent="0.2">
      <c r="A119" s="335">
        <f>'Table 3'!A24</f>
        <v>40881</v>
      </c>
      <c r="B119" s="701" t="str">
        <f>'Table 3'!B24:C24</f>
        <v>Micro revestimento asfáltico à frio exclusive fornecimento emulsão e transp. de todos os
materiais</v>
      </c>
      <c r="C119" s="702"/>
      <c r="E119" s="335" t="e">
        <f>'Table 5'!#REF!</f>
        <v>#REF!</v>
      </c>
      <c r="F119" s="334">
        <f>'Table 3'!F24</f>
        <v>5.26</v>
      </c>
    </row>
    <row r="120" spans="1:6" x14ac:dyDescent="0.2">
      <c r="A120" s="335">
        <f>'Table 3'!A25</f>
        <v>40870</v>
      </c>
      <c r="B120" s="701" t="str">
        <f>'Table 3'!B25:C25</f>
        <v>Micro revestimento asfáltico à frio inclusive fornecimento e transporte comercial do material
betuminoso</v>
      </c>
      <c r="C120" s="702"/>
      <c r="E120" s="335" t="e">
        <f>'Table 5'!#REF!</f>
        <v>#REF!</v>
      </c>
      <c r="F120" s="334">
        <f>'Table 3'!F25</f>
        <v>12.02</v>
      </c>
    </row>
    <row r="121" spans="1:6" x14ac:dyDescent="0.2">
      <c r="A121" s="335">
        <f>'Table 3'!A26</f>
        <v>40860</v>
      </c>
      <c r="B121" s="701" t="str">
        <f>'Table 3'!B26:C26</f>
        <v>Obturação de buracos c/ CBUQ exclusive fornecimento e transporte comercial dos materiais
betuminosos</v>
      </c>
      <c r="C121" s="702"/>
      <c r="E121" s="335" t="e">
        <f>'Table 5'!#REF!</f>
        <v>#REF!</v>
      </c>
      <c r="F121" s="334">
        <f>'Table 3'!F26</f>
        <v>42.19</v>
      </c>
    </row>
    <row r="122" spans="1:6" x14ac:dyDescent="0.2">
      <c r="A122" s="335">
        <f>'Table 3'!A27</f>
        <v>40864</v>
      </c>
      <c r="B122" s="701" t="str">
        <f>'Table 3'!B27:C27</f>
        <v>Obturação de buracos c/ CBUQ exclusive fornecimento e transporte dos materiais
betuminosos</v>
      </c>
      <c r="C122" s="702"/>
      <c r="E122" s="335" t="e">
        <f>'Table 5'!#REF!</f>
        <v>#REF!</v>
      </c>
      <c r="F122" s="334">
        <f>'Table 3'!F27</f>
        <v>433.72</v>
      </c>
    </row>
    <row r="123" spans="1:6" x14ac:dyDescent="0.2">
      <c r="A123" s="335">
        <f>'Table 3'!A28</f>
        <v>40861</v>
      </c>
      <c r="B123" s="701" t="str">
        <f>'Table 3'!B28:C28</f>
        <v>Obturação de buracos c/ CBUQ inclusive fornecimento e transporte comercial dos materiais
betuminosos</v>
      </c>
      <c r="C123" s="702"/>
      <c r="E123" s="335" t="e">
        <f>'Table 5'!#REF!</f>
        <v>#REF!</v>
      </c>
      <c r="F123" s="334">
        <f>'Table 3'!F28</f>
        <v>64.89</v>
      </c>
    </row>
    <row r="124" spans="1:6" x14ac:dyDescent="0.2">
      <c r="A124" s="335">
        <f>'Table 3'!A29</f>
        <v>40865</v>
      </c>
      <c r="B124" s="701" t="str">
        <f>'Table 3'!B29:C29</f>
        <v>Obturação de buracos c/ CBUQ inclusive fornecimento e transporte dos materiais betuminosos</v>
      </c>
      <c r="C124" s="702"/>
      <c r="E124" s="335" t="e">
        <f>'Table 5'!#REF!</f>
        <v>#REF!</v>
      </c>
      <c r="F124" s="334">
        <f>'Table 3'!F29</f>
        <v>644.79</v>
      </c>
    </row>
    <row r="125" spans="1:6" x14ac:dyDescent="0.2">
      <c r="A125" s="335">
        <f>'Table 3'!A30</f>
        <v>40880</v>
      </c>
      <c r="B125" s="701" t="str">
        <f>'Table 3'!B30:C30</f>
        <v>Obturação de buracos c/ CBUQ-faixa "C", exclusive forn.do CAP e transporte de todos os
materiais</v>
      </c>
      <c r="C125" s="702"/>
      <c r="E125" s="335" t="e">
        <f>'Table 5'!#REF!</f>
        <v>#REF!</v>
      </c>
      <c r="F125" s="334">
        <f>'Table 3'!F30</f>
        <v>45.47</v>
      </c>
    </row>
    <row r="126" spans="1:6" x14ac:dyDescent="0.2">
      <c r="A126" s="335">
        <f>'Table 3'!A31</f>
        <v>40858</v>
      </c>
      <c r="B126" s="701" t="str">
        <f>'Table 3'!B31:C31</f>
        <v>Obturação de buracos c/ PMF exclusive fornecimento e transporte comercial da emulsão</v>
      </c>
      <c r="C126" s="702"/>
      <c r="E126" s="335" t="e">
        <f>'Table 5'!#REF!</f>
        <v>#REF!</v>
      </c>
      <c r="F126" s="334">
        <f>'Table 3'!F31</f>
        <v>38.15</v>
      </c>
    </row>
    <row r="127" spans="1:6" x14ac:dyDescent="0.2">
      <c r="A127" s="335">
        <f>'Table 3'!A32</f>
        <v>40862</v>
      </c>
      <c r="B127" s="701" t="str">
        <f>'Table 3'!B32:C32</f>
        <v>Obturação de buracos c/ PMF exclusive fornecimento e transporte dos materiais betuminosos</v>
      </c>
      <c r="C127" s="702"/>
      <c r="E127" s="335" t="e">
        <f>'Table 5'!#REF!</f>
        <v>#REF!</v>
      </c>
      <c r="F127" s="334">
        <f>'Table 3'!F32</f>
        <v>391.52</v>
      </c>
    </row>
    <row r="128" spans="1:6" x14ac:dyDescent="0.2">
      <c r="A128" s="335">
        <f>'Table 3'!A33</f>
        <v>40859</v>
      </c>
      <c r="B128" s="701" t="str">
        <f>'Table 3'!B33:C33</f>
        <v>Obturação de buracos c/ PMF inclusive fornecimento e transporte comercial da emulsão</v>
      </c>
      <c r="C128" s="702"/>
      <c r="E128" s="335" t="e">
        <f>'Table 5'!#REF!</f>
        <v>#REF!</v>
      </c>
      <c r="F128" s="334">
        <f>'Table 3'!F33</f>
        <v>64.73</v>
      </c>
    </row>
    <row r="129" spans="1:6" x14ac:dyDescent="0.2">
      <c r="A129" s="335">
        <f>'Table 3'!A34</f>
        <v>40863</v>
      </c>
      <c r="B129" s="701" t="str">
        <f>'Table 3'!B34:C34</f>
        <v>Obturação de buracos c/ PMF inclusive fornecimento e transporte dos materiais betuminosos</v>
      </c>
      <c r="C129" s="702"/>
      <c r="E129" s="335" t="e">
        <f>'Table 5'!#REF!</f>
        <v>#REF!</v>
      </c>
      <c r="F129" s="334">
        <f>'Table 3'!F34</f>
        <v>669.17</v>
      </c>
    </row>
    <row r="130" spans="1:6" x14ac:dyDescent="0.2">
      <c r="A130" s="335">
        <f>'Table 3'!A35</f>
        <v>40883</v>
      </c>
      <c r="B130" s="701" t="str">
        <f>'Table 3'!B35:C35</f>
        <v>Pavimentação com blocos de concreto  (35 MPa), esp.= 06 cm, sobre colchão areia esp.= 5
cm, inclusive fornecimento e transporte dos blocos e areia</v>
      </c>
      <c r="C130" s="702"/>
      <c r="E130" s="335" t="e">
        <f>'Table 5'!#REF!</f>
        <v>#REF!</v>
      </c>
      <c r="F130" s="334">
        <f>'Table 3'!F35</f>
        <v>73.069999999999993</v>
      </c>
    </row>
    <row r="131" spans="1:6" x14ac:dyDescent="0.2">
      <c r="A131" s="335">
        <f>'Table 3'!A36</f>
        <v>40885</v>
      </c>
      <c r="B131" s="701" t="str">
        <f>'Table 3'!B36:C36</f>
        <v>Pavimentação com blocos de concreto (35 MPa), esp. = 10 cm, sobre colchão areia esp.= 5cm
, inclusive fornecimento e transporte dos blocos e areia</v>
      </c>
      <c r="C131" s="702"/>
      <c r="E131" s="335" t="e">
        <f>'Table 5'!#REF!</f>
        <v>#REF!</v>
      </c>
      <c r="F131" s="334">
        <f>'Table 3'!F36</f>
        <v>88.42</v>
      </c>
    </row>
    <row r="132" spans="1:6" x14ac:dyDescent="0.2">
      <c r="A132" s="335">
        <f>'Table 3'!A37</f>
        <v>40897</v>
      </c>
      <c r="B132" s="701" t="str">
        <f>'Table 3'!B37:C37</f>
        <v>Pavimentação com blocos de concreto (35 MPa), esp.= 06cm, sobre colchão areia esp.=5cm,
inclusive fornecim. do bloco e areia, exclus. transp.materiais</v>
      </c>
      <c r="C132" s="702"/>
      <c r="E132" s="335" t="e">
        <f>'Table 5'!#REF!</f>
        <v>#REF!</v>
      </c>
      <c r="F132" s="334">
        <f>'Table 3'!F37</f>
        <v>73.069999999999993</v>
      </c>
    </row>
    <row r="133" spans="1:6" x14ac:dyDescent="0.2">
      <c r="A133" s="335">
        <f>'Table 3'!A38</f>
        <v>40884</v>
      </c>
      <c r="B133" s="701" t="str">
        <f>'Table 3'!B38:C38</f>
        <v>Pavimentação com blocos de concreto (35 MPa), esp.= 08 cm, colchão areia esp.= 5cm,
inclusive fornecimento e transporte dos blocos e areia</v>
      </c>
      <c r="C133" s="702"/>
      <c r="E133" s="335" t="e">
        <f>'Table 5'!#REF!</f>
        <v>#REF!</v>
      </c>
      <c r="F133" s="334">
        <f>'Table 3'!F38</f>
        <v>87.69</v>
      </c>
    </row>
    <row r="134" spans="1:6" x14ac:dyDescent="0.2">
      <c r="A134" s="335">
        <f>'Table 3'!A39</f>
        <v>40898</v>
      </c>
      <c r="B134" s="701" t="str">
        <f>'Table 3'!B39:C39</f>
        <v>Pavimentação com blocos de concreto (35 MPa) esp.=08 cm,colchão areia esp.=5cm,
inclusive fornecim. do bloco e areia, exclusive transp. blocos e areia</v>
      </c>
      <c r="C134" s="702"/>
      <c r="E134" s="335" t="e">
        <f>'Table 5'!#REF!</f>
        <v>#REF!</v>
      </c>
      <c r="F134" s="334">
        <f>'Table 3'!F39</f>
        <v>87.69</v>
      </c>
    </row>
    <row r="135" spans="1:6" x14ac:dyDescent="0.2">
      <c r="A135" s="335">
        <f>'Table 3'!A40</f>
        <v>40896</v>
      </c>
      <c r="B135" s="701" t="str">
        <f>'Table 3'!B40:C40</f>
        <v>Pavimentação com blocos de concreto (35MPa), esp.=10 cm, sobre colchão de areia esp.=
5cm, inclusive fornecim. do bloco e areia , exclusive transportes</v>
      </c>
      <c r="C135" s="702"/>
      <c r="E135" s="335" t="e">
        <f>'Table 5'!#REF!</f>
        <v>#REF!</v>
      </c>
      <c r="F135" s="334">
        <f>'Table 3'!F40</f>
        <v>88.42</v>
      </c>
    </row>
    <row r="136" spans="1:6" x14ac:dyDescent="0.2">
      <c r="A136" s="335">
        <f>'Table 3'!A41</f>
        <v>40886</v>
      </c>
      <c r="B136" s="701" t="str">
        <f>'Table 3'!B41:C41</f>
        <v>Pavimentação com paralelepípedo, sobre colchão areia esp.= 5cm, inclus. fornecimento e
transport. da areia, exclus. fornecim. e transp. paralelepípedo</v>
      </c>
      <c r="C136" s="702"/>
      <c r="E136" s="335" t="e">
        <f>'Table 5'!#REF!</f>
        <v>#REF!</v>
      </c>
      <c r="F136" s="334">
        <f>'Table 3'!F41</f>
        <v>31.65</v>
      </c>
    </row>
    <row r="137" spans="1:6" x14ac:dyDescent="0.2">
      <c r="A137" s="335">
        <f>'Table 3'!A42</f>
        <v>40887</v>
      </c>
      <c r="B137" s="701" t="str">
        <f>'Table 3'!B42:C42</f>
        <v>Pavimentação com paralelepípedo, sobre colchão areia esp.= 5cm, inclusive fornecimento e
transporte do paralelepípedo e areia</v>
      </c>
      <c r="C137" s="702"/>
      <c r="E137" s="335" t="e">
        <f>'Table 5'!#REF!</f>
        <v>#REF!</v>
      </c>
      <c r="F137" s="334">
        <f>'Table 3'!F42</f>
        <v>101.65</v>
      </c>
    </row>
    <row r="138" spans="1:6" x14ac:dyDescent="0.2">
      <c r="A138" s="335">
        <f>'Table 3'!A43</f>
        <v>40888</v>
      </c>
      <c r="B138" s="701" t="str">
        <f>'Table 3'!B43:C43</f>
        <v>Pavimentação com paralelepípedo, sobre colchão pó de pedra esp.= 5cm, inclusive
fornecimento e transporte do paralelepípedo e pó de pedra</v>
      </c>
      <c r="C138" s="702"/>
      <c r="E138" s="335" t="e">
        <f>'Table 5'!#REF!</f>
        <v>#REF!</v>
      </c>
      <c r="F138" s="334">
        <f>'Table 3'!F43</f>
        <v>99.59</v>
      </c>
    </row>
    <row r="139" spans="1:6" x14ac:dyDescent="0.2">
      <c r="A139" s="335">
        <f>'Table 3'!A44</f>
        <v>40889</v>
      </c>
      <c r="B139" s="701" t="str">
        <f>'Table 3'!B44:C44</f>
        <v>Pavimentação com pedra portuguesa, inclusive fornecimento e transporte da pedra
portuguesa, cimento e areia</v>
      </c>
      <c r="C139" s="702"/>
      <c r="E139" s="335" t="e">
        <f>'Table 5'!#REF!</f>
        <v>#REF!</v>
      </c>
      <c r="F139" s="334">
        <f>'Table 3'!F44</f>
        <v>96.52</v>
      </c>
    </row>
    <row r="140" spans="1:6" x14ac:dyDescent="0.2">
      <c r="A140" s="335">
        <f>'Table 3'!A45</f>
        <v>40818</v>
      </c>
      <c r="B140" s="701" t="str">
        <f>'Table 3'!B45:C45</f>
        <v>Pintura de ligação exclusive fornecimento e transporte comercial do material betuminoso</v>
      </c>
      <c r="C140" s="702"/>
      <c r="E140" s="335" t="e">
        <f>'Table 5'!#REF!</f>
        <v>#REF!</v>
      </c>
      <c r="F140" s="334">
        <f>'Table 3'!F45</f>
        <v>0.66</v>
      </c>
    </row>
    <row r="141" spans="1:6" x14ac:dyDescent="0.2">
      <c r="A141" s="335">
        <f>'Table 3'!A46</f>
        <v>40819</v>
      </c>
      <c r="B141" s="701" t="str">
        <f>'Table 3'!B46:C46</f>
        <v>Pintura de ligação inclusive fornecimento e transporte comercial do material betuminoso</v>
      </c>
      <c r="C141" s="702"/>
      <c r="E141" s="335" t="e">
        <f>'Table 5'!#REF!</f>
        <v>#REF!</v>
      </c>
      <c r="F141" s="334">
        <f>'Table 3'!F46</f>
        <v>1.89</v>
      </c>
    </row>
    <row r="142" spans="1:6" x14ac:dyDescent="0.2">
      <c r="A142" s="335">
        <f>'Table 3'!A47</f>
        <v>40872</v>
      </c>
      <c r="B142" s="701" t="str">
        <f>'Table 3'!B47:C47</f>
        <v>PMF camada pronta exclusive fornecimento  e transporte comercial da emulsão</v>
      </c>
      <c r="C142" s="702"/>
      <c r="E142" s="335" t="e">
        <f>'Table 5'!#REF!</f>
        <v>#REF!</v>
      </c>
      <c r="F142" s="334">
        <f>'Table 3'!F47</f>
        <v>66.790000000000006</v>
      </c>
    </row>
    <row r="143" spans="1:6" x14ac:dyDescent="0.2">
      <c r="A143" s="335">
        <f>'Table 3'!A48</f>
        <v>40836</v>
      </c>
      <c r="B143" s="701" t="str">
        <f>'Table 3'!B48:C48</f>
        <v>PMF (massa asfáltica) exclusive fornecimento e transporte comercial da emulsão</v>
      </c>
      <c r="C143" s="702"/>
      <c r="E143" s="335" t="e">
        <f>'Table 5'!#REF!</f>
        <v>#REF!</v>
      </c>
      <c r="F143" s="334">
        <f>'Table 3'!F48</f>
        <v>41.72</v>
      </c>
    </row>
    <row r="144" spans="1:6" x14ac:dyDescent="0.2">
      <c r="A144" s="335">
        <f>'Table 3'!A49</f>
        <v>40837</v>
      </c>
      <c r="B144" s="701" t="str">
        <f>'Table 3'!B49:C49</f>
        <v>PMF (massa asfáltica) inclusive fornecimento e transporte comercial da emulsão</v>
      </c>
      <c r="C144" s="702"/>
      <c r="E144" s="335" t="e">
        <f>'Table 5'!#REF!</f>
        <v>#REF!</v>
      </c>
      <c r="F144" s="334">
        <f>'Table 3'!F49</f>
        <v>290.69</v>
      </c>
    </row>
    <row r="145" spans="1:6" x14ac:dyDescent="0.2">
      <c r="A145" s="335">
        <f>'Table 3'!A50</f>
        <v>41076</v>
      </c>
      <c r="B145" s="701" t="str">
        <f>'Table 3'!B50:C50</f>
        <v>Pó de pedra, fornecimento</v>
      </c>
      <c r="C145" s="702"/>
      <c r="E145" s="335" t="e">
        <f>'Table 5'!#REF!</f>
        <v>#REF!</v>
      </c>
      <c r="F145" s="334">
        <f>'Table 3'!F50</f>
        <v>37.200000000000003</v>
      </c>
    </row>
    <row r="146" spans="1:6" x14ac:dyDescent="0.2">
      <c r="A146" s="335">
        <f>'Table 3'!A51</f>
        <v>41556</v>
      </c>
      <c r="B146" s="701" t="str">
        <f>'Table 3'!B51:C51</f>
        <v>Pó de pedra inclusive fornecimento, espalhamento e transporte</v>
      </c>
      <c r="C146" s="702"/>
      <c r="E146" s="335" t="e">
        <f>'Table 5'!#REF!</f>
        <v>#REF!</v>
      </c>
      <c r="F146" s="334">
        <f>'Table 3'!F51</f>
        <v>41.4</v>
      </c>
    </row>
    <row r="147" spans="1:6" x14ac:dyDescent="0.2">
      <c r="A147" s="335">
        <f>'Table 3'!A52</f>
        <v>43345</v>
      </c>
      <c r="B147" s="701" t="str">
        <f>'Table 3'!B52:C52</f>
        <v>Produção de brita no canteiro, exclusive o desmonte e fragmentação de rocha</v>
      </c>
      <c r="C147" s="702"/>
      <c r="E147" s="335" t="e">
        <f>'Table 5'!#REF!</f>
        <v>#REF!</v>
      </c>
      <c r="F147" s="334">
        <f>'Table 3'!F52</f>
        <v>35.81</v>
      </c>
    </row>
    <row r="148" spans="1:6" x14ac:dyDescent="0.2">
      <c r="A148" s="335">
        <f>'Table 3'!A53</f>
        <v>40720</v>
      </c>
      <c r="B148" s="701" t="str">
        <f>'Table 3'!B53:C53</f>
        <v>Produção de brita no canteiro, inclusive o desmonte  e fragmentação de rocha</v>
      </c>
      <c r="C148" s="702"/>
      <c r="E148" s="335" t="e">
        <f>'Table 5'!#REF!</f>
        <v>#REF!</v>
      </c>
      <c r="F148" s="334">
        <f>'Table 3'!F53</f>
        <v>76.02</v>
      </c>
    </row>
    <row r="149" spans="1:6" x14ac:dyDescent="0.2">
      <c r="A149" s="335">
        <f>'Table 4'!A5</f>
        <v>41070</v>
      </c>
      <c r="B149" s="701" t="str">
        <f>'Table 4'!B5:C5</f>
        <v>Reciclagem de pavimento (base) c/ adição de 20% de brita1, 10% de brita 0 e 2% de cimento,
inclusive fornecimento e transportes dos materiais</v>
      </c>
      <c r="C149" s="702"/>
      <c r="E149" s="335" t="e">
        <f>'Table 5'!#REF!</f>
        <v>#REF!</v>
      </c>
      <c r="F149" s="334">
        <f>'Table 4'!F5</f>
        <v>91.79</v>
      </c>
    </row>
    <row r="150" spans="1:6" x14ac:dyDescent="0.2">
      <c r="A150" s="335">
        <f>'Table 4'!A6</f>
        <v>41134</v>
      </c>
      <c r="B150" s="701" t="str">
        <f>'Table 4'!B6:C6</f>
        <v>Reciclagem de pavimento (base) c/ adição de 20% de brita1, 10% de brita0 e 2% de cimento,
inclusive fornecimento e transportes  dos materiais</v>
      </c>
      <c r="C150" s="702"/>
      <c r="E150" s="335" t="e">
        <f>'Table 5'!#REF!</f>
        <v>#REF!</v>
      </c>
      <c r="F150" s="334">
        <f>'Table 4'!F6</f>
        <v>92.25</v>
      </c>
    </row>
    <row r="151" spans="1:6" x14ac:dyDescent="0.2">
      <c r="A151" s="335">
        <f>'Table 4'!A7</f>
        <v>40984</v>
      </c>
      <c r="B151" s="701" t="str">
        <f>'Table 4'!B7:C7</f>
        <v>Reciclagem de pavimento (Base existente + CBUQ) sem adição de materiais</v>
      </c>
      <c r="C151" s="702"/>
      <c r="E151" s="335" t="e">
        <f>'Table 5'!#REF!</f>
        <v>#REF!</v>
      </c>
      <c r="F151" s="334">
        <f>'Table 4'!F7</f>
        <v>45.94</v>
      </c>
    </row>
    <row r="152" spans="1:6" x14ac:dyDescent="0.2">
      <c r="A152" s="335">
        <f>'Table 4'!A8</f>
        <v>41356</v>
      </c>
      <c r="B152" s="701" t="str">
        <f>'Table 4'!B8:C8</f>
        <v>Reciclagem de pavimento (Base existente + T.S.D.) c/ adição de 30% de brita, inclusive
fornecimento e transporte da brita</v>
      </c>
      <c r="C152" s="702"/>
      <c r="E152" s="335" t="e">
        <f>'Table 5'!#REF!</f>
        <v>#REF!</v>
      </c>
      <c r="F152" s="334">
        <f>'Table 4'!F8</f>
        <v>92.33</v>
      </c>
    </row>
    <row r="153" spans="1:6" x14ac:dyDescent="0.2">
      <c r="A153" s="335">
        <f>'Table 4'!A9</f>
        <v>40774</v>
      </c>
      <c r="B153" s="701" t="str">
        <f>'Table 4'!B9:C9</f>
        <v>Reciclagem de pavimento (Base existente + T.S.D.) c/ adição de 30% de brita, inclusive
fornecimento, exclusive transporte da brita</v>
      </c>
      <c r="C153" s="702"/>
      <c r="E153" s="335" t="e">
        <f>'Table 5'!#REF!</f>
        <v>#REF!</v>
      </c>
      <c r="F153" s="334">
        <f>'Table 4'!F9</f>
        <v>92.33</v>
      </c>
    </row>
    <row r="154" spans="1:6" x14ac:dyDescent="0.2">
      <c r="A154" s="335">
        <f>'Table 4'!A10</f>
        <v>40768</v>
      </c>
      <c r="B154" s="701" t="str">
        <f>'Table 4'!B10:C10</f>
        <v>Reciclagem de pavimento (Base existente + T.S.D.) com adição de 20% de brita, inclusive
fornecimento e transporte da brita.</v>
      </c>
      <c r="C154" s="702"/>
      <c r="E154" s="335" t="e">
        <f>'Table 5'!#REF!</f>
        <v>#REF!</v>
      </c>
      <c r="F154" s="334">
        <f>'Table 4'!F10</f>
        <v>83.96</v>
      </c>
    </row>
    <row r="155" spans="1:6" x14ac:dyDescent="0.2">
      <c r="A155" s="335">
        <f>'Table 4'!A11</f>
        <v>40767</v>
      </c>
      <c r="B155" s="701" t="str">
        <f>'Table 4'!B11:C11</f>
        <v>Reciclagem de pavimento (Base existente + T.S.D.) com adição de 3% de cimento, inclusive
fornecimento e tarnsporte do cimento</v>
      </c>
      <c r="C155" s="702"/>
      <c r="E155" s="335" t="e">
        <f>'Table 5'!#REF!</f>
        <v>#REF!</v>
      </c>
      <c r="F155" s="334">
        <f>'Table 4'!F11</f>
        <v>76.849999999999994</v>
      </c>
    </row>
    <row r="156" spans="1:6" x14ac:dyDescent="0.2">
      <c r="A156" s="335">
        <f>'Table 4'!A12</f>
        <v>40769</v>
      </c>
      <c r="B156" s="701" t="str">
        <f>'Table 4'!B12:C12</f>
        <v>Reciclagem de pavimento (Base existente + T.S.D.) com adição de 40% de brita, inclusive
fornecimento e transporte da brita.</v>
      </c>
      <c r="C156" s="702"/>
      <c r="E156" s="335" t="e">
        <f>'Table 5'!#REF!</f>
        <v>#REF!</v>
      </c>
      <c r="F156" s="334">
        <f>'Table 4'!F12</f>
        <v>100.7</v>
      </c>
    </row>
    <row r="157" spans="1:6" x14ac:dyDescent="0.2">
      <c r="A157" s="335">
        <f>'Table 4'!A13</f>
        <v>40766</v>
      </c>
      <c r="B157" s="701" t="str">
        <f>'Table 4'!B13:C13</f>
        <v>Reciclagem de pavimento (Base existente + T.S.D.) sem adição de materiais</v>
      </c>
      <c r="C157" s="702"/>
      <c r="E157" s="335" t="e">
        <f>'Table 5'!#REF!</f>
        <v>#REF!</v>
      </c>
      <c r="F157" s="334">
        <f>'Table 4'!F13</f>
        <v>50.11</v>
      </c>
    </row>
    <row r="158" spans="1:6" x14ac:dyDescent="0.2">
      <c r="A158" s="335">
        <f>'Table 4'!A14</f>
        <v>40771</v>
      </c>
      <c r="B158" s="701" t="str">
        <f>'Table 4'!B14:C14</f>
        <v>Reciclagem de pavimento (Base existente+TSD) com adição de Ligante Betuminoso, inclusive
fornecimento e transporte da emulsão</v>
      </c>
      <c r="C158" s="702"/>
      <c r="E158" s="335" t="e">
        <f>'Table 5'!#REF!</f>
        <v>#REF!</v>
      </c>
      <c r="F158" s="334">
        <f>'Table 4'!F14</f>
        <v>255.15</v>
      </c>
    </row>
    <row r="159" spans="1:6" x14ac:dyDescent="0.2">
      <c r="A159" s="335">
        <f>'Table 4'!A15</f>
        <v>40773</v>
      </c>
      <c r="B159" s="701" t="str">
        <f>'Table 4'!B15:C15</f>
        <v>Reciclagem de pavimento com adição de 2% de cimento, inclusive fornecimento e transporte
do cimento</v>
      </c>
      <c r="C159" s="702"/>
      <c r="E159" s="335" t="e">
        <f>'Table 5'!#REF!</f>
        <v>#REF!</v>
      </c>
      <c r="F159" s="334">
        <f>'Table 4'!F15</f>
        <v>67.78</v>
      </c>
    </row>
    <row r="160" spans="1:6" x14ac:dyDescent="0.2">
      <c r="A160" s="335">
        <f>'Table 4'!A16</f>
        <v>40775</v>
      </c>
      <c r="B160" s="701" t="str">
        <f>'Table 4'!B16:C16</f>
        <v>Reciclagem de pavimento(Base existente + T.S.D.) com adição de 40% de brita, inclusive
fornecimento, exclusive transporte da brita</v>
      </c>
      <c r="C160" s="702"/>
      <c r="E160" s="335" t="e">
        <f>'Table 5'!#REF!</f>
        <v>#REF!</v>
      </c>
      <c r="F160" s="334">
        <f>'Table 4'!F16</f>
        <v>100.7</v>
      </c>
    </row>
    <row r="161" spans="1:6" x14ac:dyDescent="0.2">
      <c r="A161" s="335">
        <f>'Table 4'!A17</f>
        <v>40762</v>
      </c>
      <c r="B161" s="701" t="str">
        <f>'Table 4'!B17:C17</f>
        <v>Recuperação de base de acostamento exclusive transporte do material (solo)</v>
      </c>
      <c r="C161" s="702"/>
      <c r="E161" s="335" t="e">
        <f>'Table 5'!#REF!</f>
        <v>#REF!</v>
      </c>
      <c r="F161" s="334">
        <f>'Table 4'!F17</f>
        <v>6.05</v>
      </c>
    </row>
    <row r="162" spans="1:6" x14ac:dyDescent="0.2">
      <c r="A162" s="335">
        <f>'Table 4'!A18</f>
        <v>40804</v>
      </c>
      <c r="B162" s="701" t="str">
        <f>'Table 4'!B18:C18</f>
        <v>Recuperação de base de acostamentos, inclusive fornecimento e transporte da brita</v>
      </c>
      <c r="C162" s="702"/>
      <c r="E162" s="335" t="e">
        <f>'Table 5'!#REF!</f>
        <v>#REF!</v>
      </c>
      <c r="F162" s="334">
        <f>'Table 4'!F18</f>
        <v>10.73</v>
      </c>
    </row>
    <row r="163" spans="1:6" x14ac:dyDescent="0.2">
      <c r="A163" s="335">
        <f>'Table 4'!A19</f>
        <v>40811</v>
      </c>
      <c r="B163" s="701" t="str">
        <f>'Table 4'!B19:C19</f>
        <v>Reestabilização da base com adição de 50% de brita, inclusive fonecimento, exclusive
transporte da brita</v>
      </c>
      <c r="C163" s="702"/>
      <c r="E163" s="335" t="e">
        <f>'Table 5'!#REF!</f>
        <v>#REF!</v>
      </c>
      <c r="F163" s="334">
        <f>'Table 4'!F19</f>
        <v>60.96</v>
      </c>
    </row>
    <row r="164" spans="1:6" x14ac:dyDescent="0.2">
      <c r="A164" s="335">
        <f>'Table 4'!A20</f>
        <v>42211</v>
      </c>
      <c r="B164" s="701" t="str">
        <f>'Table 4'!B20:C20</f>
        <v>Reestabilização de base com adição de 50% de brita, inclusive fornecimento e transporte da
brita</v>
      </c>
      <c r="C164" s="702"/>
      <c r="E164" s="335" t="e">
        <f>'Table 5'!#REF!</f>
        <v>#REF!</v>
      </c>
      <c r="F164" s="334">
        <f>'Table 4'!F20</f>
        <v>60.96</v>
      </c>
    </row>
    <row r="165" spans="1:6" x14ac:dyDescent="0.2">
      <c r="A165" s="335">
        <f>'Table 4'!A21</f>
        <v>40756</v>
      </c>
      <c r="B165" s="701" t="str">
        <f>'Table 4'!B21:C21</f>
        <v>Reforço do sub leito 100% P.I.</v>
      </c>
      <c r="C165" s="702"/>
      <c r="E165" s="335" t="e">
        <f>'Table 5'!#REF!</f>
        <v>#REF!</v>
      </c>
      <c r="F165" s="334">
        <f>'Table 4'!F21</f>
        <v>6.63</v>
      </c>
    </row>
    <row r="166" spans="1:6" x14ac:dyDescent="0.2">
      <c r="A166" s="335">
        <f>'Table 4'!A22</f>
        <v>40754</v>
      </c>
      <c r="B166" s="701" t="str">
        <f>'Table 4'!B22:C22</f>
        <v>Regularização e compactação do sub-leito (100% P.I.) H = 0,20 m</v>
      </c>
      <c r="C166" s="702"/>
      <c r="E166" s="335" t="e">
        <f>'Table 5'!#REF!</f>
        <v>#REF!</v>
      </c>
      <c r="F166" s="334">
        <f>'Table 4'!F22</f>
        <v>1.17</v>
      </c>
    </row>
    <row r="167" spans="1:6" x14ac:dyDescent="0.2">
      <c r="A167" s="335">
        <f>'Table 4'!A23</f>
        <v>40866</v>
      </c>
      <c r="B167" s="701" t="str">
        <f>'Table 4'!B23:C23</f>
        <v>Remoção de capa asfáltica em TSS, TSD, ou TST exclusive transporte</v>
      </c>
      <c r="C167" s="702"/>
      <c r="E167" s="335" t="e">
        <f>'Table 5'!#REF!</f>
        <v>#REF!</v>
      </c>
      <c r="F167" s="334">
        <f>'Table 4'!F23</f>
        <v>0.82</v>
      </c>
    </row>
    <row r="168" spans="1:6" x14ac:dyDescent="0.2">
      <c r="A168" s="335">
        <f>'Table 4'!A24</f>
        <v>40893</v>
      </c>
      <c r="B168" s="701" t="str">
        <f>'Table 4'!B24:C24</f>
        <v>Remoção de meio fio</v>
      </c>
      <c r="C168" s="702"/>
      <c r="E168" s="335" t="e">
        <f>'Table 5'!#REF!</f>
        <v>#REF!</v>
      </c>
      <c r="F168" s="334">
        <f>'Table 4'!F24</f>
        <v>22.21</v>
      </c>
    </row>
    <row r="169" spans="1:6" x14ac:dyDescent="0.2">
      <c r="A169" s="335">
        <f>'Table 4'!A25</f>
        <v>40891</v>
      </c>
      <c r="B169" s="701" t="str">
        <f>'Table 4'!B25:C25</f>
        <v>Remoção de pavimentação poliédrica</v>
      </c>
      <c r="C169" s="702"/>
      <c r="E169" s="335" t="e">
        <f>'Table 5'!#REF!</f>
        <v>#REF!</v>
      </c>
      <c r="F169" s="334">
        <f>'Table 4'!F25</f>
        <v>18.010000000000002</v>
      </c>
    </row>
    <row r="170" spans="1:6" x14ac:dyDescent="0.2">
      <c r="A170" s="335">
        <f>'Table 4'!A26</f>
        <v>40890</v>
      </c>
      <c r="B170" s="701" t="str">
        <f>'Table 4'!B26:C26</f>
        <v>Remoção e reassentamento de blocos de concreto, inclusive perdas</v>
      </c>
      <c r="C170" s="702"/>
      <c r="E170" s="335" t="e">
        <f>'Table 5'!#REF!</f>
        <v>#REF!</v>
      </c>
      <c r="F170" s="334">
        <f>'Table 4'!F26</f>
        <v>60.43</v>
      </c>
    </row>
    <row r="171" spans="1:6" x14ac:dyDescent="0.2">
      <c r="A171" s="335">
        <f>'Table 4'!A27</f>
        <v>40892</v>
      </c>
      <c r="B171" s="701" t="str">
        <f>'Table 4'!B27:C27</f>
        <v>Remoção e reassentamento de paralelepípedos, inclusive perdas, colchão de areia e
transportes de areia e paralelepípedo</v>
      </c>
      <c r="C171" s="702"/>
      <c r="E171" s="335" t="e">
        <f>'Table 5'!#REF!</f>
        <v>#REF!</v>
      </c>
      <c r="F171" s="334">
        <f>'Table 4'!F27</f>
        <v>61.76</v>
      </c>
    </row>
    <row r="172" spans="1:6" x14ac:dyDescent="0.2">
      <c r="A172" s="335">
        <f>'Table 4'!A28</f>
        <v>40749</v>
      </c>
      <c r="B172" s="701" t="str">
        <f>'Table 4'!B28:C28</f>
        <v>Revestimento em estradas vicinais (saibro)</v>
      </c>
      <c r="C172" s="702"/>
      <c r="E172" s="335" t="e">
        <f>'Table 5'!#REF!</f>
        <v>#REF!</v>
      </c>
      <c r="F172" s="334">
        <f>'Table 4'!F28</f>
        <v>0.18</v>
      </c>
    </row>
    <row r="173" spans="1:6" x14ac:dyDescent="0.2">
      <c r="A173" s="335">
        <f>'Table 4'!A29</f>
        <v>40750</v>
      </c>
      <c r="B173" s="701" t="str">
        <f>'Table 4'!B29:C29</f>
        <v>Revestimento primário, espalhamento e compactação (espessura até 0,15m)</v>
      </c>
      <c r="C173" s="702"/>
      <c r="E173" s="335" t="e">
        <f>'Table 5'!#REF!</f>
        <v>#REF!</v>
      </c>
      <c r="F173" s="334">
        <f>'Table 4'!F29</f>
        <v>0.79</v>
      </c>
    </row>
    <row r="174" spans="1:6" x14ac:dyDescent="0.2">
      <c r="A174" s="335">
        <f>'Table 4'!A30</f>
        <v>40792</v>
      </c>
      <c r="B174" s="701" t="str">
        <f>'Table 4'!B30:C30</f>
        <v>Sub-base c/ mistura de argila 30%, pó de pedra 30% e brita 40%, inclusive fornecimento e
transporte do pó de pedra e da brita</v>
      </c>
      <c r="C174" s="702"/>
      <c r="E174" s="335" t="e">
        <f>'Table 5'!#REF!</f>
        <v>#REF!</v>
      </c>
      <c r="F174" s="334">
        <f>'Table 4'!F30</f>
        <v>80.55</v>
      </c>
    </row>
    <row r="175" spans="1:6" x14ac:dyDescent="0.2">
      <c r="A175" s="335">
        <f>'Table 4'!A31</f>
        <v>40794</v>
      </c>
      <c r="B175" s="701" t="str">
        <f>'Table 4'!B31:C31</f>
        <v>Sub-base c/ mistura de solo 80% e areia 20%, inclusive transporte da areia</v>
      </c>
      <c r="C175" s="702"/>
      <c r="E175" s="335" t="e">
        <f>'Table 5'!#REF!</f>
        <v>#REF!</v>
      </c>
      <c r="F175" s="334">
        <f>'Table 4'!F31</f>
        <v>44.74</v>
      </c>
    </row>
    <row r="176" spans="1:6" x14ac:dyDescent="0.2">
      <c r="A176" s="335">
        <f>'Table 4'!A32</f>
        <v>40796</v>
      </c>
      <c r="B176" s="701" t="str">
        <f>'Table 4'!B32:C32</f>
        <v>Sub-base com mistura de argila 70% e escória de aciaria 30%, inclusive fornecim. e transporte
da escória, exceto fornecimento e transporte da argila</v>
      </c>
      <c r="C176" s="702"/>
      <c r="E176" s="335" t="e">
        <f>'Table 5'!#REF!</f>
        <v>#REF!</v>
      </c>
      <c r="F176" s="334">
        <f>'Table 4'!F32</f>
        <v>35.99</v>
      </c>
    </row>
    <row r="177" spans="1:6" x14ac:dyDescent="0.2">
      <c r="A177" s="335">
        <f>'Table 4'!A33</f>
        <v>41098</v>
      </c>
      <c r="B177" s="701" t="str">
        <f>'Table 4'!B33:C33</f>
        <v>Sub-base com solo/escória na proporção 70:30, inclusive fornecimento da escória, exceto
fornecimento do solo e transporte do solo e escória</v>
      </c>
      <c r="C177" s="702"/>
      <c r="E177" s="335" t="e">
        <f>'Table 5'!#REF!</f>
        <v>#REF!</v>
      </c>
      <c r="F177" s="334">
        <f>'Table 4'!F33</f>
        <v>35.99</v>
      </c>
    </row>
    <row r="178" spans="1:6" x14ac:dyDescent="0.2">
      <c r="A178" s="335">
        <f>'Table 4'!A34</f>
        <v>40786</v>
      </c>
      <c r="B178" s="701" t="str">
        <f>'Table 4'!B34:C34</f>
        <v>Sub-base de brita graduada, inclusive fornecimento e transporte da brita</v>
      </c>
      <c r="C178" s="702"/>
      <c r="E178" s="335" t="e">
        <f>'Table 5'!#REF!</f>
        <v>#REF!</v>
      </c>
      <c r="F178" s="334">
        <f>'Table 4'!F34</f>
        <v>96.98</v>
      </c>
    </row>
    <row r="179" spans="1:6" x14ac:dyDescent="0.2">
      <c r="A179" s="335">
        <f>'Table 4'!A35</f>
        <v>43327</v>
      </c>
      <c r="B179" s="701" t="str">
        <f>'Table 4'!B35:C35</f>
        <v>Sub-base de brita graduada, inclusive fornecimento, exclusive transporte da brita</v>
      </c>
      <c r="C179" s="702"/>
      <c r="E179" s="335" t="e">
        <f>'Table 5'!#REF!</f>
        <v>#REF!</v>
      </c>
      <c r="F179" s="334">
        <f>'Table 4'!F35</f>
        <v>96.98</v>
      </c>
    </row>
    <row r="180" spans="1:6" x14ac:dyDescent="0.2">
      <c r="A180" s="335">
        <f>'Table 4'!A36</f>
        <v>42675</v>
      </c>
      <c r="B180" s="701" t="str">
        <f>'Table 4'!B36:C36</f>
        <v>Sub-base de brita 1, inclusive fornecimento, exclusive transporte da brita</v>
      </c>
      <c r="C180" s="702"/>
      <c r="E180" s="335" t="e">
        <f>'Table 5'!#REF!</f>
        <v>#REF!</v>
      </c>
      <c r="F180" s="334">
        <f>'Table 4'!F36</f>
        <v>115.77</v>
      </c>
    </row>
    <row r="181" spans="1:6" x14ac:dyDescent="0.2">
      <c r="A181" s="335">
        <f>'Table 4'!A37</f>
        <v>40802</v>
      </c>
      <c r="B181" s="701" t="str">
        <f>'Table 4'!B37:C37</f>
        <v>Sub-base de escória de aciaria, inclusive fornecimento e transporte da escória</v>
      </c>
      <c r="C181" s="702"/>
      <c r="E181" s="335" t="e">
        <f>'Table 5'!#REF!</f>
        <v>#REF!</v>
      </c>
      <c r="F181" s="334">
        <f>'Table 4'!F37</f>
        <v>61.95</v>
      </c>
    </row>
    <row r="182" spans="1:6" x14ac:dyDescent="0.2">
      <c r="A182" s="335">
        <f>'Table 4'!A38</f>
        <v>41074</v>
      </c>
      <c r="B182" s="701" t="str">
        <f>'Table 4'!B38:C38</f>
        <v>Sub-base de solo brita, 50% em peso, inclusive fornecimento, exclusive transporte da brita</v>
      </c>
      <c r="C182" s="702"/>
      <c r="E182" s="335" t="e">
        <f>'Table 5'!#REF!</f>
        <v>#REF!</v>
      </c>
      <c r="F182" s="334">
        <f>'Table 4'!F38</f>
        <v>61.31</v>
      </c>
    </row>
    <row r="183" spans="1:6" x14ac:dyDescent="0.2">
      <c r="A183" s="335">
        <f>'Table 4'!A39</f>
        <v>40776</v>
      </c>
      <c r="B183" s="701" t="str">
        <f>'Table 4'!B39:C39</f>
        <v>Sub-base solo brita, 20% em peso, inclusive fornecimento e transporte da brita.</v>
      </c>
      <c r="C183" s="702"/>
      <c r="E183" s="335" t="e">
        <f>'Table 5'!#REF!</f>
        <v>#REF!</v>
      </c>
      <c r="F183" s="334">
        <f>'Table 4'!F39</f>
        <v>39.1</v>
      </c>
    </row>
    <row r="184" spans="1:6" x14ac:dyDescent="0.2">
      <c r="A184" s="335">
        <f>'Table 4'!A40</f>
        <v>40778</v>
      </c>
      <c r="B184" s="701" t="str">
        <f>'Table 4'!B40:C40</f>
        <v>Sub-base solo brita, 30% em peso, inclusive fornecimento e transporte da brita</v>
      </c>
      <c r="C184" s="702"/>
      <c r="E184" s="335" t="e">
        <f>'Table 5'!#REF!</f>
        <v>#REF!</v>
      </c>
      <c r="F184" s="334">
        <f>'Table 4'!F40</f>
        <v>44.9</v>
      </c>
    </row>
    <row r="185" spans="1:6" x14ac:dyDescent="0.2">
      <c r="A185" s="335">
        <f>'Table 4'!A41</f>
        <v>40780</v>
      </c>
      <c r="B185" s="701" t="str">
        <f>'Table 4'!B41:C41</f>
        <v>Sub-base solo brita, 50% em peso, inclusive fornecimento e transporte da brita</v>
      </c>
      <c r="C185" s="702"/>
      <c r="E185" s="335" t="e">
        <f>'Table 5'!#REF!</f>
        <v>#REF!</v>
      </c>
      <c r="F185" s="334">
        <f>'Table 4'!F41</f>
        <v>63.86</v>
      </c>
    </row>
    <row r="186" spans="1:6" x14ac:dyDescent="0.2">
      <c r="A186" s="335">
        <f>'Table 4'!A42</f>
        <v>40782</v>
      </c>
      <c r="B186" s="701" t="str">
        <f>'Table 4'!B42:C42</f>
        <v>Sub-base solo brita, 70% em peso, inclusive fornecimento e transporte da brita</v>
      </c>
      <c r="C186" s="702"/>
      <c r="E186" s="335" t="e">
        <f>'Table 5'!#REF!</f>
        <v>#REF!</v>
      </c>
      <c r="F186" s="334">
        <f>'Table 4'!F42</f>
        <v>80.69</v>
      </c>
    </row>
    <row r="187" spans="1:6" x14ac:dyDescent="0.2">
      <c r="A187" s="335">
        <f>'Table 4'!A43</f>
        <v>40830</v>
      </c>
      <c r="B187" s="701" t="str">
        <f>'Table 4'!B43:C43</f>
        <v>T.S.B.D. com capa selante exclusive fornecimento e transporte comercial da emulsão,
inclusive lavagem da brita e transporte da areia e brita</v>
      </c>
      <c r="C187" s="702"/>
      <c r="E187" s="335" t="e">
        <f>'Table 5'!#REF!</f>
        <v>#REF!</v>
      </c>
      <c r="F187" s="334">
        <f>'Table 4'!F43</f>
        <v>7.92</v>
      </c>
    </row>
    <row r="188" spans="1:6" x14ac:dyDescent="0.2">
      <c r="A188" s="335">
        <f>'Table 4'!A44</f>
        <v>40873</v>
      </c>
      <c r="B188" s="701" t="str">
        <f>'Table 4'!B44:C44</f>
        <v>T.S.B.D. com capa selante, executado c/ Multidistribuidor exclus. forn. e transp. com. da
emulsão, inclus. lavagem brita e transp. comerc.areia, brita</v>
      </c>
      <c r="C188" s="702"/>
      <c r="E188" s="335" t="e">
        <f>'Table 5'!#REF!</f>
        <v>#REF!</v>
      </c>
      <c r="F188" s="334">
        <f>'Table 4'!F44</f>
        <v>6.41</v>
      </c>
    </row>
    <row r="189" spans="1:6" x14ac:dyDescent="0.2">
      <c r="A189" s="335">
        <f>'Table 4'!A45</f>
        <v>40876</v>
      </c>
      <c r="B189" s="701" t="str">
        <f>'Table 4'!B45:C45</f>
        <v>T.S.B.D. com capa selante executado c/ Multidistribuidor,inclus.fornec.areia/brita e lavagem
brita, excl.fornec.da emulsão e trnasp.todos os materiais</v>
      </c>
      <c r="C189" s="702"/>
      <c r="E189" s="335" t="e">
        <f>'Table 5'!#REF!</f>
        <v>#REF!</v>
      </c>
      <c r="F189" s="334">
        <f>'Table 4'!F45</f>
        <v>7.02</v>
      </c>
    </row>
    <row r="190" spans="1:6" x14ac:dyDescent="0.2">
      <c r="A190" s="335">
        <f>'Table 4'!A46</f>
        <v>41363</v>
      </c>
      <c r="B190" s="701" t="str">
        <f>'Table 4'!B46:C46</f>
        <v>T.S.B.D. com capa selante, executado com Multidistribuidor inclusive fornecimento, transporte
comercial dos materiais e lavagem da brita</v>
      </c>
      <c r="C190" s="702"/>
      <c r="E190" s="335">
        <f>'Table 5'!E1</f>
        <v>0</v>
      </c>
      <c r="F190" s="334">
        <f>'Table 4'!F46</f>
        <v>10.78</v>
      </c>
    </row>
    <row r="191" spans="1:6" x14ac:dyDescent="0.2">
      <c r="A191" s="335">
        <f>'Table 4'!A47</f>
        <v>40831</v>
      </c>
      <c r="B191" s="701" t="str">
        <f>'Table 4'!B47:C47</f>
        <v>T.S.B.D. com capa selante inclusive fornecimento e transporte comercial dos materiais e
lavagem da brita</v>
      </c>
      <c r="C191" s="702"/>
      <c r="E191" s="335">
        <f>'Table 5'!E2</f>
        <v>0</v>
      </c>
      <c r="F191" s="334">
        <f>'Table 4'!F47</f>
        <v>17.82</v>
      </c>
    </row>
    <row r="192" spans="1:6" x14ac:dyDescent="0.2">
      <c r="A192" s="335">
        <f>'Table 4'!A48</f>
        <v>40827</v>
      </c>
      <c r="B192" s="701" t="str">
        <f>'Table 4'!B48:C48</f>
        <v>T.S.B.D. sem capa selante,  inclusive fornecimento e transporte comercial dos materiais e
lavagem de brita</v>
      </c>
      <c r="C192" s="702"/>
      <c r="E192" s="335">
        <f>'Table 5'!E3</f>
        <v>0</v>
      </c>
      <c r="F192" s="334">
        <f>'Table 4'!F48</f>
        <v>10.29</v>
      </c>
    </row>
    <row r="193" spans="1:6" x14ac:dyDescent="0.2">
      <c r="A193" s="335">
        <f>'Table 4'!A49</f>
        <v>40828</v>
      </c>
      <c r="B193" s="701" t="str">
        <f>'Table 4'!B49:C49</f>
        <v>T.S.B.D. sem capa selante exclusive fornecimento e transporte comercial da emulsão,
inclusive lavagem e transporte comercial  da brita</v>
      </c>
      <c r="C193" s="702"/>
      <c r="E193" s="335" t="str">
        <f>'Table 5'!E4</f>
        <v>Unidade</v>
      </c>
      <c r="F193" s="334">
        <f>'Table 4'!F49</f>
        <v>7.2</v>
      </c>
    </row>
    <row r="194" spans="1:6" x14ac:dyDescent="0.2">
      <c r="A194" s="335">
        <f>'Table 5'!A5</f>
        <v>40874</v>
      </c>
      <c r="B194" s="701" t="str">
        <f>'Table 5'!B5:D5</f>
        <v>T.S.B.D. sem capa selante, executado c/ Multidistribuidor exclusive fornec.e transp. comercial
da emulsão, inclusive lavagem e transp. comerc.da brita</v>
      </c>
      <c r="C194" s="702">
        <f>'Table 5'!C5</f>
        <v>0</v>
      </c>
      <c r="D194" s="335">
        <f>'Table 5'!D5</f>
        <v>0</v>
      </c>
      <c r="E194" s="335" t="str">
        <f>'Table 5'!E5</f>
        <v>M2</v>
      </c>
      <c r="F194" s="334">
        <f>'Table 5'!G5</f>
        <v>7.07</v>
      </c>
    </row>
    <row r="195" spans="1:6" x14ac:dyDescent="0.2">
      <c r="A195" s="335">
        <f>'Table 5'!A6</f>
        <v>40875</v>
      </c>
      <c r="B195" s="701" t="str">
        <f>'Table 5'!B6:D6</f>
        <v>T.S.B.D. sem capa selante executado com Multidistribuidor excl. forn. da emulsão e transp.
comerciais da emulsão e da brita, inclus. lavagem da brita</v>
      </c>
      <c r="C195" s="702">
        <f>'Table 5'!C6</f>
        <v>0</v>
      </c>
      <c r="E195" s="335" t="str">
        <f>'Table 5'!E6</f>
        <v>M2</v>
      </c>
      <c r="F195" s="334">
        <f>'Table 5'!G6</f>
        <v>6.87</v>
      </c>
    </row>
    <row r="196" spans="1:6" x14ac:dyDescent="0.2">
      <c r="A196" s="335">
        <f>'Table 5'!A7</f>
        <v>40829</v>
      </c>
      <c r="B196" s="701" t="str">
        <f>'Table 5'!B7:D7</f>
        <v>T.S.B.D. sem capa selante inclusive fornecimento e transporte comercial dos materiais e
lavagem da brita</v>
      </c>
      <c r="C196" s="702">
        <f>'Table 5'!C7</f>
        <v>0</v>
      </c>
      <c r="E196" s="335" t="str">
        <f>'Table 5'!E7</f>
        <v>M2</v>
      </c>
      <c r="F196" s="334">
        <f>'Table 5'!G7</f>
        <v>16.329999999999998</v>
      </c>
    </row>
    <row r="197" spans="1:6" x14ac:dyDescent="0.2">
      <c r="A197" s="335">
        <f>'Table 5'!A8</f>
        <v>40824</v>
      </c>
      <c r="B197" s="701" t="str">
        <f>'Table 5'!B8:D8</f>
        <v>T.S.B.S. com capa selante exclusive fornecimento e transporte comercial da emulsão,
inclusive lavagem e transporte comercial da brita</v>
      </c>
      <c r="C197" s="702">
        <f>'Table 5'!C8</f>
        <v>0</v>
      </c>
      <c r="E197" s="335" t="str">
        <f>'Table 5'!E8</f>
        <v>M2</v>
      </c>
      <c r="F197" s="334">
        <f>'Table 5'!G8</f>
        <v>4.58</v>
      </c>
    </row>
    <row r="198" spans="1:6" x14ac:dyDescent="0.2">
      <c r="A198" s="335">
        <f>'Table 5'!A9</f>
        <v>40825</v>
      </c>
      <c r="B198" s="701" t="str">
        <f>'Table 5'!B9:D9</f>
        <v>T.S.B.S. com capa selante inclusive fornecimento e transporte comercial dos materiais e
lavagem da brita</v>
      </c>
      <c r="C198" s="702">
        <f>'Table 5'!C9</f>
        <v>0</v>
      </c>
      <c r="E198" s="335" t="str">
        <f>'Table 5'!E9</f>
        <v>M2</v>
      </c>
      <c r="F198" s="334">
        <f>'Table 5'!G9</f>
        <v>7.67</v>
      </c>
    </row>
    <row r="199" spans="1:6" x14ac:dyDescent="0.2">
      <c r="A199" s="335">
        <f>'Table 5'!A10</f>
        <v>40820</v>
      </c>
      <c r="B199" s="701" t="str">
        <f>'Table 5'!B10:D10</f>
        <v>T.S.B.S. exclusive fornecimento e transporte comercial do material betuminoso, inclusive
fornecimento, transporte e lavagem da brita</v>
      </c>
      <c r="C199" s="702">
        <f>'Table 5'!C10</f>
        <v>0</v>
      </c>
      <c r="E199" s="335" t="str">
        <f>'Table 5'!E10</f>
        <v>M2</v>
      </c>
      <c r="F199" s="334">
        <f>'Table 5'!G10</f>
        <v>4.18</v>
      </c>
    </row>
    <row r="200" spans="1:6" x14ac:dyDescent="0.2">
      <c r="A200" s="335">
        <f>'Table 5'!A11</f>
        <v>40821</v>
      </c>
      <c r="B200" s="701" t="str">
        <f>'Table 5'!B11:D11</f>
        <v>T.S.B.S. inclusive fornecimento e transporte comercial dos materiais e lavagem da brita</v>
      </c>
      <c r="C200" s="702">
        <f>'Table 5'!C11</f>
        <v>0</v>
      </c>
      <c r="E200" s="335" t="str">
        <f>'Table 5'!E11</f>
        <v>M2</v>
      </c>
      <c r="F200" s="334">
        <f>'Table 5'!G11</f>
        <v>7.27</v>
      </c>
    </row>
    <row r="201" spans="1:6" x14ac:dyDescent="0.2">
      <c r="A201" s="335">
        <f>'Table 5'!A12</f>
        <v>40840</v>
      </c>
      <c r="B201" s="701" t="str">
        <f>'Table 5'!B12:D12</f>
        <v>Usinagem de concreto betuminoso usinado a quente (CBUQ), inclusive transporte comercial
do oleo combustível</v>
      </c>
      <c r="C201" s="702">
        <f>'Table 5'!C12</f>
        <v>0</v>
      </c>
      <c r="E201" s="335" t="str">
        <f>'Table 5'!E12</f>
        <v>t</v>
      </c>
      <c r="F201" s="334">
        <f>'Table 5'!G12</f>
        <v>46.16</v>
      </c>
    </row>
    <row r="202" spans="1:6" x14ac:dyDescent="0.2">
      <c r="A202" s="335">
        <f>'Table 5'!A13</f>
        <v>43331</v>
      </c>
      <c r="B202" s="701" t="str">
        <f>'Table 5'!B13:D13</f>
        <v>Usinagem de mistura de solo brita</v>
      </c>
      <c r="C202" s="702">
        <f>'Table 5'!C13</f>
        <v>0</v>
      </c>
    </row>
    <row r="203" spans="1:6" x14ac:dyDescent="0.2">
      <c r="A203" s="335">
        <f>'Table 5'!A16</f>
        <v>100394</v>
      </c>
      <c r="B203" s="701" t="str">
        <f>'Table 5'!B16</f>
        <v>Aço CA-25, fornecimento, dobragem e colocação nas formas</v>
      </c>
      <c r="C203" s="702">
        <f>'Table 5'!C16</f>
        <v>0</v>
      </c>
      <c r="D203" s="335">
        <f>'Table 5'!D16</f>
        <v>0</v>
      </c>
      <c r="E203" s="335" t="str">
        <f>'Table 5'!E16</f>
        <v>kg</v>
      </c>
      <c r="F203" s="334">
        <f>'Table 5'!G16</f>
        <v>9.1999999999999993</v>
      </c>
    </row>
    <row r="204" spans="1:6" x14ac:dyDescent="0.2">
      <c r="A204" s="335">
        <f>'Table 5'!A17</f>
        <v>40376</v>
      </c>
      <c r="B204" s="701" t="str">
        <f>'Table 5'!B17</f>
        <v>Aço CA-50, fornecimento, dobragem e colocação nas formas (preço médio das bitolas)</v>
      </c>
      <c r="C204" s="702">
        <f>'Table 5'!C17</f>
        <v>0</v>
      </c>
      <c r="E204" s="335" t="str">
        <f>'Table 5'!E17</f>
        <v>kg</v>
      </c>
      <c r="F204" s="334">
        <f>'Table 5'!G17</f>
        <v>8.7100000000000009</v>
      </c>
    </row>
    <row r="205" spans="1:6" x14ac:dyDescent="0.2">
      <c r="A205" s="335">
        <f>'Table 5'!A18</f>
        <v>43351</v>
      </c>
      <c r="B205" s="701" t="str">
        <f>'Table 5'!B18</f>
        <v>Aço CA-50 grossa, diâmetro de 12.5 a 25 mm, fornecimento, dobragem e colocação nas
formas</v>
      </c>
      <c r="C205" s="702">
        <f>'Table 5'!C18</f>
        <v>0</v>
      </c>
      <c r="E205" s="335" t="str">
        <f>'Table 5'!E18</f>
        <v>kg</v>
      </c>
      <c r="F205" s="334">
        <f>'Table 5'!G18</f>
        <v>8.8699999999999992</v>
      </c>
    </row>
    <row r="206" spans="1:6" x14ac:dyDescent="0.2">
      <c r="A206" s="335">
        <f>'Table 5'!A19</f>
        <v>43350</v>
      </c>
      <c r="B206" s="701" t="str">
        <f>'Table 5'!B19</f>
        <v>Aço CA-50 média, diâmetro de 6.3 a 10 mm, fornecimento, dobragem e colocação nas formas</v>
      </c>
      <c r="C206" s="702">
        <f>'Table 5'!C19</f>
        <v>0</v>
      </c>
      <c r="E206" s="335" t="str">
        <f>'Table 5'!E19</f>
        <v>kg</v>
      </c>
      <c r="F206" s="334">
        <f>'Table 5'!G19</f>
        <v>9.1999999999999993</v>
      </c>
    </row>
    <row r="207" spans="1:6" x14ac:dyDescent="0.2">
      <c r="A207" s="335">
        <f>'Table 5'!A20</f>
        <v>41261</v>
      </c>
      <c r="B207" s="701" t="str">
        <f>'Table 5'!B20</f>
        <v>Aço CA-60 fina, diâmetro de 4.2 a 5.0 mm, fornecimento, dobragem e colocação nas formas</v>
      </c>
      <c r="C207" s="702">
        <f>'Table 5'!C20</f>
        <v>0</v>
      </c>
      <c r="E207" s="335" t="str">
        <f>'Table 5'!E20</f>
        <v>kg</v>
      </c>
      <c r="F207" s="334">
        <f>'Table 5'!G20</f>
        <v>8.5399999999999991</v>
      </c>
    </row>
    <row r="208" spans="1:6" x14ac:dyDescent="0.2">
      <c r="A208" s="335">
        <f>'Table 5'!A21</f>
        <v>41023</v>
      </c>
      <c r="B208" s="701" t="str">
        <f>'Table 5'!B21</f>
        <v>Aluguel mensal de escoramento tubular com tubos metálicos com até 10 metros de altura</v>
      </c>
      <c r="C208" s="702">
        <f>'Table 5'!C21</f>
        <v>0</v>
      </c>
      <c r="E208" s="335" t="str">
        <f>'Table 5'!E21</f>
        <v>M</v>
      </c>
      <c r="F208" s="334">
        <f>'Table 5'!G21</f>
        <v>132.22999999999999</v>
      </c>
    </row>
    <row r="209" spans="1:6" x14ac:dyDescent="0.2">
      <c r="A209" s="335">
        <f>'Table 5'!A22</f>
        <v>41575</v>
      </c>
      <c r="B209" s="701" t="str">
        <f>'Table 5'!B22</f>
        <v>Alvenaria de bloco (39 x 19 x 09) cm espessura 09 cm, inclusive transporte da areia, cimento e
bloco</v>
      </c>
      <c r="C209" s="702">
        <f>'Table 5'!C22</f>
        <v>0</v>
      </c>
      <c r="E209" s="335" t="str">
        <f>'Table 5'!E22</f>
        <v>M2</v>
      </c>
      <c r="F209" s="334">
        <f>'Table 5'!G22</f>
        <v>46.01</v>
      </c>
    </row>
    <row r="210" spans="1:6" x14ac:dyDescent="0.2">
      <c r="A210" s="335">
        <f>'Table 5'!A23</f>
        <v>40346</v>
      </c>
      <c r="B210" s="701" t="str">
        <f>'Table 5'!B23</f>
        <v>Alvenaria de bloco (39 x 19 x 19) cm espessura 19 cm, inclusive fornecimento e transporte do
bloco, areia e cimento</v>
      </c>
      <c r="C210" s="702">
        <f>'Table 5'!C23</f>
        <v>0</v>
      </c>
      <c r="E210" s="335" t="str">
        <f>'Table 5'!E23</f>
        <v>M2</v>
      </c>
      <c r="F210" s="334">
        <f>'Table 5'!G23</f>
        <v>77.86</v>
      </c>
    </row>
    <row r="211" spans="1:6" x14ac:dyDescent="0.2">
      <c r="A211" s="335">
        <f>'Table 5'!A24</f>
        <v>40345</v>
      </c>
      <c r="B211" s="701" t="str">
        <f>'Table 5'!B24</f>
        <v>Alvenaria de lajota (20 x 20 x 10) cm espessura 10 cm, inclusive transporte de areia, lajota e
cimento</v>
      </c>
      <c r="C211" s="702">
        <f>'Table 5'!C24</f>
        <v>0</v>
      </c>
      <c r="E211" s="335" t="str">
        <f>'Table 5'!E24</f>
        <v>M2</v>
      </c>
      <c r="F211" s="334">
        <f>'Table 5'!G24</f>
        <v>60.39</v>
      </c>
    </row>
    <row r="212" spans="1:6" x14ac:dyDescent="0.2">
      <c r="A212" s="335">
        <f>'Table 5'!A25</f>
        <v>40343</v>
      </c>
      <c r="B212" s="701" t="str">
        <f>'Table 5'!B25</f>
        <v>Alvenaria de pedra de mão argamassada (argamassa cimento areia 1:4), inclusive transporte
da pedra</v>
      </c>
      <c r="C212" s="702">
        <f>'Table 5'!C25</f>
        <v>0</v>
      </c>
      <c r="E212" s="335" t="str">
        <f>'Table 5'!E25</f>
        <v>M3</v>
      </c>
      <c r="F212" s="334">
        <f>'Table 5'!G25</f>
        <v>324.16000000000003</v>
      </c>
    </row>
    <row r="213" spans="1:6" x14ac:dyDescent="0.2">
      <c r="A213" s="335">
        <f>'Table 5'!A26</f>
        <v>40344</v>
      </c>
      <c r="B213" s="701" t="str">
        <f>'Table 5'!B26</f>
        <v>Alvenaria de pedra de mão (junta seca), inclusive transporte da pedra</v>
      </c>
      <c r="C213" s="702">
        <f>'Table 5'!C26</f>
        <v>0</v>
      </c>
      <c r="E213" s="335" t="str">
        <f>'Table 5'!E26</f>
        <v>M3</v>
      </c>
      <c r="F213" s="334">
        <f>'Table 5'!G26</f>
        <v>230.36</v>
      </c>
    </row>
    <row r="214" spans="1:6" x14ac:dyDescent="0.2">
      <c r="A214" s="335">
        <f>'Table 5'!A27</f>
        <v>41027</v>
      </c>
      <c r="B214" s="701" t="str">
        <f>'Table 5'!B27</f>
        <v>Andaime de madeira para altura até 7 m, compreendendo montagem e desmontagem</v>
      </c>
      <c r="C214" s="702">
        <f>'Table 5'!C27</f>
        <v>0</v>
      </c>
      <c r="E214" s="335" t="str">
        <f>'Table 5'!E27</f>
        <v>M3</v>
      </c>
      <c r="F214" s="334">
        <f>'Table 5'!G27</f>
        <v>26.1</v>
      </c>
    </row>
    <row r="215" spans="1:6" x14ac:dyDescent="0.2">
      <c r="A215" s="335">
        <f>'Table 5'!A28</f>
        <v>40337</v>
      </c>
      <c r="B215" s="701" t="str">
        <f>'Table 5'!B28</f>
        <v>Andaime suspenso em madeira, inclusive montagem e desmontagem</v>
      </c>
      <c r="C215" s="702">
        <f>'Table 5'!C28</f>
        <v>0</v>
      </c>
      <c r="E215" s="335" t="str">
        <f>'Table 5'!E28</f>
        <v>M2</v>
      </c>
      <c r="F215" s="334">
        <f>'Table 5'!G28</f>
        <v>100.7</v>
      </c>
    </row>
    <row r="216" spans="1:6" x14ac:dyDescent="0.2">
      <c r="A216" s="335">
        <f>'Table 5'!A29</f>
        <v>40395</v>
      </c>
      <c r="B216" s="701" t="str">
        <f>'Table 5'!B29</f>
        <v>Apicoamento manual de superfície de concreto</v>
      </c>
      <c r="C216" s="702">
        <f>'Table 5'!C29</f>
        <v>0</v>
      </c>
      <c r="E216" s="335" t="str">
        <f>'Table 5'!E29</f>
        <v>M2</v>
      </c>
      <c r="F216" s="334">
        <f>'Table 5'!G29</f>
        <v>22.28</v>
      </c>
    </row>
    <row r="217" spans="1:6" x14ac:dyDescent="0.2">
      <c r="A217" s="335">
        <f>'Table 5'!A30</f>
        <v>40300</v>
      </c>
      <c r="B217" s="701" t="str">
        <f>'Table 5'!B30</f>
        <v>Apiloamento manual</v>
      </c>
      <c r="C217" s="702">
        <f>'Table 5'!C30</f>
        <v>0</v>
      </c>
      <c r="E217" s="335" t="str">
        <f>'Table 5'!E30</f>
        <v>M3</v>
      </c>
      <c r="F217" s="334">
        <f>'Table 5'!G30</f>
        <v>47.6</v>
      </c>
    </row>
    <row r="218" spans="1:6" x14ac:dyDescent="0.2">
      <c r="A218" s="335">
        <f>'Table 5'!A31</f>
        <v>40348</v>
      </c>
      <c r="B218" s="701" t="str">
        <f>'Table 5'!B31</f>
        <v>Argamassa cimento e areia traço 1:4, tudo incluído</v>
      </c>
      <c r="C218" s="702">
        <f>'Table 5'!C31</f>
        <v>0</v>
      </c>
      <c r="E218" s="335" t="str">
        <f>'Table 5'!E31</f>
        <v>M3</v>
      </c>
      <c r="F218" s="334">
        <f>'Table 5'!G31</f>
        <v>430.65</v>
      </c>
    </row>
    <row r="219" spans="1:6" x14ac:dyDescent="0.2">
      <c r="A219" s="335">
        <f>'Table 5'!A32</f>
        <v>40347</v>
      </c>
      <c r="B219" s="701" t="str">
        <f>'Table 5'!B32</f>
        <v>Argamassa cimento (nata), inclusive transporte de cimento</v>
      </c>
      <c r="C219" s="702">
        <f>'Table 5'!C32</f>
        <v>0</v>
      </c>
      <c r="E219" s="335" t="str">
        <f>'Table 5'!E32</f>
        <v>M3</v>
      </c>
      <c r="F219" s="334">
        <f>'Table 5'!G32</f>
        <v>759.1</v>
      </c>
    </row>
    <row r="220" spans="1:6" x14ac:dyDescent="0.2">
      <c r="A220" s="335">
        <f>'Table 5'!A33</f>
        <v>41415</v>
      </c>
      <c r="B220" s="701" t="str">
        <f>'Table 5'!B33</f>
        <v>Argamassa de cimento e areia, traço 1:4, consumo de cimento 400 kg/m³</v>
      </c>
      <c r="C220" s="702">
        <f>'Table 5'!C33</f>
        <v>0</v>
      </c>
      <c r="E220" s="335" t="str">
        <f>'Table 5'!E33</f>
        <v>M3</v>
      </c>
      <c r="F220" s="334">
        <f>'Table 5'!G33</f>
        <v>445.4</v>
      </c>
    </row>
    <row r="221" spans="1:6" x14ac:dyDescent="0.2">
      <c r="A221" s="335">
        <f>'Table 5'!A34</f>
        <v>42257</v>
      </c>
      <c r="B221" s="701" t="str">
        <f>'Table 5'!B34</f>
        <v>Aterro com areia, exceto fornecimento da areia</v>
      </c>
      <c r="C221" s="702">
        <f>'Table 5'!C34</f>
        <v>0</v>
      </c>
      <c r="E221" s="335" t="str">
        <f>'Table 5'!E34</f>
        <v>M3</v>
      </c>
      <c r="F221" s="334">
        <f>'Table 5'!G34</f>
        <v>6.83</v>
      </c>
    </row>
    <row r="222" spans="1:6" x14ac:dyDescent="0.2">
      <c r="A222" s="335">
        <f>'Table 5'!A35</f>
        <v>40519</v>
      </c>
      <c r="B222" s="701" t="str">
        <f>'Table 5'!B35</f>
        <v>Berço de concreto ciclópico para BDTC diâmetro 0,60 m</v>
      </c>
      <c r="C222" s="702">
        <f>'Table 5'!C35</f>
        <v>0</v>
      </c>
      <c r="E222" s="335" t="str">
        <f>'Table 5'!E35</f>
        <v>M</v>
      </c>
      <c r="F222" s="334">
        <f>'Table 5'!G35</f>
        <v>244.41</v>
      </c>
    </row>
    <row r="223" spans="1:6" x14ac:dyDescent="0.2">
      <c r="A223" s="335">
        <f>'Table 5'!A36</f>
        <v>40520</v>
      </c>
      <c r="B223" s="701" t="str">
        <f>'Table 5'!B36</f>
        <v>Berço de concreto ciclópico para BDTC diâmetro 0,80 m</v>
      </c>
      <c r="C223" s="702">
        <f>'Table 5'!C36</f>
        <v>0</v>
      </c>
      <c r="E223" s="335" t="str">
        <f>'Table 5'!E36</f>
        <v>M</v>
      </c>
      <c r="F223" s="334">
        <f>'Table 5'!G36</f>
        <v>381.47</v>
      </c>
    </row>
    <row r="224" spans="1:6" x14ac:dyDescent="0.2">
      <c r="A224" s="335">
        <f>'Table 5'!A37</f>
        <v>40521</v>
      </c>
      <c r="B224" s="701" t="str">
        <f>'Table 5'!B37</f>
        <v>Berço de concreto ciclópico para BDTC diâmetro 1,00 m</v>
      </c>
      <c r="C224" s="702">
        <f>'Table 5'!C37</f>
        <v>0</v>
      </c>
      <c r="E224" s="335" t="str">
        <f>'Table 5'!E37</f>
        <v>M</v>
      </c>
      <c r="F224" s="334">
        <f>'Table 5'!G37</f>
        <v>548.32000000000005</v>
      </c>
    </row>
    <row r="225" spans="1:6" x14ac:dyDescent="0.2">
      <c r="A225" s="335">
        <f>'Table 5'!A38</f>
        <v>40522</v>
      </c>
      <c r="B225" s="701" t="str">
        <f>'Table 5'!B38</f>
        <v>Berço de concreto ciclópico para BDTC diâmetro 1,20 m</v>
      </c>
      <c r="C225" s="702">
        <f>'Table 5'!C38</f>
        <v>0</v>
      </c>
      <c r="E225" s="335" t="str">
        <f>'Table 5'!E38</f>
        <v>M</v>
      </c>
      <c r="F225" s="334">
        <f>'Table 5'!G38</f>
        <v>739.69</v>
      </c>
    </row>
    <row r="226" spans="1:6" x14ac:dyDescent="0.2">
      <c r="A226" s="335">
        <f>'Table 5'!A39</f>
        <v>40523</v>
      </c>
      <c r="B226" s="701" t="str">
        <f>'Table 5'!B39</f>
        <v>Berço de concreto ciclópico para BDTC diâmetro 1,50 m</v>
      </c>
      <c r="C226" s="702">
        <f>'Table 5'!C39</f>
        <v>0</v>
      </c>
      <c r="E226" s="335" t="str">
        <f>'Table 5'!E39</f>
        <v>M</v>
      </c>
      <c r="F226" s="334">
        <f>'Table 5'!G39</f>
        <v>1067.01</v>
      </c>
    </row>
    <row r="227" spans="1:6" x14ac:dyDescent="0.2">
      <c r="A227" s="335">
        <f>'Table 5'!A40</f>
        <v>40513</v>
      </c>
      <c r="B227" s="701" t="str">
        <f>'Table 5'!B40</f>
        <v>Berço de concreto ciclópico para BSTC diâmetro 0,40 m</v>
      </c>
      <c r="C227" s="702">
        <f>'Table 5'!C40</f>
        <v>0</v>
      </c>
      <c r="E227" s="335" t="str">
        <f>'Table 5'!E40</f>
        <v>M</v>
      </c>
      <c r="F227" s="334">
        <f>'Table 5'!G40</f>
        <v>88.32</v>
      </c>
    </row>
    <row r="228" spans="1:6" x14ac:dyDescent="0.2">
      <c r="A228" s="335">
        <f>'Table 5'!A41</f>
        <v>40514</v>
      </c>
      <c r="B228" s="701" t="str">
        <f>'Table 5'!B41</f>
        <v>Berço de concreto ciclópico para BSTC diâmetro 0,60 m</v>
      </c>
      <c r="C228" s="702">
        <f>'Table 5'!C41</f>
        <v>0</v>
      </c>
      <c r="E228" s="335" t="str">
        <f>'Table 5'!E41</f>
        <v>M</v>
      </c>
      <c r="F228" s="334">
        <f>'Table 5'!G41</f>
        <v>147.24</v>
      </c>
    </row>
    <row r="229" spans="1:6" x14ac:dyDescent="0.2">
      <c r="A229" s="335">
        <f>'Table 5'!A42</f>
        <v>40515</v>
      </c>
      <c r="B229" s="701" t="str">
        <f>'Table 5'!B42</f>
        <v>Berço de concreto ciclópico para BSTC diâmetro 0,80 m</v>
      </c>
      <c r="C229" s="702">
        <f>'Table 5'!C42</f>
        <v>0</v>
      </c>
      <c r="E229" s="335" t="str">
        <f>'Table 5'!E42</f>
        <v>M</v>
      </c>
      <c r="F229" s="334">
        <f>'Table 5'!G42</f>
        <v>223.88</v>
      </c>
    </row>
    <row r="230" spans="1:6" x14ac:dyDescent="0.2">
      <c r="A230" s="335">
        <f>'Table 5'!A43</f>
        <v>40516</v>
      </c>
      <c r="B230" s="701" t="str">
        <f>'Table 5'!B43</f>
        <v>Berço de concreto ciclópico para BSTC diâmetro 1,00 m</v>
      </c>
      <c r="C230" s="702">
        <f>'Table 5'!C43</f>
        <v>0</v>
      </c>
      <c r="E230" s="335" t="str">
        <f>'Table 5'!E43</f>
        <v>M</v>
      </c>
      <c r="F230" s="334">
        <f>'Table 5'!G43</f>
        <v>315.2</v>
      </c>
    </row>
    <row r="231" spans="1:6" x14ac:dyDescent="0.2">
      <c r="A231" s="335">
        <f>'Table 5'!A44</f>
        <v>40517</v>
      </c>
      <c r="B231" s="701" t="str">
        <f>'Table 5'!B44</f>
        <v>Berço de concreto ciclópico para BSTC diâmetro 1,20 m</v>
      </c>
      <c r="C231" s="702">
        <f>'Table 5'!C44</f>
        <v>0</v>
      </c>
      <c r="E231" s="335" t="str">
        <f>'Table 5'!E44</f>
        <v>M</v>
      </c>
      <c r="F231" s="334">
        <f>'Table 5'!G44</f>
        <v>419.19</v>
      </c>
    </row>
    <row r="232" spans="1:6" x14ac:dyDescent="0.2">
      <c r="A232" s="335">
        <f>'Table 5'!A45</f>
        <v>40518</v>
      </c>
      <c r="B232" s="701" t="str">
        <f>'Table 5'!B45</f>
        <v>Berço de concreto ciclópico para BSTC diâmetro 1,50 m</v>
      </c>
      <c r="C232" s="702">
        <f>'Table 5'!C45</f>
        <v>0</v>
      </c>
      <c r="E232" s="335" t="str">
        <f>'Table 5'!E45</f>
        <v>M</v>
      </c>
      <c r="F232" s="334">
        <f>'Table 5'!G45</f>
        <v>594.63</v>
      </c>
    </row>
    <row r="233" spans="1:6" x14ac:dyDescent="0.2">
      <c r="A233" s="335">
        <f>'Table 5'!A46</f>
        <v>40524</v>
      </c>
      <c r="B233" s="701" t="str">
        <f>'Table 5'!B46</f>
        <v>Berço de concreto ciclópico para BTTC diâmetro 0,60 m</v>
      </c>
      <c r="C233" s="702">
        <f>'Table 5'!C46</f>
        <v>0</v>
      </c>
      <c r="E233" s="335" t="str">
        <f>'Table 5'!E46</f>
        <v>M</v>
      </c>
      <c r="F233" s="334">
        <f>'Table 5'!G46</f>
        <v>339.95</v>
      </c>
    </row>
    <row r="234" spans="1:6" x14ac:dyDescent="0.2">
      <c r="A234" s="335">
        <f>'Table 5'!A47</f>
        <v>40525</v>
      </c>
      <c r="B234" s="701" t="str">
        <f>'Table 5'!B47</f>
        <v>Berço de concreto ciclópico para BTTC diâmetro 0,80 m</v>
      </c>
      <c r="C234" s="702">
        <f>'Table 5'!C47</f>
        <v>0</v>
      </c>
      <c r="E234" s="335" t="str">
        <f>'Table 5'!E47</f>
        <v>M</v>
      </c>
      <c r="F234" s="334">
        <f>'Table 5'!G47</f>
        <v>539.88</v>
      </c>
    </row>
    <row r="235" spans="1:6" x14ac:dyDescent="0.2">
      <c r="A235" s="335">
        <f>'Table 5'!A48</f>
        <v>40526</v>
      </c>
      <c r="B235" s="701" t="str">
        <f>'Table 5'!B48</f>
        <v>Berço de concreto ciclópico para BTTC diâmetro 1,00 m</v>
      </c>
      <c r="C235" s="702">
        <f>'Table 5'!C48</f>
        <v>0</v>
      </c>
      <c r="E235" s="335" t="str">
        <f>'Table 5'!E48</f>
        <v>M</v>
      </c>
      <c r="F235" s="334">
        <f>'Table 5'!G48</f>
        <v>781.03</v>
      </c>
    </row>
    <row r="236" spans="1:6" x14ac:dyDescent="0.2">
      <c r="A236" s="335">
        <f>'Table 5'!A49</f>
        <v>40527</v>
      </c>
      <c r="B236" s="701" t="str">
        <f>'Table 5'!B49</f>
        <v>Berço de concreto ciclópico para BTTC diâmetro 1,20 m</v>
      </c>
      <c r="C236" s="702">
        <f>'Table 5'!C49</f>
        <v>0</v>
      </c>
      <c r="E236" s="335" t="str">
        <f>'Table 5'!E49</f>
        <v>M</v>
      </c>
      <c r="F236" s="334">
        <f>'Table 5'!G49</f>
        <v>1060.17</v>
      </c>
    </row>
    <row r="237" spans="1:6" x14ac:dyDescent="0.2">
      <c r="A237" s="335">
        <f>'Table 5'!A50</f>
        <v>40528</v>
      </c>
      <c r="B237" s="701" t="str">
        <f>'Table 5'!B50</f>
        <v>Berço de concreto ciclópico para BTTC diâmetro 1,50 m</v>
      </c>
      <c r="C237" s="702">
        <f>'Table 5'!C50</f>
        <v>0</v>
      </c>
      <c r="E237" s="335" t="str">
        <f>'Table 5'!E50</f>
        <v>M</v>
      </c>
      <c r="F237" s="334">
        <f>'Table 5'!G50</f>
        <v>1539.38</v>
      </c>
    </row>
    <row r="238" spans="1:6" x14ac:dyDescent="0.2">
      <c r="A238" s="335">
        <f>'Table 5'!A51</f>
        <v>41177</v>
      </c>
      <c r="B238" s="701" t="str">
        <f>'Table 5'!B51</f>
        <v>Berço em brita para BSTC diâm. = 1,00 m</v>
      </c>
      <c r="C238" s="702">
        <f>'Table 5'!C51</f>
        <v>0</v>
      </c>
      <c r="E238" s="335" t="str">
        <f>'Table 5'!E51</f>
        <v>M</v>
      </c>
      <c r="F238" s="334">
        <f>'Table 5'!G51</f>
        <v>40.83</v>
      </c>
    </row>
    <row r="239" spans="1:6" x14ac:dyDescent="0.2">
      <c r="A239" s="335">
        <f>'Table 5'!A52</f>
        <v>100391</v>
      </c>
      <c r="B239" s="701" t="str">
        <f>'Table 5'!B52</f>
        <v>Berço em brita para BSTC diâm.=1,20 m</v>
      </c>
      <c r="C239" s="702">
        <f>'Table 5'!C52</f>
        <v>0</v>
      </c>
      <c r="E239" s="335" t="str">
        <f>'Table 5'!E52</f>
        <v>M</v>
      </c>
      <c r="F239" s="334">
        <f>'Table 5'!G52</f>
        <v>45.47</v>
      </c>
    </row>
    <row r="240" spans="1:6" x14ac:dyDescent="0.2">
      <c r="A240" s="335">
        <f>'Table 5'!A53</f>
        <v>41172</v>
      </c>
      <c r="B240" s="701" t="str">
        <f>'Table 5'!B53</f>
        <v>Berço em concreto ciclópico para BSTC diâm. = 0,30m</v>
      </c>
      <c r="C240" s="702">
        <f>'Table 5'!C53</f>
        <v>0</v>
      </c>
      <c r="E240" s="335" t="str">
        <f>'Table 5'!E53</f>
        <v>M</v>
      </c>
      <c r="F240" s="334">
        <f>'Table 5'!G53</f>
        <v>78.17</v>
      </c>
    </row>
    <row r="241" spans="1:6" x14ac:dyDescent="0.2">
      <c r="A241" s="335">
        <f>'Table 5'!A54</f>
        <v>40620</v>
      </c>
      <c r="B241" s="701" t="str">
        <f>'Table 5'!B54</f>
        <v>Boca de BDCC 1,50 x 1,50 m projeto DNIT</v>
      </c>
      <c r="C241" s="702">
        <f>'Table 5'!C54</f>
        <v>0</v>
      </c>
      <c r="E241" s="335" t="str">
        <f>'Table 5'!E54</f>
        <v>Ud</v>
      </c>
      <c r="F241" s="334">
        <f>'Table 5'!G54</f>
        <v>13549.07</v>
      </c>
    </row>
    <row r="242" spans="1:6" x14ac:dyDescent="0.2">
      <c r="A242" s="335">
        <f>'Table 5'!A55</f>
        <v>40626</v>
      </c>
      <c r="B242" s="701" t="str">
        <f>'Table 5'!B55</f>
        <v>Boca de BDCC 2,00 x 1,20 m conforme projeto</v>
      </c>
      <c r="C242" s="702">
        <f>'Table 5'!C55</f>
        <v>0</v>
      </c>
      <c r="E242" s="335" t="str">
        <f>'Table 5'!E55</f>
        <v>Ud</v>
      </c>
      <c r="F242" s="334">
        <f>'Table 5'!G55</f>
        <v>13007.03</v>
      </c>
    </row>
    <row r="243" spans="1:6" x14ac:dyDescent="0.2">
      <c r="A243" s="335">
        <f>'Table 5'!A56</f>
        <v>40621</v>
      </c>
      <c r="B243" s="701" t="str">
        <f>'Table 5'!B56</f>
        <v>Boca de BDCC 2,00 x 2,00 m projeto DNIT</v>
      </c>
      <c r="C243" s="702">
        <f>'Table 5'!C56</f>
        <v>0</v>
      </c>
      <c r="E243" s="335" t="str">
        <f>'Table 5'!E56</f>
        <v>Ud</v>
      </c>
      <c r="F243" s="334">
        <f>'Table 5'!G56</f>
        <v>20592.86</v>
      </c>
    </row>
    <row r="244" spans="1:6" x14ac:dyDescent="0.2">
      <c r="A244" s="335">
        <f>'Table 5'!A57</f>
        <v>40622</v>
      </c>
      <c r="B244" s="701" t="str">
        <f>'Table 5'!B57</f>
        <v>Boca de BDCC 2,00 x 3,00 m projeto DNIT</v>
      </c>
      <c r="C244" s="702">
        <f>'Table 5'!C57</f>
        <v>0</v>
      </c>
      <c r="E244" s="335" t="str">
        <f>'Table 5'!E57</f>
        <v>Ud</v>
      </c>
      <c r="F244" s="334">
        <f>'Table 5'!G57</f>
        <v>31763.91</v>
      </c>
    </row>
    <row r="245" spans="1:6" x14ac:dyDescent="0.2">
      <c r="A245" s="335">
        <f>'Table 6'!A5</f>
        <v>40627</v>
      </c>
      <c r="B245" s="701" t="str">
        <f>'Table 6'!B5</f>
        <v>Boca de BDCC 2,50 x 2,00 m conforme projeto</v>
      </c>
      <c r="C245" s="702">
        <f>'Table 6'!C5</f>
        <v>0</v>
      </c>
      <c r="D245" s="335" t="str">
        <f>'Table 6'!D5</f>
        <v>Ud</v>
      </c>
      <c r="E245" s="335">
        <f>'Table 6'!E5</f>
        <v>0</v>
      </c>
      <c r="F245" s="334">
        <f>'Table 6'!F5</f>
        <v>23800.21</v>
      </c>
    </row>
    <row r="246" spans="1:6" x14ac:dyDescent="0.2">
      <c r="A246" s="335">
        <f>'Table 6'!A6</f>
        <v>40623</v>
      </c>
      <c r="B246" s="701" t="str">
        <f>'Table 6'!B6</f>
        <v>Boca de BDCC 2,50 x 2,50 m projeto DNIT</v>
      </c>
      <c r="C246" s="702">
        <f>'Table 6'!C6</f>
        <v>0</v>
      </c>
      <c r="D246" s="335" t="str">
        <f>'Table 6'!D6</f>
        <v>Ud</v>
      </c>
      <c r="F246" s="334">
        <f>'Table 6'!F6</f>
        <v>28541.59</v>
      </c>
    </row>
    <row r="247" spans="1:6" x14ac:dyDescent="0.2">
      <c r="A247" s="335">
        <f>'Table 6'!A7</f>
        <v>40624</v>
      </c>
      <c r="B247" s="701" t="str">
        <f>'Table 6'!B7</f>
        <v>Boca de BDCC 2,50 x 3,00 m projeto DNIT</v>
      </c>
      <c r="C247" s="702">
        <f>'Table 6'!C7</f>
        <v>0</v>
      </c>
      <c r="D247" s="335" t="str">
        <f>'Table 6'!D7</f>
        <v>Ud</v>
      </c>
      <c r="F247" s="334">
        <f>'Table 6'!F7</f>
        <v>35994.839999999997</v>
      </c>
    </row>
    <row r="248" spans="1:6" x14ac:dyDescent="0.2">
      <c r="A248" s="335">
        <f>'Table 6'!A8</f>
        <v>40625</v>
      </c>
      <c r="B248" s="701" t="str">
        <f>'Table 6'!B8</f>
        <v>Boca de BDCC 3,00 x 3,00 m projeto DNIT</v>
      </c>
      <c r="C248" s="702">
        <f>'Table 6'!C8</f>
        <v>0</v>
      </c>
      <c r="D248" s="335" t="str">
        <f>'Table 6'!D8</f>
        <v>Ud</v>
      </c>
      <c r="F248" s="334">
        <f>'Table 6'!F8</f>
        <v>40431</v>
      </c>
    </row>
    <row r="249" spans="1:6" x14ac:dyDescent="0.2">
      <c r="A249" s="335">
        <f>'Table 6'!A9</f>
        <v>40613</v>
      </c>
      <c r="B249" s="701" t="str">
        <f>'Table 6'!B9</f>
        <v>Boca de BSCC 1,50 x 1,50 m projeto DNIT</v>
      </c>
      <c r="C249" s="702">
        <f>'Table 6'!C9</f>
        <v>0</v>
      </c>
      <c r="D249" s="335" t="str">
        <f>'Table 6'!D9</f>
        <v>Ud</v>
      </c>
      <c r="F249" s="334">
        <f>'Table 6'!F9</f>
        <v>11872.29</v>
      </c>
    </row>
    <row r="250" spans="1:6" x14ac:dyDescent="0.2">
      <c r="A250" s="335">
        <f>'Table 6'!A10</f>
        <v>40614</v>
      </c>
      <c r="B250" s="701" t="str">
        <f>'Table 6'!B10</f>
        <v>Boca de BSCC 2,00 x 2,00 m projeto DNIT</v>
      </c>
      <c r="C250" s="702">
        <f>'Table 6'!C10</f>
        <v>0</v>
      </c>
      <c r="D250" s="335" t="str">
        <f>'Table 6'!D10</f>
        <v>Ud</v>
      </c>
      <c r="F250" s="334">
        <f>'Table 6'!F10</f>
        <v>18128.04</v>
      </c>
    </row>
    <row r="251" spans="1:6" x14ac:dyDescent="0.2">
      <c r="A251" s="335">
        <f>'Table 6'!A11</f>
        <v>40615</v>
      </c>
      <c r="B251" s="701" t="str">
        <f>'Table 6'!B11</f>
        <v>Boca de BSCC 2,00 x 3,00 m projeto DNIT</v>
      </c>
      <c r="C251" s="702">
        <f>'Table 6'!C11</f>
        <v>0</v>
      </c>
      <c r="D251" s="335" t="str">
        <f>'Table 6'!D11</f>
        <v>Ud</v>
      </c>
      <c r="F251" s="334">
        <f>'Table 6'!F11</f>
        <v>27030.05</v>
      </c>
    </row>
    <row r="252" spans="1:6" x14ac:dyDescent="0.2">
      <c r="A252" s="335">
        <f>'Table 6'!A12</f>
        <v>40616</v>
      </c>
      <c r="B252" s="701" t="str">
        <f>'Table 6'!B12</f>
        <v>Boca de BSCC 2,50 x 2,50 m projeto DNIT</v>
      </c>
      <c r="C252" s="702">
        <f>'Table 6'!C12</f>
        <v>0</v>
      </c>
      <c r="D252" s="335" t="str">
        <f>'Table 6'!D12</f>
        <v>Ud</v>
      </c>
      <c r="F252" s="334">
        <f>'Table 6'!F12</f>
        <v>23756.62</v>
      </c>
    </row>
    <row r="253" spans="1:6" x14ac:dyDescent="0.2">
      <c r="A253" s="335">
        <f>'Table 6'!A13</f>
        <v>40617</v>
      </c>
      <c r="B253" s="701" t="str">
        <f>'Table 6'!B13</f>
        <v>Boca de BSCC 2,50 x 3,00 m projeto DNIT</v>
      </c>
      <c r="C253" s="702">
        <f>'Table 6'!C13</f>
        <v>0</v>
      </c>
      <c r="D253" s="335" t="str">
        <f>'Table 6'!D13</f>
        <v>Ud</v>
      </c>
      <c r="F253" s="334">
        <f>'Table 6'!F13</f>
        <v>30183.68</v>
      </c>
    </row>
    <row r="254" spans="1:6" x14ac:dyDescent="0.2">
      <c r="A254" s="335">
        <f>'Table 6'!A14</f>
        <v>40618</v>
      </c>
      <c r="B254" s="701" t="str">
        <f>'Table 6'!B14</f>
        <v>Boca de BSCC 3,00 x 3,00 m projeto DNIT</v>
      </c>
      <c r="C254" s="702">
        <f>'Table 6'!C14</f>
        <v>0</v>
      </c>
      <c r="D254" s="335" t="str">
        <f>'Table 6'!D14</f>
        <v>Ud</v>
      </c>
      <c r="F254" s="334">
        <f>'Table 6'!F14</f>
        <v>33836.76</v>
      </c>
    </row>
    <row r="255" spans="1:6" x14ac:dyDescent="0.2">
      <c r="A255" s="335">
        <f>'Table 6'!A15</f>
        <v>40629</v>
      </c>
      <c r="B255" s="701" t="str">
        <f>'Table 6'!B15</f>
        <v>Boca de BTCC 1,50 x 1,50 m projeto DNIT</v>
      </c>
      <c r="C255" s="702">
        <f>'Table 6'!C15</f>
        <v>0</v>
      </c>
      <c r="D255" s="335" t="str">
        <f>'Table 6'!D15</f>
        <v>Ud</v>
      </c>
      <c r="F255" s="334">
        <f>'Table 6'!F15</f>
        <v>16700.2</v>
      </c>
    </row>
    <row r="256" spans="1:6" x14ac:dyDescent="0.2">
      <c r="A256" s="335">
        <f>'Table 6'!A16</f>
        <v>40630</v>
      </c>
      <c r="B256" s="701" t="str">
        <f>'Table 6'!B16</f>
        <v>Boca de BTCC 2,00 x 2,00 m projeto DNIT</v>
      </c>
      <c r="C256" s="702">
        <f>'Table 6'!C16</f>
        <v>0</v>
      </c>
      <c r="D256" s="335" t="str">
        <f>'Table 6'!D16</f>
        <v>Ud</v>
      </c>
      <c r="F256" s="334">
        <f>'Table 6'!F16</f>
        <v>25115.87</v>
      </c>
    </row>
    <row r="257" spans="1:6" x14ac:dyDescent="0.2">
      <c r="A257" s="335">
        <f>'Table 6'!A17</f>
        <v>40631</v>
      </c>
      <c r="B257" s="701" t="str">
        <f>'Table 6'!B17</f>
        <v>Boca de BTCC 2,00 x 3,00 m projeto DNIT</v>
      </c>
      <c r="C257" s="702">
        <f>'Table 6'!C17</f>
        <v>0</v>
      </c>
      <c r="D257" s="335" t="str">
        <f>'Table 6'!D17</f>
        <v>Ud</v>
      </c>
      <c r="F257" s="334">
        <f>'Table 6'!F17</f>
        <v>37682.39</v>
      </c>
    </row>
    <row r="258" spans="1:6" x14ac:dyDescent="0.2">
      <c r="A258" s="335">
        <f>'Table 6'!A18</f>
        <v>40632</v>
      </c>
      <c r="B258" s="701" t="str">
        <f>'Table 6'!B18</f>
        <v>Boca de BTCC 2,50 x 2,50 m projeto DNIT</v>
      </c>
      <c r="C258" s="702">
        <f>'Table 6'!C18</f>
        <v>0</v>
      </c>
      <c r="D258" s="335" t="str">
        <f>'Table 6'!D18</f>
        <v>Ud</v>
      </c>
      <c r="F258" s="334">
        <f>'Table 6'!F18</f>
        <v>34837.879999999997</v>
      </c>
    </row>
    <row r="259" spans="1:6" x14ac:dyDescent="0.2">
      <c r="A259" s="335">
        <f>'Table 6'!A19</f>
        <v>40633</v>
      </c>
      <c r="B259" s="701" t="str">
        <f>'Table 6'!B19</f>
        <v>Boca de BTCC 2,50 x 3,00 m projeto DNIT</v>
      </c>
      <c r="C259" s="702">
        <f>'Table 6'!C19</f>
        <v>0</v>
      </c>
      <c r="D259" s="335" t="str">
        <f>'Table 6'!D19</f>
        <v>Ud</v>
      </c>
      <c r="F259" s="334">
        <f>'Table 6'!F19</f>
        <v>42846.33</v>
      </c>
    </row>
    <row r="260" spans="1:6" x14ac:dyDescent="0.2">
      <c r="A260" s="335">
        <f>'Table 6'!A20</f>
        <v>40634</v>
      </c>
      <c r="B260" s="701" t="str">
        <f>'Table 6'!B20</f>
        <v>Boca de BTCC 3,00 x 3,00 m projeto DNIT</v>
      </c>
      <c r="C260" s="702">
        <f>'Table 6'!C20</f>
        <v>0</v>
      </c>
      <c r="D260" s="335" t="str">
        <f>'Table 6'!D20</f>
        <v>Ud</v>
      </c>
      <c r="F260" s="334">
        <f>'Table 6'!F20</f>
        <v>48522.59</v>
      </c>
    </row>
    <row r="261" spans="1:6" x14ac:dyDescent="0.2">
      <c r="A261" s="335">
        <f>'Table 6'!A21</f>
        <v>40535</v>
      </c>
      <c r="B261" s="701" t="str">
        <f>'Table 6'!B21</f>
        <v>Boca de concreto ciclópico para BDTC diâmetro 0,60 m</v>
      </c>
      <c r="C261" s="702">
        <f>'Table 6'!C21</f>
        <v>0</v>
      </c>
      <c r="D261" s="335" t="str">
        <f>'Table 6'!D21</f>
        <v>Ud</v>
      </c>
      <c r="F261" s="334">
        <f>'Table 6'!F21</f>
        <v>1268.07</v>
      </c>
    </row>
    <row r="262" spans="1:6" x14ac:dyDescent="0.2">
      <c r="A262" s="335">
        <f>'Table 6'!A22</f>
        <v>40536</v>
      </c>
      <c r="B262" s="701" t="str">
        <f>'Table 6'!B22</f>
        <v>Boca de concreto ciclópico para BDTC diâmetro 0,80 m</v>
      </c>
      <c r="C262" s="702">
        <f>'Table 6'!C22</f>
        <v>0</v>
      </c>
      <c r="D262" s="335" t="str">
        <f>'Table 6'!D22</f>
        <v>Ud</v>
      </c>
      <c r="F262" s="334">
        <f>'Table 6'!F22</f>
        <v>2094.71</v>
      </c>
    </row>
    <row r="263" spans="1:6" x14ac:dyDescent="0.2">
      <c r="A263" s="335">
        <f>'Table 6'!A23</f>
        <v>40537</v>
      </c>
      <c r="B263" s="701" t="str">
        <f>'Table 6'!B23</f>
        <v>Boca de concreto ciclópico para BDTC diâmetro 1,00 m</v>
      </c>
      <c r="C263" s="702">
        <f>'Table 6'!C23</f>
        <v>0</v>
      </c>
      <c r="D263" s="335" t="str">
        <f>'Table 6'!D23</f>
        <v>Ud</v>
      </c>
      <c r="F263" s="334">
        <f>'Table 6'!F23</f>
        <v>3921.19</v>
      </c>
    </row>
    <row r="264" spans="1:6" x14ac:dyDescent="0.2">
      <c r="A264" s="335">
        <f>'Table 6'!A24</f>
        <v>40538</v>
      </c>
      <c r="B264" s="701" t="str">
        <f>'Table 6'!B24</f>
        <v>Boca de concreto ciclópico para BDTC diâmetro 1,20 m</v>
      </c>
      <c r="C264" s="702">
        <f>'Table 6'!C24</f>
        <v>0</v>
      </c>
      <c r="D264" s="335" t="str">
        <f>'Table 6'!D24</f>
        <v>Ud</v>
      </c>
      <c r="F264" s="334">
        <f>'Table 6'!F24</f>
        <v>5638.52</v>
      </c>
    </row>
    <row r="265" spans="1:6" x14ac:dyDescent="0.2">
      <c r="A265" s="335">
        <f>'Table 6'!A25</f>
        <v>40539</v>
      </c>
      <c r="B265" s="701" t="str">
        <f>'Table 6'!B25</f>
        <v>Boca de concreto ciclópico para BDTC diâmetro 1,50 m</v>
      </c>
      <c r="C265" s="702">
        <f>'Table 6'!C25</f>
        <v>0</v>
      </c>
      <c r="D265" s="335" t="str">
        <f>'Table 6'!D25</f>
        <v>Ud</v>
      </c>
      <c r="F265" s="334">
        <f>'Table 6'!F25</f>
        <v>9851.7800000000007</v>
      </c>
    </row>
    <row r="266" spans="1:6" x14ac:dyDescent="0.2">
      <c r="A266" s="335">
        <f>'Table 6'!A26</f>
        <v>40529</v>
      </c>
      <c r="B266" s="701" t="str">
        <f>'Table 6'!B26</f>
        <v>Boca de concreto ciclópico para BSTC diâmetro 0,40 m</v>
      </c>
      <c r="C266" s="702">
        <f>'Table 6'!C26</f>
        <v>0</v>
      </c>
      <c r="D266" s="335" t="str">
        <f>'Table 6'!D26</f>
        <v>Ud</v>
      </c>
      <c r="F266" s="334">
        <f>'Table 6'!F26</f>
        <v>369.53</v>
      </c>
    </row>
    <row r="267" spans="1:6" x14ac:dyDescent="0.2">
      <c r="A267" s="335">
        <f>'Table 6'!A27</f>
        <v>40530</v>
      </c>
      <c r="B267" s="701" t="str">
        <f>'Table 6'!B27</f>
        <v>Boca de concreto ciclópico para BSTC diâmetro 0,60 m</v>
      </c>
      <c r="C267" s="702">
        <f>'Table 6'!C27</f>
        <v>0</v>
      </c>
      <c r="D267" s="335" t="str">
        <f>'Table 6'!D27</f>
        <v>Ud</v>
      </c>
      <c r="F267" s="334">
        <f>'Table 6'!F27</f>
        <v>1119.79</v>
      </c>
    </row>
    <row r="268" spans="1:6" x14ac:dyDescent="0.2">
      <c r="A268" s="335">
        <f>'Table 6'!A28</f>
        <v>40531</v>
      </c>
      <c r="B268" s="701" t="str">
        <f>'Table 6'!B28</f>
        <v>Boca de concreto ciclópico para BSTC diâmetro 0,80 m</v>
      </c>
      <c r="C268" s="702">
        <f>'Table 6'!C28</f>
        <v>0</v>
      </c>
      <c r="D268" s="335" t="str">
        <f>'Table 6'!D28</f>
        <v>Ud</v>
      </c>
      <c r="F268" s="334">
        <f>'Table 6'!F28</f>
        <v>1846.86</v>
      </c>
    </row>
    <row r="269" spans="1:6" x14ac:dyDescent="0.2">
      <c r="A269" s="335">
        <f>'Table 6'!A29</f>
        <v>40532</v>
      </c>
      <c r="B269" s="701" t="str">
        <f>'Table 6'!B29</f>
        <v>Boca de concreto ciclópico para BSTC diâmetro 1,00 m</v>
      </c>
      <c r="C269" s="702">
        <f>'Table 6'!C29</f>
        <v>0</v>
      </c>
      <c r="D269" s="335" t="str">
        <f>'Table 6'!D29</f>
        <v>Ud</v>
      </c>
      <c r="F269" s="334">
        <f>'Table 6'!F29</f>
        <v>2822.39</v>
      </c>
    </row>
    <row r="270" spans="1:6" x14ac:dyDescent="0.2">
      <c r="A270" s="335">
        <f>'Table 6'!A30</f>
        <v>40533</v>
      </c>
      <c r="B270" s="701" t="str">
        <f>'Table 6'!B30</f>
        <v>Boca de concreto ciclópico para BSTC diâmetro 1,20 m</v>
      </c>
      <c r="C270" s="702">
        <f>'Table 6'!C30</f>
        <v>0</v>
      </c>
      <c r="D270" s="335" t="str">
        <f>'Table 6'!D30</f>
        <v>Ud</v>
      </c>
      <c r="F270" s="334">
        <f>'Table 6'!F30</f>
        <v>4047.03</v>
      </c>
    </row>
    <row r="271" spans="1:6" x14ac:dyDescent="0.2">
      <c r="A271" s="335">
        <f>'Table 6'!A31</f>
        <v>40534</v>
      </c>
      <c r="B271" s="701" t="str">
        <f>'Table 6'!B31</f>
        <v>Boca de concreto ciclópico para BSTC diâmetro 1,50 m</v>
      </c>
      <c r="C271" s="702">
        <f>'Table 6'!C31</f>
        <v>0</v>
      </c>
      <c r="D271" s="335" t="str">
        <f>'Table 6'!D31</f>
        <v>Ud</v>
      </c>
      <c r="F271" s="334">
        <f>'Table 6'!F31</f>
        <v>7248.4</v>
      </c>
    </row>
    <row r="272" spans="1:6" x14ac:dyDescent="0.2">
      <c r="A272" s="335">
        <f>'Table 6'!A32</f>
        <v>40540</v>
      </c>
      <c r="B272" s="701" t="str">
        <f>'Table 6'!B32</f>
        <v>Boca de concreto ciclópico para BTTC diâmetro 0,60 m</v>
      </c>
      <c r="C272" s="702">
        <f>'Table 6'!C32</f>
        <v>0</v>
      </c>
      <c r="D272" s="335" t="str">
        <f>'Table 6'!D32</f>
        <v>Ud</v>
      </c>
      <c r="F272" s="334">
        <f>'Table 6'!F32</f>
        <v>1577.44</v>
      </c>
    </row>
    <row r="273" spans="1:6" x14ac:dyDescent="0.2">
      <c r="A273" s="335">
        <f>'Table 6'!A33</f>
        <v>40541</v>
      </c>
      <c r="B273" s="701" t="str">
        <f>'Table 6'!B33</f>
        <v>Boca de concreto ciclópico para BTTC diâmetro 0,80 m</v>
      </c>
      <c r="C273" s="702">
        <f>'Table 6'!C33</f>
        <v>0</v>
      </c>
      <c r="D273" s="335" t="str">
        <f>'Table 6'!D33</f>
        <v>Ud</v>
      </c>
      <c r="F273" s="334">
        <f>'Table 6'!F33</f>
        <v>2563.84</v>
      </c>
    </row>
    <row r="274" spans="1:6" x14ac:dyDescent="0.2">
      <c r="A274" s="335">
        <f>'Table 6'!A34</f>
        <v>40542</v>
      </c>
      <c r="B274" s="701" t="str">
        <f>'Table 6'!B34</f>
        <v>Boca de concreto ciclópico para BTTC diâmetro 1,00 m</v>
      </c>
      <c r="C274" s="702">
        <f>'Table 6'!C34</f>
        <v>0</v>
      </c>
      <c r="D274" s="335" t="str">
        <f>'Table 6'!D34</f>
        <v>Ud</v>
      </c>
      <c r="F274" s="334">
        <f>'Table 6'!F34</f>
        <v>5019.99</v>
      </c>
    </row>
    <row r="275" spans="1:6" x14ac:dyDescent="0.2">
      <c r="A275" s="335">
        <f>'Table 6'!A35</f>
        <v>40543</v>
      </c>
      <c r="B275" s="701" t="str">
        <f>'Table 6'!B35</f>
        <v>Boca de concreto ciclópico para BTTC diâmetro 1,20 m</v>
      </c>
      <c r="C275" s="702">
        <f>'Table 6'!C35</f>
        <v>0</v>
      </c>
      <c r="D275" s="335" t="str">
        <f>'Table 6'!D35</f>
        <v>Ud</v>
      </c>
      <c r="F275" s="334">
        <f>'Table 6'!F35</f>
        <v>7229.14</v>
      </c>
    </row>
    <row r="276" spans="1:6" x14ac:dyDescent="0.2">
      <c r="A276" s="335">
        <f>'Table 6'!A36</f>
        <v>40544</v>
      </c>
      <c r="B276" s="701" t="str">
        <f>'Table 6'!B36</f>
        <v>Boca de concreto ciclópico para BTTC diâmetro 1,50 m</v>
      </c>
      <c r="C276" s="702">
        <f>'Table 6'!C36</f>
        <v>0</v>
      </c>
      <c r="D276" s="335" t="str">
        <f>'Table 6'!D36</f>
        <v>Ud</v>
      </c>
      <c r="F276" s="334">
        <f>'Table 6'!F36</f>
        <v>12504.34</v>
      </c>
    </row>
    <row r="277" spans="1:6" x14ac:dyDescent="0.2">
      <c r="A277" s="335">
        <f>'Table 6'!A37</f>
        <v>40565</v>
      </c>
      <c r="B277" s="701" t="str">
        <f>'Table 6'!B37</f>
        <v>Boca de lobo simples</v>
      </c>
      <c r="C277" s="702">
        <f>'Table 6'!C37</f>
        <v>0</v>
      </c>
      <c r="D277" s="335" t="str">
        <f>'Table 6'!D37</f>
        <v>Ud</v>
      </c>
      <c r="F277" s="334">
        <f>'Table 6'!F37</f>
        <v>3027.49</v>
      </c>
    </row>
    <row r="278" spans="1:6" x14ac:dyDescent="0.2">
      <c r="A278" s="335">
        <f>'Table 6'!A38</f>
        <v>40656</v>
      </c>
      <c r="B278" s="701" t="str">
        <f>'Table 6'!B38</f>
        <v>Boca de saída de dreno profundo BSD-01</v>
      </c>
      <c r="C278" s="702">
        <f>'Table 6'!C38</f>
        <v>0</v>
      </c>
      <c r="D278" s="335" t="str">
        <f>'Table 6'!D38</f>
        <v>Ud</v>
      </c>
      <c r="F278" s="334">
        <f>'Table 6'!F38</f>
        <v>237.65</v>
      </c>
    </row>
    <row r="279" spans="1:6" x14ac:dyDescent="0.2">
      <c r="A279" s="335">
        <f>'Table 6'!A39</f>
        <v>41102</v>
      </c>
      <c r="B279" s="701" t="str">
        <f>'Table 6'!B39</f>
        <v>BSCC (pré-moldado) 1,50 x 1,50 x 1,00m CL 45t, inclusive transporte do Anel de Bueiro
Celular Pré-moldado</v>
      </c>
      <c r="C279" s="702">
        <f>'Table 6'!C39</f>
        <v>0</v>
      </c>
      <c r="D279" s="335" t="str">
        <f>'Table 6'!D39</f>
        <v>M</v>
      </c>
      <c r="F279" s="334">
        <f>'Table 6'!F39</f>
        <v>1913.1</v>
      </c>
    </row>
    <row r="280" spans="1:6" x14ac:dyDescent="0.2">
      <c r="A280" s="335">
        <f>'Table 6'!A40</f>
        <v>41103</v>
      </c>
      <c r="B280" s="701" t="str">
        <f>'Table 6'!B40</f>
        <v>BSCC (pré-moldado) 2,00 x 2,00 x 1,00m CL 45t, inclusive transporte de Anel de Bueiro
Celular Pré-moldado</v>
      </c>
      <c r="C280" s="702">
        <f>'Table 6'!C40</f>
        <v>0</v>
      </c>
      <c r="D280" s="335" t="str">
        <f>'Table 6'!D40</f>
        <v>M</v>
      </c>
      <c r="F280" s="334">
        <f>'Table 6'!F40</f>
        <v>2648.28</v>
      </c>
    </row>
    <row r="281" spans="1:6" x14ac:dyDescent="0.2">
      <c r="A281" s="335">
        <f>'Table 6'!A41</f>
        <v>41104</v>
      </c>
      <c r="B281" s="701" t="str">
        <f>'Table 6'!B41</f>
        <v>BSCC (pré-moldado) 2,50 x 2,50 x 1,00m CL 45t, inclusive transporte de Anel de Bueiro
Celular Pré-moldado</v>
      </c>
      <c r="C281" s="702">
        <f>'Table 6'!C41</f>
        <v>0</v>
      </c>
      <c r="D281" s="335" t="str">
        <f>'Table 6'!D41</f>
        <v>M</v>
      </c>
      <c r="F281" s="334">
        <f>'Table 6'!F41</f>
        <v>3788.63</v>
      </c>
    </row>
    <row r="282" spans="1:6" x14ac:dyDescent="0.2">
      <c r="A282" s="335">
        <f>'Table 6'!A42</f>
        <v>41155</v>
      </c>
      <c r="B282" s="701" t="str">
        <f>'Table 6'!B42</f>
        <v>BSCC (pré-moldado) 3,00 x 3,00 x 1,00m CL 45t, inclusive transporte de Anel de Bueiro
Celular Pré-moldado</v>
      </c>
      <c r="C282" s="702">
        <f>'Table 6'!C42</f>
        <v>0</v>
      </c>
      <c r="D282" s="335" t="str">
        <f>'Table 6'!D42</f>
        <v>M</v>
      </c>
      <c r="F282" s="334">
        <f>'Table 6'!F42</f>
        <v>4859.62</v>
      </c>
    </row>
    <row r="283" spans="1:6" x14ac:dyDescent="0.2">
      <c r="A283" s="335">
        <f>'Table 6'!A43</f>
        <v>40635</v>
      </c>
      <c r="B283" s="701" t="str">
        <f>'Table 6'!B43</f>
        <v>Bueiro Metálico BSTM - D = 3,00 m - T.L. com tratamento epóxi e = 2,7 mm - método não
destrutivo</v>
      </c>
      <c r="C283" s="702">
        <f>'Table 6'!C43</f>
        <v>0</v>
      </c>
      <c r="D283" s="335" t="str">
        <f>'Table 6'!D43</f>
        <v>M</v>
      </c>
      <c r="F283" s="334">
        <f>'Table 6'!F43</f>
        <v>11091.32</v>
      </c>
    </row>
    <row r="284" spans="1:6" x14ac:dyDescent="0.2">
      <c r="A284" s="335">
        <f>'Table 6'!A44</f>
        <v>42230</v>
      </c>
      <c r="B284" s="701" t="str">
        <f>'Table 6'!B44</f>
        <v>Bueiro Metálico BSTM - D=3,05m - MP-152 com tratamento epóxi e=2,7mm - método
destrutivo, inclusive lastro de brita</v>
      </c>
      <c r="C284" s="702">
        <f>'Table 6'!C44</f>
        <v>0</v>
      </c>
      <c r="D284" s="335" t="str">
        <f>'Table 6'!D44</f>
        <v>M</v>
      </c>
      <c r="F284" s="334">
        <f>'Table 6'!F44</f>
        <v>8085.26</v>
      </c>
    </row>
    <row r="285" spans="1:6" x14ac:dyDescent="0.2">
      <c r="A285" s="335">
        <f>'Table 6'!A45</f>
        <v>40658</v>
      </c>
      <c r="B285" s="701" t="str">
        <f>'Table 6'!B45</f>
        <v>Caiação de meio fios, sarjetas, etc</v>
      </c>
      <c r="C285" s="702">
        <f>'Table 6'!C45</f>
        <v>0</v>
      </c>
      <c r="D285" s="335" t="str">
        <f>'Table 6'!D45</f>
        <v>M2</v>
      </c>
      <c r="F285" s="334">
        <f>'Table 6'!F45</f>
        <v>5.19</v>
      </c>
    </row>
    <row r="286" spans="1:6" x14ac:dyDescent="0.2">
      <c r="A286" s="335">
        <f>'Table 6'!A46</f>
        <v>41161</v>
      </c>
      <c r="B286" s="701" t="str">
        <f>'Table 6'!B46</f>
        <v>Caixa Boca de Lobo em bloco pré-moldado 1,20 x 1,20m</v>
      </c>
      <c r="C286" s="702">
        <f>'Table 6'!C46</f>
        <v>0</v>
      </c>
      <c r="D286" s="335" t="str">
        <f>'Table 6'!D46</f>
        <v>Ud</v>
      </c>
      <c r="F286" s="334">
        <f>'Table 6'!F46</f>
        <v>4045.9</v>
      </c>
    </row>
    <row r="287" spans="1:6" x14ac:dyDescent="0.2">
      <c r="A287" s="335">
        <f>'Table 6'!A47</f>
        <v>40563</v>
      </c>
      <c r="B287" s="701" t="str">
        <f>'Table 6'!B47</f>
        <v>Caixa coletora concreto armado H= 2,00 m, inclusive escavação</v>
      </c>
      <c r="C287" s="702">
        <f>'Table 6'!C47</f>
        <v>0</v>
      </c>
      <c r="D287" s="335" t="str">
        <f>'Table 6'!D47</f>
        <v>Ud</v>
      </c>
      <c r="F287" s="334">
        <f>'Table 6'!F47</f>
        <v>4368.6400000000003</v>
      </c>
    </row>
    <row r="288" spans="1:6" x14ac:dyDescent="0.2">
      <c r="A288" s="335">
        <f>'Table 6'!A48</f>
        <v>40564</v>
      </c>
      <c r="B288" s="701" t="str">
        <f>'Table 6'!B48</f>
        <v>Caixa coletora concreto armado H= 2,50 m, inclusive escavação</v>
      </c>
      <c r="C288" s="702">
        <f>'Table 6'!C48</f>
        <v>0</v>
      </c>
      <c r="D288" s="335" t="str">
        <f>'Table 6'!D48</f>
        <v>Ud</v>
      </c>
      <c r="F288" s="334">
        <f>'Table 6'!F48</f>
        <v>5367.79</v>
      </c>
    </row>
    <row r="289" spans="1:6" x14ac:dyDescent="0.2">
      <c r="A289" s="335">
        <f>'Table 6'!A49</f>
        <v>41333</v>
      </c>
      <c r="B289" s="701" t="str">
        <f>'Table 6'!B49</f>
        <v>Caixa coletora em bloco pré-moldado para d=0,60m (1,00 x 1,00m)</v>
      </c>
      <c r="C289" s="702">
        <f>'Table 6'!C49</f>
        <v>0</v>
      </c>
      <c r="D289" s="335" t="str">
        <f>'Table 6'!D49</f>
        <v>Ud</v>
      </c>
      <c r="F289" s="334">
        <f>'Table 6'!F49</f>
        <v>2047.59</v>
      </c>
    </row>
    <row r="290" spans="1:6" x14ac:dyDescent="0.2">
      <c r="A290" s="335">
        <f>'Table 6'!A50</f>
        <v>40545</v>
      </c>
      <c r="B290" s="701" t="str">
        <f>'Table 6'!B50</f>
        <v>Caixa de concreto para BSTC diâmetro 0,40 m H=1,60 m</v>
      </c>
      <c r="C290" s="702">
        <f>'Table 6'!C50</f>
        <v>0</v>
      </c>
      <c r="D290" s="335" t="str">
        <f>'Table 6'!D50</f>
        <v>Ud</v>
      </c>
      <c r="F290" s="334">
        <f>'Table 6'!F50</f>
        <v>2032.84</v>
      </c>
    </row>
    <row r="291" spans="1:6" x14ac:dyDescent="0.2">
      <c r="A291" s="335">
        <f>'Table 6'!A51</f>
        <v>40546</v>
      </c>
      <c r="B291" s="701" t="str">
        <f>'Table 6'!B51</f>
        <v>Caixa de concreto para BSTC diâmetro 0,60 m H=2,00 m</v>
      </c>
      <c r="C291" s="702">
        <f>'Table 6'!C51</f>
        <v>0</v>
      </c>
      <c r="D291" s="335" t="str">
        <f>'Table 6'!D51</f>
        <v>Ud</v>
      </c>
      <c r="F291" s="334">
        <f>'Table 6'!F51</f>
        <v>3156.3</v>
      </c>
    </row>
    <row r="292" spans="1:6" x14ac:dyDescent="0.2">
      <c r="A292" s="335">
        <f>'Table 6'!A52</f>
        <v>40547</v>
      </c>
      <c r="B292" s="701" t="str">
        <f>'Table 6'!B52</f>
        <v>Caixa de concreto para BSTC diâmetro 0,80 m H=2,50 m</v>
      </c>
      <c r="C292" s="702">
        <f>'Table 6'!C52</f>
        <v>0</v>
      </c>
      <c r="D292" s="335" t="str">
        <f>'Table 6'!D52</f>
        <v>Ud</v>
      </c>
      <c r="F292" s="334">
        <f>'Table 6'!F52</f>
        <v>3920.97</v>
      </c>
    </row>
    <row r="293" spans="1:6" x14ac:dyDescent="0.2">
      <c r="A293" s="335">
        <f>'Table 6'!A53</f>
        <v>40548</v>
      </c>
      <c r="B293" s="701" t="str">
        <f>'Table 6'!B53</f>
        <v>Caixa de concreto para BSTC diâmetro 1,00 m H=3,00 m</v>
      </c>
      <c r="C293" s="702">
        <f>'Table 6'!C53</f>
        <v>0</v>
      </c>
      <c r="D293" s="335" t="str">
        <f>'Table 6'!D53</f>
        <v>Ud</v>
      </c>
      <c r="F293" s="334">
        <f>'Table 6'!F53</f>
        <v>4658.08</v>
      </c>
    </row>
    <row r="294" spans="1:6" x14ac:dyDescent="0.2">
      <c r="A294" s="335">
        <f>'Table 6'!A54</f>
        <v>40549</v>
      </c>
      <c r="B294" s="701" t="str">
        <f>'Table 6'!B54</f>
        <v>Caixa de passagem para tubos de D=0,40 m H=1,10 m</v>
      </c>
      <c r="C294" s="702">
        <f>'Table 6'!C54</f>
        <v>0</v>
      </c>
      <c r="D294" s="335" t="str">
        <f>'Table 6'!D54</f>
        <v>Ud</v>
      </c>
      <c r="F294" s="334">
        <f>'Table 6'!F54</f>
        <v>1341.63</v>
      </c>
    </row>
    <row r="295" spans="1:6" x14ac:dyDescent="0.2">
      <c r="A295" s="335">
        <f>'Table 6'!A55</f>
        <v>40550</v>
      </c>
      <c r="B295" s="701" t="str">
        <f>'Table 6'!B55</f>
        <v>Caixa de passagem para tubos de D=0,60 m H=1,30 m</v>
      </c>
      <c r="C295" s="702">
        <f>'Table 6'!C55</f>
        <v>0</v>
      </c>
      <c r="D295" s="335" t="str">
        <f>'Table 6'!D55</f>
        <v>Ud</v>
      </c>
      <c r="F295" s="334">
        <f>'Table 6'!F55</f>
        <v>1695.94</v>
      </c>
    </row>
    <row r="296" spans="1:6" x14ac:dyDescent="0.2">
      <c r="A296" s="335">
        <f>'Table 6'!A56</f>
        <v>40551</v>
      </c>
      <c r="B296" s="701" t="str">
        <f>'Table 6'!B56</f>
        <v>Caixa de passagem para tubos de D=0,80 m H=1,50 m</v>
      </c>
      <c r="C296" s="702">
        <f>'Table 6'!C56</f>
        <v>0</v>
      </c>
      <c r="D296" s="335" t="str">
        <f>'Table 6'!D56</f>
        <v>Ud</v>
      </c>
      <c r="F296" s="334">
        <f>'Table 6'!F56</f>
        <v>2134.64</v>
      </c>
    </row>
    <row r="297" spans="1:6" x14ac:dyDescent="0.2">
      <c r="A297" s="335">
        <f>'Table 6'!A57</f>
        <v>40552</v>
      </c>
      <c r="B297" s="701" t="str">
        <f>'Table 6'!B57</f>
        <v>Caixa de passagem para tubos de D=1,00 m H=1,80 m</v>
      </c>
      <c r="C297" s="702">
        <f>'Table 6'!C57</f>
        <v>0</v>
      </c>
      <c r="D297" s="335" t="str">
        <f>'Table 6'!D57</f>
        <v>Ud</v>
      </c>
      <c r="F297" s="334">
        <f>'Table 6'!F57</f>
        <v>3403.04</v>
      </c>
    </row>
    <row r="298" spans="1:6" x14ac:dyDescent="0.2">
      <c r="A298" s="335">
        <f>'Table 6'!A58</f>
        <v>41320</v>
      </c>
      <c r="B298" s="701" t="str">
        <f>'Table 6'!B58</f>
        <v>Caixa de passagem (2,50 x 2,50m)</v>
      </c>
      <c r="C298" s="702">
        <f>'Table 6'!C58</f>
        <v>0</v>
      </c>
      <c r="D298" s="335" t="str">
        <f>'Table 6'!D58</f>
        <v>Ud</v>
      </c>
      <c r="F298" s="334">
        <f>'Table 6'!F58</f>
        <v>7592.18</v>
      </c>
    </row>
    <row r="299" spans="1:6" x14ac:dyDescent="0.2">
      <c r="A299" s="335">
        <f>'Table 6'!A59</f>
        <v>41184</v>
      </c>
      <c r="B299" s="701" t="str">
        <f>'Table 6'!B59</f>
        <v>Caixa para rede de dutos, dimensões 100 x 100 x 100 cm</v>
      </c>
      <c r="C299" s="702">
        <f>'Table 6'!C59</f>
        <v>0</v>
      </c>
      <c r="D299" s="335" t="str">
        <f>'Table 6'!D59</f>
        <v>M</v>
      </c>
      <c r="F299" s="334">
        <f>'Table 6'!F59</f>
        <v>1199.58</v>
      </c>
    </row>
    <row r="300" spans="1:6" x14ac:dyDescent="0.2">
      <c r="A300" s="335">
        <f>'Table 6'!A60</f>
        <v>41338</v>
      </c>
      <c r="B300" s="701" t="str">
        <f>'Table 6'!B60</f>
        <v>Caixa para rede de dutos, dimensões 60 x 60 x 60 cm</v>
      </c>
      <c r="C300" s="702">
        <f>'Table 6'!C60</f>
        <v>0</v>
      </c>
      <c r="D300" s="335" t="str">
        <f>'Table 6'!D60</f>
        <v>Ud</v>
      </c>
      <c r="F300" s="334">
        <f>'Table 6'!F60</f>
        <v>552.87</v>
      </c>
    </row>
    <row r="301" spans="1:6" x14ac:dyDescent="0.2">
      <c r="A301" s="335">
        <f>'Table 6'!A61</f>
        <v>40561</v>
      </c>
      <c r="B301" s="701" t="str">
        <f>'Table 6'!B61</f>
        <v>Caixa ralo de elementos pré-moldados em concreto (tudo incluído)</v>
      </c>
      <c r="C301" s="702">
        <f>'Table 6'!C61</f>
        <v>0</v>
      </c>
      <c r="D301" s="335" t="str">
        <f>'Table 6'!D61</f>
        <v>Ud</v>
      </c>
      <c r="F301" s="334">
        <f>'Table 6'!F61</f>
        <v>678.49</v>
      </c>
    </row>
    <row r="302" spans="1:6" x14ac:dyDescent="0.2">
      <c r="A302" s="335">
        <f>'Table 6'!A62</f>
        <v>40672</v>
      </c>
      <c r="B302" s="701" t="str">
        <f>'Table 6'!B62</f>
        <v>Canaleta com grelha DP-1, inclusive transporte da grelha</v>
      </c>
      <c r="C302" s="702">
        <f>'Table 6'!C62</f>
        <v>0</v>
      </c>
      <c r="D302" s="335" t="str">
        <f>'Table 6'!D62</f>
        <v>M</v>
      </c>
      <c r="F302" s="334">
        <f>'Table 6'!F62</f>
        <v>653.55999999999995</v>
      </c>
    </row>
    <row r="303" spans="1:6" x14ac:dyDescent="0.2">
      <c r="A303" s="335">
        <f>'Table 6'!A63</f>
        <v>40703</v>
      </c>
      <c r="B303" s="701" t="str">
        <f>'Table 6'!B63</f>
        <v>Canaleta de concreto, com forma retangular inclusive caiação - parede 12 cm</v>
      </c>
      <c r="C303" s="702">
        <f>'Table 6'!C63</f>
        <v>0</v>
      </c>
      <c r="D303" s="335" t="str">
        <f>'Table 6'!D63</f>
        <v>M</v>
      </c>
      <c r="F303" s="334">
        <f>'Table 6'!F63</f>
        <v>196.14</v>
      </c>
    </row>
    <row r="304" spans="1:6" x14ac:dyDescent="0.2">
      <c r="A304" s="335">
        <f>'Table 6'!A64</f>
        <v>40671</v>
      </c>
      <c r="B304" s="701" t="str">
        <f>'Table 6'!B64</f>
        <v>Canaleta de concreto retangular (0,130m³/m) inclusive caiação</v>
      </c>
      <c r="C304" s="702">
        <f>'Table 6'!C64</f>
        <v>0</v>
      </c>
      <c r="D304" s="335" t="str">
        <f>'Table 6'!D64</f>
        <v>M</v>
      </c>
      <c r="F304" s="334">
        <f>'Table 6'!F64</f>
        <v>249.27</v>
      </c>
    </row>
    <row r="305" spans="1:6" x14ac:dyDescent="0.2">
      <c r="A305" s="335">
        <f>'Table 6'!A65</f>
        <v>41016</v>
      </c>
      <c r="B305" s="701" t="str">
        <f>'Table 6'!B65</f>
        <v>Canaleta de concreto (0,130m³/m) forma trapezoidal inclusive caiação</v>
      </c>
      <c r="C305" s="702">
        <f>'Table 6'!C65</f>
        <v>0</v>
      </c>
      <c r="D305" s="335" t="str">
        <f>'Table 6'!D65</f>
        <v>M</v>
      </c>
      <c r="F305" s="334">
        <f>'Table 6'!F65</f>
        <v>183.55</v>
      </c>
    </row>
    <row r="306" spans="1:6" x14ac:dyDescent="0.2">
      <c r="A306" s="335">
        <f>'Table 7'!A5</f>
        <v>40952</v>
      </c>
      <c r="B306" s="701" t="str">
        <f>'Table 7'!B5</f>
        <v>Cerca de tela de arame galvanizado h = 1,20 m</v>
      </c>
      <c r="C306" s="702">
        <f>'Table 7'!C5</f>
        <v>0</v>
      </c>
      <c r="D306" s="335" t="str">
        <f>'Table 7'!D5</f>
        <v>M2</v>
      </c>
      <c r="E306" s="335">
        <f>'Table 7'!E5</f>
        <v>0</v>
      </c>
      <c r="F306" s="334">
        <f>'Table 7'!F5</f>
        <v>36.6</v>
      </c>
    </row>
    <row r="307" spans="1:6" x14ac:dyDescent="0.2">
      <c r="A307" s="335">
        <f>'Table 7'!A6</f>
        <v>40953</v>
      </c>
      <c r="B307" s="701" t="str">
        <f>'Table 7'!B6</f>
        <v>Cerca de tela galvanizada fio 12 malha 3"x3", com altura de 1,80 m</v>
      </c>
      <c r="C307" s="702">
        <f>'Table 7'!C6</f>
        <v>0</v>
      </c>
      <c r="D307" s="335" t="str">
        <f>'Table 7'!D6</f>
        <v>M</v>
      </c>
      <c r="F307" s="334">
        <f>'Table 7'!F6</f>
        <v>81.73</v>
      </c>
    </row>
    <row r="308" spans="1:6" x14ac:dyDescent="0.2">
      <c r="A308" s="335">
        <f>'Table 7'!A7</f>
        <v>40708</v>
      </c>
      <c r="B308" s="701" t="str">
        <f>'Table 7'!B7</f>
        <v>Cerca em tela revestida em PVC com mourões de concreto, 10 x 10 x 2,40 m,  fornecimento e
execução</v>
      </c>
      <c r="C308" s="702">
        <f>'Table 7'!C7</f>
        <v>0</v>
      </c>
      <c r="D308" s="335" t="str">
        <f>'Table 7'!D7</f>
        <v>M2</v>
      </c>
      <c r="F308" s="334">
        <f>'Table 7'!F7</f>
        <v>84.7</v>
      </c>
    </row>
    <row r="309" spans="1:6" x14ac:dyDescent="0.2">
      <c r="A309" s="335">
        <f>'Table 7'!A8</f>
        <v>40377</v>
      </c>
      <c r="B309" s="701" t="str">
        <f>'Table 7'!B8</f>
        <v>Chapisco com argamassa de cimento e areia no traço 1:3</v>
      </c>
      <c r="C309" s="702">
        <f>'Table 7'!C8</f>
        <v>0</v>
      </c>
      <c r="D309" s="335" t="str">
        <f>'Table 7'!D8</f>
        <v>M2</v>
      </c>
      <c r="F309" s="334">
        <f>'Table 7'!F8</f>
        <v>5.3</v>
      </c>
    </row>
    <row r="310" spans="1:6" x14ac:dyDescent="0.2">
      <c r="A310" s="335">
        <f>'Table 7'!A9</f>
        <v>40378</v>
      </c>
      <c r="B310" s="701" t="str">
        <f>'Table 7'!B9</f>
        <v>Chapisco com argamassa de cimento e pedrisco no traço 1:4</v>
      </c>
      <c r="C310" s="702">
        <f>'Table 7'!C9</f>
        <v>0</v>
      </c>
      <c r="D310" s="335" t="str">
        <f>'Table 7'!D9</f>
        <v>M2</v>
      </c>
      <c r="F310" s="334">
        <f>'Table 7'!F9</f>
        <v>8.6300000000000008</v>
      </c>
    </row>
    <row r="311" spans="1:6" x14ac:dyDescent="0.2">
      <c r="A311" s="335">
        <f>'Table 7'!A10</f>
        <v>41389</v>
      </c>
      <c r="B311" s="701" t="str">
        <f>'Table 7'!B10</f>
        <v>Colchão drenante de areia para fundação de aterros, exclusive o fornecimento de areia</v>
      </c>
      <c r="C311" s="702">
        <f>'Table 7'!C10</f>
        <v>0</v>
      </c>
      <c r="D311" s="335" t="str">
        <f>'Table 7'!D10</f>
        <v>M3</v>
      </c>
      <c r="F311" s="334">
        <f>'Table 7'!F10</f>
        <v>4.5599999999999996</v>
      </c>
    </row>
    <row r="312" spans="1:6" x14ac:dyDescent="0.2">
      <c r="A312" s="335">
        <f>'Table 7'!A11</f>
        <v>40715</v>
      </c>
      <c r="B312" s="701" t="str">
        <f>'Table 7'!B11</f>
        <v>Colchão drenante de areia para fundação de aterros, inclusive fornecimento e transporte da
areia</v>
      </c>
      <c r="C312" s="702">
        <f>'Table 7'!C11</f>
        <v>0</v>
      </c>
      <c r="D312" s="335" t="str">
        <f>'Table 7'!D11</f>
        <v>M3</v>
      </c>
      <c r="F312" s="334">
        <f>'Table 7'!F11</f>
        <v>82.97</v>
      </c>
    </row>
    <row r="313" spans="1:6" x14ac:dyDescent="0.2">
      <c r="A313" s="335">
        <f>'Table 7'!A12</f>
        <v>40716</v>
      </c>
      <c r="B313" s="701" t="str">
        <f>'Table 7'!B12</f>
        <v>Colchão drenante de brita 1 inclusive fornecimento, espalhamento, compactação e transporte
da brita</v>
      </c>
      <c r="C313" s="702">
        <f>'Table 7'!C12</f>
        <v>0</v>
      </c>
      <c r="D313" s="335" t="str">
        <f>'Table 7'!D12</f>
        <v>M3</v>
      </c>
      <c r="F313" s="334">
        <f>'Table 7'!F12</f>
        <v>89.71</v>
      </c>
    </row>
    <row r="314" spans="1:6" x14ac:dyDescent="0.2">
      <c r="A314" s="335">
        <f>'Table 7'!A13</f>
        <v>40717</v>
      </c>
      <c r="B314" s="701" t="str">
        <f>'Table 7'!B13</f>
        <v>Colchão drenante de brita 2 inclusive fornecimento, espalhamento, compactação e transporte
da brita</v>
      </c>
      <c r="C314" s="702">
        <f>'Table 7'!C13</f>
        <v>0</v>
      </c>
      <c r="D314" s="335" t="str">
        <f>'Table 7'!D13</f>
        <v>M3</v>
      </c>
      <c r="F314" s="334">
        <f>'Table 7'!F13</f>
        <v>91.22</v>
      </c>
    </row>
    <row r="315" spans="1:6" x14ac:dyDescent="0.2">
      <c r="A315" s="335">
        <f>'Table 7'!A14</f>
        <v>40718</v>
      </c>
      <c r="B315" s="701" t="str">
        <f>'Table 7'!B14</f>
        <v>Colchão drenante de brita 3 inclusive fornecimento, espalhamento, compactação e transporte
da brita</v>
      </c>
      <c r="C315" s="702">
        <f>'Table 7'!C14</f>
        <v>0</v>
      </c>
      <c r="D315" s="335" t="str">
        <f>'Table 7'!D14</f>
        <v>M3</v>
      </c>
      <c r="F315" s="334">
        <f>'Table 7'!F14</f>
        <v>94</v>
      </c>
    </row>
    <row r="316" spans="1:6" x14ac:dyDescent="0.2">
      <c r="A316" s="335">
        <f>'Table 7'!A15</f>
        <v>40652</v>
      </c>
      <c r="B316" s="701" t="str">
        <f>'Table 7'!B15</f>
        <v>Coleta drenante (1,00x1,00) m c/ geotêxtil não tecido RT 16kn/m,  inclusive transporte da brita</v>
      </c>
      <c r="C316" s="702">
        <f>'Table 7'!C15</f>
        <v>0</v>
      </c>
      <c r="D316" s="335" t="str">
        <f>'Table 7'!D15</f>
        <v>M</v>
      </c>
      <c r="F316" s="334">
        <f>'Table 7'!F15</f>
        <v>377.19</v>
      </c>
    </row>
    <row r="317" spans="1:6" x14ac:dyDescent="0.2">
      <c r="A317" s="335">
        <f>'Table 7'!A16</f>
        <v>41090</v>
      </c>
      <c r="B317" s="701" t="str">
        <f>'Table 7'!B16</f>
        <v>Concreto armado, dosado para resist. 20 Mpa,  incluindo 60kg aço CA-50A, mão de obra p/
corte, dobragem e montagem, exclusive forma</v>
      </c>
      <c r="C317" s="702">
        <f>'Table 7'!C16</f>
        <v>0</v>
      </c>
      <c r="D317" s="335" t="str">
        <f>'Table 7'!D16</f>
        <v>M3</v>
      </c>
      <c r="F317" s="334">
        <f>'Table 7'!F16</f>
        <v>877.23</v>
      </c>
    </row>
    <row r="318" spans="1:6" x14ac:dyDescent="0.2">
      <c r="A318" s="335">
        <f>'Table 7'!A17</f>
        <v>40350</v>
      </c>
      <c r="B318" s="701" t="str">
        <f>'Table 7'!B17</f>
        <v>Concreto ciclópico com 70% concreto 10,0 MPa e 30% de pedra de mão, tudo incluído</v>
      </c>
      <c r="C318" s="702">
        <f>'Table 7'!C17</f>
        <v>0</v>
      </c>
      <c r="D318" s="335" t="str">
        <f>'Table 7'!D17</f>
        <v>M3</v>
      </c>
      <c r="F318" s="334">
        <f>'Table 7'!F17</f>
        <v>381.2</v>
      </c>
    </row>
    <row r="319" spans="1:6" x14ac:dyDescent="0.2">
      <c r="A319" s="335">
        <f>'Table 7'!A18</f>
        <v>40351</v>
      </c>
      <c r="B319" s="701" t="str">
        <f>'Table 7'!B18</f>
        <v>Concreto ciclópico com 70% concreto 15,0 MPa e 30% de pedra de mão, tudo incluído</v>
      </c>
      <c r="C319" s="702">
        <f>'Table 7'!C18</f>
        <v>0</v>
      </c>
      <c r="D319" s="335" t="str">
        <f>'Table 7'!D18</f>
        <v>M3</v>
      </c>
      <c r="F319" s="334">
        <f>'Table 7'!F18</f>
        <v>408.26</v>
      </c>
    </row>
    <row r="320" spans="1:6" x14ac:dyDescent="0.2">
      <c r="A320" s="335">
        <f>'Table 7'!A19</f>
        <v>40353</v>
      </c>
      <c r="B320" s="701" t="str">
        <f>'Table 7'!B19</f>
        <v>Concreto ciclópico com 70% concreto 20,0 MPa e 30% de pedra de mão, tudo incluído</v>
      </c>
      <c r="C320" s="702">
        <f>'Table 7'!C19</f>
        <v>0</v>
      </c>
      <c r="D320" s="335" t="str">
        <f>'Table 7'!D19</f>
        <v>M3</v>
      </c>
      <c r="F320" s="334">
        <f>'Table 7'!F19</f>
        <v>421.76</v>
      </c>
    </row>
    <row r="321" spans="1:6" x14ac:dyDescent="0.2">
      <c r="A321" s="335">
        <f>'Table 7'!A20</f>
        <v>40349</v>
      </c>
      <c r="B321" s="701" t="str">
        <f>'Table 7'!B20</f>
        <v>Concreto de regularização, tudo incluído</v>
      </c>
      <c r="C321" s="702">
        <f>'Table 7'!C20</f>
        <v>0</v>
      </c>
      <c r="D321" s="335" t="str">
        <f>'Table 7'!D20</f>
        <v>M3</v>
      </c>
      <c r="F321" s="334">
        <f>'Table 7'!F20</f>
        <v>423</v>
      </c>
    </row>
    <row r="322" spans="1:6" x14ac:dyDescent="0.2">
      <c r="A322" s="335">
        <f>'Table 7'!A21</f>
        <v>40358</v>
      </c>
      <c r="B322" s="701" t="str">
        <f>'Table 7'!B21</f>
        <v>Concreto estrutural fck = 15,0 MPa, tudo incluído</v>
      </c>
      <c r="C322" s="702">
        <f>'Table 7'!C21</f>
        <v>0</v>
      </c>
      <c r="D322" s="335" t="str">
        <f>'Table 7'!D21</f>
        <v>M3</v>
      </c>
      <c r="F322" s="334">
        <f>'Table 7'!F21</f>
        <v>540.6</v>
      </c>
    </row>
    <row r="323" spans="1:6" x14ac:dyDescent="0.2">
      <c r="A323" s="335">
        <f>'Table 7'!A22</f>
        <v>40361</v>
      </c>
      <c r="B323" s="701" t="str">
        <f>'Table 7'!B22</f>
        <v>Concreto estrutural fck = 20,0 MPa com plastificante, tudo incluído</v>
      </c>
      <c r="C323" s="702">
        <f>'Table 7'!C22</f>
        <v>0</v>
      </c>
      <c r="D323" s="335" t="str">
        <f>'Table 7'!D22</f>
        <v>M3</v>
      </c>
      <c r="F323" s="334">
        <f>'Table 7'!F22</f>
        <v>564.08000000000004</v>
      </c>
    </row>
    <row r="324" spans="1:6" x14ac:dyDescent="0.2">
      <c r="A324" s="335">
        <f>'Table 7'!A23</f>
        <v>40360</v>
      </c>
      <c r="B324" s="701" t="str">
        <f>'Table 7'!B23</f>
        <v>Concreto estrutural fck = 20,0 MPa, tudo incluído</v>
      </c>
      <c r="C324" s="702">
        <f>'Table 7'!C23</f>
        <v>0</v>
      </c>
      <c r="D324" s="335" t="str">
        <f>'Table 7'!D23</f>
        <v>M3</v>
      </c>
      <c r="F324" s="334">
        <f>'Table 7'!F23</f>
        <v>559.88</v>
      </c>
    </row>
    <row r="325" spans="1:6" x14ac:dyDescent="0.2">
      <c r="A325" s="335">
        <f>'Table 7'!A24</f>
        <v>40363</v>
      </c>
      <c r="B325" s="701" t="str">
        <f>'Table 7'!B24</f>
        <v>Concreto estrutural fck = 25,0 MPa com plastificante, tudo incluído</v>
      </c>
      <c r="C325" s="702">
        <f>'Table 7'!C24</f>
        <v>0</v>
      </c>
      <c r="D325" s="335" t="str">
        <f>'Table 7'!D24</f>
        <v>M3</v>
      </c>
      <c r="F325" s="334">
        <f>'Table 7'!F24</f>
        <v>585.04999999999995</v>
      </c>
    </row>
    <row r="326" spans="1:6" x14ac:dyDescent="0.2">
      <c r="A326" s="335">
        <f>'Table 7'!A25</f>
        <v>40362</v>
      </c>
      <c r="B326" s="701" t="str">
        <f>'Table 7'!B25</f>
        <v>Concreto estrutural fck = 25,0 MPa, inclusive fornecimento e transporte do cimento, areia e
pedra britada</v>
      </c>
      <c r="C326" s="702">
        <f>'Table 7'!C25</f>
        <v>0</v>
      </c>
      <c r="D326" s="335" t="str">
        <f>'Table 7'!D25</f>
        <v>M3</v>
      </c>
      <c r="F326" s="334">
        <f>'Table 7'!F25</f>
        <v>580.35</v>
      </c>
    </row>
    <row r="327" spans="1:6" x14ac:dyDescent="0.2">
      <c r="A327" s="335">
        <f>'Table 7'!A26</f>
        <v>40368</v>
      </c>
      <c r="B327" s="701" t="str">
        <f>'Table 7'!B26</f>
        <v>Concreto estrutural fck = 30,0 MPa com micro-silica e Sikacrete BR ou equivalente</v>
      </c>
      <c r="C327" s="702">
        <f>'Table 7'!C26</f>
        <v>0</v>
      </c>
      <c r="D327" s="335" t="str">
        <f>'Table 7'!D26</f>
        <v>M3</v>
      </c>
      <c r="F327" s="334">
        <f>'Table 7'!F26</f>
        <v>783.6</v>
      </c>
    </row>
    <row r="328" spans="1:6" x14ac:dyDescent="0.2">
      <c r="A328" s="335">
        <f>'Table 7'!A27</f>
        <v>40365</v>
      </c>
      <c r="B328" s="701" t="str">
        <f>'Table 7'!B27</f>
        <v>Concreto estrutural fck = 30,0 MPa com plastificante</v>
      </c>
      <c r="C328" s="702">
        <f>'Table 7'!C27</f>
        <v>0</v>
      </c>
      <c r="D328" s="335" t="str">
        <f>'Table 7'!D27</f>
        <v>M3</v>
      </c>
      <c r="F328" s="334">
        <f>'Table 7'!F27</f>
        <v>604.41999999999996</v>
      </c>
    </row>
    <row r="329" spans="1:6" x14ac:dyDescent="0.2">
      <c r="A329" s="335">
        <f>'Table 7'!A28</f>
        <v>40364</v>
      </c>
      <c r="B329" s="701" t="str">
        <f>'Table 7'!B28</f>
        <v>Concreto estrutural fck = 30,0 MPa, tudo incluído</v>
      </c>
      <c r="C329" s="702">
        <f>'Table 7'!C28</f>
        <v>0</v>
      </c>
      <c r="D329" s="335" t="str">
        <f>'Table 7'!D28</f>
        <v>M3</v>
      </c>
      <c r="F329" s="334">
        <f>'Table 7'!F28</f>
        <v>599.24</v>
      </c>
    </row>
    <row r="330" spans="1:6" x14ac:dyDescent="0.2">
      <c r="A330" s="335">
        <f>'Table 7'!A29</f>
        <v>40369</v>
      </c>
      <c r="B330" s="701" t="str">
        <f>'Table 7'!B29</f>
        <v>Concreto estrutural fck = 35,0 MPa com micro-silica e Sikacrete BR ou equivalente</v>
      </c>
      <c r="C330" s="702">
        <f>'Table 7'!C29</f>
        <v>0</v>
      </c>
      <c r="D330" s="335" t="str">
        <f>'Table 7'!D29</f>
        <v>M3</v>
      </c>
      <c r="F330" s="334">
        <f>'Table 7'!F29</f>
        <v>825.14</v>
      </c>
    </row>
    <row r="331" spans="1:6" x14ac:dyDescent="0.2">
      <c r="A331" s="335">
        <f>'Table 7'!A30</f>
        <v>40371</v>
      </c>
      <c r="B331" s="701" t="str">
        <f>'Table 7'!B30</f>
        <v>Concreto submerso fck = 20,0 MPa, tudo incluído</v>
      </c>
      <c r="C331" s="702">
        <f>'Table 7'!C30</f>
        <v>0</v>
      </c>
      <c r="D331" s="335" t="str">
        <f>'Table 7'!D30</f>
        <v>M3</v>
      </c>
      <c r="F331" s="334">
        <f>'Table 7'!F30</f>
        <v>1046.1199999999999</v>
      </c>
    </row>
    <row r="332" spans="1:6" x14ac:dyDescent="0.2">
      <c r="A332" s="335">
        <f>'Table 7'!A31</f>
        <v>40467</v>
      </c>
      <c r="B332" s="701" t="str">
        <f>'Table 7'!B31</f>
        <v>Corpo BDTC (grota) diâmetro 0,60 m CA-1 MF exclusive escavação e reaterro, inclusive
transporte do tubo</v>
      </c>
      <c r="C332" s="702">
        <f>'Table 7'!C31</f>
        <v>0</v>
      </c>
      <c r="D332" s="335" t="str">
        <f>'Table 7'!D31</f>
        <v>M</v>
      </c>
      <c r="F332" s="334">
        <f>'Table 7'!F31</f>
        <v>281.55</v>
      </c>
    </row>
    <row r="333" spans="1:6" x14ac:dyDescent="0.2">
      <c r="A333" s="335">
        <f>'Table 7'!A32</f>
        <v>40468</v>
      </c>
      <c r="B333" s="701" t="str">
        <f>'Table 7'!B32</f>
        <v>Corpo BDTC (grota) diâmetro 0,60 m CA-1 PB exclusive escavação e reaterro, inclusive
transporte do tubo</v>
      </c>
      <c r="C333" s="702">
        <f>'Table 7'!C32</f>
        <v>0</v>
      </c>
      <c r="D333" s="335" t="str">
        <f>'Table 7'!D32</f>
        <v>M</v>
      </c>
      <c r="F333" s="334">
        <f>'Table 7'!F32</f>
        <v>304.06</v>
      </c>
    </row>
    <row r="334" spans="1:6" x14ac:dyDescent="0.2">
      <c r="A334" s="335">
        <f>'Table 7'!A33</f>
        <v>40469</v>
      </c>
      <c r="B334" s="701" t="str">
        <f>'Table 7'!B33</f>
        <v>Corpo BDTC (grota) diâmetro 0,60 m CA-2 MF exclusive escavação e reaterro, inclusive
transporte do tubo</v>
      </c>
      <c r="C334" s="702">
        <f>'Table 7'!C33</f>
        <v>0</v>
      </c>
      <c r="D334" s="335" t="str">
        <f>'Table 7'!D33</f>
        <v>M</v>
      </c>
      <c r="F334" s="334">
        <f>'Table 7'!F33</f>
        <v>299.26</v>
      </c>
    </row>
    <row r="335" spans="1:6" x14ac:dyDescent="0.2">
      <c r="A335" s="335">
        <f>'Table 7'!A34</f>
        <v>40470</v>
      </c>
      <c r="B335" s="701" t="str">
        <f>'Table 7'!B34</f>
        <v>Corpo BDTC (grota) diâmetro 0,60 m CA-2 PB exclusive escavação e reaterro, inclusive
transporte do tubo</v>
      </c>
      <c r="C335" s="702">
        <f>'Table 7'!C34</f>
        <v>0</v>
      </c>
      <c r="D335" s="335" t="str">
        <f>'Table 7'!D34</f>
        <v>M</v>
      </c>
      <c r="F335" s="334">
        <f>'Table 7'!F34</f>
        <v>336.23</v>
      </c>
    </row>
    <row r="336" spans="1:6" x14ac:dyDescent="0.2">
      <c r="A336" s="335">
        <f>'Table 7'!A35</f>
        <v>40471</v>
      </c>
      <c r="B336" s="701" t="str">
        <f>'Table 7'!B35</f>
        <v>Corpo BDTC (grota) diâmetro 0,80 m CA-1 MF exclusive escavação e reaterro, inclusive
transporte do tubo</v>
      </c>
      <c r="C336" s="702">
        <f>'Table 7'!C35</f>
        <v>0</v>
      </c>
      <c r="D336" s="335" t="str">
        <f>'Table 7'!D35</f>
        <v>M</v>
      </c>
      <c r="F336" s="334">
        <f>'Table 7'!F35</f>
        <v>613.16</v>
      </c>
    </row>
    <row r="337" spans="1:6" x14ac:dyDescent="0.2">
      <c r="A337" s="335">
        <f>'Table 7'!A36</f>
        <v>40472</v>
      </c>
      <c r="B337" s="701" t="str">
        <f>'Table 7'!B36</f>
        <v>Corpo BDTC (grota) diâmetro 0,80 m CA-1 PB exclusive escavação e reaterro, inclusive
transporte do tubo</v>
      </c>
      <c r="C337" s="702">
        <f>'Table 7'!C36</f>
        <v>0</v>
      </c>
      <c r="D337" s="335" t="str">
        <f>'Table 7'!D36</f>
        <v>M</v>
      </c>
      <c r="F337" s="334">
        <f>'Table 7'!F36</f>
        <v>642.69000000000005</v>
      </c>
    </row>
    <row r="338" spans="1:6" x14ac:dyDescent="0.2">
      <c r="A338" s="335">
        <f>'Table 7'!A37</f>
        <v>40473</v>
      </c>
      <c r="B338" s="701" t="str">
        <f>'Table 7'!B37</f>
        <v>Corpo BDTC (grota) diâmetro 0,80 m CA-2 MF exclusive escavação e reaterro, inclusive
transporte do tubo</v>
      </c>
      <c r="C338" s="702">
        <f>'Table 7'!C37</f>
        <v>0</v>
      </c>
      <c r="D338" s="335" t="str">
        <f>'Table 7'!D37</f>
        <v>M</v>
      </c>
      <c r="F338" s="334">
        <f>'Table 7'!F37</f>
        <v>632.80999999999995</v>
      </c>
    </row>
    <row r="339" spans="1:6" x14ac:dyDescent="0.2">
      <c r="A339" s="335">
        <f>'Table 7'!A38</f>
        <v>40474</v>
      </c>
      <c r="B339" s="701" t="str">
        <f>'Table 7'!B38</f>
        <v>Corpo BDTC (grota) diâmetro 0,80 m CA-2 PB exclusive escavação e reaterro, inclusive
transporte do tubo</v>
      </c>
      <c r="C339" s="702">
        <f>'Table 7'!C38</f>
        <v>0</v>
      </c>
      <c r="D339" s="335" t="str">
        <f>'Table 7'!D38</f>
        <v>M</v>
      </c>
      <c r="F339" s="334">
        <f>'Table 7'!F38</f>
        <v>703.17</v>
      </c>
    </row>
    <row r="340" spans="1:6" x14ac:dyDescent="0.2">
      <c r="A340" s="335">
        <f>'Table 7'!A39</f>
        <v>40475</v>
      </c>
      <c r="B340" s="701" t="str">
        <f>'Table 7'!B39</f>
        <v>Corpo BDTC (grota) diâmetro 1,00 m CA-1 MF exclusive escavação e reaterro, inclusive
transporte do tubo</v>
      </c>
      <c r="C340" s="702">
        <f>'Table 7'!C39</f>
        <v>0</v>
      </c>
      <c r="D340" s="335" t="str">
        <f>'Table 7'!D39</f>
        <v>M</v>
      </c>
      <c r="F340" s="334">
        <f>'Table 7'!F39</f>
        <v>851.95</v>
      </c>
    </row>
    <row r="341" spans="1:6" x14ac:dyDescent="0.2">
      <c r="A341" s="335">
        <f>'Table 7'!A40</f>
        <v>40476</v>
      </c>
      <c r="B341" s="701" t="str">
        <f>'Table 7'!B40</f>
        <v>Corpo BDTC (grota) diâmetro 1,00 m CA-1 PB exclusive escavação e reaterro, inclusive
transporte do tubo</v>
      </c>
      <c r="C341" s="702">
        <f>'Table 7'!C40</f>
        <v>0</v>
      </c>
      <c r="D341" s="335" t="str">
        <f>'Table 7'!D40</f>
        <v>M</v>
      </c>
      <c r="F341" s="334">
        <f>'Table 7'!F40</f>
        <v>869.24</v>
      </c>
    </row>
    <row r="342" spans="1:6" x14ac:dyDescent="0.2">
      <c r="A342" s="335">
        <f>'Table 7'!A41</f>
        <v>40477</v>
      </c>
      <c r="B342" s="701" t="str">
        <f>'Table 7'!B41</f>
        <v>Corpo BDTC (grota) diâmetro 1,00 m CA-2 MF exclusive escavação e reaterro, inclusive
transporte do tubo</v>
      </c>
      <c r="C342" s="702">
        <f>'Table 7'!C41</f>
        <v>0</v>
      </c>
      <c r="D342" s="335" t="str">
        <f>'Table 7'!D41</f>
        <v>M</v>
      </c>
      <c r="F342" s="334">
        <f>'Table 7'!F41</f>
        <v>825.17</v>
      </c>
    </row>
    <row r="343" spans="1:6" x14ac:dyDescent="0.2">
      <c r="A343" s="335">
        <f>'Table 7'!A42</f>
        <v>40478</v>
      </c>
      <c r="B343" s="701" t="str">
        <f>'Table 7'!B42</f>
        <v>Corpo BDTC (grota) diâmetro 1,00 m CA-2 PB exclusive escavação e reaterro, inclusive
transporte do tubo</v>
      </c>
      <c r="C343" s="702">
        <f>'Table 7'!C42</f>
        <v>0</v>
      </c>
      <c r="D343" s="335" t="str">
        <f>'Table 7'!D42</f>
        <v>M</v>
      </c>
      <c r="F343" s="334">
        <f>'Table 7'!F42</f>
        <v>989.8</v>
      </c>
    </row>
    <row r="344" spans="1:6" x14ac:dyDescent="0.2">
      <c r="A344" s="335">
        <f>'Table 7'!A43</f>
        <v>40479</v>
      </c>
      <c r="B344" s="701" t="str">
        <f>'Table 7'!B43</f>
        <v>Corpo BDTC (grota) diâmetro 1,00 m CA-3 MF exclusive escavação e reaterro, inclusive
transporte do tubo</v>
      </c>
      <c r="C344" s="702">
        <f>'Table 7'!C43</f>
        <v>0</v>
      </c>
      <c r="D344" s="335" t="str">
        <f>'Table 7'!D43</f>
        <v>M</v>
      </c>
      <c r="F344" s="334">
        <f>'Table 7'!F43</f>
        <v>1060.5999999999999</v>
      </c>
    </row>
    <row r="345" spans="1:6" x14ac:dyDescent="0.2">
      <c r="A345" s="335">
        <f>'Table 7'!A44</f>
        <v>40480</v>
      </c>
      <c r="B345" s="701" t="str">
        <f>'Table 7'!B44</f>
        <v>Corpo BDTC (grota) diâmetro 1,20 m CA-1 MF exclusive escavação e reaterro, inclusive
transporte do tubo</v>
      </c>
      <c r="C345" s="702">
        <f>'Table 7'!C44</f>
        <v>0</v>
      </c>
      <c r="D345" s="335" t="str">
        <f>'Table 7'!D44</f>
        <v>M</v>
      </c>
      <c r="F345" s="334">
        <f>'Table 7'!F44</f>
        <v>1184.6600000000001</v>
      </c>
    </row>
    <row r="346" spans="1:6" x14ac:dyDescent="0.2">
      <c r="A346" s="335">
        <f>'Table 7'!A45</f>
        <v>40481</v>
      </c>
      <c r="B346" s="701" t="str">
        <f>'Table 7'!B45</f>
        <v>Corpo BDTC (grota) diâmetro 1,20 m CA-1 PB exclusive escavação e reaterro, inclusive
transporte do tubo</v>
      </c>
      <c r="C346" s="702">
        <f>'Table 7'!C45</f>
        <v>0</v>
      </c>
      <c r="D346" s="335" t="str">
        <f>'Table 7'!D45</f>
        <v>M</v>
      </c>
      <c r="F346" s="334">
        <f>'Table 7'!F45</f>
        <v>1163.74</v>
      </c>
    </row>
    <row r="347" spans="1:6" x14ac:dyDescent="0.2">
      <c r="A347" s="335">
        <f>'Table 7'!A46</f>
        <v>40482</v>
      </c>
      <c r="B347" s="701" t="str">
        <f>'Table 7'!B46</f>
        <v>Corpo BDTC (grota) diâmetro 1,20 m CA-2 MF exclusive escavação e reaterro, inclusive
transporte do tubo</v>
      </c>
      <c r="C347" s="702">
        <f>'Table 7'!C46</f>
        <v>0</v>
      </c>
      <c r="D347" s="335" t="str">
        <f>'Table 7'!D46</f>
        <v>M</v>
      </c>
      <c r="F347" s="334">
        <f>'Table 7'!F46</f>
        <v>1154.58</v>
      </c>
    </row>
    <row r="348" spans="1:6" x14ac:dyDescent="0.2">
      <c r="A348" s="335">
        <f>'Table 7'!A47</f>
        <v>40483</v>
      </c>
      <c r="B348" s="701" t="str">
        <f>'Table 7'!B47</f>
        <v>Corpo BDTC (grota) diâmetro 1,20 m CA-2 PB exclusive escavação e reaterro, inclusive
transporte do tubo</v>
      </c>
      <c r="C348" s="702">
        <f>'Table 7'!C47</f>
        <v>0</v>
      </c>
      <c r="D348" s="335" t="str">
        <f>'Table 7'!D47</f>
        <v>M</v>
      </c>
      <c r="F348" s="334">
        <f>'Table 7'!F47</f>
        <v>1304.46</v>
      </c>
    </row>
    <row r="349" spans="1:6" x14ac:dyDescent="0.2">
      <c r="A349" s="335">
        <f>'Table 7'!A5</f>
        <v>40952</v>
      </c>
      <c r="B349" s="701" t="str">
        <f>'Table 7'!B5</f>
        <v>Cerca de tela de arame galvanizado h = 1,20 m</v>
      </c>
      <c r="C349" s="702">
        <f>'Table 7'!C5</f>
        <v>0</v>
      </c>
      <c r="D349" s="335" t="str">
        <f>'Table 7'!D5</f>
        <v>M2</v>
      </c>
      <c r="E349" s="335">
        <f>'Table 7'!E5</f>
        <v>0</v>
      </c>
      <c r="F349" s="335">
        <f>'Table 7'!F5</f>
        <v>36.6</v>
      </c>
    </row>
    <row r="350" spans="1:6" x14ac:dyDescent="0.2">
      <c r="A350" s="335">
        <f>'Table 7'!A6</f>
        <v>40953</v>
      </c>
      <c r="B350" s="701" t="str">
        <f>'Table 7'!B6</f>
        <v>Cerca de tela galvanizada fio 12 malha 3"x3", com altura de 1,80 m</v>
      </c>
      <c r="C350" s="702">
        <f>'Table 7'!C6</f>
        <v>0</v>
      </c>
      <c r="D350" s="335" t="str">
        <f>'Table 7'!D6</f>
        <v>M</v>
      </c>
      <c r="F350" s="335">
        <f>'Table 7'!F6</f>
        <v>81.73</v>
      </c>
    </row>
    <row r="351" spans="1:6" x14ac:dyDescent="0.2">
      <c r="A351" s="335">
        <f>'Table 7'!A7</f>
        <v>40708</v>
      </c>
      <c r="B351" s="701" t="str">
        <f>'Table 7'!B7</f>
        <v>Cerca em tela revestida em PVC com mourões de concreto, 10 x 10 x 2,40 m,  fornecimento e
execução</v>
      </c>
      <c r="C351" s="702">
        <f>'Table 7'!C7</f>
        <v>0</v>
      </c>
      <c r="D351" s="335" t="str">
        <f>'Table 7'!D7</f>
        <v>M2</v>
      </c>
      <c r="F351" s="335">
        <f>'Table 7'!F7</f>
        <v>84.7</v>
      </c>
    </row>
    <row r="352" spans="1:6" x14ac:dyDescent="0.2">
      <c r="A352" s="335">
        <f>'Table 7'!A8</f>
        <v>40377</v>
      </c>
      <c r="B352" s="701" t="str">
        <f>'Table 7'!B8</f>
        <v>Chapisco com argamassa de cimento e areia no traço 1:3</v>
      </c>
      <c r="C352" s="702">
        <f>'Table 7'!C8</f>
        <v>0</v>
      </c>
      <c r="D352" s="335" t="str">
        <f>'Table 7'!D8</f>
        <v>M2</v>
      </c>
      <c r="F352" s="335">
        <f>'Table 7'!F8</f>
        <v>5.3</v>
      </c>
    </row>
    <row r="353" spans="1:6" x14ac:dyDescent="0.2">
      <c r="A353" s="335">
        <f>'Table 7'!A9</f>
        <v>40378</v>
      </c>
      <c r="B353" s="701" t="str">
        <f>'Table 7'!B9</f>
        <v>Chapisco com argamassa de cimento e pedrisco no traço 1:4</v>
      </c>
      <c r="C353" s="702">
        <f>'Table 7'!C9</f>
        <v>0</v>
      </c>
      <c r="D353" s="335" t="str">
        <f>'Table 7'!D9</f>
        <v>M2</v>
      </c>
      <c r="F353" s="335">
        <f>'Table 7'!F9</f>
        <v>8.6300000000000008</v>
      </c>
    </row>
    <row r="354" spans="1:6" x14ac:dyDescent="0.2">
      <c r="A354" s="335">
        <f>'Table 7'!A10</f>
        <v>41389</v>
      </c>
      <c r="B354" s="701" t="str">
        <f>'Table 7'!B10</f>
        <v>Colchão drenante de areia para fundação de aterros, exclusive o fornecimento de areia</v>
      </c>
      <c r="C354" s="702">
        <f>'Table 7'!C10</f>
        <v>0</v>
      </c>
      <c r="D354" s="335" t="str">
        <f>'Table 7'!D10</f>
        <v>M3</v>
      </c>
      <c r="F354" s="335">
        <f>'Table 7'!F10</f>
        <v>4.5599999999999996</v>
      </c>
    </row>
    <row r="355" spans="1:6" x14ac:dyDescent="0.2">
      <c r="A355" s="335">
        <f>'Table 7'!A11</f>
        <v>40715</v>
      </c>
      <c r="B355" s="701" t="str">
        <f>'Table 7'!B11</f>
        <v>Colchão drenante de areia para fundação de aterros, inclusive fornecimento e transporte da
areia</v>
      </c>
      <c r="C355" s="702">
        <f>'Table 7'!C11</f>
        <v>0</v>
      </c>
      <c r="D355" s="335" t="str">
        <f>'Table 7'!D11</f>
        <v>M3</v>
      </c>
      <c r="F355" s="335">
        <f>'Table 7'!F11</f>
        <v>82.97</v>
      </c>
    </row>
    <row r="356" spans="1:6" x14ac:dyDescent="0.2">
      <c r="A356" s="335">
        <f>'Table 7'!A12</f>
        <v>40716</v>
      </c>
      <c r="B356" s="701" t="str">
        <f>'Table 7'!B12</f>
        <v>Colchão drenante de brita 1 inclusive fornecimento, espalhamento, compactação e transporte
da brita</v>
      </c>
      <c r="C356" s="702">
        <f>'Table 7'!C12</f>
        <v>0</v>
      </c>
      <c r="D356" s="335" t="str">
        <f>'Table 7'!D12</f>
        <v>M3</v>
      </c>
      <c r="F356" s="335">
        <f>'Table 7'!F12</f>
        <v>89.71</v>
      </c>
    </row>
    <row r="357" spans="1:6" x14ac:dyDescent="0.2">
      <c r="A357" s="335">
        <f>'Table 7'!A13</f>
        <v>40717</v>
      </c>
      <c r="B357" s="701" t="str">
        <f>'Table 7'!B13</f>
        <v>Colchão drenante de brita 2 inclusive fornecimento, espalhamento, compactação e transporte
da brita</v>
      </c>
      <c r="C357" s="702">
        <f>'Table 7'!C13</f>
        <v>0</v>
      </c>
      <c r="D357" s="335" t="str">
        <f>'Table 7'!D13</f>
        <v>M3</v>
      </c>
      <c r="F357" s="335">
        <f>'Table 7'!F13</f>
        <v>91.22</v>
      </c>
    </row>
    <row r="358" spans="1:6" x14ac:dyDescent="0.2">
      <c r="A358" s="335">
        <f>'Table 7'!A14</f>
        <v>40718</v>
      </c>
      <c r="B358" s="701" t="str">
        <f>'Table 7'!B14</f>
        <v>Colchão drenante de brita 3 inclusive fornecimento, espalhamento, compactação e transporte
da brita</v>
      </c>
      <c r="C358" s="702">
        <f>'Table 7'!C14</f>
        <v>0</v>
      </c>
      <c r="D358" s="335" t="str">
        <f>'Table 7'!D14</f>
        <v>M3</v>
      </c>
      <c r="F358" s="335">
        <f>'Table 7'!F14</f>
        <v>94</v>
      </c>
    </row>
    <row r="359" spans="1:6" x14ac:dyDescent="0.2">
      <c r="A359" s="335">
        <f>'Table 7'!A15</f>
        <v>40652</v>
      </c>
      <c r="B359" s="701" t="str">
        <f>'Table 7'!B15</f>
        <v>Coleta drenante (1,00x1,00) m c/ geotêxtil não tecido RT 16kn/m,  inclusive transporte da brita</v>
      </c>
      <c r="C359" s="702">
        <f>'Table 7'!C15</f>
        <v>0</v>
      </c>
      <c r="D359" s="335" t="str">
        <f>'Table 7'!D15</f>
        <v>M</v>
      </c>
      <c r="F359" s="335">
        <f>'Table 7'!F15</f>
        <v>377.19</v>
      </c>
    </row>
    <row r="360" spans="1:6" x14ac:dyDescent="0.2">
      <c r="A360" s="335">
        <f>'Table 7'!A16</f>
        <v>41090</v>
      </c>
      <c r="B360" s="701" t="str">
        <f>'Table 7'!B16</f>
        <v>Concreto armado, dosado para resist. 20 Mpa,  incluindo 60kg aço CA-50A, mão de obra p/
corte, dobragem e montagem, exclusive forma</v>
      </c>
      <c r="C360" s="702">
        <f>'Table 7'!C16</f>
        <v>0</v>
      </c>
      <c r="D360" s="335" t="str">
        <f>'Table 7'!D16</f>
        <v>M3</v>
      </c>
      <c r="F360" s="335">
        <f>'Table 7'!F16</f>
        <v>877.23</v>
      </c>
    </row>
    <row r="361" spans="1:6" x14ac:dyDescent="0.2">
      <c r="A361" s="335">
        <f>'Table 7'!A17</f>
        <v>40350</v>
      </c>
      <c r="B361" s="701" t="str">
        <f>'Table 7'!B17</f>
        <v>Concreto ciclópico com 70% concreto 10,0 MPa e 30% de pedra de mão, tudo incluído</v>
      </c>
      <c r="C361" s="702">
        <f>'Table 7'!C17</f>
        <v>0</v>
      </c>
      <c r="D361" s="335" t="str">
        <f>'Table 7'!D17</f>
        <v>M3</v>
      </c>
      <c r="F361" s="335">
        <f>'Table 7'!F17</f>
        <v>381.2</v>
      </c>
    </row>
    <row r="362" spans="1:6" x14ac:dyDescent="0.2">
      <c r="A362" s="335">
        <f>'Table 7'!A18</f>
        <v>40351</v>
      </c>
      <c r="B362" s="701" t="str">
        <f>'Table 7'!B18</f>
        <v>Concreto ciclópico com 70% concreto 15,0 MPa e 30% de pedra de mão, tudo incluído</v>
      </c>
      <c r="C362" s="702">
        <f>'Table 7'!C18</f>
        <v>0</v>
      </c>
      <c r="D362" s="335" t="str">
        <f>'Table 7'!D18</f>
        <v>M3</v>
      </c>
      <c r="F362" s="335">
        <f>'Table 7'!F18</f>
        <v>408.26</v>
      </c>
    </row>
    <row r="363" spans="1:6" x14ac:dyDescent="0.2">
      <c r="A363" s="335">
        <f>'Table 7'!A19</f>
        <v>40353</v>
      </c>
      <c r="B363" s="701" t="str">
        <f>'Table 7'!B19</f>
        <v>Concreto ciclópico com 70% concreto 20,0 MPa e 30% de pedra de mão, tudo incluído</v>
      </c>
      <c r="C363" s="702">
        <f>'Table 7'!C19</f>
        <v>0</v>
      </c>
      <c r="D363" s="335" t="str">
        <f>'Table 7'!D19</f>
        <v>M3</v>
      </c>
      <c r="F363" s="335">
        <f>'Table 7'!F19</f>
        <v>421.76</v>
      </c>
    </row>
    <row r="364" spans="1:6" x14ac:dyDescent="0.2">
      <c r="A364" s="335">
        <f>'Table 7'!A20</f>
        <v>40349</v>
      </c>
      <c r="B364" s="701" t="str">
        <f>'Table 7'!B20</f>
        <v>Concreto de regularização, tudo incluído</v>
      </c>
      <c r="C364" s="702">
        <f>'Table 7'!C20</f>
        <v>0</v>
      </c>
      <c r="D364" s="335" t="str">
        <f>'Table 7'!D20</f>
        <v>M3</v>
      </c>
      <c r="F364" s="335">
        <f>'Table 7'!F20</f>
        <v>423</v>
      </c>
    </row>
    <row r="365" spans="1:6" x14ac:dyDescent="0.2">
      <c r="A365" s="335">
        <f>'Table 7'!A21</f>
        <v>40358</v>
      </c>
      <c r="B365" s="701" t="str">
        <f>'Table 7'!B21</f>
        <v>Concreto estrutural fck = 15,0 MPa, tudo incluído</v>
      </c>
      <c r="C365" s="702">
        <f>'Table 7'!C21</f>
        <v>0</v>
      </c>
      <c r="D365" s="335" t="str">
        <f>'Table 7'!D21</f>
        <v>M3</v>
      </c>
      <c r="F365" s="335">
        <f>'Table 7'!F21</f>
        <v>540.6</v>
      </c>
    </row>
    <row r="366" spans="1:6" x14ac:dyDescent="0.2">
      <c r="A366" s="335">
        <f>'Table 7'!A22</f>
        <v>40361</v>
      </c>
      <c r="B366" s="701" t="str">
        <f>'Table 7'!B22</f>
        <v>Concreto estrutural fck = 20,0 MPa com plastificante, tudo incluído</v>
      </c>
      <c r="C366" s="702">
        <f>'Table 7'!C22</f>
        <v>0</v>
      </c>
      <c r="D366" s="335" t="str">
        <f>'Table 7'!D22</f>
        <v>M3</v>
      </c>
      <c r="F366" s="335">
        <f>'Table 7'!F22</f>
        <v>564.08000000000004</v>
      </c>
    </row>
    <row r="367" spans="1:6" x14ac:dyDescent="0.2">
      <c r="A367" s="335">
        <f>'Table 7'!A23</f>
        <v>40360</v>
      </c>
      <c r="B367" s="701" t="str">
        <f>'Table 7'!B23</f>
        <v>Concreto estrutural fck = 20,0 MPa, tudo incluído</v>
      </c>
      <c r="C367" s="702">
        <f>'Table 7'!C23</f>
        <v>0</v>
      </c>
      <c r="D367" s="335" t="str">
        <f>'Table 7'!D23</f>
        <v>M3</v>
      </c>
      <c r="F367" s="335">
        <f>'Table 7'!F23</f>
        <v>559.88</v>
      </c>
    </row>
    <row r="368" spans="1:6" x14ac:dyDescent="0.2">
      <c r="A368" s="335">
        <f>'Table 7'!A24</f>
        <v>40363</v>
      </c>
      <c r="B368" s="701" t="str">
        <f>'Table 7'!B24</f>
        <v>Concreto estrutural fck = 25,0 MPa com plastificante, tudo incluído</v>
      </c>
      <c r="C368" s="702">
        <f>'Table 7'!C24</f>
        <v>0</v>
      </c>
      <c r="D368" s="335" t="str">
        <f>'Table 7'!D24</f>
        <v>M3</v>
      </c>
      <c r="F368" s="335">
        <f>'Table 7'!F24</f>
        <v>585.04999999999995</v>
      </c>
    </row>
    <row r="369" spans="1:6" x14ac:dyDescent="0.2">
      <c r="A369" s="335">
        <f>'Table 7'!A25</f>
        <v>40362</v>
      </c>
      <c r="B369" s="701" t="str">
        <f>'Table 7'!B25</f>
        <v>Concreto estrutural fck = 25,0 MPa, inclusive fornecimento e transporte do cimento, areia e
pedra britada</v>
      </c>
      <c r="C369" s="702">
        <f>'Table 7'!C25</f>
        <v>0</v>
      </c>
      <c r="D369" s="335" t="str">
        <f>'Table 7'!D25</f>
        <v>M3</v>
      </c>
      <c r="F369" s="335">
        <f>'Table 7'!F25</f>
        <v>580.35</v>
      </c>
    </row>
    <row r="370" spans="1:6" x14ac:dyDescent="0.2">
      <c r="A370" s="335">
        <f>'Table 7'!A26</f>
        <v>40368</v>
      </c>
      <c r="B370" s="701" t="str">
        <f>'Table 7'!B26</f>
        <v>Concreto estrutural fck = 30,0 MPa com micro-silica e Sikacrete BR ou equivalente</v>
      </c>
      <c r="C370" s="702">
        <f>'Table 7'!C26</f>
        <v>0</v>
      </c>
      <c r="D370" s="335" t="str">
        <f>'Table 7'!D26</f>
        <v>M3</v>
      </c>
      <c r="F370" s="335">
        <f>'Table 7'!F26</f>
        <v>783.6</v>
      </c>
    </row>
    <row r="371" spans="1:6" x14ac:dyDescent="0.2">
      <c r="A371" s="335">
        <f>'Table 7'!A27</f>
        <v>40365</v>
      </c>
      <c r="B371" s="701" t="str">
        <f>'Table 7'!B27</f>
        <v>Concreto estrutural fck = 30,0 MPa com plastificante</v>
      </c>
      <c r="C371" s="702">
        <f>'Table 7'!C27</f>
        <v>0</v>
      </c>
      <c r="D371" s="335" t="str">
        <f>'Table 7'!D27</f>
        <v>M3</v>
      </c>
      <c r="F371" s="335">
        <f>'Table 7'!F27</f>
        <v>604.41999999999996</v>
      </c>
    </row>
    <row r="372" spans="1:6" x14ac:dyDescent="0.2">
      <c r="A372" s="335">
        <f>'Table 7'!A28</f>
        <v>40364</v>
      </c>
      <c r="B372" s="701" t="str">
        <f>'Table 7'!B28</f>
        <v>Concreto estrutural fck = 30,0 MPa, tudo incluído</v>
      </c>
      <c r="C372" s="702">
        <f>'Table 7'!C28</f>
        <v>0</v>
      </c>
      <c r="D372" s="335" t="str">
        <f>'Table 7'!D28</f>
        <v>M3</v>
      </c>
      <c r="F372" s="335">
        <f>'Table 7'!F28</f>
        <v>599.24</v>
      </c>
    </row>
    <row r="373" spans="1:6" x14ac:dyDescent="0.2">
      <c r="A373" s="335">
        <f>'Table 7'!A29</f>
        <v>40369</v>
      </c>
      <c r="B373" s="701" t="str">
        <f>'Table 7'!B29</f>
        <v>Concreto estrutural fck = 35,0 MPa com micro-silica e Sikacrete BR ou equivalente</v>
      </c>
      <c r="C373" s="702">
        <f>'Table 7'!C29</f>
        <v>0</v>
      </c>
      <c r="D373" s="335" t="str">
        <f>'Table 7'!D29</f>
        <v>M3</v>
      </c>
      <c r="F373" s="335">
        <f>'Table 7'!F29</f>
        <v>825.14</v>
      </c>
    </row>
    <row r="374" spans="1:6" x14ac:dyDescent="0.2">
      <c r="A374" s="335">
        <f>'Table 7'!A30</f>
        <v>40371</v>
      </c>
      <c r="B374" s="701" t="str">
        <f>'Table 7'!B30</f>
        <v>Concreto submerso fck = 20,0 MPa, tudo incluído</v>
      </c>
      <c r="C374" s="702">
        <f>'Table 7'!C30</f>
        <v>0</v>
      </c>
      <c r="D374" s="335" t="str">
        <f>'Table 7'!D30</f>
        <v>M3</v>
      </c>
      <c r="F374" s="335">
        <f>'Table 7'!F30</f>
        <v>1046.1199999999999</v>
      </c>
    </row>
    <row r="375" spans="1:6" x14ac:dyDescent="0.2">
      <c r="A375" s="335">
        <f>'Table 7'!A31</f>
        <v>40467</v>
      </c>
      <c r="B375" s="701" t="str">
        <f>'Table 7'!B31</f>
        <v>Corpo BDTC (grota) diâmetro 0,60 m CA-1 MF exclusive escavação e reaterro, inclusive
transporte do tubo</v>
      </c>
      <c r="C375" s="702">
        <f>'Table 7'!C31</f>
        <v>0</v>
      </c>
      <c r="D375" s="335" t="str">
        <f>'Table 7'!D31</f>
        <v>M</v>
      </c>
      <c r="F375" s="335">
        <f>'Table 7'!F31</f>
        <v>281.55</v>
      </c>
    </row>
    <row r="376" spans="1:6" x14ac:dyDescent="0.2">
      <c r="A376" s="335">
        <f>'Table 7'!A32</f>
        <v>40468</v>
      </c>
      <c r="B376" s="701" t="str">
        <f>'Table 7'!B32</f>
        <v>Corpo BDTC (grota) diâmetro 0,60 m CA-1 PB exclusive escavação e reaterro, inclusive
transporte do tubo</v>
      </c>
      <c r="C376" s="702">
        <f>'Table 7'!C32</f>
        <v>0</v>
      </c>
      <c r="D376" s="335" t="str">
        <f>'Table 7'!D32</f>
        <v>M</v>
      </c>
      <c r="F376" s="335">
        <f>'Table 7'!F32</f>
        <v>304.06</v>
      </c>
    </row>
    <row r="377" spans="1:6" x14ac:dyDescent="0.2">
      <c r="A377" s="335">
        <f>'Table 7'!A33</f>
        <v>40469</v>
      </c>
      <c r="B377" s="701" t="str">
        <f>'Table 7'!B33</f>
        <v>Corpo BDTC (grota) diâmetro 0,60 m CA-2 MF exclusive escavação e reaterro, inclusive
transporte do tubo</v>
      </c>
      <c r="C377" s="702">
        <f>'Table 7'!C33</f>
        <v>0</v>
      </c>
      <c r="D377" s="335" t="str">
        <f>'Table 7'!D33</f>
        <v>M</v>
      </c>
      <c r="F377" s="335">
        <f>'Table 7'!F33</f>
        <v>299.26</v>
      </c>
    </row>
    <row r="378" spans="1:6" x14ac:dyDescent="0.2">
      <c r="A378" s="335">
        <f>'Table 7'!A34</f>
        <v>40470</v>
      </c>
      <c r="B378" s="701" t="str">
        <f>'Table 7'!B34</f>
        <v>Corpo BDTC (grota) diâmetro 0,60 m CA-2 PB exclusive escavação e reaterro, inclusive
transporte do tubo</v>
      </c>
      <c r="C378" s="702">
        <f>'Table 7'!C34</f>
        <v>0</v>
      </c>
      <c r="D378" s="335" t="str">
        <f>'Table 7'!D34</f>
        <v>M</v>
      </c>
      <c r="F378" s="335">
        <f>'Table 7'!F34</f>
        <v>336.23</v>
      </c>
    </row>
    <row r="379" spans="1:6" x14ac:dyDescent="0.2">
      <c r="A379" s="335">
        <f>'Table 7'!A35</f>
        <v>40471</v>
      </c>
      <c r="B379" s="701" t="str">
        <f>'Table 7'!B35</f>
        <v>Corpo BDTC (grota) diâmetro 0,80 m CA-1 MF exclusive escavação e reaterro, inclusive
transporte do tubo</v>
      </c>
      <c r="C379" s="702">
        <f>'Table 7'!C35</f>
        <v>0</v>
      </c>
      <c r="D379" s="335" t="str">
        <f>'Table 7'!D35</f>
        <v>M</v>
      </c>
      <c r="F379" s="335">
        <f>'Table 7'!F35</f>
        <v>613.16</v>
      </c>
    </row>
    <row r="380" spans="1:6" x14ac:dyDescent="0.2">
      <c r="A380" s="335">
        <f>'Table 7'!A36</f>
        <v>40472</v>
      </c>
      <c r="B380" s="701" t="str">
        <f>'Table 7'!B36</f>
        <v>Corpo BDTC (grota) diâmetro 0,80 m CA-1 PB exclusive escavação e reaterro, inclusive
transporte do tubo</v>
      </c>
      <c r="C380" s="702">
        <f>'Table 7'!C36</f>
        <v>0</v>
      </c>
      <c r="D380" s="335" t="str">
        <f>'Table 7'!D36</f>
        <v>M</v>
      </c>
      <c r="F380" s="335">
        <f>'Table 7'!F36</f>
        <v>642.69000000000005</v>
      </c>
    </row>
    <row r="381" spans="1:6" x14ac:dyDescent="0.2">
      <c r="A381" s="335">
        <f>'Table 7'!A37</f>
        <v>40473</v>
      </c>
      <c r="B381" s="701" t="str">
        <f>'Table 7'!B37</f>
        <v>Corpo BDTC (grota) diâmetro 0,80 m CA-2 MF exclusive escavação e reaterro, inclusive
transporte do tubo</v>
      </c>
      <c r="C381" s="702">
        <f>'Table 7'!C37</f>
        <v>0</v>
      </c>
      <c r="D381" s="335" t="str">
        <f>'Table 7'!D37</f>
        <v>M</v>
      </c>
      <c r="F381" s="335">
        <f>'Table 7'!F37</f>
        <v>632.80999999999995</v>
      </c>
    </row>
    <row r="382" spans="1:6" x14ac:dyDescent="0.2">
      <c r="A382" s="335">
        <f>'Table 7'!A38</f>
        <v>40474</v>
      </c>
      <c r="B382" s="701" t="str">
        <f>'Table 7'!B38</f>
        <v>Corpo BDTC (grota) diâmetro 0,80 m CA-2 PB exclusive escavação e reaterro, inclusive
transporte do tubo</v>
      </c>
      <c r="C382" s="702">
        <f>'Table 7'!C38</f>
        <v>0</v>
      </c>
      <c r="D382" s="335" t="str">
        <f>'Table 7'!D38</f>
        <v>M</v>
      </c>
      <c r="F382" s="335">
        <f>'Table 7'!F38</f>
        <v>703.17</v>
      </c>
    </row>
    <row r="383" spans="1:6" x14ac:dyDescent="0.2">
      <c r="A383" s="335">
        <f>'Table 7'!A39</f>
        <v>40475</v>
      </c>
      <c r="B383" s="701" t="str">
        <f>'Table 7'!B39</f>
        <v>Corpo BDTC (grota) diâmetro 1,00 m CA-1 MF exclusive escavação e reaterro, inclusive
transporte do tubo</v>
      </c>
      <c r="C383" s="702">
        <f>'Table 7'!C39</f>
        <v>0</v>
      </c>
      <c r="D383" s="335" t="str">
        <f>'Table 7'!D39</f>
        <v>M</v>
      </c>
      <c r="F383" s="335">
        <f>'Table 7'!F39</f>
        <v>851.95</v>
      </c>
    </row>
    <row r="384" spans="1:6" x14ac:dyDescent="0.2">
      <c r="A384" s="335">
        <f>'Table 7'!A40</f>
        <v>40476</v>
      </c>
      <c r="B384" s="701" t="str">
        <f>'Table 7'!B40</f>
        <v>Corpo BDTC (grota) diâmetro 1,00 m CA-1 PB exclusive escavação e reaterro, inclusive
transporte do tubo</v>
      </c>
      <c r="C384" s="702">
        <f>'Table 7'!C40</f>
        <v>0</v>
      </c>
      <c r="D384" s="335" t="str">
        <f>'Table 7'!D40</f>
        <v>M</v>
      </c>
      <c r="F384" s="335">
        <f>'Table 7'!F40</f>
        <v>869.24</v>
      </c>
    </row>
    <row r="385" spans="1:6" x14ac:dyDescent="0.2">
      <c r="A385" s="335">
        <f>'Table 7'!A41</f>
        <v>40477</v>
      </c>
      <c r="B385" s="701" t="str">
        <f>'Table 7'!B41</f>
        <v>Corpo BDTC (grota) diâmetro 1,00 m CA-2 MF exclusive escavação e reaterro, inclusive
transporte do tubo</v>
      </c>
      <c r="C385" s="702">
        <f>'Table 7'!C41</f>
        <v>0</v>
      </c>
      <c r="D385" s="335" t="str">
        <f>'Table 7'!D41</f>
        <v>M</v>
      </c>
      <c r="F385" s="335">
        <f>'Table 7'!F41</f>
        <v>825.17</v>
      </c>
    </row>
    <row r="386" spans="1:6" x14ac:dyDescent="0.2">
      <c r="A386" s="335">
        <f>'Table 7'!A42</f>
        <v>40478</v>
      </c>
      <c r="B386" s="701" t="str">
        <f>'Table 7'!B42</f>
        <v>Corpo BDTC (grota) diâmetro 1,00 m CA-2 PB exclusive escavação e reaterro, inclusive
transporte do tubo</v>
      </c>
      <c r="C386" s="702">
        <f>'Table 7'!C42</f>
        <v>0</v>
      </c>
      <c r="D386" s="335" t="str">
        <f>'Table 7'!D42</f>
        <v>M</v>
      </c>
      <c r="F386" s="335">
        <f>'Table 7'!F42</f>
        <v>989.8</v>
      </c>
    </row>
    <row r="387" spans="1:6" x14ac:dyDescent="0.2">
      <c r="A387" s="335">
        <f>'Table 7'!A43</f>
        <v>40479</v>
      </c>
      <c r="B387" s="701" t="str">
        <f>'Table 7'!B43</f>
        <v>Corpo BDTC (grota) diâmetro 1,00 m CA-3 MF exclusive escavação e reaterro, inclusive
transporte do tubo</v>
      </c>
      <c r="C387" s="702">
        <f>'Table 7'!C43</f>
        <v>0</v>
      </c>
      <c r="D387" s="335" t="str">
        <f>'Table 7'!D43</f>
        <v>M</v>
      </c>
      <c r="F387" s="335">
        <f>'Table 7'!F43</f>
        <v>1060.5999999999999</v>
      </c>
    </row>
    <row r="388" spans="1:6" x14ac:dyDescent="0.2">
      <c r="A388" s="335">
        <f>'Table 7'!A44</f>
        <v>40480</v>
      </c>
      <c r="B388" s="701" t="str">
        <f>'Table 7'!B44</f>
        <v>Corpo BDTC (grota) diâmetro 1,20 m CA-1 MF exclusive escavação e reaterro, inclusive
transporte do tubo</v>
      </c>
      <c r="C388" s="702">
        <f>'Table 7'!C44</f>
        <v>0</v>
      </c>
      <c r="D388" s="335" t="str">
        <f>'Table 7'!D44</f>
        <v>M</v>
      </c>
      <c r="F388" s="335">
        <f>'Table 7'!F44</f>
        <v>1184.6600000000001</v>
      </c>
    </row>
    <row r="389" spans="1:6" x14ac:dyDescent="0.2">
      <c r="A389" s="335">
        <f>'Table 7'!A45</f>
        <v>40481</v>
      </c>
      <c r="B389" s="701" t="str">
        <f>'Table 7'!B45</f>
        <v>Corpo BDTC (grota) diâmetro 1,20 m CA-1 PB exclusive escavação e reaterro, inclusive
transporte do tubo</v>
      </c>
      <c r="C389" s="702">
        <f>'Table 7'!C45</f>
        <v>0</v>
      </c>
      <c r="D389" s="335" t="str">
        <f>'Table 7'!D45</f>
        <v>M</v>
      </c>
      <c r="F389" s="335">
        <f>'Table 7'!F45</f>
        <v>1163.74</v>
      </c>
    </row>
    <row r="390" spans="1:6" x14ac:dyDescent="0.2">
      <c r="A390" s="335">
        <f>'Table 7'!A46</f>
        <v>40482</v>
      </c>
      <c r="B390" s="701" t="str">
        <f>'Table 7'!B46</f>
        <v>Corpo BDTC (grota) diâmetro 1,20 m CA-2 MF exclusive escavação e reaterro, inclusive
transporte do tubo</v>
      </c>
      <c r="C390" s="702">
        <f>'Table 7'!C46</f>
        <v>0</v>
      </c>
      <c r="D390" s="335" t="str">
        <f>'Table 7'!D46</f>
        <v>M</v>
      </c>
      <c r="F390" s="335">
        <f>'Table 7'!F46</f>
        <v>1154.58</v>
      </c>
    </row>
    <row r="391" spans="1:6" x14ac:dyDescent="0.2">
      <c r="A391" s="335">
        <f>'Table 7'!A47</f>
        <v>40483</v>
      </c>
      <c r="B391" s="701" t="str">
        <f>'Table 7'!B47</f>
        <v>Corpo BDTC (grota) diâmetro 1,20 m CA-2 PB exclusive escavação e reaterro, inclusive
transporte do tubo</v>
      </c>
      <c r="C391" s="702">
        <f>'Table 7'!C47</f>
        <v>0</v>
      </c>
      <c r="D391" s="335" t="str">
        <f>'Table 7'!D47</f>
        <v>M</v>
      </c>
      <c r="F391" s="335">
        <f>'Table 7'!F47</f>
        <v>1304.46</v>
      </c>
    </row>
    <row r="392" spans="1:6" x14ac:dyDescent="0.2">
      <c r="A392" s="335">
        <f>'Table 8'!A5</f>
        <v>40484</v>
      </c>
      <c r="B392" s="701" t="str">
        <f>'Table 8'!B5</f>
        <v>Corpo BDTC (grota) diâmetro 1,20 m CA-3 MF exclusive escavação e reaterro, inclusive
transporte do tubo</v>
      </c>
      <c r="C392" s="702">
        <f>'Table 8'!C5</f>
        <v>0</v>
      </c>
      <c r="D392" s="335" t="str">
        <f>'Table 8'!D5</f>
        <v>M</v>
      </c>
      <c r="E392" s="335">
        <f>'Table 8'!E5</f>
        <v>0</v>
      </c>
      <c r="F392" s="335">
        <f>'Table 8'!F5</f>
        <v>1446.04</v>
      </c>
    </row>
    <row r="393" spans="1:6" x14ac:dyDescent="0.2">
      <c r="A393" s="335">
        <f>'Table 8'!A6</f>
        <v>40485</v>
      </c>
      <c r="B393" s="701" t="str">
        <f>'Table 8'!B6</f>
        <v>Corpo BDTC (grota) diâmetro 1,50 m CA-1 MF exclusive escavação e reaterro, inclusive
transporte do tubo</v>
      </c>
      <c r="C393" s="702">
        <f>'Table 8'!C6</f>
        <v>0</v>
      </c>
      <c r="D393" s="335" t="str">
        <f>'Table 8'!D6</f>
        <v>M</v>
      </c>
      <c r="F393" s="335">
        <f>'Table 8'!F6</f>
        <v>1606.6</v>
      </c>
    </row>
    <row r="394" spans="1:6" x14ac:dyDescent="0.2">
      <c r="A394" s="335">
        <f>'Table 8'!A7</f>
        <v>40486</v>
      </c>
      <c r="B394" s="701" t="str">
        <f>'Table 8'!B7</f>
        <v>Corpo BDTC (grota) diâmetro 1,50 m CA-1 PB exclusive escavação e reaterro, inclusive
transporte do tubo</v>
      </c>
      <c r="C394" s="702">
        <f>'Table 8'!C7</f>
        <v>0</v>
      </c>
      <c r="D394" s="335" t="str">
        <f>'Table 8'!D7</f>
        <v>M</v>
      </c>
      <c r="F394" s="335">
        <f>'Table 8'!F7</f>
        <v>1637.07</v>
      </c>
    </row>
    <row r="395" spans="1:6" x14ac:dyDescent="0.2">
      <c r="A395" s="335">
        <f>'Table 8'!A8</f>
        <v>40487</v>
      </c>
      <c r="B395" s="701" t="str">
        <f>'Table 8'!B8</f>
        <v>Corpo BDTC (grota) diâmetro 1,50 m CA-2 MF exclusive escavação e reaterro, inclusive
transporte do tubo</v>
      </c>
      <c r="C395" s="702">
        <f>'Table 8'!C8</f>
        <v>0</v>
      </c>
      <c r="D395" s="335" t="str">
        <f>'Table 8'!D8</f>
        <v>M</v>
      </c>
      <c r="F395" s="335">
        <f>'Table 8'!F8</f>
        <v>1594.16</v>
      </c>
    </row>
    <row r="396" spans="1:6" x14ac:dyDescent="0.2">
      <c r="A396" s="335">
        <f>'Table 8'!A9</f>
        <v>40488</v>
      </c>
      <c r="B396" s="701" t="str">
        <f>'Table 8'!B9</f>
        <v>Corpo BDTC (grota) diâmetro 1,50 m CA-2 PB exclusive escavação e reaterro, inclusive
transporte do tubo</v>
      </c>
      <c r="C396" s="702">
        <f>'Table 8'!C9</f>
        <v>0</v>
      </c>
      <c r="D396" s="335" t="str">
        <f>'Table 8'!D9</f>
        <v>M</v>
      </c>
      <c r="F396" s="335">
        <f>'Table 8'!F9</f>
        <v>1864.44</v>
      </c>
    </row>
    <row r="397" spans="1:6" x14ac:dyDescent="0.2">
      <c r="A397" s="335">
        <f>'Table 8'!A10</f>
        <v>40489</v>
      </c>
      <c r="B397" s="701" t="str">
        <f>'Table 8'!B10</f>
        <v>Corpo BDTC (grota) diâmetro 1,50 m CA-3 MF exclusive escavação e reaterro, inclusive
transporte do tubo</v>
      </c>
      <c r="C397" s="702">
        <f>'Table 8'!C10</f>
        <v>0</v>
      </c>
      <c r="D397" s="335" t="str">
        <f>'Table 8'!D10</f>
        <v>M</v>
      </c>
      <c r="F397" s="335">
        <f>'Table 8'!F10</f>
        <v>1967.42</v>
      </c>
    </row>
    <row r="398" spans="1:6" x14ac:dyDescent="0.2">
      <c r="A398" s="335">
        <f>'Table 8'!A11</f>
        <v>40417</v>
      </c>
      <c r="B398" s="701" t="str">
        <f>'Table 8'!B11</f>
        <v>Corpo BSTC diâmetro 0,20 m C.S. MF inclusive escavação, reaterro e transporte do tubo</v>
      </c>
      <c r="C398" s="702">
        <f>'Table 8'!C11</f>
        <v>0</v>
      </c>
      <c r="D398" s="335" t="str">
        <f>'Table 8'!D11</f>
        <v>M</v>
      </c>
      <c r="F398" s="335">
        <f>'Table 8'!F11</f>
        <v>95.14</v>
      </c>
    </row>
    <row r="399" spans="1:6" x14ac:dyDescent="0.2">
      <c r="A399" s="335">
        <f>'Table 8'!A12</f>
        <v>40418</v>
      </c>
      <c r="B399" s="701" t="str">
        <f>'Table 8'!B12</f>
        <v>Corpo BSTC diâmetro 0,20 m C.S. PB inclusive escavação, reaterro e transporte do tubo</v>
      </c>
      <c r="C399" s="702">
        <f>'Table 8'!C12</f>
        <v>0</v>
      </c>
      <c r="D399" s="335" t="str">
        <f>'Table 8'!D12</f>
        <v>M</v>
      </c>
      <c r="F399" s="335">
        <f>'Table 8'!F12</f>
        <v>93.64</v>
      </c>
    </row>
    <row r="400" spans="1:6" x14ac:dyDescent="0.2">
      <c r="A400" s="335">
        <f>'Table 8'!A13</f>
        <v>40419</v>
      </c>
      <c r="B400" s="701" t="str">
        <f>'Table 8'!B13</f>
        <v>Corpo BSTC diâmetro 0,30 m C.S. MF inclusive escavação, reaterro e transporte do tubo</v>
      </c>
      <c r="C400" s="702">
        <f>'Table 8'!C13</f>
        <v>0</v>
      </c>
      <c r="D400" s="335" t="str">
        <f>'Table 8'!D13</f>
        <v>M</v>
      </c>
      <c r="F400" s="335">
        <f>'Table 8'!F13</f>
        <v>117.62</v>
      </c>
    </row>
    <row r="401" spans="1:6" x14ac:dyDescent="0.2">
      <c r="A401" s="335">
        <f>'Table 8'!A14</f>
        <v>40420</v>
      </c>
      <c r="B401" s="701" t="str">
        <f>'Table 8'!B14</f>
        <v>Corpo BSTC diâmetro 0,30 m C.S. PB inclusive escavação, reaterro e transporte do tubo</v>
      </c>
      <c r="C401" s="702">
        <f>'Table 8'!C14</f>
        <v>0</v>
      </c>
      <c r="D401" s="335" t="str">
        <f>'Table 8'!D14</f>
        <v>M</v>
      </c>
      <c r="F401" s="335">
        <f>'Table 8'!F14</f>
        <v>118.87</v>
      </c>
    </row>
    <row r="402" spans="1:6" x14ac:dyDescent="0.2">
      <c r="A402" s="335">
        <f>'Table 8'!A15</f>
        <v>40422</v>
      </c>
      <c r="B402" s="701" t="str">
        <f>'Table 8'!B15</f>
        <v>Corpo BSTC diâmetro 0,40 m C.S. MF inclusive escavação, reaterro e transporte do tubo</v>
      </c>
      <c r="C402" s="702">
        <f>'Table 8'!C15</f>
        <v>0</v>
      </c>
      <c r="D402" s="335" t="str">
        <f>'Table 8'!D15</f>
        <v>M</v>
      </c>
      <c r="F402" s="335">
        <f>'Table 8'!F15</f>
        <v>156.69</v>
      </c>
    </row>
    <row r="403" spans="1:6" x14ac:dyDescent="0.2">
      <c r="A403" s="335">
        <f>'Table 8'!A16</f>
        <v>40423</v>
      </c>
      <c r="B403" s="701" t="str">
        <f>'Table 8'!B16</f>
        <v>Corpo BSTC diâmetro 0,40 m C.S. PB inclusive escavação, reaterro e transporte do tubo</v>
      </c>
      <c r="C403" s="702">
        <f>'Table 8'!C16</f>
        <v>0</v>
      </c>
      <c r="D403" s="335" t="str">
        <f>'Table 8'!D16</f>
        <v>M</v>
      </c>
      <c r="F403" s="335">
        <f>'Table 8'!F16</f>
        <v>161.94</v>
      </c>
    </row>
    <row r="404" spans="1:6" x14ac:dyDescent="0.2">
      <c r="A404" s="335">
        <f>'Table 8'!A17</f>
        <v>40426</v>
      </c>
      <c r="B404" s="701" t="str">
        <f>'Table 8'!B17</f>
        <v>Corpo BSTC diâmetro 0,60 m C.S. MF inclusive escavação, reaterro e transporte do tubo</v>
      </c>
      <c r="C404" s="702">
        <f>'Table 8'!C17</f>
        <v>0</v>
      </c>
      <c r="D404" s="335" t="str">
        <f>'Table 8'!D17</f>
        <v>M</v>
      </c>
      <c r="F404" s="335">
        <f>'Table 8'!F17</f>
        <v>242.14</v>
      </c>
    </row>
    <row r="405" spans="1:6" x14ac:dyDescent="0.2">
      <c r="A405" s="335">
        <f>'Table 8'!A18</f>
        <v>40427</v>
      </c>
      <c r="B405" s="701" t="str">
        <f>'Table 8'!B18</f>
        <v>Corpo BSTC diâmetro 0,60 m C.S. PB inclusive escavação, reaterro e transporte do tubo</v>
      </c>
      <c r="C405" s="702">
        <f>'Table 8'!C18</f>
        <v>0</v>
      </c>
      <c r="D405" s="335" t="str">
        <f>'Table 8'!D18</f>
        <v>M</v>
      </c>
      <c r="F405" s="335">
        <f>'Table 8'!F18</f>
        <v>243.67</v>
      </c>
    </row>
    <row r="406" spans="1:6" x14ac:dyDescent="0.2">
      <c r="A406" s="335">
        <f>'Table 8'!A19</f>
        <v>40421</v>
      </c>
      <c r="B406" s="701" t="str">
        <f>'Table 8'!B19</f>
        <v>Corpo BSTC (greide) diâmetro 0,30 m CA-1 MF inclusive escavação, reaterro e transporte do
tubo</v>
      </c>
      <c r="C406" s="702">
        <f>'Table 8'!C19</f>
        <v>0</v>
      </c>
      <c r="D406" s="335" t="str">
        <f>'Table 8'!D19</f>
        <v>M</v>
      </c>
      <c r="F406" s="335">
        <f>'Table 8'!F19</f>
        <v>130.88</v>
      </c>
    </row>
    <row r="407" spans="1:6" x14ac:dyDescent="0.2">
      <c r="A407" s="335">
        <f>'Table 8'!A20</f>
        <v>40424</v>
      </c>
      <c r="B407" s="701" t="str">
        <f>'Table 8'!B20</f>
        <v>Corpo BSTC (greide) diâmetro 0,40 m CA-1 MF inclusive escavação, reaterro e transporte do
tubo</v>
      </c>
      <c r="C407" s="702">
        <f>'Table 8'!C20</f>
        <v>0</v>
      </c>
      <c r="D407" s="335" t="str">
        <f>'Table 8'!D20</f>
        <v>M</v>
      </c>
      <c r="F407" s="335">
        <f>'Table 8'!F20</f>
        <v>173.09</v>
      </c>
    </row>
    <row r="408" spans="1:6" x14ac:dyDescent="0.2">
      <c r="A408" s="335">
        <f>'Table 8'!A21</f>
        <v>40425</v>
      </c>
      <c r="B408" s="701" t="str">
        <f>'Table 8'!B21</f>
        <v>Corpo BSTC (greide) diâmetro 0,40 m CA-2 MF inclusive escavação, reaterro e transporte do
tubo</v>
      </c>
      <c r="C408" s="702">
        <f>'Table 8'!C21</f>
        <v>0</v>
      </c>
      <c r="D408" s="335" t="str">
        <f>'Table 8'!D21</f>
        <v>M</v>
      </c>
      <c r="F408" s="335">
        <f>'Table 8'!F21</f>
        <v>180.82</v>
      </c>
    </row>
    <row r="409" spans="1:6" x14ac:dyDescent="0.2">
      <c r="A409" s="335">
        <f>'Table 8'!A22</f>
        <v>40428</v>
      </c>
      <c r="B409" s="701" t="str">
        <f>'Table 8'!B22</f>
        <v>Corpo BSTC (greide) diâmetro 0,60 m CA-1 MF inclusive escavação, reaterro e transporte do
tubo</v>
      </c>
      <c r="C409" s="702">
        <f>'Table 8'!C22</f>
        <v>0</v>
      </c>
      <c r="D409" s="335" t="str">
        <f>'Table 8'!D22</f>
        <v>M</v>
      </c>
      <c r="F409" s="335">
        <f>'Table 8'!F22</f>
        <v>243.15</v>
      </c>
    </row>
    <row r="410" spans="1:6" x14ac:dyDescent="0.2">
      <c r="A410" s="335">
        <f>'Table 8'!A23</f>
        <v>40429</v>
      </c>
      <c r="B410" s="701" t="str">
        <f>'Table 8'!B23</f>
        <v>Corpo BSTC (greide) diâmetro 0,60 m CA-1 PB inclusive escavação, reaterro e transporte do
tubo</v>
      </c>
      <c r="C410" s="702">
        <f>'Table 8'!C23</f>
        <v>0</v>
      </c>
      <c r="D410" s="335" t="str">
        <f>'Table 8'!D23</f>
        <v>M</v>
      </c>
      <c r="F410" s="335">
        <f>'Table 8'!F23</f>
        <v>254.41</v>
      </c>
    </row>
    <row r="411" spans="1:6" x14ac:dyDescent="0.2">
      <c r="A411" s="335">
        <f>'Table 8'!A24</f>
        <v>40430</v>
      </c>
      <c r="B411" s="701" t="str">
        <f>'Table 8'!B24</f>
        <v>Corpo BSTC (greide) diâmetro 0,60 m CA-2 MF inclusive escavação, reaterro e transporte do
tubo</v>
      </c>
      <c r="C411" s="702">
        <f>'Table 8'!C24</f>
        <v>0</v>
      </c>
      <c r="D411" s="335" t="str">
        <f>'Table 8'!D24</f>
        <v>M</v>
      </c>
      <c r="F411" s="335">
        <f>'Table 8'!F24</f>
        <v>252.01</v>
      </c>
    </row>
    <row r="412" spans="1:6" x14ac:dyDescent="0.2">
      <c r="A412" s="335">
        <f>'Table 8'!A25</f>
        <v>40431</v>
      </c>
      <c r="B412" s="701" t="str">
        <f>'Table 8'!B25</f>
        <v>Corpo BSTC (greide) diâmetro 0,60 m CA-2 PB inclusive escavação, reaterro e transporte do
tubo</v>
      </c>
      <c r="C412" s="702">
        <f>'Table 8'!C25</f>
        <v>0</v>
      </c>
      <c r="D412" s="335" t="str">
        <f>'Table 8'!D25</f>
        <v>M</v>
      </c>
      <c r="F412" s="335">
        <f>'Table 8'!F25</f>
        <v>270.49</v>
      </c>
    </row>
    <row r="413" spans="1:6" x14ac:dyDescent="0.2">
      <c r="A413" s="335">
        <f>'Table 8'!A26</f>
        <v>40432</v>
      </c>
      <c r="B413" s="701" t="str">
        <f>'Table 8'!B26</f>
        <v>Corpo BSTC (greide) diâmetro 0,80 m CA-1 MF inclusive escavação, reaterro e transporte do
tubo</v>
      </c>
      <c r="C413" s="702">
        <f>'Table 8'!C26</f>
        <v>0</v>
      </c>
      <c r="D413" s="335" t="str">
        <f>'Table 8'!D26</f>
        <v>M</v>
      </c>
      <c r="F413" s="335">
        <f>'Table 8'!F26</f>
        <v>491.09</v>
      </c>
    </row>
    <row r="414" spans="1:6" x14ac:dyDescent="0.2">
      <c r="A414" s="335">
        <f>'Table 8'!A27</f>
        <v>40433</v>
      </c>
      <c r="B414" s="701" t="str">
        <f>'Table 8'!B27</f>
        <v>Corpo BSTC (greide) diâmetro 0,80 m CA-1 PB inclusive escavação, reaterro e transporte do
tubo</v>
      </c>
      <c r="C414" s="702">
        <f>'Table 8'!C27</f>
        <v>0</v>
      </c>
      <c r="D414" s="335" t="str">
        <f>'Table 8'!D27</f>
        <v>M</v>
      </c>
      <c r="F414" s="335">
        <f>'Table 8'!F27</f>
        <v>505.85</v>
      </c>
    </row>
    <row r="415" spans="1:6" x14ac:dyDescent="0.2">
      <c r="A415" s="335">
        <f>'Table 8'!A28</f>
        <v>40434</v>
      </c>
      <c r="B415" s="701" t="str">
        <f>'Table 8'!B28</f>
        <v>Corpo BSTC (greide) diâmetro 0,80 m CA-2 MF inclusive escavação, reaterro e transporte do
tubo</v>
      </c>
      <c r="C415" s="702">
        <f>'Table 8'!C28</f>
        <v>0</v>
      </c>
      <c r="D415" s="335" t="str">
        <f>'Table 8'!D28</f>
        <v>M</v>
      </c>
      <c r="F415" s="335">
        <f>'Table 8'!F28</f>
        <v>500.91</v>
      </c>
    </row>
    <row r="416" spans="1:6" x14ac:dyDescent="0.2">
      <c r="A416" s="335">
        <f>'Table 8'!A29</f>
        <v>40435</v>
      </c>
      <c r="B416" s="701" t="str">
        <f>'Table 8'!B29</f>
        <v>Corpo BSTC (greide) diâmetro 0,80 m CA-2 PB inclusive escavação, reaterro e transporte do
tubo</v>
      </c>
      <c r="C416" s="702">
        <f>'Table 8'!C29</f>
        <v>0</v>
      </c>
      <c r="D416" s="335" t="str">
        <f>'Table 8'!D29</f>
        <v>M</v>
      </c>
      <c r="F416" s="335">
        <f>'Table 8'!F29</f>
        <v>536.09</v>
      </c>
    </row>
    <row r="417" spans="1:6" x14ac:dyDescent="0.2">
      <c r="A417" s="335">
        <f>'Table 8'!A30</f>
        <v>40436</v>
      </c>
      <c r="B417" s="701" t="str">
        <f>'Table 8'!B30</f>
        <v>Corpo BSTC (greide) diâmetro 1,00 m CA-1 MF inclusive escavação, reaterro e transporte do
tubo</v>
      </c>
      <c r="C417" s="702">
        <f>'Table 8'!C30</f>
        <v>0</v>
      </c>
      <c r="D417" s="335" t="str">
        <f>'Table 8'!D30</f>
        <v>M</v>
      </c>
      <c r="F417" s="335">
        <f>'Table 8'!F30</f>
        <v>696.67</v>
      </c>
    </row>
    <row r="418" spans="1:6" x14ac:dyDescent="0.2">
      <c r="A418" s="335">
        <f>'Table 8'!A31</f>
        <v>40437</v>
      </c>
      <c r="B418" s="701" t="str">
        <f>'Table 8'!B31</f>
        <v>Corpo BSTC (greide) diâmetro 1,00 m CA-1 PB inclusive escavação, reaterro e transporte do
tubo</v>
      </c>
      <c r="C418" s="702">
        <f>'Table 8'!C31</f>
        <v>0</v>
      </c>
      <c r="D418" s="335" t="str">
        <f>'Table 8'!D31</f>
        <v>M</v>
      </c>
      <c r="F418" s="335">
        <f>'Table 8'!F31</f>
        <v>705.31</v>
      </c>
    </row>
    <row r="419" spans="1:6" x14ac:dyDescent="0.2">
      <c r="A419" s="335">
        <f>'Table 8'!A32</f>
        <v>40438</v>
      </c>
      <c r="B419" s="701" t="str">
        <f>'Table 8'!B32</f>
        <v>Corpo BSTC (greide) diâmetro 1,00 m CA-2 MF inclusive escavação, reaterro e transporte do
tubo</v>
      </c>
      <c r="C419" s="702">
        <f>'Table 8'!C32</f>
        <v>0</v>
      </c>
      <c r="D419" s="335" t="str">
        <f>'Table 8'!D32</f>
        <v>M</v>
      </c>
      <c r="F419" s="335">
        <f>'Table 8'!F32</f>
        <v>683.27</v>
      </c>
    </row>
    <row r="420" spans="1:6" x14ac:dyDescent="0.2">
      <c r="A420" s="335">
        <f>'Table 8'!A33</f>
        <v>40439</v>
      </c>
      <c r="B420" s="701" t="str">
        <f>'Table 8'!B33</f>
        <v>Corpo BSTC (greide) diâmetro 1,00 m CA-2 PB inclusive escavação, reaterro e transporte do
tubo</v>
      </c>
      <c r="C420" s="702">
        <f>'Table 8'!C33</f>
        <v>0</v>
      </c>
      <c r="D420" s="335" t="str">
        <f>'Table 8'!D33</f>
        <v>M</v>
      </c>
      <c r="F420" s="335">
        <f>'Table 8'!F33</f>
        <v>765.59</v>
      </c>
    </row>
    <row r="421" spans="1:6" x14ac:dyDescent="0.2">
      <c r="A421" s="335">
        <f>'Table 8'!A34</f>
        <v>40440</v>
      </c>
      <c r="B421" s="701" t="str">
        <f>'Table 8'!B34</f>
        <v>Corpo BSTC (greide) diâmetro 1,20 m CA-1 MF inclusive escavação, reaterro e transporte do
tubo</v>
      </c>
      <c r="C421" s="702">
        <f>'Table 8'!C34</f>
        <v>0</v>
      </c>
      <c r="D421" s="335" t="str">
        <f>'Table 8'!D34</f>
        <v>M</v>
      </c>
      <c r="F421" s="335">
        <f>'Table 8'!F34</f>
        <v>947.08</v>
      </c>
    </row>
    <row r="422" spans="1:6" x14ac:dyDescent="0.2">
      <c r="A422" s="335">
        <f>'Table 8'!A35</f>
        <v>40441</v>
      </c>
      <c r="B422" s="701" t="str">
        <f>'Table 8'!B35</f>
        <v>Corpo BSTC (greide) diâmetro 1,20 m CA-1 PB inclusive escavação, reaterro e transporte do
tubo</v>
      </c>
      <c r="C422" s="702">
        <f>'Table 8'!C35</f>
        <v>0</v>
      </c>
      <c r="D422" s="335" t="str">
        <f>'Table 8'!D35</f>
        <v>M</v>
      </c>
      <c r="F422" s="335">
        <f>'Table 8'!F35</f>
        <v>936.62</v>
      </c>
    </row>
    <row r="423" spans="1:6" x14ac:dyDescent="0.2">
      <c r="A423" s="335">
        <f>'Table 8'!A36</f>
        <v>40442</v>
      </c>
      <c r="B423" s="701" t="str">
        <f>'Table 8'!B36</f>
        <v>Corpo BSTC (greide) diâmetro 1,20 m CA-2 MF inclusive escavação, reaterro e transporte do
tubo</v>
      </c>
      <c r="C423" s="702">
        <f>'Table 8'!C36</f>
        <v>0</v>
      </c>
      <c r="D423" s="335" t="str">
        <f>'Table 8'!D36</f>
        <v>M</v>
      </c>
      <c r="F423" s="335">
        <f>'Table 8'!F36</f>
        <v>932.05</v>
      </c>
    </row>
    <row r="424" spans="1:6" x14ac:dyDescent="0.2">
      <c r="A424" s="335">
        <f>'Table 8'!A37</f>
        <v>40443</v>
      </c>
      <c r="B424" s="701" t="str">
        <f>'Table 8'!B37</f>
        <v>Corpo BSTC (greide) diâmetro 1,20 m CA-2 PB inclusive escavação, reaterro e transporte do
tubo</v>
      </c>
      <c r="C424" s="702">
        <f>'Table 8'!C37</f>
        <v>0</v>
      </c>
      <c r="D424" s="335" t="str">
        <f>'Table 8'!D37</f>
        <v>M</v>
      </c>
      <c r="F424" s="335">
        <f>'Table 8'!F37</f>
        <v>1006.99</v>
      </c>
    </row>
    <row r="425" spans="1:6" x14ac:dyDescent="0.2">
      <c r="A425" s="335">
        <f>'Table 8'!A38</f>
        <v>40444</v>
      </c>
      <c r="B425" s="701" t="str">
        <f>'Table 8'!B38</f>
        <v>Corpo BSTC (grota) diâmetro 0,60 m CA-1 MF exclusive escavação e reaterro, inclusive
transporte do tubo</v>
      </c>
      <c r="C425" s="702">
        <f>'Table 8'!C38</f>
        <v>0</v>
      </c>
      <c r="D425" s="335" t="str">
        <f>'Table 8'!D38</f>
        <v>M</v>
      </c>
      <c r="F425" s="335">
        <f>'Table 8'!F38</f>
        <v>142.30000000000001</v>
      </c>
    </row>
    <row r="426" spans="1:6" x14ac:dyDescent="0.2">
      <c r="A426" s="335">
        <f>'Table 8'!A39</f>
        <v>40445</v>
      </c>
      <c r="B426" s="701" t="str">
        <f>'Table 8'!B39</f>
        <v>Corpo BSTC (grota) diâmetro 0,60 m CA-1 PB exclusive escavação e reaterro, inclusive
transporte do tubo</v>
      </c>
      <c r="C426" s="702">
        <f>'Table 8'!C39</f>
        <v>0</v>
      </c>
      <c r="D426" s="335" t="str">
        <f>'Table 8'!D39</f>
        <v>M</v>
      </c>
      <c r="F426" s="335">
        <f>'Table 8'!F39</f>
        <v>153.55000000000001</v>
      </c>
    </row>
    <row r="427" spans="1:6" x14ac:dyDescent="0.2">
      <c r="A427" s="335">
        <f>'Table 8'!A40</f>
        <v>40446</v>
      </c>
      <c r="B427" s="701" t="str">
        <f>'Table 8'!B40</f>
        <v>Corpo BSTC (grota) diâmetro 0,60 m CA-2 MF exclusive escavação e reaterro, inclusive
transporte do tubo</v>
      </c>
      <c r="C427" s="702">
        <f>'Table 8'!C40</f>
        <v>0</v>
      </c>
      <c r="D427" s="335" t="str">
        <f>'Table 8'!D40</f>
        <v>M</v>
      </c>
      <c r="F427" s="335">
        <f>'Table 8'!F40</f>
        <v>151.16</v>
      </c>
    </row>
    <row r="428" spans="1:6" x14ac:dyDescent="0.2">
      <c r="A428" s="335">
        <f>'Table 8'!A41</f>
        <v>40447</v>
      </c>
      <c r="B428" s="701" t="str">
        <f>'Table 8'!B41</f>
        <v>Corpo BSTC (grota) diâmetro 0,60 m CA-2 PB exclusive escavação e reaterro, inclusive
transporte do tubo</v>
      </c>
      <c r="C428" s="702">
        <f>'Table 8'!C41</f>
        <v>0</v>
      </c>
      <c r="D428" s="335" t="str">
        <f>'Table 8'!D41</f>
        <v>M</v>
      </c>
      <c r="F428" s="335">
        <f>'Table 8'!F41</f>
        <v>169.64</v>
      </c>
    </row>
    <row r="429" spans="1:6" x14ac:dyDescent="0.2">
      <c r="A429" s="335">
        <f>'Table 8'!A42</f>
        <v>40448</v>
      </c>
      <c r="B429" s="701" t="str">
        <f>'Table 8'!B42</f>
        <v>Corpo BSTC (grota) diâmetro 0,80 m CA-1 MF exclusive escavação e reaterro, inclusive
transporte do tubo</v>
      </c>
      <c r="C429" s="702">
        <f>'Table 8'!C42</f>
        <v>0</v>
      </c>
      <c r="D429" s="335" t="str">
        <f>'Table 8'!D42</f>
        <v>M</v>
      </c>
      <c r="F429" s="335">
        <f>'Table 8'!F42</f>
        <v>348.79</v>
      </c>
    </row>
    <row r="430" spans="1:6" x14ac:dyDescent="0.2">
      <c r="A430" s="335">
        <f>'Table 9'!A5</f>
        <v>40449</v>
      </c>
      <c r="B430" s="701" t="str">
        <f>'Table 9'!B5</f>
        <v>Corpo BSTC (grota) diâmetro 0,80 m CA-1 PB exclusive escavação e reaterro, inclusive
transporte do tubo</v>
      </c>
      <c r="C430" s="702">
        <f>'Table 9'!C5</f>
        <v>0</v>
      </c>
      <c r="D430" s="335" t="str">
        <f>'Table 9'!D5</f>
        <v>M</v>
      </c>
      <c r="E430" s="335">
        <f>'Table 9'!E5</f>
        <v>0</v>
      </c>
      <c r="F430" s="335">
        <f>'Table 9'!F5</f>
        <v>363.56</v>
      </c>
    </row>
    <row r="431" spans="1:6" x14ac:dyDescent="0.2">
      <c r="A431" s="335">
        <f>'Table 9'!A6</f>
        <v>40450</v>
      </c>
      <c r="B431" s="701" t="str">
        <f>'Table 9'!B6</f>
        <v>Corpo BSTC (grota) diâmetro 0,80 m CA-2 MF exclusive escavação e reaterro, inclusive
transporte do tubo</v>
      </c>
      <c r="C431" s="702">
        <f>'Table 9'!C6</f>
        <v>0</v>
      </c>
      <c r="D431" s="335" t="str">
        <f>'Table 9'!D6</f>
        <v>M</v>
      </c>
      <c r="F431" s="335">
        <f>'Table 9'!F6</f>
        <v>358.62</v>
      </c>
    </row>
    <row r="432" spans="1:6" x14ac:dyDescent="0.2">
      <c r="A432" s="335">
        <f>'Table 9'!A7</f>
        <v>40451</v>
      </c>
      <c r="B432" s="701" t="str">
        <f>'Table 9'!B7</f>
        <v>Corpo BSTC (grota) diâmetro 0,80 m CA-2 PB exclusive escavação e reaterro, inclusive
transporte do tubo</v>
      </c>
      <c r="C432" s="702">
        <f>'Table 9'!C7</f>
        <v>0</v>
      </c>
      <c r="D432" s="335" t="str">
        <f>'Table 9'!D7</f>
        <v>M</v>
      </c>
      <c r="F432" s="335">
        <f>'Table 9'!F7</f>
        <v>393.8</v>
      </c>
    </row>
    <row r="433" spans="1:6" x14ac:dyDescent="0.2">
      <c r="A433" s="335">
        <f>'Table 9'!A8</f>
        <v>40452</v>
      </c>
      <c r="B433" s="701" t="str">
        <f>'Table 9'!B8</f>
        <v>Corpo BSTC (grota) diâmetro 1,00 m CA-1 MF exclusive escavação e reaterro, inclusive
transporte do tubo</v>
      </c>
      <c r="C433" s="702">
        <f>'Table 9'!C8</f>
        <v>0</v>
      </c>
      <c r="D433" s="335" t="str">
        <f>'Table 9'!D8</f>
        <v>M</v>
      </c>
      <c r="F433" s="335">
        <f>'Table 9'!F8</f>
        <v>467.35</v>
      </c>
    </row>
    <row r="434" spans="1:6" x14ac:dyDescent="0.2">
      <c r="A434" s="335">
        <f>'Table 9'!A9</f>
        <v>40453</v>
      </c>
      <c r="B434" s="701" t="str">
        <f>'Table 9'!B9</f>
        <v>Corpo BSTC (grota) diâmetro 1,00 m CA-1 PB exclusive escavação e reaterro, inclusive
transporte do tubo</v>
      </c>
      <c r="C434" s="702">
        <f>'Table 9'!C9</f>
        <v>0</v>
      </c>
      <c r="D434" s="335" t="str">
        <f>'Table 9'!D9</f>
        <v>M</v>
      </c>
      <c r="F434" s="335">
        <f>'Table 9'!F9</f>
        <v>476</v>
      </c>
    </row>
    <row r="435" spans="1:6" x14ac:dyDescent="0.2">
      <c r="A435" s="335">
        <f>'Table 9'!A10</f>
        <v>40454</v>
      </c>
      <c r="B435" s="701" t="str">
        <f>'Table 9'!B10</f>
        <v>Corpo BSTC (grota) diâmetro 1,00 m CA-2 MF exclusive escavação e reaterro, inclusive
transporte do tubo</v>
      </c>
      <c r="C435" s="702">
        <f>'Table 9'!C10</f>
        <v>0</v>
      </c>
      <c r="D435" s="335" t="str">
        <f>'Table 9'!D10</f>
        <v>M</v>
      </c>
      <c r="F435" s="335">
        <f>'Table 9'!F10</f>
        <v>453.96</v>
      </c>
    </row>
    <row r="436" spans="1:6" x14ac:dyDescent="0.2">
      <c r="A436" s="335">
        <f>'Table 9'!A11</f>
        <v>40455</v>
      </c>
      <c r="B436" s="701" t="str">
        <f>'Table 9'!B11</f>
        <v>Corpo BSTC (grota) diâmetro 1,00 m CA-2 PB exclusive escavação e reaterro, inclusive
transporte do tubo</v>
      </c>
      <c r="C436" s="702">
        <f>'Table 9'!C11</f>
        <v>0</v>
      </c>
      <c r="D436" s="335" t="str">
        <f>'Table 9'!D11</f>
        <v>M</v>
      </c>
      <c r="F436" s="335">
        <f>'Table 9'!F11</f>
        <v>536.27</v>
      </c>
    </row>
    <row r="437" spans="1:6" x14ac:dyDescent="0.2">
      <c r="A437" s="335">
        <f>'Table 9'!A12</f>
        <v>40456</v>
      </c>
      <c r="B437" s="701" t="str">
        <f>'Table 9'!B12</f>
        <v>Corpo BSTC (grota) diâmetro 1,00 m CA-3 MF exclusive escavação e reaterro, inclusive
transporte do tubo</v>
      </c>
      <c r="C437" s="702">
        <f>'Table 9'!C12</f>
        <v>0</v>
      </c>
      <c r="D437" s="335" t="str">
        <f>'Table 9'!D12</f>
        <v>M</v>
      </c>
      <c r="F437" s="335">
        <f>'Table 9'!F12</f>
        <v>571.67999999999995</v>
      </c>
    </row>
    <row r="438" spans="1:6" x14ac:dyDescent="0.2">
      <c r="A438" s="335">
        <f>'Table 9'!A13</f>
        <v>40457</v>
      </c>
      <c r="B438" s="701" t="str">
        <f>'Table 9'!B13</f>
        <v>Corpo BSTC (grota) diâmetro 1,20 m CA-1 MF exclusive escavação e reaterro, inclusive
transporte do tubo</v>
      </c>
      <c r="C438" s="702">
        <f>'Table 9'!C13</f>
        <v>0</v>
      </c>
      <c r="D438" s="335" t="str">
        <f>'Table 9'!D13</f>
        <v>M</v>
      </c>
      <c r="F438" s="335">
        <f>'Table 9'!F13</f>
        <v>636.75</v>
      </c>
    </row>
    <row r="439" spans="1:6" x14ac:dyDescent="0.2">
      <c r="A439" s="335">
        <f>'Table 9'!A14</f>
        <v>40458</v>
      </c>
      <c r="B439" s="701" t="str">
        <f>'Table 9'!B14</f>
        <v>Corpo BSTC (grota) diâmetro 1,20 m CA-1 PB exclusive escavação e reaterro, inclusive
transporte do tubo</v>
      </c>
      <c r="C439" s="702">
        <f>'Table 9'!C14</f>
        <v>0</v>
      </c>
      <c r="D439" s="335" t="str">
        <f>'Table 9'!D14</f>
        <v>M</v>
      </c>
      <c r="F439" s="335">
        <f>'Table 9'!F14</f>
        <v>626.29</v>
      </c>
    </row>
    <row r="440" spans="1:6" x14ac:dyDescent="0.2">
      <c r="A440" s="335">
        <f>'Table 9'!A15</f>
        <v>40459</v>
      </c>
      <c r="B440" s="701" t="str">
        <f>'Table 9'!B15</f>
        <v>Corpo BSTC (grota) diâmetro 1,20 m CA-2 MF exclusive escavação e reaterro, inclusive
transporte do tubo</v>
      </c>
      <c r="C440" s="702">
        <f>'Table 9'!C15</f>
        <v>0</v>
      </c>
      <c r="D440" s="335" t="str">
        <f>'Table 9'!D15</f>
        <v>M</v>
      </c>
      <c r="F440" s="335">
        <f>'Table 9'!F15</f>
        <v>621.71</v>
      </c>
    </row>
    <row r="441" spans="1:6" x14ac:dyDescent="0.2">
      <c r="A441" s="335">
        <f>'Table 9'!A16</f>
        <v>40460</v>
      </c>
      <c r="B441" s="701" t="str">
        <f>'Table 9'!B16</f>
        <v>Corpo BSTC (grota) diâmetro 1,20 m CA-2 PB exclusive escavação e reaterro, inclusive
transporte do tubo</v>
      </c>
      <c r="C441" s="702">
        <f>'Table 9'!C16</f>
        <v>0</v>
      </c>
      <c r="D441" s="335" t="str">
        <f>'Table 9'!D16</f>
        <v>M</v>
      </c>
      <c r="F441" s="335">
        <f>'Table 9'!F16</f>
        <v>696.65</v>
      </c>
    </row>
    <row r="442" spans="1:6" x14ac:dyDescent="0.2">
      <c r="A442" s="335">
        <f>'Table 9'!A17</f>
        <v>40461</v>
      </c>
      <c r="B442" s="701" t="str">
        <f>'Table 9'!B17</f>
        <v>Corpo BSTC (grota) diâmetro 1,20 m CA-3 MF exclusive escavação e reaterro, inclusive
transporte do tubo</v>
      </c>
      <c r="C442" s="702">
        <f>'Table 9'!C17</f>
        <v>0</v>
      </c>
      <c r="D442" s="335" t="str">
        <f>'Table 9'!D17</f>
        <v>M</v>
      </c>
      <c r="F442" s="335">
        <f>'Table 9'!F17</f>
        <v>767.44</v>
      </c>
    </row>
    <row r="443" spans="1:6" x14ac:dyDescent="0.2">
      <c r="A443" s="335">
        <f>'Table 9'!A18</f>
        <v>40462</v>
      </c>
      <c r="B443" s="701" t="str">
        <f>'Table 9'!B18</f>
        <v>Corpo BSTC (grota) diâmetro 1,50 m CA-1 MF exclusive escavação e reaterro, inclusive
transporte do tubo</v>
      </c>
      <c r="C443" s="702">
        <f>'Table 9'!C18</f>
        <v>0</v>
      </c>
      <c r="D443" s="335" t="str">
        <f>'Table 9'!D18</f>
        <v>M</v>
      </c>
      <c r="F443" s="335">
        <f>'Table 9'!F18</f>
        <v>844.68</v>
      </c>
    </row>
    <row r="444" spans="1:6" x14ac:dyDescent="0.2">
      <c r="A444" s="335">
        <f>'Table 9'!A19</f>
        <v>40463</v>
      </c>
      <c r="B444" s="701" t="str">
        <f>'Table 9'!B19</f>
        <v>Corpo BSTC (grota) diâmetro 1,50 m CA-1 PB exclusive escavação e reaterro, inclusive
transporte do tubo</v>
      </c>
      <c r="C444" s="702">
        <f>'Table 9'!C19</f>
        <v>0</v>
      </c>
      <c r="D444" s="335" t="str">
        <f>'Table 9'!D19</f>
        <v>M</v>
      </c>
      <c r="F444" s="335">
        <f>'Table 9'!F19</f>
        <v>859.91</v>
      </c>
    </row>
    <row r="445" spans="1:6" x14ac:dyDescent="0.2">
      <c r="A445" s="335">
        <f>'Table 9'!A20</f>
        <v>40464</v>
      </c>
      <c r="B445" s="701" t="str">
        <f>'Table 9'!B20</f>
        <v>Corpo BSTC (grota) diâmetro 1,50 m CA-2 MF exclusive escavação e reaterro, inclusive
transporte do tubo</v>
      </c>
      <c r="C445" s="702">
        <f>'Table 9'!C20</f>
        <v>0</v>
      </c>
      <c r="D445" s="335" t="str">
        <f>'Table 9'!D20</f>
        <v>M</v>
      </c>
      <c r="F445" s="335">
        <f>'Table 9'!F20</f>
        <v>838.45</v>
      </c>
    </row>
    <row r="446" spans="1:6" x14ac:dyDescent="0.2">
      <c r="A446" s="335">
        <f>'Table 9'!A21</f>
        <v>40465</v>
      </c>
      <c r="B446" s="701" t="str">
        <f>'Table 9'!B21</f>
        <v>Corpo BSTC (grota) diâmetro 1,50 m CA-2 PB exclusive escavação e reaterro, inclusive
transporte do tubo</v>
      </c>
      <c r="C446" s="702">
        <f>'Table 9'!C21</f>
        <v>0</v>
      </c>
      <c r="D446" s="335" t="str">
        <f>'Table 9'!D21</f>
        <v>M</v>
      </c>
      <c r="F446" s="335">
        <f>'Table 9'!F21</f>
        <v>973.59</v>
      </c>
    </row>
    <row r="447" spans="1:6" x14ac:dyDescent="0.2">
      <c r="A447" s="335">
        <f>'Table 9'!A22</f>
        <v>40466</v>
      </c>
      <c r="B447" s="701" t="str">
        <f>'Table 9'!B22</f>
        <v>Corpo BSTC (grota) diâmetro 1,50 m CA-3 MF exclusive escavação e reaterro, inclusive
transporte do tubo</v>
      </c>
      <c r="C447" s="702">
        <f>'Table 9'!C22</f>
        <v>0</v>
      </c>
      <c r="D447" s="335" t="str">
        <f>'Table 9'!D22</f>
        <v>M</v>
      </c>
      <c r="F447" s="335">
        <f>'Table 9'!F22</f>
        <v>1025.08</v>
      </c>
    </row>
    <row r="448" spans="1:6" x14ac:dyDescent="0.2">
      <c r="A448" s="335">
        <f>'Table 9'!A23</f>
        <v>40490</v>
      </c>
      <c r="B448" s="701" t="str">
        <f>'Table 9'!B23</f>
        <v>Corpo BTTC (grota) diâmetro 0,60 m CA-1 MF exclusive escavação e reaterro, inclusive
transporte do tubo</v>
      </c>
      <c r="C448" s="702">
        <f>'Table 9'!C23</f>
        <v>0</v>
      </c>
      <c r="D448" s="335" t="str">
        <f>'Table 9'!D23</f>
        <v>M</v>
      </c>
      <c r="F448" s="335">
        <f>'Table 9'!F23</f>
        <v>423.87</v>
      </c>
    </row>
    <row r="449" spans="1:6" x14ac:dyDescent="0.2">
      <c r="A449" s="335">
        <f>'Table 9'!A24</f>
        <v>40491</v>
      </c>
      <c r="B449" s="701" t="str">
        <f>'Table 9'!B24</f>
        <v>Corpo BTTC (grota) diâmetro 0,60 m CA-1 PB exclusive escavação e reaterro, inclusive
transporte do tubo</v>
      </c>
      <c r="C449" s="702">
        <f>'Table 9'!C24</f>
        <v>0</v>
      </c>
      <c r="D449" s="335" t="str">
        <f>'Table 9'!D24</f>
        <v>M</v>
      </c>
      <c r="F449" s="335">
        <f>'Table 9'!F24</f>
        <v>457.63</v>
      </c>
    </row>
    <row r="450" spans="1:6" x14ac:dyDescent="0.2">
      <c r="A450" s="335">
        <f>'Table 9'!A25</f>
        <v>40492</v>
      </c>
      <c r="B450" s="701" t="str">
        <f>'Table 9'!B25</f>
        <v>Corpo BTTC (grota) diâmetro 0,60 m CA-2 MF exclusive escavação e reaterro, inclusive
transporte do tubo</v>
      </c>
      <c r="C450" s="702">
        <f>'Table 9'!C25</f>
        <v>0</v>
      </c>
      <c r="D450" s="335" t="str">
        <f>'Table 9'!D25</f>
        <v>M</v>
      </c>
      <c r="F450" s="335">
        <f>'Table 9'!F25</f>
        <v>450.43</v>
      </c>
    </row>
    <row r="451" spans="1:6" x14ac:dyDescent="0.2">
      <c r="A451" s="335">
        <f>'Table 9'!A26</f>
        <v>40493</v>
      </c>
      <c r="B451" s="701" t="str">
        <f>'Table 9'!B26</f>
        <v>Corpo BTTC (grota) diâmetro 0,60 m CA-2 PB exclusive escavação e reaterro, inclusive
transporte do tubo</v>
      </c>
      <c r="C451" s="702">
        <f>'Table 9'!C26</f>
        <v>0</v>
      </c>
      <c r="D451" s="335" t="str">
        <f>'Table 9'!D26</f>
        <v>M</v>
      </c>
      <c r="F451" s="335">
        <f>'Table 9'!F26</f>
        <v>505.89</v>
      </c>
    </row>
    <row r="452" spans="1:6" x14ac:dyDescent="0.2">
      <c r="A452" s="335">
        <f>'Table 9'!A27</f>
        <v>40494</v>
      </c>
      <c r="B452" s="701" t="str">
        <f>'Table 9'!B27</f>
        <v>Corpo BTTC (grota) diâmetro 0,80 m CA-1 MF exclusive escavação e reaterro, inclusive
transporte do tubo</v>
      </c>
      <c r="C452" s="702">
        <f>'Table 9'!C27</f>
        <v>0</v>
      </c>
      <c r="D452" s="335" t="str">
        <f>'Table 9'!D27</f>
        <v>M</v>
      </c>
      <c r="F452" s="335">
        <f>'Table 9'!F27</f>
        <v>880.87</v>
      </c>
    </row>
    <row r="453" spans="1:6" x14ac:dyDescent="0.2">
      <c r="A453" s="335">
        <f>'Table 9'!A28</f>
        <v>40495</v>
      </c>
      <c r="B453" s="701" t="str">
        <f>'Table 9'!B28</f>
        <v>Corpo BTTC (grota) diâmetro 0,80 m CA-1 PB exclusive escavação e reaterro, inclusive
transporte do tubo</v>
      </c>
      <c r="C453" s="702">
        <f>'Table 9'!C28</f>
        <v>0</v>
      </c>
      <c r="D453" s="335" t="str">
        <f>'Table 9'!D28</f>
        <v>M</v>
      </c>
      <c r="F453" s="335">
        <f>'Table 9'!F28</f>
        <v>925.16</v>
      </c>
    </row>
    <row r="454" spans="1:6" x14ac:dyDescent="0.2">
      <c r="A454" s="335">
        <f>'Table 9'!A29</f>
        <v>40496</v>
      </c>
      <c r="B454" s="701" t="str">
        <f>'Table 9'!B29</f>
        <v>Corpo BTTC (grota) diâmetro 0,80 m CA-2 MF exclusive escavação e reaterro, inclusive
transporte do tubo</v>
      </c>
      <c r="C454" s="702">
        <f>'Table 9'!C29</f>
        <v>0</v>
      </c>
      <c r="D454" s="335" t="str">
        <f>'Table 9'!D29</f>
        <v>M</v>
      </c>
      <c r="F454" s="335">
        <f>'Table 9'!F29</f>
        <v>910.35</v>
      </c>
    </row>
    <row r="455" spans="1:6" x14ac:dyDescent="0.2">
      <c r="A455" s="335">
        <f>'Table 9'!A30</f>
        <v>40497</v>
      </c>
      <c r="B455" s="701" t="str">
        <f>'Table 9'!B30</f>
        <v>Corpo BTTC (grota) diâmetro 0,80 m CA-2 PB exclusive escavação e reaterro, inclusive
transporte do tubo</v>
      </c>
      <c r="C455" s="702">
        <f>'Table 9'!C30</f>
        <v>0</v>
      </c>
      <c r="D455" s="335" t="str">
        <f>'Table 9'!D30</f>
        <v>M</v>
      </c>
      <c r="F455" s="335">
        <f>'Table 9'!F30</f>
        <v>1015.89</v>
      </c>
    </row>
    <row r="456" spans="1:6" x14ac:dyDescent="0.2">
      <c r="A456" s="335">
        <f>'Table 9'!A31</f>
        <v>40498</v>
      </c>
      <c r="B456" s="701" t="str">
        <f>'Table 9'!B31</f>
        <v>Corpo BTTC (grota) diâmetro 1,00 m CA-1 MF exclusive escavação e reaterro, inclusive
transporte do tubo</v>
      </c>
      <c r="C456" s="702">
        <f>'Table 9'!C31</f>
        <v>0</v>
      </c>
      <c r="D456" s="335" t="str">
        <f>'Table 9'!D31</f>
        <v>M</v>
      </c>
      <c r="F456" s="335">
        <f>'Table 9'!F31</f>
        <v>1236.54</v>
      </c>
    </row>
    <row r="457" spans="1:6" x14ac:dyDescent="0.2">
      <c r="A457" s="335">
        <f>'Table 9'!A32</f>
        <v>40499</v>
      </c>
      <c r="B457" s="701" t="str">
        <f>'Table 9'!B32</f>
        <v>Corpo BTTC (grota) diâmetro 1,00 m CA-1 PB exclusive escavação e reaterro, inclusive
transporte do tubo</v>
      </c>
      <c r="C457" s="702">
        <f>'Table 9'!C32</f>
        <v>0</v>
      </c>
      <c r="D457" s="335" t="str">
        <f>'Table 9'!D32</f>
        <v>M</v>
      </c>
      <c r="F457" s="335">
        <f>'Table 9'!F32</f>
        <v>1262.47</v>
      </c>
    </row>
    <row r="458" spans="1:6" x14ac:dyDescent="0.2">
      <c r="A458" s="335">
        <f>'Table 9'!A33</f>
        <v>40500</v>
      </c>
      <c r="B458" s="701" t="str">
        <f>'Table 9'!B33</f>
        <v>Corpo BTTC (grota) diâmetro 1,00 m CA-2 MF exclusive escavação e reaterro, inclusive
transporte do tubo</v>
      </c>
      <c r="C458" s="702">
        <f>'Table 9'!C33</f>
        <v>0</v>
      </c>
      <c r="D458" s="335" t="str">
        <f>'Table 9'!D33</f>
        <v>M</v>
      </c>
      <c r="F458" s="335">
        <f>'Table 9'!F33</f>
        <v>1196.3599999999999</v>
      </c>
    </row>
    <row r="459" spans="1:6" x14ac:dyDescent="0.2">
      <c r="A459" s="335">
        <f>'Table 9'!A34</f>
        <v>40501</v>
      </c>
      <c r="B459" s="701" t="str">
        <f>'Table 9'!B34</f>
        <v>Corpo BTTC (grota) diâmetro 1,00 m CA-2 PB exclusive escavação e reaterro, inclusive
transporte do tubo</v>
      </c>
      <c r="C459" s="702">
        <f>'Table 9'!C34</f>
        <v>0</v>
      </c>
      <c r="D459" s="335" t="str">
        <f>'Table 9'!D34</f>
        <v>M</v>
      </c>
      <c r="F459" s="335">
        <f>'Table 9'!F34</f>
        <v>1443.31</v>
      </c>
    </row>
    <row r="460" spans="1:6" x14ac:dyDescent="0.2">
      <c r="A460" s="335">
        <f>'Table 9'!A35</f>
        <v>40502</v>
      </c>
      <c r="B460" s="701" t="str">
        <f>'Table 9'!B35</f>
        <v>Corpo BTTC (grota) diâmetro 1,00 m CA-3 MF exclusive escavação e reaterro, inclusive
transporte do tubo</v>
      </c>
      <c r="C460" s="702">
        <f>'Table 9'!C35</f>
        <v>0</v>
      </c>
      <c r="D460" s="335" t="str">
        <f>'Table 9'!D35</f>
        <v>M</v>
      </c>
      <c r="F460" s="335">
        <f>'Table 9'!F35</f>
        <v>1549.51</v>
      </c>
    </row>
    <row r="461" spans="1:6" x14ac:dyDescent="0.2">
      <c r="A461" s="335">
        <f>'Table 9'!A36</f>
        <v>40503</v>
      </c>
      <c r="B461" s="701" t="str">
        <f>'Table 9'!B36</f>
        <v>Corpo BTTC (grota) diâmetro 1,20 m CA-1 MF exclusive escavação e reaterro, inclusive
transporte do tubo</v>
      </c>
      <c r="C461" s="702">
        <f>'Table 9'!C36</f>
        <v>0</v>
      </c>
      <c r="D461" s="335" t="str">
        <f>'Table 9'!D36</f>
        <v>M</v>
      </c>
      <c r="F461" s="335">
        <f>'Table 9'!F36</f>
        <v>1744.78</v>
      </c>
    </row>
    <row r="462" spans="1:6" x14ac:dyDescent="0.2">
      <c r="A462" s="335">
        <f>'Table 9'!A37</f>
        <v>40504</v>
      </c>
      <c r="B462" s="701" t="str">
        <f>'Table 9'!B37</f>
        <v>Corpo BTTC (grota) diâmetro 1,20 m CA-1 PB exclusive escavação e reaterro, inclusive
transporte do tubo</v>
      </c>
      <c r="C462" s="702">
        <f>'Table 9'!C37</f>
        <v>0</v>
      </c>
      <c r="D462" s="335" t="str">
        <f>'Table 9'!D37</f>
        <v>M</v>
      </c>
      <c r="F462" s="335">
        <f>'Table 9'!F37</f>
        <v>1713.39</v>
      </c>
    </row>
    <row r="463" spans="1:6" x14ac:dyDescent="0.2">
      <c r="A463" s="335">
        <f>'Table 9'!A38</f>
        <v>40505</v>
      </c>
      <c r="B463" s="701" t="str">
        <f>'Table 9'!B38</f>
        <v>Corpo BTTC (grota) diâmetro 1,20 m CA-2 MF exclusive escavação e reaterro, inclusive
transporte do tubo</v>
      </c>
      <c r="C463" s="702">
        <f>'Table 9'!C38</f>
        <v>0</v>
      </c>
      <c r="D463" s="335" t="str">
        <f>'Table 9'!D38</f>
        <v>M</v>
      </c>
      <c r="F463" s="335">
        <f>'Table 9'!F38</f>
        <v>1699.66</v>
      </c>
    </row>
    <row r="464" spans="1:6" x14ac:dyDescent="0.2">
      <c r="A464" s="335">
        <f>'Table 10'!A5</f>
        <v>40506</v>
      </c>
      <c r="B464" s="701" t="str">
        <f>'Table 10'!B5</f>
        <v>Corpo BTTC (grota) diâmetro 1,20 m CA-2 PB exclusive escavação e reaterro, inclusive
transporte do tubo</v>
      </c>
      <c r="C464" s="702">
        <f>'Table 10'!C5</f>
        <v>0</v>
      </c>
      <c r="D464" s="335" t="str">
        <f>'Table 10'!D5</f>
        <v>M</v>
      </c>
      <c r="E464" s="335">
        <f>'Table 10'!E5</f>
        <v>0</v>
      </c>
      <c r="F464" s="335">
        <f>'Table 10'!F5</f>
        <v>1924.48</v>
      </c>
    </row>
    <row r="465" spans="1:6" x14ac:dyDescent="0.2">
      <c r="A465" s="335">
        <f>'Table 10'!A6</f>
        <v>40507</v>
      </c>
      <c r="B465" s="701" t="str">
        <f>'Table 10'!B6</f>
        <v>Corpo BTTC (grota) diâmetro 1,20 m CA-3 MF exclusive escavação e reaterro, inclusive
transporte do tubo</v>
      </c>
      <c r="C465" s="702">
        <f>'Table 10'!C6</f>
        <v>0</v>
      </c>
      <c r="D465" s="335" t="str">
        <f>'Table 10'!D6</f>
        <v>M</v>
      </c>
      <c r="F465" s="335">
        <f>'Table 10'!F6</f>
        <v>2136.85</v>
      </c>
    </row>
    <row r="466" spans="1:6" x14ac:dyDescent="0.2">
      <c r="A466" s="335">
        <f>'Table 10'!A7</f>
        <v>40508</v>
      </c>
      <c r="B466" s="701" t="str">
        <f>'Table 10'!B7</f>
        <v>Corpo BTTC (grota) diâmetro 1,50 m CA-1 MF exclusive escavação e reaterro, inclusive
transporte do tubo</v>
      </c>
      <c r="C466" s="702">
        <f>'Table 10'!C7</f>
        <v>0</v>
      </c>
      <c r="D466" s="335" t="str">
        <f>'Table 10'!D7</f>
        <v>M</v>
      </c>
      <c r="F466" s="335">
        <f>'Table 10'!F7</f>
        <v>2368.5300000000002</v>
      </c>
    </row>
    <row r="467" spans="1:6" x14ac:dyDescent="0.2">
      <c r="A467" s="335">
        <f>'Table 10'!A8</f>
        <v>40509</v>
      </c>
      <c r="B467" s="701" t="str">
        <f>'Table 10'!B8</f>
        <v>Corpo BTTC (grota) diâmetro 1,50 m CA-1 PB exclusive escavação e reaterro, inclusive
transporte do tubo</v>
      </c>
      <c r="C467" s="702">
        <f>'Table 10'!C8</f>
        <v>0</v>
      </c>
      <c r="D467" s="335" t="str">
        <f>'Table 10'!D8</f>
        <v>M</v>
      </c>
      <c r="F467" s="335">
        <f>'Table 10'!F8</f>
        <v>2414.2199999999998</v>
      </c>
    </row>
    <row r="468" spans="1:6" x14ac:dyDescent="0.2">
      <c r="A468" s="335">
        <f>'Table 10'!A9</f>
        <v>40510</v>
      </c>
      <c r="B468" s="701" t="str">
        <f>'Table 10'!B9</f>
        <v>Corpo BTTC (grota) diâmetro 1,50 m CA-2 MF exclusive escavação e reaterro, inclusive
transporte do tubo</v>
      </c>
      <c r="C468" s="702">
        <f>'Table 10'!C9</f>
        <v>0</v>
      </c>
      <c r="D468" s="335" t="str">
        <f>'Table 10'!D9</f>
        <v>M</v>
      </c>
      <c r="F468" s="335">
        <f>'Table 10'!F9</f>
        <v>2349.86</v>
      </c>
    </row>
    <row r="469" spans="1:6" x14ac:dyDescent="0.2">
      <c r="A469" s="335">
        <f>'Table 10'!A10</f>
        <v>40511</v>
      </c>
      <c r="B469" s="701" t="str">
        <f>'Table 10'!B10</f>
        <v>Corpo BTTC (grota) diâmetro 1,50 m CA-2 PB exclusive escavação e reaterro, inclusive
transporte do tubo</v>
      </c>
      <c r="C469" s="702">
        <f>'Table 10'!C10</f>
        <v>0</v>
      </c>
      <c r="D469" s="335" t="str">
        <f>'Table 10'!D10</f>
        <v>M</v>
      </c>
      <c r="F469" s="335">
        <f>'Table 10'!F10</f>
        <v>2755.28</v>
      </c>
    </row>
    <row r="470" spans="1:6" x14ac:dyDescent="0.2">
      <c r="A470" s="335">
        <f>'Table 10'!A11</f>
        <v>40512</v>
      </c>
      <c r="B470" s="701" t="str">
        <f>'Table 10'!B11</f>
        <v>Corpo BTTC (grota) diâmetro 1,50 m CA-3 MF exclusive escavação e reaterro, inclusive
transporte do tubo</v>
      </c>
      <c r="C470" s="702">
        <f>'Table 10'!C11</f>
        <v>0</v>
      </c>
      <c r="D470" s="335" t="str">
        <f>'Table 10'!D11</f>
        <v>M</v>
      </c>
      <c r="F470" s="335">
        <f>'Table 10'!F11</f>
        <v>2909.75</v>
      </c>
    </row>
    <row r="471" spans="1:6" x14ac:dyDescent="0.2">
      <c r="A471" s="335">
        <f>'Table 10'!A12</f>
        <v>40586</v>
      </c>
      <c r="B471" s="701" t="str">
        <f>'Table 10'!B12</f>
        <v>Corpo de BDCC 1,50 x 1,50 m projeto DNIT para H &lt; = 2,50 m</v>
      </c>
      <c r="C471" s="702">
        <f>'Table 10'!C12</f>
        <v>0</v>
      </c>
      <c r="D471" s="335" t="str">
        <f>'Table 10'!D12</f>
        <v>M</v>
      </c>
      <c r="F471" s="335">
        <f>'Table 10'!F12</f>
        <v>3983.11</v>
      </c>
    </row>
    <row r="472" spans="1:6" x14ac:dyDescent="0.2">
      <c r="A472" s="335">
        <f>'Table 10'!A13</f>
        <v>40592</v>
      </c>
      <c r="B472" s="701" t="str">
        <f>'Table 10'!B13</f>
        <v>Corpo de BDCC 1,50 x 1,50 m projeto DNIT para 2,50 &lt; H &lt; 5,00 m</v>
      </c>
      <c r="C472" s="702">
        <f>'Table 10'!C13</f>
        <v>0</v>
      </c>
      <c r="D472" s="335" t="str">
        <f>'Table 10'!D13</f>
        <v>M</v>
      </c>
      <c r="F472" s="335">
        <f>'Table 10'!F13</f>
        <v>4157.33</v>
      </c>
    </row>
    <row r="473" spans="1:6" x14ac:dyDescent="0.2">
      <c r="A473" s="335">
        <f>'Table 10'!A14</f>
        <v>40598</v>
      </c>
      <c r="B473" s="701" t="str">
        <f>'Table 10'!B14</f>
        <v>Corpo de BDCC 2,00 x 1,20 m -  tudo incluido conforme projeto</v>
      </c>
      <c r="C473" s="702">
        <f>'Table 10'!C14</f>
        <v>0</v>
      </c>
      <c r="D473" s="335" t="str">
        <f>'Table 10'!D14</f>
        <v>M</v>
      </c>
      <c r="F473" s="335">
        <f>'Table 10'!F14</f>
        <v>5710.81</v>
      </c>
    </row>
    <row r="474" spans="1:6" x14ac:dyDescent="0.2">
      <c r="A474" s="335">
        <f>'Table 10'!A15</f>
        <v>40587</v>
      </c>
      <c r="B474" s="701" t="str">
        <f>'Table 10'!B15</f>
        <v>Corpo de BDCC 2,00 x 2,00 m projeto DNIT para H &lt; = 2,50 m</v>
      </c>
      <c r="C474" s="702">
        <f>'Table 10'!C15</f>
        <v>0</v>
      </c>
      <c r="D474" s="335" t="str">
        <f>'Table 10'!D15</f>
        <v>M</v>
      </c>
      <c r="F474" s="335">
        <f>'Table 10'!F15</f>
        <v>5736.07</v>
      </c>
    </row>
    <row r="475" spans="1:6" x14ac:dyDescent="0.2">
      <c r="A475" s="335">
        <f>'Table 10'!A16</f>
        <v>40593</v>
      </c>
      <c r="B475" s="701" t="str">
        <f>'Table 10'!B16</f>
        <v>Corpo de BDCC 2,00 x 2,00 m projeto DNIT para 2,50 &lt; H &lt;5,00 m</v>
      </c>
      <c r="C475" s="702">
        <f>'Table 10'!C16</f>
        <v>0</v>
      </c>
      <c r="D475" s="335" t="str">
        <f>'Table 10'!D16</f>
        <v>M</v>
      </c>
      <c r="F475" s="335">
        <f>'Table 10'!F16</f>
        <v>6361.95</v>
      </c>
    </row>
    <row r="476" spans="1:6" x14ac:dyDescent="0.2">
      <c r="A476" s="335">
        <f>'Table 10'!A17</f>
        <v>40588</v>
      </c>
      <c r="B476" s="701" t="str">
        <f>'Table 10'!B17</f>
        <v>Corpo de BDCC 2,00 x 3,00 m projeto DNIT para H &lt; = 2,50 m</v>
      </c>
      <c r="C476" s="702">
        <f>'Table 10'!C17</f>
        <v>0</v>
      </c>
      <c r="D476" s="335" t="str">
        <f>'Table 10'!D17</f>
        <v>M</v>
      </c>
      <c r="F476" s="335">
        <f>'Table 10'!F17</f>
        <v>8169.67</v>
      </c>
    </row>
    <row r="477" spans="1:6" x14ac:dyDescent="0.2">
      <c r="A477" s="335">
        <f>'Table 10'!A18</f>
        <v>40594</v>
      </c>
      <c r="B477" s="701" t="str">
        <f>'Table 10'!B18</f>
        <v>Corpo de BDCC 2,00 x 3,00 m projeto DNIT para 2,50 &lt; H &lt; 5,00 m</v>
      </c>
      <c r="C477" s="702">
        <f>'Table 10'!C18</f>
        <v>0</v>
      </c>
      <c r="D477" s="335" t="str">
        <f>'Table 10'!D18</f>
        <v>M</v>
      </c>
      <c r="F477" s="335">
        <f>'Table 10'!F18</f>
        <v>9478.2000000000007</v>
      </c>
    </row>
    <row r="478" spans="1:6" x14ac:dyDescent="0.2">
      <c r="A478" s="335">
        <f>'Table 10'!A19</f>
        <v>40599</v>
      </c>
      <c r="B478" s="701" t="str">
        <f>'Table 10'!B19</f>
        <v>Corpo de BDCC 2,50 x 2,00 m - tudo incluído conforme projeto</v>
      </c>
      <c r="C478" s="702">
        <f>'Table 10'!C19</f>
        <v>0</v>
      </c>
      <c r="D478" s="335" t="str">
        <f>'Table 10'!D19</f>
        <v>M</v>
      </c>
      <c r="F478" s="335">
        <f>'Table 10'!F19</f>
        <v>8260.58</v>
      </c>
    </row>
    <row r="479" spans="1:6" x14ac:dyDescent="0.2">
      <c r="A479" s="335">
        <f>'Table 10'!A20</f>
        <v>40589</v>
      </c>
      <c r="B479" s="701" t="str">
        <f>'Table 10'!B20</f>
        <v>Corpo de BDCC 2,50 x 2,50 m projeto DNIT para H &lt; = 2,50 m</v>
      </c>
      <c r="C479" s="702">
        <f>'Table 10'!C20</f>
        <v>0</v>
      </c>
      <c r="D479" s="335" t="str">
        <f>'Table 10'!D20</f>
        <v>M</v>
      </c>
      <c r="F479" s="335">
        <f>'Table 10'!F20</f>
        <v>7736.33</v>
      </c>
    </row>
    <row r="480" spans="1:6" x14ac:dyDescent="0.2">
      <c r="A480" s="335">
        <f>'Table 10'!A21</f>
        <v>40595</v>
      </c>
      <c r="B480" s="701" t="str">
        <f>'Table 10'!B21</f>
        <v>Corpo de BDCC 2,50 x 2,50 m projeto DNIT para 2,50 &lt; H &lt; 5,00 m</v>
      </c>
      <c r="C480" s="702">
        <f>'Table 10'!C21</f>
        <v>0</v>
      </c>
      <c r="D480" s="335" t="str">
        <f>'Table 10'!D21</f>
        <v>M</v>
      </c>
      <c r="F480" s="335">
        <f>'Table 10'!F21</f>
        <v>8596.11</v>
      </c>
    </row>
    <row r="481" spans="1:6" x14ac:dyDescent="0.2">
      <c r="A481" s="335">
        <f>'Table 10'!A22</f>
        <v>40590</v>
      </c>
      <c r="B481" s="701" t="str">
        <f>'Table 10'!B22</f>
        <v>Corpo de BDCC 2,50 x 3,00 m projeto DNIT para H &lt; = 2,50 m</v>
      </c>
      <c r="C481" s="702">
        <f>'Table 10'!C22</f>
        <v>0</v>
      </c>
      <c r="D481" s="335" t="str">
        <f>'Table 10'!D22</f>
        <v>M</v>
      </c>
      <c r="F481" s="335">
        <f>'Table 10'!F22</f>
        <v>9341.0300000000007</v>
      </c>
    </row>
    <row r="482" spans="1:6" x14ac:dyDescent="0.2">
      <c r="A482" s="335">
        <f>'Table 10'!A23</f>
        <v>40596</v>
      </c>
      <c r="B482" s="701" t="str">
        <f>'Table 10'!B23</f>
        <v>Corpo de BDCC 2,50 x 3,00 m projeto DNIT para 2,50 &lt; H &lt; 5,00 m</v>
      </c>
      <c r="C482" s="702">
        <f>'Table 10'!C23</f>
        <v>0</v>
      </c>
      <c r="D482" s="335" t="str">
        <f>'Table 10'!D23</f>
        <v>M</v>
      </c>
      <c r="F482" s="335">
        <f>'Table 10'!F23</f>
        <v>10292.42</v>
      </c>
    </row>
    <row r="483" spans="1:6" x14ac:dyDescent="0.2">
      <c r="A483" s="335">
        <f>'Table 10'!A24</f>
        <v>40591</v>
      </c>
      <c r="B483" s="701" t="str">
        <f>'Table 10'!B24</f>
        <v>Corpo de BDCC 3,00 x 3,00 m projeto DNIT para H &lt; = 2,50 m</v>
      </c>
      <c r="C483" s="702">
        <f>'Table 10'!C24</f>
        <v>0</v>
      </c>
      <c r="D483" s="335" t="str">
        <f>'Table 10'!D24</f>
        <v>M</v>
      </c>
      <c r="F483" s="335">
        <f>'Table 10'!F24</f>
        <v>10250.049999999999</v>
      </c>
    </row>
    <row r="484" spans="1:6" x14ac:dyDescent="0.2">
      <c r="A484" s="335">
        <f>'Table 10'!A25</f>
        <v>40597</v>
      </c>
      <c r="B484" s="701" t="str">
        <f>'Table 10'!B25</f>
        <v>Corpo de BDCC 3,00 x 3,00 m projeto DNIT para 2,50 &lt; H &lt; 5,00 m</v>
      </c>
      <c r="C484" s="702">
        <f>'Table 10'!C25</f>
        <v>0</v>
      </c>
      <c r="D484" s="335" t="str">
        <f>'Table 10'!D25</f>
        <v>M</v>
      </c>
      <c r="F484" s="335">
        <f>'Table 10'!F25</f>
        <v>11009.81</v>
      </c>
    </row>
    <row r="485" spans="1:6" x14ac:dyDescent="0.2">
      <c r="A485" s="335">
        <f>'Table 10'!A26</f>
        <v>40573</v>
      </c>
      <c r="B485" s="701" t="str">
        <f>'Table 10'!B26</f>
        <v>Corpo de BSCC 1,50 x 1,50 m projeto DNIT para H &lt; = 2,50 m</v>
      </c>
      <c r="C485" s="702">
        <f>'Table 10'!C26</f>
        <v>0</v>
      </c>
      <c r="D485" s="335" t="str">
        <f>'Table 10'!D26</f>
        <v>M</v>
      </c>
      <c r="F485" s="335">
        <f>'Table 10'!F26</f>
        <v>2420.14</v>
      </c>
    </row>
    <row r="486" spans="1:6" x14ac:dyDescent="0.2">
      <c r="A486" s="335">
        <f>'Table 10'!A27</f>
        <v>40579</v>
      </c>
      <c r="B486" s="701" t="str">
        <f>'Table 10'!B27</f>
        <v>Corpo de BSCC 1,50 x 1,50 m projeto DNIT para 2,50 &lt; H &lt; 5,00 m</v>
      </c>
      <c r="C486" s="702">
        <f>'Table 10'!C27</f>
        <v>0</v>
      </c>
      <c r="D486" s="335" t="str">
        <f>'Table 10'!D27</f>
        <v>M</v>
      </c>
      <c r="F486" s="335">
        <f>'Table 10'!F27</f>
        <v>2550.8000000000002</v>
      </c>
    </row>
    <row r="487" spans="1:6" x14ac:dyDescent="0.2">
      <c r="A487" s="335">
        <f>'Table 10'!A28</f>
        <v>41113</v>
      </c>
      <c r="B487" s="701" t="str">
        <f>'Table 10'!B28</f>
        <v>Corpo de BSCC 2,00 x 2,00 m projeto DNIT para  5,00 &lt; H &lt; 7,50 m</v>
      </c>
      <c r="C487" s="702">
        <f>'Table 10'!C28</f>
        <v>0</v>
      </c>
      <c r="D487" s="335" t="str">
        <f>'Table 10'!D28</f>
        <v>M</v>
      </c>
      <c r="F487" s="335">
        <f>'Table 10'!F28</f>
        <v>4150.0200000000004</v>
      </c>
    </row>
    <row r="488" spans="1:6" x14ac:dyDescent="0.2">
      <c r="A488" s="335">
        <f>'Table 10'!A29</f>
        <v>40574</v>
      </c>
      <c r="B488" s="701" t="str">
        <f>'Table 10'!B29</f>
        <v>Corpo de BSCC 2,00 x 2,00 m projeto DNIT para H &lt; = 2,50 m</v>
      </c>
      <c r="C488" s="702">
        <f>'Table 10'!C29</f>
        <v>0</v>
      </c>
      <c r="D488" s="335" t="str">
        <f>'Table 10'!D29</f>
        <v>M</v>
      </c>
      <c r="F488" s="335">
        <f>'Table 10'!F29</f>
        <v>3436.49</v>
      </c>
    </row>
    <row r="489" spans="1:6" x14ac:dyDescent="0.2">
      <c r="A489" s="335">
        <f>'Table 10'!A30</f>
        <v>40580</v>
      </c>
      <c r="B489" s="701" t="str">
        <f>'Table 10'!B30</f>
        <v>Corpo de BSCC 2,00 x 2,00 m projeto DNIT para 2,50 &lt; H &lt; 5,00 m</v>
      </c>
      <c r="C489" s="702">
        <f>'Table 10'!C30</f>
        <v>0</v>
      </c>
      <c r="D489" s="335" t="str">
        <f>'Table 10'!D30</f>
        <v>M</v>
      </c>
      <c r="F489" s="335">
        <f>'Table 10'!F30</f>
        <v>3845.13</v>
      </c>
    </row>
    <row r="490" spans="1:6" x14ac:dyDescent="0.2">
      <c r="A490" s="335">
        <f>'Table 10'!A31</f>
        <v>40575</v>
      </c>
      <c r="B490" s="701" t="str">
        <f>'Table 10'!B31</f>
        <v>Corpo de BSCC 2,00 x 3,00 m projeto DNIT para H &lt; = 2,50 m</v>
      </c>
      <c r="C490" s="702">
        <f>'Table 10'!C31</f>
        <v>0</v>
      </c>
      <c r="D490" s="335" t="str">
        <f>'Table 10'!D31</f>
        <v>M</v>
      </c>
      <c r="F490" s="335">
        <f>'Table 10'!F31</f>
        <v>4953.62</v>
      </c>
    </row>
    <row r="491" spans="1:6" x14ac:dyDescent="0.2">
      <c r="A491" s="335">
        <f>'Table 10'!A32</f>
        <v>40581</v>
      </c>
      <c r="B491" s="701" t="str">
        <f>'Table 10'!B32</f>
        <v>Corpo de BSCC 2,00 x 3,00 m projeto DNIT para 2,50 &lt; H &lt; 5,00 m</v>
      </c>
      <c r="C491" s="702">
        <f>'Table 10'!C32</f>
        <v>0</v>
      </c>
      <c r="D491" s="335" t="str">
        <f>'Table 10'!D32</f>
        <v>M</v>
      </c>
      <c r="F491" s="335">
        <f>'Table 10'!F32</f>
        <v>6187.21</v>
      </c>
    </row>
    <row r="492" spans="1:6" x14ac:dyDescent="0.2">
      <c r="A492" s="335">
        <f>'Table 10'!A33</f>
        <v>40576</v>
      </c>
      <c r="B492" s="701" t="str">
        <f>'Table 10'!B33</f>
        <v>Corpo de BSCC 2,50 x 2,50 m projeto DNIT para H &lt; = 2,50 m</v>
      </c>
      <c r="C492" s="702">
        <f>'Table 10'!C33</f>
        <v>0</v>
      </c>
      <c r="D492" s="335" t="str">
        <f>'Table 10'!D33</f>
        <v>M</v>
      </c>
      <c r="F492" s="335">
        <f>'Table 10'!F33</f>
        <v>4858.7299999999996</v>
      </c>
    </row>
    <row r="493" spans="1:6" x14ac:dyDescent="0.2">
      <c r="A493" s="335">
        <f>'Table 10'!A34</f>
        <v>40582</v>
      </c>
      <c r="B493" s="701" t="str">
        <f>'Table 10'!B34</f>
        <v>Corpo de BSCC 2,50 x 2,50 m projeto DNIT para 2,50 &lt; H &lt; 5,00 m</v>
      </c>
      <c r="C493" s="702">
        <f>'Table 10'!C34</f>
        <v>0</v>
      </c>
      <c r="D493" s="335" t="str">
        <f>'Table 10'!D34</f>
        <v>M</v>
      </c>
      <c r="F493" s="335">
        <f>'Table 10'!F34</f>
        <v>5320.43</v>
      </c>
    </row>
    <row r="494" spans="1:6" x14ac:dyDescent="0.2">
      <c r="A494" s="335">
        <f>'Table 10'!A35</f>
        <v>40577</v>
      </c>
      <c r="B494" s="701" t="str">
        <f>'Table 10'!B35</f>
        <v>Corpo de BSCC 2,50 x 3,00 m projeto DNIT para H &lt; = 2,50 m</v>
      </c>
      <c r="C494" s="702">
        <f>'Table 10'!C35</f>
        <v>0</v>
      </c>
      <c r="D494" s="335" t="str">
        <f>'Table 10'!D35</f>
        <v>M</v>
      </c>
      <c r="F494" s="335">
        <f>'Table 10'!F35</f>
        <v>6105.19</v>
      </c>
    </row>
    <row r="495" spans="1:6" x14ac:dyDescent="0.2">
      <c r="A495" s="335">
        <f>'Table 10'!A36</f>
        <v>40583</v>
      </c>
      <c r="B495" s="701" t="str">
        <f>'Table 10'!B36</f>
        <v>Corpo de BSCC 2,50 x 3,00 m projeto DNIT para 2,50 &lt; H &lt; 5,00 m</v>
      </c>
      <c r="C495" s="702">
        <f>'Table 10'!C36</f>
        <v>0</v>
      </c>
      <c r="D495" s="335" t="str">
        <f>'Table 10'!D36</f>
        <v>M</v>
      </c>
      <c r="F495" s="335">
        <f>'Table 10'!F36</f>
        <v>7239.42</v>
      </c>
    </row>
    <row r="496" spans="1:6" x14ac:dyDescent="0.2">
      <c r="A496" s="335">
        <f>'Table 10'!A37</f>
        <v>40578</v>
      </c>
      <c r="B496" s="701" t="str">
        <f>'Table 10'!B37</f>
        <v>Corpo de BSCC 3,00 x 3,00 m projeto DNIT para H &lt; = 2,50 m</v>
      </c>
      <c r="C496" s="702">
        <f>'Table 10'!C37</f>
        <v>0</v>
      </c>
      <c r="D496" s="335" t="str">
        <f>'Table 10'!D37</f>
        <v>M</v>
      </c>
      <c r="F496" s="335">
        <f>'Table 10'!F37</f>
        <v>6651.18</v>
      </c>
    </row>
    <row r="497" spans="1:6" x14ac:dyDescent="0.2">
      <c r="A497" s="335">
        <f>'Table 10'!A38</f>
        <v>40584</v>
      </c>
      <c r="B497" s="701" t="str">
        <f>'Table 10'!B38</f>
        <v>Corpo de BSCC 3,00 x 3,00 m projeto DNIT para 2,50 &lt; H &lt; 5,00 m</v>
      </c>
      <c r="C497" s="702">
        <f>'Table 10'!C38</f>
        <v>0</v>
      </c>
      <c r="D497" s="335" t="str">
        <f>'Table 10'!D38</f>
        <v>M</v>
      </c>
      <c r="F497" s="335">
        <f>'Table 10'!F38</f>
        <v>7567.76</v>
      </c>
    </row>
    <row r="498" spans="1:6" x14ac:dyDescent="0.2">
      <c r="A498" s="335">
        <f>'Table 10'!A39</f>
        <v>40601</v>
      </c>
      <c r="B498" s="701" t="str">
        <f>'Table 10'!B39</f>
        <v>Corpo de BTCC 1,50 x 1,50 m projeto DNIT para H &lt; = 2,50 m</v>
      </c>
      <c r="C498" s="702">
        <f>'Table 10'!C39</f>
        <v>0</v>
      </c>
      <c r="D498" s="335" t="str">
        <f>'Table 10'!D39</f>
        <v>M</v>
      </c>
      <c r="F498" s="335">
        <f>'Table 10'!F39</f>
        <v>5577.61</v>
      </c>
    </row>
    <row r="499" spans="1:6" x14ac:dyDescent="0.2">
      <c r="A499" s="335">
        <f>'Table 10'!A40</f>
        <v>40607</v>
      </c>
      <c r="B499" s="701" t="str">
        <f>'Table 10'!B40</f>
        <v>Corpo de BTCC 1,50 x 1,50 m projeto DNIT para 2,50 &lt; H &lt; 5,00 m</v>
      </c>
      <c r="C499" s="702">
        <f>'Table 10'!C40</f>
        <v>0</v>
      </c>
      <c r="D499" s="335" t="str">
        <f>'Table 10'!D40</f>
        <v>M</v>
      </c>
      <c r="F499" s="335">
        <f>'Table 10'!F40</f>
        <v>5899.92</v>
      </c>
    </row>
    <row r="500" spans="1:6" x14ac:dyDescent="0.2">
      <c r="A500" s="335">
        <f>'Table 10'!A41</f>
        <v>40602</v>
      </c>
      <c r="B500" s="701" t="str">
        <f>'Table 10'!B41</f>
        <v>Corpo de BTCC 2,00 x 2,00 m projeto DNIT para H &lt; = 2,50 m</v>
      </c>
      <c r="C500" s="702">
        <f>'Table 10'!C41</f>
        <v>0</v>
      </c>
      <c r="D500" s="335" t="str">
        <f>'Table 10'!D41</f>
        <v>M</v>
      </c>
      <c r="F500" s="335">
        <f>'Table 10'!F41</f>
        <v>8162.45</v>
      </c>
    </row>
    <row r="501" spans="1:6" x14ac:dyDescent="0.2">
      <c r="A501" s="335">
        <f>'Table 10'!A42</f>
        <v>40608</v>
      </c>
      <c r="B501" s="701" t="str">
        <f>'Table 10'!B42</f>
        <v>Corpo de BTCC 2,00 x 2,00 m projeto DNIT para 2,50 &lt; H &lt; 5,00 m</v>
      </c>
      <c r="C501" s="702">
        <f>'Table 10'!C42</f>
        <v>0</v>
      </c>
      <c r="D501" s="335" t="str">
        <f>'Table 10'!D42</f>
        <v>M</v>
      </c>
      <c r="F501" s="335">
        <f>'Table 10'!F42</f>
        <v>8686.44</v>
      </c>
    </row>
    <row r="502" spans="1:6" x14ac:dyDescent="0.2">
      <c r="A502" s="335">
        <f>'Table 10'!A43</f>
        <v>40603</v>
      </c>
      <c r="B502" s="701" t="str">
        <f>'Table 10'!B43</f>
        <v>Corpo de BTCC 2,00 x 3,00 m projeto DNIT para H &lt; = 2,50 m</v>
      </c>
      <c r="C502" s="702">
        <f>'Table 10'!C43</f>
        <v>0</v>
      </c>
      <c r="D502" s="335" t="str">
        <f>'Table 10'!D43</f>
        <v>M</v>
      </c>
      <c r="F502" s="335">
        <f>'Table 10'!F43</f>
        <v>11825.44</v>
      </c>
    </row>
    <row r="503" spans="1:6" x14ac:dyDescent="0.2">
      <c r="A503" s="335">
        <f>'Table 10'!A44</f>
        <v>40609</v>
      </c>
      <c r="B503" s="701" t="str">
        <f>'Table 10'!B44</f>
        <v>Corpo de BTCC 2,00 x 3,00 m projeto DNIT para 2,50 &lt; H &lt; 5,00 m</v>
      </c>
      <c r="C503" s="702">
        <f>'Table 10'!C44</f>
        <v>0</v>
      </c>
      <c r="D503" s="335" t="str">
        <f>'Table 10'!D44</f>
        <v>M</v>
      </c>
      <c r="F503" s="335">
        <f>'Table 10'!F44</f>
        <v>13324.09</v>
      </c>
    </row>
    <row r="504" spans="1:6" x14ac:dyDescent="0.2">
      <c r="A504" s="335">
        <f>'Table 10'!A45</f>
        <v>40604</v>
      </c>
      <c r="B504" s="701" t="str">
        <f>'Table 10'!B45</f>
        <v>Corpo de BTCC 2,50 x 2,50 m projeto DNIT para H &lt; = 2,50 m</v>
      </c>
      <c r="C504" s="702">
        <f>'Table 10'!C45</f>
        <v>0</v>
      </c>
      <c r="D504" s="335" t="str">
        <f>'Table 10'!D45</f>
        <v>M</v>
      </c>
      <c r="F504" s="335">
        <f>'Table 10'!F45</f>
        <v>10700.5</v>
      </c>
    </row>
    <row r="505" spans="1:6" x14ac:dyDescent="0.2">
      <c r="A505" s="335">
        <f>'Table 10'!A46</f>
        <v>40610</v>
      </c>
      <c r="B505" s="701" t="str">
        <f>'Table 10'!B46</f>
        <v>Corpo de BTCC 2,50 x 2,50 m projeto DNIT para 2,50 &lt; H &lt; 5,00 m</v>
      </c>
      <c r="C505" s="702">
        <f>'Table 10'!C46</f>
        <v>0</v>
      </c>
      <c r="D505" s="335" t="str">
        <f>'Table 10'!D46</f>
        <v>M</v>
      </c>
      <c r="F505" s="335">
        <f>'Table 10'!F46</f>
        <v>11925.54</v>
      </c>
    </row>
    <row r="506" spans="1:6" x14ac:dyDescent="0.2">
      <c r="A506" s="335">
        <f>'Table 10'!A47</f>
        <v>40605</v>
      </c>
      <c r="B506" s="701" t="str">
        <f>'Table 10'!B47</f>
        <v>Corpo de BTCC 2,50 x 3,00 m projeto DNIT para H &lt; = 2,50 m</v>
      </c>
      <c r="C506" s="702">
        <f>'Table 10'!C47</f>
        <v>0</v>
      </c>
      <c r="D506" s="335" t="str">
        <f>'Table 10'!D47</f>
        <v>M</v>
      </c>
      <c r="F506" s="335">
        <f>'Table 10'!F47</f>
        <v>13238.37</v>
      </c>
    </row>
    <row r="507" spans="1:6" x14ac:dyDescent="0.2">
      <c r="A507" s="335">
        <f>'Table 10'!A48</f>
        <v>40611</v>
      </c>
      <c r="B507" s="701" t="str">
        <f>'Table 10'!B48</f>
        <v>Corpo de BTCC 2,50 x 3,00 m projeto DNIT para 2,50 &lt; H &lt; 5,00 m</v>
      </c>
      <c r="C507" s="702">
        <f>'Table 10'!C48</f>
        <v>0</v>
      </c>
      <c r="D507" s="335" t="str">
        <f>'Table 10'!D48</f>
        <v>M</v>
      </c>
      <c r="F507" s="335">
        <f>'Table 10'!F48</f>
        <v>14913.69</v>
      </c>
    </row>
    <row r="508" spans="1:6" x14ac:dyDescent="0.2">
      <c r="A508" s="335">
        <f>'Table 10'!A49</f>
        <v>40606</v>
      </c>
      <c r="B508" s="701" t="str">
        <f>'Table 10'!B49</f>
        <v>Corpo de BTCC 3,00 x 3,00 m projeto DNIT para H &lt; = 2,50 m</v>
      </c>
      <c r="C508" s="702">
        <f>'Table 10'!C49</f>
        <v>0</v>
      </c>
      <c r="D508" s="335" t="str">
        <f>'Table 10'!D49</f>
        <v>M</v>
      </c>
      <c r="F508" s="335">
        <f>'Table 10'!F49</f>
        <v>14244.47</v>
      </c>
    </row>
    <row r="509" spans="1:6" x14ac:dyDescent="0.2">
      <c r="A509" s="335">
        <f>'Table 10'!A50</f>
        <v>40612</v>
      </c>
      <c r="B509" s="701" t="str">
        <f>'Table 10'!B50</f>
        <v>Corpo de BTCC 3,00 x 3,00 m projeto DNIT para 2,50 &lt; H &lt; 5,00 m</v>
      </c>
      <c r="C509" s="702">
        <f>'Table 10'!C50</f>
        <v>0</v>
      </c>
      <c r="D509" s="335" t="str">
        <f>'Table 10'!D50</f>
        <v>M</v>
      </c>
      <c r="F509" s="335">
        <f>'Table 10'!F50</f>
        <v>15870.19</v>
      </c>
    </row>
    <row r="510" spans="1:6" x14ac:dyDescent="0.2">
      <c r="A510" s="335">
        <f>'Table 10'!A51</f>
        <v>40305</v>
      </c>
      <c r="B510" s="701" t="str">
        <f>'Table 10'!B51</f>
        <v>Corta-rio (escavação mecânica em material de 1ª cat.) H = 1,50 a 3,00 m</v>
      </c>
      <c r="C510" s="702">
        <f>'Table 10'!C51</f>
        <v>0</v>
      </c>
      <c r="D510" s="335" t="str">
        <f>'Table 10'!D51</f>
        <v>M3</v>
      </c>
      <c r="F510" s="335">
        <f>'Table 10'!F51</f>
        <v>12.88</v>
      </c>
    </row>
    <row r="511" spans="1:6" x14ac:dyDescent="0.2">
      <c r="A511" s="335">
        <f>'Table 10'!A52</f>
        <v>40306</v>
      </c>
      <c r="B511" s="701" t="str">
        <f>'Table 10'!B52</f>
        <v>Corta-rio (escavação mecânica em material de 2ª cat.) H = 1,50 a 3,00 m</v>
      </c>
      <c r="C511" s="702">
        <f>'Table 10'!C52</f>
        <v>0</v>
      </c>
      <c r="D511" s="335" t="str">
        <f>'Table 10'!D52</f>
        <v>M3</v>
      </c>
      <c r="F511" s="335">
        <f>'Table 10'!F52</f>
        <v>25.78</v>
      </c>
    </row>
    <row r="512" spans="1:6" x14ac:dyDescent="0.2">
      <c r="A512" s="335">
        <f>'Table 10'!A53</f>
        <v>40307</v>
      </c>
      <c r="B512" s="701" t="str">
        <f>'Table 10'!B53</f>
        <v>Corta-rio (escavação mecânica em material de 3º cat.) H = 0,00 a 1,50 m</v>
      </c>
      <c r="C512" s="702">
        <f>'Table 10'!C53</f>
        <v>0</v>
      </c>
      <c r="D512" s="335" t="str">
        <f>'Table 10'!D53</f>
        <v>M3</v>
      </c>
      <c r="F512" s="335">
        <f>'Table 10'!F53</f>
        <v>125.62</v>
      </c>
    </row>
    <row r="513" spans="1:6" x14ac:dyDescent="0.2">
      <c r="A513" s="335">
        <f>'Table 10'!A54</f>
        <v>41049</v>
      </c>
      <c r="B513" s="701" t="str">
        <f>'Table 10'!B54</f>
        <v>Corte e esmerilhamento de pontas de tubo de ferro fundido DN 500 a 200mm</v>
      </c>
      <c r="C513" s="702">
        <f>'Table 10'!C54</f>
        <v>0</v>
      </c>
      <c r="D513" s="335" t="str">
        <f>'Table 10'!D54</f>
        <v>M</v>
      </c>
      <c r="F513" s="335">
        <f>'Table 10'!F54</f>
        <v>18.43</v>
      </c>
    </row>
    <row r="514" spans="1:6" x14ac:dyDescent="0.2">
      <c r="A514" s="335">
        <f>'Table 10'!A55</f>
        <v>41124</v>
      </c>
      <c r="B514" s="701" t="str">
        <f>'Table 10'!B55</f>
        <v>Curva 90° de PVC, junta elástica PBA, D=75mm, fornecimento e assentamento</v>
      </c>
      <c r="C514" s="702">
        <f>'Table 10'!C55</f>
        <v>0</v>
      </c>
      <c r="D514" s="335" t="str">
        <f>'Table 10'!D55</f>
        <v>Ud</v>
      </c>
      <c r="F514" s="335">
        <f>'Table 10'!F55</f>
        <v>42.8</v>
      </c>
    </row>
    <row r="515" spans="1:6" x14ac:dyDescent="0.2">
      <c r="A515" s="335">
        <f>'Table 10'!A56</f>
        <v>40372</v>
      </c>
      <c r="B515" s="701" t="str">
        <f>'Table 10'!B56</f>
        <v>Demolição manual alvenaria tijolo furado assentado com argamassa</v>
      </c>
      <c r="C515" s="702">
        <f>'Table 10'!C56</f>
        <v>0</v>
      </c>
      <c r="D515" s="335" t="str">
        <f>'Table 10'!D56</f>
        <v>M3</v>
      </c>
      <c r="F515" s="335">
        <f>'Table 10'!F56</f>
        <v>183.47</v>
      </c>
    </row>
    <row r="516" spans="1:6" x14ac:dyDescent="0.2">
      <c r="A516" s="335">
        <f>'Table 10'!A57</f>
        <v>40374</v>
      </c>
      <c r="B516" s="701" t="str">
        <f>'Table 10'!B57</f>
        <v>Demolição manual de concreto armado</v>
      </c>
      <c r="C516" s="702">
        <f>'Table 10'!C57</f>
        <v>0</v>
      </c>
      <c r="D516" s="335" t="str">
        <f>'Table 10'!D57</f>
        <v>M3</v>
      </c>
      <c r="F516" s="335">
        <f>'Table 10'!F57</f>
        <v>270.77999999999997</v>
      </c>
    </row>
    <row r="517" spans="1:6" x14ac:dyDescent="0.2">
      <c r="A517" s="335">
        <f>'Table 10'!A58</f>
        <v>40373</v>
      </c>
      <c r="B517" s="701" t="str">
        <f>'Table 10'!B58</f>
        <v>Demolição manual de concreto simples ou ciclópico</v>
      </c>
      <c r="C517" s="702">
        <f>'Table 10'!C58</f>
        <v>0</v>
      </c>
      <c r="D517" s="335" t="str">
        <f>'Table 10'!D58</f>
        <v>M3</v>
      </c>
      <c r="F517" s="335">
        <f>'Table 10'!F58</f>
        <v>238.92</v>
      </c>
    </row>
    <row r="518" spans="1:6" x14ac:dyDescent="0.2">
      <c r="A518" s="335">
        <f>'Table 10'!A59</f>
        <v>40375</v>
      </c>
      <c r="B518" s="701" t="str">
        <f>'Table 10'!B59</f>
        <v>Demolição mecânica de concreto</v>
      </c>
      <c r="C518" s="702">
        <f>'Table 10'!C59</f>
        <v>0</v>
      </c>
      <c r="D518" s="335" t="str">
        <f>'Table 10'!D59</f>
        <v>M3</v>
      </c>
      <c r="F518" s="335">
        <f>'Table 10'!F59</f>
        <v>155.81</v>
      </c>
    </row>
    <row r="519" spans="1:6" x14ac:dyDescent="0.2">
      <c r="A519" s="335">
        <f>'Table 10'!A60</f>
        <v>40678</v>
      </c>
      <c r="B519" s="701" t="str">
        <f>'Table 10'!B60</f>
        <v>Descida d'água concreto armado (calha) c/ caiação (DSA-01A) canal</v>
      </c>
      <c r="C519" s="702">
        <f>'Table 10'!C60</f>
        <v>0</v>
      </c>
      <c r="D519" s="335" t="str">
        <f>'Table 10'!D60</f>
        <v>M</v>
      </c>
      <c r="F519" s="335">
        <f>'Table 10'!F60</f>
        <v>346.57</v>
      </c>
    </row>
    <row r="520" spans="1:6" x14ac:dyDescent="0.2">
      <c r="A520" s="335">
        <f>'Table 10'!A61</f>
        <v>40679</v>
      </c>
      <c r="B520" s="701" t="str">
        <f>'Table 10'!B61</f>
        <v>Descida d'água concreto armado (calha) c/ caiação (DSA-01A) dispersor</v>
      </c>
      <c r="C520" s="702">
        <f>'Table 10'!C61</f>
        <v>0</v>
      </c>
      <c r="D520" s="335" t="str">
        <f>'Table 10'!D61</f>
        <v>Ud</v>
      </c>
      <c r="F520" s="335">
        <f>'Table 10'!F61</f>
        <v>677.99</v>
      </c>
    </row>
    <row r="521" spans="1:6" x14ac:dyDescent="0.2">
      <c r="A521" s="335">
        <f>'Table 10'!A62</f>
        <v>40684</v>
      </c>
      <c r="B521" s="701" t="str">
        <f>'Table 10'!B62</f>
        <v>Descida d'água concreto armado (degraus) c/ caiação (DSA-03A) apoio</v>
      </c>
      <c r="C521" s="702">
        <f>'Table 10'!C62</f>
        <v>0</v>
      </c>
      <c r="D521" s="335" t="str">
        <f>'Table 10'!D62</f>
        <v>Ud</v>
      </c>
      <c r="F521" s="335">
        <f>'Table 10'!F62</f>
        <v>729.64</v>
      </c>
    </row>
    <row r="522" spans="1:6" x14ac:dyDescent="0.2">
      <c r="A522" s="335">
        <f>'Table 10'!A63</f>
        <v>40683</v>
      </c>
      <c r="B522" s="701" t="str">
        <f>'Table 10'!B63</f>
        <v>Descida d'água concreto armado (degraus) c/ caiação (DSA-03A) degrau</v>
      </c>
      <c r="C522" s="702">
        <f>'Table 10'!C63</f>
        <v>0</v>
      </c>
      <c r="D522" s="335" t="str">
        <f>'Table 10'!D63</f>
        <v>M</v>
      </c>
      <c r="F522" s="335">
        <f>'Table 10'!F63</f>
        <v>361.87</v>
      </c>
    </row>
    <row r="523" spans="1:6" x14ac:dyDescent="0.2">
      <c r="A523" s="335">
        <f>'Table 10'!A64</f>
        <v>40685</v>
      </c>
      <c r="B523" s="701" t="str">
        <f>'Table 10'!B64</f>
        <v>Descida d'água concreto armado (degraus) c/ caiação (DSA-03A) dispersor</v>
      </c>
      <c r="C523" s="702">
        <f>'Table 10'!C64</f>
        <v>0</v>
      </c>
      <c r="D523" s="335" t="str">
        <f>'Table 10'!D64</f>
        <v>Ud</v>
      </c>
      <c r="F523" s="335">
        <f>'Table 10'!F64</f>
        <v>648.04</v>
      </c>
    </row>
    <row r="524" spans="1:6" x14ac:dyDescent="0.2">
      <c r="A524" s="335">
        <f>'Table 11'!A5</f>
        <v>40686</v>
      </c>
      <c r="B524" s="701" t="str">
        <f>'Table 11'!B5</f>
        <v>Descida d'água concreto armado DP-1 (calha) c/ caiação</v>
      </c>
      <c r="C524" s="702">
        <f>'Table 11'!C5</f>
        <v>0</v>
      </c>
      <c r="D524" s="335" t="str">
        <f>'Table 11'!D5</f>
        <v>M</v>
      </c>
      <c r="E524" s="335">
        <f>'Table 11'!E5</f>
        <v>0</v>
      </c>
      <c r="F524" s="335">
        <f>'Table 11'!F5</f>
        <v>478.82</v>
      </c>
    </row>
    <row r="525" spans="1:6" x14ac:dyDescent="0.2">
      <c r="A525" s="335">
        <f>'Table 11'!A6</f>
        <v>40687</v>
      </c>
      <c r="B525" s="701" t="str">
        <f>'Table 11'!B6</f>
        <v>Descida d'água concreto armado DP-1 (degraus) c/ caiação</v>
      </c>
      <c r="C525" s="702">
        <f>'Table 11'!C6</f>
        <v>0</v>
      </c>
      <c r="D525" s="335" t="str">
        <f>'Table 11'!D6</f>
        <v>M</v>
      </c>
      <c r="F525" s="335">
        <f>'Table 11'!F6</f>
        <v>450.08</v>
      </c>
    </row>
    <row r="526" spans="1:6" x14ac:dyDescent="0.2">
      <c r="A526" s="335">
        <f>'Table 11'!A7</f>
        <v>40676</v>
      </c>
      <c r="B526" s="701" t="str">
        <f>'Table 11'!B7</f>
        <v>Descida d'água concreto simples (calha) c/ caiação (DSA-01) canal</v>
      </c>
      <c r="C526" s="702">
        <f>'Table 11'!C7</f>
        <v>0</v>
      </c>
      <c r="D526" s="335" t="str">
        <f>'Table 11'!D7</f>
        <v>M</v>
      </c>
      <c r="F526" s="335">
        <f>'Table 11'!F7</f>
        <v>285.60000000000002</v>
      </c>
    </row>
    <row r="527" spans="1:6" x14ac:dyDescent="0.2">
      <c r="A527" s="335">
        <f>'Table 11'!A8</f>
        <v>40677</v>
      </c>
      <c r="B527" s="701" t="str">
        <f>'Table 11'!B8</f>
        <v>Descida d'água concreto simples (calha) c/ caiação (DSA-01) dispersor</v>
      </c>
      <c r="C527" s="702">
        <f>'Table 11'!C8</f>
        <v>0</v>
      </c>
      <c r="D527" s="335" t="str">
        <f>'Table 11'!D8</f>
        <v>Ud</v>
      </c>
      <c r="F527" s="335">
        <f>'Table 11'!F8</f>
        <v>608.29999999999995</v>
      </c>
    </row>
    <row r="528" spans="1:6" x14ac:dyDescent="0.2">
      <c r="A528" s="335">
        <f>'Table 11'!A9</f>
        <v>40681</v>
      </c>
      <c r="B528" s="701" t="str">
        <f>'Table 11'!B9</f>
        <v>Descida d'água concreto simples (degraus) c/ caiação (DSA-03) apoio</v>
      </c>
      <c r="C528" s="702">
        <f>'Table 11'!C9</f>
        <v>0</v>
      </c>
      <c r="D528" s="335" t="str">
        <f>'Table 11'!D9</f>
        <v>Ud</v>
      </c>
      <c r="F528" s="335">
        <f>'Table 11'!F9</f>
        <v>678.69</v>
      </c>
    </row>
    <row r="529" spans="1:6" x14ac:dyDescent="0.2">
      <c r="A529" s="335">
        <f>'Table 11'!A10</f>
        <v>40680</v>
      </c>
      <c r="B529" s="701" t="str">
        <f>'Table 11'!B10</f>
        <v>Descida d'água concreto simples (degraus) c/ caiação (DSA-03) degrau</v>
      </c>
      <c r="C529" s="702">
        <f>'Table 11'!C10</f>
        <v>0</v>
      </c>
      <c r="D529" s="335" t="str">
        <f>'Table 11'!D10</f>
        <v>M</v>
      </c>
      <c r="F529" s="335">
        <f>'Table 11'!F10</f>
        <v>344.45</v>
      </c>
    </row>
    <row r="530" spans="1:6" x14ac:dyDescent="0.2">
      <c r="A530" s="335">
        <f>'Table 11'!A11</f>
        <v>40682</v>
      </c>
      <c r="B530" s="701" t="str">
        <f>'Table 11'!B11</f>
        <v>Descida d'água concreto simples (degraus) c/ caiação (DSA-03) dispersor</v>
      </c>
      <c r="C530" s="702">
        <f>'Table 11'!C11</f>
        <v>0</v>
      </c>
      <c r="D530" s="335" t="str">
        <f>'Table 11'!D11</f>
        <v>Ud</v>
      </c>
      <c r="F530" s="335">
        <f>'Table 11'!F11</f>
        <v>604.49</v>
      </c>
    </row>
    <row r="531" spans="1:6" x14ac:dyDescent="0.2">
      <c r="A531" s="335">
        <f>'Table 11'!A12</f>
        <v>41189</v>
      </c>
      <c r="B531" s="701" t="str">
        <f>'Table 11'!B12</f>
        <v>Deslocamento de cerca de tela galvanizada fio 12 malha 3" x 3"</v>
      </c>
      <c r="C531" s="702">
        <f>'Table 11'!C12</f>
        <v>0</v>
      </c>
      <c r="D531" s="335" t="str">
        <f>'Table 11'!D12</f>
        <v>M</v>
      </c>
      <c r="F531" s="335">
        <f>'Table 11'!F12</f>
        <v>36.42</v>
      </c>
    </row>
    <row r="532" spans="1:6" x14ac:dyDescent="0.2">
      <c r="A532" s="335">
        <f>'Table 11'!A13</f>
        <v>40728</v>
      </c>
      <c r="B532" s="701" t="str">
        <f>'Table 11'!B13</f>
        <v>Dissipador de energia aplicado a saída d'água tipo DP-1</v>
      </c>
      <c r="C532" s="702">
        <f>'Table 11'!C13</f>
        <v>0</v>
      </c>
      <c r="D532" s="335" t="str">
        <f>'Table 11'!D13</f>
        <v>Ud</v>
      </c>
      <c r="F532" s="335">
        <f>'Table 11'!F13</f>
        <v>327.47000000000003</v>
      </c>
    </row>
    <row r="533" spans="1:6" x14ac:dyDescent="0.2">
      <c r="A533" s="335">
        <f>'Table 11'!A14</f>
        <v>40732</v>
      </c>
      <c r="B533" s="701" t="str">
        <f>'Table 11'!B14</f>
        <v>Dissipador de energia aplicado a saída de bueiro/descida d'agua de aterro (DEB-01)</v>
      </c>
      <c r="C533" s="702">
        <f>'Table 11'!C14</f>
        <v>0</v>
      </c>
      <c r="D533" s="335" t="str">
        <f>'Table 11'!D14</f>
        <v>Ud</v>
      </c>
      <c r="F533" s="335">
        <f>'Table 11'!F14</f>
        <v>587.29999999999995</v>
      </c>
    </row>
    <row r="534" spans="1:6" x14ac:dyDescent="0.2">
      <c r="A534" s="335">
        <f>'Table 11'!A15</f>
        <v>40733</v>
      </c>
      <c r="B534" s="701" t="str">
        <f>'Table 11'!B15</f>
        <v>Dissipador de energia aplicado a saída de bueiro/descida d'água de aterro (DEB-02)</v>
      </c>
      <c r="C534" s="702">
        <f>'Table 11'!C15</f>
        <v>0</v>
      </c>
      <c r="D534" s="335" t="str">
        <f>'Table 11'!D15</f>
        <v>Ud</v>
      </c>
      <c r="F534" s="335">
        <f>'Table 11'!F15</f>
        <v>1436.54</v>
      </c>
    </row>
    <row r="535" spans="1:6" x14ac:dyDescent="0.2">
      <c r="A535" s="335">
        <f>'Table 11'!A16</f>
        <v>40734</v>
      </c>
      <c r="B535" s="701" t="str">
        <f>'Table 11'!B16</f>
        <v>Dissipador de energia aplicado a saída de bueiro/descida d'água de aterro (DEB-03)</v>
      </c>
      <c r="C535" s="702">
        <f>'Table 11'!C16</f>
        <v>0</v>
      </c>
      <c r="D535" s="335" t="str">
        <f>'Table 11'!D16</f>
        <v>Ud</v>
      </c>
      <c r="F535" s="335">
        <f>'Table 11'!F16</f>
        <v>2246.21</v>
      </c>
    </row>
    <row r="536" spans="1:6" x14ac:dyDescent="0.2">
      <c r="A536" s="335">
        <f>'Table 11'!A17</f>
        <v>40735</v>
      </c>
      <c r="B536" s="701" t="str">
        <f>'Table 11'!B17</f>
        <v>Dissipador de energia aplicado a saída de bueiro/descida d'água de aterro (DEB-04)</v>
      </c>
      <c r="C536" s="702">
        <f>'Table 11'!C17</f>
        <v>0</v>
      </c>
      <c r="D536" s="335" t="str">
        <f>'Table 11'!D17</f>
        <v>Ud</v>
      </c>
      <c r="F536" s="335">
        <f>'Table 11'!F17</f>
        <v>3241.98</v>
      </c>
    </row>
    <row r="537" spans="1:6" x14ac:dyDescent="0.2">
      <c r="A537" s="335">
        <f>'Table 11'!A18</f>
        <v>40736</v>
      </c>
      <c r="B537" s="701" t="str">
        <f>'Table 11'!B18</f>
        <v>Dissipador de energia aplicado a saída de bueiro/descida d'água de aterro (DEB-05)</v>
      </c>
      <c r="C537" s="702">
        <f>'Table 11'!C18</f>
        <v>0</v>
      </c>
      <c r="D537" s="335" t="str">
        <f>'Table 11'!D18</f>
        <v>Ud</v>
      </c>
      <c r="F537" s="335">
        <f>'Table 11'!F18</f>
        <v>4358.18</v>
      </c>
    </row>
    <row r="538" spans="1:6" x14ac:dyDescent="0.2">
      <c r="A538" s="335">
        <f>'Table 11'!A19</f>
        <v>40737</v>
      </c>
      <c r="B538" s="701" t="str">
        <f>'Table 11'!B19</f>
        <v>Dissipador de energia aplicado a saída de bueiro/descida d'água de aterro (DEB-06)</v>
      </c>
      <c r="C538" s="702">
        <f>'Table 11'!C19</f>
        <v>0</v>
      </c>
      <c r="D538" s="335" t="str">
        <f>'Table 11'!D19</f>
        <v>Ud</v>
      </c>
      <c r="F538" s="335">
        <f>'Table 11'!F19</f>
        <v>6912.14</v>
      </c>
    </row>
    <row r="539" spans="1:6" x14ac:dyDescent="0.2">
      <c r="A539" s="335">
        <f>'Table 11'!A20</f>
        <v>40738</v>
      </c>
      <c r="B539" s="701" t="str">
        <f>'Table 11'!B20</f>
        <v>Dissipador de energia aplicado a saída de bueiro/descida d'água de aterro (DEB-07)</v>
      </c>
      <c r="C539" s="702">
        <f>'Table 11'!C20</f>
        <v>0</v>
      </c>
      <c r="D539" s="335" t="str">
        <f>'Table 11'!D20</f>
        <v>Ud</v>
      </c>
      <c r="F539" s="335">
        <f>'Table 11'!F20</f>
        <v>4429.7</v>
      </c>
    </row>
    <row r="540" spans="1:6" x14ac:dyDescent="0.2">
      <c r="A540" s="335">
        <f>'Table 11'!A21</f>
        <v>40739</v>
      </c>
      <c r="B540" s="701" t="str">
        <f>'Table 11'!B21</f>
        <v>Dissipador de energia aplicado a saída de bueiro/descida d'água de aterro (DEB-08)</v>
      </c>
      <c r="C540" s="702">
        <f>'Table 11'!C21</f>
        <v>0</v>
      </c>
      <c r="D540" s="335" t="str">
        <f>'Table 11'!D21</f>
        <v>Ud</v>
      </c>
      <c r="F540" s="335">
        <f>'Table 11'!F21</f>
        <v>5958.33</v>
      </c>
    </row>
    <row r="541" spans="1:6" x14ac:dyDescent="0.2">
      <c r="A541" s="335">
        <f>'Table 11'!A22</f>
        <v>40740</v>
      </c>
      <c r="B541" s="701" t="str">
        <f>'Table 11'!B22</f>
        <v>Dissipador de energia aplicado a saída de bueiro/descida d'água de aterro (DEB-09)</v>
      </c>
      <c r="C541" s="702">
        <f>'Table 11'!C22</f>
        <v>0</v>
      </c>
      <c r="D541" s="335" t="str">
        <f>'Table 11'!D22</f>
        <v>Ud</v>
      </c>
      <c r="F541" s="335">
        <f>'Table 11'!F22</f>
        <v>9225.7000000000007</v>
      </c>
    </row>
    <row r="542" spans="1:6" x14ac:dyDescent="0.2">
      <c r="A542" s="335">
        <f>'Table 11'!A23</f>
        <v>40741</v>
      </c>
      <c r="B542" s="701" t="str">
        <f>'Table 11'!B23</f>
        <v>Dissipador de energia aplicado a saída de bueiro/descida d'água de aterro (DEB-10)</v>
      </c>
      <c r="C542" s="702">
        <f>'Table 11'!C23</f>
        <v>0</v>
      </c>
      <c r="D542" s="335" t="str">
        <f>'Table 11'!D23</f>
        <v>Ud</v>
      </c>
      <c r="F542" s="335">
        <f>'Table 11'!F23</f>
        <v>5624.36</v>
      </c>
    </row>
    <row r="543" spans="1:6" x14ac:dyDescent="0.2">
      <c r="A543" s="335">
        <f>'Table 11'!A24</f>
        <v>40742</v>
      </c>
      <c r="B543" s="701" t="str">
        <f>'Table 11'!B24</f>
        <v>Dissipador de energia aplicado a saída de bueiro/descida d'água de aterro (DEB-12)</v>
      </c>
      <c r="C543" s="702">
        <f>'Table 11'!C24</f>
        <v>0</v>
      </c>
      <c r="D543" s="335" t="str">
        <f>'Table 11'!D24</f>
        <v>Ud</v>
      </c>
      <c r="F543" s="335">
        <f>'Table 11'!F24</f>
        <v>11537.39</v>
      </c>
    </row>
    <row r="544" spans="1:6" x14ac:dyDescent="0.2">
      <c r="A544" s="335">
        <f>'Table 11'!A25</f>
        <v>40729</v>
      </c>
      <c r="B544" s="701" t="str">
        <f>'Table 11'!B25</f>
        <v>Dissipador de energia aplicado a saída de sarjeta/valeta (DES-01)</v>
      </c>
      <c r="C544" s="702">
        <f>'Table 11'!C25</f>
        <v>0</v>
      </c>
      <c r="D544" s="335" t="str">
        <f>'Table 11'!D25</f>
        <v>Ud</v>
      </c>
      <c r="F544" s="335">
        <f>'Table 11'!F25</f>
        <v>275.33</v>
      </c>
    </row>
    <row r="545" spans="1:6" x14ac:dyDescent="0.2">
      <c r="A545" s="335">
        <f>'Table 11'!A26</f>
        <v>40730</v>
      </c>
      <c r="B545" s="701" t="str">
        <f>'Table 11'!B26</f>
        <v>Dissipador de energia aplicado a saída de sarjeta/valeta (DES-02)</v>
      </c>
      <c r="C545" s="702">
        <f>'Table 11'!C26</f>
        <v>0</v>
      </c>
      <c r="D545" s="335" t="str">
        <f>'Table 11'!D26</f>
        <v>Ud</v>
      </c>
      <c r="F545" s="335">
        <f>'Table 11'!F26</f>
        <v>327.47000000000003</v>
      </c>
    </row>
    <row r="546" spans="1:6" x14ac:dyDescent="0.2">
      <c r="A546" s="335">
        <f>'Table 11'!A27</f>
        <v>40731</v>
      </c>
      <c r="B546" s="701" t="str">
        <f>'Table 11'!B27</f>
        <v>Dissipador de energia aplicado a saída de sarjeta/valeta (DES-03)</v>
      </c>
      <c r="C546" s="702">
        <f>'Table 11'!C27</f>
        <v>0</v>
      </c>
      <c r="D546" s="335" t="str">
        <f>'Table 11'!D27</f>
        <v>Ud</v>
      </c>
      <c r="F546" s="335">
        <f>'Table 11'!F27</f>
        <v>390.48</v>
      </c>
    </row>
    <row r="547" spans="1:6" x14ac:dyDescent="0.2">
      <c r="A547" s="335">
        <f>'Table 11'!A28</f>
        <v>40650</v>
      </c>
      <c r="B547" s="701" t="str">
        <f>'Table 11'!B28</f>
        <v>Dreno de alívio de pavimento (DP - DAP - 01),  com utilização de geotêxtil não tecido RT 07 kn
/m, inclusive transporte da brita</v>
      </c>
      <c r="C547" s="702">
        <f>'Table 11'!C28</f>
        <v>0</v>
      </c>
      <c r="D547" s="335" t="str">
        <f>'Table 11'!D28</f>
        <v>M</v>
      </c>
      <c r="F547" s="335">
        <f>'Table 11'!F28</f>
        <v>52.18</v>
      </c>
    </row>
    <row r="548" spans="1:6" x14ac:dyDescent="0.2">
      <c r="A548" s="335">
        <f>'Table 11'!A29</f>
        <v>40637</v>
      </c>
      <c r="B548" s="701" t="str">
        <f>'Table 11'!B29</f>
        <v>Dreno de PVC  D = 100 mm</v>
      </c>
      <c r="C548" s="702">
        <f>'Table 11'!C29</f>
        <v>0</v>
      </c>
      <c r="D548" s="335" t="str">
        <f>'Table 11'!D29</f>
        <v>M</v>
      </c>
      <c r="F548" s="335">
        <f>'Table 11'!F29</f>
        <v>28.57</v>
      </c>
    </row>
    <row r="549" spans="1:6" x14ac:dyDescent="0.2">
      <c r="A549" s="335">
        <f>'Table 11'!A30</f>
        <v>40636</v>
      </c>
      <c r="B549" s="701" t="str">
        <f>'Table 11'!B30</f>
        <v>Dreno de PVC  D = 50 mm</v>
      </c>
      <c r="C549" s="702">
        <f>'Table 11'!C30</f>
        <v>0</v>
      </c>
      <c r="D549" s="335" t="str">
        <f>'Table 11'!D30</f>
        <v>M</v>
      </c>
      <c r="F549" s="335">
        <f>'Table 11'!F30</f>
        <v>21.32</v>
      </c>
    </row>
    <row r="550" spans="1:6" x14ac:dyDescent="0.2">
      <c r="A550" s="335">
        <f>'Table 11'!A31</f>
        <v>40712</v>
      </c>
      <c r="B550" s="701" t="str">
        <f>'Table 11'!B31</f>
        <v>Dreno Longitudinal tipo Trincheira Drenante, H = 0,90 m com tubo poroso tipo PEAD de diâm
= 100 mm, incluindo esc. em mat. 1ª cat. e transporte do tubo</v>
      </c>
      <c r="C550" s="702">
        <f>'Table 11'!C31</f>
        <v>0</v>
      </c>
      <c r="D550" s="335" t="str">
        <f>'Table 11'!D31</f>
        <v>M</v>
      </c>
      <c r="F550" s="335">
        <f>'Table 11'!F31</f>
        <v>85.1</v>
      </c>
    </row>
    <row r="551" spans="1:6" x14ac:dyDescent="0.2">
      <c r="A551" s="335">
        <f>'Table 11'!A32</f>
        <v>40713</v>
      </c>
      <c r="B551" s="701" t="str">
        <f>'Table 11'!B32</f>
        <v>Dreno Longitudinal tipo Trincheira Drenante, H = 0,90 m com tubo poroso tipo PEAD de diâm
= 100 mm, incluindo esc. mat. 3ª cat. e transporte do tubo</v>
      </c>
      <c r="C551" s="702">
        <f>'Table 11'!C32</f>
        <v>0</v>
      </c>
      <c r="D551" s="335" t="str">
        <f>'Table 11'!D32</f>
        <v>M</v>
      </c>
      <c r="F551" s="335">
        <f>'Table 11'!F32</f>
        <v>112.37</v>
      </c>
    </row>
    <row r="552" spans="1:6" x14ac:dyDescent="0.2">
      <c r="A552" s="335">
        <f>'Table 11'!A33</f>
        <v>41262</v>
      </c>
      <c r="B552" s="701" t="str">
        <f>'Table 11'!B33</f>
        <v>Dreno Longitudinal tipo Trincheira Drenante, H=0,40m c/ tubo poroso tipo PEAD d=65mm,
inclus. esc. em mat. 1ª cat.e geotêxtil não tecido RT 07 kN/m</v>
      </c>
      <c r="C552" s="702">
        <f>'Table 11'!C33</f>
        <v>0</v>
      </c>
      <c r="D552" s="335" t="str">
        <f>'Table 11'!D33</f>
        <v>M</v>
      </c>
      <c r="F552" s="335">
        <f>'Table 11'!F33</f>
        <v>85.86</v>
      </c>
    </row>
    <row r="553" spans="1:6" x14ac:dyDescent="0.2">
      <c r="A553" s="335">
        <f>'Table 11'!A34</f>
        <v>41259</v>
      </c>
      <c r="B553" s="701" t="str">
        <f>'Table 11'!B34</f>
        <v>Dreno ou Barbacã em tubo PVC, diâmetro de 2"</v>
      </c>
      <c r="C553" s="702">
        <f>'Table 11'!C34</f>
        <v>0</v>
      </c>
      <c r="D553" s="335" t="str">
        <f>'Table 11'!D34</f>
        <v>M</v>
      </c>
      <c r="F553" s="335">
        <f>'Table 11'!F34</f>
        <v>19.45</v>
      </c>
    </row>
    <row r="554" spans="1:6" x14ac:dyDescent="0.2">
      <c r="A554" s="335">
        <f>'Table 11'!A35</f>
        <v>40640</v>
      </c>
      <c r="B554" s="701" t="str">
        <f>'Table 11'!B35</f>
        <v>Dreno profundo com enchimento de areia, escavação em material 1ª categoria, inclusive
transporte da areia</v>
      </c>
      <c r="C554" s="702">
        <f>'Table 11'!C35</f>
        <v>0</v>
      </c>
      <c r="D554" s="335" t="str">
        <f>'Table 11'!D35</f>
        <v>M</v>
      </c>
      <c r="F554" s="335">
        <f>'Table 11'!F35</f>
        <v>97.42</v>
      </c>
    </row>
    <row r="555" spans="1:6" x14ac:dyDescent="0.2">
      <c r="A555" s="335">
        <f>'Table 11'!A36</f>
        <v>40642</v>
      </c>
      <c r="B555" s="701" t="str">
        <f>'Table 11'!B36</f>
        <v>Dreno profundo com enchimento de brita e areia (1:1) escavação em material 1ª categoria,
inclusive transporte da areia e da brita</v>
      </c>
      <c r="C555" s="702">
        <f>'Table 11'!C36</f>
        <v>0</v>
      </c>
      <c r="D555" s="335" t="str">
        <f>'Table 11'!D36</f>
        <v>M</v>
      </c>
      <c r="F555" s="335">
        <f>'Table 11'!F36</f>
        <v>98.38</v>
      </c>
    </row>
    <row r="556" spans="1:6" x14ac:dyDescent="0.2">
      <c r="A556" s="335">
        <f>'Table 11'!A37</f>
        <v>40643</v>
      </c>
      <c r="B556" s="701" t="str">
        <f>'Table 11'!B37</f>
        <v>Dreno profundo com enchimento de brita e areia (1:1) escavação em material 2ª categoria,
inclusive transporte da areia e da brita</v>
      </c>
      <c r="C556" s="702">
        <f>'Table 11'!C37</f>
        <v>0</v>
      </c>
      <c r="D556" s="335" t="str">
        <f>'Table 11'!D37</f>
        <v>M</v>
      </c>
      <c r="F556" s="335">
        <f>'Table 11'!F37</f>
        <v>105.71</v>
      </c>
    </row>
    <row r="557" spans="1:6" x14ac:dyDescent="0.2">
      <c r="A557" s="335">
        <f>'Table 11'!A38</f>
        <v>40641</v>
      </c>
      <c r="B557" s="701" t="str">
        <f>'Table 11'!B38</f>
        <v>Dreno profundo com enchimento de brita, escavação em material 1ª categoria,  inclusive
transporte da brita</v>
      </c>
      <c r="C557" s="702">
        <f>'Table 11'!C38</f>
        <v>0</v>
      </c>
      <c r="D557" s="335" t="str">
        <f>'Table 11'!D38</f>
        <v>M</v>
      </c>
      <c r="F557" s="335">
        <f>'Table 11'!F38</f>
        <v>92.24</v>
      </c>
    </row>
    <row r="558" spans="1:6" x14ac:dyDescent="0.2">
      <c r="A558" s="335">
        <f>'Table 11'!A39</f>
        <v>40648</v>
      </c>
      <c r="B558" s="701" t="str">
        <f>'Table 11'!B39</f>
        <v>Dreno profundo com tubo poroso, D = 0,20 m com enchimento de brita e areia, escavação em
material 2ª categoria, inclusive transp.da areia, brita, tubo</v>
      </c>
      <c r="C558" s="702">
        <f>'Table 11'!C39</f>
        <v>0</v>
      </c>
      <c r="D558" s="335" t="str">
        <f>'Table 11'!D39</f>
        <v>M</v>
      </c>
      <c r="F558" s="335">
        <f>'Table 11'!F39</f>
        <v>120.49</v>
      </c>
    </row>
    <row r="559" spans="1:6" x14ac:dyDescent="0.2">
      <c r="A559" s="335">
        <f>'Table 11'!A40</f>
        <v>40649</v>
      </c>
      <c r="B559" s="701" t="str">
        <f>'Table 11'!B40</f>
        <v>Dreno profundo com tubo poroso, D = 0,20 m com enchimento de brita, escavação em
material 3ª categoria (DPR-01),  inclusive transporte da brita, tubo</v>
      </c>
      <c r="C559" s="702">
        <f>'Table 11'!C40</f>
        <v>0</v>
      </c>
      <c r="D559" s="335" t="str">
        <f>'Table 11'!D40</f>
        <v>M</v>
      </c>
      <c r="F559" s="335">
        <f>'Table 11'!F40</f>
        <v>97.49</v>
      </c>
    </row>
    <row r="560" spans="1:6" x14ac:dyDescent="0.2">
      <c r="A560" s="335">
        <f>'Table 11'!A41</f>
        <v>40645</v>
      </c>
      <c r="B560" s="701" t="str">
        <f>'Table 11'!B41</f>
        <v>Dreno profundo D = 0,10 m c/ enchim. brita, areia (1:1) escav. mat. 3º categ.incl. transp. areia,
brita c/ geotêxtil não tecido res.long. mín 16kn/m</v>
      </c>
      <c r="C560" s="702">
        <f>'Table 11'!C41</f>
        <v>0</v>
      </c>
      <c r="D560" s="335" t="str">
        <f>'Table 11'!D41</f>
        <v>M</v>
      </c>
      <c r="F560" s="335">
        <f>'Table 11'!F41</f>
        <v>216.08</v>
      </c>
    </row>
    <row r="561" spans="1:6" x14ac:dyDescent="0.2">
      <c r="A561" s="335">
        <f>'Table 11'!A42</f>
        <v>40644</v>
      </c>
      <c r="B561" s="701" t="str">
        <f>'Table 11'!B42</f>
        <v>Dreno profundo D = 0,10 m c/enchim. brita e areia (1:1) escav.mat. 1º categ., inclus.transp.
areia, brita,c/ geotêxtil não tecido res.long. mín 16 kn/m</v>
      </c>
      <c r="C561" s="702">
        <f>'Table 11'!C42</f>
        <v>0</v>
      </c>
      <c r="D561" s="335" t="str">
        <f>'Table 11'!D42</f>
        <v>M</v>
      </c>
      <c r="F561" s="335">
        <f>'Table 11'!F42</f>
        <v>130.65</v>
      </c>
    </row>
    <row r="562" spans="1:6" x14ac:dyDescent="0.2">
      <c r="A562" s="335">
        <f>'Table 11'!A43</f>
        <v>40646</v>
      </c>
      <c r="B562" s="701" t="str">
        <f>'Table 11'!B43</f>
        <v>Dreno profundo D = 0,20 m com enchimento de areia, escavação em material 1ª categoria (
DPS-01), inclusive transporte da areia e do tubo</v>
      </c>
      <c r="C562" s="702">
        <f>'Table 11'!C43</f>
        <v>0</v>
      </c>
      <c r="D562" s="335" t="str">
        <f>'Table 11'!D43</f>
        <v>M</v>
      </c>
      <c r="F562" s="335">
        <f>'Table 11'!F43</f>
        <v>118.19</v>
      </c>
    </row>
    <row r="563" spans="1:6" x14ac:dyDescent="0.2">
      <c r="A563" s="335">
        <f>'Table 11'!A44</f>
        <v>40647</v>
      </c>
      <c r="B563" s="701" t="str">
        <f>'Table 11'!B44</f>
        <v>Dreno profundo D = 0,20 m com enchimento de brita e areia, escavação em material 1ª
categoria, inclusive transporte da brita e da areia</v>
      </c>
      <c r="C563" s="702">
        <f>'Table 11'!C44</f>
        <v>0</v>
      </c>
      <c r="D563" s="335" t="str">
        <f>'Table 11'!D44</f>
        <v>M</v>
      </c>
      <c r="F563" s="335">
        <f>'Table 11'!F44</f>
        <v>113.16</v>
      </c>
    </row>
    <row r="564" spans="1:6" x14ac:dyDescent="0.2">
      <c r="A564" s="335">
        <f>'Table 11'!A45</f>
        <v>40704</v>
      </c>
      <c r="B564" s="701" t="str">
        <f>'Table 11'!B45</f>
        <v>Dreno profundo em solo com tubo PEAD perfur. D=100 mm, envolto por geotêxtil não tecido
RT16 kn/m, preenchim. c/ brita, incl. transporte</v>
      </c>
      <c r="C564" s="702">
        <f>'Table 11'!C45</f>
        <v>0</v>
      </c>
      <c r="D564" s="335" t="str">
        <f>'Table 11'!D45</f>
        <v>M</v>
      </c>
      <c r="F564" s="335">
        <f>'Table 11'!F45</f>
        <v>85.56</v>
      </c>
    </row>
    <row r="565" spans="1:6" x14ac:dyDescent="0.2">
      <c r="A565" s="335">
        <f>'Table 11'!A46</f>
        <v>41107</v>
      </c>
      <c r="B565" s="701" t="str">
        <f>'Table 11'!B46</f>
        <v>Dreno profundo para corte em solo, com enchimento em brita revestido com geotextil não
tecido RT 16 kn/m, inclusive transporte da brita</v>
      </c>
      <c r="C565" s="702">
        <f>'Table 11'!C46</f>
        <v>0</v>
      </c>
      <c r="D565" s="335" t="str">
        <f>'Table 11'!D46</f>
        <v>M</v>
      </c>
      <c r="F565" s="335">
        <f>'Table 11'!F46</f>
        <v>119</v>
      </c>
    </row>
    <row r="566" spans="1:6" x14ac:dyDescent="0.2">
      <c r="A566" s="335">
        <f>'Table 11'!A47</f>
        <v>40638</v>
      </c>
      <c r="B566" s="701" t="str">
        <f>'Table 11'!B47</f>
        <v>Dreno sub-horizontal D = 50 mm em PVC, com geotêxtil não tecido RT 16 kn/m, exclusive
transportes</v>
      </c>
      <c r="C566" s="702">
        <f>'Table 11'!C47</f>
        <v>0</v>
      </c>
      <c r="D566" s="335" t="str">
        <f>'Table 11'!D47</f>
        <v>M</v>
      </c>
      <c r="F566" s="335">
        <f>'Table 11'!F47</f>
        <v>455.67</v>
      </c>
    </row>
    <row r="567" spans="1:6" x14ac:dyDescent="0.2">
      <c r="A567" s="335">
        <f>'Table 11'!A48</f>
        <v>41188</v>
      </c>
      <c r="B567" s="701" t="str">
        <f>'Table 11'!B48</f>
        <v>Dreno sub-horizontal D=50mm em PVC (escavação em alteração de rocha), inclusive geotêxtil
não tecido RT 16 kn/m, exclusive transportes</v>
      </c>
      <c r="C567" s="702">
        <f>'Table 11'!C48</f>
        <v>0</v>
      </c>
      <c r="D567" s="335" t="str">
        <f>'Table 11'!D48</f>
        <v>M</v>
      </c>
      <c r="F567" s="335">
        <f>'Table 11'!F48</f>
        <v>728.67</v>
      </c>
    </row>
    <row r="568" spans="1:6" x14ac:dyDescent="0.2">
      <c r="A568" s="335">
        <f>'Table 11'!A49</f>
        <v>41187</v>
      </c>
      <c r="B568" s="701" t="str">
        <f>'Table 11'!B49</f>
        <v>Dreno sub-horizontal D=50mm em PVC (escavação em rocha sã), inlusive geotêxtil não tecido
RT 16 kn/m, exclusive transportes</v>
      </c>
      <c r="C568" s="702">
        <f>'Table 11'!C49</f>
        <v>0</v>
      </c>
      <c r="D568" s="335" t="str">
        <f>'Table 11'!D49</f>
        <v>M</v>
      </c>
      <c r="F568" s="335">
        <f>'Table 11'!F49</f>
        <v>963.38</v>
      </c>
    </row>
    <row r="569" spans="1:6" x14ac:dyDescent="0.2">
      <c r="A569" s="335">
        <f>'Table 11'!A50</f>
        <v>40705</v>
      </c>
      <c r="B569" s="701" t="str">
        <f>'Table 11'!B50</f>
        <v>Dreno sub-superficial  rocha (h=0,55m) c/ tubo PEAD perfur. d=100mm, env. por geotêxtil16kn
/m, preenc.c/ brita, inclus.transp. tubo, exclusive transp.brita</v>
      </c>
      <c r="C569" s="702">
        <f>'Table 11'!C50</f>
        <v>0</v>
      </c>
      <c r="D569" s="335" t="str">
        <f>'Table 11'!D50</f>
        <v>M</v>
      </c>
      <c r="F569" s="335">
        <f>'Table 11'!F50</f>
        <v>69.36</v>
      </c>
    </row>
    <row r="570" spans="1:6" x14ac:dyDescent="0.2">
      <c r="A570" s="335">
        <f>'Table 11'!A51</f>
        <v>40639</v>
      </c>
      <c r="B570" s="701" t="str">
        <f>'Table 11'!B51</f>
        <v>Dreno vertical D = 75 mm em PVC, com geotêxtil não tecido resistência longitudinal 16 kn/m</v>
      </c>
      <c r="C570" s="702">
        <f>'Table 11'!C51</f>
        <v>0</v>
      </c>
      <c r="D570" s="335" t="str">
        <f>'Table 11'!D51</f>
        <v>M</v>
      </c>
      <c r="F570" s="335">
        <f>'Table 11'!F51</f>
        <v>460.23</v>
      </c>
    </row>
    <row r="571" spans="1:6" x14ac:dyDescent="0.2">
      <c r="A571" s="335">
        <f>'Table 12'!A5</f>
        <v>41227</v>
      </c>
      <c r="B571" s="701" t="str">
        <f>'Table 12'!B5</f>
        <v>Eletroduto de ferro galvanizado DN 4", inclusive conexões, exclusive escavação e reaterro,
fornecimento e assentamento</v>
      </c>
      <c r="C571" s="702">
        <f>'Table 12'!C5</f>
        <v>0</v>
      </c>
      <c r="D571" s="335" t="str">
        <f>'Table 12'!D5</f>
        <v>M</v>
      </c>
      <c r="E571" s="335">
        <f>'Table 12'!E5</f>
        <v>0</v>
      </c>
      <c r="F571" s="335">
        <f>'Table 12'!F5</f>
        <v>127.1</v>
      </c>
    </row>
    <row r="572" spans="1:6" x14ac:dyDescent="0.2">
      <c r="A572" s="335">
        <f>'Table 12'!A6</f>
        <v>40951</v>
      </c>
      <c r="B572" s="701" t="str">
        <f>'Table 12'!B6</f>
        <v>Eletroduto para rede de lógica, inclusive conexões</v>
      </c>
      <c r="C572" s="702">
        <f>'Table 12'!C6</f>
        <v>0</v>
      </c>
      <c r="D572" s="335" t="str">
        <f>'Table 12'!D6</f>
        <v>M</v>
      </c>
      <c r="F572" s="335">
        <f>'Table 12'!F6</f>
        <v>23.11</v>
      </c>
    </row>
    <row r="573" spans="1:6" x14ac:dyDescent="0.2">
      <c r="A573" s="335">
        <f>'Table 12'!A7</f>
        <v>41121</v>
      </c>
      <c r="B573" s="701" t="str">
        <f>'Table 12'!B7</f>
        <v>Eletroduto PVC diâmetro 75mm, fornecimento e assentamento</v>
      </c>
      <c r="C573" s="702">
        <f>'Table 12'!C7</f>
        <v>0</v>
      </c>
      <c r="D573" s="335" t="str">
        <f>'Table 12'!D7</f>
        <v>M</v>
      </c>
      <c r="F573" s="335">
        <f>'Table 12'!F7</f>
        <v>22.98</v>
      </c>
    </row>
    <row r="574" spans="1:6" x14ac:dyDescent="0.2">
      <c r="A574" s="335">
        <f>'Table 12'!A8</f>
        <v>41120</v>
      </c>
      <c r="B574" s="701" t="str">
        <f>'Table 12'!B8</f>
        <v>Eletroduto PVC rígido roscável diâm. 50mm, fornecimento e assentamento</v>
      </c>
      <c r="C574" s="702">
        <f>'Table 12'!C8</f>
        <v>0</v>
      </c>
      <c r="D574" s="335" t="str">
        <f>'Table 12'!D8</f>
        <v>M</v>
      </c>
      <c r="F574" s="335">
        <f>'Table 12'!F8</f>
        <v>15.41</v>
      </c>
    </row>
    <row r="575" spans="1:6" x14ac:dyDescent="0.2">
      <c r="A575" s="335">
        <f>'Table 12'!A9</f>
        <v>41128</v>
      </c>
      <c r="B575" s="701" t="str">
        <f>'Table 12'!B9</f>
        <v>Eletroduto tipo Kanaflex  diâmetro 1 1/4", fornecimento e assentamento</v>
      </c>
      <c r="C575" s="702">
        <f>'Table 12'!C9</f>
        <v>0</v>
      </c>
      <c r="D575" s="335" t="str">
        <f>'Table 12'!D9</f>
        <v>M</v>
      </c>
      <c r="F575" s="335">
        <f>'Table 12'!F9</f>
        <v>7.1</v>
      </c>
    </row>
    <row r="576" spans="1:6" x14ac:dyDescent="0.2">
      <c r="A576" s="335">
        <f>'Table 12'!A10</f>
        <v>41129</v>
      </c>
      <c r="B576" s="701" t="str">
        <f>'Table 12'!B10</f>
        <v>Eletroduto tipo Kanaflex diâmetro 1 1/2", fornecimento e assentamento</v>
      </c>
      <c r="C576" s="702">
        <f>'Table 12'!C10</f>
        <v>0</v>
      </c>
      <c r="D576" s="335" t="str">
        <f>'Table 12'!D10</f>
        <v>M</v>
      </c>
      <c r="F576" s="335">
        <f>'Table 12'!F10</f>
        <v>8.07</v>
      </c>
    </row>
    <row r="577" spans="1:6" x14ac:dyDescent="0.2">
      <c r="A577" s="335">
        <f>'Table 12'!A11</f>
        <v>41131</v>
      </c>
      <c r="B577" s="701" t="str">
        <f>'Table 12'!B11</f>
        <v>Eletroduto tipo Kanaflex diâmetro 2", fornecimento e assentamento</v>
      </c>
      <c r="C577" s="702">
        <f>'Table 12'!C11</f>
        <v>0</v>
      </c>
      <c r="D577" s="335" t="str">
        <f>'Table 12'!D11</f>
        <v>M</v>
      </c>
      <c r="F577" s="335">
        <f>'Table 12'!F11</f>
        <v>9.57</v>
      </c>
    </row>
    <row r="578" spans="1:6" x14ac:dyDescent="0.2">
      <c r="A578" s="335">
        <f>'Table 12'!A12</f>
        <v>41130</v>
      </c>
      <c r="B578" s="701" t="str">
        <f>'Table 12'!B12</f>
        <v>Eletroduto tipo Kanaflex diâmetro 4", fornecimento e assentamento</v>
      </c>
      <c r="C578" s="702">
        <f>'Table 12'!C12</f>
        <v>0</v>
      </c>
      <c r="D578" s="335" t="str">
        <f>'Table 12'!D12</f>
        <v>M</v>
      </c>
      <c r="F578" s="335">
        <f>'Table 12'!F12</f>
        <v>17.46</v>
      </c>
    </row>
    <row r="579" spans="1:6" x14ac:dyDescent="0.2">
      <c r="A579" s="335">
        <f>'Table 12'!A13</f>
        <v>40997</v>
      </c>
      <c r="B579" s="701" t="str">
        <f>'Table 12'!B13</f>
        <v>Enrocamento de pedra arrumada com pá carregadeira e escavadeira, inclusive fornecimento,
exclusive transporte da pedra</v>
      </c>
      <c r="C579" s="702">
        <f>'Table 12'!C13</f>
        <v>0</v>
      </c>
      <c r="D579" s="335" t="str">
        <f>'Table 12'!D13</f>
        <v>M3</v>
      </c>
      <c r="F579" s="335">
        <f>'Table 12'!F13</f>
        <v>99.49</v>
      </c>
    </row>
    <row r="580" spans="1:6" x14ac:dyDescent="0.2">
      <c r="A580" s="335">
        <f>'Table 12'!A14</f>
        <v>40724</v>
      </c>
      <c r="B580" s="701" t="str">
        <f>'Table 12'!B14</f>
        <v>Enrocamento de pedra de mão arrumada exclusive transporte</v>
      </c>
      <c r="C580" s="702">
        <f>'Table 12'!C14</f>
        <v>0</v>
      </c>
      <c r="D580" s="335" t="str">
        <f>'Table 12'!D14</f>
        <v>M3</v>
      </c>
      <c r="F580" s="335">
        <f>'Table 12'!F14</f>
        <v>139.85</v>
      </c>
    </row>
    <row r="581" spans="1:6" x14ac:dyDescent="0.2">
      <c r="A581" s="335">
        <f>'Table 12'!A15</f>
        <v>40722</v>
      </c>
      <c r="B581" s="701" t="str">
        <f>'Table 12'!B15</f>
        <v>Enrocamento de pedra jogada exclusive fornecimento e transporte (utilização de material
considerado em medição)</v>
      </c>
      <c r="C581" s="702">
        <f>'Table 12'!C15</f>
        <v>0</v>
      </c>
      <c r="D581" s="335" t="str">
        <f>'Table 12'!D15</f>
        <v>M3</v>
      </c>
      <c r="F581" s="335">
        <f>'Table 12'!F15</f>
        <v>10.81</v>
      </c>
    </row>
    <row r="582" spans="1:6" x14ac:dyDescent="0.2">
      <c r="A582" s="335">
        <f>'Table 12'!A16</f>
        <v>40998</v>
      </c>
      <c r="B582" s="701" t="str">
        <f>'Table 12'!B16</f>
        <v>Enrocamento de pedra jogada exclusive o fornecimento e transporte da pedra</v>
      </c>
      <c r="C582" s="702">
        <f>'Table 12'!C16</f>
        <v>0</v>
      </c>
      <c r="D582" s="335" t="str">
        <f>'Table 12'!D16</f>
        <v>M3</v>
      </c>
      <c r="F582" s="335">
        <f>'Table 12'!F16</f>
        <v>10.26</v>
      </c>
    </row>
    <row r="583" spans="1:6" x14ac:dyDescent="0.2">
      <c r="A583" s="335">
        <f>'Table 12'!A17</f>
        <v>40723</v>
      </c>
      <c r="B583" s="701" t="str">
        <f>'Table 12'!B17</f>
        <v>Enrocamento de pedra jogada inclusive fornecimento, exclusive transporte da pedra</v>
      </c>
      <c r="C583" s="702">
        <f>'Table 12'!C17</f>
        <v>0</v>
      </c>
      <c r="D583" s="335" t="str">
        <f>'Table 12'!D17</f>
        <v>M3</v>
      </c>
      <c r="F583" s="335">
        <f>'Table 12'!F17</f>
        <v>72.03</v>
      </c>
    </row>
    <row r="584" spans="1:6" x14ac:dyDescent="0.2">
      <c r="A584" s="335">
        <f>'Table 12'!A18</f>
        <v>40335</v>
      </c>
      <c r="B584" s="701" t="str">
        <f>'Table 12'!B18</f>
        <v>Ensecadeira dupla de madeira esp.= 5 cm com 1 reaproveitamento</v>
      </c>
      <c r="C584" s="702">
        <f>'Table 12'!C18</f>
        <v>0</v>
      </c>
      <c r="D584" s="335" t="str">
        <f>'Table 12'!D18</f>
        <v>M2</v>
      </c>
      <c r="F584" s="335">
        <f>'Table 12'!F18</f>
        <v>552.61</v>
      </c>
    </row>
    <row r="585" spans="1:6" x14ac:dyDescent="0.2">
      <c r="A585" s="335">
        <f>'Table 12'!A19</f>
        <v>40334</v>
      </c>
      <c r="B585" s="701" t="str">
        <f>'Table 12'!B19</f>
        <v>Ensecadeira dupla de madeira esp.= 5 cm sem reaproveitamento, tudo incluído</v>
      </c>
      <c r="C585" s="702">
        <f>'Table 12'!C19</f>
        <v>0</v>
      </c>
      <c r="D585" s="335" t="str">
        <f>'Table 12'!D19</f>
        <v>M2</v>
      </c>
      <c r="F585" s="335">
        <f>'Table 12'!F19</f>
        <v>776.58</v>
      </c>
    </row>
    <row r="586" spans="1:6" x14ac:dyDescent="0.2">
      <c r="A586" s="335">
        <f>'Table 12'!A20</f>
        <v>40333</v>
      </c>
      <c r="B586" s="701" t="str">
        <f>'Table 12'!B20</f>
        <v>Ensecadeira simples de madeira esp.= 5 cm com 1 reaproveitamento, inclusive transporte das
madeiras</v>
      </c>
      <c r="C586" s="702">
        <f>'Table 12'!C20</f>
        <v>0</v>
      </c>
      <c r="D586" s="335" t="str">
        <f>'Table 12'!D20</f>
        <v>M2</v>
      </c>
      <c r="F586" s="335">
        <f>'Table 12'!F20</f>
        <v>276.3</v>
      </c>
    </row>
    <row r="587" spans="1:6" x14ac:dyDescent="0.2">
      <c r="A587" s="335">
        <f>'Table 12'!A21</f>
        <v>40332</v>
      </c>
      <c r="B587" s="701" t="str">
        <f>'Table 12'!B21</f>
        <v>Ensecadeira simples de madeira esp.= 5 cm sem reaproveitamento, inclusive transporte das
madeiras</v>
      </c>
      <c r="C587" s="702">
        <f>'Table 12'!C21</f>
        <v>0</v>
      </c>
      <c r="D587" s="335" t="str">
        <f>'Table 12'!D21</f>
        <v>M2</v>
      </c>
      <c r="F587" s="335">
        <f>'Table 12'!F21</f>
        <v>388.29</v>
      </c>
    </row>
    <row r="588" spans="1:6" x14ac:dyDescent="0.2">
      <c r="A588" s="335">
        <f>'Table 12'!A22</f>
        <v>40675</v>
      </c>
      <c r="B588" s="701" t="str">
        <f>'Table 12'!B22</f>
        <v>Entrada para descida d'agua DP-1 (calha/degraus) inclusive caiação</v>
      </c>
      <c r="C588" s="702">
        <f>'Table 12'!C22</f>
        <v>0</v>
      </c>
      <c r="D588" s="335" t="str">
        <f>'Table 12'!D22</f>
        <v>Ud</v>
      </c>
      <c r="F588" s="335">
        <f>'Table 12'!F22</f>
        <v>198.98</v>
      </c>
    </row>
    <row r="589" spans="1:6" x14ac:dyDescent="0.2">
      <c r="A589" s="335">
        <f>'Table 12'!A23</f>
        <v>40673</v>
      </c>
      <c r="B589" s="701" t="str">
        <f>'Table 12'!B23</f>
        <v>Entrada para descida d'água EDA-01</v>
      </c>
      <c r="C589" s="702">
        <f>'Table 12'!C23</f>
        <v>0</v>
      </c>
      <c r="D589" s="335" t="str">
        <f>'Table 12'!D23</f>
        <v>Ud</v>
      </c>
      <c r="F589" s="335">
        <f>'Table 12'!F23</f>
        <v>69.27</v>
      </c>
    </row>
    <row r="590" spans="1:6" x14ac:dyDescent="0.2">
      <c r="A590" s="335">
        <f>'Table 12'!A24</f>
        <v>40674</v>
      </c>
      <c r="B590" s="701" t="str">
        <f>'Table 12'!B24</f>
        <v>Entrada para descida d'água EDA-02</v>
      </c>
      <c r="C590" s="702">
        <f>'Table 12'!C24</f>
        <v>0</v>
      </c>
      <c r="D590" s="335" t="str">
        <f>'Table 12'!D24</f>
        <v>Ud</v>
      </c>
      <c r="F590" s="335">
        <f>'Table 12'!F24</f>
        <v>74.2</v>
      </c>
    </row>
    <row r="591" spans="1:6" x14ac:dyDescent="0.2">
      <c r="A591" s="335">
        <f>'Table 12'!A25</f>
        <v>41037</v>
      </c>
      <c r="B591" s="701" t="str">
        <f>'Table 12'!B25</f>
        <v>Escada de madeira executada sobre terreno inclinado, com 80 cm de largura mínima</v>
      </c>
      <c r="C591" s="702">
        <f>'Table 12'!C25</f>
        <v>0</v>
      </c>
      <c r="D591" s="335" t="str">
        <f>'Table 12'!D25</f>
        <v>M</v>
      </c>
      <c r="F591" s="335">
        <f>'Table 12'!F25</f>
        <v>64.319999999999993</v>
      </c>
    </row>
    <row r="592" spans="1:6" x14ac:dyDescent="0.2">
      <c r="A592" s="335">
        <f>'Table 12'!A26</f>
        <v>40258</v>
      </c>
      <c r="B592" s="701" t="str">
        <f>'Table 12'!B26</f>
        <v>Escavação manual em mat. 1ª cat. H= 0,00 a 1,50 m</v>
      </c>
      <c r="C592" s="702">
        <f>'Table 12'!C26</f>
        <v>0</v>
      </c>
      <c r="D592" s="335" t="str">
        <f>'Table 12'!D26</f>
        <v>M3</v>
      </c>
      <c r="F592" s="335">
        <f>'Table 12'!F26</f>
        <v>58.37</v>
      </c>
    </row>
    <row r="593" spans="1:6" x14ac:dyDescent="0.2">
      <c r="A593" s="335">
        <f>'Table 12'!A27</f>
        <v>40261</v>
      </c>
      <c r="B593" s="701" t="str">
        <f>'Table 12'!B27</f>
        <v>Escavação manual em mat. 1ª cat. H= 0,00 a 1,50 m com esgotamento</v>
      </c>
      <c r="C593" s="702">
        <f>'Table 12'!C27</f>
        <v>0</v>
      </c>
      <c r="D593" s="335" t="str">
        <f>'Table 12'!D27</f>
        <v>M3</v>
      </c>
      <c r="F593" s="335">
        <f>'Table 12'!F27</f>
        <v>66.61</v>
      </c>
    </row>
    <row r="594" spans="1:6" x14ac:dyDescent="0.2">
      <c r="A594" s="335">
        <f>'Table 12'!A28</f>
        <v>40259</v>
      </c>
      <c r="B594" s="701" t="str">
        <f>'Table 12'!B28</f>
        <v>Escavação manual em mat. 1ª cat. H= 1,50 a 3,00 m</v>
      </c>
      <c r="C594" s="702">
        <f>'Table 12'!C28</f>
        <v>0</v>
      </c>
      <c r="D594" s="335" t="str">
        <f>'Table 12'!D28</f>
        <v>M3</v>
      </c>
      <c r="F594" s="335">
        <f>'Table 12'!F28</f>
        <v>86.03</v>
      </c>
    </row>
    <row r="595" spans="1:6" x14ac:dyDescent="0.2">
      <c r="A595" s="335">
        <f>'Table 12'!A29</f>
        <v>40262</v>
      </c>
      <c r="B595" s="701" t="str">
        <f>'Table 12'!B29</f>
        <v>Escavação manual em mat. 1ª cat. H= 1,50 a 3,00 m com esgotamento</v>
      </c>
      <c r="C595" s="702">
        <f>'Table 12'!C29</f>
        <v>0</v>
      </c>
      <c r="D595" s="335" t="str">
        <f>'Table 12'!D29</f>
        <v>M3</v>
      </c>
      <c r="F595" s="335">
        <f>'Table 12'!F29</f>
        <v>94.27</v>
      </c>
    </row>
    <row r="596" spans="1:6" x14ac:dyDescent="0.2">
      <c r="A596" s="335">
        <f>'Table 12'!A30</f>
        <v>40260</v>
      </c>
      <c r="B596" s="701" t="str">
        <f>'Table 12'!B30</f>
        <v>Escavação manual em mat. 1ª cat. H= 3,00 a 4,50 m</v>
      </c>
      <c r="C596" s="702">
        <f>'Table 12'!C30</f>
        <v>0</v>
      </c>
      <c r="D596" s="335" t="str">
        <f>'Table 12'!D30</f>
        <v>M3</v>
      </c>
      <c r="F596" s="335">
        <f>'Table 12'!F30</f>
        <v>127.51</v>
      </c>
    </row>
    <row r="597" spans="1:6" x14ac:dyDescent="0.2">
      <c r="A597" s="335">
        <f>'Table 12'!A31</f>
        <v>40263</v>
      </c>
      <c r="B597" s="701" t="str">
        <f>'Table 12'!B31</f>
        <v>Escavação manual em mat. 1ª cat. H= 3,00 a 4,50 m com esgotamento</v>
      </c>
      <c r="C597" s="702">
        <f>'Table 12'!C31</f>
        <v>0</v>
      </c>
      <c r="D597" s="335" t="str">
        <f>'Table 12'!D31</f>
        <v>M3</v>
      </c>
      <c r="F597" s="335">
        <f>'Table 12'!F31</f>
        <v>135.76</v>
      </c>
    </row>
    <row r="598" spans="1:6" x14ac:dyDescent="0.2">
      <c r="A598" s="335">
        <f>'Table 12'!A32</f>
        <v>40267</v>
      </c>
      <c r="B598" s="701" t="str">
        <f>'Table 12'!B32</f>
        <v>Escavação manual em mat. 2ª cat. H= 0,00 a 1,50 m com esgotamento</v>
      </c>
      <c r="C598" s="702">
        <f>'Table 12'!C32</f>
        <v>0</v>
      </c>
      <c r="D598" s="335" t="str">
        <f>'Table 12'!D32</f>
        <v>M3</v>
      </c>
      <c r="F598" s="335">
        <f>'Table 12'!F32</f>
        <v>139.81</v>
      </c>
    </row>
    <row r="599" spans="1:6" x14ac:dyDescent="0.2">
      <c r="A599" s="335">
        <f>'Table 12'!A33</f>
        <v>40264</v>
      </c>
      <c r="B599" s="701" t="str">
        <f>'Table 12'!B33</f>
        <v>Escavação manual em mat. 2ª cat. H= 0,00 a 1,50 m sem detonação</v>
      </c>
      <c r="C599" s="702">
        <f>'Table 12'!C33</f>
        <v>0</v>
      </c>
      <c r="D599" s="335" t="str">
        <f>'Table 12'!D33</f>
        <v>M3</v>
      </c>
      <c r="F599" s="335">
        <f>'Table 12'!F33</f>
        <v>131.57</v>
      </c>
    </row>
    <row r="600" spans="1:6" x14ac:dyDescent="0.2">
      <c r="A600" s="335">
        <f>'Table 12'!A34</f>
        <v>40268</v>
      </c>
      <c r="B600" s="701" t="str">
        <f>'Table 12'!B34</f>
        <v>Escavação manual em mat. 2ª cat. H= 1,50 a 3,00 m com esgotamento</v>
      </c>
      <c r="C600" s="702">
        <f>'Table 12'!C34</f>
        <v>0</v>
      </c>
      <c r="D600" s="335" t="str">
        <f>'Table 12'!D34</f>
        <v>M3</v>
      </c>
      <c r="F600" s="335">
        <f>'Table 12'!F34</f>
        <v>171.98</v>
      </c>
    </row>
    <row r="601" spans="1:6" x14ac:dyDescent="0.2">
      <c r="A601" s="335">
        <f>'Table 12'!A35</f>
        <v>40265</v>
      </c>
      <c r="B601" s="701" t="str">
        <f>'Table 12'!B35</f>
        <v>Escavação manual em mat. 2ª cat. H= 1,50 a 3,00 m sem detonação</v>
      </c>
      <c r="C601" s="702">
        <f>'Table 12'!C35</f>
        <v>0</v>
      </c>
      <c r="D601" s="335" t="str">
        <f>'Table 12'!D35</f>
        <v>M3</v>
      </c>
      <c r="F601" s="335">
        <f>'Table 12'!F35</f>
        <v>163.72999999999999</v>
      </c>
    </row>
    <row r="602" spans="1:6" x14ac:dyDescent="0.2">
      <c r="A602" s="335">
        <f>'Table 12'!A36</f>
        <v>40269</v>
      </c>
      <c r="B602" s="701" t="str">
        <f>'Table 12'!B36</f>
        <v>Escavação manual em mat. 2ª cat. H= 3,00 a 4,50 m com esgotamento</v>
      </c>
      <c r="C602" s="702">
        <f>'Table 12'!C36</f>
        <v>0</v>
      </c>
      <c r="D602" s="335" t="str">
        <f>'Table 12'!D36</f>
        <v>M3</v>
      </c>
      <c r="F602" s="335">
        <f>'Table 12'!F36</f>
        <v>299.05</v>
      </c>
    </row>
    <row r="603" spans="1:6" x14ac:dyDescent="0.2">
      <c r="A603" s="335">
        <f>'Table 12'!A37</f>
        <v>40266</v>
      </c>
      <c r="B603" s="701" t="str">
        <f>'Table 12'!B37</f>
        <v>Escavação manual em mat. 2ª cat. H= 3,00 a 4,50 m sem detonação</v>
      </c>
      <c r="C603" s="702">
        <f>'Table 12'!C37</f>
        <v>0</v>
      </c>
      <c r="D603" s="335" t="str">
        <f>'Table 12'!D37</f>
        <v>M3</v>
      </c>
      <c r="F603" s="335">
        <f>'Table 12'!F37</f>
        <v>290.81</v>
      </c>
    </row>
    <row r="604" spans="1:6" x14ac:dyDescent="0.2">
      <c r="A604" s="335">
        <f>'Table 12'!A38</f>
        <v>40276</v>
      </c>
      <c r="B604" s="701" t="str">
        <f>'Table 12'!B38</f>
        <v>Escavação manual em mat. 3ª cat. H= 0,00 a 1,50 m, a fogo</v>
      </c>
      <c r="C604" s="702">
        <f>'Table 12'!C38</f>
        <v>0</v>
      </c>
      <c r="D604" s="335" t="str">
        <f>'Table 12'!D38</f>
        <v>M3</v>
      </c>
      <c r="F604" s="335">
        <f>'Table 12'!F38</f>
        <v>245.86</v>
      </c>
    </row>
    <row r="605" spans="1:6" x14ac:dyDescent="0.2">
      <c r="A605" s="335">
        <f>'Table 12'!A39</f>
        <v>40256</v>
      </c>
      <c r="B605" s="701" t="str">
        <f>'Table 12'!B39</f>
        <v>Escavação manual furos, valetas mat. 1ª cat. H= 0,00 a 1,50 m (dim. reduz.)</v>
      </c>
      <c r="C605" s="702">
        <f>'Table 12'!C39</f>
        <v>0</v>
      </c>
      <c r="D605" s="335" t="str">
        <f>'Table 12'!D39</f>
        <v>M3</v>
      </c>
      <c r="F605" s="335">
        <f>'Table 12'!F39</f>
        <v>86.03</v>
      </c>
    </row>
    <row r="606" spans="1:6" x14ac:dyDescent="0.2">
      <c r="A606" s="335">
        <f>'Table 12'!A40</f>
        <v>40257</v>
      </c>
      <c r="B606" s="701" t="str">
        <f>'Table 12'!B40</f>
        <v>Escavação manual furos, valetas mat. 2ª cat. H= 0,00 a 1,50 m sem detonação (dim. reduz.)</v>
      </c>
      <c r="C606" s="702">
        <f>'Table 12'!C40</f>
        <v>0</v>
      </c>
      <c r="D606" s="335" t="str">
        <f>'Table 12'!D40</f>
        <v>M3</v>
      </c>
      <c r="F606" s="335">
        <f>'Table 12'!F40</f>
        <v>195.83</v>
      </c>
    </row>
    <row r="607" spans="1:6" x14ac:dyDescent="0.2">
      <c r="A607" s="335">
        <f>'Table 12'!A41</f>
        <v>41192</v>
      </c>
      <c r="B607" s="701" t="str">
        <f>'Table 12'!B41</f>
        <v>Escavação mecânica de valas em material de 1ª categoria, 3,00 a 4,50m, com esgotamento,
carga do material, transporte do material para bota-fora</v>
      </c>
      <c r="C607" s="702">
        <f>'Table 12'!C41</f>
        <v>0</v>
      </c>
      <c r="D607" s="335" t="str">
        <f>'Table 12'!D41</f>
        <v>M3</v>
      </c>
      <c r="F607" s="335">
        <f>'Table 12'!F41</f>
        <v>217.71</v>
      </c>
    </row>
    <row r="608" spans="1:6" x14ac:dyDescent="0.2">
      <c r="A608" s="335">
        <f>'Table 12'!A42</f>
        <v>41198</v>
      </c>
      <c r="B608" s="701" t="str">
        <f>'Table 12'!B42</f>
        <v>Escavação mecânica de valas em 1ª categoria, profundidade de 4,50 a 6,00m com
esgotamento, transp. DMT=20km, descarga e espalhamento</v>
      </c>
      <c r="C608" s="702">
        <f>'Table 12'!C42</f>
        <v>0</v>
      </c>
      <c r="D608" s="335" t="str">
        <f>'Table 12'!D42</f>
        <v>M3</v>
      </c>
      <c r="F608" s="335">
        <f>'Table 12'!F42</f>
        <v>219.78</v>
      </c>
    </row>
    <row r="609" spans="1:6" x14ac:dyDescent="0.2">
      <c r="A609" s="335">
        <f>'Table 12'!A43</f>
        <v>40282</v>
      </c>
      <c r="B609" s="701" t="str">
        <f>'Table 12'!B43</f>
        <v>Escavação mecânica em material de 1ª cat. H= 0,00 a 1,50 m</v>
      </c>
      <c r="C609" s="702">
        <f>'Table 12'!C43</f>
        <v>0</v>
      </c>
      <c r="D609" s="335" t="str">
        <f>'Table 12'!D43</f>
        <v>M3</v>
      </c>
      <c r="F609" s="335">
        <f>'Table 12'!F43</f>
        <v>11.71</v>
      </c>
    </row>
    <row r="610" spans="1:6" x14ac:dyDescent="0.2">
      <c r="A610" s="335">
        <f>'Table 12'!A44</f>
        <v>40285</v>
      </c>
      <c r="B610" s="701" t="str">
        <f>'Table 12'!B44</f>
        <v>Escavação mecânica em material de 1ª cat. H= 0,00 a 1,50 m com esgotamento</v>
      </c>
      <c r="C610" s="702">
        <f>'Table 12'!C44</f>
        <v>0</v>
      </c>
      <c r="D610" s="335" t="str">
        <f>'Table 12'!D44</f>
        <v>M3</v>
      </c>
      <c r="F610" s="335">
        <f>'Table 12'!F44</f>
        <v>19.96</v>
      </c>
    </row>
    <row r="611" spans="1:6" x14ac:dyDescent="0.2">
      <c r="A611" s="335">
        <f>'Table 12'!A45</f>
        <v>40283</v>
      </c>
      <c r="B611" s="701" t="str">
        <f>'Table 12'!B45</f>
        <v>Escavação mecânica em material de 1ª cat. H= 1,50 a 3,00 m</v>
      </c>
      <c r="C611" s="702">
        <f>'Table 12'!C45</f>
        <v>0</v>
      </c>
      <c r="D611" s="335" t="str">
        <f>'Table 12'!D45</f>
        <v>M3</v>
      </c>
      <c r="F611" s="335">
        <f>'Table 12'!F45</f>
        <v>12.88</v>
      </c>
    </row>
    <row r="612" spans="1:6" x14ac:dyDescent="0.2">
      <c r="A612" s="335">
        <f>'Table 12'!A46</f>
        <v>40286</v>
      </c>
      <c r="B612" s="701" t="str">
        <f>'Table 12'!B46</f>
        <v>Escavação mecânica em material de 1ª cat. H= 1,50 a 3,00 m com esgotamento</v>
      </c>
      <c r="C612" s="702">
        <f>'Table 12'!C46</f>
        <v>0</v>
      </c>
      <c r="D612" s="335" t="str">
        <f>'Table 12'!D46</f>
        <v>M3</v>
      </c>
      <c r="F612" s="335">
        <f>'Table 12'!F46</f>
        <v>21.12</v>
      </c>
    </row>
    <row r="613" spans="1:6" x14ac:dyDescent="0.2">
      <c r="A613" s="335">
        <f>'Table 12'!A47</f>
        <v>40284</v>
      </c>
      <c r="B613" s="701" t="str">
        <f>'Table 12'!B47</f>
        <v>Escavação mecânica em material de 1ª cat. H= 3,00 a 4,50 m</v>
      </c>
      <c r="C613" s="702">
        <f>'Table 12'!C47</f>
        <v>0</v>
      </c>
      <c r="D613" s="335" t="str">
        <f>'Table 12'!D47</f>
        <v>M3</v>
      </c>
      <c r="F613" s="335">
        <f>'Table 12'!F47</f>
        <v>15.16</v>
      </c>
    </row>
    <row r="614" spans="1:6" x14ac:dyDescent="0.2">
      <c r="A614" s="335">
        <f>'Table 12'!A48</f>
        <v>40287</v>
      </c>
      <c r="B614" s="701" t="str">
        <f>'Table 12'!B48</f>
        <v>Escavação mecânica em material de 1º cat. H= 3,00 a 4,50 m com esgotamento</v>
      </c>
      <c r="C614" s="702">
        <f>'Table 12'!C48</f>
        <v>0</v>
      </c>
      <c r="D614" s="335" t="str">
        <f>'Table 12'!D48</f>
        <v>M3</v>
      </c>
      <c r="F614" s="335">
        <f>'Table 12'!F48</f>
        <v>23.41</v>
      </c>
    </row>
    <row r="615" spans="1:6" x14ac:dyDescent="0.2">
      <c r="A615" s="335">
        <f>'Table 12'!A49</f>
        <v>40288</v>
      </c>
      <c r="B615" s="701" t="str">
        <f>'Table 12'!B49</f>
        <v>Escavação mecânica em material de 2ª cat. H= 0,00 a 1,50 m</v>
      </c>
      <c r="C615" s="702">
        <f>'Table 12'!C49</f>
        <v>0</v>
      </c>
      <c r="D615" s="335" t="str">
        <f>'Table 12'!D49</f>
        <v>M3</v>
      </c>
      <c r="F615" s="335">
        <f>'Table 12'!F49</f>
        <v>21.49</v>
      </c>
    </row>
    <row r="616" spans="1:6" x14ac:dyDescent="0.2">
      <c r="A616" s="335">
        <f>'Table 12'!A50</f>
        <v>40291</v>
      </c>
      <c r="B616" s="701" t="str">
        <f>'Table 12'!B50</f>
        <v>Escavação mecânica em material de 2ª cat. H= 0,00 a 1,50 m com esgotamento</v>
      </c>
      <c r="C616" s="702">
        <f>'Table 12'!C50</f>
        <v>0</v>
      </c>
      <c r="D616" s="335" t="str">
        <f>'Table 12'!D50</f>
        <v>M3</v>
      </c>
      <c r="F616" s="335">
        <f>'Table 12'!F50</f>
        <v>29.73</v>
      </c>
    </row>
    <row r="617" spans="1:6" x14ac:dyDescent="0.2">
      <c r="A617" s="335">
        <f>'Table 12'!A51</f>
        <v>40289</v>
      </c>
      <c r="B617" s="701" t="str">
        <f>'Table 12'!B51</f>
        <v>Escavação mecânica em material de 2ª cat. H= 1,50 a 3,00 m</v>
      </c>
      <c r="C617" s="702">
        <f>'Table 12'!C51</f>
        <v>0</v>
      </c>
      <c r="D617" s="335" t="str">
        <f>'Table 12'!D51</f>
        <v>M3</v>
      </c>
      <c r="F617" s="335">
        <f>'Table 12'!F51</f>
        <v>25.78</v>
      </c>
    </row>
    <row r="618" spans="1:6" x14ac:dyDescent="0.2">
      <c r="A618" s="335">
        <f>'Table 12'!A52</f>
        <v>40292</v>
      </c>
      <c r="B618" s="701" t="str">
        <f>'Table 12'!B52</f>
        <v>Escavação mecânica em material de 2ª cat. H= 1,50 a 3,00 m com esgotamento</v>
      </c>
      <c r="C618" s="702">
        <f>'Table 12'!C52</f>
        <v>0</v>
      </c>
      <c r="D618" s="335" t="str">
        <f>'Table 12'!D52</f>
        <v>M3</v>
      </c>
      <c r="F618" s="335">
        <f>'Table 12'!F52</f>
        <v>34.020000000000003</v>
      </c>
    </row>
    <row r="619" spans="1:6" x14ac:dyDescent="0.2">
      <c r="A619" s="335">
        <f>'Table 12'!A53</f>
        <v>40290</v>
      </c>
      <c r="B619" s="701" t="str">
        <f>'Table 12'!B53</f>
        <v>Escavação mecânica em material de 2ª cat. H= 3,00 a 4,50 m</v>
      </c>
      <c r="C619" s="702">
        <f>'Table 12'!C53</f>
        <v>0</v>
      </c>
      <c r="D619" s="335" t="str">
        <f>'Table 12'!D53</f>
        <v>M3</v>
      </c>
      <c r="F619" s="335">
        <f>'Table 12'!F53</f>
        <v>32.229999999999997</v>
      </c>
    </row>
    <row r="620" spans="1:6" x14ac:dyDescent="0.2">
      <c r="A620" s="335">
        <f>'Table 12'!A54</f>
        <v>40293</v>
      </c>
      <c r="B620" s="701" t="str">
        <f>'Table 12'!B54</f>
        <v>Escavação mecânica em material de 2º cat. H= 3,00 a 4,50 m com esgotamento</v>
      </c>
      <c r="C620" s="702">
        <f>'Table 12'!C54</f>
        <v>0</v>
      </c>
      <c r="D620" s="335" t="str">
        <f>'Table 12'!D54</f>
        <v>M3</v>
      </c>
      <c r="F620" s="335">
        <f>'Table 12'!F54</f>
        <v>40.479999999999997</v>
      </c>
    </row>
    <row r="621" spans="1:6" x14ac:dyDescent="0.2">
      <c r="A621" s="335">
        <f>'Table 12'!A55</f>
        <v>40294</v>
      </c>
      <c r="B621" s="701" t="str">
        <f>'Table 12'!B55</f>
        <v>Escavação mecânica em material de 3ª cat. H= 0,00 a 1,50 m</v>
      </c>
      <c r="C621" s="702">
        <f>'Table 12'!C55</f>
        <v>0</v>
      </c>
      <c r="D621" s="335" t="str">
        <f>'Table 12'!D55</f>
        <v>M3</v>
      </c>
      <c r="F621" s="335">
        <f>'Table 12'!F55</f>
        <v>125.62</v>
      </c>
    </row>
    <row r="622" spans="1:6" x14ac:dyDescent="0.2">
      <c r="A622" s="335">
        <f>'Table 12'!A56</f>
        <v>40297</v>
      </c>
      <c r="B622" s="701" t="str">
        <f>'Table 12'!B56</f>
        <v>Escavação mecânica em material de 3ª cat. H= 0,00 a 1,50 m com esgotamento</v>
      </c>
      <c r="C622" s="702">
        <f>'Table 12'!C56</f>
        <v>0</v>
      </c>
      <c r="D622" s="335" t="str">
        <f>'Table 12'!D56</f>
        <v>M3</v>
      </c>
      <c r="F622" s="335">
        <f>'Table 12'!F56</f>
        <v>133.86000000000001</v>
      </c>
    </row>
    <row r="623" spans="1:6" x14ac:dyDescent="0.2">
      <c r="A623" s="335">
        <f>'Table 12'!A57</f>
        <v>40295</v>
      </c>
      <c r="B623" s="701" t="str">
        <f>'Table 12'!B57</f>
        <v>Escavação mecânica em material de 3ª cat. H= 1,50 a 3,00 m</v>
      </c>
      <c r="C623" s="702">
        <f>'Table 12'!C57</f>
        <v>0</v>
      </c>
      <c r="D623" s="335" t="str">
        <f>'Table 12'!D57</f>
        <v>M3</v>
      </c>
      <c r="F623" s="335">
        <f>'Table 12'!F57</f>
        <v>140.19999999999999</v>
      </c>
    </row>
    <row r="624" spans="1:6" x14ac:dyDescent="0.2">
      <c r="A624" s="335">
        <f>'Table 12'!A58</f>
        <v>40298</v>
      </c>
      <c r="B624" s="701" t="str">
        <f>'Table 12'!B58</f>
        <v>Escavação mecânica em material de 3ª cat. H= 1,50 a 3,00 m com esgotamento</v>
      </c>
      <c r="C624" s="702">
        <f>'Table 12'!C58</f>
        <v>0</v>
      </c>
      <c r="D624" s="335" t="str">
        <f>'Table 12'!D58</f>
        <v>M3</v>
      </c>
      <c r="F624" s="335">
        <f>'Table 12'!F58</f>
        <v>148.44999999999999</v>
      </c>
    </row>
    <row r="625" spans="1:6" x14ac:dyDescent="0.2">
      <c r="A625" s="335">
        <f>'Table 12'!A59</f>
        <v>40296</v>
      </c>
      <c r="B625" s="701" t="str">
        <f>'Table 12'!B59</f>
        <v>Escavação mecânica em material de 3ª cat. H= 3,00 a 4,50 m</v>
      </c>
      <c r="C625" s="702">
        <f>'Table 12'!C59</f>
        <v>0</v>
      </c>
      <c r="D625" s="335" t="str">
        <f>'Table 12'!D59</f>
        <v>M3</v>
      </c>
      <c r="F625" s="335">
        <f>'Table 12'!F59</f>
        <v>166.8</v>
      </c>
    </row>
    <row r="626" spans="1:6" x14ac:dyDescent="0.2">
      <c r="A626" s="335">
        <f>'Table 12'!A60</f>
        <v>40299</v>
      </c>
      <c r="B626" s="701" t="str">
        <f>'Table 12'!B60</f>
        <v>Escavação mecânica em material de 3ª cat. H= 3,00 a 4,50 m com esgotamento</v>
      </c>
      <c r="C626" s="702">
        <f>'Table 12'!C60</f>
        <v>0</v>
      </c>
      <c r="D626" s="335" t="str">
        <f>'Table 12'!D60</f>
        <v>M3</v>
      </c>
      <c r="F626" s="335">
        <f>'Table 12'!F60</f>
        <v>175.05</v>
      </c>
    </row>
    <row r="627" spans="1:6" x14ac:dyDescent="0.2">
      <c r="A627" s="335">
        <f>'Table 12'!A61</f>
        <v>40327</v>
      </c>
      <c r="B627" s="701" t="str">
        <f>'Table 12'!B61</f>
        <v>Escoramento de cavas e valas, inclusive fornecimento e transportes das madeiras</v>
      </c>
      <c r="C627" s="702">
        <f>'Table 12'!C61</f>
        <v>0</v>
      </c>
      <c r="D627" s="335" t="str">
        <f>'Table 12'!D61</f>
        <v>M2</v>
      </c>
      <c r="F627" s="335">
        <f>'Table 12'!F61</f>
        <v>188.81</v>
      </c>
    </row>
    <row r="628" spans="1:6" x14ac:dyDescent="0.2">
      <c r="A628" s="335">
        <f>'Table 12'!A62</f>
        <v>40328</v>
      </c>
      <c r="B628" s="701" t="str">
        <f>'Table 12'!B62</f>
        <v>Escoramento e cimbramento (bueiro celular), inclusive fornecimento e transportes das
madeiras</v>
      </c>
      <c r="C628" s="702">
        <f>'Table 12'!C62</f>
        <v>0</v>
      </c>
      <c r="D628" s="335" t="str">
        <f>'Table 12'!D62</f>
        <v>M3</v>
      </c>
      <c r="F628" s="335">
        <f>'Table 12'!F62</f>
        <v>121.39</v>
      </c>
    </row>
    <row r="629" spans="1:6" x14ac:dyDescent="0.2">
      <c r="A629" s="335">
        <f>'Table 12'!A63</f>
        <v>43332</v>
      </c>
      <c r="B629" s="701" t="str">
        <f>'Table 12'!B63</f>
        <v>Esgotamento de escavações para rebaixamento do nível dágua nos serviços de bueiros,
galerias e outros, com conj. moto bomba</v>
      </c>
      <c r="C629" s="702">
        <f>'Table 12'!C63</f>
        <v>0</v>
      </c>
      <c r="D629" s="335" t="str">
        <f>'Table 12'!D63</f>
        <v>Mes</v>
      </c>
      <c r="F629" s="335">
        <f>'Table 12'!F63</f>
        <v>6049.39</v>
      </c>
    </row>
    <row r="630" spans="1:6" x14ac:dyDescent="0.2">
      <c r="A630" s="335">
        <f>'Table 13'!A5</f>
        <v>40316</v>
      </c>
      <c r="B630" s="701" t="str">
        <f>'Table 13'!B5</f>
        <v>Forma especial de madeira para meio fio, inclusive fornecimento e transporte das madeiras</v>
      </c>
      <c r="C630" s="702">
        <f>'Table 13'!C5</f>
        <v>0</v>
      </c>
      <c r="D630" s="335" t="str">
        <f>'Table 13'!D5</f>
        <v>M2</v>
      </c>
      <c r="E630" s="335">
        <f>'Table 13'!E5</f>
        <v>0</v>
      </c>
      <c r="F630" s="335">
        <f>'Table 13'!F5</f>
        <v>72.41</v>
      </c>
    </row>
    <row r="631" spans="1:6" x14ac:dyDescent="0.2">
      <c r="A631" s="335">
        <f>'Table 13'!A6</f>
        <v>40317</v>
      </c>
      <c r="B631" s="701" t="str">
        <f>'Table 13'!B6</f>
        <v>Forma especial de madeira para sarjeta (gabarito), inclusive fornecimento e transporte da
madeira</v>
      </c>
      <c r="C631" s="702">
        <f>'Table 13'!C6</f>
        <v>0</v>
      </c>
      <c r="D631" s="335" t="str">
        <f>'Table 13'!D6</f>
        <v>M2</v>
      </c>
      <c r="F631" s="335">
        <f>'Table 13'!F6</f>
        <v>62.45</v>
      </c>
    </row>
    <row r="632" spans="1:6" x14ac:dyDescent="0.2">
      <c r="A632" s="335">
        <f>'Table 13'!A7</f>
        <v>40318</v>
      </c>
      <c r="B632" s="701" t="str">
        <f>'Table 13'!B7</f>
        <v>Forma metálica para meio fio</v>
      </c>
      <c r="C632" s="702">
        <f>'Table 13'!C7</f>
        <v>0</v>
      </c>
      <c r="D632" s="335" t="str">
        <f>'Table 13'!D7</f>
        <v>M2</v>
      </c>
      <c r="F632" s="335">
        <f>'Table 13'!F7</f>
        <v>7.33</v>
      </c>
    </row>
    <row r="633" spans="1:6" x14ac:dyDescent="0.2">
      <c r="A633" s="335">
        <f>'Table 13'!A8</f>
        <v>40311</v>
      </c>
      <c r="B633" s="701" t="str">
        <f>'Table 13'!B8</f>
        <v>Formas planas de madeira com 01 (um) reaproveitamento, inclusive fornecimento e transporte
das madeiras</v>
      </c>
      <c r="C633" s="702">
        <f>'Table 13'!C8</f>
        <v>0</v>
      </c>
      <c r="D633" s="335" t="str">
        <f>'Table 13'!D8</f>
        <v>M2</v>
      </c>
      <c r="F633" s="335">
        <f>'Table 13'!F8</f>
        <v>104.35</v>
      </c>
    </row>
    <row r="634" spans="1:6" x14ac:dyDescent="0.2">
      <c r="A634" s="335">
        <f>'Table 13'!A9</f>
        <v>40312</v>
      </c>
      <c r="B634" s="701" t="str">
        <f>'Table 13'!B9</f>
        <v>Formas planas de madeira com 02 (dois) reaproveitamentos, inclusive fornecimento e
transporte das madeiras</v>
      </c>
      <c r="C634" s="702">
        <f>'Table 13'!C9</f>
        <v>0</v>
      </c>
      <c r="D634" s="335" t="str">
        <f>'Table 13'!D9</f>
        <v>M2</v>
      </c>
      <c r="F634" s="335">
        <f>'Table 13'!F9</f>
        <v>87.12</v>
      </c>
    </row>
    <row r="635" spans="1:6" x14ac:dyDescent="0.2">
      <c r="A635" s="335">
        <f>'Table 13'!A10</f>
        <v>40313</v>
      </c>
      <c r="B635" s="701" t="str">
        <f>'Table 13'!B10</f>
        <v>Formas planas de madeira com 04 (quatro) reaproveitamentos, inclusive fornecimento e
transporte das madeiras</v>
      </c>
      <c r="C635" s="702">
        <f>'Table 13'!C10</f>
        <v>0</v>
      </c>
      <c r="D635" s="335" t="str">
        <f>'Table 13'!D10</f>
        <v>M2</v>
      </c>
      <c r="F635" s="335">
        <f>'Table 13'!F10</f>
        <v>73.66</v>
      </c>
    </row>
    <row r="636" spans="1:6" x14ac:dyDescent="0.2">
      <c r="A636" s="335">
        <f>'Table 13'!A11</f>
        <v>40310</v>
      </c>
      <c r="B636" s="701" t="str">
        <f>'Table 13'!B11</f>
        <v>Formas planas de madeira sem reaproveitamento (forma perdida), inclusive fornecimento e
transporte das madeiras</v>
      </c>
      <c r="C636" s="702">
        <f>'Table 13'!C11</f>
        <v>0</v>
      </c>
      <c r="D636" s="335" t="str">
        <f>'Table 13'!D11</f>
        <v>M2</v>
      </c>
      <c r="F636" s="335">
        <f>'Table 13'!F11</f>
        <v>153.85</v>
      </c>
    </row>
    <row r="637" spans="1:6" x14ac:dyDescent="0.2">
      <c r="A637" s="335">
        <f>'Table 13'!A12</f>
        <v>40748</v>
      </c>
      <c r="B637" s="701" t="str">
        <f>'Table 13'!B12</f>
        <v>Gabião manta/colchão, malha hex 6x8mm Zn-Al/PVC, e=2,8mm,h=0,23m, inclus.aquis./
assentam. pedra mão, exclus. transp. p/ revestim. canal</v>
      </c>
      <c r="C637" s="702">
        <f>'Table 13'!C12</f>
        <v>0</v>
      </c>
      <c r="D637" s="335" t="str">
        <f>'Table 13'!D12</f>
        <v>M2</v>
      </c>
      <c r="F637" s="335">
        <f>'Table 13'!F12</f>
        <v>254.95</v>
      </c>
    </row>
    <row r="638" spans="1:6" x14ac:dyDescent="0.2">
      <c r="A638" s="335">
        <f>'Table 13'!A13</f>
        <v>40726</v>
      </c>
      <c r="B638" s="701" t="str">
        <f>'Table 13'!B13</f>
        <v>Gabiões com caixas galvanizadas  com utilização de geotêxtil não tecido RT 07 kN/m, inclus.
transp. madeira e pedra mão</v>
      </c>
      <c r="C638" s="702">
        <f>'Table 13'!C13</f>
        <v>0</v>
      </c>
      <c r="D638" s="335" t="str">
        <f>'Table 13'!D13</f>
        <v>M3</v>
      </c>
      <c r="F638" s="335">
        <f>'Table 13'!F13</f>
        <v>571.02</v>
      </c>
    </row>
    <row r="639" spans="1:6" x14ac:dyDescent="0.2">
      <c r="A639" s="335">
        <f>'Table 13'!A14</f>
        <v>40725</v>
      </c>
      <c r="B639" s="701" t="str">
        <f>'Table 13'!B14</f>
        <v>Gabiões com caixas galvanizadas, sem manta</v>
      </c>
      <c r="C639" s="702">
        <f>'Table 13'!C14</f>
        <v>0</v>
      </c>
      <c r="D639" s="335" t="str">
        <f>'Table 13'!D14</f>
        <v>M3</v>
      </c>
      <c r="F639" s="335">
        <f>'Table 13'!F14</f>
        <v>567.54</v>
      </c>
    </row>
    <row r="640" spans="1:6" x14ac:dyDescent="0.2">
      <c r="A640" s="335">
        <f>'Table 13'!A15</f>
        <v>41394</v>
      </c>
      <c r="B640" s="701" t="str">
        <f>'Table 13'!B15</f>
        <v>Geogrelha com resistência londitudinal a tração 35 a 40 kN, resist. transversal a tração 30 kN,
fornecimento e aplicação</v>
      </c>
      <c r="C640" s="702">
        <f>'Table 13'!C15</f>
        <v>0</v>
      </c>
      <c r="D640" s="335" t="str">
        <f>'Table 13'!D15</f>
        <v>M2</v>
      </c>
      <c r="F640" s="335">
        <f>'Table 13'!F15</f>
        <v>21.81</v>
      </c>
    </row>
    <row r="641" spans="1:6" x14ac:dyDescent="0.2">
      <c r="A641" s="335">
        <f>'Table 13'!A16</f>
        <v>41393</v>
      </c>
      <c r="B641" s="701" t="str">
        <f>'Table 13'!B16</f>
        <v>Geogrelha com resistência londitudinal a tração 55 a 60 kN, resist. transversal a tração 30 kN,
fornecimento e aplicação</v>
      </c>
      <c r="C641" s="702">
        <f>'Table 13'!C16</f>
        <v>0</v>
      </c>
      <c r="D641" s="335" t="str">
        <f>'Table 13'!D16</f>
        <v>M2</v>
      </c>
      <c r="F641" s="335">
        <f>'Table 13'!F16</f>
        <v>26.89</v>
      </c>
    </row>
    <row r="642" spans="1:6" x14ac:dyDescent="0.2">
      <c r="A642" s="335">
        <f>'Table 13'!A17</f>
        <v>41391</v>
      </c>
      <c r="B642" s="701" t="str">
        <f>'Table 13'!B17</f>
        <v>Geogrelha com resistência longitudinal a tração 300 kN, resist. transversal a tração 30 kN,
fornecimento e aplicação</v>
      </c>
      <c r="C642" s="702">
        <f>'Table 13'!C17</f>
        <v>0</v>
      </c>
      <c r="D642" s="335" t="str">
        <f>'Table 13'!D17</f>
        <v>M2</v>
      </c>
      <c r="F642" s="335">
        <f>'Table 13'!F17</f>
        <v>76.14</v>
      </c>
    </row>
    <row r="643" spans="1:6" x14ac:dyDescent="0.2">
      <c r="A643" s="335">
        <f>'Table 13'!A18</f>
        <v>41392</v>
      </c>
      <c r="B643" s="701" t="str">
        <f>'Table 13'!B18</f>
        <v>Geogrelha com resistência longitudinal a tração 80 a 90 kN, resist. transversal a tração 30 kN,
fornecimento e aplicação</v>
      </c>
      <c r="C643" s="702">
        <f>'Table 13'!C18</f>
        <v>0</v>
      </c>
      <c r="D643" s="335" t="str">
        <f>'Table 13'!D18</f>
        <v>M2</v>
      </c>
      <c r="F643" s="335">
        <f>'Table 13'!F18</f>
        <v>33.799999999999997</v>
      </c>
    </row>
    <row r="644" spans="1:6" x14ac:dyDescent="0.2">
      <c r="A644" s="335">
        <f>'Table 13'!A19</f>
        <v>41197</v>
      </c>
      <c r="B644" s="701" t="str">
        <f>'Table 13'!B19</f>
        <v>Geogrelha monodirecional 200KN, fornecimento e assentamento</v>
      </c>
      <c r="C644" s="702">
        <f>'Table 13'!C19</f>
        <v>0</v>
      </c>
      <c r="D644" s="335" t="str">
        <f>'Table 13'!D19</f>
        <v>M2</v>
      </c>
      <c r="F644" s="335">
        <f>'Table 13'!F19</f>
        <v>40.28</v>
      </c>
    </row>
    <row r="645" spans="1:6" x14ac:dyDescent="0.2">
      <c r="A645" s="335">
        <f>'Table 13'!A20</f>
        <v>40709</v>
      </c>
      <c r="B645" s="701" t="str">
        <f>'Table 13'!B20</f>
        <v>Geogrelha tecida bidirecional de polipropileno de alto módulo inicial c/ módulo de rigidez
nominal = 400KN/m nas duas direções, fornecimento/aplicação</v>
      </c>
      <c r="C645" s="702">
        <f>'Table 13'!C20</f>
        <v>0</v>
      </c>
      <c r="D645" s="335" t="str">
        <f>'Table 13'!D20</f>
        <v>M2</v>
      </c>
      <c r="F645" s="335">
        <f>'Table 13'!F20</f>
        <v>18.32</v>
      </c>
    </row>
    <row r="646" spans="1:6" x14ac:dyDescent="0.2">
      <c r="A646" s="335">
        <f>'Table 13'!A21</f>
        <v>40721</v>
      </c>
      <c r="B646" s="701" t="str">
        <f>'Table 13'!B21</f>
        <v>Lastro de brita, inclusive transporte da brita</v>
      </c>
      <c r="C646" s="702">
        <f>'Table 13'!C21</f>
        <v>0</v>
      </c>
      <c r="D646" s="335" t="str">
        <f>'Table 13'!D21</f>
        <v>M3</v>
      </c>
      <c r="F646" s="335">
        <f>'Table 13'!F21</f>
        <v>116</v>
      </c>
    </row>
    <row r="647" spans="1:6" x14ac:dyDescent="0.2">
      <c r="A647" s="335">
        <f>'Table 13'!A22</f>
        <v>40396</v>
      </c>
      <c r="B647" s="701" t="str">
        <f>'Table 13'!B22</f>
        <v>Limpeza e apicoamento manual de superfície de rocha</v>
      </c>
      <c r="C647" s="702">
        <f>'Table 13'!C22</f>
        <v>0</v>
      </c>
      <c r="D647" s="335" t="str">
        <f>'Table 13'!D22</f>
        <v>M2</v>
      </c>
      <c r="F647" s="335">
        <f>'Table 13'!F22</f>
        <v>31.96</v>
      </c>
    </row>
    <row r="648" spans="1:6" x14ac:dyDescent="0.2">
      <c r="A648" s="335">
        <f>'Table 13'!A23</f>
        <v>40744</v>
      </c>
      <c r="B648" s="701" t="str">
        <f>'Table 13'!B23</f>
        <v>Limpeza e desobstrução de BDTC e BDCC</v>
      </c>
      <c r="C648" s="702">
        <f>'Table 13'!C23</f>
        <v>0</v>
      </c>
      <c r="D648" s="335" t="str">
        <f>'Table 13'!D23</f>
        <v>M</v>
      </c>
      <c r="F648" s="335">
        <f>'Table 13'!F23</f>
        <v>29.17</v>
      </c>
    </row>
    <row r="649" spans="1:6" x14ac:dyDescent="0.2">
      <c r="A649" s="335">
        <f>'Table 13'!A24</f>
        <v>40746</v>
      </c>
      <c r="B649" s="701" t="str">
        <f>'Table 13'!B24</f>
        <v>Limpeza e desobstrução de BQTC</v>
      </c>
      <c r="C649" s="702">
        <f>'Table 13'!C24</f>
        <v>0</v>
      </c>
      <c r="D649" s="335" t="str">
        <f>'Table 13'!D24</f>
        <v>M</v>
      </c>
      <c r="F649" s="335">
        <f>'Table 13'!F24</f>
        <v>56.82</v>
      </c>
    </row>
    <row r="650" spans="1:6" x14ac:dyDescent="0.2">
      <c r="A650" s="335">
        <f>'Table 13'!A25</f>
        <v>40743</v>
      </c>
      <c r="B650" s="701" t="str">
        <f>'Table 13'!B25</f>
        <v>Limpeza e desobstrução de BSTC e BSCC</v>
      </c>
      <c r="C650" s="702">
        <f>'Table 13'!C25</f>
        <v>0</v>
      </c>
      <c r="D650" s="335" t="str">
        <f>'Table 13'!D25</f>
        <v>M</v>
      </c>
      <c r="F650" s="335">
        <f>'Table 13'!F25</f>
        <v>15.34</v>
      </c>
    </row>
    <row r="651" spans="1:6" x14ac:dyDescent="0.2">
      <c r="A651" s="335">
        <f>'Table 13'!A26</f>
        <v>40745</v>
      </c>
      <c r="B651" s="701" t="str">
        <f>'Table 13'!B26</f>
        <v>Limpeza e desobstrução de BTTC e BTCC</v>
      </c>
      <c r="C651" s="702">
        <f>'Table 13'!C26</f>
        <v>0</v>
      </c>
      <c r="D651" s="335" t="str">
        <f>'Table 13'!D26</f>
        <v>M</v>
      </c>
      <c r="F651" s="335">
        <f>'Table 13'!F26</f>
        <v>43.01</v>
      </c>
    </row>
    <row r="652" spans="1:6" x14ac:dyDescent="0.2">
      <c r="A652" s="335">
        <f>'Table 13'!A27</f>
        <v>40397</v>
      </c>
      <c r="B652" s="701" t="str">
        <f>'Table 13'!B27</f>
        <v>Limpeza e preparo de superfície de aço</v>
      </c>
      <c r="C652" s="702">
        <f>'Table 13'!C27</f>
        <v>0</v>
      </c>
      <c r="D652" s="335" t="str">
        <f>'Table 13'!D27</f>
        <v>M2</v>
      </c>
      <c r="F652" s="335">
        <f>'Table 13'!F27</f>
        <v>79.38</v>
      </c>
    </row>
    <row r="653" spans="1:6" x14ac:dyDescent="0.2">
      <c r="A653" s="335">
        <f>'Table 13'!A28</f>
        <v>41221</v>
      </c>
      <c r="B653" s="701" t="str">
        <f>'Table 13'!B28</f>
        <v>Lona plástica preta para isolamento de concretagem sobre solo, fornecimento e colocação</v>
      </c>
      <c r="C653" s="702">
        <f>'Table 13'!C28</f>
        <v>0</v>
      </c>
      <c r="D653" s="335" t="str">
        <f>'Table 13'!D28</f>
        <v>M2</v>
      </c>
      <c r="F653" s="335">
        <f>'Table 13'!F28</f>
        <v>4.1399999999999997</v>
      </c>
    </row>
    <row r="654" spans="1:6" x14ac:dyDescent="0.2">
      <c r="A654" s="335">
        <f>'Table 13'!A29</f>
        <v>41401</v>
      </c>
      <c r="B654" s="701" t="str">
        <f>'Table 13'!B29</f>
        <v>Manta Geotêxtil  não tecida com resistência longitudinal a tração 10kN/m, fornecimento e
aplicação</v>
      </c>
      <c r="C654" s="702">
        <f>'Table 13'!C29</f>
        <v>0</v>
      </c>
      <c r="D654" s="335" t="str">
        <f>'Table 13'!D29</f>
        <v>M2</v>
      </c>
      <c r="F654" s="335">
        <f>'Table 13'!F29</f>
        <v>6.79</v>
      </c>
    </row>
    <row r="655" spans="1:6" x14ac:dyDescent="0.2">
      <c r="A655" s="335">
        <f>'Table 13'!A30</f>
        <v>40714</v>
      </c>
      <c r="B655" s="701" t="str">
        <f>'Table 13'!B30</f>
        <v>Manta Geotêxtil não tecida RT - 16 kn/m, fornecimento e aplicação</v>
      </c>
      <c r="C655" s="702">
        <f>'Table 13'!C30</f>
        <v>0</v>
      </c>
      <c r="D655" s="335" t="str">
        <f>'Table 13'!D30</f>
        <v>M2</v>
      </c>
      <c r="F655" s="335">
        <f>'Table 13'!F30</f>
        <v>10.08</v>
      </c>
    </row>
    <row r="656" spans="1:6" x14ac:dyDescent="0.2">
      <c r="A656" s="335">
        <f>'Table 13'!A31</f>
        <v>40660</v>
      </c>
      <c r="B656" s="701" t="str">
        <f>'Table 13'!B31</f>
        <v>Meio fio de concreto DP-1, inclusive caiação</v>
      </c>
      <c r="C656" s="702">
        <f>'Table 13'!C31</f>
        <v>0</v>
      </c>
      <c r="D656" s="335" t="str">
        <f>'Table 13'!D31</f>
        <v>M</v>
      </c>
      <c r="F656" s="335">
        <f>'Table 13'!F31</f>
        <v>53.51</v>
      </c>
    </row>
    <row r="657" spans="1:6" x14ac:dyDescent="0.2">
      <c r="A657" s="335">
        <f>'Table 13'!A32</f>
        <v>40661</v>
      </c>
      <c r="B657" s="701" t="str">
        <f>'Table 13'!B32</f>
        <v>Meio fio de concreto MFC 01, inclusive caiação</v>
      </c>
      <c r="C657" s="702">
        <f>'Table 13'!C32</f>
        <v>0</v>
      </c>
      <c r="D657" s="335" t="str">
        <f>'Table 13'!D32</f>
        <v>M</v>
      </c>
      <c r="F657" s="335">
        <f>'Table 13'!F32</f>
        <v>105.54</v>
      </c>
    </row>
    <row r="658" spans="1:6" x14ac:dyDescent="0.2">
      <c r="A658" s="335">
        <f>'Table 13'!A33</f>
        <v>40662</v>
      </c>
      <c r="B658" s="701" t="str">
        <f>'Table 13'!B33</f>
        <v>Meio fio de concreto MFC 05, inclusive caiação</v>
      </c>
      <c r="C658" s="702">
        <f>'Table 13'!C33</f>
        <v>0</v>
      </c>
      <c r="D658" s="335" t="str">
        <f>'Table 13'!D33</f>
        <v>M</v>
      </c>
      <c r="F658" s="335">
        <f>'Table 13'!F33</f>
        <v>56.93</v>
      </c>
    </row>
    <row r="659" spans="1:6" x14ac:dyDescent="0.2">
      <c r="A659" s="335">
        <f>'Table 13'!A34</f>
        <v>40663</v>
      </c>
      <c r="B659" s="701" t="str">
        <f>'Table 13'!B34</f>
        <v>Meio fio de concreto pré-moldado (12 x 30 x 15) cm, inclusive caiação e transporte do meio fio</v>
      </c>
      <c r="C659" s="702">
        <f>'Table 13'!C34</f>
        <v>0</v>
      </c>
      <c r="D659" s="335" t="str">
        <f>'Table 13'!D34</f>
        <v>M</v>
      </c>
      <c r="F659" s="335">
        <f>'Table 13'!F34</f>
        <v>50.56</v>
      </c>
    </row>
    <row r="660" spans="1:6" x14ac:dyDescent="0.2">
      <c r="A660" s="335">
        <f>'Table 13'!A35</f>
        <v>40659</v>
      </c>
      <c r="B660" s="701" t="str">
        <f>'Table 13'!B35</f>
        <v>Meio fio sarjeta de concreto tipo DP-1 (0,035 m³/m) inclusive caiação</v>
      </c>
      <c r="C660" s="702">
        <f>'Table 13'!C35</f>
        <v>0</v>
      </c>
      <c r="D660" s="335" t="str">
        <f>'Table 13'!D35</f>
        <v>M</v>
      </c>
      <c r="F660" s="335">
        <f>'Table 13'!F35</f>
        <v>48.71</v>
      </c>
    </row>
    <row r="661" spans="1:6" x14ac:dyDescent="0.2">
      <c r="A661" s="335">
        <f>'Table 13'!A36</f>
        <v>41024</v>
      </c>
      <c r="B661" s="701" t="str">
        <f>'Table 13'!B36</f>
        <v>Montagem e desmontagem de escoramento tubular normal, em obras de arte na densidade de
5m de tubo por m³ de escoramento</v>
      </c>
      <c r="C661" s="702">
        <f>'Table 13'!C36</f>
        <v>0</v>
      </c>
      <c r="D661" s="335" t="str">
        <f>'Table 13'!D36</f>
        <v>M</v>
      </c>
      <c r="F661" s="335">
        <f>'Table 13'!F36</f>
        <v>19.36</v>
      </c>
    </row>
    <row r="662" spans="1:6" x14ac:dyDescent="0.2">
      <c r="A662" s="335">
        <f>'Table 13'!A37</f>
        <v>40657</v>
      </c>
      <c r="B662" s="701" t="str">
        <f>'Table 13'!B37</f>
        <v>Mureta de corte em rocha</v>
      </c>
      <c r="C662" s="702">
        <f>'Table 13'!C37</f>
        <v>0</v>
      </c>
      <c r="D662" s="335" t="str">
        <f>'Table 13'!D37</f>
        <v>M</v>
      </c>
      <c r="F662" s="335">
        <f>'Table 13'!F37</f>
        <v>183.24</v>
      </c>
    </row>
    <row r="663" spans="1:6" x14ac:dyDescent="0.2">
      <c r="A663" s="335">
        <f>'Table 13'!A38</f>
        <v>41395</v>
      </c>
      <c r="B663" s="701" t="str">
        <f>'Table 13'!B38</f>
        <v>Muro com Terramesh System ou similar, altura H&lt;= 4,00 metros (4 cx 1x1x4m), tudo incluído</v>
      </c>
      <c r="C663" s="702">
        <f>'Table 13'!C38</f>
        <v>0</v>
      </c>
      <c r="D663" s="335" t="str">
        <f>'Table 13'!D38</f>
        <v>M2</v>
      </c>
      <c r="F663" s="335">
        <f>'Table 13'!F38</f>
        <v>681.55</v>
      </c>
    </row>
    <row r="664" spans="1:6" x14ac:dyDescent="0.2">
      <c r="A664" s="335">
        <f>'Table 13'!A39</f>
        <v>41396</v>
      </c>
      <c r="B664" s="701" t="str">
        <f>'Table 13'!B39</f>
        <v>Muro com Terramesh System ou similar, altura 4,00 &lt; H &lt;= 5,00 metros (3 cx 1x1x4m e 4 cx 0,
5x1x4m) , execução, tudo incluído</v>
      </c>
      <c r="C664" s="702">
        <f>'Table 13'!C39</f>
        <v>0</v>
      </c>
      <c r="D664" s="335" t="str">
        <f>'Table 13'!D39</f>
        <v>M2</v>
      </c>
      <c r="F664" s="335">
        <f>'Table 13'!F39</f>
        <v>779.47</v>
      </c>
    </row>
    <row r="665" spans="1:6" x14ac:dyDescent="0.2">
      <c r="A665" s="335">
        <f>'Table 13'!A40</f>
        <v>41397</v>
      </c>
      <c r="B665" s="701" t="str">
        <f>'Table 13'!B40</f>
        <v>Muro com Terramesh System ou similar, altura 5,00 &lt; H &lt;= 6,00 metros (4 cx 1x1x4m e 4 cx 0,
5x1x4m) , tudo incluído</v>
      </c>
      <c r="C665" s="702">
        <f>'Table 13'!C40</f>
        <v>0</v>
      </c>
      <c r="D665" s="335" t="str">
        <f>'Table 13'!D40</f>
        <v>M2</v>
      </c>
      <c r="F665" s="335">
        <f>'Table 13'!F40</f>
        <v>764.89</v>
      </c>
    </row>
    <row r="666" spans="1:6" x14ac:dyDescent="0.2">
      <c r="A666" s="335">
        <f>'Table 13'!A41</f>
        <v>41398</v>
      </c>
      <c r="B666" s="701" t="str">
        <f>'Table 13'!B41</f>
        <v>Muro com Terramesh System ou similar, altura 6,00 &lt; H &lt;= 7,50 metros (3cx 1x1x4m, 2cx
1x1x5 e 5cx 0,5x1x6m), tudo incluído</v>
      </c>
      <c r="C666" s="702">
        <f>'Table 13'!C41</f>
        <v>0</v>
      </c>
      <c r="D666" s="335" t="str">
        <f>'Table 13'!D41</f>
        <v>M2</v>
      </c>
      <c r="F666" s="335">
        <f>'Table 13'!F41</f>
        <v>869.28</v>
      </c>
    </row>
    <row r="667" spans="1:6" x14ac:dyDescent="0.2">
      <c r="A667" s="335">
        <f>'Table 13'!A42</f>
        <v>41399</v>
      </c>
      <c r="B667" s="701" t="str">
        <f>'Table 13'!B42</f>
        <v>Muro com Terramesh System ou similar, altura 7,50 &lt; H &lt;= 9,00 metros (4 cx 1x1x4m, 2 cx
1x1x5, 3 cx 0,5x1x6m e 3cx 0,5x1x7), tudo incluído</v>
      </c>
      <c r="C667" s="702">
        <f>'Table 13'!C42</f>
        <v>0</v>
      </c>
      <c r="D667" s="335" t="str">
        <f>'Table 13'!D42</f>
        <v>M2</v>
      </c>
      <c r="F667" s="335">
        <f>'Table 13'!F42</f>
        <v>885.28</v>
      </c>
    </row>
    <row r="668" spans="1:6" x14ac:dyDescent="0.2">
      <c r="A668" s="335">
        <f>'Table 13'!A43</f>
        <v>40654</v>
      </c>
      <c r="B668" s="701" t="str">
        <f>'Table 13'!B43</f>
        <v>Muro de testa em concreto para saída de dreno profundo em rocha, inclusive transporte do
tubo</v>
      </c>
      <c r="C668" s="702">
        <f>'Table 13'!C43</f>
        <v>0</v>
      </c>
      <c r="D668" s="335" t="str">
        <f>'Table 13'!D43</f>
        <v>Ud</v>
      </c>
      <c r="F668" s="335">
        <f>'Table 13'!F43</f>
        <v>599.07000000000005</v>
      </c>
    </row>
    <row r="669" spans="1:6" x14ac:dyDescent="0.2">
      <c r="A669" s="335">
        <f>'Table 13'!A44</f>
        <v>40653</v>
      </c>
      <c r="B669" s="701" t="str">
        <f>'Table 13'!B44</f>
        <v>Muro de testa em concreto para saída de dreno profundo em solo, inclusive transporte do tubo</v>
      </c>
      <c r="C669" s="702">
        <f>'Table 13'!C44</f>
        <v>0</v>
      </c>
      <c r="D669" s="335" t="str">
        <f>'Table 13'!D44</f>
        <v>Ud</v>
      </c>
      <c r="F669" s="335">
        <f>'Table 13'!F44</f>
        <v>657.72</v>
      </c>
    </row>
    <row r="670" spans="1:6" x14ac:dyDescent="0.2">
      <c r="A670" s="335">
        <f>'Table 13'!A45</f>
        <v>41337</v>
      </c>
      <c r="B670" s="701" t="str">
        <f>'Table 13'!B45</f>
        <v>Passagem d'água 1,10 x 1,00 - Canteiro</v>
      </c>
      <c r="C670" s="702">
        <f>'Table 13'!C45</f>
        <v>0</v>
      </c>
      <c r="D670" s="335" t="str">
        <f>'Table 13'!D45</f>
        <v>Ud</v>
      </c>
      <c r="F670" s="335">
        <f>'Table 13'!F45</f>
        <v>277.77999999999997</v>
      </c>
    </row>
    <row r="671" spans="1:6" x14ac:dyDescent="0.2">
      <c r="A671" s="335">
        <f>'Table 13'!A46</f>
        <v>40719</v>
      </c>
      <c r="B671" s="701" t="str">
        <f>'Table 13'!B46</f>
        <v>Pedra de mão para (concreto ciclópico ou alvenaria) rocha paga em medição</v>
      </c>
      <c r="C671" s="702">
        <f>'Table 13'!C46</f>
        <v>0</v>
      </c>
      <c r="D671" s="335" t="str">
        <f>'Table 13'!D46</f>
        <v>M3</v>
      </c>
      <c r="F671" s="335">
        <f>'Table 13'!F46</f>
        <v>54.37</v>
      </c>
    </row>
    <row r="672" spans="1:6" x14ac:dyDescent="0.2">
      <c r="A672" s="335">
        <f>'Table 13'!A47</f>
        <v>41019</v>
      </c>
      <c r="B672" s="701" t="str">
        <f>'Table 13'!B47</f>
        <v>Perfuração rotativa inclinada, em rocha sã, com coroa de diamante, diâmetro N (75mm),
inclusive deslocamento e posicionamento em cada furo.</v>
      </c>
      <c r="C672" s="702">
        <f>'Table 13'!C47</f>
        <v>0</v>
      </c>
      <c r="D672" s="335" t="str">
        <f>'Table 13'!D47</f>
        <v>M</v>
      </c>
      <c r="F672" s="335">
        <f>'Table 13'!F47</f>
        <v>710.04</v>
      </c>
    </row>
    <row r="673" spans="1:6" x14ac:dyDescent="0.2">
      <c r="A673" s="335">
        <f>'Table 13'!A48</f>
        <v>40557</v>
      </c>
      <c r="B673" s="701" t="str">
        <f>'Table 13'!B48</f>
        <v>Pescoço de poço de visita H=0,30 m, diâm. = 0,60 m, fornecimento, assentamento e
transporte</v>
      </c>
      <c r="C673" s="702">
        <f>'Table 13'!C48</f>
        <v>0</v>
      </c>
      <c r="D673" s="335" t="str">
        <f>'Table 13'!D48</f>
        <v>Ud</v>
      </c>
      <c r="F673" s="335">
        <f>'Table 13'!F48</f>
        <v>108.34</v>
      </c>
    </row>
    <row r="674" spans="1:6" x14ac:dyDescent="0.2">
      <c r="A674" s="335">
        <f>'Table 13'!A49</f>
        <v>40391</v>
      </c>
      <c r="B674" s="701" t="str">
        <f>'Table 13'!B49</f>
        <v>Pintura com nata de cimento</v>
      </c>
      <c r="C674" s="702">
        <f>'Table 13'!C49</f>
        <v>0</v>
      </c>
      <c r="D674" s="335" t="str">
        <f>'Table 13'!D49</f>
        <v>M2</v>
      </c>
      <c r="F674" s="335">
        <f>'Table 13'!F49</f>
        <v>4.26</v>
      </c>
    </row>
    <row r="675" spans="1:6" x14ac:dyDescent="0.2">
      <c r="A675" s="335">
        <f>'Table 13'!A50</f>
        <v>40380</v>
      </c>
      <c r="B675" s="701" t="str">
        <f>'Table 13'!B50</f>
        <v>Pintura interna ou externa sobre ferro, com tinta a base de resina de borracha clorada</v>
      </c>
      <c r="C675" s="702">
        <f>'Table 13'!C50</f>
        <v>0</v>
      </c>
      <c r="D675" s="335" t="str">
        <f>'Table 13'!D50</f>
        <v>M2</v>
      </c>
      <c r="F675" s="335">
        <f>'Table 13'!F50</f>
        <v>60.69</v>
      </c>
    </row>
    <row r="676" spans="1:6" x14ac:dyDescent="0.2">
      <c r="A676" s="335">
        <f>'Table 14'!A5</f>
        <v>40399</v>
      </c>
      <c r="B676" s="701" t="str">
        <f>'Table 14'!B5</f>
        <v>Placas pré-moldadas para passeio</v>
      </c>
      <c r="C676" s="702">
        <f>'Table 14'!C5</f>
        <v>0</v>
      </c>
      <c r="D676" s="335" t="str">
        <f>'Table 14'!D5</f>
        <v>M2</v>
      </c>
      <c r="E676" s="335">
        <f>'Table 14'!E5</f>
        <v>0</v>
      </c>
      <c r="F676" s="335">
        <f>'Table 14'!F5</f>
        <v>174.41</v>
      </c>
    </row>
    <row r="677" spans="1:6" x14ac:dyDescent="0.2">
      <c r="A677" s="335">
        <f>'Table 14'!A6</f>
        <v>41028</v>
      </c>
      <c r="B677" s="701" t="str">
        <f>'Table 14'!B6</f>
        <v>Plataforma ou passarela de pinho de 1ª ou similar, 1" x 12"</v>
      </c>
      <c r="C677" s="702">
        <f>'Table 14'!C6</f>
        <v>0</v>
      </c>
      <c r="D677" s="335" t="str">
        <f>'Table 14'!D6</f>
        <v>M2</v>
      </c>
      <c r="F677" s="335">
        <f>'Table 14'!F6</f>
        <v>3.35</v>
      </c>
    </row>
    <row r="678" spans="1:6" x14ac:dyDescent="0.2">
      <c r="A678" s="335">
        <f>'Table 14'!A7</f>
        <v>41167</v>
      </c>
      <c r="B678" s="701" t="str">
        <f>'Table 14'!B7</f>
        <v>Poço de visita em bloco pré-moldado para d=0,30 e 0,40m (0,80x0,80m)</v>
      </c>
      <c r="C678" s="702">
        <f>'Table 14'!C7</f>
        <v>0</v>
      </c>
      <c r="D678" s="335" t="str">
        <f>'Table 14'!D7</f>
        <v>Ud</v>
      </c>
      <c r="F678" s="335">
        <f>'Table 14'!F7</f>
        <v>2455.65</v>
      </c>
    </row>
    <row r="679" spans="1:6" x14ac:dyDescent="0.2">
      <c r="A679" s="335">
        <f>'Table 14'!A8</f>
        <v>41168</v>
      </c>
      <c r="B679" s="701" t="str">
        <f>'Table 14'!B8</f>
        <v>Poço de visita em bloco pré-moldado para d=0,60m (1,00x1,00m)</v>
      </c>
      <c r="C679" s="702">
        <f>'Table 14'!C8</f>
        <v>0</v>
      </c>
      <c r="D679" s="335" t="str">
        <f>'Table 14'!D8</f>
        <v>Ud</v>
      </c>
      <c r="F679" s="335">
        <f>'Table 14'!F8</f>
        <v>2831.24</v>
      </c>
    </row>
    <row r="680" spans="1:6" x14ac:dyDescent="0.2">
      <c r="A680" s="335">
        <f>'Table 14'!A9</f>
        <v>40570</v>
      </c>
      <c r="B680" s="701" t="str">
        <f>'Table 14'!B9</f>
        <v>Poço de visita para BDTC diam. 1,00 m - tudo incluido</v>
      </c>
      <c r="C680" s="702">
        <f>'Table 14'!C9</f>
        <v>0</v>
      </c>
      <c r="D680" s="335" t="str">
        <f>'Table 14'!D9</f>
        <v>Ud</v>
      </c>
      <c r="F680" s="335">
        <f>'Table 14'!F9</f>
        <v>9957.82</v>
      </c>
    </row>
    <row r="681" spans="1:6" x14ac:dyDescent="0.2">
      <c r="A681" s="335">
        <f>'Table 14'!A10</f>
        <v>41115</v>
      </c>
      <c r="B681" s="701" t="str">
        <f>'Table 14'!B10</f>
        <v>Poço de Visita para BSTC diâm. 0,40m em blocos de concreto</v>
      </c>
      <c r="C681" s="702">
        <f>'Table 14'!C10</f>
        <v>0</v>
      </c>
      <c r="D681" s="335" t="str">
        <f>'Table 14'!D10</f>
        <v>Ud</v>
      </c>
      <c r="F681" s="335">
        <f>'Table 14'!F10</f>
        <v>1429.72</v>
      </c>
    </row>
    <row r="682" spans="1:6" x14ac:dyDescent="0.2">
      <c r="A682" s="335">
        <f>'Table 14'!A11</f>
        <v>41116</v>
      </c>
      <c r="B682" s="701" t="str">
        <f>'Table 14'!B11</f>
        <v>Poço de visita para BSTC diâm. 0,60m em blocos de concreto</v>
      </c>
      <c r="C682" s="702">
        <f>'Table 14'!C11</f>
        <v>0</v>
      </c>
      <c r="D682" s="335" t="str">
        <f>'Table 14'!D11</f>
        <v>Ud</v>
      </c>
      <c r="F682" s="335">
        <f>'Table 14'!F11</f>
        <v>1812.83</v>
      </c>
    </row>
    <row r="683" spans="1:6" x14ac:dyDescent="0.2">
      <c r="A683" s="335">
        <f>'Table 14'!A12</f>
        <v>41117</v>
      </c>
      <c r="B683" s="701" t="str">
        <f>'Table 14'!B12</f>
        <v>Poço de visita para BSTC diâm. 0,80m em blocos de concreto</v>
      </c>
      <c r="C683" s="702">
        <f>'Table 14'!C12</f>
        <v>0</v>
      </c>
      <c r="D683" s="335" t="str">
        <f>'Table 14'!D12</f>
        <v>Ud</v>
      </c>
      <c r="F683" s="335">
        <f>'Table 14'!F12</f>
        <v>2188.85</v>
      </c>
    </row>
    <row r="684" spans="1:6" x14ac:dyDescent="0.2">
      <c r="A684" s="335">
        <f>'Table 14'!A13</f>
        <v>40572</v>
      </c>
      <c r="B684" s="701" t="str">
        <f>'Table 14'!B13</f>
        <v>Poço de visita para BTTC diam. 1,20 m - tudo incluído</v>
      </c>
      <c r="C684" s="702">
        <f>'Table 14'!C13</f>
        <v>0</v>
      </c>
      <c r="D684" s="335" t="str">
        <f>'Table 14'!D13</f>
        <v>Ud</v>
      </c>
      <c r="F684" s="335">
        <f>'Table 14'!F13</f>
        <v>16304.93</v>
      </c>
    </row>
    <row r="685" spans="1:6" x14ac:dyDescent="0.2">
      <c r="A685" s="335">
        <f>'Table 14'!A14</f>
        <v>40553</v>
      </c>
      <c r="B685" s="701" t="str">
        <f>'Table 14'!B14</f>
        <v>Poço de visita (tubo D=0,40 m) H=1,50 m com tampão F.F.A.P., inclusive escavação e
transporte do tampão</v>
      </c>
      <c r="C685" s="702">
        <f>'Table 14'!C14</f>
        <v>0</v>
      </c>
      <c r="D685" s="335" t="str">
        <f>'Table 14'!D14</f>
        <v>Ud</v>
      </c>
      <c r="F685" s="335">
        <f>'Table 14'!F14</f>
        <v>3792.36</v>
      </c>
    </row>
    <row r="686" spans="1:6" x14ac:dyDescent="0.2">
      <c r="A686" s="335">
        <f>'Table 14'!A15</f>
        <v>40554</v>
      </c>
      <c r="B686" s="701" t="str">
        <f>'Table 14'!B15</f>
        <v>Poço de visita (tubo D=0,60 m) H=1,70 m com tampão F.F.A.P., inclusive escavação e
transporte do tampão</v>
      </c>
      <c r="C686" s="702">
        <f>'Table 14'!C15</f>
        <v>0</v>
      </c>
      <c r="D686" s="335" t="str">
        <f>'Table 14'!D15</f>
        <v>Ud</v>
      </c>
      <c r="F686" s="335">
        <f>'Table 14'!F15</f>
        <v>4195.42</v>
      </c>
    </row>
    <row r="687" spans="1:6" x14ac:dyDescent="0.2">
      <c r="A687" s="335">
        <f>'Table 14'!A16</f>
        <v>40555</v>
      </c>
      <c r="B687" s="701" t="str">
        <f>'Table 14'!B16</f>
        <v>Poço de visita (tubo D=0,80 m) H=1,90 m com tampão F.F.A.P., inclusive escavação e
transporte do tampão</v>
      </c>
      <c r="C687" s="702">
        <f>'Table 14'!C16</f>
        <v>0</v>
      </c>
      <c r="D687" s="335" t="str">
        <f>'Table 14'!D16</f>
        <v>Ud</v>
      </c>
      <c r="F687" s="335">
        <f>'Table 14'!F16</f>
        <v>4598.49</v>
      </c>
    </row>
    <row r="688" spans="1:6" x14ac:dyDescent="0.2">
      <c r="A688" s="335">
        <f>'Table 14'!A17</f>
        <v>40556</v>
      </c>
      <c r="B688" s="701" t="str">
        <f>'Table 14'!B17</f>
        <v>Poço de visita (tubo D=1,00 m) H=2,10 m com tampão F.F.A.P., inclusive escavação e
transporte do tampão</v>
      </c>
      <c r="C688" s="702">
        <f>'Table 14'!C17</f>
        <v>0</v>
      </c>
      <c r="D688" s="335" t="str">
        <f>'Table 14'!D17</f>
        <v>Ud</v>
      </c>
      <c r="F688" s="335">
        <f>'Table 14'!F17</f>
        <v>5001.54</v>
      </c>
    </row>
    <row r="689" spans="1:6" x14ac:dyDescent="0.2">
      <c r="A689" s="335">
        <f>'Table 14'!A18</f>
        <v>41086</v>
      </c>
      <c r="B689" s="701" t="str">
        <f>'Table 14'!B18</f>
        <v>Preparo manual de talude, compreendendo acerto, raspagem eventual de até 0,30m de prof. e
afastamento lateral</v>
      </c>
      <c r="C689" s="702">
        <f>'Table 14'!C18</f>
        <v>0</v>
      </c>
      <c r="D689" s="335" t="str">
        <f>'Table 14'!D18</f>
        <v>M2</v>
      </c>
      <c r="F689" s="335">
        <f>'Table 14'!F18</f>
        <v>9.81</v>
      </c>
    </row>
    <row r="690" spans="1:6" x14ac:dyDescent="0.2">
      <c r="A690" s="335">
        <f>'Table 14'!A19</f>
        <v>41021</v>
      </c>
      <c r="B690" s="701" t="str">
        <f>'Table 14'!B19</f>
        <v>Preparo manual de terreno, compreendendo acerto raspagem até 25cm de profundidade e
afastamento lateral do material excedente</v>
      </c>
      <c r="C690" s="702">
        <f>'Table 14'!C19</f>
        <v>0</v>
      </c>
      <c r="D690" s="335" t="str">
        <f>'Table 14'!D19</f>
        <v>M2</v>
      </c>
      <c r="F690" s="335">
        <f>'Table 14'!F19</f>
        <v>7.89</v>
      </c>
    </row>
    <row r="691" spans="1:6" x14ac:dyDescent="0.2">
      <c r="A691" s="335">
        <f>'Table 14'!A20</f>
        <v>40304</v>
      </c>
      <c r="B691" s="701" t="str">
        <f>'Table 14'!B20</f>
        <v>Reaterro com areia, tudo incluído</v>
      </c>
      <c r="C691" s="702">
        <f>'Table 14'!C20</f>
        <v>0</v>
      </c>
      <c r="D691" s="335" t="str">
        <f>'Table 14'!D20</f>
        <v>M3</v>
      </c>
      <c r="F691" s="335">
        <f>'Table 14'!F20</f>
        <v>56.59</v>
      </c>
    </row>
    <row r="692" spans="1:6" x14ac:dyDescent="0.2">
      <c r="A692" s="335">
        <f>'Table 14'!A21</f>
        <v>40302</v>
      </c>
      <c r="B692" s="701" t="str">
        <f>'Table 14'!B21</f>
        <v>Reaterro de cavas c/ compactação manual (apiloamento)</v>
      </c>
      <c r="C692" s="702">
        <f>'Table 14'!C21</f>
        <v>0</v>
      </c>
      <c r="D692" s="335" t="str">
        <f>'Table 14'!D21</f>
        <v>M3</v>
      </c>
      <c r="F692" s="335">
        <f>'Table 14'!F21</f>
        <v>61.43</v>
      </c>
    </row>
    <row r="693" spans="1:6" x14ac:dyDescent="0.2">
      <c r="A693" s="335">
        <f>'Table 14'!A22</f>
        <v>40301</v>
      </c>
      <c r="B693" s="701" t="str">
        <f>'Table 14'!B22</f>
        <v>Reaterro de cavas c/ compactação manual (apiloamento) (dim. reduz.)</v>
      </c>
      <c r="C693" s="702">
        <f>'Table 14'!C22</f>
        <v>0</v>
      </c>
      <c r="D693" s="335" t="str">
        <f>'Table 14'!D22</f>
        <v>M3</v>
      </c>
      <c r="F693" s="335">
        <f>'Table 14'!F22</f>
        <v>89.09</v>
      </c>
    </row>
    <row r="694" spans="1:6" x14ac:dyDescent="0.2">
      <c r="A694" s="335">
        <f>'Table 14'!A23</f>
        <v>40303</v>
      </c>
      <c r="B694" s="701" t="str">
        <f>'Table 14'!B23</f>
        <v>Reaterro de cavas c/ compactação mecânica (compactador manual)</v>
      </c>
      <c r="C694" s="702">
        <f>'Table 14'!C23</f>
        <v>0</v>
      </c>
      <c r="D694" s="335" t="str">
        <f>'Table 14'!D23</f>
        <v>M3</v>
      </c>
      <c r="F694" s="335">
        <f>'Table 14'!F23</f>
        <v>39.119999999999997</v>
      </c>
    </row>
    <row r="695" spans="1:6" x14ac:dyDescent="0.2">
      <c r="A695" s="335">
        <f>'Table 14'!A24</f>
        <v>40559</v>
      </c>
      <c r="B695" s="701" t="str">
        <f>'Table 14'!B24</f>
        <v>Recuperação de poço de visita inclusive fornecimento tampão F.F.A.P.</v>
      </c>
      <c r="C695" s="702">
        <f>'Table 14'!C24</f>
        <v>0</v>
      </c>
      <c r="D695" s="335" t="str">
        <f>'Table 14'!D24</f>
        <v>Ud</v>
      </c>
      <c r="F695" s="335">
        <f>'Table 14'!F24</f>
        <v>795.59</v>
      </c>
    </row>
    <row r="696" spans="1:6" x14ac:dyDescent="0.2">
      <c r="A696" s="335">
        <f>'Table 14'!A25</f>
        <v>41224</v>
      </c>
      <c r="B696" s="701" t="str">
        <f>'Table 14'!B25</f>
        <v>Religação de rede de água em PVC DN 20mm, inclusive conexões</v>
      </c>
      <c r="C696" s="702">
        <f>'Table 14'!C25</f>
        <v>0</v>
      </c>
      <c r="D696" s="335" t="str">
        <f>'Table 14'!D25</f>
        <v>M</v>
      </c>
      <c r="F696" s="335">
        <f>'Table 14'!F25</f>
        <v>16.37</v>
      </c>
    </row>
    <row r="697" spans="1:6" x14ac:dyDescent="0.2">
      <c r="A697" s="335">
        <f>'Table 14'!A26</f>
        <v>41225</v>
      </c>
      <c r="B697" s="701" t="str">
        <f>'Table 14'!B26</f>
        <v>Religação de rede de água em PVC DN 25mm, incluisve conexões</v>
      </c>
      <c r="C697" s="702">
        <f>'Table 14'!C26</f>
        <v>0</v>
      </c>
      <c r="D697" s="335" t="str">
        <f>'Table 14'!D26</f>
        <v>M</v>
      </c>
      <c r="F697" s="335">
        <f>'Table 14'!F26</f>
        <v>18.88</v>
      </c>
    </row>
    <row r="698" spans="1:6" x14ac:dyDescent="0.2">
      <c r="A698" s="335">
        <f>'Table 14'!A27</f>
        <v>41226</v>
      </c>
      <c r="B698" s="701" t="str">
        <f>'Table 14'!B27</f>
        <v>Religação de rede de água em PVC DN 32mm, incluisve conexões</v>
      </c>
      <c r="C698" s="702">
        <f>'Table 14'!C27</f>
        <v>0</v>
      </c>
      <c r="D698" s="335" t="str">
        <f>'Table 14'!D27</f>
        <v>M</v>
      </c>
      <c r="F698" s="335">
        <f>'Table 14'!F27</f>
        <v>24.11</v>
      </c>
    </row>
    <row r="699" spans="1:6" x14ac:dyDescent="0.2">
      <c r="A699" s="335">
        <f>'Table 14'!A28</f>
        <v>41060</v>
      </c>
      <c r="B699" s="701" t="str">
        <f>'Table 14'!B28</f>
        <v>Religação de rede de água em PVC DN 75mm, inclusive conexões</v>
      </c>
      <c r="C699" s="702">
        <f>'Table 14'!C28</f>
        <v>0</v>
      </c>
      <c r="D699" s="335" t="str">
        <f>'Table 14'!D28</f>
        <v>M</v>
      </c>
      <c r="F699" s="335">
        <f>'Table 14'!F28</f>
        <v>66.47</v>
      </c>
    </row>
    <row r="700" spans="1:6" x14ac:dyDescent="0.2">
      <c r="A700" s="335">
        <f>'Table 14'!A29</f>
        <v>41059</v>
      </c>
      <c r="B700" s="701" t="str">
        <f>'Table 14'!B29</f>
        <v>Religação de rede de água em PVC PBA CL 15 DN 100mm, inclusive conexões</v>
      </c>
      <c r="C700" s="702">
        <f>'Table 14'!C29</f>
        <v>0</v>
      </c>
      <c r="D700" s="335" t="str">
        <f>'Table 14'!D29</f>
        <v>M</v>
      </c>
      <c r="F700" s="335">
        <f>'Table 14'!F29</f>
        <v>91.66</v>
      </c>
    </row>
    <row r="701" spans="1:6" x14ac:dyDescent="0.2">
      <c r="A701" s="335">
        <f>'Table 14'!A30</f>
        <v>40567</v>
      </c>
      <c r="B701" s="701" t="str">
        <f>'Table 14'!B30</f>
        <v>Remanejamento de ligação e religação de redes de esgoto</v>
      </c>
      <c r="C701" s="702">
        <f>'Table 14'!C30</f>
        <v>0</v>
      </c>
      <c r="D701" s="335" t="str">
        <f>'Table 14'!D30</f>
        <v>M</v>
      </c>
      <c r="F701" s="335">
        <f>'Table 14'!F30</f>
        <v>70.8</v>
      </c>
    </row>
    <row r="702" spans="1:6" x14ac:dyDescent="0.2">
      <c r="A702" s="335">
        <f>'Table 14'!A31</f>
        <v>40747</v>
      </c>
      <c r="B702" s="701" t="str">
        <f>'Table 14'!B31</f>
        <v>Remoção de bueiros existentes</v>
      </c>
      <c r="C702" s="702">
        <f>'Table 14'!C31</f>
        <v>0</v>
      </c>
      <c r="D702" s="335" t="str">
        <f>'Table 14'!D31</f>
        <v>M</v>
      </c>
      <c r="F702" s="335">
        <f>'Table 14'!F31</f>
        <v>120.23</v>
      </c>
    </row>
    <row r="703" spans="1:6" x14ac:dyDescent="0.2">
      <c r="A703" s="335">
        <f>'Table 14'!A32</f>
        <v>40727</v>
      </c>
      <c r="B703" s="701" t="str">
        <f>'Table 14'!B32</f>
        <v>Rip-rap c/ argamassa cimento areia 1:6, inclusive aquisição e transporte dos materiais</v>
      </c>
      <c r="C703" s="702">
        <f>'Table 14'!C32</f>
        <v>0</v>
      </c>
      <c r="D703" s="335" t="str">
        <f>'Table 14'!D32</f>
        <v>M3</v>
      </c>
      <c r="F703" s="335">
        <f>'Table 14'!F32</f>
        <v>312.07</v>
      </c>
    </row>
    <row r="704" spans="1:6" x14ac:dyDescent="0.2">
      <c r="A704" s="335">
        <f>'Table 14'!A33</f>
        <v>41264</v>
      </c>
      <c r="B704" s="701" t="str">
        <f>'Table 14'!B33</f>
        <v>Rip-rap de areia inclusive escavação, transporte e fornecimento de materiais</v>
      </c>
      <c r="C704" s="702">
        <f>'Table 14'!C33</f>
        <v>0</v>
      </c>
      <c r="D704" s="335" t="str">
        <f>'Table 14'!D33</f>
        <v>M3</v>
      </c>
      <c r="F704" s="335">
        <f>'Table 14'!F33</f>
        <v>385.64</v>
      </c>
    </row>
    <row r="705" spans="1:6" x14ac:dyDescent="0.2">
      <c r="A705" s="335">
        <f>'Table 14'!A34</f>
        <v>41239</v>
      </c>
      <c r="B705" s="701" t="str">
        <f>'Table 14'!B34</f>
        <v>Rip-rap de solo e cimento (Traço 1:15)</v>
      </c>
      <c r="C705" s="702">
        <f>'Table 14'!C34</f>
        <v>0</v>
      </c>
      <c r="D705" s="335" t="str">
        <f>'Table 14'!D34</f>
        <v>M3</v>
      </c>
      <c r="F705" s="335">
        <f>'Table 14'!F34</f>
        <v>90.24</v>
      </c>
    </row>
    <row r="706" spans="1:6" x14ac:dyDescent="0.2">
      <c r="A706" s="335">
        <f>'Table 14'!A35</f>
        <v>40688</v>
      </c>
      <c r="B706" s="701" t="str">
        <f>'Table 14'!B35</f>
        <v>Saída d'água concreto armado DP-1 c/ caiação</v>
      </c>
      <c r="C706" s="702">
        <f>'Table 14'!C35</f>
        <v>0</v>
      </c>
      <c r="D706" s="335" t="str">
        <f>'Table 14'!D35</f>
        <v>Ud</v>
      </c>
      <c r="F706" s="335">
        <f>'Table 14'!F35</f>
        <v>281.49</v>
      </c>
    </row>
    <row r="707" spans="1:6" x14ac:dyDescent="0.2">
      <c r="A707" s="335">
        <f>'Table 14'!A36</f>
        <v>40690</v>
      </c>
      <c r="B707" s="701" t="str">
        <f>'Table 14'!B36</f>
        <v>Saída d'água concreto p/ aterro c/ caiação (SDA-01)</v>
      </c>
      <c r="C707" s="702">
        <f>'Table 14'!C36</f>
        <v>0</v>
      </c>
      <c r="D707" s="335" t="str">
        <f>'Table 14'!D36</f>
        <v>Ud</v>
      </c>
      <c r="F707" s="335">
        <f>'Table 14'!F36</f>
        <v>1359.02</v>
      </c>
    </row>
    <row r="708" spans="1:6" x14ac:dyDescent="0.2">
      <c r="A708" s="335">
        <f>'Table 14'!A37</f>
        <v>40691</v>
      </c>
      <c r="B708" s="701" t="str">
        <f>'Table 14'!B37</f>
        <v>Saída d'água concreto p/ aterro c/ caiação (SDA-02)</v>
      </c>
      <c r="C708" s="702">
        <f>'Table 14'!C37</f>
        <v>0</v>
      </c>
      <c r="D708" s="335" t="str">
        <f>'Table 14'!D37</f>
        <v>Ud</v>
      </c>
      <c r="F708" s="335">
        <f>'Table 14'!F37</f>
        <v>1622.34</v>
      </c>
    </row>
    <row r="709" spans="1:6" x14ac:dyDescent="0.2">
      <c r="A709" s="335">
        <f>'Table 14'!A38</f>
        <v>40689</v>
      </c>
      <c r="B709" s="701" t="str">
        <f>'Table 14'!B38</f>
        <v>Saída d'água concreto p/ corte c/ caiação (SDC-01)</v>
      </c>
      <c r="C709" s="702">
        <f>'Table 14'!C38</f>
        <v>0</v>
      </c>
      <c r="D709" s="335" t="str">
        <f>'Table 14'!D38</f>
        <v>Ud</v>
      </c>
      <c r="F709" s="335">
        <f>'Table 14'!F38</f>
        <v>712.12</v>
      </c>
    </row>
    <row r="710" spans="1:6" x14ac:dyDescent="0.2">
      <c r="A710" s="335">
        <f>'Table 14'!A39</f>
        <v>40666</v>
      </c>
      <c r="B710" s="701" t="str">
        <f>'Table 14'!B39</f>
        <v>Sarjeta de concreto DP-1 (0,081 m³/m) calha triangular, inclusive caiação</v>
      </c>
      <c r="C710" s="702">
        <f>'Table 14'!C39</f>
        <v>0</v>
      </c>
      <c r="D710" s="335" t="str">
        <f>'Table 14'!D39</f>
        <v>M</v>
      </c>
      <c r="F710" s="335">
        <f>'Table 14'!F39</f>
        <v>82.4</v>
      </c>
    </row>
    <row r="711" spans="1:6" x14ac:dyDescent="0.2">
      <c r="A711" s="335">
        <f>'Table 14'!A40</f>
        <v>40667</v>
      </c>
      <c r="B711" s="701" t="str">
        <f>'Table 14'!B40</f>
        <v>Sarjeta de concreto DP-2 (0,085 m³/m) calha triangular, inclusive caiação</v>
      </c>
      <c r="C711" s="702">
        <f>'Table 14'!C40</f>
        <v>0</v>
      </c>
      <c r="D711" s="335" t="str">
        <f>'Table 14'!D40</f>
        <v>M</v>
      </c>
      <c r="F711" s="335">
        <f>'Table 14'!F40</f>
        <v>86.06</v>
      </c>
    </row>
    <row r="712" spans="1:6" x14ac:dyDescent="0.2">
      <c r="A712" s="335">
        <f>'Table 14'!A41</f>
        <v>41180</v>
      </c>
      <c r="B712" s="701" t="str">
        <f>'Table 14'!B41</f>
        <v>Sarjeta de concreto SCA 40/10</v>
      </c>
      <c r="C712" s="702">
        <f>'Table 14'!C41</f>
        <v>0</v>
      </c>
      <c r="D712" s="335" t="str">
        <f>'Table 14'!D41</f>
        <v>M</v>
      </c>
      <c r="F712" s="335">
        <f>'Table 14'!F41</f>
        <v>72.11</v>
      </c>
    </row>
    <row r="713" spans="1:6" x14ac:dyDescent="0.2">
      <c r="A713" s="335">
        <f>'Table 14'!A42</f>
        <v>40668</v>
      </c>
      <c r="B713" s="701" t="str">
        <f>'Table 14'!B42</f>
        <v>Sarjeta de concreto (SCA 70/15) calha triangular, inclusive caiação</v>
      </c>
      <c r="C713" s="702">
        <f>'Table 14'!C42</f>
        <v>0</v>
      </c>
      <c r="D713" s="335" t="str">
        <f>'Table 14'!D42</f>
        <v>M</v>
      </c>
      <c r="F713" s="335">
        <f>'Table 14'!F42</f>
        <v>96.1</v>
      </c>
    </row>
    <row r="714" spans="1:6" x14ac:dyDescent="0.2">
      <c r="A714" s="335">
        <f>'Table 14'!A43</f>
        <v>40982</v>
      </c>
      <c r="B714" s="701" t="str">
        <f>'Table 14'!B43</f>
        <v>Sarjeta de concreto (SCA 90/10) calha triangular, inclusive caiação</v>
      </c>
      <c r="C714" s="702">
        <f>'Table 14'!C43</f>
        <v>0</v>
      </c>
      <c r="D714" s="335" t="str">
        <f>'Table 14'!D43</f>
        <v>M</v>
      </c>
      <c r="F714" s="335">
        <f>'Table 14'!F43</f>
        <v>172.51</v>
      </c>
    </row>
    <row r="715" spans="1:6" x14ac:dyDescent="0.2">
      <c r="A715" s="335">
        <f>'Table 14'!A44</f>
        <v>41336</v>
      </c>
      <c r="B715" s="701" t="str">
        <f>'Table 14'!B44</f>
        <v>Sarjeta de concreto SCC 40/15</v>
      </c>
      <c r="C715" s="702">
        <f>'Table 14'!C44</f>
        <v>0</v>
      </c>
      <c r="D715" s="335" t="str">
        <f>'Table 14'!D44</f>
        <v>M</v>
      </c>
      <c r="F715" s="335">
        <f>'Table 14'!F44</f>
        <v>89.27</v>
      </c>
    </row>
    <row r="716" spans="1:6" x14ac:dyDescent="0.2">
      <c r="A716" s="335">
        <f>'Table 14'!A45</f>
        <v>40669</v>
      </c>
      <c r="B716" s="701" t="str">
        <f>'Table 14'!B45</f>
        <v>Sarjeta de concreto (STC - 02) calha triangular em corte/aterro, inclusive caiação</v>
      </c>
      <c r="C716" s="702">
        <f>'Table 14'!C45</f>
        <v>0</v>
      </c>
      <c r="D716" s="335" t="str">
        <f>'Table 14'!D45</f>
        <v>M</v>
      </c>
      <c r="F716" s="335">
        <f>'Table 14'!F45</f>
        <v>79.48</v>
      </c>
    </row>
    <row r="717" spans="1:6" x14ac:dyDescent="0.2">
      <c r="A717" s="335">
        <f>'Table 14'!A46</f>
        <v>40670</v>
      </c>
      <c r="B717" s="701" t="str">
        <f>'Table 14'!B46</f>
        <v>Sarjeta de concreto (STC - 04) calha triangular de bancada em corte, inclusive caiação</v>
      </c>
      <c r="C717" s="702">
        <f>'Table 14'!C46</f>
        <v>0</v>
      </c>
      <c r="D717" s="335" t="str">
        <f>'Table 14'!D46</f>
        <v>M</v>
      </c>
      <c r="F717" s="335">
        <f>'Table 14'!F46</f>
        <v>59.11</v>
      </c>
    </row>
    <row r="718" spans="1:6" x14ac:dyDescent="0.2">
      <c r="A718" s="335">
        <f>'Table 14'!A47</f>
        <v>40560</v>
      </c>
      <c r="B718" s="701" t="str">
        <f>'Table 14'!B47</f>
        <v>Tampa de concreto em grelha, fornecimento, assentamento e transporte</v>
      </c>
      <c r="C718" s="702">
        <f>'Table 14'!C47</f>
        <v>0</v>
      </c>
      <c r="D718" s="335" t="str">
        <f>'Table 14'!D47</f>
        <v>Ud</v>
      </c>
      <c r="F718" s="335">
        <f>'Table 14'!F47</f>
        <v>243.12</v>
      </c>
    </row>
    <row r="719" spans="1:6" x14ac:dyDescent="0.2">
      <c r="A719" s="335">
        <f>'Table 14'!A48</f>
        <v>40558</v>
      </c>
      <c r="B719" s="701" t="str">
        <f>'Table 14'!B48</f>
        <v>Tampão F.F.A.P. com 100 kg, fornecimento, assentamento e transporte</v>
      </c>
      <c r="C719" s="702">
        <f>'Table 14'!C48</f>
        <v>0</v>
      </c>
      <c r="D719" s="335" t="str">
        <f>'Table 14'!D48</f>
        <v>Ud</v>
      </c>
      <c r="F719" s="335">
        <f>'Table 14'!F48</f>
        <v>546.44000000000005</v>
      </c>
    </row>
    <row r="720" spans="1:6" x14ac:dyDescent="0.2">
      <c r="A720" s="335">
        <f>'Table 14'!A49</f>
        <v>41029</v>
      </c>
      <c r="B720" s="701" t="str">
        <f>'Table 14'!B49</f>
        <v>Tapume de vedação e proteção, executado com chapas de compensado resinado com 6mm
de espessura, exclusive pintura</v>
      </c>
      <c r="C720" s="702">
        <f>'Table 14'!C49</f>
        <v>0</v>
      </c>
      <c r="D720" s="335" t="str">
        <f>'Table 14'!D49</f>
        <v>M2</v>
      </c>
      <c r="F720" s="335">
        <f>'Table 14'!F49</f>
        <v>37.119999999999997</v>
      </c>
    </row>
    <row r="721" spans="1:6" x14ac:dyDescent="0.2">
      <c r="A721" s="335">
        <f>'Table 14'!A50</f>
        <v>41040</v>
      </c>
      <c r="B721" s="701" t="str">
        <f>'Table 14'!B50</f>
        <v>Tela de aço soldada Telcon Q-138 ou similar, fornecimento e assentamento.</v>
      </c>
      <c r="C721" s="702">
        <f>'Table 14'!C50</f>
        <v>0</v>
      </c>
      <c r="D721" s="335" t="str">
        <f>'Table 14'!D50</f>
        <v>M2</v>
      </c>
      <c r="F721" s="335">
        <f>'Table 14'!F50</f>
        <v>28</v>
      </c>
    </row>
    <row r="722" spans="1:6" x14ac:dyDescent="0.2">
      <c r="A722" s="335">
        <f>'Table 14'!A51</f>
        <v>42658</v>
      </c>
      <c r="B722" s="701" t="str">
        <f>'Table 14'!B51</f>
        <v>Tela de aço soldada Telcon Q-196 ou similar, fornecimento e assentamento.</v>
      </c>
      <c r="C722" s="702">
        <f>'Table 14'!C51</f>
        <v>0</v>
      </c>
      <c r="D722" s="335" t="str">
        <f>'Table 14'!D51</f>
        <v>M2</v>
      </c>
      <c r="F722" s="335">
        <f>'Table 14'!F51</f>
        <v>38.520000000000003</v>
      </c>
    </row>
    <row r="723" spans="1:6" x14ac:dyDescent="0.2">
      <c r="A723" s="335">
        <f>'Table 14'!A52</f>
        <v>40655</v>
      </c>
      <c r="B723" s="701" t="str">
        <f>'Table 14'!B52</f>
        <v>Terminal de dreno de alívio de pavimento (DP - TDA - 01)</v>
      </c>
      <c r="C723" s="702">
        <f>'Table 14'!C52</f>
        <v>0</v>
      </c>
      <c r="D723" s="335" t="str">
        <f>'Table 14'!D52</f>
        <v>Ud</v>
      </c>
      <c r="F723" s="335">
        <f>'Table 14'!F52</f>
        <v>334.32</v>
      </c>
    </row>
    <row r="724" spans="1:6" x14ac:dyDescent="0.2">
      <c r="A724" s="335">
        <f>'Table 14'!A53</f>
        <v>41092</v>
      </c>
      <c r="B724" s="701" t="str">
        <f>'Table 14'!B53</f>
        <v>Transporte de materiais encosta abaixo, serviço manual, inclusive carga e descarga</v>
      </c>
      <c r="C724" s="702">
        <f>'Table 14'!C53</f>
        <v>0</v>
      </c>
      <c r="D724" s="335" t="str">
        <f>'Table 14'!D53</f>
        <v>t dam</v>
      </c>
      <c r="F724" s="335">
        <f>'Table 14'!F53</f>
        <v>22.38</v>
      </c>
    </row>
    <row r="725" spans="1:6" x14ac:dyDescent="0.2">
      <c r="A725" s="335">
        <f>'Table 14'!A54</f>
        <v>41091</v>
      </c>
      <c r="B725" s="701" t="str">
        <f>'Table 14'!B54</f>
        <v>Transporte de materiais encosta acima, serviço manual, inclusive carga e descarga</v>
      </c>
      <c r="C725" s="702">
        <f>'Table 14'!C54</f>
        <v>0</v>
      </c>
      <c r="D725" s="335" t="str">
        <f>'Table 14'!D54</f>
        <v>t dam</v>
      </c>
      <c r="F725" s="335">
        <f>'Table 14'!F54</f>
        <v>30.28</v>
      </c>
    </row>
    <row r="726" spans="1:6" x14ac:dyDescent="0.2">
      <c r="A726" s="335">
        <f>'Table 14'!A55</f>
        <v>40706</v>
      </c>
      <c r="B726" s="701" t="str">
        <f>'Table 14'!B55</f>
        <v>Transposição de segmento de sarjeta - TSS 01, inclusive transporte do tubo de concreto</v>
      </c>
      <c r="C726" s="702">
        <f>'Table 14'!C55</f>
        <v>0</v>
      </c>
      <c r="D726" s="335" t="str">
        <f>'Table 14'!D55</f>
        <v>M</v>
      </c>
      <c r="F726" s="335">
        <f>'Table 14'!F55</f>
        <v>289.8</v>
      </c>
    </row>
    <row r="727" spans="1:6" x14ac:dyDescent="0.2">
      <c r="A727" s="335">
        <f>'Table 14'!A56</f>
        <v>40651</v>
      </c>
      <c r="B727" s="701" t="str">
        <f>'Table 14'!B56</f>
        <v>Trincheira drenante cega (0,50 x 1,70) m, inclusive transporte da brita c/ geotêxtil não tecido
res.long. mín 16 kn/m</v>
      </c>
      <c r="C727" s="702">
        <f>'Table 14'!C56</f>
        <v>0</v>
      </c>
      <c r="D727" s="335" t="str">
        <f>'Table 14'!D56</f>
        <v>M</v>
      </c>
      <c r="F727" s="335">
        <f>'Table 14'!F56</f>
        <v>402.37</v>
      </c>
    </row>
    <row r="728" spans="1:6" x14ac:dyDescent="0.2">
      <c r="A728" s="335">
        <f>'Table 14'!A57</f>
        <v>41122</v>
      </c>
      <c r="B728" s="701" t="str">
        <f>'Table 14'!B57</f>
        <v>Tubo de PVC NBR 5648 diâmetro 50 mm, fornecimento e assentamento</v>
      </c>
      <c r="C728" s="702">
        <f>'Table 14'!C57</f>
        <v>0</v>
      </c>
      <c r="D728" s="335" t="str">
        <f>'Table 14'!D57</f>
        <v>M</v>
      </c>
      <c r="F728" s="335">
        <f>'Table 14'!F57</f>
        <v>19.579999999999998</v>
      </c>
    </row>
    <row r="729" spans="1:6" x14ac:dyDescent="0.2">
      <c r="A729" s="335">
        <f>'Table 14'!A58</f>
        <v>41123</v>
      </c>
      <c r="B729" s="701" t="str">
        <f>'Table 14'!B58</f>
        <v>Tubo de PVC NBR 5648 diâmetro 75 mm, fornecimento e assentamento</v>
      </c>
      <c r="C729" s="702">
        <f>'Table 14'!C58</f>
        <v>0</v>
      </c>
      <c r="D729" s="335" t="str">
        <f>'Table 14'!D58</f>
        <v>M</v>
      </c>
      <c r="F729" s="335">
        <f>'Table 14'!F58</f>
        <v>38.6</v>
      </c>
    </row>
    <row r="730" spans="1:6" x14ac:dyDescent="0.2">
      <c r="A730" s="335">
        <f>'Table 14'!A59</f>
        <v>41125</v>
      </c>
      <c r="B730" s="701" t="str">
        <f>'Table 14'!B59</f>
        <v>Tubo de PVC rígido série R diâmetro 100 mm, fornecimento e assentamento</v>
      </c>
      <c r="C730" s="702">
        <f>'Table 14'!C59</f>
        <v>0</v>
      </c>
      <c r="D730" s="335" t="str">
        <f>'Table 14'!D59</f>
        <v>M</v>
      </c>
      <c r="F730" s="335">
        <f>'Table 14'!F59</f>
        <v>30.21</v>
      </c>
    </row>
    <row r="731" spans="1:6" x14ac:dyDescent="0.2">
      <c r="A731" s="335">
        <f>'Table 14'!A60</f>
        <v>41119</v>
      </c>
      <c r="B731" s="701" t="str">
        <f>'Table 14'!B60</f>
        <v>Tubo irrifort agropecuário diâmetro 32 mm, fornecimento e assentamento</v>
      </c>
      <c r="C731" s="702">
        <f>'Table 14'!C60</f>
        <v>0</v>
      </c>
      <c r="D731" s="335" t="str">
        <f>'Table 14'!D60</f>
        <v>M</v>
      </c>
      <c r="F731" s="335">
        <f>'Table 14'!F60</f>
        <v>6.48</v>
      </c>
    </row>
    <row r="732" spans="1:6" x14ac:dyDescent="0.2">
      <c r="A732" s="335">
        <f>'Table 14'!A61</f>
        <v>41114</v>
      </c>
      <c r="B732" s="701" t="str">
        <f>'Table 14'!B61</f>
        <v>Tubo para irrigação linha fixa PN40 50 mm, fornecimento e assentamento</v>
      </c>
      <c r="C732" s="702">
        <f>'Table 14'!C61</f>
        <v>0</v>
      </c>
      <c r="D732" s="335" t="str">
        <f>'Table 14'!D61</f>
        <v>M</v>
      </c>
      <c r="F732" s="335">
        <f>'Table 14'!F61</f>
        <v>6.84</v>
      </c>
    </row>
    <row r="733" spans="1:6" x14ac:dyDescent="0.2">
      <c r="A733" s="335">
        <f>'Table 14'!A62</f>
        <v>40707</v>
      </c>
      <c r="B733" s="701" t="str">
        <f>'Table 14'!B62</f>
        <v>Tubos de ferro fundido diâmetro 0,90 m, assentamento</v>
      </c>
      <c r="C733" s="702">
        <f>'Table 14'!C62</f>
        <v>0</v>
      </c>
      <c r="D733" s="335" t="str">
        <f>'Table 14'!D62</f>
        <v>M</v>
      </c>
      <c r="F733" s="335">
        <f>'Table 14'!F62</f>
        <v>202.97</v>
      </c>
    </row>
    <row r="734" spans="1:6" x14ac:dyDescent="0.2">
      <c r="A734" s="335">
        <f>'Table 14'!A63</f>
        <v>41118</v>
      </c>
      <c r="B734" s="701" t="str">
        <f>'Table 14'!B63</f>
        <v>Tubos para irrigação Linha fixa PN40, diâmetro 75 mm, fornecimento e assentamento</v>
      </c>
      <c r="C734" s="702">
        <f>'Table 14'!C63</f>
        <v>0</v>
      </c>
      <c r="D734" s="335" t="str">
        <f>'Table 14'!D63</f>
        <v>M</v>
      </c>
      <c r="F734" s="335">
        <f>'Table 14'!F63</f>
        <v>9.34</v>
      </c>
    </row>
    <row r="735" spans="1:6" x14ac:dyDescent="0.2">
      <c r="A735" s="335">
        <f>'Table 15'!A5</f>
        <v>40702</v>
      </c>
      <c r="B735" s="701" t="str">
        <f>'Table 15'!B5</f>
        <v>Valeta de pedra argamassada VPAR</v>
      </c>
      <c r="C735" s="702">
        <f>'Table 15'!C5</f>
        <v>0</v>
      </c>
      <c r="D735" s="335">
        <f>'Table 15'!D5</f>
        <v>0</v>
      </c>
      <c r="E735" s="335">
        <f>'Table 15'!E5</f>
        <v>0</v>
      </c>
      <c r="F735" s="335" t="str">
        <f>'Table 15'!F5</f>
        <v>M3</v>
      </c>
    </row>
    <row r="736" spans="1:6" x14ac:dyDescent="0.2">
      <c r="A736" s="335">
        <f>'Table 15'!A6</f>
        <v>40701</v>
      </c>
      <c r="B736" s="701" t="str">
        <f>'Table 15'!B6</f>
        <v>Valeta de pedra jogada VPJ, inclusive transporte da pedra</v>
      </c>
      <c r="C736" s="702">
        <f>'Table 15'!C6</f>
        <v>0</v>
      </c>
      <c r="D736" s="345"/>
      <c r="E736" s="345"/>
      <c r="F736" s="345"/>
    </row>
    <row r="737" spans="1:3" x14ac:dyDescent="0.2">
      <c r="A737" s="335">
        <f>'Table 15'!A7</f>
        <v>40698</v>
      </c>
      <c r="B737" s="701" t="str">
        <f>'Table 15'!B7</f>
        <v>Valeta de proteção de aterro enleivada (VPA-01 DNIT)</v>
      </c>
      <c r="C737" s="702">
        <f>'Table 15'!C7</f>
        <v>0</v>
      </c>
    </row>
    <row r="738" spans="1:3" x14ac:dyDescent="0.2">
      <c r="A738" s="335">
        <f>'Table 15'!A8</f>
        <v>40700</v>
      </c>
      <c r="B738" s="701" t="str">
        <f>'Table 15'!B8</f>
        <v>Valeta de proteção de aterro revestida em concreto (VPA-03 DNIT)</v>
      </c>
      <c r="C738" s="702">
        <f>'Table 15'!C8</f>
        <v>0</v>
      </c>
    </row>
    <row r="739" spans="1:3" x14ac:dyDescent="0.2">
      <c r="A739" s="335">
        <f>'Table 15'!A9</f>
        <v>40696</v>
      </c>
      <c r="B739" s="701" t="str">
        <f>'Table 15'!B9</f>
        <v>Valeta de proteção de aterro VPA 02 (revestida em concreto)</v>
      </c>
      <c r="C739" s="702">
        <f>'Table 15'!C9</f>
        <v>0</v>
      </c>
    </row>
    <row r="740" spans="1:3" x14ac:dyDescent="0.2">
      <c r="A740" s="335">
        <f>'Table 15'!A10</f>
        <v>40695</v>
      </c>
      <c r="B740" s="701" t="str">
        <f>'Table 15'!B10</f>
        <v>Valeta de proteção de aterro VPA-01 (escavação)</v>
      </c>
      <c r="C740" s="702">
        <f>'Table 15'!C10</f>
        <v>0</v>
      </c>
    </row>
    <row r="741" spans="1:3" x14ac:dyDescent="0.2">
      <c r="A741" s="335">
        <f>'Table 15'!A11</f>
        <v>40692</v>
      </c>
      <c r="B741" s="701" t="str">
        <f>'Table 15'!B11</f>
        <v>Valeta de proteção de corte - desobstrução e limpeza</v>
      </c>
      <c r="C741" s="702">
        <f>'Table 15'!C11</f>
        <v>0</v>
      </c>
    </row>
    <row r="742" spans="1:3" x14ac:dyDescent="0.2">
      <c r="A742" s="335">
        <f>'Table 15'!A12</f>
        <v>40697</v>
      </c>
      <c r="B742" s="701" t="str">
        <f>'Table 15'!B12</f>
        <v>Valeta de proteção de corte enleivada (VPC-01 DNIT)</v>
      </c>
      <c r="C742" s="702">
        <f>'Table 15'!C12</f>
        <v>0</v>
      </c>
    </row>
    <row r="743" spans="1:3" x14ac:dyDescent="0.2">
      <c r="A743" s="335">
        <f>'Table 15'!A13</f>
        <v>40699</v>
      </c>
      <c r="B743" s="701" t="str">
        <f>'Table 15'!B13</f>
        <v>Valeta de proteção de corte revestida em concreto VPC-03</v>
      </c>
      <c r="C743" s="702">
        <f>'Table 15'!C13</f>
        <v>0</v>
      </c>
    </row>
    <row r="744" spans="1:3" x14ac:dyDescent="0.2">
      <c r="A744" s="335">
        <f>'Table 15'!A14</f>
        <v>40693</v>
      </c>
      <c r="B744" s="701" t="str">
        <f>'Table 15'!B14</f>
        <v>Valeta de proteção de corte VPC-01 (escavação)</v>
      </c>
      <c r="C744" s="702">
        <f>'Table 15'!C14</f>
        <v>0</v>
      </c>
    </row>
    <row r="745" spans="1:3" x14ac:dyDescent="0.2">
      <c r="A745" s="335">
        <f>'Table 15'!A15</f>
        <v>40694</v>
      </c>
      <c r="B745" s="701" t="str">
        <f>'Table 15'!B15</f>
        <v>Valeta de proteção de corte VPC-02 (revestida em grama)</v>
      </c>
      <c r="C745" s="702">
        <f>'Table 15'!C15</f>
        <v>0</v>
      </c>
    </row>
    <row r="746" spans="1:3" x14ac:dyDescent="0.2">
      <c r="A746" s="335" t="str">
        <f>'Table 15'!A16</f>
        <v>Grupo de serviço: MATERIAL BETUMINOSO</v>
      </c>
      <c r="B746" s="701">
        <f>'Table 15'!B16</f>
        <v>0</v>
      </c>
      <c r="C746" s="702">
        <f>'Table 15'!C16</f>
        <v>0</v>
      </c>
    </row>
    <row r="747" spans="1:3" x14ac:dyDescent="0.2">
      <c r="A747" s="335" t="str">
        <f>'Table 15'!A17</f>
        <v>Cód. Padrão</v>
      </c>
      <c r="B747" s="701" t="str">
        <f>'Table 15'!B17</f>
        <v>Descrição do serviço</v>
      </c>
      <c r="C747" s="702">
        <f>'Table 15'!C17</f>
        <v>0</v>
      </c>
    </row>
    <row r="748" spans="1:3" x14ac:dyDescent="0.2">
      <c r="A748" s="335">
        <f>'Table 15'!A18</f>
        <v>40972</v>
      </c>
      <c r="B748" s="701" t="str">
        <f>'Table 15'!B18</f>
        <v>Bonificação de 15,28% sobre Materiais Betuminosos</v>
      </c>
      <c r="C748" s="702">
        <f>'Table 15'!C18</f>
        <v>0</v>
      </c>
    </row>
    <row r="749" spans="1:3" x14ac:dyDescent="0.2">
      <c r="A749" s="335">
        <f>'Table 15'!A19</f>
        <v>41405</v>
      </c>
      <c r="B749" s="701" t="str">
        <f>'Table 15'!B19</f>
        <v>CAP FLEX 60/85, fornecimento</v>
      </c>
      <c r="C749" s="702">
        <f>'Table 15'!C19</f>
        <v>0</v>
      </c>
    </row>
    <row r="750" spans="1:3" x14ac:dyDescent="0.2">
      <c r="A750" s="335">
        <f>'Table 15'!A20</f>
        <v>41360</v>
      </c>
      <c r="B750" s="701" t="str">
        <f>'Table 15'!B20</f>
        <v>CAP-50/70, fornecimento</v>
      </c>
      <c r="C750" s="702">
        <f>'Table 15'!C20</f>
        <v>0</v>
      </c>
    </row>
    <row r="751" spans="1:3" x14ac:dyDescent="0.2">
      <c r="A751" s="335">
        <f>'Table 15'!A21</f>
        <v>40968</v>
      </c>
      <c r="B751" s="701" t="str">
        <f>'Table 15'!B21</f>
        <v>CM-30, fornecimento</v>
      </c>
      <c r="C751" s="702">
        <f>'Table 15'!C21</f>
        <v>0</v>
      </c>
    </row>
    <row r="752" spans="1:3" x14ac:dyDescent="0.2">
      <c r="A752" s="335">
        <f>'Table 15'!A22</f>
        <v>40976</v>
      </c>
      <c r="B752" s="701" t="str">
        <f>'Table 15'!B22</f>
        <v>Dope, fornecimento</v>
      </c>
      <c r="C752" s="702">
        <f>'Table 15'!C22</f>
        <v>0</v>
      </c>
    </row>
    <row r="753" spans="1:3" x14ac:dyDescent="0.2">
      <c r="A753" s="335">
        <f>'Table 15'!A23</f>
        <v>42545</v>
      </c>
      <c r="B753" s="701" t="str">
        <f>'Table 15'!B23</f>
        <v>Emulsão RL-1C- FLEX (Emulflex RL-1C-E), fornecimento</v>
      </c>
      <c r="C753" s="702">
        <f>'Table 15'!C23</f>
        <v>0</v>
      </c>
    </row>
    <row r="754" spans="1:3" x14ac:dyDescent="0.2">
      <c r="A754" s="335">
        <f>'Table 15'!A24</f>
        <v>40974</v>
      </c>
      <c r="B754" s="701" t="str">
        <f>'Table 15'!B24</f>
        <v>Emulsão RM-1C, fornecimento</v>
      </c>
      <c r="C754" s="702">
        <f>'Table 15'!C24</f>
        <v>0</v>
      </c>
    </row>
    <row r="755" spans="1:3" x14ac:dyDescent="0.2">
      <c r="A755" s="335">
        <f>'Table 15'!A25</f>
        <v>40978</v>
      </c>
      <c r="B755" s="701" t="str">
        <f>'Table 15'!B25</f>
        <v>Emulsão RR-1C FLEX (Emulflex RR-1C-E,) fornecimento</v>
      </c>
      <c r="C755" s="702">
        <f>'Table 15'!C25</f>
        <v>0</v>
      </c>
    </row>
    <row r="756" spans="1:3" x14ac:dyDescent="0.2">
      <c r="A756" s="335">
        <f>'Table 15'!A26</f>
        <v>40975</v>
      </c>
      <c r="B756" s="701" t="str">
        <f>'Table 15'!B26</f>
        <v>Emulsão RR-1C, fornecimento</v>
      </c>
      <c r="C756" s="702">
        <f>'Table 15'!C26</f>
        <v>0</v>
      </c>
    </row>
    <row r="757" spans="1:3" x14ac:dyDescent="0.2">
      <c r="A757" s="335">
        <f>'Table 15'!A27</f>
        <v>40969</v>
      </c>
      <c r="B757" s="701" t="str">
        <f>'Table 15'!B27</f>
        <v>Emulsão RR-2C, fornecimento</v>
      </c>
      <c r="C757" s="702">
        <f>'Table 15'!C27</f>
        <v>0</v>
      </c>
    </row>
    <row r="758" spans="1:3" x14ac:dyDescent="0.2">
      <c r="A758" s="335">
        <f>'Table 15'!A28</f>
        <v>40971</v>
      </c>
      <c r="B758" s="701" t="str">
        <f>'Table 15'!B28</f>
        <v>Emulsão RR-2C-FLEX (Emulflex RR-2C-E), fornecimento</v>
      </c>
      <c r="C758" s="702">
        <f>'Table 15'!C28</f>
        <v>0</v>
      </c>
    </row>
    <row r="759" spans="1:3" x14ac:dyDescent="0.2">
      <c r="A759" s="335" t="str">
        <f>'Table 15'!A29</f>
        <v>Grupo de serviço: OBRAS COMPLEMENTARES</v>
      </c>
      <c r="B759" s="701">
        <f>'Table 15'!B29</f>
        <v>0</v>
      </c>
      <c r="C759" s="702">
        <f>'Table 15'!C29</f>
        <v>0</v>
      </c>
    </row>
    <row r="760" spans="1:3" x14ac:dyDescent="0.2">
      <c r="A760" s="335" t="str">
        <f>'Table 15'!A30</f>
        <v>Cód. Padrão</v>
      </c>
      <c r="B760" s="701" t="str">
        <f>'Table 15'!B30</f>
        <v>Descrição do serviço</v>
      </c>
      <c r="C760" s="702">
        <f>'Table 15'!C30</f>
        <v>0</v>
      </c>
    </row>
    <row r="761" spans="1:3" x14ac:dyDescent="0.2">
      <c r="A761" s="335">
        <f>'Table 15'!A31</f>
        <v>40910</v>
      </c>
      <c r="B761" s="701" t="str">
        <f>'Table 15'!B31</f>
        <v>Abrigo de Ônibus - Rodovia Rural - 3,40 m x 6,00 m</v>
      </c>
      <c r="C761" s="702">
        <f>'Table 15'!C31</f>
        <v>0</v>
      </c>
    </row>
    <row r="762" spans="1:3" x14ac:dyDescent="0.2">
      <c r="A762" s="335">
        <f>'Table 15'!A32</f>
        <v>41362</v>
      </c>
      <c r="B762" s="701" t="str">
        <f>'Table 15'!B32</f>
        <v>Abrigo de Ônibus Urbano - Padrão reduzido - 2,40 x 6,00 m</v>
      </c>
      <c r="C762" s="702">
        <f>'Table 15'!C32</f>
        <v>0</v>
      </c>
    </row>
    <row r="763" spans="1:3" x14ac:dyDescent="0.2">
      <c r="A763" s="335">
        <f>'Table 15'!A33</f>
        <v>43343</v>
      </c>
      <c r="B763" s="701" t="str">
        <f>'Table 15'!B33</f>
        <v>Alvenaria de tijolos cerâmicos maciços aparentes 5x10x20cm,assent.c/argam.de cimento,cal
hidratada CH1 e areia no traço 1:0,5:8,juntas de 10mm e esp.</v>
      </c>
      <c r="C763" s="702">
        <f>'Table 15'!C33</f>
        <v>0</v>
      </c>
    </row>
    <row r="764" spans="1:3" x14ac:dyDescent="0.2">
      <c r="A764" s="335">
        <f>'Table 15'!A34</f>
        <v>41151</v>
      </c>
      <c r="B764" s="701" t="str">
        <f>'Table 15'!B34</f>
        <v>Braço galvanizado 101mm - projeção 4,70m, fornecimento e instalação</v>
      </c>
      <c r="C764" s="702">
        <f>'Table 15'!C34</f>
        <v>0</v>
      </c>
    </row>
    <row r="765" spans="1:3" x14ac:dyDescent="0.2">
      <c r="A765" s="335">
        <f>'Table 15'!A35</f>
        <v>41346</v>
      </c>
      <c r="B765" s="701" t="str">
        <f>'Table 15'!B35</f>
        <v>Cabo de cobre nú, seção 35 mm2, fornecimento e colocação</v>
      </c>
      <c r="C765" s="702">
        <f>'Table 15'!C35</f>
        <v>0</v>
      </c>
    </row>
    <row r="766" spans="1:3" x14ac:dyDescent="0.2">
      <c r="A766" s="335">
        <f>'Table 15'!A36</f>
        <v>41150</v>
      </c>
      <c r="B766" s="701" t="str">
        <f>'Table 15'!B36</f>
        <v>Cabo flexível 2 x 1,5 mm², fornecimento e instalação</v>
      </c>
      <c r="C766" s="702">
        <f>'Table 15'!C36</f>
        <v>0</v>
      </c>
    </row>
    <row r="767" spans="1:3" x14ac:dyDescent="0.2">
      <c r="A767" s="335">
        <f>'Table 15'!A37</f>
        <v>41149</v>
      </c>
      <c r="B767" s="701" t="str">
        <f>'Table 15'!B37</f>
        <v>Cabo flexível 2 x 2,5 mm², fornecimento e instalação</v>
      </c>
      <c r="C767" s="702">
        <f>'Table 15'!C37</f>
        <v>0</v>
      </c>
    </row>
    <row r="768" spans="1:3" x14ac:dyDescent="0.2">
      <c r="A768" s="335">
        <f>'Table 15'!A38</f>
        <v>41410</v>
      </c>
      <c r="B768" s="701" t="str">
        <f>'Table 15'!B38</f>
        <v>Cabo flexível 3 x 1,5 mm², fornecimento e instalação</v>
      </c>
      <c r="C768" s="702">
        <f>'Table 15'!C38</f>
        <v>0</v>
      </c>
    </row>
    <row r="769" spans="1:3" x14ac:dyDescent="0.2">
      <c r="A769" s="335">
        <f>'Table 15'!A39</f>
        <v>41148</v>
      </c>
      <c r="B769" s="701" t="str">
        <f>'Table 15'!B39</f>
        <v>Cabo flexível 4 x 1,5 mm², fornecimento e instalação</v>
      </c>
      <c r="C769" s="702">
        <f>'Table 15'!C39</f>
        <v>0</v>
      </c>
    </row>
    <row r="770" spans="1:3" x14ac:dyDescent="0.2">
      <c r="A770" s="335">
        <f>'Table 15'!A40</f>
        <v>41152</v>
      </c>
      <c r="B770" s="701" t="str">
        <f>'Table 15'!B40</f>
        <v>Caixa de passagem de concreto armado de 0,40 x 0,40 x 0,40m</v>
      </c>
      <c r="C770" s="702">
        <f>'Table 15'!C40</f>
        <v>0</v>
      </c>
    </row>
    <row r="771" spans="1:3" x14ac:dyDescent="0.2">
      <c r="A771" s="335">
        <f>'Table 15'!A41</f>
        <v>41004</v>
      </c>
      <c r="B771" s="701" t="str">
        <f>'Table 15'!B41</f>
        <v>Caixa de passagem de eletroduto de lógica</v>
      </c>
      <c r="C771" s="702">
        <f>'Table 15'!C41</f>
        <v>0</v>
      </c>
    </row>
    <row r="772" spans="1:3" x14ac:dyDescent="0.2">
      <c r="A772" s="335">
        <f>'Table 15'!A42</f>
        <v>40911</v>
      </c>
      <c r="B772" s="701" t="str">
        <f>'Table 15'!B42</f>
        <v>Calçada de concreto</v>
      </c>
      <c r="C772" s="702">
        <f>'Table 15'!C42</f>
        <v>0</v>
      </c>
    </row>
    <row r="773" spans="1:3" x14ac:dyDescent="0.2">
      <c r="A773" s="335">
        <f>'Table 15'!A43</f>
        <v>40915</v>
      </c>
      <c r="B773" s="701" t="str">
        <f>'Table 15'!B43</f>
        <v>Calçada de concreto fck=15 MP, camurçado c/ argam. cimento e areia 1:4, lastro de brita e 8
cm de concreto, incl. preparo da caixa e transp. da brita</v>
      </c>
      <c r="C773" s="702">
        <f>'Table 15'!C43</f>
        <v>0</v>
      </c>
    </row>
    <row r="774" spans="1:3" x14ac:dyDescent="0.2">
      <c r="A774" s="335">
        <f>'Table 15'!A44</f>
        <v>40899</v>
      </c>
      <c r="B774" s="701" t="str">
        <f>'Table 15'!B44</f>
        <v>Cerca de arame farpado 4 fios com mourões  a cada 2,0 m, esticadores de madeira, a cada 20
,0 m, inclusive transporte de mourão e arame farpado)</v>
      </c>
      <c r="C774" s="702">
        <f>'Table 15'!C44</f>
        <v>0</v>
      </c>
    </row>
    <row r="775" spans="1:3" x14ac:dyDescent="0.2">
      <c r="A775" s="335">
        <f>'Table 15'!A45</f>
        <v>40900</v>
      </c>
      <c r="B775" s="701" t="str">
        <f>'Table 15'!B45</f>
        <v>Cerca de arame farpado 4 fios com mourões a cada 1,0 m, esticadores de madeira, a cada 20,
0 m, inclusive transporte de mourão e arame farpado</v>
      </c>
      <c r="C775" s="702">
        <f>'Table 15'!C45</f>
        <v>0</v>
      </c>
    </row>
    <row r="776" spans="1:3" x14ac:dyDescent="0.2">
      <c r="A776" s="335">
        <f>'Table 15'!A46</f>
        <v>41365</v>
      </c>
      <c r="B776" s="701" t="str">
        <f>'Table 15'!B46</f>
        <v>Cerca de arame farpado 4 fios com mourões, a cada 2,5 m, esticadores de madeira a cada 60,
0m, inclusive transporte de arame farpado e mourão</v>
      </c>
      <c r="C776" s="702">
        <f>'Table 15'!C46</f>
        <v>0</v>
      </c>
    </row>
    <row r="777" spans="1:3" x14ac:dyDescent="0.2">
      <c r="A777" s="335">
        <f>'Table 15'!A47</f>
        <v>41110</v>
      </c>
      <c r="B777" s="701" t="str">
        <f>'Table 15'!B47</f>
        <v>Cerca de arame farpado 4 fios com mourões a cada 3,0 metros e sem esticadores, inclusive
transporte de arame e mourão</v>
      </c>
      <c r="C777" s="702">
        <f>'Table 15'!C47</f>
        <v>0</v>
      </c>
    </row>
    <row r="778" spans="1:3" x14ac:dyDescent="0.2">
      <c r="A778" s="335">
        <f>'Table 15'!A48</f>
        <v>40903</v>
      </c>
      <c r="B778" s="701" t="str">
        <f>'Table 15'!B48</f>
        <v>Cerca de arame farpado 4 fios com postes cada 2,5 m, esticadores de concreto a cada 25,0 m</v>
      </c>
      <c r="C778" s="702">
        <f>'Table 15'!C48</f>
        <v>0</v>
      </c>
    </row>
    <row r="779" spans="1:3" x14ac:dyDescent="0.2">
      <c r="A779" s="335">
        <f>'Table 15'!A49</f>
        <v>40904</v>
      </c>
      <c r="B779" s="701" t="str">
        <f>'Table 15'!B49</f>
        <v>Cerca de arame farpado 8 fios com postes concreto 10 x 10 x 220 cm, a cada 1,5 m</v>
      </c>
      <c r="C779" s="702">
        <f>'Table 15'!C49</f>
        <v>0</v>
      </c>
    </row>
    <row r="780" spans="1:3" x14ac:dyDescent="0.2">
      <c r="A780" s="335">
        <f>'Table 15'!A50</f>
        <v>40905</v>
      </c>
      <c r="B780" s="701" t="str">
        <f>'Table 15'!B50</f>
        <v>Cerca de arame farpado 8 fios com postes triangulares 10 x 200 cm, a cada 2,5 m, mourão de
concreto 10 x 10 x 220 cm, a cada 50,0 m</v>
      </c>
      <c r="C780" s="702">
        <f>'Table 15'!C50</f>
        <v>0</v>
      </c>
    </row>
    <row r="781" spans="1:3" x14ac:dyDescent="0.2">
      <c r="A781" s="335">
        <f>'Table 15'!A51</f>
        <v>43330</v>
      </c>
      <c r="B781" s="701" t="str">
        <f>'Table 15'!B51</f>
        <v>Cerca de arame farpado,4 fios ,mourões de madeira a cada 2,5 m e esticadores de concreto/
madeira a cada 40m</v>
      </c>
      <c r="C781" s="702">
        <f>'Table 15'!C51</f>
        <v>0</v>
      </c>
    </row>
    <row r="782" spans="1:3" x14ac:dyDescent="0.2">
      <c r="A782" s="335">
        <f>'Table 15'!A52</f>
        <v>40901</v>
      </c>
      <c r="B782" s="701" t="str">
        <f>'Table 15'!B52</f>
        <v>Cerca de arame liso 4 fios com mourões cada 2,0 m, esticadores de madeira, a cada 20,0 m,
inclusive transporte de mourão e arame liso</v>
      </c>
      <c r="C782" s="702">
        <f>'Table 15'!C52</f>
        <v>0</v>
      </c>
    </row>
    <row r="783" spans="1:3" x14ac:dyDescent="0.2">
      <c r="A783" s="335">
        <f>'Table 15'!A53</f>
        <v>42475</v>
      </c>
      <c r="B783" s="701" t="str">
        <f>'Table 15'!B53</f>
        <v>Concreto estrutural fck = 10,0 MPa, inclusive transportes areia, cimento e pedra britada</v>
      </c>
      <c r="C783" s="702">
        <f>'Table 15'!C53</f>
        <v>0</v>
      </c>
    </row>
    <row r="784" spans="1:3" x14ac:dyDescent="0.2">
      <c r="A784" s="335">
        <f>'Table 15'!A54</f>
        <v>40945</v>
      </c>
      <c r="B784" s="701" t="str">
        <f>'Table 15'!B54</f>
        <v>Corrimão em eucalipto tratado</v>
      </c>
      <c r="C784" s="702">
        <f>'Table 15'!C54</f>
        <v>0</v>
      </c>
    </row>
    <row r="785" spans="1:3" x14ac:dyDescent="0.2">
      <c r="A785" s="335">
        <f>'Table 15'!A55</f>
        <v>41109</v>
      </c>
      <c r="B785" s="701" t="str">
        <f>'Table 15'!B55</f>
        <v>Demolição de cerca de madeira com 4 fios</v>
      </c>
      <c r="C785" s="702">
        <f>'Table 15'!C55</f>
        <v>0</v>
      </c>
    </row>
    <row r="786" spans="1:3" x14ac:dyDescent="0.2">
      <c r="A786" s="335">
        <f>'Table 15'!A56</f>
        <v>40164</v>
      </c>
      <c r="B786" s="701" t="str">
        <f>'Table 15'!B56</f>
        <v>Demolição de edificações</v>
      </c>
      <c r="C786" s="702">
        <f>'Table 15'!C56</f>
        <v>0</v>
      </c>
    </row>
    <row r="787" spans="1:3" x14ac:dyDescent="0.2">
      <c r="A787" s="335">
        <f>'Table 15'!A57</f>
        <v>40944</v>
      </c>
      <c r="B787" s="701" t="str">
        <f>'Table 15'!B57</f>
        <v>Descida d'água em madeira e pedra de mão, tudo incluído</v>
      </c>
      <c r="C787" s="702">
        <f>'Table 15'!C57</f>
        <v>0</v>
      </c>
    </row>
    <row r="788" spans="1:3" x14ac:dyDescent="0.2">
      <c r="A788" s="335">
        <f>'Table 15'!A58</f>
        <v>40902</v>
      </c>
      <c r="B788" s="701" t="str">
        <f>'Table 15'!B58</f>
        <v>Deslocamento de cerca de madeira com 4 fios de arame</v>
      </c>
      <c r="C788" s="702">
        <f>'Table 15'!C58</f>
        <v>0</v>
      </c>
    </row>
    <row r="789" spans="1:3" x14ac:dyDescent="0.2">
      <c r="A789" s="335" t="str">
        <f>'Table 15'!A59</f>
        <v>*O valor correspondente ao transporte será calculado por ocasião do orçamento, quando serão informadas as distâncias.</v>
      </c>
      <c r="B789" s="701">
        <f>'Table 15'!B59</f>
        <v>0</v>
      </c>
      <c r="C789" s="702">
        <f>'Table 15'!C59</f>
        <v>0</v>
      </c>
    </row>
    <row r="790" spans="1:3" x14ac:dyDescent="0.2">
      <c r="A790" s="335">
        <f>'Table 15'!A60</f>
        <v>0</v>
      </c>
    </row>
    <row r="791" spans="1:3" x14ac:dyDescent="0.2">
      <c r="A791" s="335">
        <f>'Table 15'!A61</f>
        <v>0</v>
      </c>
    </row>
    <row r="792" spans="1:3" x14ac:dyDescent="0.2">
      <c r="A792" s="335">
        <f>'Table 15'!A62</f>
        <v>0</v>
      </c>
    </row>
    <row r="793" spans="1:3" x14ac:dyDescent="0.2">
      <c r="A793" s="335">
        <f>'Table 15'!A63</f>
        <v>0</v>
      </c>
    </row>
    <row r="794" spans="1:3" x14ac:dyDescent="0.2">
      <c r="A794" s="335">
        <f>'Table 15'!A64</f>
        <v>0</v>
      </c>
    </row>
  </sheetData>
  <mergeCells count="882">
    <mergeCell ref="B52:C52"/>
    <mergeCell ref="D52:E52"/>
    <mergeCell ref="B53:C53"/>
    <mergeCell ref="D53:E53"/>
    <mergeCell ref="B49:C49"/>
    <mergeCell ref="D49:E49"/>
    <mergeCell ref="B50:C50"/>
    <mergeCell ref="D50:E50"/>
    <mergeCell ref="B51:C51"/>
    <mergeCell ref="D51:E51"/>
    <mergeCell ref="B44:C44"/>
    <mergeCell ref="D44:E44"/>
    <mergeCell ref="B45:C45"/>
    <mergeCell ref="D45:E45"/>
    <mergeCell ref="B46:C46"/>
    <mergeCell ref="D46:E46"/>
    <mergeCell ref="B47:C47"/>
    <mergeCell ref="D47:E47"/>
    <mergeCell ref="B48:C48"/>
    <mergeCell ref="D48:E48"/>
    <mergeCell ref="B39:C39"/>
    <mergeCell ref="D39:E39"/>
    <mergeCell ref="B40:C40"/>
    <mergeCell ref="D40:E40"/>
    <mergeCell ref="B41:C41"/>
    <mergeCell ref="D41:E41"/>
    <mergeCell ref="B42:C42"/>
    <mergeCell ref="D42:E42"/>
    <mergeCell ref="B43:C43"/>
    <mergeCell ref="D43:E43"/>
    <mergeCell ref="B34:C34"/>
    <mergeCell ref="D34:E34"/>
    <mergeCell ref="B35:C35"/>
    <mergeCell ref="D35:E35"/>
    <mergeCell ref="B36:C36"/>
    <mergeCell ref="D36:E36"/>
    <mergeCell ref="B37:C37"/>
    <mergeCell ref="D37:E37"/>
    <mergeCell ref="B38:C38"/>
    <mergeCell ref="D38:E38"/>
    <mergeCell ref="B29:C29"/>
    <mergeCell ref="D29:E29"/>
    <mergeCell ref="B30:C30"/>
    <mergeCell ref="D30:E30"/>
    <mergeCell ref="B31:C31"/>
    <mergeCell ref="D31:E31"/>
    <mergeCell ref="B32:C32"/>
    <mergeCell ref="D32:E32"/>
    <mergeCell ref="B33:C33"/>
    <mergeCell ref="D33:E33"/>
    <mergeCell ref="B24:C24"/>
    <mergeCell ref="D24:E24"/>
    <mergeCell ref="B25:C25"/>
    <mergeCell ref="D25:E25"/>
    <mergeCell ref="B26:C26"/>
    <mergeCell ref="D26:E26"/>
    <mergeCell ref="B27:C27"/>
    <mergeCell ref="D27:E27"/>
    <mergeCell ref="B28:C28"/>
    <mergeCell ref="D28:E28"/>
    <mergeCell ref="B19:C19"/>
    <mergeCell ref="D19:E19"/>
    <mergeCell ref="B20:C20"/>
    <mergeCell ref="D20:E20"/>
    <mergeCell ref="B21:C21"/>
    <mergeCell ref="D21:E21"/>
    <mergeCell ref="B22:C22"/>
    <mergeCell ref="D22:E22"/>
    <mergeCell ref="B23:C23"/>
    <mergeCell ref="D23:E23"/>
    <mergeCell ref="B14:C14"/>
    <mergeCell ref="D14:E14"/>
    <mergeCell ref="B15:C15"/>
    <mergeCell ref="D15:E15"/>
    <mergeCell ref="B16:C16"/>
    <mergeCell ref="D16:E16"/>
    <mergeCell ref="B17:C17"/>
    <mergeCell ref="D17:E17"/>
    <mergeCell ref="B18:C18"/>
    <mergeCell ref="D18:E18"/>
    <mergeCell ref="D54:E54"/>
    <mergeCell ref="B54:C54"/>
    <mergeCell ref="B55:C55"/>
    <mergeCell ref="B56:C56"/>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60:C60"/>
    <mergeCell ref="B61:C61"/>
    <mergeCell ref="B62:C62"/>
    <mergeCell ref="B63:C63"/>
    <mergeCell ref="B64:C64"/>
    <mergeCell ref="B65:C65"/>
    <mergeCell ref="D55:E55"/>
    <mergeCell ref="D56:E56"/>
    <mergeCell ref="B57:C57"/>
    <mergeCell ref="D57:E57"/>
    <mergeCell ref="B58:C58"/>
    <mergeCell ref="B59:C59"/>
    <mergeCell ref="D58:E58"/>
    <mergeCell ref="D59:E59"/>
    <mergeCell ref="D60:E60"/>
    <mergeCell ref="D61:E61"/>
    <mergeCell ref="D62:E62"/>
    <mergeCell ref="D63:E63"/>
    <mergeCell ref="D64:E64"/>
    <mergeCell ref="D65:E65"/>
    <mergeCell ref="B90:C90"/>
    <mergeCell ref="B91:C91"/>
    <mergeCell ref="B92:C92"/>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D66:E66"/>
    <mergeCell ref="D67:E67"/>
    <mergeCell ref="D68:E68"/>
    <mergeCell ref="D69:E69"/>
    <mergeCell ref="B96:C96"/>
    <mergeCell ref="B97:C97"/>
    <mergeCell ref="B98:C98"/>
    <mergeCell ref="B93:C93"/>
    <mergeCell ref="B94:C94"/>
    <mergeCell ref="B95:C95"/>
    <mergeCell ref="B75:C75"/>
    <mergeCell ref="B76:C76"/>
    <mergeCell ref="B77:C77"/>
    <mergeCell ref="B66:C66"/>
    <mergeCell ref="B67:C67"/>
    <mergeCell ref="B68:C68"/>
    <mergeCell ref="B69:C69"/>
    <mergeCell ref="B70:C70"/>
    <mergeCell ref="B71:C71"/>
    <mergeCell ref="D76:E76"/>
    <mergeCell ref="D77:E77"/>
    <mergeCell ref="D78:E78"/>
    <mergeCell ref="D79:E79"/>
    <mergeCell ref="D80:E80"/>
    <mergeCell ref="D81:E81"/>
    <mergeCell ref="D70:E70"/>
    <mergeCell ref="D71:E71"/>
    <mergeCell ref="D72:E72"/>
    <mergeCell ref="D73:E73"/>
    <mergeCell ref="D74:E74"/>
    <mergeCell ref="D75:E75"/>
    <mergeCell ref="D88:E88"/>
    <mergeCell ref="D89:E89"/>
    <mergeCell ref="D90:E90"/>
    <mergeCell ref="D91:E91"/>
    <mergeCell ref="D92:E92"/>
    <mergeCell ref="D93:E93"/>
    <mergeCell ref="D82:E82"/>
    <mergeCell ref="D83:E83"/>
    <mergeCell ref="D84:E84"/>
    <mergeCell ref="D85:E85"/>
    <mergeCell ref="D86:E86"/>
    <mergeCell ref="D87:E87"/>
    <mergeCell ref="B100:C100"/>
    <mergeCell ref="B101:C101"/>
    <mergeCell ref="B102:C102"/>
    <mergeCell ref="B103:C103"/>
    <mergeCell ref="B104:C104"/>
    <mergeCell ref="D94:E94"/>
    <mergeCell ref="D95:E95"/>
    <mergeCell ref="D96:E96"/>
    <mergeCell ref="D97:E97"/>
    <mergeCell ref="D98:E98"/>
    <mergeCell ref="D99:E99"/>
    <mergeCell ref="B99:C99"/>
    <mergeCell ref="B111:C111"/>
    <mergeCell ref="B112:C112"/>
    <mergeCell ref="B113:C113"/>
    <mergeCell ref="B114:C114"/>
    <mergeCell ref="B115:C115"/>
    <mergeCell ref="B116:C116"/>
    <mergeCell ref="B105:C105"/>
    <mergeCell ref="B106:C106"/>
    <mergeCell ref="B107:C107"/>
    <mergeCell ref="B108:C108"/>
    <mergeCell ref="B109:C109"/>
    <mergeCell ref="B110:C110"/>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95:C195"/>
    <mergeCell ref="B196:C196"/>
    <mergeCell ref="B197:C197"/>
    <mergeCell ref="B198:C198"/>
    <mergeCell ref="B199:C199"/>
    <mergeCell ref="B200:C200"/>
    <mergeCell ref="B189:C189"/>
    <mergeCell ref="B190:C190"/>
    <mergeCell ref="B191:C191"/>
    <mergeCell ref="B192:C192"/>
    <mergeCell ref="B193:C193"/>
    <mergeCell ref="B194:C194"/>
    <mergeCell ref="B207:C207"/>
    <mergeCell ref="B208:C208"/>
    <mergeCell ref="B209:C209"/>
    <mergeCell ref="B210:C210"/>
    <mergeCell ref="B211:C211"/>
    <mergeCell ref="B212:C212"/>
    <mergeCell ref="B201:C201"/>
    <mergeCell ref="B202:C202"/>
    <mergeCell ref="B203:C203"/>
    <mergeCell ref="B204:C204"/>
    <mergeCell ref="B205:C205"/>
    <mergeCell ref="B206:C206"/>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55:C255"/>
    <mergeCell ref="B256:C256"/>
    <mergeCell ref="B257:C257"/>
    <mergeCell ref="B258:C258"/>
    <mergeCell ref="B259:C259"/>
    <mergeCell ref="B260:C260"/>
    <mergeCell ref="B249:C249"/>
    <mergeCell ref="B250:C250"/>
    <mergeCell ref="B251:C251"/>
    <mergeCell ref="B252:C252"/>
    <mergeCell ref="B253:C253"/>
    <mergeCell ref="B254:C254"/>
    <mergeCell ref="B267:C267"/>
    <mergeCell ref="B268:C268"/>
    <mergeCell ref="B269:C269"/>
    <mergeCell ref="B270:C270"/>
    <mergeCell ref="B271:C271"/>
    <mergeCell ref="B272:C272"/>
    <mergeCell ref="B261:C261"/>
    <mergeCell ref="B262:C262"/>
    <mergeCell ref="B263:C263"/>
    <mergeCell ref="B264:C264"/>
    <mergeCell ref="B265:C265"/>
    <mergeCell ref="B266:C266"/>
    <mergeCell ref="B279:C279"/>
    <mergeCell ref="B280:C280"/>
    <mergeCell ref="B281:C281"/>
    <mergeCell ref="B282:C282"/>
    <mergeCell ref="B283:C283"/>
    <mergeCell ref="B284:C284"/>
    <mergeCell ref="B273:C273"/>
    <mergeCell ref="B274:C274"/>
    <mergeCell ref="B275:C275"/>
    <mergeCell ref="B276:C276"/>
    <mergeCell ref="B277:C277"/>
    <mergeCell ref="B278:C278"/>
    <mergeCell ref="B291:C291"/>
    <mergeCell ref="B292:C292"/>
    <mergeCell ref="B293:C293"/>
    <mergeCell ref="B294:C294"/>
    <mergeCell ref="B295:C295"/>
    <mergeCell ref="B296:C296"/>
    <mergeCell ref="B285:C285"/>
    <mergeCell ref="B286:C286"/>
    <mergeCell ref="B287:C287"/>
    <mergeCell ref="B288:C288"/>
    <mergeCell ref="B289:C289"/>
    <mergeCell ref="B290:C290"/>
    <mergeCell ref="B303:C303"/>
    <mergeCell ref="B304:C304"/>
    <mergeCell ref="B305:C305"/>
    <mergeCell ref="B306:C306"/>
    <mergeCell ref="B307:C307"/>
    <mergeCell ref="B308:C308"/>
    <mergeCell ref="B297:C297"/>
    <mergeCell ref="B298:C298"/>
    <mergeCell ref="B299:C299"/>
    <mergeCell ref="B300:C300"/>
    <mergeCell ref="B301:C301"/>
    <mergeCell ref="B302:C302"/>
    <mergeCell ref="B315:C315"/>
    <mergeCell ref="B316:C316"/>
    <mergeCell ref="B317:C317"/>
    <mergeCell ref="B318:C318"/>
    <mergeCell ref="B319:C319"/>
    <mergeCell ref="B320:C320"/>
    <mergeCell ref="B309:C309"/>
    <mergeCell ref="B310:C310"/>
    <mergeCell ref="B311:C311"/>
    <mergeCell ref="B312:C312"/>
    <mergeCell ref="B313:C313"/>
    <mergeCell ref="B314:C314"/>
    <mergeCell ref="B327:C327"/>
    <mergeCell ref="B328:C328"/>
    <mergeCell ref="B329:C329"/>
    <mergeCell ref="B330:C330"/>
    <mergeCell ref="B331:C331"/>
    <mergeCell ref="B332:C332"/>
    <mergeCell ref="B321:C321"/>
    <mergeCell ref="B322:C322"/>
    <mergeCell ref="B323:C323"/>
    <mergeCell ref="B324:C324"/>
    <mergeCell ref="B325:C325"/>
    <mergeCell ref="B326:C326"/>
    <mergeCell ref="B339:C339"/>
    <mergeCell ref="B340:C340"/>
    <mergeCell ref="B341:C341"/>
    <mergeCell ref="B342:C342"/>
    <mergeCell ref="B343:C343"/>
    <mergeCell ref="B344:C344"/>
    <mergeCell ref="B333:C333"/>
    <mergeCell ref="B334:C334"/>
    <mergeCell ref="B335:C335"/>
    <mergeCell ref="B336:C336"/>
    <mergeCell ref="B337:C337"/>
    <mergeCell ref="B338:C338"/>
    <mergeCell ref="B351:C351"/>
    <mergeCell ref="B352:C352"/>
    <mergeCell ref="B353:C353"/>
    <mergeCell ref="B354:C354"/>
    <mergeCell ref="B355:C355"/>
    <mergeCell ref="B356:C356"/>
    <mergeCell ref="B345:C345"/>
    <mergeCell ref="B346:C346"/>
    <mergeCell ref="B347:C347"/>
    <mergeCell ref="B348:C348"/>
    <mergeCell ref="B349:C349"/>
    <mergeCell ref="B350:C350"/>
    <mergeCell ref="B363:C363"/>
    <mergeCell ref="B364:C364"/>
    <mergeCell ref="B365:C365"/>
    <mergeCell ref="B366:C366"/>
    <mergeCell ref="B367:C367"/>
    <mergeCell ref="B368:C368"/>
    <mergeCell ref="B357:C357"/>
    <mergeCell ref="B358:C358"/>
    <mergeCell ref="B359:C359"/>
    <mergeCell ref="B360:C360"/>
    <mergeCell ref="B361:C361"/>
    <mergeCell ref="B362:C362"/>
    <mergeCell ref="B375:C375"/>
    <mergeCell ref="B376:C376"/>
    <mergeCell ref="B377:C377"/>
    <mergeCell ref="B378:C378"/>
    <mergeCell ref="B379:C379"/>
    <mergeCell ref="B380:C380"/>
    <mergeCell ref="B369:C369"/>
    <mergeCell ref="B370:C370"/>
    <mergeCell ref="B371:C371"/>
    <mergeCell ref="B372:C372"/>
    <mergeCell ref="B373:C373"/>
    <mergeCell ref="B374:C374"/>
    <mergeCell ref="B387:C387"/>
    <mergeCell ref="B388:C388"/>
    <mergeCell ref="B389:C389"/>
    <mergeCell ref="B390:C390"/>
    <mergeCell ref="B391:C391"/>
    <mergeCell ref="B392:C392"/>
    <mergeCell ref="B381:C381"/>
    <mergeCell ref="B382:C382"/>
    <mergeCell ref="B383:C383"/>
    <mergeCell ref="B384:C384"/>
    <mergeCell ref="B385:C385"/>
    <mergeCell ref="B386:C386"/>
    <mergeCell ref="B399:C399"/>
    <mergeCell ref="B400:C400"/>
    <mergeCell ref="B401:C401"/>
    <mergeCell ref="B402:C402"/>
    <mergeCell ref="B403:C403"/>
    <mergeCell ref="B404:C404"/>
    <mergeCell ref="B393:C393"/>
    <mergeCell ref="B394:C394"/>
    <mergeCell ref="B395:C395"/>
    <mergeCell ref="B396:C396"/>
    <mergeCell ref="B397:C397"/>
    <mergeCell ref="B398:C398"/>
    <mergeCell ref="B411:C411"/>
    <mergeCell ref="B412:C412"/>
    <mergeCell ref="B413:C413"/>
    <mergeCell ref="B414:C414"/>
    <mergeCell ref="B415:C415"/>
    <mergeCell ref="B416:C416"/>
    <mergeCell ref="B405:C405"/>
    <mergeCell ref="B406:C406"/>
    <mergeCell ref="B407:C407"/>
    <mergeCell ref="B408:C408"/>
    <mergeCell ref="B409:C409"/>
    <mergeCell ref="B410:C410"/>
    <mergeCell ref="B423:C423"/>
    <mergeCell ref="B424:C424"/>
    <mergeCell ref="B425:C425"/>
    <mergeCell ref="B426:C426"/>
    <mergeCell ref="B427:C427"/>
    <mergeCell ref="B428:C428"/>
    <mergeCell ref="B417:C417"/>
    <mergeCell ref="B418:C418"/>
    <mergeCell ref="B419:C419"/>
    <mergeCell ref="B420:C420"/>
    <mergeCell ref="B421:C421"/>
    <mergeCell ref="B422:C422"/>
    <mergeCell ref="B435:C435"/>
    <mergeCell ref="B436:C436"/>
    <mergeCell ref="B437:C437"/>
    <mergeCell ref="B438:C438"/>
    <mergeCell ref="B439:C439"/>
    <mergeCell ref="B440:C440"/>
    <mergeCell ref="B429:C429"/>
    <mergeCell ref="B430:C430"/>
    <mergeCell ref="B431:C431"/>
    <mergeCell ref="B432:C432"/>
    <mergeCell ref="B433:C433"/>
    <mergeCell ref="B434:C434"/>
    <mergeCell ref="B447:C447"/>
    <mergeCell ref="B448:C448"/>
    <mergeCell ref="B449:C449"/>
    <mergeCell ref="B450:C450"/>
    <mergeCell ref="B451:C451"/>
    <mergeCell ref="B452:C452"/>
    <mergeCell ref="B441:C441"/>
    <mergeCell ref="B442:C442"/>
    <mergeCell ref="B443:C443"/>
    <mergeCell ref="B444:C444"/>
    <mergeCell ref="B445:C445"/>
    <mergeCell ref="B446:C446"/>
    <mergeCell ref="B459:C459"/>
    <mergeCell ref="B460:C460"/>
    <mergeCell ref="B461:C461"/>
    <mergeCell ref="B462:C462"/>
    <mergeCell ref="B463:C463"/>
    <mergeCell ref="B464:C464"/>
    <mergeCell ref="B453:C453"/>
    <mergeCell ref="B454:C454"/>
    <mergeCell ref="B455:C455"/>
    <mergeCell ref="B456:C456"/>
    <mergeCell ref="B457:C457"/>
    <mergeCell ref="B458:C458"/>
    <mergeCell ref="B471:C471"/>
    <mergeCell ref="B472:C472"/>
    <mergeCell ref="B473:C473"/>
    <mergeCell ref="B474:C474"/>
    <mergeCell ref="B475:C475"/>
    <mergeCell ref="B476:C476"/>
    <mergeCell ref="B465:C465"/>
    <mergeCell ref="B466:C466"/>
    <mergeCell ref="B467:C467"/>
    <mergeCell ref="B468:C468"/>
    <mergeCell ref="B469:C469"/>
    <mergeCell ref="B470:C470"/>
    <mergeCell ref="B483:C483"/>
    <mergeCell ref="B484:C484"/>
    <mergeCell ref="B485:C485"/>
    <mergeCell ref="B486:C486"/>
    <mergeCell ref="B487:C487"/>
    <mergeCell ref="B488:C488"/>
    <mergeCell ref="B477:C477"/>
    <mergeCell ref="B478:C478"/>
    <mergeCell ref="B479:C479"/>
    <mergeCell ref="B480:C480"/>
    <mergeCell ref="B481:C481"/>
    <mergeCell ref="B482:C482"/>
    <mergeCell ref="B495:C495"/>
    <mergeCell ref="B496:C496"/>
    <mergeCell ref="B497:C497"/>
    <mergeCell ref="B498:C498"/>
    <mergeCell ref="B499:C499"/>
    <mergeCell ref="B500:C500"/>
    <mergeCell ref="B489:C489"/>
    <mergeCell ref="B490:C490"/>
    <mergeCell ref="B491:C491"/>
    <mergeCell ref="B492:C492"/>
    <mergeCell ref="B493:C493"/>
    <mergeCell ref="B494:C494"/>
    <mergeCell ref="B507:C507"/>
    <mergeCell ref="B508:C508"/>
    <mergeCell ref="B509:C509"/>
    <mergeCell ref="B510:C510"/>
    <mergeCell ref="B511:C511"/>
    <mergeCell ref="B512:C512"/>
    <mergeCell ref="B501:C501"/>
    <mergeCell ref="B502:C502"/>
    <mergeCell ref="B503:C503"/>
    <mergeCell ref="B504:C504"/>
    <mergeCell ref="B505:C505"/>
    <mergeCell ref="B506:C506"/>
    <mergeCell ref="B519:C519"/>
    <mergeCell ref="B520:C520"/>
    <mergeCell ref="B521:C521"/>
    <mergeCell ref="B522:C522"/>
    <mergeCell ref="B523:C523"/>
    <mergeCell ref="B524:C524"/>
    <mergeCell ref="B513:C513"/>
    <mergeCell ref="B514:C514"/>
    <mergeCell ref="B515:C515"/>
    <mergeCell ref="B516:C516"/>
    <mergeCell ref="B517:C517"/>
    <mergeCell ref="B518:C518"/>
    <mergeCell ref="B531:C531"/>
    <mergeCell ref="B532:C532"/>
    <mergeCell ref="B533:C533"/>
    <mergeCell ref="B534:C534"/>
    <mergeCell ref="B535:C535"/>
    <mergeCell ref="B536:C536"/>
    <mergeCell ref="B525:C525"/>
    <mergeCell ref="B526:C526"/>
    <mergeCell ref="B527:C527"/>
    <mergeCell ref="B528:C528"/>
    <mergeCell ref="B529:C529"/>
    <mergeCell ref="B530:C530"/>
    <mergeCell ref="B543:C543"/>
    <mergeCell ref="B544:C544"/>
    <mergeCell ref="B545:C545"/>
    <mergeCell ref="B546:C546"/>
    <mergeCell ref="B547:C547"/>
    <mergeCell ref="B548:C548"/>
    <mergeCell ref="B537:C537"/>
    <mergeCell ref="B538:C538"/>
    <mergeCell ref="B539:C539"/>
    <mergeCell ref="B540:C540"/>
    <mergeCell ref="B541:C541"/>
    <mergeCell ref="B542:C542"/>
    <mergeCell ref="B555:C555"/>
    <mergeCell ref="B556:C556"/>
    <mergeCell ref="B557:C557"/>
    <mergeCell ref="B558:C558"/>
    <mergeCell ref="B559:C559"/>
    <mergeCell ref="B560:C560"/>
    <mergeCell ref="B549:C549"/>
    <mergeCell ref="B550:C550"/>
    <mergeCell ref="B551:C551"/>
    <mergeCell ref="B552:C552"/>
    <mergeCell ref="B553:C553"/>
    <mergeCell ref="B554:C554"/>
    <mergeCell ref="B567:C567"/>
    <mergeCell ref="B568:C568"/>
    <mergeCell ref="B569:C569"/>
    <mergeCell ref="B570:C570"/>
    <mergeCell ref="B571:C571"/>
    <mergeCell ref="B572:C572"/>
    <mergeCell ref="B561:C561"/>
    <mergeCell ref="B562:C562"/>
    <mergeCell ref="B563:C563"/>
    <mergeCell ref="B564:C564"/>
    <mergeCell ref="B565:C565"/>
    <mergeCell ref="B566:C566"/>
    <mergeCell ref="B579:C579"/>
    <mergeCell ref="B580:C580"/>
    <mergeCell ref="B581:C581"/>
    <mergeCell ref="B582:C582"/>
    <mergeCell ref="B583:C583"/>
    <mergeCell ref="B584:C584"/>
    <mergeCell ref="B573:C573"/>
    <mergeCell ref="B574:C574"/>
    <mergeCell ref="B575:C575"/>
    <mergeCell ref="B576:C576"/>
    <mergeCell ref="B577:C577"/>
    <mergeCell ref="B578:C578"/>
    <mergeCell ref="B591:C591"/>
    <mergeCell ref="B592:C592"/>
    <mergeCell ref="B593:C593"/>
    <mergeCell ref="B594:C594"/>
    <mergeCell ref="B595:C595"/>
    <mergeCell ref="B596:C596"/>
    <mergeCell ref="B585:C585"/>
    <mergeCell ref="B586:C586"/>
    <mergeCell ref="B587:C587"/>
    <mergeCell ref="B588:C588"/>
    <mergeCell ref="B589:C589"/>
    <mergeCell ref="B590:C590"/>
    <mergeCell ref="B603:C603"/>
    <mergeCell ref="B604:C604"/>
    <mergeCell ref="B605:C605"/>
    <mergeCell ref="B606:C606"/>
    <mergeCell ref="B607:C607"/>
    <mergeCell ref="B608:C608"/>
    <mergeCell ref="B597:C597"/>
    <mergeCell ref="B598:C598"/>
    <mergeCell ref="B599:C599"/>
    <mergeCell ref="B600:C600"/>
    <mergeCell ref="B601:C601"/>
    <mergeCell ref="B602:C602"/>
    <mergeCell ref="B615:C615"/>
    <mergeCell ref="B616:C616"/>
    <mergeCell ref="B617:C617"/>
    <mergeCell ref="B618:C618"/>
    <mergeCell ref="B619:C619"/>
    <mergeCell ref="B620:C620"/>
    <mergeCell ref="B609:C609"/>
    <mergeCell ref="B610:C610"/>
    <mergeCell ref="B611:C611"/>
    <mergeCell ref="B612:C612"/>
    <mergeCell ref="B613:C613"/>
    <mergeCell ref="B614:C614"/>
    <mergeCell ref="B627:C627"/>
    <mergeCell ref="B628:C628"/>
    <mergeCell ref="B629:C629"/>
    <mergeCell ref="B630:C630"/>
    <mergeCell ref="B631:C631"/>
    <mergeCell ref="B632:C632"/>
    <mergeCell ref="B621:C621"/>
    <mergeCell ref="B622:C622"/>
    <mergeCell ref="B623:C623"/>
    <mergeCell ref="B624:C624"/>
    <mergeCell ref="B625:C625"/>
    <mergeCell ref="B626:C626"/>
    <mergeCell ref="B639:C639"/>
    <mergeCell ref="B640:C640"/>
    <mergeCell ref="B641:C641"/>
    <mergeCell ref="B642:C642"/>
    <mergeCell ref="B643:C643"/>
    <mergeCell ref="B644:C644"/>
    <mergeCell ref="B633:C633"/>
    <mergeCell ref="B634:C634"/>
    <mergeCell ref="B635:C635"/>
    <mergeCell ref="B636:C636"/>
    <mergeCell ref="B637:C637"/>
    <mergeCell ref="B638:C638"/>
    <mergeCell ref="B651:C651"/>
    <mergeCell ref="B652:C652"/>
    <mergeCell ref="B653:C653"/>
    <mergeCell ref="B654:C654"/>
    <mergeCell ref="B655:C655"/>
    <mergeCell ref="B656:C656"/>
    <mergeCell ref="B645:C645"/>
    <mergeCell ref="B646:C646"/>
    <mergeCell ref="B647:C647"/>
    <mergeCell ref="B648:C648"/>
    <mergeCell ref="B649:C649"/>
    <mergeCell ref="B650:C650"/>
    <mergeCell ref="B663:C663"/>
    <mergeCell ref="B664:C664"/>
    <mergeCell ref="B665:C665"/>
    <mergeCell ref="B666:C666"/>
    <mergeCell ref="B667:C667"/>
    <mergeCell ref="B668:C668"/>
    <mergeCell ref="B657:C657"/>
    <mergeCell ref="B658:C658"/>
    <mergeCell ref="B659:C659"/>
    <mergeCell ref="B660:C660"/>
    <mergeCell ref="B661:C661"/>
    <mergeCell ref="B662:C662"/>
    <mergeCell ref="B675:C675"/>
    <mergeCell ref="B676:C676"/>
    <mergeCell ref="B677:C677"/>
    <mergeCell ref="B678:C678"/>
    <mergeCell ref="B679:C679"/>
    <mergeCell ref="B680:C680"/>
    <mergeCell ref="B669:C669"/>
    <mergeCell ref="B670:C670"/>
    <mergeCell ref="B671:C671"/>
    <mergeCell ref="B672:C672"/>
    <mergeCell ref="B673:C673"/>
    <mergeCell ref="B674:C674"/>
    <mergeCell ref="B687:C687"/>
    <mergeCell ref="B688:C688"/>
    <mergeCell ref="B689:C689"/>
    <mergeCell ref="B690:C690"/>
    <mergeCell ref="B691:C691"/>
    <mergeCell ref="B692:C692"/>
    <mergeCell ref="B681:C681"/>
    <mergeCell ref="B682:C682"/>
    <mergeCell ref="B683:C683"/>
    <mergeCell ref="B684:C684"/>
    <mergeCell ref="B685:C685"/>
    <mergeCell ref="B686:C686"/>
    <mergeCell ref="B699:C699"/>
    <mergeCell ref="B700:C700"/>
    <mergeCell ref="B701:C701"/>
    <mergeCell ref="B702:C702"/>
    <mergeCell ref="B703:C703"/>
    <mergeCell ref="B704:C704"/>
    <mergeCell ref="B693:C693"/>
    <mergeCell ref="B694:C694"/>
    <mergeCell ref="B695:C695"/>
    <mergeCell ref="B696:C696"/>
    <mergeCell ref="B697:C697"/>
    <mergeCell ref="B698:C698"/>
    <mergeCell ref="B711:C711"/>
    <mergeCell ref="B712:C712"/>
    <mergeCell ref="B713:C713"/>
    <mergeCell ref="B714:C714"/>
    <mergeCell ref="B715:C715"/>
    <mergeCell ref="B716:C716"/>
    <mergeCell ref="B705:C705"/>
    <mergeCell ref="B706:C706"/>
    <mergeCell ref="B707:C707"/>
    <mergeCell ref="B708:C708"/>
    <mergeCell ref="B709:C709"/>
    <mergeCell ref="B710:C710"/>
    <mergeCell ref="B723:C723"/>
    <mergeCell ref="B724:C724"/>
    <mergeCell ref="B725:C725"/>
    <mergeCell ref="B726:C726"/>
    <mergeCell ref="B727:C727"/>
    <mergeCell ref="B728:C728"/>
    <mergeCell ref="B717:C717"/>
    <mergeCell ref="B718:C718"/>
    <mergeCell ref="B719:C719"/>
    <mergeCell ref="B720:C720"/>
    <mergeCell ref="B721:C721"/>
    <mergeCell ref="B722:C722"/>
    <mergeCell ref="B735:C735"/>
    <mergeCell ref="B736:C736"/>
    <mergeCell ref="B737:C737"/>
    <mergeCell ref="B738:C738"/>
    <mergeCell ref="B739:C739"/>
    <mergeCell ref="B740:C740"/>
    <mergeCell ref="B729:C729"/>
    <mergeCell ref="B730:C730"/>
    <mergeCell ref="B731:C731"/>
    <mergeCell ref="B732:C732"/>
    <mergeCell ref="B733:C733"/>
    <mergeCell ref="B734:C734"/>
    <mergeCell ref="B747:C747"/>
    <mergeCell ref="B748:C748"/>
    <mergeCell ref="B749:C749"/>
    <mergeCell ref="B750:C750"/>
    <mergeCell ref="B751:C751"/>
    <mergeCell ref="B752:C752"/>
    <mergeCell ref="B741:C741"/>
    <mergeCell ref="B742:C742"/>
    <mergeCell ref="B743:C743"/>
    <mergeCell ref="B744:C744"/>
    <mergeCell ref="B745:C745"/>
    <mergeCell ref="B746:C746"/>
    <mergeCell ref="B759:C759"/>
    <mergeCell ref="B760:C760"/>
    <mergeCell ref="B761:C761"/>
    <mergeCell ref="B762:C762"/>
    <mergeCell ref="B763:C763"/>
    <mergeCell ref="B764:C764"/>
    <mergeCell ref="B753:C753"/>
    <mergeCell ref="B754:C754"/>
    <mergeCell ref="B755:C755"/>
    <mergeCell ref="B756:C756"/>
    <mergeCell ref="B757:C757"/>
    <mergeCell ref="B758:C758"/>
    <mergeCell ref="B771:C771"/>
    <mergeCell ref="B772:C772"/>
    <mergeCell ref="B773:C773"/>
    <mergeCell ref="B774:C774"/>
    <mergeCell ref="B775:C775"/>
    <mergeCell ref="B776:C776"/>
    <mergeCell ref="B765:C765"/>
    <mergeCell ref="B766:C766"/>
    <mergeCell ref="B767:C767"/>
    <mergeCell ref="B768:C768"/>
    <mergeCell ref="B769:C769"/>
    <mergeCell ref="B770:C770"/>
    <mergeCell ref="B789:C789"/>
    <mergeCell ref="B783:C783"/>
    <mergeCell ref="B784:C784"/>
    <mergeCell ref="B785:C785"/>
    <mergeCell ref="B786:C786"/>
    <mergeCell ref="B787:C787"/>
    <mergeCell ref="B788:C788"/>
    <mergeCell ref="B777:C777"/>
    <mergeCell ref="B778:C778"/>
    <mergeCell ref="B779:C779"/>
    <mergeCell ref="B780:C780"/>
    <mergeCell ref="B781:C781"/>
    <mergeCell ref="B782:C78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40"/>
  <sheetViews>
    <sheetView view="pageBreakPreview" zoomScaleNormal="100" zoomScaleSheetLayoutView="100" zoomScalePageLayoutView="85" workbookViewId="0">
      <selection activeCell="A9" sqref="A9:J9"/>
    </sheetView>
  </sheetViews>
  <sheetFormatPr defaultColWidth="9.140625" defaultRowHeight="17.25" customHeight="1" x14ac:dyDescent="0.2"/>
  <cols>
    <col min="1" max="2" width="8.140625" style="348" customWidth="1"/>
    <col min="3" max="3" width="38.85546875" style="348" customWidth="1"/>
    <col min="4" max="4" width="9" style="348" customWidth="1"/>
    <col min="5" max="5" width="7.140625" style="348" customWidth="1"/>
    <col min="6" max="6" width="11" style="348" customWidth="1"/>
    <col min="7" max="8" width="7.140625" style="348" customWidth="1"/>
    <col min="9" max="10" width="8.85546875" style="348" customWidth="1"/>
    <col min="11" max="11" width="11.85546875" style="348" customWidth="1"/>
    <col min="12" max="12" width="9.42578125" style="347" customWidth="1"/>
    <col min="13" max="13" width="9.140625" style="347"/>
    <col min="14" max="16384" width="9.140625" style="346"/>
  </cols>
  <sheetData>
    <row r="1" spans="1:13" ht="57.75" customHeight="1" thickBot="1" x14ac:dyDescent="0.25">
      <c r="A1" s="874" t="s">
        <v>34446</v>
      </c>
      <c r="B1" s="875"/>
      <c r="C1" s="875"/>
      <c r="D1" s="875"/>
      <c r="E1" s="875"/>
      <c r="F1" s="875"/>
      <c r="G1" s="875"/>
      <c r="H1" s="875"/>
      <c r="I1" s="875"/>
      <c r="J1" s="875"/>
      <c r="K1" s="876"/>
    </row>
    <row r="2" spans="1:13" ht="20.25" customHeight="1" x14ac:dyDescent="0.2">
      <c r="A2" s="877" t="s">
        <v>34476</v>
      </c>
      <c r="B2" s="878"/>
      <c r="C2" s="989" t="s">
        <v>34479</v>
      </c>
      <c r="D2" s="880"/>
      <c r="E2" s="880"/>
      <c r="F2" s="880"/>
      <c r="G2" s="880"/>
      <c r="H2" s="880"/>
      <c r="I2" s="880"/>
      <c r="J2" s="880"/>
      <c r="K2" s="881"/>
    </row>
    <row r="3" spans="1:13" ht="17.25" customHeight="1" thickBot="1" x14ac:dyDescent="0.25">
      <c r="A3" s="882" t="s">
        <v>34475</v>
      </c>
      <c r="B3" s="883"/>
      <c r="C3" s="884"/>
      <c r="D3" s="884" t="s">
        <v>34443</v>
      </c>
      <c r="E3" s="884"/>
      <c r="F3" s="884"/>
      <c r="G3" s="884"/>
      <c r="H3" s="884"/>
      <c r="I3" s="884" t="s">
        <v>34442</v>
      </c>
      <c r="J3" s="884"/>
      <c r="K3" s="885"/>
    </row>
    <row r="4" spans="1:13" ht="17.25" customHeight="1" x14ac:dyDescent="0.2">
      <c r="A4" s="886" t="s">
        <v>34416</v>
      </c>
      <c r="B4" s="859" t="s">
        <v>34415</v>
      </c>
      <c r="C4" s="858" t="s">
        <v>34441</v>
      </c>
      <c r="D4" s="889" t="s">
        <v>34440</v>
      </c>
      <c r="E4" s="862" t="s">
        <v>34439</v>
      </c>
      <c r="F4" s="862"/>
      <c r="G4" s="862"/>
      <c r="H4" s="862"/>
      <c r="I4" s="862" t="s">
        <v>34438</v>
      </c>
      <c r="J4" s="862"/>
      <c r="K4" s="871"/>
    </row>
    <row r="5" spans="1:13" s="392" customFormat="1" ht="21" customHeight="1" x14ac:dyDescent="0.2">
      <c r="A5" s="887"/>
      <c r="B5" s="860"/>
      <c r="C5" s="888"/>
      <c r="D5" s="890"/>
      <c r="E5" s="872" t="s">
        <v>34437</v>
      </c>
      <c r="F5" s="873"/>
      <c r="G5" s="438" t="s">
        <v>34436</v>
      </c>
      <c r="H5" s="438" t="s">
        <v>34435</v>
      </c>
      <c r="I5" s="437" t="s">
        <v>34434</v>
      </c>
      <c r="J5" s="437" t="s">
        <v>34433</v>
      </c>
      <c r="K5" s="437" t="s">
        <v>34432</v>
      </c>
      <c r="L5" s="347"/>
      <c r="M5" s="347"/>
    </row>
    <row r="6" spans="1:13" s="392" customFormat="1" ht="18" customHeight="1" x14ac:dyDescent="0.2">
      <c r="A6" s="397">
        <v>30070</v>
      </c>
      <c r="B6" s="441" t="s">
        <v>34404</v>
      </c>
      <c r="C6" s="396" t="s">
        <v>16010</v>
      </c>
      <c r="D6" s="395"/>
      <c r="E6" s="809">
        <v>0.6</v>
      </c>
      <c r="F6" s="810"/>
      <c r="G6" s="394">
        <v>1</v>
      </c>
      <c r="H6" s="394">
        <v>0</v>
      </c>
      <c r="I6" s="393">
        <v>24.55</v>
      </c>
      <c r="J6" s="393">
        <v>19.8</v>
      </c>
      <c r="K6" s="393">
        <f>E6*I6</f>
        <v>14.73</v>
      </c>
      <c r="L6" s="347"/>
      <c r="M6" s="347"/>
    </row>
    <row r="7" spans="1:13" s="392" customFormat="1" ht="14.45" customHeight="1" x14ac:dyDescent="0.2">
      <c r="A7" s="397">
        <v>30072</v>
      </c>
      <c r="B7" s="441" t="s">
        <v>34404</v>
      </c>
      <c r="C7" s="396" t="s">
        <v>34480</v>
      </c>
      <c r="D7" s="395"/>
      <c r="E7" s="809">
        <v>0.6</v>
      </c>
      <c r="F7" s="810"/>
      <c r="G7" s="394">
        <v>1</v>
      </c>
      <c r="H7" s="394">
        <v>0</v>
      </c>
      <c r="I7" s="393">
        <v>147.57</v>
      </c>
      <c r="J7" s="393" t="s">
        <v>34481</v>
      </c>
      <c r="K7" s="393">
        <f t="shared" ref="K7:K8" si="0">E7*I7</f>
        <v>88.541999999999987</v>
      </c>
      <c r="L7" s="347"/>
      <c r="M7" s="347"/>
    </row>
    <row r="8" spans="1:13" s="392" customFormat="1" ht="29.45" customHeight="1" x14ac:dyDescent="0.2">
      <c r="A8" s="397">
        <v>30071</v>
      </c>
      <c r="B8" s="441" t="s">
        <v>34404</v>
      </c>
      <c r="C8" s="396" t="s">
        <v>34482</v>
      </c>
      <c r="D8" s="395"/>
      <c r="E8" s="809">
        <v>0.6</v>
      </c>
      <c r="F8" s="810"/>
      <c r="G8" s="394">
        <v>1</v>
      </c>
      <c r="H8" s="394">
        <v>0</v>
      </c>
      <c r="I8" s="393">
        <v>108.95</v>
      </c>
      <c r="J8" s="393" t="s">
        <v>34483</v>
      </c>
      <c r="K8" s="393">
        <f t="shared" si="0"/>
        <v>65.37</v>
      </c>
      <c r="L8" s="347"/>
      <c r="M8" s="347"/>
    </row>
    <row r="9" spans="1:13" ht="17.25" customHeight="1" thickBot="1" x14ac:dyDescent="0.25">
      <c r="A9" s="865"/>
      <c r="B9" s="866"/>
      <c r="C9" s="867"/>
      <c r="D9" s="838"/>
      <c r="E9" s="838"/>
      <c r="F9" s="838"/>
      <c r="G9" s="838"/>
      <c r="H9" s="838"/>
      <c r="I9" s="838"/>
      <c r="J9" s="838"/>
      <c r="K9" s="354">
        <f>SUM(K6:K8)</f>
        <v>168.642</v>
      </c>
    </row>
    <row r="10" spans="1:13" ht="21" customHeight="1" x14ac:dyDescent="0.2">
      <c r="A10" s="376" t="s">
        <v>34416</v>
      </c>
      <c r="B10" s="440" t="s">
        <v>34415</v>
      </c>
      <c r="C10" s="444" t="s">
        <v>34429</v>
      </c>
      <c r="D10" s="444" t="s">
        <v>34428</v>
      </c>
      <c r="E10" s="839" t="s">
        <v>17</v>
      </c>
      <c r="F10" s="840"/>
      <c r="G10" s="840"/>
      <c r="H10" s="841"/>
      <c r="I10" s="845" t="s">
        <v>34427</v>
      </c>
      <c r="J10" s="845"/>
      <c r="K10" s="391" t="s">
        <v>34426</v>
      </c>
    </row>
    <row r="11" spans="1:13" ht="17.25" customHeight="1" x14ac:dyDescent="0.2">
      <c r="A11" s="390">
        <v>20062</v>
      </c>
      <c r="B11" s="441" t="s">
        <v>34404</v>
      </c>
      <c r="C11" s="363" t="str">
        <f>VLOOKUP(A11,'[5]Page 1'!$A$3:$D$111,2,)</f>
        <v>Encarregado O.A.E.</v>
      </c>
      <c r="D11" s="447" t="str">
        <f>VLOOKUP(A11,'[5]Page 1'!$A$3:$D$111,3,)</f>
        <v>h</v>
      </c>
      <c r="E11" s="895">
        <v>1</v>
      </c>
      <c r="F11" s="895"/>
      <c r="G11" s="895"/>
      <c r="H11" s="895"/>
      <c r="I11" s="896">
        <v>26.3</v>
      </c>
      <c r="J11" s="896"/>
      <c r="K11" s="388">
        <f>ROUND(I11*E11,2)</f>
        <v>26.3</v>
      </c>
    </row>
    <row r="12" spans="1:13" ht="17.25" customHeight="1" x14ac:dyDescent="0.2">
      <c r="A12" s="372">
        <v>20107</v>
      </c>
      <c r="B12" s="441" t="s">
        <v>34404</v>
      </c>
      <c r="C12" s="387" t="str">
        <f>VLOOKUP(A12,'[5]Page 1'!$A$3:$D$111,2,)</f>
        <v>Operário braçal</v>
      </c>
      <c r="D12" s="448" t="str">
        <f>VLOOKUP(A12,'[5]Page 1'!$A$3:$D$111,3,)</f>
        <v>h</v>
      </c>
      <c r="E12" s="897">
        <v>1</v>
      </c>
      <c r="F12" s="897"/>
      <c r="G12" s="897"/>
      <c r="H12" s="897"/>
      <c r="I12" s="898">
        <v>11.87</v>
      </c>
      <c r="J12" s="898"/>
      <c r="K12" s="386">
        <f>ROUND(I12*E12,2)</f>
        <v>11.87</v>
      </c>
    </row>
    <row r="13" spans="1:13" ht="17.25" customHeight="1" x14ac:dyDescent="0.2">
      <c r="A13" s="372">
        <v>20110</v>
      </c>
      <c r="B13" s="441" t="s">
        <v>34404</v>
      </c>
      <c r="C13" s="387" t="str">
        <f>VLOOKUP(A13,'[5]Page 1'!$A$3:$D$111,2,)</f>
        <v>Pedreiro de O.A.E.</v>
      </c>
      <c r="D13" s="448" t="str">
        <f>VLOOKUP(A13,'[5]Page 1'!$A$3:$D$111,3,)</f>
        <v>h</v>
      </c>
      <c r="E13" s="897">
        <v>1</v>
      </c>
      <c r="F13" s="897"/>
      <c r="G13" s="897"/>
      <c r="H13" s="897"/>
      <c r="I13" s="898">
        <v>19.2</v>
      </c>
      <c r="J13" s="898"/>
      <c r="K13" s="386">
        <f>ROUND(I13*E13,2)</f>
        <v>19.2</v>
      </c>
    </row>
    <row r="14" spans="1:13" ht="17.25" customHeight="1" x14ac:dyDescent="0.2">
      <c r="A14" s="833" t="s">
        <v>34425</v>
      </c>
      <c r="B14" s="834"/>
      <c r="C14" s="835"/>
      <c r="D14" s="835"/>
      <c r="E14" s="835"/>
      <c r="F14" s="835"/>
      <c r="G14" s="835"/>
      <c r="H14" s="835"/>
      <c r="I14" s="835"/>
      <c r="J14" s="835"/>
      <c r="K14" s="355">
        <f>SUM(K11:K13)</f>
        <v>57.370000000000005</v>
      </c>
    </row>
    <row r="15" spans="1:13" ht="17.25" customHeight="1" x14ac:dyDescent="0.2">
      <c r="A15" s="833" t="s">
        <v>34424</v>
      </c>
      <c r="B15" s="834"/>
      <c r="C15" s="835"/>
      <c r="D15" s="835"/>
      <c r="E15" s="835"/>
      <c r="F15" s="835"/>
      <c r="G15" s="835"/>
      <c r="H15" s="835"/>
      <c r="I15" s="835"/>
      <c r="J15" s="835"/>
      <c r="K15" s="385">
        <v>8.3699999999999992</v>
      </c>
    </row>
    <row r="16" spans="1:13" ht="17.25" customHeight="1" x14ac:dyDescent="0.2">
      <c r="A16" s="833" t="s">
        <v>34423</v>
      </c>
      <c r="B16" s="834"/>
      <c r="C16" s="835"/>
      <c r="D16" s="835"/>
      <c r="E16" s="835"/>
      <c r="F16" s="835"/>
      <c r="G16" s="835"/>
      <c r="H16" s="835"/>
      <c r="I16" s="835"/>
      <c r="J16" s="835"/>
      <c r="K16" s="384">
        <v>1</v>
      </c>
    </row>
    <row r="17" spans="1:14" ht="17.25" customHeight="1" thickBot="1" x14ac:dyDescent="0.25">
      <c r="A17" s="836" t="s">
        <v>34422</v>
      </c>
      <c r="B17" s="837"/>
      <c r="C17" s="838"/>
      <c r="D17" s="838"/>
      <c r="E17" s="838"/>
      <c r="F17" s="838"/>
      <c r="G17" s="838"/>
      <c r="H17" s="838"/>
      <c r="I17" s="838"/>
      <c r="J17" s="838"/>
      <c r="K17" s="354">
        <f>ROUND((K9+K14+K15)/K16,2)</f>
        <v>234.38</v>
      </c>
    </row>
    <row r="18" spans="1:14" s="347" customFormat="1" ht="20.25" customHeight="1" x14ac:dyDescent="0.2">
      <c r="A18" s="376" t="s">
        <v>34416</v>
      </c>
      <c r="B18" s="440" t="s">
        <v>34415</v>
      </c>
      <c r="C18" s="444" t="s">
        <v>15284</v>
      </c>
      <c r="D18" s="444" t="s">
        <v>33</v>
      </c>
      <c r="E18" s="845" t="s">
        <v>34418</v>
      </c>
      <c r="F18" s="845"/>
      <c r="G18" s="845"/>
      <c r="H18" s="845"/>
      <c r="I18" s="845" t="s">
        <v>34409</v>
      </c>
      <c r="J18" s="845"/>
      <c r="K18" s="443" t="s">
        <v>32898</v>
      </c>
      <c r="N18" s="346"/>
    </row>
    <row r="19" spans="1:14" s="347" customFormat="1" ht="24" customHeight="1" x14ac:dyDescent="0.2">
      <c r="A19" s="382">
        <v>10109</v>
      </c>
      <c r="B19" s="441" t="s">
        <v>34404</v>
      </c>
      <c r="C19" s="383" t="s">
        <v>15354</v>
      </c>
      <c r="D19" s="377" t="s">
        <v>748</v>
      </c>
      <c r="E19" s="991">
        <v>0.9</v>
      </c>
      <c r="F19" s="992"/>
      <c r="G19" s="992"/>
      <c r="H19" s="993"/>
      <c r="I19" s="912">
        <v>64.22</v>
      </c>
      <c r="J19" s="913"/>
      <c r="K19" s="368">
        <f>E19*I19</f>
        <v>57.798000000000002</v>
      </c>
      <c r="N19" s="346"/>
    </row>
    <row r="20" spans="1:14" s="347" customFormat="1" ht="12" x14ac:dyDescent="0.2">
      <c r="A20" s="382">
        <v>10092</v>
      </c>
      <c r="B20" s="441" t="s">
        <v>34404</v>
      </c>
      <c r="C20" s="381" t="s">
        <v>34421</v>
      </c>
      <c r="D20" s="377" t="s">
        <v>159</v>
      </c>
      <c r="E20" s="994">
        <v>400</v>
      </c>
      <c r="F20" s="994"/>
      <c r="G20" s="994"/>
      <c r="H20" s="994"/>
      <c r="I20" s="847">
        <v>0.38</v>
      </c>
      <c r="J20" s="847"/>
      <c r="K20" s="368">
        <f>E20*I20</f>
        <v>152</v>
      </c>
      <c r="N20" s="346"/>
    </row>
    <row r="21" spans="1:14" s="347" customFormat="1" ht="17.25" customHeight="1" x14ac:dyDescent="0.2">
      <c r="A21" s="359">
        <v>10773</v>
      </c>
      <c r="B21" s="359" t="s">
        <v>34473</v>
      </c>
      <c r="C21" s="381" t="s">
        <v>34484</v>
      </c>
      <c r="D21" s="359" t="s">
        <v>819</v>
      </c>
      <c r="E21" s="995">
        <v>0.2</v>
      </c>
      <c r="F21" s="995"/>
      <c r="G21" s="995"/>
      <c r="H21" s="995"/>
      <c r="I21" s="900">
        <v>13.6</v>
      </c>
      <c r="J21" s="900"/>
      <c r="K21" s="424">
        <f t="shared" ref="K21" si="1">E21*I21</f>
        <v>2.72</v>
      </c>
      <c r="N21" s="346"/>
    </row>
    <row r="22" spans="1:14" s="347" customFormat="1" ht="23.45" customHeight="1" x14ac:dyDescent="0.2">
      <c r="A22" s="380">
        <v>10191</v>
      </c>
      <c r="B22" s="441" t="s">
        <v>34404</v>
      </c>
      <c r="C22" s="378" t="s">
        <v>15735</v>
      </c>
      <c r="D22" s="377" t="s">
        <v>159</v>
      </c>
      <c r="E22" s="846">
        <v>8.64</v>
      </c>
      <c r="F22" s="846"/>
      <c r="G22" s="846"/>
      <c r="H22" s="846"/>
      <c r="I22" s="847">
        <v>24</v>
      </c>
      <c r="J22" s="847"/>
      <c r="K22" s="368">
        <f>E22*I22</f>
        <v>207.36</v>
      </c>
      <c r="N22" s="346"/>
    </row>
    <row r="23" spans="1:14" s="347" customFormat="1" ht="23.45" customHeight="1" x14ac:dyDescent="0.2">
      <c r="A23" s="461" t="s">
        <v>34472</v>
      </c>
      <c r="B23" s="359" t="s">
        <v>34473</v>
      </c>
      <c r="C23" s="381" t="s">
        <v>34474</v>
      </c>
      <c r="D23" s="359" t="s">
        <v>819</v>
      </c>
      <c r="E23" s="990">
        <f>E20*0.008</f>
        <v>3.2</v>
      </c>
      <c r="F23" s="990"/>
      <c r="G23" s="990"/>
      <c r="H23" s="990"/>
      <c r="I23" s="900">
        <v>4.29</v>
      </c>
      <c r="J23" s="900"/>
      <c r="K23" s="424">
        <f>E23*I23</f>
        <v>13.728000000000002</v>
      </c>
      <c r="N23" s="346"/>
    </row>
    <row r="24" spans="1:14" s="347" customFormat="1" ht="17.25" customHeight="1" thickBot="1" x14ac:dyDescent="0.25">
      <c r="A24" s="836" t="s">
        <v>34420</v>
      </c>
      <c r="B24" s="837"/>
      <c r="C24" s="838"/>
      <c r="D24" s="838"/>
      <c r="E24" s="838"/>
      <c r="F24" s="838"/>
      <c r="G24" s="838"/>
      <c r="H24" s="838"/>
      <c r="I24" s="838"/>
      <c r="J24" s="838"/>
      <c r="K24" s="354">
        <f>SUM(K19:K23)</f>
        <v>433.60600000000005</v>
      </c>
      <c r="N24" s="346"/>
    </row>
    <row r="25" spans="1:14" s="347" customFormat="1" ht="21" customHeight="1" x14ac:dyDescent="0.2">
      <c r="A25" s="376" t="s">
        <v>34416</v>
      </c>
      <c r="B25" s="440" t="s">
        <v>34415</v>
      </c>
      <c r="C25" s="444" t="s">
        <v>34419</v>
      </c>
      <c r="D25" s="444" t="s">
        <v>33</v>
      </c>
      <c r="E25" s="845" t="s">
        <v>34418</v>
      </c>
      <c r="F25" s="845"/>
      <c r="G25" s="845"/>
      <c r="H25" s="845"/>
      <c r="I25" s="845" t="s">
        <v>34409</v>
      </c>
      <c r="J25" s="845"/>
      <c r="K25" s="443" t="s">
        <v>32898</v>
      </c>
      <c r="N25" s="346"/>
    </row>
    <row r="26" spans="1:14" s="347" customFormat="1" ht="17.25" customHeight="1" x14ac:dyDescent="0.2">
      <c r="A26" s="372"/>
      <c r="B26" s="449"/>
      <c r="C26" s="370"/>
      <c r="D26" s="448"/>
      <c r="E26" s="901"/>
      <c r="F26" s="902"/>
      <c r="G26" s="902"/>
      <c r="H26" s="903"/>
      <c r="I26" s="904"/>
      <c r="J26" s="905"/>
      <c r="K26" s="368"/>
      <c r="N26" s="346"/>
    </row>
    <row r="27" spans="1:14" s="347" customFormat="1" ht="17.25" customHeight="1" thickBot="1" x14ac:dyDescent="0.25">
      <c r="A27" s="852" t="s">
        <v>34417</v>
      </c>
      <c r="B27" s="853"/>
      <c r="C27" s="854"/>
      <c r="D27" s="854"/>
      <c r="E27" s="854"/>
      <c r="F27" s="854"/>
      <c r="G27" s="854"/>
      <c r="H27" s="854"/>
      <c r="I27" s="854"/>
      <c r="J27" s="854"/>
      <c r="K27" s="367">
        <f>SUM(K26:K26)</f>
        <v>0</v>
      </c>
      <c r="N27" s="346"/>
    </row>
    <row r="28" spans="1:14" s="347" customFormat="1" ht="17.25" customHeight="1" x14ac:dyDescent="0.2">
      <c r="A28" s="855" t="s">
        <v>34416</v>
      </c>
      <c r="B28" s="857" t="s">
        <v>34415</v>
      </c>
      <c r="C28" s="859" t="s">
        <v>34414</v>
      </c>
      <c r="D28" s="861" t="s">
        <v>33</v>
      </c>
      <c r="E28" s="439" t="s">
        <v>34413</v>
      </c>
      <c r="F28" s="861" t="s">
        <v>34412</v>
      </c>
      <c r="G28" s="844" t="s">
        <v>34411</v>
      </c>
      <c r="H28" s="844"/>
      <c r="I28" s="844"/>
      <c r="J28" s="844"/>
      <c r="K28" s="842" t="s">
        <v>32898</v>
      </c>
      <c r="N28" s="346"/>
    </row>
    <row r="29" spans="1:14" s="347" customFormat="1" ht="17.25" customHeight="1" x14ac:dyDescent="0.2">
      <c r="A29" s="856"/>
      <c r="B29" s="858"/>
      <c r="C29" s="860"/>
      <c r="D29" s="862"/>
      <c r="E29" s="442" t="s">
        <v>42</v>
      </c>
      <c r="F29" s="862"/>
      <c r="G29" s="844" t="s">
        <v>34410</v>
      </c>
      <c r="H29" s="844"/>
      <c r="I29" s="844" t="s">
        <v>34409</v>
      </c>
      <c r="J29" s="844"/>
      <c r="K29" s="843"/>
      <c r="N29" s="346"/>
    </row>
    <row r="30" spans="1:14" s="347" customFormat="1" ht="17.25" customHeight="1" x14ac:dyDescent="0.2">
      <c r="A30" s="364">
        <v>1026</v>
      </c>
      <c r="B30" s="359" t="s">
        <v>34404</v>
      </c>
      <c r="C30" s="363" t="s">
        <v>34408</v>
      </c>
      <c r="D30" s="446" t="s">
        <v>10</v>
      </c>
      <c r="E30" s="446">
        <v>30</v>
      </c>
      <c r="F30" s="361">
        <v>0.75</v>
      </c>
      <c r="G30" s="906" t="s">
        <v>34407</v>
      </c>
      <c r="H30" s="907"/>
      <c r="I30" s="908">
        <v>22.655000000000001</v>
      </c>
      <c r="J30" s="908"/>
      <c r="K30" s="355">
        <f>F30*I30</f>
        <v>16.991250000000001</v>
      </c>
      <c r="N30" s="346"/>
    </row>
    <row r="31" spans="1:14" s="347" customFormat="1" ht="17.25" customHeight="1" x14ac:dyDescent="0.2">
      <c r="A31" s="360">
        <v>1153</v>
      </c>
      <c r="B31" s="359" t="s">
        <v>34404</v>
      </c>
      <c r="C31" s="358" t="s">
        <v>34406</v>
      </c>
      <c r="D31" s="357" t="s">
        <v>10</v>
      </c>
      <c r="E31" s="357">
        <v>10</v>
      </c>
      <c r="F31" s="356">
        <v>0.65</v>
      </c>
      <c r="G31" s="848" t="s">
        <v>34405</v>
      </c>
      <c r="H31" s="849"/>
      <c r="I31" s="850">
        <v>6.6</v>
      </c>
      <c r="J31" s="851"/>
      <c r="K31" s="355">
        <f>F31*I31</f>
        <v>4.29</v>
      </c>
      <c r="N31" s="346"/>
    </row>
    <row r="32" spans="1:14" s="347" customFormat="1" ht="17.25" customHeight="1" x14ac:dyDescent="0.2">
      <c r="A32" s="360">
        <v>1162</v>
      </c>
      <c r="B32" s="359" t="s">
        <v>34404</v>
      </c>
      <c r="C32" s="358" t="s">
        <v>34403</v>
      </c>
      <c r="D32" s="357" t="s">
        <v>10</v>
      </c>
      <c r="E32" s="357">
        <v>20</v>
      </c>
      <c r="F32" s="356">
        <v>1.05</v>
      </c>
      <c r="G32" s="906" t="s">
        <v>34402</v>
      </c>
      <c r="H32" s="907"/>
      <c r="I32" s="850">
        <v>16.024999999999999</v>
      </c>
      <c r="J32" s="851"/>
      <c r="K32" s="355">
        <f>F32*I32</f>
        <v>16.826249999999998</v>
      </c>
      <c r="N32" s="346"/>
    </row>
    <row r="33" spans="1:14" s="347" customFormat="1" ht="17.25" customHeight="1" thickBot="1" x14ac:dyDescent="0.25">
      <c r="A33" s="836" t="s">
        <v>34401</v>
      </c>
      <c r="B33" s="837"/>
      <c r="C33" s="838"/>
      <c r="D33" s="838"/>
      <c r="E33" s="838"/>
      <c r="F33" s="838"/>
      <c r="G33" s="838"/>
      <c r="H33" s="838"/>
      <c r="I33" s="838"/>
      <c r="J33" s="838"/>
      <c r="K33" s="354">
        <f>SUM(K30:K32)</f>
        <v>38.107500000000002</v>
      </c>
      <c r="N33" s="346"/>
    </row>
    <row r="34" spans="1:14" s="347" customFormat="1" ht="17.25" customHeight="1" thickBot="1" x14ac:dyDescent="0.25">
      <c r="A34" s="819"/>
      <c r="B34" s="820"/>
      <c r="C34" s="821"/>
      <c r="D34" s="821"/>
      <c r="E34" s="821"/>
      <c r="F34" s="821"/>
      <c r="G34" s="821"/>
      <c r="H34" s="821"/>
      <c r="I34" s="821"/>
      <c r="J34" s="821"/>
      <c r="K34" s="822"/>
      <c r="N34" s="346"/>
    </row>
    <row r="35" spans="1:14" s="347" customFormat="1" ht="17.25" customHeight="1" x14ac:dyDescent="0.2">
      <c r="A35" s="823" t="s">
        <v>34400</v>
      </c>
      <c r="B35" s="824"/>
      <c r="C35" s="825"/>
      <c r="D35" s="825"/>
      <c r="E35" s="825"/>
      <c r="F35" s="825"/>
      <c r="G35" s="825"/>
      <c r="H35" s="825"/>
      <c r="I35" s="825"/>
      <c r="J35" s="825"/>
      <c r="K35" s="353">
        <f>K17+K24+K27+K33</f>
        <v>706.09350000000006</v>
      </c>
      <c r="N35" s="346"/>
    </row>
    <row r="36" spans="1:14" s="347" customFormat="1" ht="17.25" customHeight="1" x14ac:dyDescent="0.2">
      <c r="A36" s="826" t="s">
        <v>34399</v>
      </c>
      <c r="B36" s="827"/>
      <c r="C36" s="827"/>
      <c r="D36" s="827"/>
      <c r="E36" s="827"/>
      <c r="F36" s="445"/>
      <c r="G36" s="828" t="e">
        <f>'Planilha Orçamentária'!#REF!</f>
        <v>#REF!</v>
      </c>
      <c r="H36" s="828"/>
      <c r="I36" s="828"/>
      <c r="J36" s="829"/>
      <c r="K36" s="351" t="e">
        <f>K35*G36</f>
        <v>#REF!</v>
      </c>
      <c r="N36" s="346"/>
    </row>
    <row r="37" spans="1:14" s="347" customFormat="1" ht="17.25" customHeight="1" thickBot="1" x14ac:dyDescent="0.25">
      <c r="A37" s="830" t="s">
        <v>34398</v>
      </c>
      <c r="B37" s="831"/>
      <c r="C37" s="832"/>
      <c r="D37" s="832"/>
      <c r="E37" s="832"/>
      <c r="F37" s="832"/>
      <c r="G37" s="832"/>
      <c r="H37" s="832"/>
      <c r="I37" s="832"/>
      <c r="J37" s="832"/>
      <c r="K37" s="350" t="e">
        <f>K35+K36</f>
        <v>#REF!</v>
      </c>
      <c r="N37" s="346"/>
    </row>
    <row r="38" spans="1:14" ht="17.25" customHeight="1" x14ac:dyDescent="0.2">
      <c r="A38" s="349"/>
      <c r="B38" s="349"/>
      <c r="C38" s="349"/>
      <c r="D38" s="349"/>
      <c r="E38" s="349"/>
      <c r="F38" s="349"/>
      <c r="G38" s="349"/>
      <c r="H38" s="349"/>
      <c r="I38" s="349"/>
    </row>
    <row r="40" spans="1:14" ht="17.25" customHeight="1" x14ac:dyDescent="0.2">
      <c r="L40" s="346"/>
      <c r="M40" s="346"/>
    </row>
  </sheetData>
  <mergeCells count="68">
    <mergeCell ref="A37:J37"/>
    <mergeCell ref="G32:H32"/>
    <mergeCell ref="I32:J32"/>
    <mergeCell ref="A33:J33"/>
    <mergeCell ref="A34:K34"/>
    <mergeCell ref="A35:J35"/>
    <mergeCell ref="A36:E36"/>
    <mergeCell ref="G36:J36"/>
    <mergeCell ref="K28:K29"/>
    <mergeCell ref="G29:H29"/>
    <mergeCell ref="I29:J29"/>
    <mergeCell ref="G30:H30"/>
    <mergeCell ref="I30:J30"/>
    <mergeCell ref="G31:H31"/>
    <mergeCell ref="I31:J31"/>
    <mergeCell ref="E26:H26"/>
    <mergeCell ref="I26:J26"/>
    <mergeCell ref="A27:J27"/>
    <mergeCell ref="A28:A29"/>
    <mergeCell ref="B28:B29"/>
    <mergeCell ref="C28:C29"/>
    <mergeCell ref="D28:D29"/>
    <mergeCell ref="F28:F29"/>
    <mergeCell ref="G28:J28"/>
    <mergeCell ref="E25:H25"/>
    <mergeCell ref="I25:J25"/>
    <mergeCell ref="E19:H19"/>
    <mergeCell ref="I19:J19"/>
    <mergeCell ref="E20:H20"/>
    <mergeCell ref="I20:J20"/>
    <mergeCell ref="E21:H21"/>
    <mergeCell ref="I21:J21"/>
    <mergeCell ref="E22:H22"/>
    <mergeCell ref="I22:J22"/>
    <mergeCell ref="E23:H23"/>
    <mergeCell ref="I23:J23"/>
    <mergeCell ref="A24:J24"/>
    <mergeCell ref="A14:J14"/>
    <mergeCell ref="A15:J15"/>
    <mergeCell ref="A16:J16"/>
    <mergeCell ref="A17:J17"/>
    <mergeCell ref="E18:H18"/>
    <mergeCell ref="I18:J18"/>
    <mergeCell ref="E11:H11"/>
    <mergeCell ref="I11:J11"/>
    <mergeCell ref="E12:H12"/>
    <mergeCell ref="I12:J12"/>
    <mergeCell ref="E13:H13"/>
    <mergeCell ref="I13:J13"/>
    <mergeCell ref="E6:F6"/>
    <mergeCell ref="E7:F7"/>
    <mergeCell ref="E8:F8"/>
    <mergeCell ref="A9:J9"/>
    <mergeCell ref="E10:H10"/>
    <mergeCell ref="I10:J10"/>
    <mergeCell ref="I4:K4"/>
    <mergeCell ref="E5:F5"/>
    <mergeCell ref="A1:K1"/>
    <mergeCell ref="A2:B2"/>
    <mergeCell ref="C2:K2"/>
    <mergeCell ref="A3:C3"/>
    <mergeCell ref="D3:H3"/>
    <mergeCell ref="I3:K3"/>
    <mergeCell ref="A4:A5"/>
    <mergeCell ref="B4:B5"/>
    <mergeCell ref="C4:C5"/>
    <mergeCell ref="D4:D5"/>
    <mergeCell ref="E4:H4"/>
  </mergeCells>
  <printOptions horizontalCentered="1"/>
  <pageMargins left="0.59055118110236227" right="0.19685039370078741" top="0.39370078740157483" bottom="0.39370078740157483" header="0.31496062992125984" footer="0.31496062992125984"/>
  <pageSetup paperSize="9" scale="76"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11"/>
  <dimension ref="A1:G39"/>
  <sheetViews>
    <sheetView view="pageBreakPreview" zoomScale="115" zoomScaleNormal="90" zoomScaleSheetLayoutView="115" workbookViewId="0">
      <pane ySplit="7" topLeftCell="A23" activePane="bottomLeft" state="frozen"/>
      <selection activeCell="G20" sqref="G20"/>
      <selection pane="bottomLeft" activeCell="F34" sqref="F34"/>
    </sheetView>
  </sheetViews>
  <sheetFormatPr defaultColWidth="10.7109375" defaultRowHeight="12.75" x14ac:dyDescent="0.2"/>
  <cols>
    <col min="1" max="1" width="11.28515625" style="7" bestFit="1" customWidth="1"/>
    <col min="2" max="2" width="10.7109375" style="7" customWidth="1"/>
    <col min="3" max="3" width="70.7109375" style="5" customWidth="1"/>
    <col min="4" max="4" width="12.42578125" style="7" bestFit="1" customWidth="1"/>
    <col min="5" max="5" width="14.140625" style="7" bestFit="1" customWidth="1"/>
    <col min="6" max="6" width="15.7109375" style="6" customWidth="1"/>
    <col min="7" max="7" width="15.7109375" style="25" customWidth="1"/>
    <col min="8" max="16384" width="10.7109375" style="8"/>
  </cols>
  <sheetData>
    <row r="1" spans="1:7" s="3" customFormat="1" ht="15" x14ac:dyDescent="0.2">
      <c r="A1" s="100" t="s">
        <v>3428</v>
      </c>
      <c r="B1" s="59"/>
      <c r="C1" s="59"/>
      <c r="D1" s="154"/>
      <c r="E1" s="38"/>
      <c r="F1" s="996" t="s">
        <v>31</v>
      </c>
      <c r="G1" s="997"/>
    </row>
    <row r="2" spans="1:7" s="3" customFormat="1" x14ac:dyDescent="0.2">
      <c r="A2" s="60" t="str">
        <f>Resumo!A2</f>
        <v>Departamento de Estradas de Rodagem do Estado do Espírito Santo/CONCREMAT</v>
      </c>
      <c r="B2" s="61"/>
      <c r="C2" s="61"/>
      <c r="D2" s="23"/>
      <c r="E2" s="23"/>
      <c r="F2" s="62"/>
      <c r="G2" s="63"/>
    </row>
    <row r="3" spans="1:7" s="3" customFormat="1" x14ac:dyDescent="0.2">
      <c r="A3" s="60" t="str">
        <f>Resumo!A3</f>
        <v xml:space="preserve">OBRA: OAE/PONTE </v>
      </c>
      <c r="B3" s="61"/>
      <c r="C3" s="61"/>
      <c r="D3" s="155"/>
      <c r="E3" s="23"/>
      <c r="F3" s="62"/>
      <c r="G3" s="63"/>
    </row>
    <row r="4" spans="1:7" s="3" customFormat="1" x14ac:dyDescent="0.2">
      <c r="A4" s="60" t="str">
        <f>Resumo!A4</f>
        <v xml:space="preserve">LOCAL: PONTE ES - 416 - ANGELIM- CONCEIÇAO DA BARRA </v>
      </c>
      <c r="B4" s="61"/>
      <c r="C4" s="61"/>
      <c r="D4" s="44" t="s">
        <v>745</v>
      </c>
      <c r="E4" s="45">
        <v>1.2833000000000001</v>
      </c>
      <c r="F4" s="54" t="s">
        <v>761</v>
      </c>
      <c r="G4" s="53" t="s">
        <v>16120</v>
      </c>
    </row>
    <row r="5" spans="1:7" x14ac:dyDescent="0.2">
      <c r="A5" s="60" t="str">
        <f>Resumo!A5</f>
        <v>ORÇAMENTISTA: ROBSON LUIZ GAIOFATTO - CREA: 84-1-06347-9-D/RJ</v>
      </c>
      <c r="B5" s="61"/>
      <c r="C5" s="61"/>
      <c r="D5" s="46" t="s">
        <v>1</v>
      </c>
      <c r="E5" s="47">
        <v>0.29630000000000001</v>
      </c>
      <c r="F5" s="48" t="s">
        <v>0</v>
      </c>
      <c r="G5" s="49">
        <v>43132</v>
      </c>
    </row>
    <row r="6" spans="1:7" ht="12.75" customHeight="1" x14ac:dyDescent="0.2">
      <c r="A6" s="1003" t="s">
        <v>3</v>
      </c>
      <c r="B6" s="1003" t="s">
        <v>4</v>
      </c>
      <c r="C6" s="1004" t="s">
        <v>5</v>
      </c>
      <c r="D6" s="1005" t="s">
        <v>33</v>
      </c>
      <c r="E6" s="1005" t="s">
        <v>17</v>
      </c>
      <c r="F6" s="998" t="s">
        <v>3429</v>
      </c>
      <c r="G6" s="999"/>
    </row>
    <row r="7" spans="1:7" x14ac:dyDescent="0.2">
      <c r="A7" s="1003"/>
      <c r="B7" s="1003"/>
      <c r="C7" s="1004"/>
      <c r="D7" s="1005"/>
      <c r="E7" s="1005"/>
      <c r="F7" s="114" t="s">
        <v>3430</v>
      </c>
      <c r="G7" s="114" t="s">
        <v>40</v>
      </c>
    </row>
    <row r="8" spans="1:7" ht="25.5" x14ac:dyDescent="0.2">
      <c r="A8" s="157" t="s">
        <v>16130</v>
      </c>
      <c r="B8" s="135" t="s">
        <v>26</v>
      </c>
      <c r="C8" s="136" t="s">
        <v>32881</v>
      </c>
      <c r="D8" s="135" t="s">
        <v>16139</v>
      </c>
      <c r="E8" s="137">
        <v>1689.85</v>
      </c>
      <c r="F8" s="137">
        <v>689357.4</v>
      </c>
      <c r="G8" s="160">
        <f t="shared" ref="G8:G33" si="0">F8/$F$34</f>
        <v>0.35959324517378061</v>
      </c>
    </row>
    <row r="9" spans="1:7" ht="25.5" x14ac:dyDescent="0.2">
      <c r="A9" s="133">
        <v>41047</v>
      </c>
      <c r="B9" s="135" t="s">
        <v>6</v>
      </c>
      <c r="C9" s="136" t="s">
        <v>16136</v>
      </c>
      <c r="D9" s="135" t="s">
        <v>737</v>
      </c>
      <c r="E9" s="137">
        <v>917.35</v>
      </c>
      <c r="F9" s="137">
        <v>368857.26</v>
      </c>
      <c r="G9" s="160">
        <f t="shared" si="0"/>
        <v>0.1924090161784133</v>
      </c>
    </row>
    <row r="10" spans="1:7" ht="38.25" x14ac:dyDescent="0.2">
      <c r="A10" s="85" t="s">
        <v>16138</v>
      </c>
      <c r="B10" s="84" t="s">
        <v>26</v>
      </c>
      <c r="C10" s="136" t="s">
        <v>32872</v>
      </c>
      <c r="D10" s="135" t="s">
        <v>7</v>
      </c>
      <c r="E10" s="137">
        <v>140</v>
      </c>
      <c r="F10" s="137">
        <v>269232.59999999998</v>
      </c>
      <c r="G10" s="160">
        <f t="shared" si="0"/>
        <v>0.14044126361822529</v>
      </c>
    </row>
    <row r="11" spans="1:7" x14ac:dyDescent="0.2">
      <c r="A11" s="138" t="s">
        <v>15273</v>
      </c>
      <c r="B11" s="135" t="s">
        <v>26</v>
      </c>
      <c r="C11" s="136" t="s">
        <v>16142</v>
      </c>
      <c r="D11" s="135" t="s">
        <v>2820</v>
      </c>
      <c r="E11" s="137">
        <v>1</v>
      </c>
      <c r="F11" s="137">
        <v>113988.85</v>
      </c>
      <c r="G11" s="160">
        <f t="shared" si="0"/>
        <v>5.9460623016634476E-2</v>
      </c>
    </row>
    <row r="12" spans="1:7" x14ac:dyDescent="0.2">
      <c r="A12" s="133">
        <v>40365</v>
      </c>
      <c r="B12" s="135" t="s">
        <v>6</v>
      </c>
      <c r="C12" s="136" t="s">
        <v>3224</v>
      </c>
      <c r="D12" s="135" t="s">
        <v>737</v>
      </c>
      <c r="E12" s="137">
        <v>108.85</v>
      </c>
      <c r="F12" s="137">
        <v>77764.61</v>
      </c>
      <c r="G12" s="160">
        <f t="shared" si="0"/>
        <v>4.0564775934186573E-2</v>
      </c>
    </row>
    <row r="13" spans="1:7" ht="25.5" x14ac:dyDescent="0.2">
      <c r="A13" s="138">
        <v>43351</v>
      </c>
      <c r="B13" s="135" t="s">
        <v>6</v>
      </c>
      <c r="C13" s="136" t="s">
        <v>32873</v>
      </c>
      <c r="D13" s="135" t="s">
        <v>159</v>
      </c>
      <c r="E13" s="137">
        <v>6420</v>
      </c>
      <c r="F13" s="137">
        <v>59256.6</v>
      </c>
      <c r="G13" s="160">
        <f t="shared" si="0"/>
        <v>3.091034214177529E-2</v>
      </c>
    </row>
    <row r="14" spans="1:7" x14ac:dyDescent="0.2">
      <c r="A14" s="138">
        <v>40218</v>
      </c>
      <c r="B14" s="135" t="s">
        <v>6</v>
      </c>
      <c r="C14" s="136" t="s">
        <v>84</v>
      </c>
      <c r="D14" s="135" t="s">
        <v>737</v>
      </c>
      <c r="E14" s="137">
        <v>917.35</v>
      </c>
      <c r="F14" s="137">
        <v>56572.97</v>
      </c>
      <c r="G14" s="160">
        <f t="shared" si="0"/>
        <v>2.9510465647309993E-2</v>
      </c>
    </row>
    <row r="15" spans="1:7" x14ac:dyDescent="0.2">
      <c r="A15" s="156">
        <v>40699</v>
      </c>
      <c r="B15" s="135" t="s">
        <v>6</v>
      </c>
      <c r="C15" s="136" t="s">
        <v>404</v>
      </c>
      <c r="D15" s="135" t="s">
        <v>776</v>
      </c>
      <c r="E15" s="137">
        <v>263</v>
      </c>
      <c r="F15" s="137">
        <v>55971.66</v>
      </c>
      <c r="G15" s="160">
        <f t="shared" si="0"/>
        <v>2.9196801045674549E-2</v>
      </c>
    </row>
    <row r="16" spans="1:7" ht="25.5" x14ac:dyDescent="0.2">
      <c r="A16" s="156" t="s">
        <v>32878</v>
      </c>
      <c r="B16" s="135" t="s">
        <v>26</v>
      </c>
      <c r="C16" s="136" t="s">
        <v>32879</v>
      </c>
      <c r="D16" s="135" t="s">
        <v>32880</v>
      </c>
      <c r="E16" s="137">
        <v>1157.71</v>
      </c>
      <c r="F16" s="137">
        <v>46377.85</v>
      </c>
      <c r="G16" s="160">
        <f t="shared" si="0"/>
        <v>2.419232982148711E-2</v>
      </c>
    </row>
    <row r="17" spans="1:7" ht="25.5" x14ac:dyDescent="0.2">
      <c r="A17" s="138" t="s">
        <v>16121</v>
      </c>
      <c r="B17" s="135" t="s">
        <v>26</v>
      </c>
      <c r="C17" s="136" t="s">
        <v>16140</v>
      </c>
      <c r="D17" s="135" t="s">
        <v>7</v>
      </c>
      <c r="E17" s="137">
        <v>397.6</v>
      </c>
      <c r="F17" s="137">
        <v>38690.449999999997</v>
      </c>
      <c r="G17" s="160">
        <f t="shared" si="0"/>
        <v>2.0182309601280694E-2</v>
      </c>
    </row>
    <row r="18" spans="1:7" ht="25.5" x14ac:dyDescent="0.2">
      <c r="A18" s="138">
        <v>40313</v>
      </c>
      <c r="B18" s="135" t="s">
        <v>6</v>
      </c>
      <c r="C18" s="136" t="s">
        <v>16133</v>
      </c>
      <c r="D18" s="135" t="s">
        <v>738</v>
      </c>
      <c r="E18" s="137">
        <v>397.52</v>
      </c>
      <c r="F18" s="137">
        <v>30314.87</v>
      </c>
      <c r="G18" s="160">
        <f t="shared" si="0"/>
        <v>1.5813310309458178E-2</v>
      </c>
    </row>
    <row r="19" spans="1:7" ht="25.5" x14ac:dyDescent="0.2">
      <c r="A19" s="138" t="s">
        <v>16132</v>
      </c>
      <c r="B19" s="135" t="s">
        <v>26</v>
      </c>
      <c r="C19" s="136" t="s">
        <v>16141</v>
      </c>
      <c r="D19" s="135" t="s">
        <v>7</v>
      </c>
      <c r="E19" s="137">
        <v>325.5</v>
      </c>
      <c r="F19" s="137">
        <v>28888.12</v>
      </c>
      <c r="G19" s="160">
        <f t="shared" si="0"/>
        <v>1.5069066956805851E-2</v>
      </c>
    </row>
    <row r="20" spans="1:7" x14ac:dyDescent="0.2">
      <c r="A20" s="134">
        <v>40394</v>
      </c>
      <c r="B20" s="135" t="s">
        <v>6</v>
      </c>
      <c r="C20" s="136" t="s">
        <v>585</v>
      </c>
      <c r="D20" s="135" t="s">
        <v>776</v>
      </c>
      <c r="E20" s="137">
        <v>960</v>
      </c>
      <c r="F20" s="137">
        <v>21206.400000000001</v>
      </c>
      <c r="G20" s="160">
        <f t="shared" si="0"/>
        <v>1.1062009625853382E-2</v>
      </c>
    </row>
    <row r="21" spans="1:7" ht="25.5" x14ac:dyDescent="0.2">
      <c r="A21" s="138">
        <v>43350</v>
      </c>
      <c r="B21" s="135" t="s">
        <v>6</v>
      </c>
      <c r="C21" s="136" t="s">
        <v>741</v>
      </c>
      <c r="D21" s="135" t="s">
        <v>159</v>
      </c>
      <c r="E21" s="137">
        <v>1775</v>
      </c>
      <c r="F21" s="137">
        <v>16543</v>
      </c>
      <c r="G21" s="160">
        <f t="shared" si="0"/>
        <v>8.6294149521131593E-3</v>
      </c>
    </row>
    <row r="22" spans="1:7" ht="25.5" x14ac:dyDescent="0.2">
      <c r="A22" s="138">
        <v>41503</v>
      </c>
      <c r="B22" s="135" t="s">
        <v>6</v>
      </c>
      <c r="C22" s="136" t="s">
        <v>16126</v>
      </c>
      <c r="D22" s="135" t="s">
        <v>776</v>
      </c>
      <c r="E22" s="137">
        <v>20</v>
      </c>
      <c r="F22" s="137">
        <v>8856.6</v>
      </c>
      <c r="G22" s="160">
        <f t="shared" si="0"/>
        <v>4.6199163673387783E-3</v>
      </c>
    </row>
    <row r="23" spans="1:7" ht="25.5" x14ac:dyDescent="0.2">
      <c r="A23" s="138">
        <v>41498</v>
      </c>
      <c r="B23" s="135" t="s">
        <v>6</v>
      </c>
      <c r="C23" s="136" t="s">
        <v>16122</v>
      </c>
      <c r="D23" s="135" t="s">
        <v>738</v>
      </c>
      <c r="E23" s="137">
        <v>14.5</v>
      </c>
      <c r="F23" s="137">
        <v>8723.7800000000007</v>
      </c>
      <c r="G23" s="160">
        <f t="shared" si="0"/>
        <v>4.5506327492562254E-3</v>
      </c>
    </row>
    <row r="24" spans="1:7" ht="25.5" x14ac:dyDescent="0.2">
      <c r="A24" s="138">
        <v>41499</v>
      </c>
      <c r="B24" s="135" t="s">
        <v>6</v>
      </c>
      <c r="C24" s="136" t="s">
        <v>16125</v>
      </c>
      <c r="D24" s="135" t="s">
        <v>776</v>
      </c>
      <c r="E24" s="137">
        <v>25</v>
      </c>
      <c r="F24" s="137">
        <v>7600.25</v>
      </c>
      <c r="G24" s="160">
        <f t="shared" si="0"/>
        <v>3.9645596923047841E-3</v>
      </c>
    </row>
    <row r="25" spans="1:7" ht="25.5" x14ac:dyDescent="0.2">
      <c r="A25" s="138">
        <v>42875</v>
      </c>
      <c r="B25" s="135" t="s">
        <v>6</v>
      </c>
      <c r="C25" s="136" t="s">
        <v>16129</v>
      </c>
      <c r="D25" s="135" t="s">
        <v>776</v>
      </c>
      <c r="E25" s="137">
        <v>169.6</v>
      </c>
      <c r="F25" s="137">
        <v>7508.19</v>
      </c>
      <c r="G25" s="160">
        <f t="shared" si="0"/>
        <v>3.9165379344318742E-3</v>
      </c>
    </row>
    <row r="26" spans="1:7" x14ac:dyDescent="0.2">
      <c r="A26" s="159">
        <v>41500</v>
      </c>
      <c r="B26" s="139" t="s">
        <v>6</v>
      </c>
      <c r="C26" s="136" t="s">
        <v>3403</v>
      </c>
      <c r="D26" s="135" t="s">
        <v>738</v>
      </c>
      <c r="E26" s="137">
        <v>18</v>
      </c>
      <c r="F26" s="137">
        <v>3767.94</v>
      </c>
      <c r="G26" s="160">
        <f t="shared" si="0"/>
        <v>1.965491009772427E-3</v>
      </c>
    </row>
    <row r="27" spans="1:7" ht="25.5" x14ac:dyDescent="0.2">
      <c r="A27" s="138">
        <v>41027</v>
      </c>
      <c r="B27" s="135" t="s">
        <v>6</v>
      </c>
      <c r="C27" s="136" t="s">
        <v>162</v>
      </c>
      <c r="D27" s="135" t="s">
        <v>737</v>
      </c>
      <c r="E27" s="137">
        <v>126</v>
      </c>
      <c r="F27" s="137">
        <v>2674.98</v>
      </c>
      <c r="G27" s="160">
        <f t="shared" si="0"/>
        <v>1.3953643479782179E-3</v>
      </c>
    </row>
    <row r="28" spans="1:7" ht="25.5" x14ac:dyDescent="0.2">
      <c r="A28" s="138">
        <v>41527</v>
      </c>
      <c r="B28" s="135" t="s">
        <v>6</v>
      </c>
      <c r="C28" s="136" t="s">
        <v>8</v>
      </c>
      <c r="D28" s="135" t="s">
        <v>3614</v>
      </c>
      <c r="E28" s="137">
        <v>1</v>
      </c>
      <c r="F28" s="137">
        <v>1939.29</v>
      </c>
      <c r="G28" s="160">
        <f t="shared" si="0"/>
        <v>1.0116023769862496E-3</v>
      </c>
    </row>
    <row r="29" spans="1:7" ht="25.5" x14ac:dyDescent="0.2">
      <c r="A29" s="156">
        <v>41501</v>
      </c>
      <c r="B29" s="135" t="s">
        <v>6</v>
      </c>
      <c r="C29" s="136" t="s">
        <v>16124</v>
      </c>
      <c r="D29" s="135" t="s">
        <v>776</v>
      </c>
      <c r="E29" s="137">
        <v>25</v>
      </c>
      <c r="F29" s="137">
        <v>851.75</v>
      </c>
      <c r="G29" s="160">
        <f t="shared" si="0"/>
        <v>4.4430297923365672E-4</v>
      </c>
    </row>
    <row r="30" spans="1:7" x14ac:dyDescent="0.2">
      <c r="A30" s="158">
        <v>40937</v>
      </c>
      <c r="B30" s="139" t="s">
        <v>6</v>
      </c>
      <c r="C30" s="136" t="s">
        <v>27</v>
      </c>
      <c r="D30" s="135" t="s">
        <v>738</v>
      </c>
      <c r="E30" s="137">
        <v>2</v>
      </c>
      <c r="F30" s="137">
        <v>833.5</v>
      </c>
      <c r="G30" s="160">
        <f t="shared" si="0"/>
        <v>4.3478313259906416E-4</v>
      </c>
    </row>
    <row r="31" spans="1:7" ht="25.5" x14ac:dyDescent="0.2">
      <c r="A31" s="138">
        <v>200576</v>
      </c>
      <c r="B31" s="135" t="s">
        <v>746</v>
      </c>
      <c r="C31" s="136" t="s">
        <v>3584</v>
      </c>
      <c r="D31" s="135" t="s">
        <v>2820</v>
      </c>
      <c r="E31" s="137">
        <v>1</v>
      </c>
      <c r="F31" s="137">
        <v>713.8</v>
      </c>
      <c r="G31" s="160">
        <f t="shared" si="0"/>
        <v>3.7234337138477739E-4</v>
      </c>
    </row>
    <row r="32" spans="1:7" x14ac:dyDescent="0.2">
      <c r="A32" s="138">
        <v>41033</v>
      </c>
      <c r="B32" s="135" t="s">
        <v>6</v>
      </c>
      <c r="C32" s="136" t="s">
        <v>580</v>
      </c>
      <c r="D32" s="135" t="s">
        <v>581</v>
      </c>
      <c r="E32" s="137">
        <v>7.77</v>
      </c>
      <c r="F32" s="137">
        <v>382.12</v>
      </c>
      <c r="G32" s="160">
        <f t="shared" si="0"/>
        <v>1.9932733128824763E-4</v>
      </c>
    </row>
    <row r="33" spans="1:7" x14ac:dyDescent="0.2">
      <c r="A33" s="138">
        <v>40230</v>
      </c>
      <c r="B33" s="135" t="s">
        <v>6</v>
      </c>
      <c r="C33" s="136" t="s">
        <v>75</v>
      </c>
      <c r="D33" s="135" t="s">
        <v>737</v>
      </c>
      <c r="E33" s="137">
        <v>54.7</v>
      </c>
      <c r="F33" s="137">
        <v>172.85</v>
      </c>
      <c r="G33" s="160">
        <f t="shared" si="0"/>
        <v>9.016468442681252E-5</v>
      </c>
    </row>
    <row r="34" spans="1:7" ht="13.5" x14ac:dyDescent="0.2">
      <c r="A34" s="1000" t="s">
        <v>15</v>
      </c>
      <c r="B34" s="1001"/>
      <c r="C34" s="1001"/>
      <c r="D34" s="1001"/>
      <c r="E34" s="1002"/>
      <c r="F34" s="113">
        <f>SUM(F8:F33)</f>
        <v>1917047.6900000009</v>
      </c>
      <c r="G34" s="161">
        <f>SUM(G8:G33)</f>
        <v>0.99999999999999967</v>
      </c>
    </row>
    <row r="35" spans="1:7" x14ac:dyDescent="0.2">
      <c r="G35" s="28"/>
    </row>
    <row r="36" spans="1:7" x14ac:dyDescent="0.2">
      <c r="C36" s="21"/>
    </row>
    <row r="37" spans="1:7" x14ac:dyDescent="0.2">
      <c r="C37" s="21"/>
      <c r="E37" s="6">
        <f>SUM(E8:E33)</f>
        <v>15935.300000000003</v>
      </c>
      <c r="F37" s="6">
        <f>SUM(F8:F33)</f>
        <v>1917047.6900000009</v>
      </c>
    </row>
    <row r="38" spans="1:7" x14ac:dyDescent="0.2">
      <c r="E38" s="7" t="e">
        <f>E37='Planilha Orçamentária'!#REF!</f>
        <v>#REF!</v>
      </c>
      <c r="F38" s="6" t="b">
        <f>F37='Planilha Orçamentária'!H18</f>
        <v>0</v>
      </c>
    </row>
    <row r="39" spans="1:7" x14ac:dyDescent="0.2">
      <c r="F39" s="6" t="e">
        <f>F34=Resumo!C12</f>
        <v>#REF!</v>
      </c>
    </row>
  </sheetData>
  <sortState xmlns:xlrd2="http://schemas.microsoft.com/office/spreadsheetml/2017/richdata2" ref="A8:G114">
    <sortCondition ref="B8:B114"/>
  </sortState>
  <mergeCells count="8">
    <mergeCell ref="F1:G1"/>
    <mergeCell ref="F6:G6"/>
    <mergeCell ref="A34:E34"/>
    <mergeCell ref="A6:A7"/>
    <mergeCell ref="B6:B7"/>
    <mergeCell ref="C6:C7"/>
    <mergeCell ref="D6:D7"/>
    <mergeCell ref="E6:E7"/>
  </mergeCells>
  <printOptions horizontalCentered="1" gridLines="1"/>
  <pageMargins left="0.59055118110236227" right="0.59055118110236227" top="0.78740157480314965" bottom="0.39370078740157483" header="0" footer="0"/>
  <pageSetup paperSize="9" scale="61"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12">
    <tabColor rgb="FF00B050"/>
  </sheetPr>
  <dimension ref="B1:V24"/>
  <sheetViews>
    <sheetView zoomScale="85" zoomScaleNormal="85" workbookViewId="0">
      <selection activeCell="B33" sqref="B33"/>
    </sheetView>
  </sheetViews>
  <sheetFormatPr defaultColWidth="9.140625" defaultRowHeight="20.100000000000001" customHeight="1" x14ac:dyDescent="0.2"/>
  <cols>
    <col min="1" max="1" width="9.140625" style="196"/>
    <col min="2" max="2" width="44.5703125" style="196" bestFit="1" customWidth="1"/>
    <col min="3" max="11" width="10.140625" style="196" bestFit="1" customWidth="1"/>
    <col min="12" max="18" width="9.140625" style="196"/>
    <col min="19" max="19" width="44.5703125" style="196" bestFit="1" customWidth="1"/>
    <col min="20" max="20" width="9.140625" style="196"/>
    <col min="21" max="22" width="11.28515625" style="196" bestFit="1" customWidth="1"/>
    <col min="23" max="16384" width="9.140625" style="196"/>
  </cols>
  <sheetData>
    <row r="1" spans="2:22" ht="20.100000000000001" customHeight="1" x14ac:dyDescent="0.2">
      <c r="S1" s="1006" t="s">
        <v>13824</v>
      </c>
      <c r="T1" s="1006"/>
      <c r="U1" s="1006"/>
    </row>
    <row r="2" spans="2:22" ht="20.100000000000001" customHeight="1" x14ac:dyDescent="0.2">
      <c r="B2" s="197" t="s">
        <v>13825</v>
      </c>
      <c r="C2" s="198">
        <v>42736</v>
      </c>
      <c r="D2" s="198">
        <v>42767</v>
      </c>
      <c r="E2" s="198">
        <v>42795</v>
      </c>
      <c r="F2" s="198">
        <v>42826</v>
      </c>
      <c r="G2" s="198">
        <v>42856</v>
      </c>
      <c r="H2" s="198">
        <v>42887</v>
      </c>
      <c r="I2" s="198">
        <v>42917</v>
      </c>
      <c r="J2" s="198">
        <v>42948</v>
      </c>
      <c r="K2" s="198">
        <v>42979</v>
      </c>
      <c r="L2" s="198">
        <v>43009</v>
      </c>
      <c r="M2" s="198">
        <v>43040</v>
      </c>
      <c r="N2" s="198">
        <v>43070</v>
      </c>
      <c r="O2" s="198">
        <v>43101</v>
      </c>
      <c r="P2" s="198">
        <v>43132</v>
      </c>
      <c r="Q2" s="198"/>
      <c r="S2" s="244" t="s">
        <v>19</v>
      </c>
      <c r="T2" s="244" t="s">
        <v>6</v>
      </c>
      <c r="U2" s="244" t="s">
        <v>746</v>
      </c>
      <c r="V2" s="244" t="s">
        <v>32871</v>
      </c>
    </row>
    <row r="3" spans="2:22" ht="20.100000000000001" customHeight="1" x14ac:dyDescent="0.2">
      <c r="B3" s="199" t="s">
        <v>3406</v>
      </c>
      <c r="C3" s="200">
        <v>284.00400000000002</v>
      </c>
      <c r="D3" s="200">
        <v>283.07499999999999</v>
      </c>
      <c r="E3" s="200">
        <v>282.89100000000002</v>
      </c>
      <c r="F3" s="200">
        <v>282.81099999999998</v>
      </c>
      <c r="G3" s="200">
        <v>284.31</v>
      </c>
      <c r="H3" s="200">
        <v>283.56299999999999</v>
      </c>
      <c r="I3" s="200">
        <v>283.15899999999999</v>
      </c>
      <c r="J3" s="200">
        <v>289.22300000000001</v>
      </c>
      <c r="K3" s="200">
        <v>293.19200000000001</v>
      </c>
      <c r="L3" s="200">
        <v>294.81400000000002</v>
      </c>
      <c r="M3" s="200">
        <v>297.49799999999999</v>
      </c>
      <c r="N3" s="200">
        <v>297.56400000000002</v>
      </c>
      <c r="O3" s="200">
        <v>300.62099999999998</v>
      </c>
      <c r="P3" s="200">
        <v>300.39800000000002</v>
      </c>
      <c r="Q3" s="200"/>
      <c r="S3" s="201" t="s">
        <v>3406</v>
      </c>
      <c r="T3" s="202">
        <f>ROUND(1+((P3-C3)/C3),3)</f>
        <v>1.0580000000000001</v>
      </c>
      <c r="U3" s="202">
        <f>ROUND(1+((P3-O3)/O3),3)</f>
        <v>0.999</v>
      </c>
      <c r="V3" s="202">
        <f>ROUND(1+((P3-P3)/P3),3)</f>
        <v>1</v>
      </c>
    </row>
    <row r="4" spans="2:22" ht="20.100000000000001" customHeight="1" x14ac:dyDescent="0.2">
      <c r="B4" s="203" t="s">
        <v>13826</v>
      </c>
      <c r="C4" s="204">
        <v>278.01799999999997</v>
      </c>
      <c r="D4" s="204">
        <v>277.96199999999999</v>
      </c>
      <c r="E4" s="204">
        <v>277.77300000000002</v>
      </c>
      <c r="F4" s="204">
        <v>278.56599999999997</v>
      </c>
      <c r="G4" s="204">
        <v>278.608</v>
      </c>
      <c r="H4" s="204">
        <v>279.57100000000003</v>
      </c>
      <c r="I4" s="204">
        <v>280.12900000000002</v>
      </c>
      <c r="J4" s="204">
        <v>281.54399999999998</v>
      </c>
      <c r="K4" s="204">
        <v>282.58</v>
      </c>
      <c r="L4" s="204">
        <v>286.96699999999998</v>
      </c>
      <c r="M4" s="204">
        <v>292.08300000000003</v>
      </c>
      <c r="N4" s="204">
        <v>292.54500000000002</v>
      </c>
      <c r="O4" s="204">
        <v>294.88499999999999</v>
      </c>
      <c r="P4" s="204">
        <v>296.8</v>
      </c>
      <c r="Q4" s="204"/>
      <c r="S4" s="201" t="s">
        <v>13826</v>
      </c>
      <c r="T4" s="202">
        <f t="shared" ref="T4:T24" si="0">ROUND(1+((P4-C4)/C4),3)</f>
        <v>1.0680000000000001</v>
      </c>
      <c r="U4" s="202">
        <f t="shared" ref="U4:U24" si="1">ROUND(1+((P4-O4)/O4),3)</f>
        <v>1.006</v>
      </c>
      <c r="V4" s="202">
        <f t="shared" ref="V4:V24" si="2">ROUND(1+((P4-P4)/P4),3)</f>
        <v>1</v>
      </c>
    </row>
    <row r="5" spans="2:22" ht="20.100000000000001" customHeight="1" x14ac:dyDescent="0.2">
      <c r="B5" s="199" t="s">
        <v>2756</v>
      </c>
      <c r="C5" s="200">
        <v>312.03699999999998</v>
      </c>
      <c r="D5" s="200">
        <v>310.45400000000001</v>
      </c>
      <c r="E5" s="200">
        <v>309.654</v>
      </c>
      <c r="F5" s="200">
        <v>309.572</v>
      </c>
      <c r="G5" s="200">
        <v>309.67399999999998</v>
      </c>
      <c r="H5" s="200">
        <v>309.53399999999999</v>
      </c>
      <c r="I5" s="200">
        <v>309.58600000000001</v>
      </c>
      <c r="J5" s="200">
        <v>311.88499999999999</v>
      </c>
      <c r="K5" s="200">
        <v>314.94099999999997</v>
      </c>
      <c r="L5" s="200">
        <v>314.65699999999998</v>
      </c>
      <c r="M5" s="200">
        <v>316.77199999999999</v>
      </c>
      <c r="N5" s="200">
        <v>318.90600000000001</v>
      </c>
      <c r="O5" s="200">
        <v>318.67500000000001</v>
      </c>
      <c r="P5" s="200">
        <v>319.85599999999999</v>
      </c>
      <c r="Q5" s="200"/>
      <c r="S5" s="201" t="s">
        <v>2756</v>
      </c>
      <c r="T5" s="202">
        <f t="shared" si="0"/>
        <v>1.0249999999999999</v>
      </c>
      <c r="U5" s="202">
        <f t="shared" si="1"/>
        <v>1.004</v>
      </c>
      <c r="V5" s="202">
        <f t="shared" si="2"/>
        <v>1</v>
      </c>
    </row>
    <row r="6" spans="2:22" ht="20.100000000000001" customHeight="1" x14ac:dyDescent="0.2">
      <c r="B6" s="203" t="s">
        <v>13827</v>
      </c>
      <c r="C6" s="204">
        <v>213.434</v>
      </c>
      <c r="D6" s="204">
        <v>214.39099999999999</v>
      </c>
      <c r="E6" s="204">
        <v>213.959</v>
      </c>
      <c r="F6" s="204">
        <v>215.33500000000001</v>
      </c>
      <c r="G6" s="204">
        <v>215.28399999999999</v>
      </c>
      <c r="H6" s="204">
        <v>216.17599999999999</v>
      </c>
      <c r="I6" s="204">
        <v>216.619</v>
      </c>
      <c r="J6" s="204">
        <v>216.648</v>
      </c>
      <c r="K6" s="204">
        <v>216.929</v>
      </c>
      <c r="L6" s="204">
        <v>217.65100000000001</v>
      </c>
      <c r="M6" s="204">
        <v>218.05799999999999</v>
      </c>
      <c r="N6" s="204">
        <v>218.489</v>
      </c>
      <c r="O6" s="204">
        <v>220.124</v>
      </c>
      <c r="P6" s="204">
        <v>220.74100000000001</v>
      </c>
      <c r="Q6" s="204"/>
      <c r="S6" s="201" t="s">
        <v>13827</v>
      </c>
      <c r="T6" s="202">
        <f t="shared" si="0"/>
        <v>1.034</v>
      </c>
      <c r="U6" s="202">
        <f t="shared" si="1"/>
        <v>1.0029999999999999</v>
      </c>
      <c r="V6" s="202">
        <f t="shared" si="2"/>
        <v>1</v>
      </c>
    </row>
    <row r="7" spans="2:22" ht="20.100000000000001" customHeight="1" x14ac:dyDescent="0.2">
      <c r="B7" s="199" t="s">
        <v>2806</v>
      </c>
      <c r="C7" s="200">
        <v>287.12700000000001</v>
      </c>
      <c r="D7" s="200">
        <v>286.97500000000002</v>
      </c>
      <c r="E7" s="200">
        <v>286.54700000000003</v>
      </c>
      <c r="F7" s="200">
        <v>286.935</v>
      </c>
      <c r="G7" s="200">
        <v>286.86799999999999</v>
      </c>
      <c r="H7" s="200">
        <v>287.19600000000003</v>
      </c>
      <c r="I7" s="200">
        <v>287.49099999999999</v>
      </c>
      <c r="J7" s="200">
        <v>288.23500000000001</v>
      </c>
      <c r="K7" s="200">
        <v>288.60899999999998</v>
      </c>
      <c r="L7" s="200">
        <v>290.05900000000003</v>
      </c>
      <c r="M7" s="200">
        <v>292.29000000000002</v>
      </c>
      <c r="N7" s="200">
        <v>292.12900000000002</v>
      </c>
      <c r="O7" s="200">
        <v>292.92599999999999</v>
      </c>
      <c r="P7" s="200">
        <v>294.45499999999998</v>
      </c>
      <c r="Q7" s="200"/>
      <c r="S7" s="201" t="s">
        <v>2806</v>
      </c>
      <c r="T7" s="202">
        <f t="shared" si="0"/>
        <v>1.026</v>
      </c>
      <c r="U7" s="202">
        <f t="shared" si="1"/>
        <v>1.0049999999999999</v>
      </c>
      <c r="V7" s="202">
        <f t="shared" si="2"/>
        <v>1</v>
      </c>
    </row>
    <row r="8" spans="2:22" ht="20.100000000000001" customHeight="1" x14ac:dyDescent="0.2">
      <c r="B8" s="203" t="s">
        <v>16119</v>
      </c>
      <c r="C8" s="204">
        <v>285.226</v>
      </c>
      <c r="D8" s="204">
        <v>285.71800000000002</v>
      </c>
      <c r="E8" s="204">
        <v>285.87900000000002</v>
      </c>
      <c r="F8" s="204">
        <v>285.786</v>
      </c>
      <c r="G8" s="204">
        <v>286.31200000000001</v>
      </c>
      <c r="H8" s="204">
        <v>286.80500000000001</v>
      </c>
      <c r="I8" s="204">
        <v>287.63299999999998</v>
      </c>
      <c r="J8" s="204">
        <v>289.82299999999998</v>
      </c>
      <c r="K8" s="204">
        <v>290.86200000000002</v>
      </c>
      <c r="L8" s="204">
        <v>290.99</v>
      </c>
      <c r="M8" s="204">
        <v>291.029</v>
      </c>
      <c r="N8" s="204">
        <v>291.14400000000001</v>
      </c>
      <c r="O8" s="204">
        <v>292.75700000000001</v>
      </c>
      <c r="P8" s="204">
        <v>292.98200000000003</v>
      </c>
      <c r="Q8" s="204"/>
      <c r="S8" s="201" t="s">
        <v>16119</v>
      </c>
      <c r="T8" s="202">
        <f t="shared" si="0"/>
        <v>1.0269999999999999</v>
      </c>
      <c r="U8" s="202">
        <f t="shared" si="1"/>
        <v>1.0009999999999999</v>
      </c>
      <c r="V8" s="202">
        <f t="shared" si="2"/>
        <v>1</v>
      </c>
    </row>
    <row r="9" spans="2:22" ht="20.100000000000001" customHeight="1" x14ac:dyDescent="0.2">
      <c r="B9" s="199" t="s">
        <v>13828</v>
      </c>
      <c r="C9" s="200">
        <v>247.04900000000001</v>
      </c>
      <c r="D9" s="200">
        <v>246.53200000000001</v>
      </c>
      <c r="E9" s="200">
        <v>245.49</v>
      </c>
      <c r="F9" s="200">
        <v>245.59</v>
      </c>
      <c r="G9" s="200">
        <v>243.56100000000001</v>
      </c>
      <c r="H9" s="200">
        <v>242.179</v>
      </c>
      <c r="I9" s="200">
        <v>242.18199999999999</v>
      </c>
      <c r="J9" s="200">
        <v>242.261</v>
      </c>
      <c r="K9" s="200">
        <v>243.185</v>
      </c>
      <c r="L9" s="200">
        <v>246.17400000000001</v>
      </c>
      <c r="M9" s="200">
        <v>249.02799999999999</v>
      </c>
      <c r="N9" s="200">
        <v>248.87700000000001</v>
      </c>
      <c r="O9" s="200">
        <v>248.78399999999999</v>
      </c>
      <c r="P9" s="200">
        <v>251.63200000000001</v>
      </c>
      <c r="Q9" s="200"/>
      <c r="S9" s="201" t="s">
        <v>13828</v>
      </c>
      <c r="T9" s="202">
        <f t="shared" si="0"/>
        <v>1.0189999999999999</v>
      </c>
      <c r="U9" s="202">
        <f t="shared" si="1"/>
        <v>1.0109999999999999</v>
      </c>
      <c r="V9" s="202">
        <f t="shared" si="2"/>
        <v>1</v>
      </c>
    </row>
    <row r="10" spans="2:22" ht="20.100000000000001" customHeight="1" x14ac:dyDescent="0.2">
      <c r="B10" s="203" t="s">
        <v>13829</v>
      </c>
      <c r="C10" s="204">
        <v>278.44499999999999</v>
      </c>
      <c r="D10" s="204">
        <v>278.79899999999998</v>
      </c>
      <c r="E10" s="204">
        <v>278.887</v>
      </c>
      <c r="F10" s="204">
        <v>279.54899999999998</v>
      </c>
      <c r="G10" s="204">
        <v>281.12599999999998</v>
      </c>
      <c r="H10" s="204">
        <v>282.18700000000001</v>
      </c>
      <c r="I10" s="204">
        <v>282.65600000000001</v>
      </c>
      <c r="J10" s="204">
        <v>283.80700000000002</v>
      </c>
      <c r="K10" s="204">
        <v>284.803</v>
      </c>
      <c r="L10" s="204">
        <v>285.608</v>
      </c>
      <c r="M10" s="204">
        <v>286.95699999999999</v>
      </c>
      <c r="N10" s="204">
        <v>286.64499999999998</v>
      </c>
      <c r="O10" s="204">
        <v>288.096</v>
      </c>
      <c r="P10" s="204">
        <v>288.41899999999998</v>
      </c>
      <c r="Q10" s="204"/>
      <c r="S10" s="201" t="s">
        <v>13829</v>
      </c>
      <c r="T10" s="202">
        <f t="shared" si="0"/>
        <v>1.036</v>
      </c>
      <c r="U10" s="202">
        <f t="shared" si="1"/>
        <v>1.0009999999999999</v>
      </c>
      <c r="V10" s="202">
        <f t="shared" si="2"/>
        <v>1</v>
      </c>
    </row>
    <row r="11" spans="2:22" ht="20.100000000000001" customHeight="1" x14ac:dyDescent="0.2">
      <c r="B11" s="199" t="s">
        <v>13830</v>
      </c>
      <c r="C11" s="200">
        <v>411.697</v>
      </c>
      <c r="D11" s="200">
        <v>404.07499999999999</v>
      </c>
      <c r="E11" s="200">
        <v>400.55900000000003</v>
      </c>
      <c r="F11" s="200">
        <v>399.70299999999997</v>
      </c>
      <c r="G11" s="200">
        <v>414.75599999999997</v>
      </c>
      <c r="H11" s="200">
        <v>406.35300000000001</v>
      </c>
      <c r="I11" s="200">
        <v>404.35500000000002</v>
      </c>
      <c r="J11" s="200">
        <v>408.03899999999999</v>
      </c>
      <c r="K11" s="200">
        <v>403.91199999999998</v>
      </c>
      <c r="L11" s="200">
        <v>398.43099999999998</v>
      </c>
      <c r="M11" s="200">
        <v>405.47899999999998</v>
      </c>
      <c r="N11" s="200">
        <v>414.12700000000001</v>
      </c>
      <c r="O11" s="200">
        <v>438.35300000000001</v>
      </c>
      <c r="P11" s="200">
        <v>446.58199999999999</v>
      </c>
      <c r="Q11" s="200"/>
      <c r="S11" s="201" t="s">
        <v>13830</v>
      </c>
      <c r="T11" s="202">
        <f t="shared" si="0"/>
        <v>1.085</v>
      </c>
      <c r="U11" s="202">
        <f t="shared" si="1"/>
        <v>1.0189999999999999</v>
      </c>
      <c r="V11" s="202">
        <f t="shared" si="2"/>
        <v>1</v>
      </c>
    </row>
    <row r="12" spans="2:22" ht="20.100000000000001" customHeight="1" x14ac:dyDescent="0.2">
      <c r="B12" s="203" t="s">
        <v>13831</v>
      </c>
      <c r="C12" s="204">
        <v>272.61399999999998</v>
      </c>
      <c r="D12" s="204">
        <v>272.21800000000002</v>
      </c>
      <c r="E12" s="204">
        <v>272.154</v>
      </c>
      <c r="F12" s="204">
        <v>272.93099999999998</v>
      </c>
      <c r="G12" s="204">
        <v>272.97199999999998</v>
      </c>
      <c r="H12" s="204">
        <v>273.916</v>
      </c>
      <c r="I12" s="204">
        <v>274.464</v>
      </c>
      <c r="J12" s="204">
        <v>275.85000000000002</v>
      </c>
      <c r="K12" s="204">
        <v>276.86500000000001</v>
      </c>
      <c r="L12" s="204">
        <v>281.16199999999998</v>
      </c>
      <c r="M12" s="204">
        <v>286.17500000000001</v>
      </c>
      <c r="N12" s="204">
        <v>286.62700000000001</v>
      </c>
      <c r="O12" s="204">
        <v>288.92</v>
      </c>
      <c r="P12" s="204">
        <v>290.79599999999999</v>
      </c>
      <c r="Q12" s="204"/>
      <c r="S12" s="201" t="s">
        <v>13831</v>
      </c>
      <c r="T12" s="202">
        <f t="shared" si="0"/>
        <v>1.0669999999999999</v>
      </c>
      <c r="U12" s="202">
        <f t="shared" si="1"/>
        <v>1.006</v>
      </c>
      <c r="V12" s="202">
        <f t="shared" si="2"/>
        <v>1</v>
      </c>
    </row>
    <row r="13" spans="2:22" ht="20.100000000000001" customHeight="1" x14ac:dyDescent="0.2">
      <c r="B13" s="199" t="s">
        <v>13832</v>
      </c>
      <c r="C13" s="200">
        <v>656.77800000000002</v>
      </c>
      <c r="D13" s="200">
        <v>657.19100000000003</v>
      </c>
      <c r="E13" s="200">
        <v>654.70899999999995</v>
      </c>
      <c r="F13" s="200">
        <v>646.57299999999998</v>
      </c>
      <c r="G13" s="200">
        <v>643.26</v>
      </c>
      <c r="H13" s="200">
        <v>637.07899999999995</v>
      </c>
      <c r="I13" s="200">
        <v>635.19799999999998</v>
      </c>
      <c r="J13" s="200">
        <v>636.71400000000006</v>
      </c>
      <c r="K13" s="200">
        <v>640.654</v>
      </c>
      <c r="L13" s="200">
        <v>641.279</v>
      </c>
      <c r="M13" s="200">
        <v>646.42200000000003</v>
      </c>
      <c r="N13" s="200">
        <v>651.21400000000006</v>
      </c>
      <c r="O13" s="200">
        <v>654.96799999999996</v>
      </c>
      <c r="P13" s="200">
        <v>655.97500000000002</v>
      </c>
      <c r="Q13" s="200"/>
      <c r="S13" s="201" t="s">
        <v>13832</v>
      </c>
      <c r="T13" s="202">
        <f t="shared" si="0"/>
        <v>0.999</v>
      </c>
      <c r="U13" s="202">
        <f t="shared" si="1"/>
        <v>1.002</v>
      </c>
      <c r="V13" s="202">
        <f t="shared" si="2"/>
        <v>1</v>
      </c>
    </row>
    <row r="14" spans="2:22" ht="20.100000000000001" customHeight="1" x14ac:dyDescent="0.2">
      <c r="B14" s="203" t="s">
        <v>13833</v>
      </c>
      <c r="C14" s="204">
        <v>691.79200000000003</v>
      </c>
      <c r="D14" s="204">
        <v>696.31399999999996</v>
      </c>
      <c r="E14" s="204">
        <v>697.41</v>
      </c>
      <c r="F14" s="204">
        <v>697.24400000000003</v>
      </c>
      <c r="G14" s="204">
        <v>701.66399999999999</v>
      </c>
      <c r="H14" s="204">
        <v>708.197</v>
      </c>
      <c r="I14" s="204">
        <v>710.35500000000002</v>
      </c>
      <c r="J14" s="204">
        <v>712.88400000000001</v>
      </c>
      <c r="K14" s="204">
        <v>713.33</v>
      </c>
      <c r="L14" s="204">
        <v>715.52700000000004</v>
      </c>
      <c r="M14" s="204">
        <v>717.75099999999998</v>
      </c>
      <c r="N14" s="204">
        <v>718.27599999999995</v>
      </c>
      <c r="O14" s="204">
        <v>720.495</v>
      </c>
      <c r="P14" s="204">
        <v>721.41399999999999</v>
      </c>
      <c r="Q14" s="204"/>
      <c r="S14" s="201" t="s">
        <v>13833</v>
      </c>
      <c r="T14" s="202">
        <f t="shared" si="0"/>
        <v>1.0429999999999999</v>
      </c>
      <c r="U14" s="202">
        <f t="shared" si="1"/>
        <v>1.0009999999999999</v>
      </c>
      <c r="V14" s="202">
        <f t="shared" si="2"/>
        <v>1</v>
      </c>
    </row>
    <row r="15" spans="2:22" ht="20.100000000000001" customHeight="1" x14ac:dyDescent="0.2">
      <c r="B15" s="199" t="s">
        <v>13834</v>
      </c>
      <c r="C15" s="200">
        <v>673.11099999999999</v>
      </c>
      <c r="D15" s="200">
        <v>680.05700000000002</v>
      </c>
      <c r="E15" s="200">
        <v>657.99599999999998</v>
      </c>
      <c r="F15" s="200">
        <v>648.88099999999997</v>
      </c>
      <c r="G15" s="200">
        <v>652.12</v>
      </c>
      <c r="H15" s="200">
        <v>646.88</v>
      </c>
      <c r="I15" s="200">
        <v>654.23</v>
      </c>
      <c r="J15" s="200">
        <v>655.625</v>
      </c>
      <c r="K15" s="200">
        <v>655.93499999999995</v>
      </c>
      <c r="L15" s="200">
        <v>698.26900000000001</v>
      </c>
      <c r="M15" s="200">
        <v>737.75400000000002</v>
      </c>
      <c r="N15" s="200">
        <v>753.44500000000005</v>
      </c>
      <c r="O15" s="200">
        <v>750.68299999999999</v>
      </c>
      <c r="P15" s="200">
        <v>761.16600000000005</v>
      </c>
      <c r="Q15" s="200"/>
      <c r="S15" s="201" t="s">
        <v>13834</v>
      </c>
      <c r="T15" s="202">
        <f t="shared" si="0"/>
        <v>1.131</v>
      </c>
      <c r="U15" s="202">
        <f t="shared" si="1"/>
        <v>1.014</v>
      </c>
      <c r="V15" s="202">
        <f t="shared" si="2"/>
        <v>1</v>
      </c>
    </row>
    <row r="16" spans="2:22" ht="20.100000000000001" customHeight="1" x14ac:dyDescent="0.2">
      <c r="B16" s="203" t="s">
        <v>13835</v>
      </c>
      <c r="C16" s="204">
        <v>142.779</v>
      </c>
      <c r="D16" s="204">
        <v>148.61099999999999</v>
      </c>
      <c r="E16" s="204">
        <v>147.715</v>
      </c>
      <c r="F16" s="204">
        <v>146.09899999999999</v>
      </c>
      <c r="G16" s="204">
        <v>146.66399999999999</v>
      </c>
      <c r="H16" s="204">
        <v>145.37899999999999</v>
      </c>
      <c r="I16" s="204">
        <v>144.02199999999999</v>
      </c>
      <c r="J16" s="204">
        <v>142.93299999999999</v>
      </c>
      <c r="K16" s="204">
        <v>145.79</v>
      </c>
      <c r="L16" s="204">
        <v>152.059</v>
      </c>
      <c r="M16" s="204">
        <v>155.042</v>
      </c>
      <c r="N16" s="204">
        <v>156.101</v>
      </c>
      <c r="O16" s="204">
        <v>156.81399999999999</v>
      </c>
      <c r="P16" s="204">
        <v>164.28100000000001</v>
      </c>
      <c r="Q16" s="204"/>
      <c r="S16" s="201" t="s">
        <v>13835</v>
      </c>
      <c r="T16" s="202">
        <f t="shared" si="0"/>
        <v>1.151</v>
      </c>
      <c r="U16" s="202">
        <f t="shared" si="1"/>
        <v>1.048</v>
      </c>
      <c r="V16" s="202">
        <f t="shared" si="2"/>
        <v>1</v>
      </c>
    </row>
    <row r="17" spans="2:22" ht="20.100000000000001" customHeight="1" x14ac:dyDescent="0.2">
      <c r="B17" s="199" t="s">
        <v>13836</v>
      </c>
      <c r="C17" s="200">
        <v>332.85199999999998</v>
      </c>
      <c r="D17" s="200">
        <v>340.80799999999999</v>
      </c>
      <c r="E17" s="200">
        <v>341.93</v>
      </c>
      <c r="F17" s="200">
        <v>341.90300000000002</v>
      </c>
      <c r="G17" s="200">
        <v>341.77</v>
      </c>
      <c r="H17" s="200">
        <v>341.512</v>
      </c>
      <c r="I17" s="200">
        <v>341.59800000000001</v>
      </c>
      <c r="J17" s="200">
        <v>342.03100000000001</v>
      </c>
      <c r="K17" s="200">
        <v>344.17099999999999</v>
      </c>
      <c r="L17" s="200">
        <v>347.34899999999999</v>
      </c>
      <c r="M17" s="200">
        <v>376.31700000000001</v>
      </c>
      <c r="N17" s="200">
        <v>377.07900000000001</v>
      </c>
      <c r="O17" s="200">
        <v>379.17</v>
      </c>
      <c r="P17" s="200">
        <v>380.12299999999999</v>
      </c>
      <c r="Q17" s="200"/>
      <c r="S17" s="201" t="s">
        <v>13836</v>
      </c>
      <c r="T17" s="202">
        <f t="shared" si="0"/>
        <v>1.1419999999999999</v>
      </c>
      <c r="U17" s="202">
        <f t="shared" si="1"/>
        <v>1.0029999999999999</v>
      </c>
      <c r="V17" s="202">
        <f t="shared" si="2"/>
        <v>1</v>
      </c>
    </row>
    <row r="18" spans="2:22" ht="20.100000000000001" customHeight="1" x14ac:dyDescent="0.2">
      <c r="B18" s="203" t="s">
        <v>13837</v>
      </c>
      <c r="C18" s="204">
        <v>173.35</v>
      </c>
      <c r="D18" s="204">
        <v>172.946</v>
      </c>
      <c r="E18" s="204">
        <v>173.13</v>
      </c>
      <c r="F18" s="204">
        <v>173.11099999999999</v>
      </c>
      <c r="G18" s="204">
        <v>174.29499999999999</v>
      </c>
      <c r="H18" s="204">
        <v>175.38499999999999</v>
      </c>
      <c r="I18" s="204">
        <v>175.62299999999999</v>
      </c>
      <c r="J18" s="204">
        <v>176.702</v>
      </c>
      <c r="K18" s="204">
        <v>177.006</v>
      </c>
      <c r="L18" s="204">
        <v>177.65</v>
      </c>
      <c r="M18" s="204">
        <v>178.28200000000001</v>
      </c>
      <c r="N18" s="204">
        <v>178.375</v>
      </c>
      <c r="O18" s="204">
        <v>178.94200000000001</v>
      </c>
      <c r="P18" s="204">
        <v>177.273</v>
      </c>
      <c r="Q18" s="204"/>
      <c r="S18" s="201" t="s">
        <v>13837</v>
      </c>
      <c r="T18" s="202">
        <f t="shared" si="0"/>
        <v>1.0229999999999999</v>
      </c>
      <c r="U18" s="202">
        <f t="shared" si="1"/>
        <v>0.99099999999999999</v>
      </c>
      <c r="V18" s="202">
        <f t="shared" si="2"/>
        <v>1</v>
      </c>
    </row>
    <row r="19" spans="2:22" ht="20.100000000000001" customHeight="1" x14ac:dyDescent="0.2">
      <c r="B19" s="199" t="s">
        <v>13838</v>
      </c>
      <c r="C19" s="200">
        <v>497.673</v>
      </c>
      <c r="D19" s="200">
        <v>507.03699999999998</v>
      </c>
      <c r="E19" s="200">
        <v>506.21199999999999</v>
      </c>
      <c r="F19" s="200">
        <v>506.07499999999999</v>
      </c>
      <c r="G19" s="200">
        <v>494.20100000000002</v>
      </c>
      <c r="H19" s="200">
        <v>476.202</v>
      </c>
      <c r="I19" s="200">
        <v>466.024</v>
      </c>
      <c r="J19" s="200">
        <v>473.197</v>
      </c>
      <c r="K19" s="200">
        <v>480.125</v>
      </c>
      <c r="L19" s="200">
        <v>462.15800000000002</v>
      </c>
      <c r="M19" s="200">
        <v>478.25700000000001</v>
      </c>
      <c r="N19" s="200">
        <v>472.64600000000002</v>
      </c>
      <c r="O19" s="200">
        <v>516.30700000000002</v>
      </c>
      <c r="P19" s="200">
        <v>527.05100000000004</v>
      </c>
      <c r="Q19" s="200"/>
      <c r="S19" s="201" t="s">
        <v>13838</v>
      </c>
      <c r="T19" s="202">
        <f t="shared" si="0"/>
        <v>1.0589999999999999</v>
      </c>
      <c r="U19" s="202">
        <f t="shared" si="1"/>
        <v>1.0209999999999999</v>
      </c>
      <c r="V19" s="202">
        <f t="shared" si="2"/>
        <v>1</v>
      </c>
    </row>
    <row r="20" spans="2:22" ht="20.100000000000001" customHeight="1" x14ac:dyDescent="0.2">
      <c r="B20" s="203" t="s">
        <v>13839</v>
      </c>
      <c r="C20" s="204">
        <v>413.66699999999997</v>
      </c>
      <c r="D20" s="204">
        <v>406.33699999999999</v>
      </c>
      <c r="E20" s="204">
        <v>395.04300000000001</v>
      </c>
      <c r="F20" s="204">
        <v>396.58699999999999</v>
      </c>
      <c r="G20" s="204">
        <v>398.065</v>
      </c>
      <c r="H20" s="204">
        <v>389.06400000000002</v>
      </c>
      <c r="I20" s="204">
        <v>381.86399999999998</v>
      </c>
      <c r="J20" s="204">
        <v>386.50099999999998</v>
      </c>
      <c r="K20" s="204">
        <v>384.762</v>
      </c>
      <c r="L20" s="204">
        <v>381.101</v>
      </c>
      <c r="M20" s="204">
        <v>385.56099999999998</v>
      </c>
      <c r="N20" s="204">
        <v>390.988</v>
      </c>
      <c r="O20" s="204">
        <v>420.04300000000001</v>
      </c>
      <c r="P20" s="204">
        <v>425.36599999999999</v>
      </c>
      <c r="Q20" s="204"/>
      <c r="S20" s="201" t="s">
        <v>13839</v>
      </c>
      <c r="T20" s="202">
        <f t="shared" si="0"/>
        <v>1.028</v>
      </c>
      <c r="U20" s="202">
        <f t="shared" si="1"/>
        <v>1.0129999999999999</v>
      </c>
      <c r="V20" s="202">
        <f t="shared" si="2"/>
        <v>1</v>
      </c>
    </row>
    <row r="21" spans="2:22" ht="20.100000000000001" customHeight="1" x14ac:dyDescent="0.2">
      <c r="B21" s="199" t="s">
        <v>13840</v>
      </c>
      <c r="C21" s="200">
        <v>402.01900000000001</v>
      </c>
      <c r="D21" s="200">
        <v>392.63299999999998</v>
      </c>
      <c r="E21" s="200">
        <v>395.34699999999998</v>
      </c>
      <c r="F21" s="200">
        <v>392.505</v>
      </c>
      <c r="G21" s="200">
        <v>421.64400000000001</v>
      </c>
      <c r="H21" s="200">
        <v>414.56</v>
      </c>
      <c r="I21" s="200">
        <v>417.79700000000003</v>
      </c>
      <c r="J21" s="200">
        <v>420.30399999999997</v>
      </c>
      <c r="K21" s="200">
        <v>413.23</v>
      </c>
      <c r="L21" s="200">
        <v>407.27800000000002</v>
      </c>
      <c r="M21" s="200">
        <v>415.68299999999999</v>
      </c>
      <c r="N21" s="200">
        <v>428.42599999999999</v>
      </c>
      <c r="O21" s="200">
        <v>446.79500000000002</v>
      </c>
      <c r="P21" s="200">
        <v>457.34</v>
      </c>
      <c r="Q21" s="200"/>
      <c r="S21" s="201" t="s">
        <v>13840</v>
      </c>
      <c r="T21" s="202">
        <f t="shared" si="0"/>
        <v>1.1379999999999999</v>
      </c>
      <c r="U21" s="202">
        <f t="shared" si="1"/>
        <v>1.024</v>
      </c>
      <c r="V21" s="202">
        <f t="shared" si="2"/>
        <v>1</v>
      </c>
    </row>
    <row r="22" spans="2:22" ht="20.100000000000001" customHeight="1" x14ac:dyDescent="0.2">
      <c r="B22" s="203" t="s">
        <v>13841</v>
      </c>
      <c r="C22" s="204">
        <v>100.30500000000001</v>
      </c>
      <c r="D22" s="204">
        <v>100.581</v>
      </c>
      <c r="E22" s="204">
        <v>100.69199999999999</v>
      </c>
      <c r="F22" s="204">
        <v>100.779</v>
      </c>
      <c r="G22" s="204">
        <v>101.16500000000001</v>
      </c>
      <c r="H22" s="204">
        <v>101.80200000000001</v>
      </c>
      <c r="I22" s="204">
        <v>101.93300000000001</v>
      </c>
      <c r="J22" s="204">
        <v>102.586</v>
      </c>
      <c r="K22" s="204">
        <v>102.955</v>
      </c>
      <c r="L22" s="204">
        <v>103.504</v>
      </c>
      <c r="M22" s="204">
        <v>103.846</v>
      </c>
      <c r="N22" s="204">
        <v>103.943</v>
      </c>
      <c r="O22" s="204">
        <v>104.496</v>
      </c>
      <c r="P22" s="204">
        <v>104.718</v>
      </c>
      <c r="Q22" s="204"/>
      <c r="S22" s="201" t="s">
        <v>13841</v>
      </c>
      <c r="T22" s="202">
        <f t="shared" si="0"/>
        <v>1.044</v>
      </c>
      <c r="U22" s="202">
        <f t="shared" si="1"/>
        <v>1.002</v>
      </c>
      <c r="V22" s="202">
        <f t="shared" si="2"/>
        <v>1</v>
      </c>
    </row>
    <row r="23" spans="2:22" ht="20.100000000000001" customHeight="1" x14ac:dyDescent="0.2">
      <c r="B23" s="199" t="s">
        <v>13842</v>
      </c>
      <c r="C23" s="200">
        <v>101.11</v>
      </c>
      <c r="D23" s="200">
        <v>101.01600000000001</v>
      </c>
      <c r="E23" s="200">
        <v>99.265000000000001</v>
      </c>
      <c r="F23" s="200">
        <v>99.004999999999995</v>
      </c>
      <c r="G23" s="200">
        <v>99.18</v>
      </c>
      <c r="H23" s="200">
        <v>98.42</v>
      </c>
      <c r="I23" s="200">
        <v>98.15</v>
      </c>
      <c r="J23" s="200">
        <v>101.94499999999999</v>
      </c>
      <c r="K23" s="200">
        <v>104.685</v>
      </c>
      <c r="L23" s="200">
        <v>105.23099999999999</v>
      </c>
      <c r="M23" s="200">
        <v>106.78400000000001</v>
      </c>
      <c r="N23" s="200">
        <v>106.51300000000001</v>
      </c>
      <c r="O23" s="200">
        <v>107.874</v>
      </c>
      <c r="P23" s="200">
        <v>107.54600000000001</v>
      </c>
      <c r="Q23" s="200"/>
      <c r="S23" s="201" t="s">
        <v>13842</v>
      </c>
      <c r="T23" s="202">
        <f t="shared" si="0"/>
        <v>1.0640000000000001</v>
      </c>
      <c r="U23" s="202">
        <f t="shared" si="1"/>
        <v>0.997</v>
      </c>
      <c r="V23" s="202">
        <f t="shared" si="2"/>
        <v>1</v>
      </c>
    </row>
    <row r="24" spans="2:22" ht="20.100000000000001" customHeight="1" x14ac:dyDescent="0.2">
      <c r="B24" s="203" t="s">
        <v>13843</v>
      </c>
      <c r="C24" s="204">
        <v>100.753</v>
      </c>
      <c r="D24" s="204">
        <v>100.926</v>
      </c>
      <c r="E24" s="204">
        <v>100.708</v>
      </c>
      <c r="F24" s="204">
        <v>100.646</v>
      </c>
      <c r="G24" s="204">
        <v>101.392</v>
      </c>
      <c r="H24" s="204">
        <v>101.291</v>
      </c>
      <c r="I24" s="204">
        <v>101.19199999999999</v>
      </c>
      <c r="J24" s="204">
        <v>102.34099999999999</v>
      </c>
      <c r="K24" s="204">
        <v>103.303</v>
      </c>
      <c r="L24" s="204">
        <v>104.295</v>
      </c>
      <c r="M24" s="204">
        <v>105.31100000000001</v>
      </c>
      <c r="N24" s="204">
        <v>105.349</v>
      </c>
      <c r="O24" s="204">
        <v>105.85</v>
      </c>
      <c r="P24" s="204">
        <v>106.331</v>
      </c>
      <c r="Q24" s="204"/>
      <c r="S24" s="201" t="s">
        <v>13843</v>
      </c>
      <c r="T24" s="202">
        <f t="shared" si="0"/>
        <v>1.0549999999999999</v>
      </c>
      <c r="U24" s="202">
        <f t="shared" si="1"/>
        <v>1.0049999999999999</v>
      </c>
      <c r="V24" s="202">
        <f t="shared" si="2"/>
        <v>1</v>
      </c>
    </row>
  </sheetData>
  <mergeCells count="1">
    <mergeCell ref="S1:U1"/>
  </mergeCells>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13">
    <tabColor rgb="FFFFC000"/>
  </sheetPr>
  <dimension ref="A1:P24"/>
  <sheetViews>
    <sheetView workbookViewId="0">
      <selection activeCell="T12" sqref="T12"/>
    </sheetView>
  </sheetViews>
  <sheetFormatPr defaultColWidth="10.7109375" defaultRowHeight="24.95" customHeight="1" x14ac:dyDescent="0.2"/>
  <cols>
    <col min="1" max="16384" width="10.7109375" style="116"/>
  </cols>
  <sheetData>
    <row r="1" spans="1:16" ht="24.95" customHeight="1" x14ac:dyDescent="0.2">
      <c r="A1" s="1007" t="s">
        <v>3410</v>
      </c>
      <c r="B1" s="1007" t="s">
        <v>3411</v>
      </c>
      <c r="C1" s="1007"/>
      <c r="D1" s="1007"/>
      <c r="E1" s="1007" t="s">
        <v>3412</v>
      </c>
      <c r="F1" s="1007"/>
      <c r="G1" s="1007"/>
      <c r="H1" s="1007" t="s">
        <v>3413</v>
      </c>
      <c r="I1" s="1007"/>
      <c r="J1" s="1007"/>
      <c r="K1" s="1007" t="s">
        <v>3414</v>
      </c>
      <c r="L1" s="1007"/>
      <c r="P1" s="117" t="s">
        <v>3415</v>
      </c>
    </row>
    <row r="2" spans="1:16" ht="24.95" customHeight="1" x14ac:dyDescent="0.2">
      <c r="A2" s="1007"/>
      <c r="B2" s="118" t="s">
        <v>3416</v>
      </c>
      <c r="C2" s="118" t="s">
        <v>3417</v>
      </c>
      <c r="D2" s="119" t="s">
        <v>3418</v>
      </c>
      <c r="E2" s="118" t="s">
        <v>3419</v>
      </c>
      <c r="F2" s="118" t="s">
        <v>3417</v>
      </c>
      <c r="G2" s="119" t="s">
        <v>3420</v>
      </c>
      <c r="H2" s="118" t="s">
        <v>3419</v>
      </c>
      <c r="I2" s="118" t="s">
        <v>3417</v>
      </c>
      <c r="J2" s="119" t="s">
        <v>3420</v>
      </c>
      <c r="K2" s="118" t="s">
        <v>3421</v>
      </c>
      <c r="L2" s="118" t="s">
        <v>3422</v>
      </c>
      <c r="P2" s="120">
        <v>0</v>
      </c>
    </row>
    <row r="3" spans="1:16" ht="24.95" customHeight="1" x14ac:dyDescent="0.2">
      <c r="A3" s="121">
        <v>0.4</v>
      </c>
      <c r="B3" s="121">
        <v>0.08</v>
      </c>
      <c r="C3" s="122">
        <v>2</v>
      </c>
      <c r="D3" s="121">
        <f t="shared" ref="D3:D5" si="0">B3*C3</f>
        <v>0.16</v>
      </c>
      <c r="E3" s="121">
        <v>0</v>
      </c>
      <c r="F3" s="122">
        <v>0</v>
      </c>
      <c r="G3" s="121">
        <f t="shared" ref="G3:G5" si="1">E3*F3</f>
        <v>0</v>
      </c>
      <c r="H3" s="121">
        <v>1</v>
      </c>
      <c r="I3" s="122">
        <v>2</v>
      </c>
      <c r="J3" s="121">
        <f t="shared" ref="J3:J4" si="2">H3*I3</f>
        <v>2</v>
      </c>
      <c r="K3" s="121">
        <f>A3*1+D3*1+G3+J3</f>
        <v>2.56</v>
      </c>
      <c r="L3" s="123">
        <f t="shared" ref="L3:L5" si="3">IF(K3="","",IF(K3&lt;=2,2,K3))</f>
        <v>2.56</v>
      </c>
      <c r="M3" s="116">
        <f>K3-J3</f>
        <v>0.56000000000000005</v>
      </c>
      <c r="N3" s="124">
        <f>M3+0.1+0.1</f>
        <v>0.76</v>
      </c>
      <c r="P3" s="120">
        <v>1</v>
      </c>
    </row>
    <row r="4" spans="1:16" ht="24.95" customHeight="1" x14ac:dyDescent="0.2">
      <c r="A4" s="121">
        <v>0.6</v>
      </c>
      <c r="B4" s="121">
        <v>0.08</v>
      </c>
      <c r="C4" s="122">
        <v>2</v>
      </c>
      <c r="D4" s="121">
        <f t="shared" si="0"/>
        <v>0.16</v>
      </c>
      <c r="E4" s="121">
        <v>0</v>
      </c>
      <c r="F4" s="122">
        <v>0</v>
      </c>
      <c r="G4" s="121">
        <f t="shared" si="1"/>
        <v>0</v>
      </c>
      <c r="H4" s="121">
        <v>1</v>
      </c>
      <c r="I4" s="122">
        <v>2</v>
      </c>
      <c r="J4" s="121">
        <f t="shared" si="2"/>
        <v>2</v>
      </c>
      <c r="K4" s="121">
        <f t="shared" ref="K4" si="4">A4*1+D4*1+G4+J4</f>
        <v>2.76</v>
      </c>
      <c r="L4" s="123">
        <f>IF(K4="","",IF(K4&lt;=2,2,K4))</f>
        <v>2.76</v>
      </c>
      <c r="M4" s="116">
        <f t="shared" ref="M4" si="5">K4-J4</f>
        <v>0.75999999999999979</v>
      </c>
      <c r="N4" s="124">
        <f t="shared" ref="N4" si="6">M4+0.1+0.1</f>
        <v>0.95999999999999974</v>
      </c>
      <c r="P4" s="120">
        <v>2</v>
      </c>
    </row>
    <row r="5" spans="1:16" ht="24.95" customHeight="1" x14ac:dyDescent="0.2">
      <c r="A5" s="121">
        <v>0.8</v>
      </c>
      <c r="B5" s="121">
        <v>0.1</v>
      </c>
      <c r="C5" s="122">
        <v>2</v>
      </c>
      <c r="D5" s="121">
        <f t="shared" si="0"/>
        <v>0.2</v>
      </c>
      <c r="E5" s="121">
        <v>0</v>
      </c>
      <c r="F5" s="122">
        <v>0</v>
      </c>
      <c r="G5" s="121">
        <f t="shared" si="1"/>
        <v>0</v>
      </c>
      <c r="H5" s="121">
        <v>1</v>
      </c>
      <c r="I5" s="122">
        <v>2</v>
      </c>
      <c r="J5" s="121">
        <f>H5*I5</f>
        <v>2</v>
      </c>
      <c r="K5" s="121">
        <f>A5*1+D5*1+G5+J5</f>
        <v>3</v>
      </c>
      <c r="L5" s="123">
        <f t="shared" si="3"/>
        <v>3</v>
      </c>
      <c r="M5" s="116">
        <f>K5-J5</f>
        <v>1</v>
      </c>
      <c r="N5" s="124">
        <f>M5+0.1+0.1</f>
        <v>1.2000000000000002</v>
      </c>
      <c r="P5" s="120">
        <v>3</v>
      </c>
    </row>
    <row r="7" spans="1:16" ht="24.95" customHeight="1" x14ac:dyDescent="0.2">
      <c r="A7" s="1007" t="s">
        <v>3423</v>
      </c>
      <c r="B7" s="1007" t="s">
        <v>3411</v>
      </c>
      <c r="C7" s="1007"/>
      <c r="D7" s="1007"/>
      <c r="E7" s="1007" t="s">
        <v>3412</v>
      </c>
      <c r="F7" s="1007"/>
      <c r="G7" s="1007"/>
      <c r="H7" s="1007" t="s">
        <v>3413</v>
      </c>
      <c r="I7" s="1007"/>
      <c r="J7" s="1007"/>
      <c r="K7" s="1007" t="s">
        <v>3414</v>
      </c>
      <c r="L7" s="1007"/>
    </row>
    <row r="8" spans="1:16" ht="24.95" customHeight="1" x14ac:dyDescent="0.2">
      <c r="A8" s="1007"/>
      <c r="B8" s="118" t="s">
        <v>3416</v>
      </c>
      <c r="C8" s="118" t="s">
        <v>3417</v>
      </c>
      <c r="D8" s="119" t="s">
        <v>3418</v>
      </c>
      <c r="E8" s="118" t="s">
        <v>3419</v>
      </c>
      <c r="F8" s="118" t="s">
        <v>3417</v>
      </c>
      <c r="G8" s="119" t="s">
        <v>3420</v>
      </c>
      <c r="H8" s="118" t="s">
        <v>3419</v>
      </c>
      <c r="I8" s="118" t="s">
        <v>3417</v>
      </c>
      <c r="J8" s="119" t="s">
        <v>3420</v>
      </c>
      <c r="K8" s="118" t="s">
        <v>3421</v>
      </c>
      <c r="L8" s="118" t="s">
        <v>3422</v>
      </c>
    </row>
    <row r="9" spans="1:16" ht="24.95" customHeight="1" x14ac:dyDescent="0.2">
      <c r="A9" s="121">
        <v>0.6</v>
      </c>
      <c r="B9" s="121">
        <v>0.08</v>
      </c>
      <c r="C9" s="122">
        <v>2</v>
      </c>
      <c r="D9" s="121">
        <f t="shared" ref="D9:D11" si="7">B9*C9</f>
        <v>0.16</v>
      </c>
      <c r="E9" s="121">
        <v>0.2</v>
      </c>
      <c r="F9" s="122">
        <v>1</v>
      </c>
      <c r="G9" s="121">
        <f t="shared" ref="G9:G11" si="8">E9*F9</f>
        <v>0.2</v>
      </c>
      <c r="H9" s="121">
        <v>1</v>
      </c>
      <c r="I9" s="122">
        <v>2</v>
      </c>
      <c r="J9" s="121">
        <f t="shared" ref="J9:J11" si="9">H9*I9</f>
        <v>2</v>
      </c>
      <c r="K9" s="121">
        <f>A9*2+D9*2+G9+J9</f>
        <v>3.7199999999999998</v>
      </c>
      <c r="L9" s="123">
        <f t="shared" ref="L9:L11" si="10">IF(K9="","",IF(K9&lt;=2,2,K9))</f>
        <v>3.7199999999999998</v>
      </c>
      <c r="M9" s="116">
        <f t="shared" ref="M9:M10" si="11">K9-J9</f>
        <v>1.7199999999999998</v>
      </c>
      <c r="N9" s="124">
        <f t="shared" ref="N9:N11" si="12">M9+0.1+0.1</f>
        <v>1.92</v>
      </c>
    </row>
    <row r="10" spans="1:16" ht="24.95" customHeight="1" x14ac:dyDescent="0.2">
      <c r="A10" s="121">
        <v>0.8</v>
      </c>
      <c r="B10" s="121">
        <v>0.1</v>
      </c>
      <c r="C10" s="122">
        <v>2</v>
      </c>
      <c r="D10" s="121">
        <f t="shared" si="7"/>
        <v>0.2</v>
      </c>
      <c r="E10" s="121">
        <v>0.2</v>
      </c>
      <c r="F10" s="122">
        <v>1</v>
      </c>
      <c r="G10" s="121">
        <f t="shared" si="8"/>
        <v>0.2</v>
      </c>
      <c r="H10" s="121">
        <v>1</v>
      </c>
      <c r="I10" s="122">
        <v>2</v>
      </c>
      <c r="J10" s="121">
        <f t="shared" si="9"/>
        <v>2</v>
      </c>
      <c r="K10" s="121">
        <f>A10*2+D10*2+G10+J10</f>
        <v>4.2</v>
      </c>
      <c r="L10" s="123">
        <f t="shared" si="10"/>
        <v>4.2</v>
      </c>
      <c r="M10" s="116">
        <f t="shared" si="11"/>
        <v>2.2000000000000002</v>
      </c>
      <c r="N10" s="124">
        <f t="shared" si="12"/>
        <v>2.4000000000000004</v>
      </c>
      <c r="P10" s="120"/>
    </row>
    <row r="11" spans="1:16" ht="24.95" customHeight="1" x14ac:dyDescent="0.2">
      <c r="A11" s="121">
        <v>1</v>
      </c>
      <c r="B11" s="121">
        <v>0.12</v>
      </c>
      <c r="C11" s="122">
        <v>2</v>
      </c>
      <c r="D11" s="121">
        <f t="shared" si="7"/>
        <v>0.24</v>
      </c>
      <c r="E11" s="121">
        <v>0.2</v>
      </c>
      <c r="F11" s="122">
        <v>1</v>
      </c>
      <c r="G11" s="121">
        <f t="shared" si="8"/>
        <v>0.2</v>
      </c>
      <c r="H11" s="121">
        <v>1</v>
      </c>
      <c r="I11" s="122">
        <v>2</v>
      </c>
      <c r="J11" s="121">
        <f t="shared" si="9"/>
        <v>2</v>
      </c>
      <c r="K11" s="121">
        <f>A11*2+D11*2+G11+J11</f>
        <v>4.68</v>
      </c>
      <c r="L11" s="123">
        <f t="shared" si="10"/>
        <v>4.68</v>
      </c>
      <c r="M11" s="116">
        <f>K11-J11</f>
        <v>2.6799999999999997</v>
      </c>
      <c r="N11" s="124">
        <f t="shared" si="12"/>
        <v>2.88</v>
      </c>
      <c r="P11" s="120"/>
    </row>
    <row r="13" spans="1:16" ht="24.95" customHeight="1" x14ac:dyDescent="0.2">
      <c r="A13" s="1007" t="s">
        <v>3424</v>
      </c>
      <c r="B13" s="1007" t="s">
        <v>3411</v>
      </c>
      <c r="C13" s="1007"/>
      <c r="D13" s="1007"/>
      <c r="E13" s="1007" t="s">
        <v>3412</v>
      </c>
      <c r="F13" s="1007"/>
      <c r="G13" s="1007"/>
      <c r="H13" s="1007" t="s">
        <v>3413</v>
      </c>
      <c r="I13" s="1007"/>
      <c r="J13" s="1007"/>
      <c r="K13" s="1007" t="s">
        <v>3414</v>
      </c>
      <c r="L13" s="1007"/>
    </row>
    <row r="14" spans="1:16" ht="24.95" customHeight="1" x14ac:dyDescent="0.2">
      <c r="A14" s="1007"/>
      <c r="B14" s="118" t="s">
        <v>3416</v>
      </c>
      <c r="C14" s="118" t="s">
        <v>3417</v>
      </c>
      <c r="D14" s="119" t="s">
        <v>3418</v>
      </c>
      <c r="E14" s="118" t="s">
        <v>3419</v>
      </c>
      <c r="F14" s="118" t="s">
        <v>3417</v>
      </c>
      <c r="G14" s="119" t="s">
        <v>3420</v>
      </c>
      <c r="H14" s="118" t="s">
        <v>3419</v>
      </c>
      <c r="I14" s="118" t="s">
        <v>3417</v>
      </c>
      <c r="J14" s="119" t="s">
        <v>3420</v>
      </c>
      <c r="K14" s="118" t="s">
        <v>3421</v>
      </c>
      <c r="L14" s="118" t="s">
        <v>3422</v>
      </c>
    </row>
    <row r="15" spans="1:16" ht="24.95" customHeight="1" x14ac:dyDescent="0.2">
      <c r="A15" s="121">
        <v>0.6</v>
      </c>
      <c r="B15" s="121">
        <v>0.08</v>
      </c>
      <c r="C15" s="122">
        <v>2</v>
      </c>
      <c r="D15" s="121">
        <f t="shared" ref="D15" si="13">B15*C15</f>
        <v>0.16</v>
      </c>
      <c r="E15" s="121">
        <v>0.2</v>
      </c>
      <c r="F15" s="122">
        <v>2</v>
      </c>
      <c r="G15" s="121">
        <f t="shared" ref="G15" si="14">E15*F15</f>
        <v>0.4</v>
      </c>
      <c r="H15" s="121">
        <v>1</v>
      </c>
      <c r="I15" s="122">
        <v>2</v>
      </c>
      <c r="J15" s="121">
        <f t="shared" ref="J15" si="15">H15*I15</f>
        <v>2</v>
      </c>
      <c r="K15" s="121">
        <f>A15*3+D15*3+G15+J15</f>
        <v>4.68</v>
      </c>
      <c r="L15" s="123">
        <f t="shared" ref="L15" si="16">IF(K15="","",IF(K15&lt;=2,2,K15))</f>
        <v>4.68</v>
      </c>
      <c r="M15" s="116">
        <f>K15-J15</f>
        <v>2.6799999999999997</v>
      </c>
      <c r="N15" s="124">
        <f t="shared" ref="N15" si="17">M15+0.1+0.1</f>
        <v>2.88</v>
      </c>
    </row>
    <row r="18" spans="1:4" ht="24.95" customHeight="1" x14ac:dyDescent="0.2">
      <c r="A18" s="125" t="s">
        <v>3410</v>
      </c>
      <c r="B18" s="125">
        <v>0.4</v>
      </c>
      <c r="C18" s="125">
        <f>N3</f>
        <v>0.76</v>
      </c>
      <c r="D18" s="118">
        <v>0.75</v>
      </c>
    </row>
    <row r="19" spans="1:4" ht="24.95" customHeight="1" x14ac:dyDescent="0.2">
      <c r="A19" s="125" t="s">
        <v>3410</v>
      </c>
      <c r="B19" s="125">
        <v>0.6</v>
      </c>
      <c r="C19" s="125">
        <f>N4</f>
        <v>0.95999999999999974</v>
      </c>
      <c r="D19" s="118">
        <v>1</v>
      </c>
    </row>
    <row r="20" spans="1:4" ht="24.95" customHeight="1" x14ac:dyDescent="0.2">
      <c r="A20" s="125" t="s">
        <v>3410</v>
      </c>
      <c r="B20" s="125">
        <v>0.8</v>
      </c>
      <c r="C20" s="125">
        <f>N5</f>
        <v>1.2000000000000002</v>
      </c>
      <c r="D20" s="118">
        <v>1.2</v>
      </c>
    </row>
    <row r="21" spans="1:4" ht="24.95" customHeight="1" x14ac:dyDescent="0.2">
      <c r="A21" s="123" t="s">
        <v>3423</v>
      </c>
      <c r="B21" s="123">
        <v>0.6</v>
      </c>
      <c r="C21" s="123">
        <f>N9</f>
        <v>1.92</v>
      </c>
      <c r="D21" s="126">
        <v>1.9</v>
      </c>
    </row>
    <row r="22" spans="1:4" ht="24.95" customHeight="1" x14ac:dyDescent="0.2">
      <c r="A22" s="123" t="s">
        <v>3423</v>
      </c>
      <c r="B22" s="123">
        <v>0.8</v>
      </c>
      <c r="C22" s="123">
        <f>N10</f>
        <v>2.4000000000000004</v>
      </c>
      <c r="D22" s="126">
        <v>2.4</v>
      </c>
    </row>
    <row r="23" spans="1:4" ht="24.95" customHeight="1" x14ac:dyDescent="0.2">
      <c r="A23" s="123" t="s">
        <v>3423</v>
      </c>
      <c r="B23" s="123">
        <v>1</v>
      </c>
      <c r="C23" s="123">
        <f>N11</f>
        <v>2.88</v>
      </c>
      <c r="D23" s="126">
        <v>2.9</v>
      </c>
    </row>
    <row r="24" spans="1:4" ht="24.95" customHeight="1" x14ac:dyDescent="0.2">
      <c r="A24" s="125" t="s">
        <v>3424</v>
      </c>
      <c r="B24" s="125">
        <v>0.6</v>
      </c>
      <c r="C24" s="125">
        <f>N15</f>
        <v>2.88</v>
      </c>
      <c r="D24" s="118">
        <v>2.9</v>
      </c>
    </row>
  </sheetData>
  <mergeCells count="15">
    <mergeCell ref="A7:A8"/>
    <mergeCell ref="B7:D7"/>
    <mergeCell ref="E7:G7"/>
    <mergeCell ref="H7:J7"/>
    <mergeCell ref="K7:L7"/>
    <mergeCell ref="A1:A2"/>
    <mergeCell ref="B1:D1"/>
    <mergeCell ref="E1:G1"/>
    <mergeCell ref="H1:J1"/>
    <mergeCell ref="K1:L1"/>
    <mergeCell ref="A13:A14"/>
    <mergeCell ref="B13:D13"/>
    <mergeCell ref="E13:G13"/>
    <mergeCell ref="H13:J13"/>
    <mergeCell ref="K13:L13"/>
  </mergeCells>
  <dataValidations disablePrompts="1" count="1">
    <dataValidation type="list" allowBlank="1" showInputMessage="1" showErrorMessage="1" sqref="F3:F5 C3:C5 I3:I5 C15 F15 I15 I9:I11 F9:F11 C9:C11" xr:uid="{00000000-0002-0000-3400-000000000000}">
      <formula1>$P$2:$P$5</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5">
    <tabColor rgb="FFFFC000"/>
  </sheetPr>
  <dimension ref="A1:O18"/>
  <sheetViews>
    <sheetView workbookViewId="0">
      <selection activeCell="A8" sqref="A8:XFD8"/>
    </sheetView>
  </sheetViews>
  <sheetFormatPr defaultColWidth="10.7109375" defaultRowHeight="24.95" customHeight="1" x14ac:dyDescent="0.2"/>
  <cols>
    <col min="1" max="1" width="25.7109375" style="194" customWidth="1"/>
    <col min="2" max="2" width="20.7109375" style="194" customWidth="1"/>
    <col min="3" max="4" width="33.7109375" style="194" customWidth="1"/>
    <col min="5" max="6" width="7.7109375" style="194" customWidth="1"/>
    <col min="7" max="7" width="8.7109375" style="194" customWidth="1"/>
    <col min="8" max="256" width="10.7109375" style="186"/>
    <col min="257" max="257" width="25.7109375" style="186" customWidth="1"/>
    <col min="258" max="258" width="20.7109375" style="186" customWidth="1"/>
    <col min="259" max="260" width="33.7109375" style="186" customWidth="1"/>
    <col min="261" max="262" width="7.7109375" style="186" customWidth="1"/>
    <col min="263" max="263" width="8.7109375" style="186" customWidth="1"/>
    <col min="264" max="512" width="10.7109375" style="186"/>
    <col min="513" max="513" width="25.7109375" style="186" customWidth="1"/>
    <col min="514" max="514" width="20.7109375" style="186" customWidth="1"/>
    <col min="515" max="516" width="33.7109375" style="186" customWidth="1"/>
    <col min="517" max="518" width="7.7109375" style="186" customWidth="1"/>
    <col min="519" max="519" width="8.7109375" style="186" customWidth="1"/>
    <col min="520" max="768" width="10.7109375" style="186"/>
    <col min="769" max="769" width="25.7109375" style="186" customWidth="1"/>
    <col min="770" max="770" width="20.7109375" style="186" customWidth="1"/>
    <col min="771" max="772" width="33.7109375" style="186" customWidth="1"/>
    <col min="773" max="774" width="7.7109375" style="186" customWidth="1"/>
    <col min="775" max="775" width="8.7109375" style="186" customWidth="1"/>
    <col min="776" max="1024" width="10.7109375" style="186"/>
    <col min="1025" max="1025" width="25.7109375" style="186" customWidth="1"/>
    <col min="1026" max="1026" width="20.7109375" style="186" customWidth="1"/>
    <col min="1027" max="1028" width="33.7109375" style="186" customWidth="1"/>
    <col min="1029" max="1030" width="7.7109375" style="186" customWidth="1"/>
    <col min="1031" max="1031" width="8.7109375" style="186" customWidth="1"/>
    <col min="1032" max="1280" width="10.7109375" style="186"/>
    <col min="1281" max="1281" width="25.7109375" style="186" customWidth="1"/>
    <col min="1282" max="1282" width="20.7109375" style="186" customWidth="1"/>
    <col min="1283" max="1284" width="33.7109375" style="186" customWidth="1"/>
    <col min="1285" max="1286" width="7.7109375" style="186" customWidth="1"/>
    <col min="1287" max="1287" width="8.7109375" style="186" customWidth="1"/>
    <col min="1288" max="1536" width="10.7109375" style="186"/>
    <col min="1537" max="1537" width="25.7109375" style="186" customWidth="1"/>
    <col min="1538" max="1538" width="20.7109375" style="186" customWidth="1"/>
    <col min="1539" max="1540" width="33.7109375" style="186" customWidth="1"/>
    <col min="1541" max="1542" width="7.7109375" style="186" customWidth="1"/>
    <col min="1543" max="1543" width="8.7109375" style="186" customWidth="1"/>
    <col min="1544" max="1792" width="10.7109375" style="186"/>
    <col min="1793" max="1793" width="25.7109375" style="186" customWidth="1"/>
    <col min="1794" max="1794" width="20.7109375" style="186" customWidth="1"/>
    <col min="1795" max="1796" width="33.7109375" style="186" customWidth="1"/>
    <col min="1797" max="1798" width="7.7109375" style="186" customWidth="1"/>
    <col min="1799" max="1799" width="8.7109375" style="186" customWidth="1"/>
    <col min="1800" max="2048" width="10.7109375" style="186"/>
    <col min="2049" max="2049" width="25.7109375" style="186" customWidth="1"/>
    <col min="2050" max="2050" width="20.7109375" style="186" customWidth="1"/>
    <col min="2051" max="2052" width="33.7109375" style="186" customWidth="1"/>
    <col min="2053" max="2054" width="7.7109375" style="186" customWidth="1"/>
    <col min="2055" max="2055" width="8.7109375" style="186" customWidth="1"/>
    <col min="2056" max="2304" width="10.7109375" style="186"/>
    <col min="2305" max="2305" width="25.7109375" style="186" customWidth="1"/>
    <col min="2306" max="2306" width="20.7109375" style="186" customWidth="1"/>
    <col min="2307" max="2308" width="33.7109375" style="186" customWidth="1"/>
    <col min="2309" max="2310" width="7.7109375" style="186" customWidth="1"/>
    <col min="2311" max="2311" width="8.7109375" style="186" customWidth="1"/>
    <col min="2312" max="2560" width="10.7109375" style="186"/>
    <col min="2561" max="2561" width="25.7109375" style="186" customWidth="1"/>
    <col min="2562" max="2562" width="20.7109375" style="186" customWidth="1"/>
    <col min="2563" max="2564" width="33.7109375" style="186" customWidth="1"/>
    <col min="2565" max="2566" width="7.7109375" style="186" customWidth="1"/>
    <col min="2567" max="2567" width="8.7109375" style="186" customWidth="1"/>
    <col min="2568" max="2816" width="10.7109375" style="186"/>
    <col min="2817" max="2817" width="25.7109375" style="186" customWidth="1"/>
    <col min="2818" max="2818" width="20.7109375" style="186" customWidth="1"/>
    <col min="2819" max="2820" width="33.7109375" style="186" customWidth="1"/>
    <col min="2821" max="2822" width="7.7109375" style="186" customWidth="1"/>
    <col min="2823" max="2823" width="8.7109375" style="186" customWidth="1"/>
    <col min="2824" max="3072" width="10.7109375" style="186"/>
    <col min="3073" max="3073" width="25.7109375" style="186" customWidth="1"/>
    <col min="3074" max="3074" width="20.7109375" style="186" customWidth="1"/>
    <col min="3075" max="3076" width="33.7109375" style="186" customWidth="1"/>
    <col min="3077" max="3078" width="7.7109375" style="186" customWidth="1"/>
    <col min="3079" max="3079" width="8.7109375" style="186" customWidth="1"/>
    <col min="3080" max="3328" width="10.7109375" style="186"/>
    <col min="3329" max="3329" width="25.7109375" style="186" customWidth="1"/>
    <col min="3330" max="3330" width="20.7109375" style="186" customWidth="1"/>
    <col min="3331" max="3332" width="33.7109375" style="186" customWidth="1"/>
    <col min="3333" max="3334" width="7.7109375" style="186" customWidth="1"/>
    <col min="3335" max="3335" width="8.7109375" style="186" customWidth="1"/>
    <col min="3336" max="3584" width="10.7109375" style="186"/>
    <col min="3585" max="3585" width="25.7109375" style="186" customWidth="1"/>
    <col min="3586" max="3586" width="20.7109375" style="186" customWidth="1"/>
    <col min="3587" max="3588" width="33.7109375" style="186" customWidth="1"/>
    <col min="3589" max="3590" width="7.7109375" style="186" customWidth="1"/>
    <col min="3591" max="3591" width="8.7109375" style="186" customWidth="1"/>
    <col min="3592" max="3840" width="10.7109375" style="186"/>
    <col min="3841" max="3841" width="25.7109375" style="186" customWidth="1"/>
    <col min="3842" max="3842" width="20.7109375" style="186" customWidth="1"/>
    <col min="3843" max="3844" width="33.7109375" style="186" customWidth="1"/>
    <col min="3845" max="3846" width="7.7109375" style="186" customWidth="1"/>
    <col min="3847" max="3847" width="8.7109375" style="186" customWidth="1"/>
    <col min="3848" max="4096" width="10.7109375" style="186"/>
    <col min="4097" max="4097" width="25.7109375" style="186" customWidth="1"/>
    <col min="4098" max="4098" width="20.7109375" style="186" customWidth="1"/>
    <col min="4099" max="4100" width="33.7109375" style="186" customWidth="1"/>
    <col min="4101" max="4102" width="7.7109375" style="186" customWidth="1"/>
    <col min="4103" max="4103" width="8.7109375" style="186" customWidth="1"/>
    <col min="4104" max="4352" width="10.7109375" style="186"/>
    <col min="4353" max="4353" width="25.7109375" style="186" customWidth="1"/>
    <col min="4354" max="4354" width="20.7109375" style="186" customWidth="1"/>
    <col min="4355" max="4356" width="33.7109375" style="186" customWidth="1"/>
    <col min="4357" max="4358" width="7.7109375" style="186" customWidth="1"/>
    <col min="4359" max="4359" width="8.7109375" style="186" customWidth="1"/>
    <col min="4360" max="4608" width="10.7109375" style="186"/>
    <col min="4609" max="4609" width="25.7109375" style="186" customWidth="1"/>
    <col min="4610" max="4610" width="20.7109375" style="186" customWidth="1"/>
    <col min="4611" max="4612" width="33.7109375" style="186" customWidth="1"/>
    <col min="4613" max="4614" width="7.7109375" style="186" customWidth="1"/>
    <col min="4615" max="4615" width="8.7109375" style="186" customWidth="1"/>
    <col min="4616" max="4864" width="10.7109375" style="186"/>
    <col min="4865" max="4865" width="25.7109375" style="186" customWidth="1"/>
    <col min="4866" max="4866" width="20.7109375" style="186" customWidth="1"/>
    <col min="4867" max="4868" width="33.7109375" style="186" customWidth="1"/>
    <col min="4869" max="4870" width="7.7109375" style="186" customWidth="1"/>
    <col min="4871" max="4871" width="8.7109375" style="186" customWidth="1"/>
    <col min="4872" max="5120" width="10.7109375" style="186"/>
    <col min="5121" max="5121" width="25.7109375" style="186" customWidth="1"/>
    <col min="5122" max="5122" width="20.7109375" style="186" customWidth="1"/>
    <col min="5123" max="5124" width="33.7109375" style="186" customWidth="1"/>
    <col min="5125" max="5126" width="7.7109375" style="186" customWidth="1"/>
    <col min="5127" max="5127" width="8.7109375" style="186" customWidth="1"/>
    <col min="5128" max="5376" width="10.7109375" style="186"/>
    <col min="5377" max="5377" width="25.7109375" style="186" customWidth="1"/>
    <col min="5378" max="5378" width="20.7109375" style="186" customWidth="1"/>
    <col min="5379" max="5380" width="33.7109375" style="186" customWidth="1"/>
    <col min="5381" max="5382" width="7.7109375" style="186" customWidth="1"/>
    <col min="5383" max="5383" width="8.7109375" style="186" customWidth="1"/>
    <col min="5384" max="5632" width="10.7109375" style="186"/>
    <col min="5633" max="5633" width="25.7109375" style="186" customWidth="1"/>
    <col min="5634" max="5634" width="20.7109375" style="186" customWidth="1"/>
    <col min="5635" max="5636" width="33.7109375" style="186" customWidth="1"/>
    <col min="5637" max="5638" width="7.7109375" style="186" customWidth="1"/>
    <col min="5639" max="5639" width="8.7109375" style="186" customWidth="1"/>
    <col min="5640" max="5888" width="10.7109375" style="186"/>
    <col min="5889" max="5889" width="25.7109375" style="186" customWidth="1"/>
    <col min="5890" max="5890" width="20.7109375" style="186" customWidth="1"/>
    <col min="5891" max="5892" width="33.7109375" style="186" customWidth="1"/>
    <col min="5893" max="5894" width="7.7109375" style="186" customWidth="1"/>
    <col min="5895" max="5895" width="8.7109375" style="186" customWidth="1"/>
    <col min="5896" max="6144" width="10.7109375" style="186"/>
    <col min="6145" max="6145" width="25.7109375" style="186" customWidth="1"/>
    <col min="6146" max="6146" width="20.7109375" style="186" customWidth="1"/>
    <col min="6147" max="6148" width="33.7109375" style="186" customWidth="1"/>
    <col min="6149" max="6150" width="7.7109375" style="186" customWidth="1"/>
    <col min="6151" max="6151" width="8.7109375" style="186" customWidth="1"/>
    <col min="6152" max="6400" width="10.7109375" style="186"/>
    <col min="6401" max="6401" width="25.7109375" style="186" customWidth="1"/>
    <col min="6402" max="6402" width="20.7109375" style="186" customWidth="1"/>
    <col min="6403" max="6404" width="33.7109375" style="186" customWidth="1"/>
    <col min="6405" max="6406" width="7.7109375" style="186" customWidth="1"/>
    <col min="6407" max="6407" width="8.7109375" style="186" customWidth="1"/>
    <col min="6408" max="6656" width="10.7109375" style="186"/>
    <col min="6657" max="6657" width="25.7109375" style="186" customWidth="1"/>
    <col min="6658" max="6658" width="20.7109375" style="186" customWidth="1"/>
    <col min="6659" max="6660" width="33.7109375" style="186" customWidth="1"/>
    <col min="6661" max="6662" width="7.7109375" style="186" customWidth="1"/>
    <col min="6663" max="6663" width="8.7109375" style="186" customWidth="1"/>
    <col min="6664" max="6912" width="10.7109375" style="186"/>
    <col min="6913" max="6913" width="25.7109375" style="186" customWidth="1"/>
    <col min="6914" max="6914" width="20.7109375" style="186" customWidth="1"/>
    <col min="6915" max="6916" width="33.7109375" style="186" customWidth="1"/>
    <col min="6917" max="6918" width="7.7109375" style="186" customWidth="1"/>
    <col min="6919" max="6919" width="8.7109375" style="186" customWidth="1"/>
    <col min="6920" max="7168" width="10.7109375" style="186"/>
    <col min="7169" max="7169" width="25.7109375" style="186" customWidth="1"/>
    <col min="7170" max="7170" width="20.7109375" style="186" customWidth="1"/>
    <col min="7171" max="7172" width="33.7109375" style="186" customWidth="1"/>
    <col min="7173" max="7174" width="7.7109375" style="186" customWidth="1"/>
    <col min="7175" max="7175" width="8.7109375" style="186" customWidth="1"/>
    <col min="7176" max="7424" width="10.7109375" style="186"/>
    <col min="7425" max="7425" width="25.7109375" style="186" customWidth="1"/>
    <col min="7426" max="7426" width="20.7109375" style="186" customWidth="1"/>
    <col min="7427" max="7428" width="33.7109375" style="186" customWidth="1"/>
    <col min="7429" max="7430" width="7.7109375" style="186" customWidth="1"/>
    <col min="7431" max="7431" width="8.7109375" style="186" customWidth="1"/>
    <col min="7432" max="7680" width="10.7109375" style="186"/>
    <col min="7681" max="7681" width="25.7109375" style="186" customWidth="1"/>
    <col min="7682" max="7682" width="20.7109375" style="186" customWidth="1"/>
    <col min="7683" max="7684" width="33.7109375" style="186" customWidth="1"/>
    <col min="7685" max="7686" width="7.7109375" style="186" customWidth="1"/>
    <col min="7687" max="7687" width="8.7109375" style="186" customWidth="1"/>
    <col min="7688" max="7936" width="10.7109375" style="186"/>
    <col min="7937" max="7937" width="25.7109375" style="186" customWidth="1"/>
    <col min="7938" max="7938" width="20.7109375" style="186" customWidth="1"/>
    <col min="7939" max="7940" width="33.7109375" style="186" customWidth="1"/>
    <col min="7941" max="7942" width="7.7109375" style="186" customWidth="1"/>
    <col min="7943" max="7943" width="8.7109375" style="186" customWidth="1"/>
    <col min="7944" max="8192" width="10.7109375" style="186"/>
    <col min="8193" max="8193" width="25.7109375" style="186" customWidth="1"/>
    <col min="8194" max="8194" width="20.7109375" style="186" customWidth="1"/>
    <col min="8195" max="8196" width="33.7109375" style="186" customWidth="1"/>
    <col min="8197" max="8198" width="7.7109375" style="186" customWidth="1"/>
    <col min="8199" max="8199" width="8.7109375" style="186" customWidth="1"/>
    <col min="8200" max="8448" width="10.7109375" style="186"/>
    <col min="8449" max="8449" width="25.7109375" style="186" customWidth="1"/>
    <col min="8450" max="8450" width="20.7109375" style="186" customWidth="1"/>
    <col min="8451" max="8452" width="33.7109375" style="186" customWidth="1"/>
    <col min="8453" max="8454" width="7.7109375" style="186" customWidth="1"/>
    <col min="8455" max="8455" width="8.7109375" style="186" customWidth="1"/>
    <col min="8456" max="8704" width="10.7109375" style="186"/>
    <col min="8705" max="8705" width="25.7109375" style="186" customWidth="1"/>
    <col min="8706" max="8706" width="20.7109375" style="186" customWidth="1"/>
    <col min="8707" max="8708" width="33.7109375" style="186" customWidth="1"/>
    <col min="8709" max="8710" width="7.7109375" style="186" customWidth="1"/>
    <col min="8711" max="8711" width="8.7109375" style="186" customWidth="1"/>
    <col min="8712" max="8960" width="10.7109375" style="186"/>
    <col min="8961" max="8961" width="25.7109375" style="186" customWidth="1"/>
    <col min="8962" max="8962" width="20.7109375" style="186" customWidth="1"/>
    <col min="8963" max="8964" width="33.7109375" style="186" customWidth="1"/>
    <col min="8965" max="8966" width="7.7109375" style="186" customWidth="1"/>
    <col min="8967" max="8967" width="8.7109375" style="186" customWidth="1"/>
    <col min="8968" max="9216" width="10.7109375" style="186"/>
    <col min="9217" max="9217" width="25.7109375" style="186" customWidth="1"/>
    <col min="9218" max="9218" width="20.7109375" style="186" customWidth="1"/>
    <col min="9219" max="9220" width="33.7109375" style="186" customWidth="1"/>
    <col min="9221" max="9222" width="7.7109375" style="186" customWidth="1"/>
    <col min="9223" max="9223" width="8.7109375" style="186" customWidth="1"/>
    <col min="9224" max="9472" width="10.7109375" style="186"/>
    <col min="9473" max="9473" width="25.7109375" style="186" customWidth="1"/>
    <col min="9474" max="9474" width="20.7109375" style="186" customWidth="1"/>
    <col min="9475" max="9476" width="33.7109375" style="186" customWidth="1"/>
    <col min="9477" max="9478" width="7.7109375" style="186" customWidth="1"/>
    <col min="9479" max="9479" width="8.7109375" style="186" customWidth="1"/>
    <col min="9480" max="9728" width="10.7109375" style="186"/>
    <col min="9729" max="9729" width="25.7109375" style="186" customWidth="1"/>
    <col min="9730" max="9730" width="20.7109375" style="186" customWidth="1"/>
    <col min="9731" max="9732" width="33.7109375" style="186" customWidth="1"/>
    <col min="9733" max="9734" width="7.7109375" style="186" customWidth="1"/>
    <col min="9735" max="9735" width="8.7109375" style="186" customWidth="1"/>
    <col min="9736" max="9984" width="10.7109375" style="186"/>
    <col min="9985" max="9985" width="25.7109375" style="186" customWidth="1"/>
    <col min="9986" max="9986" width="20.7109375" style="186" customWidth="1"/>
    <col min="9987" max="9988" width="33.7109375" style="186" customWidth="1"/>
    <col min="9989" max="9990" width="7.7109375" style="186" customWidth="1"/>
    <col min="9991" max="9991" width="8.7109375" style="186" customWidth="1"/>
    <col min="9992" max="10240" width="10.7109375" style="186"/>
    <col min="10241" max="10241" width="25.7109375" style="186" customWidth="1"/>
    <col min="10242" max="10242" width="20.7109375" style="186" customWidth="1"/>
    <col min="10243" max="10244" width="33.7109375" style="186" customWidth="1"/>
    <col min="10245" max="10246" width="7.7109375" style="186" customWidth="1"/>
    <col min="10247" max="10247" width="8.7109375" style="186" customWidth="1"/>
    <col min="10248" max="10496" width="10.7109375" style="186"/>
    <col min="10497" max="10497" width="25.7109375" style="186" customWidth="1"/>
    <col min="10498" max="10498" width="20.7109375" style="186" customWidth="1"/>
    <col min="10499" max="10500" width="33.7109375" style="186" customWidth="1"/>
    <col min="10501" max="10502" width="7.7109375" style="186" customWidth="1"/>
    <col min="10503" max="10503" width="8.7109375" style="186" customWidth="1"/>
    <col min="10504" max="10752" width="10.7109375" style="186"/>
    <col min="10753" max="10753" width="25.7109375" style="186" customWidth="1"/>
    <col min="10754" max="10754" width="20.7109375" style="186" customWidth="1"/>
    <col min="10755" max="10756" width="33.7109375" style="186" customWidth="1"/>
    <col min="10757" max="10758" width="7.7109375" style="186" customWidth="1"/>
    <col min="10759" max="10759" width="8.7109375" style="186" customWidth="1"/>
    <col min="10760" max="11008" width="10.7109375" style="186"/>
    <col min="11009" max="11009" width="25.7109375" style="186" customWidth="1"/>
    <col min="11010" max="11010" width="20.7109375" style="186" customWidth="1"/>
    <col min="11011" max="11012" width="33.7109375" style="186" customWidth="1"/>
    <col min="11013" max="11014" width="7.7109375" style="186" customWidth="1"/>
    <col min="11015" max="11015" width="8.7109375" style="186" customWidth="1"/>
    <col min="11016" max="11264" width="10.7109375" style="186"/>
    <col min="11265" max="11265" width="25.7109375" style="186" customWidth="1"/>
    <col min="11266" max="11266" width="20.7109375" style="186" customWidth="1"/>
    <col min="11267" max="11268" width="33.7109375" style="186" customWidth="1"/>
    <col min="11269" max="11270" width="7.7109375" style="186" customWidth="1"/>
    <col min="11271" max="11271" width="8.7109375" style="186" customWidth="1"/>
    <col min="11272" max="11520" width="10.7109375" style="186"/>
    <col min="11521" max="11521" width="25.7109375" style="186" customWidth="1"/>
    <col min="11522" max="11522" width="20.7109375" style="186" customWidth="1"/>
    <col min="11523" max="11524" width="33.7109375" style="186" customWidth="1"/>
    <col min="11525" max="11526" width="7.7109375" style="186" customWidth="1"/>
    <col min="11527" max="11527" width="8.7109375" style="186" customWidth="1"/>
    <col min="11528" max="11776" width="10.7109375" style="186"/>
    <col min="11777" max="11777" width="25.7109375" style="186" customWidth="1"/>
    <col min="11778" max="11778" width="20.7109375" style="186" customWidth="1"/>
    <col min="11779" max="11780" width="33.7109375" style="186" customWidth="1"/>
    <col min="11781" max="11782" width="7.7109375" style="186" customWidth="1"/>
    <col min="11783" max="11783" width="8.7109375" style="186" customWidth="1"/>
    <col min="11784" max="12032" width="10.7109375" style="186"/>
    <col min="12033" max="12033" width="25.7109375" style="186" customWidth="1"/>
    <col min="12034" max="12034" width="20.7109375" style="186" customWidth="1"/>
    <col min="12035" max="12036" width="33.7109375" style="186" customWidth="1"/>
    <col min="12037" max="12038" width="7.7109375" style="186" customWidth="1"/>
    <col min="12039" max="12039" width="8.7109375" style="186" customWidth="1"/>
    <col min="12040" max="12288" width="10.7109375" style="186"/>
    <col min="12289" max="12289" width="25.7109375" style="186" customWidth="1"/>
    <col min="12290" max="12290" width="20.7109375" style="186" customWidth="1"/>
    <col min="12291" max="12292" width="33.7109375" style="186" customWidth="1"/>
    <col min="12293" max="12294" width="7.7109375" style="186" customWidth="1"/>
    <col min="12295" max="12295" width="8.7109375" style="186" customWidth="1"/>
    <col min="12296" max="12544" width="10.7109375" style="186"/>
    <col min="12545" max="12545" width="25.7109375" style="186" customWidth="1"/>
    <col min="12546" max="12546" width="20.7109375" style="186" customWidth="1"/>
    <col min="12547" max="12548" width="33.7109375" style="186" customWidth="1"/>
    <col min="12549" max="12550" width="7.7109375" style="186" customWidth="1"/>
    <col min="12551" max="12551" width="8.7109375" style="186" customWidth="1"/>
    <col min="12552" max="12800" width="10.7109375" style="186"/>
    <col min="12801" max="12801" width="25.7109375" style="186" customWidth="1"/>
    <col min="12802" max="12802" width="20.7109375" style="186" customWidth="1"/>
    <col min="12803" max="12804" width="33.7109375" style="186" customWidth="1"/>
    <col min="12805" max="12806" width="7.7109375" style="186" customWidth="1"/>
    <col min="12807" max="12807" width="8.7109375" style="186" customWidth="1"/>
    <col min="12808" max="13056" width="10.7109375" style="186"/>
    <col min="13057" max="13057" width="25.7109375" style="186" customWidth="1"/>
    <col min="13058" max="13058" width="20.7109375" style="186" customWidth="1"/>
    <col min="13059" max="13060" width="33.7109375" style="186" customWidth="1"/>
    <col min="13061" max="13062" width="7.7109375" style="186" customWidth="1"/>
    <col min="13063" max="13063" width="8.7109375" style="186" customWidth="1"/>
    <col min="13064" max="13312" width="10.7109375" style="186"/>
    <col min="13313" max="13313" width="25.7109375" style="186" customWidth="1"/>
    <col min="13314" max="13314" width="20.7109375" style="186" customWidth="1"/>
    <col min="13315" max="13316" width="33.7109375" style="186" customWidth="1"/>
    <col min="13317" max="13318" width="7.7109375" style="186" customWidth="1"/>
    <col min="13319" max="13319" width="8.7109375" style="186" customWidth="1"/>
    <col min="13320" max="13568" width="10.7109375" style="186"/>
    <col min="13569" max="13569" width="25.7109375" style="186" customWidth="1"/>
    <col min="13570" max="13570" width="20.7109375" style="186" customWidth="1"/>
    <col min="13571" max="13572" width="33.7109375" style="186" customWidth="1"/>
    <col min="13573" max="13574" width="7.7109375" style="186" customWidth="1"/>
    <col min="13575" max="13575" width="8.7109375" style="186" customWidth="1"/>
    <col min="13576" max="13824" width="10.7109375" style="186"/>
    <col min="13825" max="13825" width="25.7109375" style="186" customWidth="1"/>
    <col min="13826" max="13826" width="20.7109375" style="186" customWidth="1"/>
    <col min="13827" max="13828" width="33.7109375" style="186" customWidth="1"/>
    <col min="13829" max="13830" width="7.7109375" style="186" customWidth="1"/>
    <col min="13831" max="13831" width="8.7109375" style="186" customWidth="1"/>
    <col min="13832" max="14080" width="10.7109375" style="186"/>
    <col min="14081" max="14081" width="25.7109375" style="186" customWidth="1"/>
    <col min="14082" max="14082" width="20.7109375" style="186" customWidth="1"/>
    <col min="14083" max="14084" width="33.7109375" style="186" customWidth="1"/>
    <col min="14085" max="14086" width="7.7109375" style="186" customWidth="1"/>
    <col min="14087" max="14087" width="8.7109375" style="186" customWidth="1"/>
    <col min="14088" max="14336" width="10.7109375" style="186"/>
    <col min="14337" max="14337" width="25.7109375" style="186" customWidth="1"/>
    <col min="14338" max="14338" width="20.7109375" style="186" customWidth="1"/>
    <col min="14339" max="14340" width="33.7109375" style="186" customWidth="1"/>
    <col min="14341" max="14342" width="7.7109375" style="186" customWidth="1"/>
    <col min="14343" max="14343" width="8.7109375" style="186" customWidth="1"/>
    <col min="14344" max="14592" width="10.7109375" style="186"/>
    <col min="14593" max="14593" width="25.7109375" style="186" customWidth="1"/>
    <col min="14594" max="14594" width="20.7109375" style="186" customWidth="1"/>
    <col min="14595" max="14596" width="33.7109375" style="186" customWidth="1"/>
    <col min="14597" max="14598" width="7.7109375" style="186" customWidth="1"/>
    <col min="14599" max="14599" width="8.7109375" style="186" customWidth="1"/>
    <col min="14600" max="14848" width="10.7109375" style="186"/>
    <col min="14849" max="14849" width="25.7109375" style="186" customWidth="1"/>
    <col min="14850" max="14850" width="20.7109375" style="186" customWidth="1"/>
    <col min="14851" max="14852" width="33.7109375" style="186" customWidth="1"/>
    <col min="14853" max="14854" width="7.7109375" style="186" customWidth="1"/>
    <col min="14855" max="14855" width="8.7109375" style="186" customWidth="1"/>
    <col min="14856" max="15104" width="10.7109375" style="186"/>
    <col min="15105" max="15105" width="25.7109375" style="186" customWidth="1"/>
    <col min="15106" max="15106" width="20.7109375" style="186" customWidth="1"/>
    <col min="15107" max="15108" width="33.7109375" style="186" customWidth="1"/>
    <col min="15109" max="15110" width="7.7109375" style="186" customWidth="1"/>
    <col min="15111" max="15111" width="8.7109375" style="186" customWidth="1"/>
    <col min="15112" max="15360" width="10.7109375" style="186"/>
    <col min="15361" max="15361" width="25.7109375" style="186" customWidth="1"/>
    <col min="15362" max="15362" width="20.7109375" style="186" customWidth="1"/>
    <col min="15363" max="15364" width="33.7109375" style="186" customWidth="1"/>
    <col min="15365" max="15366" width="7.7109375" style="186" customWidth="1"/>
    <col min="15367" max="15367" width="8.7109375" style="186" customWidth="1"/>
    <col min="15368" max="15616" width="10.7109375" style="186"/>
    <col min="15617" max="15617" width="25.7109375" style="186" customWidth="1"/>
    <col min="15618" max="15618" width="20.7109375" style="186" customWidth="1"/>
    <col min="15619" max="15620" width="33.7109375" style="186" customWidth="1"/>
    <col min="15621" max="15622" width="7.7109375" style="186" customWidth="1"/>
    <col min="15623" max="15623" width="8.7109375" style="186" customWidth="1"/>
    <col min="15624" max="15872" width="10.7109375" style="186"/>
    <col min="15873" max="15873" width="25.7109375" style="186" customWidth="1"/>
    <col min="15874" max="15874" width="20.7109375" style="186" customWidth="1"/>
    <col min="15875" max="15876" width="33.7109375" style="186" customWidth="1"/>
    <col min="15877" max="15878" width="7.7109375" style="186" customWidth="1"/>
    <col min="15879" max="15879" width="8.7109375" style="186" customWidth="1"/>
    <col min="15880" max="16128" width="10.7109375" style="186"/>
    <col min="16129" max="16129" width="25.7109375" style="186" customWidth="1"/>
    <col min="16130" max="16130" width="20.7109375" style="186" customWidth="1"/>
    <col min="16131" max="16132" width="33.7109375" style="186" customWidth="1"/>
    <col min="16133" max="16134" width="7.7109375" style="186" customWidth="1"/>
    <col min="16135" max="16135" width="8.7109375" style="186" customWidth="1"/>
    <col min="16136" max="16384" width="10.7109375" style="186"/>
  </cols>
  <sheetData>
    <row r="1" spans="1:15" s="165" customFormat="1" ht="24.95" customHeight="1" x14ac:dyDescent="0.2">
      <c r="A1" s="652" t="s">
        <v>13800</v>
      </c>
      <c r="B1" s="652"/>
      <c r="C1" s="652"/>
      <c r="D1" s="652"/>
      <c r="E1" s="652"/>
      <c r="F1" s="652"/>
      <c r="G1" s="652"/>
    </row>
    <row r="2" spans="1:15" s="166" customFormat="1" ht="24.95" customHeight="1" x14ac:dyDescent="0.2">
      <c r="A2" s="1008" t="s">
        <v>13801</v>
      </c>
      <c r="B2" s="1008" t="s">
        <v>2808</v>
      </c>
      <c r="C2" s="1008" t="s">
        <v>2809</v>
      </c>
      <c r="D2" s="1008"/>
      <c r="E2" s="1009" t="s">
        <v>13802</v>
      </c>
      <c r="F2" s="1009"/>
      <c r="G2" s="1009"/>
    </row>
    <row r="3" spans="1:15" s="166" customFormat="1" ht="24.95" customHeight="1" x14ac:dyDescent="0.2">
      <c r="A3" s="1008"/>
      <c r="B3" s="1008"/>
      <c r="C3" s="167" t="s">
        <v>2810</v>
      </c>
      <c r="D3" s="167" t="s">
        <v>2811</v>
      </c>
      <c r="E3" s="167" t="s">
        <v>43</v>
      </c>
      <c r="F3" s="167" t="s">
        <v>42</v>
      </c>
      <c r="G3" s="167" t="s">
        <v>16</v>
      </c>
    </row>
    <row r="4" spans="1:15" s="166" customFormat="1" ht="24.95" customHeight="1" x14ac:dyDescent="0.2">
      <c r="A4" s="1010" t="s">
        <v>13803</v>
      </c>
      <c r="B4" s="1012" t="s">
        <v>2814</v>
      </c>
      <c r="C4" s="168" t="s">
        <v>13804</v>
      </c>
      <c r="D4" s="169" t="s">
        <v>13798</v>
      </c>
      <c r="E4" s="170">
        <f>1+0.3</f>
        <v>1.3</v>
      </c>
      <c r="F4" s="170">
        <v>1.4</v>
      </c>
      <c r="G4" s="171">
        <f t="shared" ref="G4:G15" si="0">IF(E4="-",IF(F4="-",0,F4),IF(F4="-",IF(E4="-",0,E4),E4+F4))</f>
        <v>2.7</v>
      </c>
    </row>
    <row r="5" spans="1:15" s="166" customFormat="1" ht="24.95" customHeight="1" x14ac:dyDescent="0.2">
      <c r="A5" s="1011"/>
      <c r="B5" s="1013"/>
      <c r="C5" s="172" t="s">
        <v>13805</v>
      </c>
      <c r="D5" s="173" t="s">
        <v>13798</v>
      </c>
      <c r="E5" s="174">
        <f>1.8+0.3</f>
        <v>2.1</v>
      </c>
      <c r="F5" s="174">
        <v>1.1000000000000001</v>
      </c>
      <c r="G5" s="175">
        <f t="shared" si="0"/>
        <v>3.2</v>
      </c>
    </row>
    <row r="6" spans="1:15" s="166" customFormat="1" ht="24.95" customHeight="1" x14ac:dyDescent="0.2">
      <c r="A6" s="176" t="s">
        <v>13806</v>
      </c>
      <c r="B6" s="177" t="s">
        <v>2812</v>
      </c>
      <c r="C6" s="178" t="s">
        <v>13807</v>
      </c>
      <c r="D6" s="179" t="s">
        <v>13798</v>
      </c>
      <c r="E6" s="180">
        <f>12.5+0.3</f>
        <v>12.8</v>
      </c>
      <c r="F6" s="180">
        <f>1.5+26.2+2</f>
        <v>29.7</v>
      </c>
      <c r="G6" s="181">
        <f t="shared" si="0"/>
        <v>42.5</v>
      </c>
    </row>
    <row r="7" spans="1:15" s="166" customFormat="1" ht="24.95" customHeight="1" x14ac:dyDescent="0.2">
      <c r="A7" s="176" t="s">
        <v>13808</v>
      </c>
      <c r="B7" s="177" t="s">
        <v>13809</v>
      </c>
      <c r="C7" s="178" t="s">
        <v>13810</v>
      </c>
      <c r="D7" s="179" t="s">
        <v>13798</v>
      </c>
      <c r="E7" s="180">
        <v>0.3</v>
      </c>
      <c r="F7" s="180">
        <v>453.7</v>
      </c>
      <c r="G7" s="181">
        <f t="shared" si="0"/>
        <v>454</v>
      </c>
    </row>
    <row r="8" spans="1:15" s="166" customFormat="1" ht="24.95" customHeight="1" x14ac:dyDescent="0.2">
      <c r="A8" s="176" t="s">
        <v>13811</v>
      </c>
      <c r="B8" s="177" t="s">
        <v>13812</v>
      </c>
      <c r="C8" s="178" t="s">
        <v>13810</v>
      </c>
      <c r="D8" s="179" t="s">
        <v>13798</v>
      </c>
      <c r="E8" s="180">
        <v>0.3</v>
      </c>
      <c r="F8" s="180">
        <v>453.7</v>
      </c>
      <c r="G8" s="181">
        <f t="shared" si="0"/>
        <v>454</v>
      </c>
    </row>
    <row r="9" spans="1:15" s="166" customFormat="1" ht="24.95" customHeight="1" x14ac:dyDescent="0.2">
      <c r="A9" s="1010" t="s">
        <v>13813</v>
      </c>
      <c r="B9" s="182" t="s">
        <v>13814</v>
      </c>
      <c r="C9" s="168" t="s">
        <v>13815</v>
      </c>
      <c r="D9" s="169" t="s">
        <v>13798</v>
      </c>
      <c r="E9" s="170">
        <v>0.3</v>
      </c>
      <c r="F9" s="170">
        <v>119.7</v>
      </c>
      <c r="G9" s="171">
        <f t="shared" si="0"/>
        <v>120</v>
      </c>
    </row>
    <row r="10" spans="1:15" s="166" customFormat="1" ht="24.95" customHeight="1" x14ac:dyDescent="0.2">
      <c r="A10" s="1011"/>
      <c r="B10" s="183" t="s">
        <v>2813</v>
      </c>
      <c r="C10" s="184" t="s">
        <v>13816</v>
      </c>
      <c r="D10" s="185" t="s">
        <v>13798</v>
      </c>
      <c r="E10" s="174">
        <f>12.5+0.3</f>
        <v>12.8</v>
      </c>
      <c r="F10" s="174">
        <f>41.4+2</f>
        <v>43.4</v>
      </c>
      <c r="G10" s="175">
        <f t="shared" si="0"/>
        <v>56.2</v>
      </c>
    </row>
    <row r="11" spans="1:15" ht="24.95" customHeight="1" x14ac:dyDescent="0.2">
      <c r="A11" s="1010" t="s">
        <v>13817</v>
      </c>
      <c r="B11" s="182" t="s">
        <v>13818</v>
      </c>
      <c r="C11" s="168" t="s">
        <v>13819</v>
      </c>
      <c r="D11" s="169" t="s">
        <v>13798</v>
      </c>
      <c r="E11" s="170">
        <v>0.3</v>
      </c>
      <c r="F11" s="170">
        <v>9.6999999999999993</v>
      </c>
      <c r="G11" s="171">
        <f t="shared" si="0"/>
        <v>10</v>
      </c>
      <c r="J11" s="166"/>
      <c r="K11" s="166"/>
      <c r="L11" s="166"/>
      <c r="M11" s="166"/>
      <c r="N11" s="166"/>
      <c r="O11" s="166"/>
    </row>
    <row r="12" spans="1:15" ht="24.95" customHeight="1" x14ac:dyDescent="0.2">
      <c r="A12" s="1014"/>
      <c r="B12" s="187" t="s">
        <v>2812</v>
      </c>
      <c r="C12" s="188" t="s">
        <v>13807</v>
      </c>
      <c r="D12" s="189" t="s">
        <v>13798</v>
      </c>
      <c r="E12" s="190">
        <f>12.5+0.3</f>
        <v>12.8</v>
      </c>
      <c r="F12" s="190">
        <f>1.5+26.2+2</f>
        <v>29.7</v>
      </c>
      <c r="G12" s="195">
        <f t="shared" si="0"/>
        <v>42.5</v>
      </c>
      <c r="J12" s="166"/>
      <c r="K12" s="166"/>
      <c r="L12" s="166"/>
      <c r="M12" s="166"/>
      <c r="N12" s="166"/>
      <c r="O12" s="166"/>
    </row>
    <row r="13" spans="1:15" ht="24.95" customHeight="1" x14ac:dyDescent="0.2">
      <c r="A13" s="1011"/>
      <c r="B13" s="191" t="s">
        <v>2813</v>
      </c>
      <c r="C13" s="184" t="s">
        <v>13816</v>
      </c>
      <c r="D13" s="173" t="s">
        <v>13798</v>
      </c>
      <c r="E13" s="174">
        <f>12.5+0.3</f>
        <v>12.8</v>
      </c>
      <c r="F13" s="174">
        <f>41.4+2</f>
        <v>43.4</v>
      </c>
      <c r="G13" s="175">
        <f t="shared" si="0"/>
        <v>56.2</v>
      </c>
      <c r="J13" s="166"/>
      <c r="K13" s="166"/>
      <c r="L13" s="166"/>
      <c r="M13" s="166"/>
      <c r="N13" s="166"/>
      <c r="O13" s="166"/>
    </row>
    <row r="14" spans="1:15" ht="24.95" customHeight="1" x14ac:dyDescent="0.2">
      <c r="A14" s="1010" t="s">
        <v>58</v>
      </c>
      <c r="B14" s="1012" t="s">
        <v>13820</v>
      </c>
      <c r="C14" s="169" t="s">
        <v>13798</v>
      </c>
      <c r="D14" s="168" t="s">
        <v>13799</v>
      </c>
      <c r="E14" s="170">
        <v>0.3</v>
      </c>
      <c r="F14" s="170">
        <f>1.5+0.6</f>
        <v>2.1</v>
      </c>
      <c r="G14" s="171">
        <f t="shared" si="0"/>
        <v>2.4</v>
      </c>
      <c r="J14" s="166"/>
      <c r="K14" s="166"/>
      <c r="L14" s="166"/>
      <c r="M14" s="166"/>
      <c r="N14" s="166"/>
      <c r="O14" s="166"/>
    </row>
    <row r="15" spans="1:15" ht="24.95" customHeight="1" x14ac:dyDescent="0.2">
      <c r="A15" s="1011"/>
      <c r="B15" s="1013"/>
      <c r="C15" s="173" t="s">
        <v>13798</v>
      </c>
      <c r="D15" s="173" t="s">
        <v>13821</v>
      </c>
      <c r="E15" s="174">
        <v>0.3</v>
      </c>
      <c r="F15" s="174">
        <f>1.5+0.6</f>
        <v>2.1</v>
      </c>
      <c r="G15" s="175">
        <f t="shared" si="0"/>
        <v>2.4</v>
      </c>
      <c r="J15" s="166"/>
      <c r="K15" s="166"/>
      <c r="L15" s="166"/>
      <c r="M15" s="166"/>
      <c r="N15" s="166"/>
      <c r="O15" s="166"/>
    </row>
    <row r="16" spans="1:15" ht="24.95" customHeight="1" x14ac:dyDescent="0.2">
      <c r="A16" s="192" t="s">
        <v>13822</v>
      </c>
      <c r="B16" s="192"/>
      <c r="C16" s="193"/>
      <c r="D16" s="192"/>
      <c r="E16" s="192"/>
      <c r="F16" s="192"/>
    </row>
    <row r="17" spans="1:15" ht="24.95" customHeight="1" x14ac:dyDescent="0.2">
      <c r="A17" s="194" t="s">
        <v>13823</v>
      </c>
    </row>
    <row r="18" spans="1:15" s="194" customFormat="1" ht="24.95" customHeight="1" x14ac:dyDescent="0.2">
      <c r="A18" s="186"/>
      <c r="B18" s="186"/>
      <c r="C18" s="186"/>
      <c r="E18" s="186"/>
      <c r="F18" s="186"/>
      <c r="H18" s="186"/>
      <c r="I18" s="186"/>
      <c r="J18" s="186"/>
      <c r="K18" s="186"/>
      <c r="L18" s="186"/>
      <c r="M18" s="186"/>
      <c r="N18" s="186"/>
      <c r="O18" s="186"/>
    </row>
  </sheetData>
  <mergeCells count="11">
    <mergeCell ref="A4:A5"/>
    <mergeCell ref="B4:B5"/>
    <mergeCell ref="A9:A10"/>
    <mergeCell ref="A11:A13"/>
    <mergeCell ref="A14:A15"/>
    <mergeCell ref="B14:B15"/>
    <mergeCell ref="A1:G1"/>
    <mergeCell ref="A2:A3"/>
    <mergeCell ref="B2:B3"/>
    <mergeCell ref="C2:D2"/>
    <mergeCell ref="E2:G2"/>
  </mergeCells>
  <conditionalFormatting sqref="E9:F9 G4:G15">
    <cfRule type="cellIs" dxfId="17" priority="18" stopIfTrue="1" operator="equal">
      <formula>0</formula>
    </cfRule>
  </conditionalFormatting>
  <conditionalFormatting sqref="E11:F11">
    <cfRule type="cellIs" dxfId="16" priority="16" stopIfTrue="1" operator="equal">
      <formula>0</formula>
    </cfRule>
  </conditionalFormatting>
  <conditionalFormatting sqref="E11">
    <cfRule type="cellIs" dxfId="15" priority="17" stopIfTrue="1" operator="equal">
      <formula>0</formula>
    </cfRule>
  </conditionalFormatting>
  <conditionalFormatting sqref="E12:F12">
    <cfRule type="cellIs" dxfId="14" priority="15" stopIfTrue="1" operator="equal">
      <formula>0</formula>
    </cfRule>
  </conditionalFormatting>
  <conditionalFormatting sqref="E13:E14">
    <cfRule type="cellIs" dxfId="13" priority="13" stopIfTrue="1" operator="equal">
      <formula>0</formula>
    </cfRule>
  </conditionalFormatting>
  <conditionalFormatting sqref="F13:F15">
    <cfRule type="cellIs" dxfId="12" priority="14" stopIfTrue="1" operator="equal">
      <formula>0</formula>
    </cfRule>
  </conditionalFormatting>
  <conditionalFormatting sqref="E7">
    <cfRule type="cellIs" dxfId="11" priority="12" stopIfTrue="1" operator="equal">
      <formula>0</formula>
    </cfRule>
  </conditionalFormatting>
  <conditionalFormatting sqref="F7">
    <cfRule type="cellIs" dxfId="10" priority="11" stopIfTrue="1" operator="equal">
      <formula>0</formula>
    </cfRule>
  </conditionalFormatting>
  <conditionalFormatting sqref="E7">
    <cfRule type="cellIs" dxfId="9" priority="10" stopIfTrue="1" operator="equal">
      <formula>0</formula>
    </cfRule>
  </conditionalFormatting>
  <conditionalFormatting sqref="E15">
    <cfRule type="cellIs" dxfId="8" priority="8" stopIfTrue="1" operator="equal">
      <formula>0</formula>
    </cfRule>
  </conditionalFormatting>
  <conditionalFormatting sqref="E4:F4">
    <cfRule type="cellIs" dxfId="7" priority="9" stopIfTrue="1" operator="equal">
      <formula>0</formula>
    </cfRule>
  </conditionalFormatting>
  <conditionalFormatting sqref="E6:F6">
    <cfRule type="cellIs" dxfId="6" priority="7" stopIfTrue="1" operator="equal">
      <formula>0</formula>
    </cfRule>
  </conditionalFormatting>
  <conditionalFormatting sqref="E10">
    <cfRule type="cellIs" dxfId="5" priority="5" stopIfTrue="1" operator="equal">
      <formula>0</formula>
    </cfRule>
  </conditionalFormatting>
  <conditionalFormatting sqref="F10">
    <cfRule type="cellIs" dxfId="4" priority="6" stopIfTrue="1" operator="equal">
      <formula>0</formula>
    </cfRule>
  </conditionalFormatting>
  <conditionalFormatting sqref="E5:F5">
    <cfRule type="cellIs" dxfId="3" priority="4" stopIfTrue="1" operator="equal">
      <formula>0</formula>
    </cfRule>
  </conditionalFormatting>
  <conditionalFormatting sqref="E8">
    <cfRule type="cellIs" dxfId="2" priority="3" stopIfTrue="1" operator="equal">
      <formula>0</formula>
    </cfRule>
  </conditionalFormatting>
  <conditionalFormatting sqref="F8">
    <cfRule type="cellIs" dxfId="1" priority="2" stopIfTrue="1" operator="equal">
      <formula>0</formula>
    </cfRule>
  </conditionalFormatting>
  <conditionalFormatting sqref="E8">
    <cfRule type="cellIs" dxfId="0" priority="1" stopIfTrue="1" operator="equal">
      <formula>0</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6">
    <tabColor rgb="FFC00000"/>
  </sheetPr>
  <dimension ref="A1:D210"/>
  <sheetViews>
    <sheetView zoomScale="85" zoomScaleNormal="85" zoomScaleSheetLayoutView="85" workbookViewId="0">
      <selection activeCell="D10" sqref="D10"/>
    </sheetView>
  </sheetViews>
  <sheetFormatPr defaultColWidth="10.7109375" defaultRowHeight="24.95" customHeight="1" x14ac:dyDescent="0.2"/>
  <cols>
    <col min="1" max="1" width="12.7109375" style="82" customWidth="1"/>
    <col min="2" max="2" width="100.7109375" style="131" customWidth="1"/>
    <col min="3" max="4" width="12.7109375" style="82" customWidth="1"/>
    <col min="5" max="16384" width="10.7109375" style="95"/>
  </cols>
  <sheetData>
    <row r="1" spans="1:4" ht="24.95" customHeight="1" x14ac:dyDescent="0.2">
      <c r="A1" s="1016" t="s">
        <v>3409</v>
      </c>
      <c r="B1" s="1016"/>
      <c r="C1" s="1017" t="s">
        <v>15274</v>
      </c>
      <c r="D1" s="1018"/>
    </row>
    <row r="2" spans="1:4" ht="24.95" customHeight="1" x14ac:dyDescent="0.2">
      <c r="A2" s="1016"/>
      <c r="B2" s="1016"/>
      <c r="C2" s="1015">
        <v>29.63</v>
      </c>
      <c r="D2" s="1015"/>
    </row>
    <row r="3" spans="1:4" ht="24.95" customHeight="1" x14ac:dyDescent="0.2">
      <c r="A3" s="110" t="s">
        <v>59</v>
      </c>
      <c r="B3" s="110" t="s">
        <v>60</v>
      </c>
      <c r="C3" s="110" t="s">
        <v>61</v>
      </c>
      <c r="D3" s="110" t="s">
        <v>759</v>
      </c>
    </row>
    <row r="4" spans="1:4" ht="24.95" customHeight="1" x14ac:dyDescent="0.2">
      <c r="A4" s="94" t="str">
        <f>+[6]RESUMO!A4</f>
        <v>ADM-01</v>
      </c>
      <c r="B4" s="130" t="str">
        <f>+[6]RESUMO!B4</f>
        <v>Administração Local</v>
      </c>
      <c r="C4" s="94" t="str">
        <f>+[6]RESUMO!C4</f>
        <v>und</v>
      </c>
      <c r="D4" s="238">
        <f>+[6]RESUMO!D4</f>
        <v>113988.85</v>
      </c>
    </row>
    <row r="5" spans="1:4" ht="24.95" customHeight="1" x14ac:dyDescent="0.2">
      <c r="A5" s="94" t="str">
        <f>+[6]RESUMO!A5</f>
        <v>CONT-01</v>
      </c>
      <c r="B5" s="130" t="str">
        <f>+[6]RESUMO!B5</f>
        <v>Furação, fornecimento e fixação de grampos diam.32 mm com resina epoxi, tudo incluído</v>
      </c>
      <c r="C5" s="94" t="str">
        <f>+[6]RESUMO!C5</f>
        <v>m</v>
      </c>
      <c r="D5" s="238">
        <f>+[6]RESUMO!D5</f>
        <v>97.31</v>
      </c>
    </row>
    <row r="6" spans="1:4" ht="24.95" customHeight="1" x14ac:dyDescent="0.2">
      <c r="A6" s="94" t="str">
        <f>+[6]RESUMO!A6</f>
        <v>CONT-02</v>
      </c>
      <c r="B6" s="130" t="str">
        <f>+[6]RESUMO!B6</f>
        <v>Tela de aço de alta resistência, malha losangular, diâm.3,0mm, com placas de ancoragem, fornecimento e colocação, tudo incluído</v>
      </c>
      <c r="C6" s="94" t="str">
        <f>+[6]RESUMO!C6</f>
        <v>m²</v>
      </c>
      <c r="D6" s="238">
        <f>+[6]RESUMO!D6</f>
        <v>407.94</v>
      </c>
    </row>
    <row r="7" spans="1:4" ht="24.95" customHeight="1" x14ac:dyDescent="0.2">
      <c r="A7" s="94" t="str">
        <f>+[6]RESUMO!A7</f>
        <v>DRE-07</v>
      </c>
      <c r="B7" s="130" t="str">
        <f>+[6]RESUMO!B7</f>
        <v>Canaleta de concreto armado (0,130m³/m) forma trapezoidal inclusive caiação, tudo incluído</v>
      </c>
      <c r="C7" s="94" t="str">
        <f>+[6]RESUMO!C7</f>
        <v>m</v>
      </c>
      <c r="D7" s="238">
        <f>+[6]RESUMO!D7</f>
        <v>228.29</v>
      </c>
    </row>
    <row r="8" spans="1:4" ht="24.95" customHeight="1" x14ac:dyDescent="0.2">
      <c r="A8" s="94" t="str">
        <f>+[6]RESUMO!A8</f>
        <v>CONT-03</v>
      </c>
      <c r="B8" s="130" t="str">
        <f>+[6]RESUMO!B8</f>
        <v>Furação, fornecimento e fixação de grampos diam.20 mm com resina epoxi, tudo incluído</v>
      </c>
      <c r="C8" s="94" t="str">
        <f>+[6]RESUMO!C8</f>
        <v>m</v>
      </c>
      <c r="D8" s="238">
        <f>+[6]RESUMO!D8</f>
        <v>88.75</v>
      </c>
    </row>
    <row r="9" spans="1:4" ht="24.95" customHeight="1" x14ac:dyDescent="0.2">
      <c r="A9" s="94" t="str">
        <f>+[6]RESUMO!A9</f>
        <v>CONT-04</v>
      </c>
      <c r="B9" s="130" t="str">
        <f>+[6]RESUMO!B9</f>
        <v>Barreira dinâmica H=4,00m, espaçamento entre postes 6,00m, tela fio 3mm, chumbadores 32mm, tirante 32mm, conforme projeto, tudo incluído (Maccferri RB 750 ou similar).</v>
      </c>
      <c r="C9" s="94" t="str">
        <f>+[6]RESUMO!C9</f>
        <v>m</v>
      </c>
      <c r="D9" s="238">
        <f>+[6]RESUMO!D9</f>
        <v>1923.09</v>
      </c>
    </row>
    <row r="10" spans="1:4" ht="24.95" customHeight="1" x14ac:dyDescent="0.2">
      <c r="A10" s="94" t="str">
        <f>+[6]RESUMO!A10</f>
        <v>TRANS-01</v>
      </c>
      <c r="B10" s="130" t="str">
        <f>+[6]RESUMO!B10</f>
        <v>Transporte de materiais encosta abaixo com carrinho-de-mão, serviço manual, inclusive carga e descarga</v>
      </c>
      <c r="C10" s="94" t="str">
        <f>+[6]RESUMO!C10</f>
        <v>Txkm</v>
      </c>
      <c r="D10" s="238">
        <f>+[6]RESUMO!D10</f>
        <v>40.06</v>
      </c>
    </row>
    <row r="11" spans="1:4" ht="24.95" customHeight="1" x14ac:dyDescent="0.2">
      <c r="A11" s="94">
        <f>+[6]RESUMO!A11</f>
        <v>0</v>
      </c>
      <c r="B11" s="130">
        <f>+[6]RESUMO!B11</f>
        <v>0</v>
      </c>
      <c r="C11" s="94">
        <f>+[6]RESUMO!C11</f>
        <v>0</v>
      </c>
      <c r="D11" s="238">
        <f>+[6]RESUMO!D11</f>
        <v>0</v>
      </c>
    </row>
    <row r="12" spans="1:4" ht="24.95" customHeight="1" x14ac:dyDescent="0.2">
      <c r="A12" s="94">
        <f>+[6]RESUMO!A12</f>
        <v>0</v>
      </c>
      <c r="B12" s="130">
        <f>+[6]RESUMO!B12</f>
        <v>0</v>
      </c>
      <c r="C12" s="94">
        <f>+[6]RESUMO!C12</f>
        <v>0</v>
      </c>
      <c r="D12" s="238">
        <f>+[6]RESUMO!D12</f>
        <v>0</v>
      </c>
    </row>
    <row r="13" spans="1:4" ht="24.95" customHeight="1" x14ac:dyDescent="0.2">
      <c r="A13" s="94">
        <f>+[6]RESUMO!A13</f>
        <v>0</v>
      </c>
      <c r="B13" s="130">
        <f>+[6]RESUMO!B13</f>
        <v>0</v>
      </c>
      <c r="C13" s="94">
        <f>+[6]RESUMO!C13</f>
        <v>0</v>
      </c>
      <c r="D13" s="238">
        <f>+[6]RESUMO!D13</f>
        <v>0</v>
      </c>
    </row>
    <row r="14" spans="1:4" ht="24.95" customHeight="1" x14ac:dyDescent="0.2">
      <c r="A14" s="94">
        <f>+[6]RESUMO!A14</f>
        <v>0</v>
      </c>
      <c r="B14" s="130">
        <f>+[6]RESUMO!B14</f>
        <v>0</v>
      </c>
      <c r="C14" s="94">
        <f>+[6]RESUMO!C14</f>
        <v>0</v>
      </c>
      <c r="D14" s="238">
        <f>+[6]RESUMO!D14</f>
        <v>0</v>
      </c>
    </row>
    <row r="15" spans="1:4" ht="24.95" customHeight="1" x14ac:dyDescent="0.2">
      <c r="A15" s="94">
        <f>+[6]RESUMO!A15</f>
        <v>0</v>
      </c>
      <c r="B15" s="130">
        <f>+[6]RESUMO!B15</f>
        <v>0</v>
      </c>
      <c r="C15" s="94">
        <f>+[6]RESUMO!C15</f>
        <v>0</v>
      </c>
      <c r="D15" s="238">
        <f>+[6]RESUMO!D15</f>
        <v>0</v>
      </c>
    </row>
    <row r="16" spans="1:4" ht="24.95" customHeight="1" x14ac:dyDescent="0.2">
      <c r="A16" s="94">
        <f>+[6]RESUMO!A16</f>
        <v>0</v>
      </c>
      <c r="B16" s="130">
        <f>+[6]RESUMO!B16</f>
        <v>0</v>
      </c>
      <c r="C16" s="94">
        <f>+[6]RESUMO!C16</f>
        <v>0</v>
      </c>
      <c r="D16" s="238">
        <f>+[6]RESUMO!D16</f>
        <v>0</v>
      </c>
    </row>
    <row r="17" spans="1:4" ht="24.95" customHeight="1" x14ac:dyDescent="0.2">
      <c r="A17" s="94">
        <f>+[6]RESUMO!A17</f>
        <v>0</v>
      </c>
      <c r="B17" s="130">
        <f>+[6]RESUMO!B17</f>
        <v>0</v>
      </c>
      <c r="C17" s="94">
        <f>+[6]RESUMO!C17</f>
        <v>0</v>
      </c>
      <c r="D17" s="238">
        <f>+[6]RESUMO!D17</f>
        <v>0</v>
      </c>
    </row>
    <row r="18" spans="1:4" ht="24.95" customHeight="1" x14ac:dyDescent="0.2">
      <c r="A18" s="94">
        <f>+[6]RESUMO!A18</f>
        <v>0</v>
      </c>
      <c r="B18" s="130">
        <f>+[6]RESUMO!B18</f>
        <v>0</v>
      </c>
      <c r="C18" s="94">
        <f>+[6]RESUMO!C18</f>
        <v>0</v>
      </c>
      <c r="D18" s="238">
        <f>+[6]RESUMO!D18</f>
        <v>0</v>
      </c>
    </row>
    <row r="19" spans="1:4" ht="24.95" customHeight="1" x14ac:dyDescent="0.2">
      <c r="A19" s="94">
        <f>+[6]RESUMO!A19</f>
        <v>0</v>
      </c>
      <c r="B19" s="130">
        <f>+[6]RESUMO!B19</f>
        <v>0</v>
      </c>
      <c r="C19" s="94">
        <f>+[6]RESUMO!C19</f>
        <v>0</v>
      </c>
      <c r="D19" s="238">
        <f>+[6]RESUMO!D19</f>
        <v>0</v>
      </c>
    </row>
    <row r="20" spans="1:4" ht="24.95" customHeight="1" x14ac:dyDescent="0.2">
      <c r="A20" s="94">
        <f>+[6]RESUMO!A20</f>
        <v>0</v>
      </c>
      <c r="B20" s="130">
        <f>+[6]RESUMO!B20</f>
        <v>0</v>
      </c>
      <c r="C20" s="94">
        <f>+[6]RESUMO!C20</f>
        <v>0</v>
      </c>
      <c r="D20" s="238">
        <f>+[6]RESUMO!D20</f>
        <v>0</v>
      </c>
    </row>
    <row r="21" spans="1:4" ht="24.95" customHeight="1" x14ac:dyDescent="0.2">
      <c r="A21" s="94">
        <f>+[6]RESUMO!A21</f>
        <v>0</v>
      </c>
      <c r="B21" s="130">
        <f>+[6]RESUMO!B21</f>
        <v>0</v>
      </c>
      <c r="C21" s="94">
        <f>+[6]RESUMO!C21</f>
        <v>0</v>
      </c>
      <c r="D21" s="238">
        <f>+[6]RESUMO!D21</f>
        <v>0</v>
      </c>
    </row>
    <row r="22" spans="1:4" ht="24.95" customHeight="1" x14ac:dyDescent="0.2">
      <c r="A22" s="94">
        <f>+[6]RESUMO!A22</f>
        <v>0</v>
      </c>
      <c r="B22" s="130">
        <f>+[6]RESUMO!B22</f>
        <v>0</v>
      </c>
      <c r="C22" s="94">
        <f>+[6]RESUMO!C22</f>
        <v>0</v>
      </c>
      <c r="D22" s="238">
        <f>+[6]RESUMO!D22</f>
        <v>0</v>
      </c>
    </row>
    <row r="23" spans="1:4" ht="24.95" customHeight="1" x14ac:dyDescent="0.2">
      <c r="A23" s="94">
        <f>+[6]RESUMO!A23</f>
        <v>0</v>
      </c>
      <c r="B23" s="130">
        <f>+[6]RESUMO!B23</f>
        <v>0</v>
      </c>
      <c r="C23" s="94">
        <f>+[6]RESUMO!C23</f>
        <v>0</v>
      </c>
      <c r="D23" s="238">
        <f>+[6]RESUMO!D23</f>
        <v>0</v>
      </c>
    </row>
    <row r="24" spans="1:4" ht="24.95" customHeight="1" x14ac:dyDescent="0.2">
      <c r="A24" s="94">
        <f>+[6]RESUMO!A24</f>
        <v>0</v>
      </c>
      <c r="B24" s="130">
        <f>+[6]RESUMO!B24</f>
        <v>0</v>
      </c>
      <c r="C24" s="94">
        <f>+[6]RESUMO!C24</f>
        <v>0</v>
      </c>
      <c r="D24" s="238">
        <f>+[6]RESUMO!D24</f>
        <v>0</v>
      </c>
    </row>
    <row r="25" spans="1:4" ht="24.95" customHeight="1" x14ac:dyDescent="0.2">
      <c r="A25" s="94">
        <f>+[6]RESUMO!A25</f>
        <v>0</v>
      </c>
      <c r="B25" s="130">
        <f>+[6]RESUMO!B25</f>
        <v>0</v>
      </c>
      <c r="C25" s="94">
        <f>+[6]RESUMO!C25</f>
        <v>0</v>
      </c>
      <c r="D25" s="238">
        <f>+[6]RESUMO!D25</f>
        <v>0</v>
      </c>
    </row>
    <row r="26" spans="1:4" ht="24.95" customHeight="1" x14ac:dyDescent="0.2">
      <c r="A26" s="94">
        <f>+[6]RESUMO!A26</f>
        <v>0</v>
      </c>
      <c r="B26" s="130">
        <f>+[6]RESUMO!B26</f>
        <v>0</v>
      </c>
      <c r="C26" s="94">
        <f>+[6]RESUMO!C26</f>
        <v>0</v>
      </c>
      <c r="D26" s="238">
        <f>+[6]RESUMO!D26</f>
        <v>0</v>
      </c>
    </row>
    <row r="27" spans="1:4" ht="24.95" customHeight="1" x14ac:dyDescent="0.2">
      <c r="A27" s="94">
        <f>+[6]RESUMO!A27</f>
        <v>0</v>
      </c>
      <c r="B27" s="130">
        <f>+[6]RESUMO!B27</f>
        <v>0</v>
      </c>
      <c r="C27" s="94">
        <f>+[6]RESUMO!C27</f>
        <v>0</v>
      </c>
      <c r="D27" s="238">
        <f>+[6]RESUMO!D27</f>
        <v>0</v>
      </c>
    </row>
    <row r="28" spans="1:4" ht="24.95" customHeight="1" x14ac:dyDescent="0.2">
      <c r="A28" s="94">
        <f>+[6]RESUMO!A28</f>
        <v>0</v>
      </c>
      <c r="B28" s="130">
        <f>+[6]RESUMO!B28</f>
        <v>0</v>
      </c>
      <c r="C28" s="94">
        <f>+[6]RESUMO!C28</f>
        <v>0</v>
      </c>
      <c r="D28" s="238">
        <f>+[6]RESUMO!D28</f>
        <v>0</v>
      </c>
    </row>
    <row r="29" spans="1:4" ht="24.95" customHeight="1" x14ac:dyDescent="0.2">
      <c r="A29" s="94">
        <f>+[6]RESUMO!A29</f>
        <v>0</v>
      </c>
      <c r="B29" s="130">
        <f>+[6]RESUMO!B29</f>
        <v>0</v>
      </c>
      <c r="C29" s="94">
        <f>+[6]RESUMO!C29</f>
        <v>0</v>
      </c>
      <c r="D29" s="238">
        <f>+[6]RESUMO!D29</f>
        <v>0</v>
      </c>
    </row>
    <row r="30" spans="1:4" ht="24.95" customHeight="1" x14ac:dyDescent="0.2">
      <c r="A30" s="94">
        <f>+[6]RESUMO!A30</f>
        <v>0</v>
      </c>
      <c r="B30" s="130">
        <f>+[6]RESUMO!B30</f>
        <v>0</v>
      </c>
      <c r="C30" s="94">
        <f>+[6]RESUMO!C30</f>
        <v>0</v>
      </c>
      <c r="D30" s="238">
        <f>+[6]RESUMO!D30</f>
        <v>0</v>
      </c>
    </row>
    <row r="31" spans="1:4" ht="24.95" customHeight="1" x14ac:dyDescent="0.2">
      <c r="A31" s="94">
        <f>+[6]RESUMO!A31</f>
        <v>0</v>
      </c>
      <c r="B31" s="130">
        <f>+[6]RESUMO!B31</f>
        <v>0</v>
      </c>
      <c r="C31" s="94">
        <f>+[6]RESUMO!C31</f>
        <v>0</v>
      </c>
      <c r="D31" s="238">
        <f>+[6]RESUMO!D31</f>
        <v>0</v>
      </c>
    </row>
    <row r="32" spans="1:4" ht="24.95" customHeight="1" x14ac:dyDescent="0.2">
      <c r="A32" s="94">
        <f>+[6]RESUMO!A32</f>
        <v>0</v>
      </c>
      <c r="B32" s="130">
        <f>+[6]RESUMO!B32</f>
        <v>0</v>
      </c>
      <c r="C32" s="94">
        <f>+[6]RESUMO!C32</f>
        <v>0</v>
      </c>
      <c r="D32" s="238">
        <f>+[6]RESUMO!D32</f>
        <v>0</v>
      </c>
    </row>
    <row r="33" spans="1:4" ht="24.95" customHeight="1" x14ac:dyDescent="0.2">
      <c r="A33" s="94">
        <f>+[6]RESUMO!A33</f>
        <v>0</v>
      </c>
      <c r="B33" s="130">
        <f>+[6]RESUMO!B33</f>
        <v>0</v>
      </c>
      <c r="C33" s="94">
        <f>+[6]RESUMO!C33</f>
        <v>0</v>
      </c>
      <c r="D33" s="238">
        <f>+[6]RESUMO!D33</f>
        <v>0</v>
      </c>
    </row>
    <row r="34" spans="1:4" ht="24.95" customHeight="1" x14ac:dyDescent="0.2">
      <c r="A34" s="94">
        <f>+[6]RESUMO!A34</f>
        <v>0</v>
      </c>
      <c r="B34" s="130">
        <f>+[6]RESUMO!B34</f>
        <v>0</v>
      </c>
      <c r="C34" s="94">
        <f>+[6]RESUMO!C34</f>
        <v>0</v>
      </c>
      <c r="D34" s="238">
        <f>+[6]RESUMO!D34</f>
        <v>0</v>
      </c>
    </row>
    <row r="35" spans="1:4" ht="24.95" customHeight="1" x14ac:dyDescent="0.2">
      <c r="A35" s="94">
        <f>+[6]RESUMO!A35</f>
        <v>0</v>
      </c>
      <c r="B35" s="130">
        <f>+[6]RESUMO!B35</f>
        <v>0</v>
      </c>
      <c r="C35" s="94">
        <f>+[6]RESUMO!C35</f>
        <v>0</v>
      </c>
      <c r="D35" s="238">
        <f>+[6]RESUMO!D35</f>
        <v>0</v>
      </c>
    </row>
    <row r="36" spans="1:4" ht="24.95" customHeight="1" x14ac:dyDescent="0.2">
      <c r="A36" s="94">
        <f>+[6]RESUMO!A36</f>
        <v>0</v>
      </c>
      <c r="B36" s="130">
        <f>+[6]RESUMO!B36</f>
        <v>0</v>
      </c>
      <c r="C36" s="94">
        <f>+[6]RESUMO!C36</f>
        <v>0</v>
      </c>
      <c r="D36" s="238">
        <f>+[6]RESUMO!D36</f>
        <v>0</v>
      </c>
    </row>
    <row r="37" spans="1:4" ht="24.95" customHeight="1" x14ac:dyDescent="0.2">
      <c r="A37" s="94">
        <f>+[6]RESUMO!A37</f>
        <v>0</v>
      </c>
      <c r="B37" s="130">
        <f>+[6]RESUMO!B37</f>
        <v>0</v>
      </c>
      <c r="C37" s="94">
        <f>+[6]RESUMO!C37</f>
        <v>0</v>
      </c>
      <c r="D37" s="238">
        <f>+[6]RESUMO!D37</f>
        <v>0</v>
      </c>
    </row>
    <row r="38" spans="1:4" ht="24.95" customHeight="1" x14ac:dyDescent="0.2">
      <c r="A38" s="94">
        <f>+[6]RESUMO!A38</f>
        <v>0</v>
      </c>
      <c r="B38" s="130">
        <f>+[6]RESUMO!B38</f>
        <v>0</v>
      </c>
      <c r="C38" s="94">
        <f>+[6]RESUMO!C38</f>
        <v>0</v>
      </c>
      <c r="D38" s="238">
        <f>+[6]RESUMO!D38</f>
        <v>0</v>
      </c>
    </row>
    <row r="39" spans="1:4" ht="24.95" customHeight="1" x14ac:dyDescent="0.2">
      <c r="A39" s="94">
        <f>+[6]RESUMO!A39</f>
        <v>0</v>
      </c>
      <c r="B39" s="130">
        <f>+[6]RESUMO!B39</f>
        <v>0</v>
      </c>
      <c r="C39" s="94">
        <f>+[6]RESUMO!C39</f>
        <v>0</v>
      </c>
      <c r="D39" s="238">
        <f>+[6]RESUMO!D39</f>
        <v>0</v>
      </c>
    </row>
    <row r="40" spans="1:4" ht="24.95" customHeight="1" x14ac:dyDescent="0.2">
      <c r="A40" s="94">
        <f>+[6]RESUMO!A13</f>
        <v>0</v>
      </c>
      <c r="B40" s="130">
        <f>+[6]RESUMO!B13</f>
        <v>0</v>
      </c>
      <c r="C40" s="94">
        <f>+[6]RESUMO!C13</f>
        <v>0</v>
      </c>
      <c r="D40" s="238">
        <f>+[6]RESUMO!D13</f>
        <v>0</v>
      </c>
    </row>
    <row r="41" spans="1:4" ht="24.95" customHeight="1" x14ac:dyDescent="0.2">
      <c r="A41" s="94"/>
      <c r="B41" s="130"/>
      <c r="C41" s="94"/>
      <c r="D41" s="132"/>
    </row>
    <row r="42" spans="1:4" ht="24.95" customHeight="1" x14ac:dyDescent="0.2">
      <c r="A42" s="94"/>
      <c r="B42" s="130"/>
      <c r="C42" s="94"/>
      <c r="D42" s="132"/>
    </row>
    <row r="43" spans="1:4" ht="24.95" customHeight="1" x14ac:dyDescent="0.2">
      <c r="A43" s="94"/>
      <c r="B43" s="130"/>
      <c r="C43" s="94"/>
      <c r="D43" s="132"/>
    </row>
    <row r="44" spans="1:4" ht="24.95" customHeight="1" x14ac:dyDescent="0.2">
      <c r="A44" s="94"/>
      <c r="B44" s="130"/>
      <c r="C44" s="94"/>
      <c r="D44" s="132"/>
    </row>
    <row r="45" spans="1:4" ht="24.95" customHeight="1" x14ac:dyDescent="0.2">
      <c r="A45" s="94"/>
      <c r="B45" s="130"/>
      <c r="C45" s="94"/>
      <c r="D45" s="132"/>
    </row>
    <row r="46" spans="1:4" ht="24.95" customHeight="1" x14ac:dyDescent="0.2">
      <c r="A46" s="94"/>
      <c r="B46" s="130"/>
      <c r="C46" s="94"/>
      <c r="D46" s="132"/>
    </row>
    <row r="47" spans="1:4" ht="24.95" customHeight="1" x14ac:dyDescent="0.2">
      <c r="A47" s="94"/>
      <c r="B47" s="130"/>
      <c r="C47" s="94"/>
      <c r="D47" s="132"/>
    </row>
    <row r="48" spans="1:4" ht="24.95" customHeight="1" x14ac:dyDescent="0.2">
      <c r="A48" s="94"/>
      <c r="B48" s="130"/>
      <c r="C48" s="94"/>
      <c r="D48" s="132"/>
    </row>
    <row r="49" spans="1:4" ht="24.95" customHeight="1" x14ac:dyDescent="0.2">
      <c r="A49" s="94"/>
      <c r="B49" s="130"/>
      <c r="C49" s="94"/>
      <c r="D49" s="132"/>
    </row>
    <row r="50" spans="1:4" ht="24.95" customHeight="1" x14ac:dyDescent="0.2">
      <c r="A50" s="94"/>
      <c r="B50" s="130"/>
      <c r="C50" s="94"/>
      <c r="D50" s="132"/>
    </row>
    <row r="51" spans="1:4" ht="24.95" customHeight="1" x14ac:dyDescent="0.2">
      <c r="A51" s="94"/>
      <c r="B51" s="130"/>
      <c r="C51" s="94"/>
      <c r="D51" s="132"/>
    </row>
    <row r="52" spans="1:4" ht="24.95" customHeight="1" x14ac:dyDescent="0.2">
      <c r="A52" s="94"/>
      <c r="B52" s="130"/>
      <c r="C52" s="94"/>
      <c r="D52" s="132"/>
    </row>
    <row r="53" spans="1:4" ht="24.95" customHeight="1" x14ac:dyDescent="0.2">
      <c r="A53" s="94"/>
      <c r="B53" s="130"/>
      <c r="C53" s="94"/>
      <c r="D53" s="132"/>
    </row>
    <row r="54" spans="1:4" ht="24.95" customHeight="1" x14ac:dyDescent="0.2">
      <c r="A54" s="94"/>
      <c r="B54" s="130"/>
      <c r="C54" s="94"/>
      <c r="D54" s="132"/>
    </row>
    <row r="55" spans="1:4" ht="24.95" customHeight="1" x14ac:dyDescent="0.2">
      <c r="A55" s="94"/>
      <c r="B55" s="130"/>
      <c r="C55" s="94"/>
      <c r="D55" s="132"/>
    </row>
    <row r="56" spans="1:4" ht="24.95" customHeight="1" x14ac:dyDescent="0.2">
      <c r="A56" s="94"/>
      <c r="B56" s="130"/>
      <c r="C56" s="94"/>
      <c r="D56" s="132"/>
    </row>
    <row r="57" spans="1:4" ht="24.95" customHeight="1" x14ac:dyDescent="0.2">
      <c r="A57" s="94"/>
      <c r="B57" s="130"/>
      <c r="C57" s="94"/>
      <c r="D57" s="132"/>
    </row>
    <row r="58" spans="1:4" ht="24.95" customHeight="1" x14ac:dyDescent="0.2">
      <c r="A58" s="94"/>
      <c r="B58" s="130"/>
      <c r="C58" s="94"/>
      <c r="D58" s="132"/>
    </row>
    <row r="59" spans="1:4" ht="24.95" customHeight="1" x14ac:dyDescent="0.2">
      <c r="A59" s="94"/>
      <c r="B59" s="130"/>
      <c r="C59" s="94"/>
      <c r="D59" s="132"/>
    </row>
    <row r="60" spans="1:4" ht="24.95" customHeight="1" x14ac:dyDescent="0.2">
      <c r="A60" s="94"/>
      <c r="B60" s="130"/>
      <c r="C60" s="94"/>
      <c r="D60" s="132"/>
    </row>
    <row r="61" spans="1:4" ht="24.95" customHeight="1" x14ac:dyDescent="0.2">
      <c r="A61" s="94"/>
      <c r="B61" s="130"/>
      <c r="C61" s="94"/>
      <c r="D61" s="132"/>
    </row>
    <row r="62" spans="1:4" ht="24.95" customHeight="1" x14ac:dyDescent="0.2">
      <c r="A62" s="94"/>
      <c r="B62" s="130"/>
      <c r="C62" s="94"/>
      <c r="D62" s="132"/>
    </row>
    <row r="63" spans="1:4" ht="24.95" customHeight="1" x14ac:dyDescent="0.2">
      <c r="A63" s="94"/>
      <c r="B63" s="130"/>
      <c r="C63" s="94"/>
      <c r="D63" s="132"/>
    </row>
    <row r="64" spans="1:4" ht="24.95" customHeight="1" x14ac:dyDescent="0.2">
      <c r="A64" s="94"/>
      <c r="B64" s="130"/>
      <c r="C64" s="94"/>
      <c r="D64" s="132"/>
    </row>
    <row r="65" spans="1:4" ht="24.95" customHeight="1" x14ac:dyDescent="0.2">
      <c r="A65" s="94"/>
      <c r="B65" s="130"/>
      <c r="C65" s="94"/>
      <c r="D65" s="132"/>
    </row>
    <row r="66" spans="1:4" ht="24.95" customHeight="1" x14ac:dyDescent="0.2">
      <c r="A66" s="94"/>
      <c r="B66" s="130"/>
      <c r="C66" s="94"/>
      <c r="D66" s="132"/>
    </row>
    <row r="67" spans="1:4" ht="24.95" customHeight="1" x14ac:dyDescent="0.2">
      <c r="A67" s="94"/>
      <c r="B67" s="130"/>
      <c r="C67" s="94"/>
      <c r="D67" s="132"/>
    </row>
    <row r="68" spans="1:4" ht="24.95" customHeight="1" x14ac:dyDescent="0.2">
      <c r="A68" s="94"/>
      <c r="B68" s="130"/>
      <c r="C68" s="94"/>
      <c r="D68" s="132"/>
    </row>
    <row r="69" spans="1:4" ht="24.95" customHeight="1" x14ac:dyDescent="0.2">
      <c r="A69" s="94"/>
      <c r="B69" s="130"/>
      <c r="C69" s="94"/>
      <c r="D69" s="132"/>
    </row>
    <row r="70" spans="1:4" ht="24.95" customHeight="1" x14ac:dyDescent="0.2">
      <c r="A70" s="94"/>
      <c r="B70" s="130"/>
      <c r="C70" s="94"/>
      <c r="D70" s="132"/>
    </row>
    <row r="71" spans="1:4" ht="24.95" customHeight="1" x14ac:dyDescent="0.2">
      <c r="A71" s="94"/>
      <c r="B71" s="130"/>
      <c r="C71" s="94"/>
      <c r="D71" s="132"/>
    </row>
    <row r="72" spans="1:4" ht="24.95" customHeight="1" x14ac:dyDescent="0.2">
      <c r="A72" s="94"/>
      <c r="B72" s="130"/>
      <c r="C72" s="94"/>
      <c r="D72" s="132"/>
    </row>
    <row r="73" spans="1:4" ht="24.95" customHeight="1" x14ac:dyDescent="0.2">
      <c r="A73" s="94"/>
      <c r="B73" s="130"/>
      <c r="C73" s="94"/>
      <c r="D73" s="132"/>
    </row>
    <row r="74" spans="1:4" ht="24.95" customHeight="1" x14ac:dyDescent="0.2">
      <c r="A74" s="94"/>
      <c r="B74" s="130"/>
      <c r="C74" s="94"/>
      <c r="D74" s="132"/>
    </row>
    <row r="75" spans="1:4" ht="24.95" customHeight="1" x14ac:dyDescent="0.2">
      <c r="A75" s="94"/>
      <c r="B75" s="130"/>
      <c r="C75" s="94"/>
      <c r="D75" s="132"/>
    </row>
    <row r="76" spans="1:4" ht="24.95" customHeight="1" x14ac:dyDescent="0.2">
      <c r="A76" s="94"/>
      <c r="B76" s="130"/>
      <c r="C76" s="94"/>
      <c r="D76" s="132"/>
    </row>
    <row r="77" spans="1:4" ht="24.95" customHeight="1" x14ac:dyDescent="0.2">
      <c r="A77" s="94"/>
      <c r="B77" s="130"/>
      <c r="C77" s="94"/>
      <c r="D77" s="132"/>
    </row>
    <row r="78" spans="1:4" ht="24.95" customHeight="1" x14ac:dyDescent="0.2">
      <c r="A78" s="94"/>
      <c r="B78" s="130"/>
      <c r="C78" s="94"/>
      <c r="D78" s="132"/>
    </row>
    <row r="79" spans="1:4" ht="24.95" customHeight="1" x14ac:dyDescent="0.2">
      <c r="A79" s="94"/>
      <c r="B79" s="130"/>
      <c r="C79" s="94"/>
      <c r="D79" s="132"/>
    </row>
    <row r="80" spans="1:4" ht="24.95" customHeight="1" x14ac:dyDescent="0.2">
      <c r="A80" s="94"/>
      <c r="B80" s="130"/>
      <c r="C80" s="94"/>
      <c r="D80" s="132"/>
    </row>
    <row r="81" spans="1:4" ht="24.95" customHeight="1" x14ac:dyDescent="0.2">
      <c r="A81" s="94"/>
      <c r="B81" s="130"/>
      <c r="C81" s="94"/>
      <c r="D81" s="132"/>
    </row>
    <row r="82" spans="1:4" ht="24.95" customHeight="1" x14ac:dyDescent="0.2">
      <c r="A82" s="94"/>
      <c r="B82" s="130"/>
      <c r="C82" s="94"/>
      <c r="D82" s="132"/>
    </row>
    <row r="83" spans="1:4" ht="24.95" customHeight="1" x14ac:dyDescent="0.2">
      <c r="A83" s="94"/>
      <c r="B83" s="130"/>
      <c r="C83" s="94"/>
      <c r="D83" s="132"/>
    </row>
    <row r="84" spans="1:4" ht="24.95" customHeight="1" x14ac:dyDescent="0.2">
      <c r="A84" s="94"/>
      <c r="B84" s="130"/>
      <c r="C84" s="94"/>
      <c r="D84" s="132"/>
    </row>
    <row r="85" spans="1:4" ht="24.95" customHeight="1" x14ac:dyDescent="0.2">
      <c r="A85" s="94"/>
      <c r="B85" s="130"/>
      <c r="C85" s="94"/>
      <c r="D85" s="132"/>
    </row>
    <row r="86" spans="1:4" ht="24.95" customHeight="1" x14ac:dyDescent="0.2">
      <c r="A86" s="94"/>
      <c r="B86" s="130"/>
      <c r="C86" s="94"/>
      <c r="D86" s="132"/>
    </row>
    <row r="87" spans="1:4" ht="24.95" customHeight="1" x14ac:dyDescent="0.2">
      <c r="A87" s="94"/>
      <c r="B87" s="130"/>
      <c r="C87" s="94"/>
      <c r="D87" s="132"/>
    </row>
    <row r="88" spans="1:4" ht="24.95" customHeight="1" x14ac:dyDescent="0.2">
      <c r="A88" s="94"/>
      <c r="B88" s="130"/>
      <c r="C88" s="94"/>
      <c r="D88" s="132"/>
    </row>
    <row r="89" spans="1:4" ht="24.95" customHeight="1" x14ac:dyDescent="0.2">
      <c r="A89" s="94"/>
      <c r="B89" s="130"/>
      <c r="C89" s="94"/>
      <c r="D89" s="132"/>
    </row>
    <row r="90" spans="1:4" ht="24.95" customHeight="1" x14ac:dyDescent="0.2">
      <c r="A90" s="94"/>
      <c r="B90" s="130"/>
      <c r="C90" s="94"/>
      <c r="D90" s="132"/>
    </row>
    <row r="91" spans="1:4" ht="24.95" customHeight="1" x14ac:dyDescent="0.2">
      <c r="A91" s="94"/>
      <c r="B91" s="130"/>
      <c r="C91" s="94"/>
      <c r="D91" s="132"/>
    </row>
    <row r="92" spans="1:4" ht="24.95" customHeight="1" x14ac:dyDescent="0.2">
      <c r="A92" s="94"/>
      <c r="B92" s="130"/>
      <c r="C92" s="94"/>
      <c r="D92" s="132"/>
    </row>
    <row r="93" spans="1:4" ht="24.95" customHeight="1" x14ac:dyDescent="0.2">
      <c r="A93" s="94"/>
      <c r="B93" s="130"/>
      <c r="C93" s="94"/>
      <c r="D93" s="132"/>
    </row>
    <row r="94" spans="1:4" ht="24.95" customHeight="1" x14ac:dyDescent="0.2">
      <c r="A94" s="94"/>
      <c r="B94" s="130"/>
      <c r="C94" s="94"/>
      <c r="D94" s="132"/>
    </row>
    <row r="95" spans="1:4" ht="24.95" customHeight="1" x14ac:dyDescent="0.2">
      <c r="A95" s="94"/>
      <c r="B95" s="130"/>
      <c r="C95" s="94"/>
      <c r="D95" s="132"/>
    </row>
    <row r="96" spans="1:4" ht="24.95" customHeight="1" x14ac:dyDescent="0.2">
      <c r="A96" s="94"/>
      <c r="B96" s="130"/>
      <c r="C96" s="94"/>
      <c r="D96" s="132"/>
    </row>
    <row r="97" spans="1:4" ht="24.95" customHeight="1" x14ac:dyDescent="0.2">
      <c r="A97" s="94"/>
      <c r="B97" s="130"/>
      <c r="C97" s="94"/>
      <c r="D97" s="132"/>
    </row>
    <row r="98" spans="1:4" ht="24.95" customHeight="1" x14ac:dyDescent="0.2">
      <c r="A98" s="94"/>
      <c r="B98" s="130"/>
      <c r="C98" s="94"/>
      <c r="D98" s="132"/>
    </row>
    <row r="99" spans="1:4" ht="24.95" customHeight="1" x14ac:dyDescent="0.2">
      <c r="A99" s="94"/>
      <c r="B99" s="130"/>
      <c r="C99" s="94"/>
      <c r="D99" s="132"/>
    </row>
    <row r="100" spans="1:4" ht="24.95" customHeight="1" x14ac:dyDescent="0.2">
      <c r="A100" s="94"/>
      <c r="B100" s="130"/>
      <c r="C100" s="94"/>
      <c r="D100" s="132"/>
    </row>
    <row r="101" spans="1:4" ht="24.95" customHeight="1" x14ac:dyDescent="0.2">
      <c r="A101" s="94"/>
      <c r="B101" s="130"/>
      <c r="C101" s="94"/>
      <c r="D101" s="132"/>
    </row>
    <row r="102" spans="1:4" ht="24.95" customHeight="1" x14ac:dyDescent="0.2">
      <c r="A102" s="94"/>
      <c r="B102" s="130"/>
      <c r="C102" s="94"/>
      <c r="D102" s="132"/>
    </row>
    <row r="103" spans="1:4" ht="24.95" customHeight="1" x14ac:dyDescent="0.2">
      <c r="A103" s="94"/>
      <c r="B103" s="130"/>
      <c r="C103" s="94"/>
      <c r="D103" s="132"/>
    </row>
    <row r="104" spans="1:4" ht="24.95" customHeight="1" x14ac:dyDescent="0.2">
      <c r="A104" s="94"/>
      <c r="B104" s="130"/>
      <c r="C104" s="94"/>
      <c r="D104" s="132"/>
    </row>
    <row r="105" spans="1:4" ht="24.95" customHeight="1" x14ac:dyDescent="0.2">
      <c r="A105" s="94"/>
      <c r="B105" s="130"/>
      <c r="C105" s="94"/>
      <c r="D105" s="132"/>
    </row>
    <row r="106" spans="1:4" ht="24.95" customHeight="1" x14ac:dyDescent="0.2">
      <c r="A106" s="94"/>
      <c r="B106" s="130"/>
      <c r="C106" s="94"/>
      <c r="D106" s="132"/>
    </row>
    <row r="107" spans="1:4" ht="24.95" customHeight="1" x14ac:dyDescent="0.2">
      <c r="A107" s="94"/>
      <c r="B107" s="130"/>
      <c r="C107" s="94"/>
      <c r="D107" s="132"/>
    </row>
    <row r="108" spans="1:4" ht="24.95" customHeight="1" x14ac:dyDescent="0.2">
      <c r="A108" s="94"/>
      <c r="B108" s="130"/>
      <c r="C108" s="94"/>
      <c r="D108" s="132"/>
    </row>
    <row r="109" spans="1:4" ht="24.95" customHeight="1" x14ac:dyDescent="0.2">
      <c r="A109" s="94"/>
      <c r="B109" s="130"/>
      <c r="C109" s="94"/>
      <c r="D109" s="132"/>
    </row>
    <row r="110" spans="1:4" ht="24.95" customHeight="1" x14ac:dyDescent="0.2">
      <c r="A110" s="94"/>
      <c r="B110" s="130"/>
      <c r="C110" s="94"/>
      <c r="D110" s="132"/>
    </row>
    <row r="111" spans="1:4" ht="24.95" customHeight="1" x14ac:dyDescent="0.2">
      <c r="A111" s="94"/>
      <c r="B111" s="130"/>
      <c r="C111" s="94"/>
      <c r="D111" s="132"/>
    </row>
    <row r="112" spans="1:4" ht="24.95" customHeight="1" x14ac:dyDescent="0.2">
      <c r="A112" s="94"/>
      <c r="B112" s="130"/>
      <c r="C112" s="94"/>
      <c r="D112" s="132"/>
    </row>
    <row r="113" spans="1:4" ht="24.95" customHeight="1" x14ac:dyDescent="0.2">
      <c r="A113" s="94"/>
      <c r="B113" s="130"/>
      <c r="C113" s="94"/>
      <c r="D113" s="132"/>
    </row>
    <row r="114" spans="1:4" ht="24.95" customHeight="1" x14ac:dyDescent="0.2">
      <c r="A114" s="94"/>
      <c r="B114" s="130"/>
      <c r="C114" s="94"/>
      <c r="D114" s="132"/>
    </row>
    <row r="115" spans="1:4" ht="24.95" customHeight="1" x14ac:dyDescent="0.2">
      <c r="A115" s="94"/>
      <c r="B115" s="130"/>
      <c r="C115" s="94"/>
      <c r="D115" s="132"/>
    </row>
    <row r="116" spans="1:4" ht="24.95" customHeight="1" x14ac:dyDescent="0.2">
      <c r="A116" s="94"/>
      <c r="B116" s="130"/>
      <c r="C116" s="94"/>
      <c r="D116" s="132"/>
    </row>
    <row r="117" spans="1:4" ht="24.95" customHeight="1" x14ac:dyDescent="0.2">
      <c r="A117" s="94"/>
      <c r="B117" s="130"/>
      <c r="C117" s="94"/>
      <c r="D117" s="132"/>
    </row>
    <row r="118" spans="1:4" ht="24.95" customHeight="1" x14ac:dyDescent="0.2">
      <c r="A118" s="94"/>
      <c r="B118" s="130"/>
      <c r="C118" s="94"/>
      <c r="D118" s="132"/>
    </row>
    <row r="119" spans="1:4" ht="24.95" customHeight="1" x14ac:dyDescent="0.2">
      <c r="A119" s="94"/>
      <c r="B119" s="130"/>
      <c r="C119" s="94"/>
      <c r="D119" s="132"/>
    </row>
    <row r="120" spans="1:4" ht="24.95" customHeight="1" x14ac:dyDescent="0.2">
      <c r="A120" s="94"/>
      <c r="B120" s="130"/>
      <c r="C120" s="94"/>
      <c r="D120" s="132"/>
    </row>
    <row r="121" spans="1:4" ht="24.95" customHeight="1" x14ac:dyDescent="0.2">
      <c r="A121" s="94"/>
      <c r="B121" s="130"/>
      <c r="C121" s="94"/>
      <c r="D121" s="132"/>
    </row>
    <row r="122" spans="1:4" ht="24.95" customHeight="1" x14ac:dyDescent="0.2">
      <c r="A122" s="94"/>
      <c r="B122" s="130"/>
      <c r="C122" s="94"/>
      <c r="D122" s="132"/>
    </row>
    <row r="123" spans="1:4" ht="24.95" customHeight="1" x14ac:dyDescent="0.2">
      <c r="A123" s="94"/>
      <c r="B123" s="130"/>
      <c r="C123" s="94"/>
      <c r="D123" s="132"/>
    </row>
    <row r="124" spans="1:4" ht="24.95" customHeight="1" x14ac:dyDescent="0.2">
      <c r="A124" s="94"/>
      <c r="B124" s="130"/>
      <c r="C124" s="94"/>
      <c r="D124" s="132"/>
    </row>
    <row r="125" spans="1:4" ht="24.95" customHeight="1" x14ac:dyDescent="0.2">
      <c r="A125" s="94"/>
      <c r="B125" s="130"/>
      <c r="C125" s="94"/>
      <c r="D125" s="132"/>
    </row>
    <row r="126" spans="1:4" ht="24.95" customHeight="1" x14ac:dyDescent="0.2">
      <c r="A126" s="94"/>
      <c r="B126" s="130"/>
      <c r="C126" s="94"/>
      <c r="D126" s="132"/>
    </row>
    <row r="127" spans="1:4" ht="24.95" customHeight="1" x14ac:dyDescent="0.2">
      <c r="A127" s="94"/>
      <c r="B127" s="130"/>
      <c r="C127" s="94"/>
      <c r="D127" s="132"/>
    </row>
    <row r="128" spans="1:4" ht="24.95" customHeight="1" x14ac:dyDescent="0.2">
      <c r="A128" s="94"/>
      <c r="B128" s="130"/>
      <c r="C128" s="94"/>
      <c r="D128" s="132"/>
    </row>
    <row r="129" spans="1:4" ht="24.95" customHeight="1" x14ac:dyDescent="0.2">
      <c r="A129" s="94"/>
      <c r="B129" s="130"/>
      <c r="C129" s="94"/>
      <c r="D129" s="132"/>
    </row>
    <row r="130" spans="1:4" ht="24.95" customHeight="1" x14ac:dyDescent="0.2">
      <c r="A130" s="94"/>
      <c r="B130" s="130"/>
      <c r="C130" s="94"/>
      <c r="D130" s="132"/>
    </row>
    <row r="131" spans="1:4" ht="24.95" customHeight="1" x14ac:dyDescent="0.2">
      <c r="A131" s="94"/>
      <c r="B131" s="130"/>
      <c r="C131" s="94"/>
      <c r="D131" s="132"/>
    </row>
    <row r="132" spans="1:4" ht="24.95" customHeight="1" x14ac:dyDescent="0.2">
      <c r="A132" s="94"/>
      <c r="B132" s="130"/>
      <c r="C132" s="94"/>
      <c r="D132" s="132"/>
    </row>
    <row r="133" spans="1:4" ht="24.95" customHeight="1" x14ac:dyDescent="0.2">
      <c r="A133" s="94"/>
      <c r="B133" s="130"/>
      <c r="C133" s="94"/>
      <c r="D133" s="132"/>
    </row>
    <row r="134" spans="1:4" ht="24.95" customHeight="1" x14ac:dyDescent="0.2">
      <c r="A134" s="94"/>
      <c r="B134" s="130"/>
      <c r="C134" s="94"/>
      <c r="D134" s="132"/>
    </row>
    <row r="135" spans="1:4" ht="24.95" customHeight="1" x14ac:dyDescent="0.2">
      <c r="A135" s="94"/>
      <c r="B135" s="130"/>
      <c r="C135" s="94"/>
      <c r="D135" s="132"/>
    </row>
    <row r="136" spans="1:4" ht="24.95" customHeight="1" x14ac:dyDescent="0.2">
      <c r="A136" s="94"/>
      <c r="B136" s="130"/>
      <c r="C136" s="94"/>
      <c r="D136" s="132"/>
    </row>
    <row r="137" spans="1:4" ht="24.95" customHeight="1" x14ac:dyDescent="0.2">
      <c r="A137" s="94"/>
      <c r="B137" s="130"/>
      <c r="C137" s="94"/>
      <c r="D137" s="132"/>
    </row>
    <row r="138" spans="1:4" ht="24.95" customHeight="1" x14ac:dyDescent="0.2">
      <c r="A138" s="94"/>
      <c r="B138" s="130"/>
      <c r="C138" s="94"/>
      <c r="D138" s="132"/>
    </row>
    <row r="139" spans="1:4" ht="24.95" customHeight="1" x14ac:dyDescent="0.2">
      <c r="A139" s="94"/>
      <c r="B139" s="130"/>
      <c r="C139" s="94"/>
      <c r="D139" s="132"/>
    </row>
    <row r="140" spans="1:4" ht="24.95" customHeight="1" x14ac:dyDescent="0.2">
      <c r="A140" s="94"/>
      <c r="B140" s="130"/>
      <c r="C140" s="94"/>
      <c r="D140" s="132"/>
    </row>
    <row r="141" spans="1:4" ht="24.95" customHeight="1" x14ac:dyDescent="0.2">
      <c r="A141" s="94"/>
      <c r="B141" s="130"/>
      <c r="C141" s="94"/>
      <c r="D141" s="132"/>
    </row>
    <row r="142" spans="1:4" ht="24.95" customHeight="1" x14ac:dyDescent="0.2">
      <c r="A142" s="94"/>
      <c r="B142" s="130"/>
      <c r="C142" s="94"/>
      <c r="D142" s="132"/>
    </row>
    <row r="143" spans="1:4" ht="24.95" customHeight="1" x14ac:dyDescent="0.2">
      <c r="A143" s="94"/>
      <c r="B143" s="130"/>
      <c r="C143" s="94"/>
      <c r="D143" s="132"/>
    </row>
    <row r="144" spans="1:4" ht="24.95" customHeight="1" x14ac:dyDescent="0.2">
      <c r="A144" s="94"/>
      <c r="B144" s="130"/>
      <c r="C144" s="94"/>
      <c r="D144" s="132"/>
    </row>
    <row r="145" spans="1:4" ht="24.95" customHeight="1" x14ac:dyDescent="0.2">
      <c r="A145" s="94"/>
      <c r="B145" s="130"/>
      <c r="C145" s="94"/>
      <c r="D145" s="132"/>
    </row>
    <row r="146" spans="1:4" ht="24.95" customHeight="1" x14ac:dyDescent="0.2">
      <c r="A146" s="94"/>
      <c r="B146" s="130"/>
      <c r="C146" s="94"/>
      <c r="D146" s="132"/>
    </row>
    <row r="147" spans="1:4" ht="24.95" customHeight="1" x14ac:dyDescent="0.2">
      <c r="A147" s="94"/>
      <c r="B147" s="130"/>
      <c r="C147" s="94"/>
      <c r="D147" s="132"/>
    </row>
    <row r="148" spans="1:4" ht="24.95" customHeight="1" x14ac:dyDescent="0.2">
      <c r="A148" s="94"/>
      <c r="B148" s="130"/>
      <c r="C148" s="94"/>
      <c r="D148" s="132"/>
    </row>
    <row r="149" spans="1:4" ht="24.95" customHeight="1" x14ac:dyDescent="0.2">
      <c r="A149" s="94"/>
      <c r="B149" s="130"/>
      <c r="C149" s="94"/>
      <c r="D149" s="132"/>
    </row>
    <row r="150" spans="1:4" ht="24.95" customHeight="1" x14ac:dyDescent="0.2">
      <c r="A150" s="94"/>
      <c r="B150" s="130"/>
      <c r="C150" s="94"/>
      <c r="D150" s="132"/>
    </row>
    <row r="151" spans="1:4" ht="24.95" customHeight="1" x14ac:dyDescent="0.2">
      <c r="A151" s="94"/>
      <c r="B151" s="130"/>
      <c r="C151" s="94"/>
      <c r="D151" s="132"/>
    </row>
    <row r="152" spans="1:4" ht="24.95" customHeight="1" x14ac:dyDescent="0.2">
      <c r="A152" s="94"/>
      <c r="B152" s="130"/>
      <c r="C152" s="94"/>
      <c r="D152" s="132"/>
    </row>
    <row r="153" spans="1:4" ht="24.95" customHeight="1" x14ac:dyDescent="0.2">
      <c r="A153" s="94"/>
      <c r="B153" s="130"/>
      <c r="C153" s="94"/>
      <c r="D153" s="132"/>
    </row>
    <row r="154" spans="1:4" ht="24.95" customHeight="1" x14ac:dyDescent="0.2">
      <c r="A154" s="94"/>
      <c r="B154" s="130"/>
      <c r="C154" s="94"/>
      <c r="D154" s="132"/>
    </row>
    <row r="155" spans="1:4" ht="24.95" customHeight="1" x14ac:dyDescent="0.2">
      <c r="A155" s="94"/>
      <c r="B155" s="130"/>
      <c r="C155" s="94"/>
      <c r="D155" s="132"/>
    </row>
    <row r="156" spans="1:4" ht="24.95" customHeight="1" x14ac:dyDescent="0.2">
      <c r="A156" s="94"/>
      <c r="B156" s="130"/>
      <c r="C156" s="94"/>
      <c r="D156" s="132"/>
    </row>
    <row r="157" spans="1:4" ht="24.95" customHeight="1" x14ac:dyDescent="0.2">
      <c r="A157" s="94"/>
      <c r="B157" s="130"/>
      <c r="C157" s="94"/>
      <c r="D157" s="132"/>
    </row>
    <row r="158" spans="1:4" ht="24.95" customHeight="1" x14ac:dyDescent="0.2">
      <c r="A158" s="94"/>
      <c r="B158" s="130"/>
      <c r="C158" s="94"/>
      <c r="D158" s="132"/>
    </row>
    <row r="159" spans="1:4" ht="24.95" customHeight="1" x14ac:dyDescent="0.2">
      <c r="A159" s="94"/>
      <c r="B159" s="130"/>
      <c r="C159" s="94"/>
      <c r="D159" s="132"/>
    </row>
    <row r="160" spans="1:4" ht="24.95" customHeight="1" x14ac:dyDescent="0.2">
      <c r="A160" s="94"/>
      <c r="B160" s="130"/>
      <c r="C160" s="94"/>
      <c r="D160" s="132"/>
    </row>
    <row r="161" spans="1:4" ht="24.95" customHeight="1" x14ac:dyDescent="0.2">
      <c r="A161" s="94"/>
      <c r="B161" s="130"/>
      <c r="C161" s="94"/>
      <c r="D161" s="132"/>
    </row>
    <row r="162" spans="1:4" ht="24.95" customHeight="1" x14ac:dyDescent="0.2">
      <c r="A162" s="94"/>
      <c r="B162" s="130"/>
      <c r="C162" s="94"/>
      <c r="D162" s="132"/>
    </row>
    <row r="163" spans="1:4" ht="24.95" customHeight="1" x14ac:dyDescent="0.2">
      <c r="A163" s="94"/>
      <c r="B163" s="130"/>
      <c r="C163" s="94"/>
      <c r="D163" s="132"/>
    </row>
    <row r="164" spans="1:4" ht="24.95" customHeight="1" x14ac:dyDescent="0.2">
      <c r="A164" s="94"/>
      <c r="B164" s="130"/>
      <c r="C164" s="94"/>
      <c r="D164" s="132"/>
    </row>
    <row r="165" spans="1:4" ht="24.95" customHeight="1" x14ac:dyDescent="0.2">
      <c r="A165" s="94"/>
      <c r="B165" s="130"/>
      <c r="C165" s="94"/>
      <c r="D165" s="132"/>
    </row>
    <row r="166" spans="1:4" ht="24.95" customHeight="1" x14ac:dyDescent="0.2">
      <c r="A166" s="94"/>
      <c r="B166" s="130"/>
      <c r="C166" s="94"/>
      <c r="D166" s="132"/>
    </row>
    <row r="167" spans="1:4" ht="24.95" customHeight="1" x14ac:dyDescent="0.2">
      <c r="A167" s="94"/>
      <c r="B167" s="130"/>
      <c r="C167" s="94"/>
      <c r="D167" s="132"/>
    </row>
    <row r="168" spans="1:4" ht="24.95" customHeight="1" x14ac:dyDescent="0.2">
      <c r="A168" s="94"/>
      <c r="B168" s="130"/>
      <c r="C168" s="94"/>
      <c r="D168" s="132"/>
    </row>
    <row r="169" spans="1:4" ht="24.95" customHeight="1" x14ac:dyDescent="0.2">
      <c r="A169" s="94"/>
      <c r="B169" s="130"/>
      <c r="C169" s="94"/>
      <c r="D169" s="132"/>
    </row>
    <row r="170" spans="1:4" ht="24.95" customHeight="1" x14ac:dyDescent="0.2">
      <c r="A170" s="94"/>
      <c r="B170" s="130"/>
      <c r="C170" s="94"/>
      <c r="D170" s="132"/>
    </row>
    <row r="171" spans="1:4" ht="24.95" customHeight="1" x14ac:dyDescent="0.2">
      <c r="A171" s="94"/>
      <c r="B171" s="130"/>
      <c r="C171" s="94"/>
      <c r="D171" s="132"/>
    </row>
    <row r="172" spans="1:4" ht="24.95" customHeight="1" x14ac:dyDescent="0.2">
      <c r="A172" s="94"/>
      <c r="B172" s="130"/>
      <c r="C172" s="94"/>
      <c r="D172" s="132"/>
    </row>
    <row r="173" spans="1:4" ht="24.95" customHeight="1" x14ac:dyDescent="0.2">
      <c r="A173" s="94"/>
      <c r="B173" s="130"/>
      <c r="C173" s="94"/>
      <c r="D173" s="132"/>
    </row>
    <row r="174" spans="1:4" ht="24.95" customHeight="1" x14ac:dyDescent="0.2">
      <c r="A174" s="94"/>
      <c r="B174" s="130"/>
      <c r="C174" s="94"/>
      <c r="D174" s="132"/>
    </row>
    <row r="175" spans="1:4" ht="24.95" customHeight="1" x14ac:dyDescent="0.2">
      <c r="A175" s="94"/>
      <c r="B175" s="130"/>
      <c r="C175" s="94"/>
      <c r="D175" s="132"/>
    </row>
    <row r="176" spans="1:4" ht="24.95" customHeight="1" x14ac:dyDescent="0.2">
      <c r="A176" s="94"/>
      <c r="B176" s="130"/>
      <c r="C176" s="94"/>
      <c r="D176" s="132"/>
    </row>
    <row r="177" spans="1:4" ht="24.95" customHeight="1" x14ac:dyDescent="0.2">
      <c r="A177" s="94"/>
      <c r="B177" s="130"/>
      <c r="C177" s="94"/>
      <c r="D177" s="132"/>
    </row>
    <row r="178" spans="1:4" ht="24.95" customHeight="1" x14ac:dyDescent="0.2">
      <c r="A178" s="94"/>
      <c r="B178" s="130"/>
      <c r="C178" s="94"/>
      <c r="D178" s="132"/>
    </row>
    <row r="179" spans="1:4" ht="24.95" customHeight="1" x14ac:dyDescent="0.2">
      <c r="A179" s="94"/>
      <c r="B179" s="130"/>
      <c r="C179" s="94"/>
      <c r="D179" s="132"/>
    </row>
    <row r="180" spans="1:4" ht="24.95" customHeight="1" x14ac:dyDescent="0.2">
      <c r="A180" s="94"/>
      <c r="B180" s="130"/>
      <c r="C180" s="94"/>
      <c r="D180" s="132"/>
    </row>
    <row r="181" spans="1:4" ht="24.95" customHeight="1" x14ac:dyDescent="0.2">
      <c r="A181" s="94"/>
      <c r="B181" s="130"/>
      <c r="C181" s="94"/>
      <c r="D181" s="132"/>
    </row>
    <row r="182" spans="1:4" ht="24.95" customHeight="1" x14ac:dyDescent="0.2">
      <c r="A182" s="94"/>
      <c r="B182" s="130"/>
      <c r="C182" s="94"/>
      <c r="D182" s="132"/>
    </row>
    <row r="183" spans="1:4" ht="24.95" customHeight="1" x14ac:dyDescent="0.2">
      <c r="A183" s="94"/>
      <c r="B183" s="130"/>
      <c r="C183" s="94"/>
      <c r="D183" s="132"/>
    </row>
    <row r="184" spans="1:4" ht="24.95" customHeight="1" x14ac:dyDescent="0.2">
      <c r="A184" s="94"/>
      <c r="B184" s="130"/>
      <c r="C184" s="94"/>
      <c r="D184" s="132"/>
    </row>
    <row r="185" spans="1:4" ht="24.95" customHeight="1" x14ac:dyDescent="0.2">
      <c r="A185" s="94"/>
      <c r="B185" s="130"/>
      <c r="C185" s="94"/>
      <c r="D185" s="132"/>
    </row>
    <row r="186" spans="1:4" ht="24.95" customHeight="1" x14ac:dyDescent="0.2">
      <c r="A186" s="94"/>
      <c r="B186" s="130"/>
      <c r="C186" s="94"/>
      <c r="D186" s="132"/>
    </row>
    <row r="187" spans="1:4" ht="24.95" customHeight="1" x14ac:dyDescent="0.2">
      <c r="A187" s="94"/>
      <c r="B187" s="130"/>
      <c r="C187" s="94"/>
      <c r="D187" s="132"/>
    </row>
    <row r="188" spans="1:4" ht="24.95" customHeight="1" x14ac:dyDescent="0.2">
      <c r="A188" s="94"/>
      <c r="B188" s="130"/>
      <c r="C188" s="94"/>
      <c r="D188" s="132"/>
    </row>
    <row r="189" spans="1:4" ht="24.95" customHeight="1" x14ac:dyDescent="0.2">
      <c r="A189" s="94"/>
      <c r="B189" s="130"/>
      <c r="C189" s="94"/>
      <c r="D189" s="132"/>
    </row>
    <row r="190" spans="1:4" ht="24.95" customHeight="1" x14ac:dyDescent="0.2">
      <c r="A190" s="94"/>
      <c r="B190" s="130"/>
      <c r="C190" s="94"/>
      <c r="D190" s="132"/>
    </row>
    <row r="191" spans="1:4" ht="24.95" customHeight="1" x14ac:dyDescent="0.2">
      <c r="A191" s="94"/>
      <c r="B191" s="130"/>
      <c r="C191" s="94"/>
      <c r="D191" s="132"/>
    </row>
    <row r="192" spans="1:4" ht="24.95" customHeight="1" x14ac:dyDescent="0.2">
      <c r="A192" s="94"/>
      <c r="B192" s="130"/>
      <c r="C192" s="94"/>
      <c r="D192" s="132"/>
    </row>
    <row r="193" spans="1:4" ht="24.95" customHeight="1" x14ac:dyDescent="0.2">
      <c r="A193" s="94"/>
      <c r="B193" s="130"/>
      <c r="C193" s="94"/>
      <c r="D193" s="132"/>
    </row>
    <row r="194" spans="1:4" ht="24.95" customHeight="1" x14ac:dyDescent="0.2">
      <c r="A194" s="94"/>
      <c r="B194" s="130"/>
      <c r="C194" s="94"/>
      <c r="D194" s="132"/>
    </row>
    <row r="195" spans="1:4" ht="24.95" customHeight="1" x14ac:dyDescent="0.2">
      <c r="A195" s="94"/>
      <c r="B195" s="130"/>
      <c r="C195" s="94"/>
      <c r="D195" s="132"/>
    </row>
    <row r="196" spans="1:4" ht="24.95" customHeight="1" x14ac:dyDescent="0.2">
      <c r="A196" s="94"/>
      <c r="B196" s="130"/>
      <c r="C196" s="94"/>
      <c r="D196" s="132"/>
    </row>
    <row r="197" spans="1:4" ht="24.95" customHeight="1" x14ac:dyDescent="0.2">
      <c r="A197" s="94"/>
      <c r="B197" s="130"/>
      <c r="C197" s="94"/>
      <c r="D197" s="132"/>
    </row>
    <row r="198" spans="1:4" ht="24.95" customHeight="1" x14ac:dyDescent="0.2">
      <c r="A198" s="94"/>
      <c r="B198" s="130"/>
      <c r="C198" s="94"/>
      <c r="D198" s="132"/>
    </row>
    <row r="199" spans="1:4" ht="24.95" customHeight="1" x14ac:dyDescent="0.2">
      <c r="A199" s="94"/>
      <c r="B199" s="130"/>
      <c r="C199" s="94"/>
      <c r="D199" s="132"/>
    </row>
    <row r="200" spans="1:4" ht="24.95" customHeight="1" x14ac:dyDescent="0.2">
      <c r="A200" s="94"/>
      <c r="B200" s="130"/>
      <c r="C200" s="94"/>
      <c r="D200" s="132"/>
    </row>
    <row r="201" spans="1:4" ht="24.95" customHeight="1" x14ac:dyDescent="0.2">
      <c r="A201" s="94"/>
      <c r="B201" s="130"/>
      <c r="C201" s="94"/>
      <c r="D201" s="132"/>
    </row>
    <row r="202" spans="1:4" ht="24.95" customHeight="1" x14ac:dyDescent="0.2">
      <c r="A202" s="94"/>
      <c r="B202" s="130"/>
      <c r="C202" s="94"/>
      <c r="D202" s="132"/>
    </row>
    <row r="203" spans="1:4" ht="24.95" customHeight="1" x14ac:dyDescent="0.2">
      <c r="A203" s="94"/>
      <c r="B203" s="130"/>
      <c r="C203" s="94"/>
      <c r="D203" s="132"/>
    </row>
    <row r="204" spans="1:4" ht="24.95" customHeight="1" x14ac:dyDescent="0.2">
      <c r="A204" s="94"/>
      <c r="B204" s="130"/>
      <c r="C204" s="94"/>
      <c r="D204" s="132"/>
    </row>
    <row r="205" spans="1:4" ht="24.95" customHeight="1" x14ac:dyDescent="0.2">
      <c r="A205" s="94"/>
      <c r="B205" s="130"/>
      <c r="C205" s="94"/>
      <c r="D205" s="132"/>
    </row>
    <row r="206" spans="1:4" ht="24.95" customHeight="1" x14ac:dyDescent="0.2">
      <c r="A206" s="94"/>
      <c r="B206" s="130"/>
      <c r="C206" s="94"/>
      <c r="D206" s="132"/>
    </row>
    <row r="207" spans="1:4" ht="24.95" customHeight="1" x14ac:dyDescent="0.2">
      <c r="A207" s="94"/>
      <c r="B207" s="130"/>
      <c r="C207" s="94"/>
      <c r="D207" s="132"/>
    </row>
    <row r="208" spans="1:4" ht="24.95" customHeight="1" x14ac:dyDescent="0.2">
      <c r="A208" s="94"/>
      <c r="B208" s="130"/>
      <c r="C208" s="94"/>
      <c r="D208" s="132"/>
    </row>
    <row r="209" spans="1:4" ht="24.95" customHeight="1" x14ac:dyDescent="0.2">
      <c r="A209" s="94"/>
      <c r="B209" s="130"/>
      <c r="C209" s="94"/>
      <c r="D209" s="132"/>
    </row>
    <row r="210" spans="1:4" ht="24.95" customHeight="1" x14ac:dyDescent="0.2">
      <c r="A210" s="94"/>
      <c r="B210" s="130"/>
      <c r="C210" s="94"/>
      <c r="D210" s="132"/>
    </row>
  </sheetData>
  <mergeCells count="3">
    <mergeCell ref="C2:D2"/>
    <mergeCell ref="A1:B2"/>
    <mergeCell ref="C1:D1"/>
  </mergeCells>
  <pageMargins left="0.511811024" right="0.511811024" top="0.78740157499999996" bottom="0.78740157499999996" header="0.31496062000000002" footer="0.31496062000000002"/>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14">
    <tabColor rgb="FF00B0F0"/>
  </sheetPr>
  <dimension ref="A1:N12005"/>
  <sheetViews>
    <sheetView topLeftCell="A8441" zoomScale="85" zoomScaleNormal="85" zoomScaleSheetLayoutView="85" workbookViewId="0">
      <selection activeCell="B8478" sqref="B8478"/>
    </sheetView>
  </sheetViews>
  <sheetFormatPr defaultColWidth="10.7109375" defaultRowHeight="24.95" customHeight="1" x14ac:dyDescent="0.2"/>
  <cols>
    <col min="1" max="1" width="12.7109375" style="86" customWidth="1"/>
    <col min="2" max="2" width="100.7109375" style="83" customWidth="1"/>
    <col min="3" max="3" width="12.7109375" style="82" customWidth="1"/>
    <col min="4" max="4" width="12.7109375" style="9" customWidth="1"/>
    <col min="5" max="5" width="20.7109375" style="82" customWidth="1"/>
    <col min="6" max="6" width="10.7109375" style="82"/>
    <col min="7" max="7" width="12.7109375" style="86" customWidth="1"/>
    <col min="8" max="8" width="100.7109375" style="83" customWidth="1"/>
    <col min="9" max="9" width="12.7109375" style="82" customWidth="1"/>
    <col min="10" max="11" width="25.7109375" style="9" customWidth="1"/>
    <col min="12" max="12" width="20.7109375" style="82" customWidth="1"/>
    <col min="13" max="14" width="23.85546875" style="82" customWidth="1"/>
    <col min="15" max="16384" width="10.7109375" style="82"/>
  </cols>
  <sheetData>
    <row r="1" spans="1:14" ht="19.5" x14ac:dyDescent="0.2">
      <c r="A1" s="245" t="s">
        <v>4181</v>
      </c>
      <c r="B1" s="246"/>
      <c r="C1" s="247" t="s">
        <v>16143</v>
      </c>
      <c r="D1" s="248">
        <f>K1</f>
        <v>43132</v>
      </c>
      <c r="G1" s="249" t="s">
        <v>4181</v>
      </c>
      <c r="H1" s="250"/>
      <c r="I1" s="251">
        <v>0</v>
      </c>
      <c r="J1" s="252" t="s">
        <v>16144</v>
      </c>
      <c r="K1" s="248">
        <v>43132</v>
      </c>
      <c r="M1" s="1019" t="s">
        <v>16145</v>
      </c>
      <c r="N1" s="1020"/>
    </row>
    <row r="2" spans="1:14" ht="15.75" x14ac:dyDescent="0.2">
      <c r="A2" s="253">
        <f>I1</f>
        <v>0</v>
      </c>
      <c r="B2" s="246"/>
      <c r="C2" s="254"/>
      <c r="D2" s="255" t="str">
        <f>'[7]Planilha Orçamentária'!E5</f>
        <v>DESONERADO</v>
      </c>
      <c r="E2" s="9"/>
      <c r="G2" s="1021" t="s">
        <v>59</v>
      </c>
      <c r="H2" s="1022" t="s">
        <v>4183</v>
      </c>
      <c r="I2" s="1023" t="s">
        <v>16146</v>
      </c>
      <c r="J2" s="1024" t="s">
        <v>16147</v>
      </c>
      <c r="K2" s="1024"/>
      <c r="M2" s="256" t="s">
        <v>4182</v>
      </c>
      <c r="N2" s="256" t="s">
        <v>16148</v>
      </c>
    </row>
    <row r="3" spans="1:14" ht="15" x14ac:dyDescent="0.2">
      <c r="A3" s="257" t="s">
        <v>59</v>
      </c>
      <c r="B3" s="258" t="s">
        <v>4183</v>
      </c>
      <c r="C3" s="259" t="s">
        <v>16146</v>
      </c>
      <c r="D3" s="256" t="s">
        <v>4184</v>
      </c>
      <c r="G3" s="1021"/>
      <c r="H3" s="1022"/>
      <c r="I3" s="1023"/>
      <c r="J3" s="256" t="s">
        <v>4182</v>
      </c>
      <c r="K3" s="256" t="s">
        <v>16148</v>
      </c>
      <c r="M3" s="260">
        <v>0.89539999999999997</v>
      </c>
      <c r="N3" s="260">
        <v>1.1903999999999999</v>
      </c>
    </row>
    <row r="4" spans="1:14" ht="25.5" x14ac:dyDescent="0.2">
      <c r="A4" s="261">
        <v>97141</v>
      </c>
      <c r="B4" s="262" t="s">
        <v>4186</v>
      </c>
      <c r="C4" s="263" t="s">
        <v>776</v>
      </c>
      <c r="D4" s="264" t="s">
        <v>16149</v>
      </c>
      <c r="E4" s="265" t="s">
        <v>4185</v>
      </c>
      <c r="F4" s="266"/>
      <c r="G4" s="267" t="s">
        <v>16150</v>
      </c>
      <c r="H4" s="262" t="s">
        <v>4186</v>
      </c>
      <c r="I4" s="263" t="s">
        <v>776</v>
      </c>
      <c r="J4" s="264" t="s">
        <v>16149</v>
      </c>
      <c r="K4" s="264" t="s">
        <v>16151</v>
      </c>
      <c r="L4" s="265" t="s">
        <v>4185</v>
      </c>
    </row>
    <row r="5" spans="1:14" ht="25.5" x14ac:dyDescent="0.2">
      <c r="A5" s="261">
        <v>97142</v>
      </c>
      <c r="B5" s="262" t="s">
        <v>4188</v>
      </c>
      <c r="C5" s="263" t="s">
        <v>776</v>
      </c>
      <c r="D5" s="264" t="s">
        <v>12820</v>
      </c>
      <c r="F5" s="266"/>
      <c r="G5" s="267" t="s">
        <v>16152</v>
      </c>
      <c r="H5" s="262" t="s">
        <v>4188</v>
      </c>
      <c r="I5" s="263" t="s">
        <v>776</v>
      </c>
      <c r="J5" s="264" t="s">
        <v>12820</v>
      </c>
      <c r="K5" s="264" t="s">
        <v>7544</v>
      </c>
    </row>
    <row r="6" spans="1:14" ht="25.5" x14ac:dyDescent="0.2">
      <c r="A6" s="261">
        <v>97143</v>
      </c>
      <c r="B6" s="262" t="s">
        <v>4190</v>
      </c>
      <c r="C6" s="263" t="s">
        <v>776</v>
      </c>
      <c r="D6" s="264" t="s">
        <v>13075</v>
      </c>
      <c r="F6" s="266"/>
      <c r="G6" s="267" t="s">
        <v>16153</v>
      </c>
      <c r="H6" s="262" t="s">
        <v>4190</v>
      </c>
      <c r="I6" s="263" t="s">
        <v>776</v>
      </c>
      <c r="J6" s="264" t="s">
        <v>13075</v>
      </c>
      <c r="K6" s="264" t="s">
        <v>16154</v>
      </c>
    </row>
    <row r="7" spans="1:14" ht="25.5" x14ac:dyDescent="0.2">
      <c r="A7" s="261">
        <v>97144</v>
      </c>
      <c r="B7" s="262" t="s">
        <v>4192</v>
      </c>
      <c r="C7" s="263" t="s">
        <v>776</v>
      </c>
      <c r="D7" s="264" t="s">
        <v>16155</v>
      </c>
      <c r="F7" s="266"/>
      <c r="G7" s="267" t="s">
        <v>16156</v>
      </c>
      <c r="H7" s="262" t="s">
        <v>4192</v>
      </c>
      <c r="I7" s="263" t="s">
        <v>776</v>
      </c>
      <c r="J7" s="264" t="s">
        <v>16155</v>
      </c>
      <c r="K7" s="264" t="s">
        <v>13525</v>
      </c>
    </row>
    <row r="8" spans="1:14" ht="25.5" x14ac:dyDescent="0.2">
      <c r="A8" s="261">
        <v>97145</v>
      </c>
      <c r="B8" s="262" t="s">
        <v>4194</v>
      </c>
      <c r="C8" s="263" t="s">
        <v>776</v>
      </c>
      <c r="D8" s="264" t="s">
        <v>16157</v>
      </c>
      <c r="F8" s="266"/>
      <c r="G8" s="267" t="s">
        <v>16158</v>
      </c>
      <c r="H8" s="262" t="s">
        <v>4194</v>
      </c>
      <c r="I8" s="263" t="s">
        <v>776</v>
      </c>
      <c r="J8" s="264" t="s">
        <v>16157</v>
      </c>
      <c r="K8" s="264" t="s">
        <v>12907</v>
      </c>
    </row>
    <row r="9" spans="1:14" ht="25.5" x14ac:dyDescent="0.2">
      <c r="A9" s="261">
        <v>97146</v>
      </c>
      <c r="B9" s="262" t="s">
        <v>4196</v>
      </c>
      <c r="C9" s="263" t="s">
        <v>776</v>
      </c>
      <c r="D9" s="264" t="s">
        <v>8298</v>
      </c>
      <c r="F9" s="266"/>
      <c r="G9" s="267" t="s">
        <v>16159</v>
      </c>
      <c r="H9" s="262" t="s">
        <v>4196</v>
      </c>
      <c r="I9" s="263" t="s">
        <v>776</v>
      </c>
      <c r="J9" s="264" t="s">
        <v>8298</v>
      </c>
      <c r="K9" s="264" t="s">
        <v>14000</v>
      </c>
    </row>
    <row r="10" spans="1:14" ht="25.5" x14ac:dyDescent="0.2">
      <c r="A10" s="261">
        <v>97147</v>
      </c>
      <c r="B10" s="262" t="s">
        <v>4198</v>
      </c>
      <c r="C10" s="263" t="s">
        <v>776</v>
      </c>
      <c r="D10" s="264" t="s">
        <v>13522</v>
      </c>
      <c r="F10" s="266"/>
      <c r="G10" s="267" t="s">
        <v>16160</v>
      </c>
      <c r="H10" s="262" t="s">
        <v>4198</v>
      </c>
      <c r="I10" s="263" t="s">
        <v>776</v>
      </c>
      <c r="J10" s="264" t="s">
        <v>13522</v>
      </c>
      <c r="K10" s="264" t="s">
        <v>9795</v>
      </c>
    </row>
    <row r="11" spans="1:14" ht="25.5" x14ac:dyDescent="0.2">
      <c r="A11" s="261">
        <v>97148</v>
      </c>
      <c r="B11" s="262" t="s">
        <v>4200</v>
      </c>
      <c r="C11" s="263" t="s">
        <v>776</v>
      </c>
      <c r="D11" s="264" t="s">
        <v>5350</v>
      </c>
      <c r="F11" s="266"/>
      <c r="G11" s="267" t="s">
        <v>16161</v>
      </c>
      <c r="H11" s="262" t="s">
        <v>4200</v>
      </c>
      <c r="I11" s="263" t="s">
        <v>776</v>
      </c>
      <c r="J11" s="264" t="s">
        <v>5350</v>
      </c>
      <c r="K11" s="264" t="s">
        <v>10081</v>
      </c>
    </row>
    <row r="12" spans="1:14" ht="25.5" x14ac:dyDescent="0.2">
      <c r="A12" s="261">
        <v>97149</v>
      </c>
      <c r="B12" s="262" t="s">
        <v>4201</v>
      </c>
      <c r="C12" s="263" t="s">
        <v>776</v>
      </c>
      <c r="D12" s="264" t="s">
        <v>13603</v>
      </c>
      <c r="F12" s="266"/>
      <c r="G12" s="267" t="s">
        <v>16162</v>
      </c>
      <c r="H12" s="262" t="s">
        <v>4201</v>
      </c>
      <c r="I12" s="263" t="s">
        <v>776</v>
      </c>
      <c r="J12" s="264" t="s">
        <v>13603</v>
      </c>
      <c r="K12" s="264" t="s">
        <v>11359</v>
      </c>
    </row>
    <row r="13" spans="1:14" ht="25.5" x14ac:dyDescent="0.2">
      <c r="A13" s="261">
        <v>97150</v>
      </c>
      <c r="B13" s="262" t="s">
        <v>4203</v>
      </c>
      <c r="C13" s="263" t="s">
        <v>776</v>
      </c>
      <c r="D13" s="264" t="s">
        <v>7966</v>
      </c>
      <c r="F13" s="266"/>
      <c r="G13" s="267" t="s">
        <v>16163</v>
      </c>
      <c r="H13" s="262" t="s">
        <v>4203</v>
      </c>
      <c r="I13" s="263" t="s">
        <v>776</v>
      </c>
      <c r="J13" s="264" t="s">
        <v>7966</v>
      </c>
      <c r="K13" s="264" t="s">
        <v>11182</v>
      </c>
    </row>
    <row r="14" spans="1:14" ht="25.5" x14ac:dyDescent="0.2">
      <c r="A14" s="261">
        <v>97151</v>
      </c>
      <c r="B14" s="262" t="s">
        <v>4204</v>
      </c>
      <c r="C14" s="263" t="s">
        <v>776</v>
      </c>
      <c r="D14" s="264" t="s">
        <v>8087</v>
      </c>
      <c r="F14" s="266"/>
      <c r="G14" s="267" t="s">
        <v>16164</v>
      </c>
      <c r="H14" s="262" t="s">
        <v>4204</v>
      </c>
      <c r="I14" s="263" t="s">
        <v>776</v>
      </c>
      <c r="J14" s="264" t="s">
        <v>8087</v>
      </c>
      <c r="K14" s="264" t="s">
        <v>16165</v>
      </c>
    </row>
    <row r="15" spans="1:14" ht="25.5" x14ac:dyDescent="0.2">
      <c r="A15" s="261">
        <v>97152</v>
      </c>
      <c r="B15" s="262" t="s">
        <v>4206</v>
      </c>
      <c r="C15" s="263" t="s">
        <v>776</v>
      </c>
      <c r="D15" s="264" t="s">
        <v>16166</v>
      </c>
      <c r="F15" s="266"/>
      <c r="G15" s="267" t="s">
        <v>16167</v>
      </c>
      <c r="H15" s="262" t="s">
        <v>4206</v>
      </c>
      <c r="I15" s="263" t="s">
        <v>776</v>
      </c>
      <c r="J15" s="264" t="s">
        <v>16166</v>
      </c>
      <c r="K15" s="264" t="s">
        <v>15083</v>
      </c>
    </row>
    <row r="16" spans="1:14" ht="25.5" x14ac:dyDescent="0.2">
      <c r="A16" s="261">
        <v>97153</v>
      </c>
      <c r="B16" s="262" t="s">
        <v>4208</v>
      </c>
      <c r="C16" s="263" t="s">
        <v>776</v>
      </c>
      <c r="D16" s="264" t="s">
        <v>16168</v>
      </c>
      <c r="F16" s="266"/>
      <c r="G16" s="267" t="s">
        <v>16169</v>
      </c>
      <c r="H16" s="262" t="s">
        <v>4208</v>
      </c>
      <c r="I16" s="263" t="s">
        <v>776</v>
      </c>
      <c r="J16" s="264" t="s">
        <v>16168</v>
      </c>
      <c r="K16" s="264" t="s">
        <v>15038</v>
      </c>
    </row>
    <row r="17" spans="1:11" ht="25.5" x14ac:dyDescent="0.2">
      <c r="A17" s="261">
        <v>97154</v>
      </c>
      <c r="B17" s="262" t="s">
        <v>4210</v>
      </c>
      <c r="C17" s="263" t="s">
        <v>776</v>
      </c>
      <c r="D17" s="264" t="s">
        <v>9547</v>
      </c>
      <c r="F17" s="266"/>
      <c r="G17" s="267" t="s">
        <v>16170</v>
      </c>
      <c r="H17" s="262" t="s">
        <v>4210</v>
      </c>
      <c r="I17" s="263" t="s">
        <v>776</v>
      </c>
      <c r="J17" s="264" t="s">
        <v>9547</v>
      </c>
      <c r="K17" s="264" t="s">
        <v>13975</v>
      </c>
    </row>
    <row r="18" spans="1:11" ht="25.5" x14ac:dyDescent="0.2">
      <c r="A18" s="261">
        <v>97155</v>
      </c>
      <c r="B18" s="262" t="s">
        <v>4211</v>
      </c>
      <c r="C18" s="263" t="s">
        <v>776</v>
      </c>
      <c r="D18" s="264" t="s">
        <v>13263</v>
      </c>
      <c r="F18" s="266"/>
      <c r="G18" s="267" t="s">
        <v>16171</v>
      </c>
      <c r="H18" s="262" t="s">
        <v>4211</v>
      </c>
      <c r="I18" s="263" t="s">
        <v>776</v>
      </c>
      <c r="J18" s="264" t="s">
        <v>13263</v>
      </c>
      <c r="K18" s="264" t="s">
        <v>14201</v>
      </c>
    </row>
    <row r="19" spans="1:11" ht="25.5" x14ac:dyDescent="0.2">
      <c r="A19" s="261">
        <v>97156</v>
      </c>
      <c r="B19" s="262" t="s">
        <v>4212</v>
      </c>
      <c r="C19" s="263" t="s">
        <v>776</v>
      </c>
      <c r="D19" s="264" t="s">
        <v>16172</v>
      </c>
      <c r="F19" s="266"/>
      <c r="G19" s="267" t="s">
        <v>16173</v>
      </c>
      <c r="H19" s="262" t="s">
        <v>4212</v>
      </c>
      <c r="I19" s="263" t="s">
        <v>776</v>
      </c>
      <c r="J19" s="264" t="s">
        <v>16172</v>
      </c>
      <c r="K19" s="264" t="s">
        <v>13628</v>
      </c>
    </row>
    <row r="20" spans="1:11" ht="25.5" x14ac:dyDescent="0.2">
      <c r="A20" s="261">
        <v>97157</v>
      </c>
      <c r="B20" s="262" t="s">
        <v>4213</v>
      </c>
      <c r="C20" s="263" t="s">
        <v>776</v>
      </c>
      <c r="D20" s="264" t="s">
        <v>11136</v>
      </c>
      <c r="F20" s="266"/>
      <c r="G20" s="267" t="s">
        <v>16174</v>
      </c>
      <c r="H20" s="262" t="s">
        <v>4213</v>
      </c>
      <c r="I20" s="263" t="s">
        <v>776</v>
      </c>
      <c r="J20" s="264" t="s">
        <v>11136</v>
      </c>
      <c r="K20" s="264" t="s">
        <v>5240</v>
      </c>
    </row>
    <row r="21" spans="1:11" ht="25.5" x14ac:dyDescent="0.2">
      <c r="A21" s="261">
        <v>97158</v>
      </c>
      <c r="B21" s="262" t="s">
        <v>4215</v>
      </c>
      <c r="C21" s="263" t="s">
        <v>776</v>
      </c>
      <c r="D21" s="264" t="s">
        <v>4665</v>
      </c>
      <c r="F21" s="266"/>
      <c r="G21" s="261" t="s">
        <v>16175</v>
      </c>
      <c r="H21" s="262" t="s">
        <v>4215</v>
      </c>
      <c r="I21" s="263" t="s">
        <v>776</v>
      </c>
      <c r="J21" s="264" t="s">
        <v>4665</v>
      </c>
      <c r="K21" s="264" t="s">
        <v>4892</v>
      </c>
    </row>
    <row r="22" spans="1:11" ht="25.5" x14ac:dyDescent="0.2">
      <c r="A22" s="261">
        <v>97159</v>
      </c>
      <c r="B22" s="262" t="s">
        <v>4217</v>
      </c>
      <c r="C22" s="263" t="s">
        <v>776</v>
      </c>
      <c r="D22" s="264" t="s">
        <v>9694</v>
      </c>
      <c r="F22" s="266"/>
      <c r="G22" s="267" t="s">
        <v>16176</v>
      </c>
      <c r="H22" s="262" t="s">
        <v>4217</v>
      </c>
      <c r="I22" s="263" t="s">
        <v>776</v>
      </c>
      <c r="J22" s="264" t="s">
        <v>9694</v>
      </c>
      <c r="K22" s="264" t="s">
        <v>8910</v>
      </c>
    </row>
    <row r="23" spans="1:11" ht="25.5" x14ac:dyDescent="0.2">
      <c r="A23" s="261">
        <v>97160</v>
      </c>
      <c r="B23" s="262" t="s">
        <v>4219</v>
      </c>
      <c r="C23" s="263" t="s">
        <v>776</v>
      </c>
      <c r="D23" s="264" t="s">
        <v>9104</v>
      </c>
      <c r="F23" s="266"/>
      <c r="G23" s="267" t="s">
        <v>16177</v>
      </c>
      <c r="H23" s="262" t="s">
        <v>4219</v>
      </c>
      <c r="I23" s="263" t="s">
        <v>776</v>
      </c>
      <c r="J23" s="264" t="s">
        <v>9104</v>
      </c>
      <c r="K23" s="264" t="s">
        <v>14764</v>
      </c>
    </row>
    <row r="24" spans="1:11" ht="25.5" x14ac:dyDescent="0.2">
      <c r="A24" s="261">
        <v>97161</v>
      </c>
      <c r="B24" s="262" t="s">
        <v>4221</v>
      </c>
      <c r="C24" s="263" t="s">
        <v>776</v>
      </c>
      <c r="D24" s="264" t="s">
        <v>7556</v>
      </c>
      <c r="F24" s="266"/>
      <c r="G24" s="267" t="s">
        <v>16178</v>
      </c>
      <c r="H24" s="262" t="s">
        <v>4221</v>
      </c>
      <c r="I24" s="263" t="s">
        <v>776</v>
      </c>
      <c r="J24" s="264" t="s">
        <v>7556</v>
      </c>
      <c r="K24" s="264" t="s">
        <v>11259</v>
      </c>
    </row>
    <row r="25" spans="1:11" ht="25.5" x14ac:dyDescent="0.2">
      <c r="A25" s="261">
        <v>97162</v>
      </c>
      <c r="B25" s="262" t="s">
        <v>4223</v>
      </c>
      <c r="C25" s="263" t="s">
        <v>776</v>
      </c>
      <c r="D25" s="264" t="s">
        <v>9472</v>
      </c>
      <c r="F25" s="266"/>
      <c r="G25" s="267" t="s">
        <v>16179</v>
      </c>
      <c r="H25" s="262" t="s">
        <v>4223</v>
      </c>
      <c r="I25" s="263" t="s">
        <v>776</v>
      </c>
      <c r="J25" s="264" t="s">
        <v>9472</v>
      </c>
      <c r="K25" s="264" t="s">
        <v>13498</v>
      </c>
    </row>
    <row r="26" spans="1:11" ht="25.5" x14ac:dyDescent="0.2">
      <c r="A26" s="261">
        <v>97163</v>
      </c>
      <c r="B26" s="262" t="s">
        <v>4225</v>
      </c>
      <c r="C26" s="263" t="s">
        <v>776</v>
      </c>
      <c r="D26" s="264" t="s">
        <v>5952</v>
      </c>
      <c r="F26" s="266"/>
      <c r="G26" s="267" t="s">
        <v>16180</v>
      </c>
      <c r="H26" s="262" t="s">
        <v>4225</v>
      </c>
      <c r="I26" s="263" t="s">
        <v>776</v>
      </c>
      <c r="J26" s="264" t="s">
        <v>5952</v>
      </c>
      <c r="K26" s="264" t="s">
        <v>11865</v>
      </c>
    </row>
    <row r="27" spans="1:11" ht="25.5" x14ac:dyDescent="0.2">
      <c r="A27" s="261">
        <v>97164</v>
      </c>
      <c r="B27" s="262" t="s">
        <v>4227</v>
      </c>
      <c r="C27" s="263" t="s">
        <v>776</v>
      </c>
      <c r="D27" s="264" t="s">
        <v>12856</v>
      </c>
      <c r="F27" s="266"/>
      <c r="G27" s="267" t="s">
        <v>16181</v>
      </c>
      <c r="H27" s="262" t="s">
        <v>4227</v>
      </c>
      <c r="I27" s="263" t="s">
        <v>776</v>
      </c>
      <c r="J27" s="264" t="s">
        <v>12856</v>
      </c>
      <c r="K27" s="264" t="s">
        <v>13162</v>
      </c>
    </row>
    <row r="28" spans="1:11" ht="25.5" x14ac:dyDescent="0.2">
      <c r="A28" s="261">
        <v>97165</v>
      </c>
      <c r="B28" s="262" t="s">
        <v>4229</v>
      </c>
      <c r="C28" s="263" t="s">
        <v>776</v>
      </c>
      <c r="D28" s="264" t="s">
        <v>8912</v>
      </c>
      <c r="F28" s="266"/>
      <c r="G28" s="267" t="s">
        <v>16182</v>
      </c>
      <c r="H28" s="262" t="s">
        <v>4229</v>
      </c>
      <c r="I28" s="263" t="s">
        <v>776</v>
      </c>
      <c r="J28" s="264" t="s">
        <v>8912</v>
      </c>
      <c r="K28" s="264" t="s">
        <v>14465</v>
      </c>
    </row>
    <row r="29" spans="1:11" ht="25.5" x14ac:dyDescent="0.2">
      <c r="A29" s="261">
        <v>97166</v>
      </c>
      <c r="B29" s="262" t="s">
        <v>4230</v>
      </c>
      <c r="C29" s="263" t="s">
        <v>776</v>
      </c>
      <c r="D29" s="264" t="s">
        <v>7826</v>
      </c>
      <c r="F29" s="266"/>
      <c r="G29" s="267" t="s">
        <v>16183</v>
      </c>
      <c r="H29" s="262" t="s">
        <v>4230</v>
      </c>
      <c r="I29" s="263" t="s">
        <v>776</v>
      </c>
      <c r="J29" s="264" t="s">
        <v>7826</v>
      </c>
      <c r="K29" s="264" t="s">
        <v>13516</v>
      </c>
    </row>
    <row r="30" spans="1:11" ht="25.5" x14ac:dyDescent="0.2">
      <c r="A30" s="261">
        <v>97167</v>
      </c>
      <c r="B30" s="262" t="s">
        <v>4232</v>
      </c>
      <c r="C30" s="263" t="s">
        <v>776</v>
      </c>
      <c r="D30" s="264" t="s">
        <v>12252</v>
      </c>
      <c r="F30" s="266"/>
      <c r="G30" s="267" t="s">
        <v>16184</v>
      </c>
      <c r="H30" s="262" t="s">
        <v>4232</v>
      </c>
      <c r="I30" s="263" t="s">
        <v>776</v>
      </c>
      <c r="J30" s="264" t="s">
        <v>12252</v>
      </c>
      <c r="K30" s="264" t="s">
        <v>11020</v>
      </c>
    </row>
    <row r="31" spans="1:11" ht="25.5" x14ac:dyDescent="0.2">
      <c r="A31" s="261">
        <v>97168</v>
      </c>
      <c r="B31" s="262" t="s">
        <v>4233</v>
      </c>
      <c r="C31" s="263" t="s">
        <v>776</v>
      </c>
      <c r="D31" s="264" t="s">
        <v>16185</v>
      </c>
      <c r="F31" s="266"/>
      <c r="G31" s="267" t="s">
        <v>16186</v>
      </c>
      <c r="H31" s="262" t="s">
        <v>4233</v>
      </c>
      <c r="I31" s="263" t="s">
        <v>776</v>
      </c>
      <c r="J31" s="264" t="s">
        <v>16185</v>
      </c>
      <c r="K31" s="264" t="s">
        <v>16187</v>
      </c>
    </row>
    <row r="32" spans="1:11" ht="25.5" x14ac:dyDescent="0.2">
      <c r="A32" s="261">
        <v>97169</v>
      </c>
      <c r="B32" s="262" t="s">
        <v>4234</v>
      </c>
      <c r="C32" s="263" t="s">
        <v>776</v>
      </c>
      <c r="D32" s="264" t="s">
        <v>7733</v>
      </c>
      <c r="F32" s="266"/>
      <c r="G32" s="261" t="s">
        <v>16188</v>
      </c>
      <c r="H32" s="262" t="s">
        <v>4234</v>
      </c>
      <c r="I32" s="263" t="s">
        <v>776</v>
      </c>
      <c r="J32" s="264" t="s">
        <v>7733</v>
      </c>
      <c r="K32" s="264" t="s">
        <v>15193</v>
      </c>
    </row>
    <row r="33" spans="1:11" ht="25.5" x14ac:dyDescent="0.2">
      <c r="A33" s="261">
        <v>97170</v>
      </c>
      <c r="B33" s="262" t="s">
        <v>4235</v>
      </c>
      <c r="C33" s="263" t="s">
        <v>776</v>
      </c>
      <c r="D33" s="264" t="s">
        <v>10382</v>
      </c>
      <c r="F33" s="266"/>
      <c r="G33" s="261" t="s">
        <v>16189</v>
      </c>
      <c r="H33" s="262" t="s">
        <v>4235</v>
      </c>
      <c r="I33" s="263" t="s">
        <v>776</v>
      </c>
      <c r="J33" s="264" t="s">
        <v>10382</v>
      </c>
      <c r="K33" s="264" t="s">
        <v>5948</v>
      </c>
    </row>
    <row r="34" spans="1:11" ht="25.5" x14ac:dyDescent="0.2">
      <c r="A34" s="261">
        <v>97171</v>
      </c>
      <c r="B34" s="262" t="s">
        <v>4236</v>
      </c>
      <c r="C34" s="263" t="s">
        <v>776</v>
      </c>
      <c r="D34" s="264" t="s">
        <v>16190</v>
      </c>
      <c r="F34" s="266"/>
      <c r="G34" s="261" t="s">
        <v>16191</v>
      </c>
      <c r="H34" s="262" t="s">
        <v>4236</v>
      </c>
      <c r="I34" s="263" t="s">
        <v>776</v>
      </c>
      <c r="J34" s="264" t="s">
        <v>16190</v>
      </c>
      <c r="K34" s="264" t="s">
        <v>16192</v>
      </c>
    </row>
    <row r="35" spans="1:11" ht="25.5" x14ac:dyDescent="0.2">
      <c r="A35" s="261">
        <v>97172</v>
      </c>
      <c r="B35" s="262" t="s">
        <v>4238</v>
      </c>
      <c r="C35" s="263" t="s">
        <v>776</v>
      </c>
      <c r="D35" s="264" t="s">
        <v>16193</v>
      </c>
      <c r="F35" s="266"/>
      <c r="G35" s="261" t="s">
        <v>16194</v>
      </c>
      <c r="H35" s="262" t="s">
        <v>4238</v>
      </c>
      <c r="I35" s="263" t="s">
        <v>776</v>
      </c>
      <c r="J35" s="264" t="s">
        <v>16193</v>
      </c>
      <c r="K35" s="264" t="s">
        <v>14099</v>
      </c>
    </row>
    <row r="36" spans="1:11" ht="25.5" x14ac:dyDescent="0.2">
      <c r="A36" s="261">
        <v>97173</v>
      </c>
      <c r="B36" s="262" t="s">
        <v>4239</v>
      </c>
      <c r="C36" s="263" t="s">
        <v>776</v>
      </c>
      <c r="D36" s="264" t="s">
        <v>13571</v>
      </c>
      <c r="F36" s="266"/>
      <c r="G36" s="261" t="s">
        <v>16195</v>
      </c>
      <c r="H36" s="262" t="s">
        <v>4239</v>
      </c>
      <c r="I36" s="263" t="s">
        <v>776</v>
      </c>
      <c r="J36" s="264" t="s">
        <v>13571</v>
      </c>
      <c r="K36" s="264" t="s">
        <v>6431</v>
      </c>
    </row>
    <row r="37" spans="1:11" ht="25.5" x14ac:dyDescent="0.2">
      <c r="A37" s="261">
        <v>97174</v>
      </c>
      <c r="B37" s="262" t="s">
        <v>4241</v>
      </c>
      <c r="C37" s="263" t="s">
        <v>776</v>
      </c>
      <c r="D37" s="264" t="s">
        <v>16196</v>
      </c>
      <c r="F37" s="266"/>
      <c r="G37" s="261" t="s">
        <v>16197</v>
      </c>
      <c r="H37" s="262" t="s">
        <v>4241</v>
      </c>
      <c r="I37" s="263" t="s">
        <v>776</v>
      </c>
      <c r="J37" s="264" t="s">
        <v>16196</v>
      </c>
      <c r="K37" s="264" t="s">
        <v>6605</v>
      </c>
    </row>
    <row r="38" spans="1:11" ht="25.5" x14ac:dyDescent="0.2">
      <c r="A38" s="261">
        <v>97175</v>
      </c>
      <c r="B38" s="262" t="s">
        <v>4242</v>
      </c>
      <c r="C38" s="263" t="s">
        <v>776</v>
      </c>
      <c r="D38" s="264" t="s">
        <v>14237</v>
      </c>
      <c r="F38" s="266"/>
      <c r="G38" s="261" t="s">
        <v>16198</v>
      </c>
      <c r="H38" s="262" t="s">
        <v>4242</v>
      </c>
      <c r="I38" s="263" t="s">
        <v>776</v>
      </c>
      <c r="J38" s="264" t="s">
        <v>14237</v>
      </c>
      <c r="K38" s="264" t="s">
        <v>14621</v>
      </c>
    </row>
    <row r="39" spans="1:11" ht="25.5" x14ac:dyDescent="0.2">
      <c r="A39" s="261">
        <v>97176</v>
      </c>
      <c r="B39" s="262" t="s">
        <v>4243</v>
      </c>
      <c r="C39" s="263" t="s">
        <v>776</v>
      </c>
      <c r="D39" s="264" t="s">
        <v>13334</v>
      </c>
      <c r="F39" s="266"/>
      <c r="G39" s="261" t="s">
        <v>16199</v>
      </c>
      <c r="H39" s="262" t="s">
        <v>4243</v>
      </c>
      <c r="I39" s="263" t="s">
        <v>776</v>
      </c>
      <c r="J39" s="264" t="s">
        <v>13334</v>
      </c>
      <c r="K39" s="264" t="s">
        <v>7920</v>
      </c>
    </row>
    <row r="40" spans="1:11" ht="38.25" x14ac:dyDescent="0.2">
      <c r="A40" s="261">
        <v>97177</v>
      </c>
      <c r="B40" s="262" t="s">
        <v>4245</v>
      </c>
      <c r="C40" s="263" t="s">
        <v>776</v>
      </c>
      <c r="D40" s="264" t="s">
        <v>16200</v>
      </c>
      <c r="F40" s="266"/>
      <c r="G40" s="261" t="s">
        <v>16201</v>
      </c>
      <c r="H40" s="262" t="s">
        <v>4245</v>
      </c>
      <c r="I40" s="263" t="s">
        <v>776</v>
      </c>
      <c r="J40" s="264" t="s">
        <v>16200</v>
      </c>
      <c r="K40" s="264" t="s">
        <v>16202</v>
      </c>
    </row>
    <row r="41" spans="1:11" ht="38.25" x14ac:dyDescent="0.2">
      <c r="A41" s="261">
        <v>97178</v>
      </c>
      <c r="B41" s="262" t="s">
        <v>4246</v>
      </c>
      <c r="C41" s="263" t="s">
        <v>776</v>
      </c>
      <c r="D41" s="264" t="s">
        <v>16203</v>
      </c>
      <c r="F41" s="266"/>
      <c r="G41" s="261" t="s">
        <v>16204</v>
      </c>
      <c r="H41" s="262" t="s">
        <v>4246</v>
      </c>
      <c r="I41" s="263" t="s">
        <v>776</v>
      </c>
      <c r="J41" s="264" t="s">
        <v>16203</v>
      </c>
      <c r="K41" s="264" t="s">
        <v>16205</v>
      </c>
    </row>
    <row r="42" spans="1:11" ht="38.25" x14ac:dyDescent="0.2">
      <c r="A42" s="261">
        <v>97179</v>
      </c>
      <c r="B42" s="262" t="s">
        <v>4247</v>
      </c>
      <c r="C42" s="263" t="s">
        <v>776</v>
      </c>
      <c r="D42" s="264" t="s">
        <v>13741</v>
      </c>
      <c r="F42" s="266"/>
      <c r="G42" s="261" t="s">
        <v>16206</v>
      </c>
      <c r="H42" s="262" t="s">
        <v>4247</v>
      </c>
      <c r="I42" s="263" t="s">
        <v>776</v>
      </c>
      <c r="J42" s="264" t="s">
        <v>13741</v>
      </c>
      <c r="K42" s="264" t="s">
        <v>15162</v>
      </c>
    </row>
    <row r="43" spans="1:11" ht="38.25" x14ac:dyDescent="0.2">
      <c r="A43" s="261">
        <v>97180</v>
      </c>
      <c r="B43" s="262" t="s">
        <v>4248</v>
      </c>
      <c r="C43" s="263" t="s">
        <v>776</v>
      </c>
      <c r="D43" s="264" t="s">
        <v>14349</v>
      </c>
      <c r="F43" s="266"/>
      <c r="G43" s="261" t="s">
        <v>16207</v>
      </c>
      <c r="H43" s="262" t="s">
        <v>4248</v>
      </c>
      <c r="I43" s="263" t="s">
        <v>776</v>
      </c>
      <c r="J43" s="264" t="s">
        <v>14349</v>
      </c>
      <c r="K43" s="264" t="s">
        <v>16208</v>
      </c>
    </row>
    <row r="44" spans="1:11" ht="38.25" x14ac:dyDescent="0.2">
      <c r="A44" s="261">
        <v>97181</v>
      </c>
      <c r="B44" s="262" t="s">
        <v>4249</v>
      </c>
      <c r="C44" s="263" t="s">
        <v>776</v>
      </c>
      <c r="D44" s="264" t="s">
        <v>16209</v>
      </c>
      <c r="F44" s="266"/>
      <c r="G44" s="261" t="s">
        <v>16210</v>
      </c>
      <c r="H44" s="262" t="s">
        <v>4249</v>
      </c>
      <c r="I44" s="263" t="s">
        <v>776</v>
      </c>
      <c r="J44" s="264" t="s">
        <v>16209</v>
      </c>
      <c r="K44" s="264" t="s">
        <v>16211</v>
      </c>
    </row>
    <row r="45" spans="1:11" ht="38.25" x14ac:dyDescent="0.2">
      <c r="A45" s="261">
        <v>97182</v>
      </c>
      <c r="B45" s="262" t="s">
        <v>4250</v>
      </c>
      <c r="C45" s="263" t="s">
        <v>776</v>
      </c>
      <c r="D45" s="264" t="s">
        <v>16212</v>
      </c>
      <c r="F45" s="266"/>
      <c r="G45" s="261" t="s">
        <v>16213</v>
      </c>
      <c r="H45" s="262" t="s">
        <v>4250</v>
      </c>
      <c r="I45" s="263" t="s">
        <v>776</v>
      </c>
      <c r="J45" s="264" t="s">
        <v>16212</v>
      </c>
      <c r="K45" s="264" t="s">
        <v>16214</v>
      </c>
    </row>
    <row r="46" spans="1:11" ht="25.5" x14ac:dyDescent="0.2">
      <c r="A46" s="261">
        <v>97183</v>
      </c>
      <c r="B46" s="262" t="s">
        <v>4251</v>
      </c>
      <c r="C46" s="263" t="s">
        <v>776</v>
      </c>
      <c r="D46" s="264" t="s">
        <v>14678</v>
      </c>
      <c r="F46" s="266"/>
      <c r="G46" s="261" t="s">
        <v>16215</v>
      </c>
      <c r="H46" s="262" t="s">
        <v>4251</v>
      </c>
      <c r="I46" s="263" t="s">
        <v>776</v>
      </c>
      <c r="J46" s="264" t="s">
        <v>14678</v>
      </c>
      <c r="K46" s="264" t="s">
        <v>9553</v>
      </c>
    </row>
    <row r="47" spans="1:11" ht="25.5" x14ac:dyDescent="0.2">
      <c r="A47" s="261">
        <v>97184</v>
      </c>
      <c r="B47" s="262" t="s">
        <v>4253</v>
      </c>
      <c r="C47" s="263" t="s">
        <v>776</v>
      </c>
      <c r="D47" s="264" t="s">
        <v>7733</v>
      </c>
      <c r="F47" s="266"/>
      <c r="G47" s="261" t="s">
        <v>16216</v>
      </c>
      <c r="H47" s="262" t="s">
        <v>4253</v>
      </c>
      <c r="I47" s="263" t="s">
        <v>776</v>
      </c>
      <c r="J47" s="264" t="s">
        <v>7733</v>
      </c>
      <c r="K47" s="264" t="s">
        <v>12839</v>
      </c>
    </row>
    <row r="48" spans="1:11" ht="25.5" x14ac:dyDescent="0.2">
      <c r="A48" s="261">
        <v>97185</v>
      </c>
      <c r="B48" s="262" t="s">
        <v>4255</v>
      </c>
      <c r="C48" s="263" t="s">
        <v>776</v>
      </c>
      <c r="D48" s="264" t="s">
        <v>8433</v>
      </c>
      <c r="F48" s="266"/>
      <c r="G48" s="261" t="s">
        <v>16217</v>
      </c>
      <c r="H48" s="262" t="s">
        <v>4255</v>
      </c>
      <c r="I48" s="263" t="s">
        <v>776</v>
      </c>
      <c r="J48" s="264" t="s">
        <v>8433</v>
      </c>
      <c r="K48" s="264" t="s">
        <v>13257</v>
      </c>
    </row>
    <row r="49" spans="1:11" ht="25.5" x14ac:dyDescent="0.2">
      <c r="A49" s="261">
        <v>97186</v>
      </c>
      <c r="B49" s="262" t="s">
        <v>4257</v>
      </c>
      <c r="C49" s="263" t="s">
        <v>776</v>
      </c>
      <c r="D49" s="264" t="s">
        <v>14101</v>
      </c>
      <c r="F49" s="266"/>
      <c r="G49" s="261" t="s">
        <v>16218</v>
      </c>
      <c r="H49" s="262" t="s">
        <v>4257</v>
      </c>
      <c r="I49" s="263" t="s">
        <v>776</v>
      </c>
      <c r="J49" s="264" t="s">
        <v>14101</v>
      </c>
      <c r="K49" s="264" t="s">
        <v>14356</v>
      </c>
    </row>
    <row r="50" spans="1:11" ht="38.25" x14ac:dyDescent="0.2">
      <c r="A50" s="261">
        <v>97187</v>
      </c>
      <c r="B50" s="262" t="s">
        <v>4245</v>
      </c>
      <c r="C50" s="263" t="s">
        <v>776</v>
      </c>
      <c r="D50" s="264" t="s">
        <v>7434</v>
      </c>
      <c r="F50" s="266"/>
      <c r="G50" s="261" t="s">
        <v>16219</v>
      </c>
      <c r="H50" s="262" t="s">
        <v>4245</v>
      </c>
      <c r="I50" s="263" t="s">
        <v>776</v>
      </c>
      <c r="J50" s="264" t="s">
        <v>7434</v>
      </c>
      <c r="K50" s="264" t="s">
        <v>16220</v>
      </c>
    </row>
    <row r="51" spans="1:11" ht="38.25" x14ac:dyDescent="0.2">
      <c r="A51" s="261">
        <v>97188</v>
      </c>
      <c r="B51" s="262" t="s">
        <v>4259</v>
      </c>
      <c r="C51" s="263" t="s">
        <v>776</v>
      </c>
      <c r="D51" s="264" t="s">
        <v>16221</v>
      </c>
      <c r="F51" s="266"/>
      <c r="G51" s="261" t="s">
        <v>16222</v>
      </c>
      <c r="H51" s="262" t="s">
        <v>4259</v>
      </c>
      <c r="I51" s="263" t="s">
        <v>776</v>
      </c>
      <c r="J51" s="264" t="s">
        <v>16221</v>
      </c>
      <c r="K51" s="264" t="s">
        <v>5359</v>
      </c>
    </row>
    <row r="52" spans="1:11" ht="38.25" x14ac:dyDescent="0.2">
      <c r="A52" s="261">
        <v>97189</v>
      </c>
      <c r="B52" s="262" t="s">
        <v>4261</v>
      </c>
      <c r="C52" s="263" t="s">
        <v>776</v>
      </c>
      <c r="D52" s="264" t="s">
        <v>16223</v>
      </c>
      <c r="F52" s="266"/>
      <c r="G52" s="261" t="s">
        <v>16224</v>
      </c>
      <c r="H52" s="262" t="s">
        <v>4261</v>
      </c>
      <c r="I52" s="263" t="s">
        <v>776</v>
      </c>
      <c r="J52" s="264" t="s">
        <v>16223</v>
      </c>
      <c r="K52" s="264" t="s">
        <v>16225</v>
      </c>
    </row>
    <row r="53" spans="1:11" ht="38.25" x14ac:dyDescent="0.2">
      <c r="A53" s="261">
        <v>97190</v>
      </c>
      <c r="B53" s="262" t="s">
        <v>4263</v>
      </c>
      <c r="C53" s="263" t="s">
        <v>776</v>
      </c>
      <c r="D53" s="264" t="s">
        <v>14461</v>
      </c>
      <c r="F53" s="266"/>
      <c r="G53" s="261" t="s">
        <v>16226</v>
      </c>
      <c r="H53" s="262" t="s">
        <v>4263</v>
      </c>
      <c r="I53" s="263" t="s">
        <v>776</v>
      </c>
      <c r="J53" s="264" t="s">
        <v>14461</v>
      </c>
      <c r="K53" s="264" t="s">
        <v>16227</v>
      </c>
    </row>
    <row r="54" spans="1:11" ht="38.25" x14ac:dyDescent="0.2">
      <c r="A54" s="261">
        <v>97191</v>
      </c>
      <c r="B54" s="262" t="s">
        <v>4264</v>
      </c>
      <c r="C54" s="263" t="s">
        <v>776</v>
      </c>
      <c r="D54" s="264" t="s">
        <v>14501</v>
      </c>
      <c r="F54" s="266"/>
      <c r="G54" s="261" t="s">
        <v>16228</v>
      </c>
      <c r="H54" s="262" t="s">
        <v>4264</v>
      </c>
      <c r="I54" s="263" t="s">
        <v>776</v>
      </c>
      <c r="J54" s="264" t="s">
        <v>14501</v>
      </c>
      <c r="K54" s="264" t="s">
        <v>7310</v>
      </c>
    </row>
    <row r="55" spans="1:11" ht="38.25" x14ac:dyDescent="0.2">
      <c r="A55" s="261">
        <v>97192</v>
      </c>
      <c r="B55" s="262" t="s">
        <v>4265</v>
      </c>
      <c r="C55" s="263" t="s">
        <v>776</v>
      </c>
      <c r="D55" s="264" t="s">
        <v>16229</v>
      </c>
      <c r="F55" s="266"/>
      <c r="G55" s="261" t="s">
        <v>16230</v>
      </c>
      <c r="H55" s="262" t="s">
        <v>4265</v>
      </c>
      <c r="I55" s="263" t="s">
        <v>776</v>
      </c>
      <c r="J55" s="264" t="s">
        <v>16229</v>
      </c>
      <c r="K55" s="264" t="s">
        <v>16231</v>
      </c>
    </row>
    <row r="56" spans="1:11" ht="38.25" x14ac:dyDescent="0.2">
      <c r="A56" s="261">
        <v>90694</v>
      </c>
      <c r="B56" s="262" t="s">
        <v>4266</v>
      </c>
      <c r="C56" s="263" t="s">
        <v>776</v>
      </c>
      <c r="D56" s="264" t="s">
        <v>11272</v>
      </c>
      <c r="F56" s="266"/>
      <c r="G56" s="261" t="s">
        <v>16232</v>
      </c>
      <c r="H56" s="262" t="s">
        <v>4266</v>
      </c>
      <c r="I56" s="263" t="s">
        <v>776</v>
      </c>
      <c r="J56" s="264" t="s">
        <v>11272</v>
      </c>
      <c r="K56" s="264" t="s">
        <v>6961</v>
      </c>
    </row>
    <row r="57" spans="1:11" ht="38.25" x14ac:dyDescent="0.2">
      <c r="A57" s="261">
        <v>90695</v>
      </c>
      <c r="B57" s="262" t="s">
        <v>4268</v>
      </c>
      <c r="C57" s="263" t="s">
        <v>776</v>
      </c>
      <c r="D57" s="264" t="s">
        <v>16233</v>
      </c>
      <c r="F57" s="266"/>
      <c r="G57" s="261" t="s">
        <v>16234</v>
      </c>
      <c r="H57" s="262" t="s">
        <v>4268</v>
      </c>
      <c r="I57" s="263" t="s">
        <v>776</v>
      </c>
      <c r="J57" s="264" t="s">
        <v>16233</v>
      </c>
      <c r="K57" s="264" t="s">
        <v>16235</v>
      </c>
    </row>
    <row r="58" spans="1:11" ht="38.25" x14ac:dyDescent="0.2">
      <c r="A58" s="261">
        <v>90696</v>
      </c>
      <c r="B58" s="262" t="s">
        <v>4270</v>
      </c>
      <c r="C58" s="263" t="s">
        <v>776</v>
      </c>
      <c r="D58" s="264" t="s">
        <v>16236</v>
      </c>
      <c r="F58" s="266"/>
      <c r="G58" s="261" t="s">
        <v>16237</v>
      </c>
      <c r="H58" s="262" t="s">
        <v>4270</v>
      </c>
      <c r="I58" s="263" t="s">
        <v>776</v>
      </c>
      <c r="J58" s="264" t="s">
        <v>16236</v>
      </c>
      <c r="K58" s="264" t="s">
        <v>14526</v>
      </c>
    </row>
    <row r="59" spans="1:11" ht="38.25" x14ac:dyDescent="0.2">
      <c r="A59" s="261">
        <v>90697</v>
      </c>
      <c r="B59" s="262" t="s">
        <v>4272</v>
      </c>
      <c r="C59" s="263" t="s">
        <v>776</v>
      </c>
      <c r="D59" s="264" t="s">
        <v>14287</v>
      </c>
      <c r="F59" s="266"/>
      <c r="G59" s="261" t="s">
        <v>16238</v>
      </c>
      <c r="H59" s="262" t="s">
        <v>4272</v>
      </c>
      <c r="I59" s="263" t="s">
        <v>776</v>
      </c>
      <c r="J59" s="264" t="s">
        <v>14287</v>
      </c>
      <c r="K59" s="264" t="s">
        <v>16239</v>
      </c>
    </row>
    <row r="60" spans="1:11" ht="38.25" x14ac:dyDescent="0.2">
      <c r="A60" s="261">
        <v>90698</v>
      </c>
      <c r="B60" s="262" t="s">
        <v>4273</v>
      </c>
      <c r="C60" s="263" t="s">
        <v>776</v>
      </c>
      <c r="D60" s="264" t="s">
        <v>16240</v>
      </c>
      <c r="F60" s="266"/>
      <c r="G60" s="261" t="s">
        <v>16241</v>
      </c>
      <c r="H60" s="262" t="s">
        <v>4273</v>
      </c>
      <c r="I60" s="263" t="s">
        <v>776</v>
      </c>
      <c r="J60" s="264" t="s">
        <v>16240</v>
      </c>
      <c r="K60" s="264" t="s">
        <v>16242</v>
      </c>
    </row>
    <row r="61" spans="1:11" ht="38.25" x14ac:dyDescent="0.2">
      <c r="A61" s="261">
        <v>90699</v>
      </c>
      <c r="B61" s="262" t="s">
        <v>4274</v>
      </c>
      <c r="C61" s="263" t="s">
        <v>776</v>
      </c>
      <c r="D61" s="264" t="s">
        <v>16243</v>
      </c>
      <c r="F61" s="266"/>
      <c r="G61" s="261" t="s">
        <v>16244</v>
      </c>
      <c r="H61" s="262" t="s">
        <v>4274</v>
      </c>
      <c r="I61" s="263" t="s">
        <v>776</v>
      </c>
      <c r="J61" s="264" t="s">
        <v>16243</v>
      </c>
      <c r="K61" s="264" t="s">
        <v>16245</v>
      </c>
    </row>
    <row r="62" spans="1:11" ht="38.25" x14ac:dyDescent="0.2">
      <c r="A62" s="261">
        <v>90700</v>
      </c>
      <c r="B62" s="262" t="s">
        <v>4275</v>
      </c>
      <c r="C62" s="263" t="s">
        <v>776</v>
      </c>
      <c r="D62" s="264" t="s">
        <v>16246</v>
      </c>
      <c r="F62" s="266"/>
      <c r="G62" s="261" t="s">
        <v>16247</v>
      </c>
      <c r="H62" s="262" t="s">
        <v>4275</v>
      </c>
      <c r="I62" s="263" t="s">
        <v>776</v>
      </c>
      <c r="J62" s="264" t="s">
        <v>16246</v>
      </c>
      <c r="K62" s="264" t="s">
        <v>16248</v>
      </c>
    </row>
    <row r="63" spans="1:11" ht="38.25" x14ac:dyDescent="0.2">
      <c r="A63" s="261">
        <v>90701</v>
      </c>
      <c r="B63" s="262" t="s">
        <v>4276</v>
      </c>
      <c r="C63" s="263" t="s">
        <v>776</v>
      </c>
      <c r="D63" s="264" t="s">
        <v>16249</v>
      </c>
      <c r="F63" s="266"/>
      <c r="G63" s="261" t="s">
        <v>16250</v>
      </c>
      <c r="H63" s="262" t="s">
        <v>4276</v>
      </c>
      <c r="I63" s="263" t="s">
        <v>776</v>
      </c>
      <c r="J63" s="264" t="s">
        <v>16249</v>
      </c>
      <c r="K63" s="264" t="s">
        <v>16251</v>
      </c>
    </row>
    <row r="64" spans="1:11" ht="38.25" x14ac:dyDescent="0.2">
      <c r="A64" s="261">
        <v>90702</v>
      </c>
      <c r="B64" s="262" t="s">
        <v>4277</v>
      </c>
      <c r="C64" s="263" t="s">
        <v>776</v>
      </c>
      <c r="D64" s="264" t="s">
        <v>16252</v>
      </c>
      <c r="F64" s="266"/>
      <c r="G64" s="261" t="s">
        <v>16253</v>
      </c>
      <c r="H64" s="262" t="s">
        <v>4277</v>
      </c>
      <c r="I64" s="263" t="s">
        <v>776</v>
      </c>
      <c r="J64" s="264" t="s">
        <v>16252</v>
      </c>
      <c r="K64" s="264" t="s">
        <v>16254</v>
      </c>
    </row>
    <row r="65" spans="1:11" ht="38.25" x14ac:dyDescent="0.2">
      <c r="A65" s="261">
        <v>90703</v>
      </c>
      <c r="B65" s="262" t="s">
        <v>4278</v>
      </c>
      <c r="C65" s="263" t="s">
        <v>776</v>
      </c>
      <c r="D65" s="264" t="s">
        <v>16255</v>
      </c>
      <c r="F65" s="266"/>
      <c r="G65" s="261" t="s">
        <v>16256</v>
      </c>
      <c r="H65" s="262" t="s">
        <v>4278</v>
      </c>
      <c r="I65" s="263" t="s">
        <v>776</v>
      </c>
      <c r="J65" s="264" t="s">
        <v>16255</v>
      </c>
      <c r="K65" s="264" t="s">
        <v>16257</v>
      </c>
    </row>
    <row r="66" spans="1:11" ht="38.25" x14ac:dyDescent="0.2">
      <c r="A66" s="261">
        <v>90704</v>
      </c>
      <c r="B66" s="262" t="s">
        <v>4279</v>
      </c>
      <c r="C66" s="263" t="s">
        <v>776</v>
      </c>
      <c r="D66" s="264" t="s">
        <v>16258</v>
      </c>
      <c r="F66" s="266"/>
      <c r="G66" s="261" t="s">
        <v>16259</v>
      </c>
      <c r="H66" s="262" t="s">
        <v>4279</v>
      </c>
      <c r="I66" s="263" t="s">
        <v>776</v>
      </c>
      <c r="J66" s="264" t="s">
        <v>16258</v>
      </c>
      <c r="K66" s="264" t="s">
        <v>16260</v>
      </c>
    </row>
    <row r="67" spans="1:11" ht="38.25" x14ac:dyDescent="0.2">
      <c r="A67" s="261">
        <v>90705</v>
      </c>
      <c r="B67" s="262" t="s">
        <v>4280</v>
      </c>
      <c r="C67" s="263" t="s">
        <v>776</v>
      </c>
      <c r="D67" s="264" t="s">
        <v>16261</v>
      </c>
      <c r="F67" s="266"/>
      <c r="G67" s="261" t="s">
        <v>16262</v>
      </c>
      <c r="H67" s="262" t="s">
        <v>4280</v>
      </c>
      <c r="I67" s="263" t="s">
        <v>776</v>
      </c>
      <c r="J67" s="264" t="s">
        <v>16261</v>
      </c>
      <c r="K67" s="264" t="s">
        <v>16263</v>
      </c>
    </row>
    <row r="68" spans="1:11" ht="38.25" x14ac:dyDescent="0.2">
      <c r="A68" s="261">
        <v>90706</v>
      </c>
      <c r="B68" s="262" t="s">
        <v>4281</v>
      </c>
      <c r="C68" s="263" t="s">
        <v>776</v>
      </c>
      <c r="D68" s="264" t="s">
        <v>16264</v>
      </c>
      <c r="F68" s="266"/>
      <c r="G68" s="261" t="s">
        <v>16265</v>
      </c>
      <c r="H68" s="262" t="s">
        <v>4281</v>
      </c>
      <c r="I68" s="263" t="s">
        <v>776</v>
      </c>
      <c r="J68" s="264" t="s">
        <v>16264</v>
      </c>
      <c r="K68" s="264" t="s">
        <v>16266</v>
      </c>
    </row>
    <row r="69" spans="1:11" ht="38.25" x14ac:dyDescent="0.2">
      <c r="A69" s="261">
        <v>90708</v>
      </c>
      <c r="B69" s="262" t="s">
        <v>4282</v>
      </c>
      <c r="C69" s="263" t="s">
        <v>776</v>
      </c>
      <c r="D69" s="264" t="s">
        <v>16267</v>
      </c>
      <c r="F69" s="266"/>
      <c r="G69" s="261" t="s">
        <v>16268</v>
      </c>
      <c r="H69" s="262" t="s">
        <v>4282</v>
      </c>
      <c r="I69" s="263" t="s">
        <v>776</v>
      </c>
      <c r="J69" s="264" t="s">
        <v>16267</v>
      </c>
      <c r="K69" s="264" t="s">
        <v>16269</v>
      </c>
    </row>
    <row r="70" spans="1:11" ht="38.25" x14ac:dyDescent="0.2">
      <c r="A70" s="261">
        <v>90709</v>
      </c>
      <c r="B70" s="262" t="s">
        <v>4283</v>
      </c>
      <c r="C70" s="263" t="s">
        <v>776</v>
      </c>
      <c r="D70" s="264" t="s">
        <v>12998</v>
      </c>
      <c r="F70" s="266"/>
      <c r="G70" s="261" t="s">
        <v>16270</v>
      </c>
      <c r="H70" s="262" t="s">
        <v>4283</v>
      </c>
      <c r="I70" s="263" t="s">
        <v>776</v>
      </c>
      <c r="J70" s="264" t="s">
        <v>12998</v>
      </c>
      <c r="K70" s="264" t="s">
        <v>12322</v>
      </c>
    </row>
    <row r="71" spans="1:11" ht="38.25" x14ac:dyDescent="0.2">
      <c r="A71" s="261">
        <v>90710</v>
      </c>
      <c r="B71" s="262" t="s">
        <v>4284</v>
      </c>
      <c r="C71" s="263" t="s">
        <v>776</v>
      </c>
      <c r="D71" s="264" t="s">
        <v>16271</v>
      </c>
      <c r="F71" s="266"/>
      <c r="G71" s="261" t="s">
        <v>16272</v>
      </c>
      <c r="H71" s="262" t="s">
        <v>4284</v>
      </c>
      <c r="I71" s="263" t="s">
        <v>776</v>
      </c>
      <c r="J71" s="264" t="s">
        <v>16271</v>
      </c>
      <c r="K71" s="264" t="s">
        <v>14651</v>
      </c>
    </row>
    <row r="72" spans="1:11" ht="38.25" x14ac:dyDescent="0.2">
      <c r="A72" s="261">
        <v>90711</v>
      </c>
      <c r="B72" s="262" t="s">
        <v>4285</v>
      </c>
      <c r="C72" s="263" t="s">
        <v>776</v>
      </c>
      <c r="D72" s="264" t="s">
        <v>12549</v>
      </c>
      <c r="F72" s="266"/>
      <c r="G72" s="261" t="s">
        <v>16273</v>
      </c>
      <c r="H72" s="262" t="s">
        <v>4285</v>
      </c>
      <c r="I72" s="263" t="s">
        <v>776</v>
      </c>
      <c r="J72" s="264" t="s">
        <v>12549</v>
      </c>
      <c r="K72" s="264" t="s">
        <v>16274</v>
      </c>
    </row>
    <row r="73" spans="1:11" ht="38.25" x14ac:dyDescent="0.2">
      <c r="A73" s="261">
        <v>90712</v>
      </c>
      <c r="B73" s="262" t="s">
        <v>4286</v>
      </c>
      <c r="C73" s="263" t="s">
        <v>776</v>
      </c>
      <c r="D73" s="264" t="s">
        <v>16275</v>
      </c>
      <c r="F73" s="266"/>
      <c r="G73" s="261" t="s">
        <v>16276</v>
      </c>
      <c r="H73" s="262" t="s">
        <v>4286</v>
      </c>
      <c r="I73" s="263" t="s">
        <v>776</v>
      </c>
      <c r="J73" s="264" t="s">
        <v>16275</v>
      </c>
      <c r="K73" s="264" t="s">
        <v>16277</v>
      </c>
    </row>
    <row r="74" spans="1:11" ht="38.25" x14ac:dyDescent="0.2">
      <c r="A74" s="261">
        <v>90713</v>
      </c>
      <c r="B74" s="262" t="s">
        <v>4287</v>
      </c>
      <c r="C74" s="263" t="s">
        <v>776</v>
      </c>
      <c r="D74" s="264" t="s">
        <v>13896</v>
      </c>
      <c r="F74" s="266"/>
      <c r="G74" s="261" t="s">
        <v>16278</v>
      </c>
      <c r="H74" s="262" t="s">
        <v>4287</v>
      </c>
      <c r="I74" s="263" t="s">
        <v>776</v>
      </c>
      <c r="J74" s="264" t="s">
        <v>13896</v>
      </c>
      <c r="K74" s="264" t="s">
        <v>16279</v>
      </c>
    </row>
    <row r="75" spans="1:11" ht="38.25" x14ac:dyDescent="0.2">
      <c r="A75" s="261">
        <v>90714</v>
      </c>
      <c r="B75" s="262" t="s">
        <v>4288</v>
      </c>
      <c r="C75" s="263" t="s">
        <v>776</v>
      </c>
      <c r="D75" s="264" t="s">
        <v>16280</v>
      </c>
      <c r="F75" s="266"/>
      <c r="G75" s="261" t="s">
        <v>16281</v>
      </c>
      <c r="H75" s="262" t="s">
        <v>4288</v>
      </c>
      <c r="I75" s="263" t="s">
        <v>776</v>
      </c>
      <c r="J75" s="264" t="s">
        <v>16280</v>
      </c>
      <c r="K75" s="264" t="s">
        <v>16282</v>
      </c>
    </row>
    <row r="76" spans="1:11" ht="38.25" x14ac:dyDescent="0.2">
      <c r="A76" s="261">
        <v>90715</v>
      </c>
      <c r="B76" s="262" t="s">
        <v>4289</v>
      </c>
      <c r="C76" s="263" t="s">
        <v>776</v>
      </c>
      <c r="D76" s="264" t="s">
        <v>16283</v>
      </c>
      <c r="F76" s="266"/>
      <c r="G76" s="261" t="s">
        <v>16284</v>
      </c>
      <c r="H76" s="262" t="s">
        <v>4289</v>
      </c>
      <c r="I76" s="263" t="s">
        <v>776</v>
      </c>
      <c r="J76" s="264" t="s">
        <v>16283</v>
      </c>
      <c r="K76" s="264" t="s">
        <v>16285</v>
      </c>
    </row>
    <row r="77" spans="1:11" ht="38.25" x14ac:dyDescent="0.2">
      <c r="A77" s="261">
        <v>90716</v>
      </c>
      <c r="B77" s="262" t="s">
        <v>4290</v>
      </c>
      <c r="C77" s="263" t="s">
        <v>776</v>
      </c>
      <c r="D77" s="264" t="s">
        <v>16286</v>
      </c>
      <c r="F77" s="266"/>
      <c r="G77" s="261" t="s">
        <v>16287</v>
      </c>
      <c r="H77" s="262" t="s">
        <v>4290</v>
      </c>
      <c r="I77" s="263" t="s">
        <v>776</v>
      </c>
      <c r="J77" s="264" t="s">
        <v>16286</v>
      </c>
      <c r="K77" s="264" t="s">
        <v>16288</v>
      </c>
    </row>
    <row r="78" spans="1:11" ht="38.25" x14ac:dyDescent="0.2">
      <c r="A78" s="261">
        <v>90717</v>
      </c>
      <c r="B78" s="262" t="s">
        <v>4292</v>
      </c>
      <c r="C78" s="263" t="s">
        <v>776</v>
      </c>
      <c r="D78" s="264" t="s">
        <v>13697</v>
      </c>
      <c r="F78" s="266"/>
      <c r="G78" s="261" t="s">
        <v>16289</v>
      </c>
      <c r="H78" s="262" t="s">
        <v>4292</v>
      </c>
      <c r="I78" s="263" t="s">
        <v>776</v>
      </c>
      <c r="J78" s="264" t="s">
        <v>13697</v>
      </c>
      <c r="K78" s="264" t="s">
        <v>12554</v>
      </c>
    </row>
    <row r="79" spans="1:11" ht="38.25" x14ac:dyDescent="0.2">
      <c r="A79" s="261">
        <v>90718</v>
      </c>
      <c r="B79" s="262" t="s">
        <v>4293</v>
      </c>
      <c r="C79" s="263" t="s">
        <v>776</v>
      </c>
      <c r="D79" s="264" t="s">
        <v>16290</v>
      </c>
      <c r="F79" s="266"/>
      <c r="G79" s="261" t="s">
        <v>16291</v>
      </c>
      <c r="H79" s="262" t="s">
        <v>4293</v>
      </c>
      <c r="I79" s="263" t="s">
        <v>776</v>
      </c>
      <c r="J79" s="264" t="s">
        <v>16290</v>
      </c>
      <c r="K79" s="264" t="s">
        <v>16292</v>
      </c>
    </row>
    <row r="80" spans="1:11" ht="38.25" x14ac:dyDescent="0.2">
      <c r="A80" s="261">
        <v>90719</v>
      </c>
      <c r="B80" s="262" t="s">
        <v>4294</v>
      </c>
      <c r="C80" s="263" t="s">
        <v>776</v>
      </c>
      <c r="D80" s="264" t="s">
        <v>16293</v>
      </c>
      <c r="F80" s="266"/>
      <c r="G80" s="261" t="s">
        <v>16294</v>
      </c>
      <c r="H80" s="262" t="s">
        <v>4294</v>
      </c>
      <c r="I80" s="263" t="s">
        <v>776</v>
      </c>
      <c r="J80" s="264" t="s">
        <v>16293</v>
      </c>
      <c r="K80" s="264" t="s">
        <v>16295</v>
      </c>
    </row>
    <row r="81" spans="1:11" ht="38.25" x14ac:dyDescent="0.2">
      <c r="A81" s="261">
        <v>90720</v>
      </c>
      <c r="B81" s="262" t="s">
        <v>4295</v>
      </c>
      <c r="C81" s="263" t="s">
        <v>776</v>
      </c>
      <c r="D81" s="264" t="s">
        <v>16296</v>
      </c>
      <c r="F81" s="266"/>
      <c r="G81" s="261" t="s">
        <v>16297</v>
      </c>
      <c r="H81" s="262" t="s">
        <v>4295</v>
      </c>
      <c r="I81" s="263" t="s">
        <v>776</v>
      </c>
      <c r="J81" s="264" t="s">
        <v>16296</v>
      </c>
      <c r="K81" s="264" t="s">
        <v>16298</v>
      </c>
    </row>
    <row r="82" spans="1:11" ht="38.25" x14ac:dyDescent="0.2">
      <c r="A82" s="261">
        <v>90721</v>
      </c>
      <c r="B82" s="262" t="s">
        <v>4296</v>
      </c>
      <c r="C82" s="263" t="s">
        <v>776</v>
      </c>
      <c r="D82" s="264" t="s">
        <v>16299</v>
      </c>
      <c r="F82" s="266"/>
      <c r="G82" s="261" t="s">
        <v>16300</v>
      </c>
      <c r="H82" s="262" t="s">
        <v>4296</v>
      </c>
      <c r="I82" s="263" t="s">
        <v>776</v>
      </c>
      <c r="J82" s="264" t="s">
        <v>16299</v>
      </c>
      <c r="K82" s="264" t="s">
        <v>16301</v>
      </c>
    </row>
    <row r="83" spans="1:11" ht="38.25" x14ac:dyDescent="0.2">
      <c r="A83" s="261">
        <v>90723</v>
      </c>
      <c r="B83" s="262" t="s">
        <v>4297</v>
      </c>
      <c r="C83" s="263" t="s">
        <v>776</v>
      </c>
      <c r="D83" s="264" t="s">
        <v>16302</v>
      </c>
      <c r="F83" s="266"/>
      <c r="G83" s="261" t="s">
        <v>16303</v>
      </c>
      <c r="H83" s="262" t="s">
        <v>4297</v>
      </c>
      <c r="I83" s="263" t="s">
        <v>776</v>
      </c>
      <c r="J83" s="264" t="s">
        <v>16302</v>
      </c>
      <c r="K83" s="264" t="s">
        <v>16304</v>
      </c>
    </row>
    <row r="84" spans="1:11" ht="25.5" x14ac:dyDescent="0.2">
      <c r="A84" s="261">
        <v>90724</v>
      </c>
      <c r="B84" s="262" t="s">
        <v>4298</v>
      </c>
      <c r="C84" s="263" t="s">
        <v>772</v>
      </c>
      <c r="D84" s="264" t="s">
        <v>12825</v>
      </c>
      <c r="F84" s="266"/>
      <c r="G84" s="261" t="s">
        <v>16305</v>
      </c>
      <c r="H84" s="262" t="s">
        <v>4298</v>
      </c>
      <c r="I84" s="263" t="s">
        <v>772</v>
      </c>
      <c r="J84" s="264" t="s">
        <v>12825</v>
      </c>
      <c r="K84" s="264" t="s">
        <v>13049</v>
      </c>
    </row>
    <row r="85" spans="1:11" ht="25.5" x14ac:dyDescent="0.2">
      <c r="A85" s="261">
        <v>90725</v>
      </c>
      <c r="B85" s="262" t="s">
        <v>4300</v>
      </c>
      <c r="C85" s="263" t="s">
        <v>772</v>
      </c>
      <c r="D85" s="264" t="s">
        <v>16306</v>
      </c>
      <c r="F85" s="266"/>
      <c r="G85" s="261" t="s">
        <v>16307</v>
      </c>
      <c r="H85" s="262" t="s">
        <v>4300</v>
      </c>
      <c r="I85" s="263" t="s">
        <v>772</v>
      </c>
      <c r="J85" s="264" t="s">
        <v>16306</v>
      </c>
      <c r="K85" s="264" t="s">
        <v>9085</v>
      </c>
    </row>
    <row r="86" spans="1:11" ht="25.5" x14ac:dyDescent="0.2">
      <c r="A86" s="261">
        <v>90726</v>
      </c>
      <c r="B86" s="262" t="s">
        <v>4301</v>
      </c>
      <c r="C86" s="263" t="s">
        <v>772</v>
      </c>
      <c r="D86" s="264" t="s">
        <v>16308</v>
      </c>
      <c r="F86" s="266"/>
      <c r="G86" s="261" t="s">
        <v>16309</v>
      </c>
      <c r="H86" s="262" t="s">
        <v>4301</v>
      </c>
      <c r="I86" s="263" t="s">
        <v>772</v>
      </c>
      <c r="J86" s="264" t="s">
        <v>16308</v>
      </c>
      <c r="K86" s="264" t="s">
        <v>16310</v>
      </c>
    </row>
    <row r="87" spans="1:11" ht="25.5" x14ac:dyDescent="0.2">
      <c r="A87" s="261">
        <v>90727</v>
      </c>
      <c r="B87" s="262" t="s">
        <v>4303</v>
      </c>
      <c r="C87" s="263" t="s">
        <v>772</v>
      </c>
      <c r="D87" s="264" t="s">
        <v>9790</v>
      </c>
      <c r="F87" s="266"/>
      <c r="G87" s="261" t="s">
        <v>16311</v>
      </c>
      <c r="H87" s="262" t="s">
        <v>4303</v>
      </c>
      <c r="I87" s="263" t="s">
        <v>772</v>
      </c>
      <c r="J87" s="264" t="s">
        <v>9790</v>
      </c>
      <c r="K87" s="264" t="s">
        <v>9265</v>
      </c>
    </row>
    <row r="88" spans="1:11" ht="25.5" x14ac:dyDescent="0.2">
      <c r="A88" s="261">
        <v>90728</v>
      </c>
      <c r="B88" s="262" t="s">
        <v>4305</v>
      </c>
      <c r="C88" s="263" t="s">
        <v>772</v>
      </c>
      <c r="D88" s="264" t="s">
        <v>16312</v>
      </c>
      <c r="F88" s="266"/>
      <c r="G88" s="261" t="s">
        <v>16313</v>
      </c>
      <c r="H88" s="262" t="s">
        <v>4305</v>
      </c>
      <c r="I88" s="263" t="s">
        <v>772</v>
      </c>
      <c r="J88" s="264" t="s">
        <v>16312</v>
      </c>
      <c r="K88" s="264" t="s">
        <v>16314</v>
      </c>
    </row>
    <row r="89" spans="1:11" ht="25.5" x14ac:dyDescent="0.2">
      <c r="A89" s="261">
        <v>90729</v>
      </c>
      <c r="B89" s="262" t="s">
        <v>4307</v>
      </c>
      <c r="C89" s="263" t="s">
        <v>772</v>
      </c>
      <c r="D89" s="264" t="s">
        <v>9929</v>
      </c>
      <c r="F89" s="266"/>
      <c r="G89" s="261" t="s">
        <v>16315</v>
      </c>
      <c r="H89" s="262" t="s">
        <v>4307</v>
      </c>
      <c r="I89" s="263" t="s">
        <v>772</v>
      </c>
      <c r="J89" s="264" t="s">
        <v>9929</v>
      </c>
      <c r="K89" s="264" t="s">
        <v>16316</v>
      </c>
    </row>
    <row r="90" spans="1:11" ht="25.5" x14ac:dyDescent="0.2">
      <c r="A90" s="261">
        <v>90730</v>
      </c>
      <c r="B90" s="262" t="s">
        <v>4308</v>
      </c>
      <c r="C90" s="263" t="s">
        <v>772</v>
      </c>
      <c r="D90" s="264" t="s">
        <v>16317</v>
      </c>
      <c r="F90" s="266"/>
      <c r="G90" s="261" t="s">
        <v>16318</v>
      </c>
      <c r="H90" s="262" t="s">
        <v>4308</v>
      </c>
      <c r="I90" s="263" t="s">
        <v>772</v>
      </c>
      <c r="J90" s="264" t="s">
        <v>16317</v>
      </c>
      <c r="K90" s="264" t="s">
        <v>12691</v>
      </c>
    </row>
    <row r="91" spans="1:11" ht="25.5" x14ac:dyDescent="0.2">
      <c r="A91" s="261">
        <v>90731</v>
      </c>
      <c r="B91" s="262" t="s">
        <v>4310</v>
      </c>
      <c r="C91" s="263" t="s">
        <v>772</v>
      </c>
      <c r="D91" s="264" t="s">
        <v>12663</v>
      </c>
      <c r="F91" s="266"/>
      <c r="G91" s="261" t="s">
        <v>16319</v>
      </c>
      <c r="H91" s="262" t="s">
        <v>4310</v>
      </c>
      <c r="I91" s="263" t="s">
        <v>772</v>
      </c>
      <c r="J91" s="264" t="s">
        <v>12663</v>
      </c>
      <c r="K91" s="264" t="s">
        <v>6725</v>
      </c>
    </row>
    <row r="92" spans="1:11" ht="25.5" x14ac:dyDescent="0.2">
      <c r="A92" s="261">
        <v>90732</v>
      </c>
      <c r="B92" s="262" t="s">
        <v>4311</v>
      </c>
      <c r="C92" s="263" t="s">
        <v>772</v>
      </c>
      <c r="D92" s="264" t="s">
        <v>16320</v>
      </c>
      <c r="F92" s="266"/>
      <c r="G92" s="261" t="s">
        <v>16321</v>
      </c>
      <c r="H92" s="262" t="s">
        <v>4311</v>
      </c>
      <c r="I92" s="263" t="s">
        <v>772</v>
      </c>
      <c r="J92" s="264" t="s">
        <v>16320</v>
      </c>
      <c r="K92" s="264" t="s">
        <v>16322</v>
      </c>
    </row>
    <row r="93" spans="1:11" ht="38.25" x14ac:dyDescent="0.2">
      <c r="A93" s="261">
        <v>90733</v>
      </c>
      <c r="B93" s="262" t="s">
        <v>4312</v>
      </c>
      <c r="C93" s="263" t="s">
        <v>776</v>
      </c>
      <c r="D93" s="264" t="s">
        <v>12634</v>
      </c>
      <c r="F93" s="266"/>
      <c r="G93" s="261" t="s">
        <v>16323</v>
      </c>
      <c r="H93" s="262" t="s">
        <v>4312</v>
      </c>
      <c r="I93" s="263" t="s">
        <v>776</v>
      </c>
      <c r="J93" s="264" t="s">
        <v>12634</v>
      </c>
      <c r="K93" s="264" t="s">
        <v>4828</v>
      </c>
    </row>
    <row r="94" spans="1:11" ht="38.25" x14ac:dyDescent="0.2">
      <c r="A94" s="261">
        <v>90734</v>
      </c>
      <c r="B94" s="262" t="s">
        <v>4314</v>
      </c>
      <c r="C94" s="263" t="s">
        <v>776</v>
      </c>
      <c r="D94" s="264" t="s">
        <v>12720</v>
      </c>
      <c r="F94" s="266"/>
      <c r="G94" s="261" t="s">
        <v>16324</v>
      </c>
      <c r="H94" s="262" t="s">
        <v>4314</v>
      </c>
      <c r="I94" s="263" t="s">
        <v>776</v>
      </c>
      <c r="J94" s="264" t="s">
        <v>12720</v>
      </c>
      <c r="K94" s="264" t="s">
        <v>5887</v>
      </c>
    </row>
    <row r="95" spans="1:11" ht="38.25" x14ac:dyDescent="0.2">
      <c r="A95" s="261">
        <v>90735</v>
      </c>
      <c r="B95" s="262" t="s">
        <v>4316</v>
      </c>
      <c r="C95" s="263" t="s">
        <v>776</v>
      </c>
      <c r="D95" s="264" t="s">
        <v>4695</v>
      </c>
      <c r="F95" s="266"/>
      <c r="G95" s="261" t="s">
        <v>16325</v>
      </c>
      <c r="H95" s="262" t="s">
        <v>4316</v>
      </c>
      <c r="I95" s="263" t="s">
        <v>776</v>
      </c>
      <c r="J95" s="264" t="s">
        <v>4695</v>
      </c>
      <c r="K95" s="264" t="s">
        <v>5444</v>
      </c>
    </row>
    <row r="96" spans="1:11" ht="38.25" x14ac:dyDescent="0.2">
      <c r="A96" s="261">
        <v>90736</v>
      </c>
      <c r="B96" s="262" t="s">
        <v>4318</v>
      </c>
      <c r="C96" s="263" t="s">
        <v>776</v>
      </c>
      <c r="D96" s="264" t="s">
        <v>13296</v>
      </c>
      <c r="F96" s="266"/>
      <c r="G96" s="261" t="s">
        <v>16326</v>
      </c>
      <c r="H96" s="262" t="s">
        <v>4318</v>
      </c>
      <c r="I96" s="263" t="s">
        <v>776</v>
      </c>
      <c r="J96" s="264" t="s">
        <v>13296</v>
      </c>
      <c r="K96" s="264" t="s">
        <v>5240</v>
      </c>
    </row>
    <row r="97" spans="1:11" ht="38.25" x14ac:dyDescent="0.2">
      <c r="A97" s="261">
        <v>90737</v>
      </c>
      <c r="B97" s="262" t="s">
        <v>4320</v>
      </c>
      <c r="C97" s="263" t="s">
        <v>776</v>
      </c>
      <c r="D97" s="264" t="s">
        <v>9092</v>
      </c>
      <c r="F97" s="266"/>
      <c r="G97" s="261" t="s">
        <v>16327</v>
      </c>
      <c r="H97" s="262" t="s">
        <v>4320</v>
      </c>
      <c r="I97" s="263" t="s">
        <v>776</v>
      </c>
      <c r="J97" s="264" t="s">
        <v>9092</v>
      </c>
      <c r="K97" s="264" t="s">
        <v>10092</v>
      </c>
    </row>
    <row r="98" spans="1:11" ht="38.25" x14ac:dyDescent="0.2">
      <c r="A98" s="261">
        <v>90738</v>
      </c>
      <c r="B98" s="262" t="s">
        <v>4322</v>
      </c>
      <c r="C98" s="263" t="s">
        <v>776</v>
      </c>
      <c r="D98" s="264" t="s">
        <v>10092</v>
      </c>
      <c r="F98" s="266"/>
      <c r="G98" s="261" t="s">
        <v>16328</v>
      </c>
      <c r="H98" s="262" t="s">
        <v>4322</v>
      </c>
      <c r="I98" s="263" t="s">
        <v>776</v>
      </c>
      <c r="J98" s="264" t="s">
        <v>10092</v>
      </c>
      <c r="K98" s="264" t="s">
        <v>9853</v>
      </c>
    </row>
    <row r="99" spans="1:11" ht="38.25" x14ac:dyDescent="0.2">
      <c r="A99" s="261">
        <v>90739</v>
      </c>
      <c r="B99" s="262" t="s">
        <v>4324</v>
      </c>
      <c r="C99" s="263" t="s">
        <v>776</v>
      </c>
      <c r="D99" s="264" t="s">
        <v>13616</v>
      </c>
      <c r="F99" s="266"/>
      <c r="G99" s="261" t="s">
        <v>16329</v>
      </c>
      <c r="H99" s="262" t="s">
        <v>4324</v>
      </c>
      <c r="I99" s="263" t="s">
        <v>776</v>
      </c>
      <c r="J99" s="264" t="s">
        <v>13616</v>
      </c>
      <c r="K99" s="264" t="s">
        <v>13103</v>
      </c>
    </row>
    <row r="100" spans="1:11" ht="38.25" x14ac:dyDescent="0.2">
      <c r="A100" s="261">
        <v>90740</v>
      </c>
      <c r="B100" s="262" t="s">
        <v>4326</v>
      </c>
      <c r="C100" s="263" t="s">
        <v>776</v>
      </c>
      <c r="D100" s="264" t="s">
        <v>4636</v>
      </c>
      <c r="F100" s="266"/>
      <c r="G100" s="261" t="s">
        <v>16330</v>
      </c>
      <c r="H100" s="262" t="s">
        <v>4326</v>
      </c>
      <c r="I100" s="263" t="s">
        <v>776</v>
      </c>
      <c r="J100" s="264" t="s">
        <v>4636</v>
      </c>
      <c r="K100" s="264" t="s">
        <v>5910</v>
      </c>
    </row>
    <row r="101" spans="1:11" ht="38.25" x14ac:dyDescent="0.2">
      <c r="A101" s="261">
        <v>90741</v>
      </c>
      <c r="B101" s="262" t="s">
        <v>4328</v>
      </c>
      <c r="C101" s="263" t="s">
        <v>776</v>
      </c>
      <c r="D101" s="264" t="s">
        <v>10462</v>
      </c>
      <c r="F101" s="266"/>
      <c r="G101" s="261" t="s">
        <v>16331</v>
      </c>
      <c r="H101" s="262" t="s">
        <v>4328</v>
      </c>
      <c r="I101" s="263" t="s">
        <v>776</v>
      </c>
      <c r="J101" s="264" t="s">
        <v>10462</v>
      </c>
      <c r="K101" s="264" t="s">
        <v>12793</v>
      </c>
    </row>
    <row r="102" spans="1:11" ht="38.25" x14ac:dyDescent="0.2">
      <c r="A102" s="261">
        <v>90742</v>
      </c>
      <c r="B102" s="262" t="s">
        <v>4330</v>
      </c>
      <c r="C102" s="263" t="s">
        <v>776</v>
      </c>
      <c r="D102" s="264" t="s">
        <v>7056</v>
      </c>
      <c r="F102" s="266"/>
      <c r="G102" s="261" t="s">
        <v>16332</v>
      </c>
      <c r="H102" s="262" t="s">
        <v>4330</v>
      </c>
      <c r="I102" s="263" t="s">
        <v>776</v>
      </c>
      <c r="J102" s="264" t="s">
        <v>7056</v>
      </c>
      <c r="K102" s="264" t="s">
        <v>10279</v>
      </c>
    </row>
    <row r="103" spans="1:11" ht="38.25" x14ac:dyDescent="0.2">
      <c r="A103" s="261">
        <v>90743</v>
      </c>
      <c r="B103" s="262" t="s">
        <v>4332</v>
      </c>
      <c r="C103" s="263" t="s">
        <v>776</v>
      </c>
      <c r="D103" s="264" t="s">
        <v>12791</v>
      </c>
      <c r="F103" s="266"/>
      <c r="G103" s="261" t="s">
        <v>16333</v>
      </c>
      <c r="H103" s="262" t="s">
        <v>4332</v>
      </c>
      <c r="I103" s="263" t="s">
        <v>776</v>
      </c>
      <c r="J103" s="264" t="s">
        <v>12791</v>
      </c>
      <c r="K103" s="264" t="s">
        <v>14856</v>
      </c>
    </row>
    <row r="104" spans="1:11" ht="38.25" x14ac:dyDescent="0.2">
      <c r="A104" s="261">
        <v>90744</v>
      </c>
      <c r="B104" s="262" t="s">
        <v>4334</v>
      </c>
      <c r="C104" s="263" t="s">
        <v>776</v>
      </c>
      <c r="D104" s="264" t="s">
        <v>8526</v>
      </c>
      <c r="F104" s="266"/>
      <c r="G104" s="261" t="s">
        <v>16334</v>
      </c>
      <c r="H104" s="262" t="s">
        <v>4334</v>
      </c>
      <c r="I104" s="263" t="s">
        <v>776</v>
      </c>
      <c r="J104" s="264" t="s">
        <v>8526</v>
      </c>
      <c r="K104" s="264" t="s">
        <v>16335</v>
      </c>
    </row>
    <row r="105" spans="1:11" ht="38.25" x14ac:dyDescent="0.2">
      <c r="A105" s="261">
        <v>90745</v>
      </c>
      <c r="B105" s="262" t="s">
        <v>4336</v>
      </c>
      <c r="C105" s="263" t="s">
        <v>776</v>
      </c>
      <c r="D105" s="264" t="s">
        <v>8735</v>
      </c>
      <c r="F105" s="266"/>
      <c r="G105" s="261" t="s">
        <v>16336</v>
      </c>
      <c r="H105" s="262" t="s">
        <v>4336</v>
      </c>
      <c r="I105" s="263" t="s">
        <v>776</v>
      </c>
      <c r="J105" s="264" t="s">
        <v>8735</v>
      </c>
      <c r="K105" s="264" t="s">
        <v>16337</v>
      </c>
    </row>
    <row r="106" spans="1:11" ht="38.25" x14ac:dyDescent="0.2">
      <c r="A106" s="261">
        <v>90746</v>
      </c>
      <c r="B106" s="262" t="s">
        <v>4338</v>
      </c>
      <c r="C106" s="263" t="s">
        <v>776</v>
      </c>
      <c r="D106" s="264" t="s">
        <v>5887</v>
      </c>
      <c r="F106" s="266"/>
      <c r="G106" s="261" t="s">
        <v>16338</v>
      </c>
      <c r="H106" s="262" t="s">
        <v>4338</v>
      </c>
      <c r="I106" s="263" t="s">
        <v>776</v>
      </c>
      <c r="J106" s="264" t="s">
        <v>5887</v>
      </c>
      <c r="K106" s="264" t="s">
        <v>12976</v>
      </c>
    </row>
    <row r="107" spans="1:11" ht="38.25" x14ac:dyDescent="0.2">
      <c r="A107" s="261">
        <v>90747</v>
      </c>
      <c r="B107" s="262" t="s">
        <v>4340</v>
      </c>
      <c r="C107" s="263" t="s">
        <v>776</v>
      </c>
      <c r="D107" s="264" t="s">
        <v>9139</v>
      </c>
      <c r="F107" s="266"/>
      <c r="G107" s="261" t="s">
        <v>16339</v>
      </c>
      <c r="H107" s="262" t="s">
        <v>4340</v>
      </c>
      <c r="I107" s="263" t="s">
        <v>776</v>
      </c>
      <c r="J107" s="264" t="s">
        <v>9139</v>
      </c>
      <c r="K107" s="264" t="s">
        <v>13000</v>
      </c>
    </row>
    <row r="108" spans="1:11" ht="38.25" x14ac:dyDescent="0.2">
      <c r="A108" s="261">
        <v>90748</v>
      </c>
      <c r="B108" s="262" t="s">
        <v>4342</v>
      </c>
      <c r="C108" s="263" t="s">
        <v>776</v>
      </c>
      <c r="D108" s="264" t="s">
        <v>8294</v>
      </c>
      <c r="F108" s="266"/>
      <c r="G108" s="261" t="s">
        <v>16340</v>
      </c>
      <c r="H108" s="262" t="s">
        <v>4342</v>
      </c>
      <c r="I108" s="263" t="s">
        <v>776</v>
      </c>
      <c r="J108" s="264" t="s">
        <v>8294</v>
      </c>
      <c r="K108" s="264" t="s">
        <v>4345</v>
      </c>
    </row>
    <row r="109" spans="1:11" ht="38.25" x14ac:dyDescent="0.2">
      <c r="A109" s="261">
        <v>90749</v>
      </c>
      <c r="B109" s="262" t="s">
        <v>4344</v>
      </c>
      <c r="C109" s="263" t="s">
        <v>776</v>
      </c>
      <c r="D109" s="264" t="s">
        <v>14463</v>
      </c>
      <c r="F109" s="266"/>
      <c r="G109" s="261" t="s">
        <v>16341</v>
      </c>
      <c r="H109" s="262" t="s">
        <v>4344</v>
      </c>
      <c r="I109" s="263" t="s">
        <v>776</v>
      </c>
      <c r="J109" s="264" t="s">
        <v>14463</v>
      </c>
      <c r="K109" s="264" t="s">
        <v>7191</v>
      </c>
    </row>
    <row r="110" spans="1:11" ht="38.25" x14ac:dyDescent="0.2">
      <c r="A110" s="261">
        <v>90750</v>
      </c>
      <c r="B110" s="262" t="s">
        <v>4346</v>
      </c>
      <c r="C110" s="263" t="s">
        <v>776</v>
      </c>
      <c r="D110" s="264" t="s">
        <v>6083</v>
      </c>
      <c r="F110" s="266"/>
      <c r="G110" s="261" t="s">
        <v>16342</v>
      </c>
      <c r="H110" s="262" t="s">
        <v>4346</v>
      </c>
      <c r="I110" s="263" t="s">
        <v>776</v>
      </c>
      <c r="J110" s="264" t="s">
        <v>6083</v>
      </c>
      <c r="K110" s="264" t="s">
        <v>7060</v>
      </c>
    </row>
    <row r="111" spans="1:11" ht="38.25" x14ac:dyDescent="0.2">
      <c r="A111" s="261">
        <v>90751</v>
      </c>
      <c r="B111" s="262" t="s">
        <v>4347</v>
      </c>
      <c r="C111" s="263" t="s">
        <v>776</v>
      </c>
      <c r="D111" s="264" t="s">
        <v>8960</v>
      </c>
      <c r="F111" s="266"/>
      <c r="G111" s="261" t="s">
        <v>16343</v>
      </c>
      <c r="H111" s="262" t="s">
        <v>4347</v>
      </c>
      <c r="I111" s="263" t="s">
        <v>776</v>
      </c>
      <c r="J111" s="264" t="s">
        <v>8960</v>
      </c>
      <c r="K111" s="264" t="s">
        <v>8592</v>
      </c>
    </row>
    <row r="112" spans="1:11" ht="38.25" x14ac:dyDescent="0.2">
      <c r="A112" s="261">
        <v>90752</v>
      </c>
      <c r="B112" s="262" t="s">
        <v>4349</v>
      </c>
      <c r="C112" s="263" t="s">
        <v>776</v>
      </c>
      <c r="D112" s="264" t="s">
        <v>7187</v>
      </c>
      <c r="F112" s="266"/>
      <c r="G112" s="261" t="s">
        <v>16344</v>
      </c>
      <c r="H112" s="262" t="s">
        <v>4349</v>
      </c>
      <c r="I112" s="263" t="s">
        <v>776</v>
      </c>
      <c r="J112" s="264" t="s">
        <v>7187</v>
      </c>
      <c r="K112" s="264" t="s">
        <v>5376</v>
      </c>
    </row>
    <row r="113" spans="1:11" ht="38.25" x14ac:dyDescent="0.2">
      <c r="A113" s="261">
        <v>90753</v>
      </c>
      <c r="B113" s="262" t="s">
        <v>4351</v>
      </c>
      <c r="C113" s="263" t="s">
        <v>776</v>
      </c>
      <c r="D113" s="264" t="s">
        <v>10275</v>
      </c>
      <c r="F113" s="266"/>
      <c r="G113" s="261" t="s">
        <v>16345</v>
      </c>
      <c r="H113" s="262" t="s">
        <v>4351</v>
      </c>
      <c r="I113" s="263" t="s">
        <v>776</v>
      </c>
      <c r="J113" s="264" t="s">
        <v>10275</v>
      </c>
      <c r="K113" s="264" t="s">
        <v>7112</v>
      </c>
    </row>
    <row r="114" spans="1:11" ht="38.25" x14ac:dyDescent="0.2">
      <c r="A114" s="261">
        <v>90754</v>
      </c>
      <c r="B114" s="262" t="s">
        <v>4353</v>
      </c>
      <c r="C114" s="263" t="s">
        <v>776</v>
      </c>
      <c r="D114" s="264" t="s">
        <v>12989</v>
      </c>
      <c r="F114" s="266"/>
      <c r="G114" s="261" t="s">
        <v>16346</v>
      </c>
      <c r="H114" s="262" t="s">
        <v>4353</v>
      </c>
      <c r="I114" s="263" t="s">
        <v>776</v>
      </c>
      <c r="J114" s="264" t="s">
        <v>12989</v>
      </c>
      <c r="K114" s="264" t="s">
        <v>13131</v>
      </c>
    </row>
    <row r="115" spans="1:11" ht="38.25" x14ac:dyDescent="0.2">
      <c r="A115" s="261">
        <v>90755</v>
      </c>
      <c r="B115" s="262" t="s">
        <v>4355</v>
      </c>
      <c r="C115" s="263" t="s">
        <v>776</v>
      </c>
      <c r="D115" s="264" t="s">
        <v>6125</v>
      </c>
      <c r="F115" s="266"/>
      <c r="G115" s="261" t="s">
        <v>16347</v>
      </c>
      <c r="H115" s="262" t="s">
        <v>4355</v>
      </c>
      <c r="I115" s="263" t="s">
        <v>776</v>
      </c>
      <c r="J115" s="264" t="s">
        <v>6125</v>
      </c>
      <c r="K115" s="264" t="s">
        <v>5541</v>
      </c>
    </row>
    <row r="116" spans="1:11" ht="38.25" x14ac:dyDescent="0.2">
      <c r="A116" s="261">
        <v>90756</v>
      </c>
      <c r="B116" s="262" t="s">
        <v>4357</v>
      </c>
      <c r="C116" s="263" t="s">
        <v>776</v>
      </c>
      <c r="D116" s="264" t="s">
        <v>7533</v>
      </c>
      <c r="F116" s="266"/>
      <c r="G116" s="261" t="s">
        <v>16348</v>
      </c>
      <c r="H116" s="262" t="s">
        <v>4357</v>
      </c>
      <c r="I116" s="263" t="s">
        <v>776</v>
      </c>
      <c r="J116" s="264" t="s">
        <v>7533</v>
      </c>
      <c r="K116" s="264" t="s">
        <v>8755</v>
      </c>
    </row>
    <row r="117" spans="1:11" ht="38.25" x14ac:dyDescent="0.2">
      <c r="A117" s="261">
        <v>90757</v>
      </c>
      <c r="B117" s="262" t="s">
        <v>4359</v>
      </c>
      <c r="C117" s="263" t="s">
        <v>776</v>
      </c>
      <c r="D117" s="264" t="s">
        <v>13590</v>
      </c>
      <c r="F117" s="266"/>
      <c r="G117" s="261" t="s">
        <v>16349</v>
      </c>
      <c r="H117" s="262" t="s">
        <v>4359</v>
      </c>
      <c r="I117" s="263" t="s">
        <v>776</v>
      </c>
      <c r="J117" s="264" t="s">
        <v>13590</v>
      </c>
      <c r="K117" s="264" t="s">
        <v>12917</v>
      </c>
    </row>
    <row r="118" spans="1:11" ht="38.25" x14ac:dyDescent="0.2">
      <c r="A118" s="261">
        <v>90758</v>
      </c>
      <c r="B118" s="262" t="s">
        <v>4361</v>
      </c>
      <c r="C118" s="263" t="s">
        <v>776</v>
      </c>
      <c r="D118" s="264" t="s">
        <v>12900</v>
      </c>
      <c r="F118" s="266"/>
      <c r="G118" s="261" t="s">
        <v>16350</v>
      </c>
      <c r="H118" s="262" t="s">
        <v>4361</v>
      </c>
      <c r="I118" s="263" t="s">
        <v>776</v>
      </c>
      <c r="J118" s="264" t="s">
        <v>12900</v>
      </c>
      <c r="K118" s="264" t="s">
        <v>13643</v>
      </c>
    </row>
    <row r="119" spans="1:11" ht="38.25" x14ac:dyDescent="0.2">
      <c r="A119" s="261">
        <v>90759</v>
      </c>
      <c r="B119" s="262" t="s">
        <v>4363</v>
      </c>
      <c r="C119" s="263" t="s">
        <v>776</v>
      </c>
      <c r="D119" s="264" t="s">
        <v>9131</v>
      </c>
      <c r="F119" s="266"/>
      <c r="G119" s="261" t="s">
        <v>16351</v>
      </c>
      <c r="H119" s="262" t="s">
        <v>4363</v>
      </c>
      <c r="I119" s="263" t="s">
        <v>776</v>
      </c>
      <c r="J119" s="264" t="s">
        <v>9131</v>
      </c>
      <c r="K119" s="264" t="s">
        <v>16352</v>
      </c>
    </row>
    <row r="120" spans="1:11" ht="38.25" x14ac:dyDescent="0.2">
      <c r="A120" s="261">
        <v>90760</v>
      </c>
      <c r="B120" s="262" t="s">
        <v>4365</v>
      </c>
      <c r="C120" s="263" t="s">
        <v>776</v>
      </c>
      <c r="D120" s="264" t="s">
        <v>9772</v>
      </c>
      <c r="F120" s="266"/>
      <c r="G120" s="261" t="s">
        <v>16353</v>
      </c>
      <c r="H120" s="262" t="s">
        <v>4365</v>
      </c>
      <c r="I120" s="263" t="s">
        <v>776</v>
      </c>
      <c r="J120" s="264" t="s">
        <v>9772</v>
      </c>
      <c r="K120" s="264" t="s">
        <v>16354</v>
      </c>
    </row>
    <row r="121" spans="1:11" ht="38.25" x14ac:dyDescent="0.2">
      <c r="A121" s="261">
        <v>90761</v>
      </c>
      <c r="B121" s="262" t="s">
        <v>4367</v>
      </c>
      <c r="C121" s="263" t="s">
        <v>776</v>
      </c>
      <c r="D121" s="264" t="s">
        <v>8256</v>
      </c>
      <c r="F121" s="266"/>
      <c r="G121" s="261" t="s">
        <v>16355</v>
      </c>
      <c r="H121" s="262" t="s">
        <v>4367</v>
      </c>
      <c r="I121" s="263" t="s">
        <v>776</v>
      </c>
      <c r="J121" s="264" t="s">
        <v>8256</v>
      </c>
      <c r="K121" s="264" t="s">
        <v>16356</v>
      </c>
    </row>
    <row r="122" spans="1:11" ht="38.25" x14ac:dyDescent="0.2">
      <c r="A122" s="261">
        <v>90762</v>
      </c>
      <c r="B122" s="262" t="s">
        <v>4369</v>
      </c>
      <c r="C122" s="263" t="s">
        <v>776</v>
      </c>
      <c r="D122" s="264" t="s">
        <v>9248</v>
      </c>
      <c r="F122" s="266"/>
      <c r="G122" s="261" t="s">
        <v>16357</v>
      </c>
      <c r="H122" s="262" t="s">
        <v>4369</v>
      </c>
      <c r="I122" s="263" t="s">
        <v>776</v>
      </c>
      <c r="J122" s="264" t="s">
        <v>9248</v>
      </c>
      <c r="K122" s="264" t="s">
        <v>13378</v>
      </c>
    </row>
    <row r="123" spans="1:11" ht="38.25" x14ac:dyDescent="0.2">
      <c r="A123" s="261">
        <v>94869</v>
      </c>
      <c r="B123" s="262" t="s">
        <v>4371</v>
      </c>
      <c r="C123" s="263" t="s">
        <v>776</v>
      </c>
      <c r="D123" s="264" t="s">
        <v>16358</v>
      </c>
      <c r="F123" s="266"/>
      <c r="G123" s="261" t="s">
        <v>16359</v>
      </c>
      <c r="H123" s="262" t="s">
        <v>4371</v>
      </c>
      <c r="I123" s="263" t="s">
        <v>776</v>
      </c>
      <c r="J123" s="264" t="s">
        <v>16358</v>
      </c>
      <c r="K123" s="264" t="s">
        <v>16360</v>
      </c>
    </row>
    <row r="124" spans="1:11" ht="38.25" x14ac:dyDescent="0.2">
      <c r="A124" s="261">
        <v>94870</v>
      </c>
      <c r="B124" s="262" t="s">
        <v>4372</v>
      </c>
      <c r="C124" s="263" t="s">
        <v>776</v>
      </c>
      <c r="D124" s="264" t="s">
        <v>5007</v>
      </c>
      <c r="F124" s="266"/>
      <c r="G124" s="261" t="s">
        <v>16361</v>
      </c>
      <c r="H124" s="262" t="s">
        <v>4372</v>
      </c>
      <c r="I124" s="263" t="s">
        <v>776</v>
      </c>
      <c r="J124" s="264" t="s">
        <v>5007</v>
      </c>
      <c r="K124" s="264" t="s">
        <v>5515</v>
      </c>
    </row>
    <row r="125" spans="1:11" ht="38.25" x14ac:dyDescent="0.2">
      <c r="A125" s="261">
        <v>94871</v>
      </c>
      <c r="B125" s="262" t="s">
        <v>4374</v>
      </c>
      <c r="C125" s="263" t="s">
        <v>776</v>
      </c>
      <c r="D125" s="264" t="s">
        <v>16362</v>
      </c>
      <c r="F125" s="266"/>
      <c r="G125" s="261" t="s">
        <v>16363</v>
      </c>
      <c r="H125" s="262" t="s">
        <v>4374</v>
      </c>
      <c r="I125" s="263" t="s">
        <v>776</v>
      </c>
      <c r="J125" s="264" t="s">
        <v>16362</v>
      </c>
      <c r="K125" s="264" t="s">
        <v>13613</v>
      </c>
    </row>
    <row r="126" spans="1:11" ht="38.25" x14ac:dyDescent="0.2">
      <c r="A126" s="261">
        <v>94872</v>
      </c>
      <c r="B126" s="262" t="s">
        <v>4375</v>
      </c>
      <c r="C126" s="263" t="s">
        <v>776</v>
      </c>
      <c r="D126" s="264" t="s">
        <v>4376</v>
      </c>
      <c r="F126" s="266"/>
      <c r="G126" s="261" t="s">
        <v>16364</v>
      </c>
      <c r="H126" s="262" t="s">
        <v>4375</v>
      </c>
      <c r="I126" s="263" t="s">
        <v>776</v>
      </c>
      <c r="J126" s="264" t="s">
        <v>4376</v>
      </c>
      <c r="K126" s="264" t="s">
        <v>11800</v>
      </c>
    </row>
    <row r="127" spans="1:11" ht="38.25" x14ac:dyDescent="0.2">
      <c r="A127" s="261">
        <v>94875</v>
      </c>
      <c r="B127" s="262" t="s">
        <v>4377</v>
      </c>
      <c r="C127" s="263" t="s">
        <v>776</v>
      </c>
      <c r="D127" s="264" t="s">
        <v>16365</v>
      </c>
      <c r="F127" s="266"/>
      <c r="G127" s="261" t="s">
        <v>16366</v>
      </c>
      <c r="H127" s="262" t="s">
        <v>4377</v>
      </c>
      <c r="I127" s="263" t="s">
        <v>776</v>
      </c>
      <c r="J127" s="264" t="s">
        <v>16365</v>
      </c>
      <c r="K127" s="264" t="s">
        <v>16367</v>
      </c>
    </row>
    <row r="128" spans="1:11" ht="38.25" x14ac:dyDescent="0.2">
      <c r="A128" s="261">
        <v>94876</v>
      </c>
      <c r="B128" s="262" t="s">
        <v>4378</v>
      </c>
      <c r="C128" s="263" t="s">
        <v>776</v>
      </c>
      <c r="D128" s="264" t="s">
        <v>7727</v>
      </c>
      <c r="F128" s="266"/>
      <c r="G128" s="261" t="s">
        <v>16368</v>
      </c>
      <c r="H128" s="262" t="s">
        <v>4378</v>
      </c>
      <c r="I128" s="263" t="s">
        <v>776</v>
      </c>
      <c r="J128" s="264" t="s">
        <v>7727</v>
      </c>
      <c r="K128" s="264" t="s">
        <v>5815</v>
      </c>
    </row>
    <row r="129" spans="1:11" ht="38.25" x14ac:dyDescent="0.2">
      <c r="A129" s="261">
        <v>94878</v>
      </c>
      <c r="B129" s="262" t="s">
        <v>4380</v>
      </c>
      <c r="C129" s="263" t="s">
        <v>776</v>
      </c>
      <c r="D129" s="264" t="s">
        <v>12747</v>
      </c>
      <c r="F129" s="266"/>
      <c r="G129" s="261" t="s">
        <v>16369</v>
      </c>
      <c r="H129" s="262" t="s">
        <v>4380</v>
      </c>
      <c r="I129" s="263" t="s">
        <v>776</v>
      </c>
      <c r="J129" s="264" t="s">
        <v>12747</v>
      </c>
      <c r="K129" s="264" t="s">
        <v>16370</v>
      </c>
    </row>
    <row r="130" spans="1:11" ht="38.25" x14ac:dyDescent="0.2">
      <c r="A130" s="261">
        <v>94879</v>
      </c>
      <c r="B130" s="262" t="s">
        <v>4381</v>
      </c>
      <c r="C130" s="263" t="s">
        <v>776</v>
      </c>
      <c r="D130" s="264" t="s">
        <v>16371</v>
      </c>
      <c r="F130" s="266"/>
      <c r="G130" s="261" t="s">
        <v>16372</v>
      </c>
      <c r="H130" s="262" t="s">
        <v>4381</v>
      </c>
      <c r="I130" s="263" t="s">
        <v>776</v>
      </c>
      <c r="J130" s="264" t="s">
        <v>16371</v>
      </c>
      <c r="K130" s="264" t="s">
        <v>16373</v>
      </c>
    </row>
    <row r="131" spans="1:11" ht="38.25" x14ac:dyDescent="0.2">
      <c r="A131" s="261">
        <v>94880</v>
      </c>
      <c r="B131" s="262" t="s">
        <v>4382</v>
      </c>
      <c r="C131" s="263" t="s">
        <v>776</v>
      </c>
      <c r="D131" s="264" t="s">
        <v>13550</v>
      </c>
      <c r="F131" s="266"/>
      <c r="G131" s="261" t="s">
        <v>16374</v>
      </c>
      <c r="H131" s="262" t="s">
        <v>4382</v>
      </c>
      <c r="I131" s="263" t="s">
        <v>776</v>
      </c>
      <c r="J131" s="264" t="s">
        <v>13550</v>
      </c>
      <c r="K131" s="264" t="s">
        <v>14914</v>
      </c>
    </row>
    <row r="132" spans="1:11" ht="38.25" x14ac:dyDescent="0.2">
      <c r="A132" s="261">
        <v>94881</v>
      </c>
      <c r="B132" s="262" t="s">
        <v>4383</v>
      </c>
      <c r="C132" s="263" t="s">
        <v>776</v>
      </c>
      <c r="D132" s="264" t="s">
        <v>16375</v>
      </c>
      <c r="F132" s="266"/>
      <c r="G132" s="261" t="s">
        <v>16376</v>
      </c>
      <c r="H132" s="262" t="s">
        <v>4383</v>
      </c>
      <c r="I132" s="263" t="s">
        <v>776</v>
      </c>
      <c r="J132" s="264" t="s">
        <v>16375</v>
      </c>
      <c r="K132" s="264" t="s">
        <v>16377</v>
      </c>
    </row>
    <row r="133" spans="1:11" ht="38.25" x14ac:dyDescent="0.2">
      <c r="A133" s="261">
        <v>94882</v>
      </c>
      <c r="B133" s="262" t="s">
        <v>4384</v>
      </c>
      <c r="C133" s="263" t="s">
        <v>776</v>
      </c>
      <c r="D133" s="264" t="s">
        <v>10978</v>
      </c>
      <c r="F133" s="266"/>
      <c r="G133" s="261" t="s">
        <v>16378</v>
      </c>
      <c r="H133" s="262" t="s">
        <v>4384</v>
      </c>
      <c r="I133" s="263" t="s">
        <v>776</v>
      </c>
      <c r="J133" s="264" t="s">
        <v>10978</v>
      </c>
      <c r="K133" s="264" t="s">
        <v>5404</v>
      </c>
    </row>
    <row r="134" spans="1:11" ht="38.25" x14ac:dyDescent="0.2">
      <c r="A134" s="261">
        <v>94884</v>
      </c>
      <c r="B134" s="262" t="s">
        <v>4385</v>
      </c>
      <c r="C134" s="263" t="s">
        <v>776</v>
      </c>
      <c r="D134" s="264" t="s">
        <v>13931</v>
      </c>
      <c r="F134" s="266"/>
      <c r="G134" s="261" t="s">
        <v>16379</v>
      </c>
      <c r="H134" s="262" t="s">
        <v>4385</v>
      </c>
      <c r="I134" s="263" t="s">
        <v>776</v>
      </c>
      <c r="J134" s="264" t="s">
        <v>13931</v>
      </c>
      <c r="K134" s="264" t="s">
        <v>16380</v>
      </c>
    </row>
    <row r="135" spans="1:11" ht="38.25" x14ac:dyDescent="0.2">
      <c r="A135" s="261">
        <v>94885</v>
      </c>
      <c r="B135" s="262" t="s">
        <v>4386</v>
      </c>
      <c r="C135" s="263" t="s">
        <v>776</v>
      </c>
      <c r="D135" s="264" t="s">
        <v>16381</v>
      </c>
      <c r="F135" s="266"/>
      <c r="G135" s="261" t="s">
        <v>16382</v>
      </c>
      <c r="H135" s="262" t="s">
        <v>4386</v>
      </c>
      <c r="I135" s="263" t="s">
        <v>776</v>
      </c>
      <c r="J135" s="264" t="s">
        <v>16381</v>
      </c>
      <c r="K135" s="264" t="s">
        <v>16383</v>
      </c>
    </row>
    <row r="136" spans="1:11" ht="38.25" x14ac:dyDescent="0.2">
      <c r="A136" s="261">
        <v>94886</v>
      </c>
      <c r="B136" s="262" t="s">
        <v>4387</v>
      </c>
      <c r="C136" s="263" t="s">
        <v>776</v>
      </c>
      <c r="D136" s="264" t="s">
        <v>4514</v>
      </c>
      <c r="F136" s="266"/>
      <c r="G136" s="261" t="s">
        <v>16384</v>
      </c>
      <c r="H136" s="262" t="s">
        <v>4387</v>
      </c>
      <c r="I136" s="263" t="s">
        <v>776</v>
      </c>
      <c r="J136" s="264" t="s">
        <v>4514</v>
      </c>
      <c r="K136" s="264" t="s">
        <v>4911</v>
      </c>
    </row>
    <row r="137" spans="1:11" ht="38.25" x14ac:dyDescent="0.2">
      <c r="A137" s="261">
        <v>94887</v>
      </c>
      <c r="B137" s="262" t="s">
        <v>4389</v>
      </c>
      <c r="C137" s="263" t="s">
        <v>776</v>
      </c>
      <c r="D137" s="264" t="s">
        <v>16385</v>
      </c>
      <c r="F137" s="266"/>
      <c r="G137" s="261" t="s">
        <v>16386</v>
      </c>
      <c r="H137" s="262" t="s">
        <v>4389</v>
      </c>
      <c r="I137" s="263" t="s">
        <v>776</v>
      </c>
      <c r="J137" s="264" t="s">
        <v>16385</v>
      </c>
      <c r="K137" s="264" t="s">
        <v>13982</v>
      </c>
    </row>
    <row r="138" spans="1:11" ht="38.25" x14ac:dyDescent="0.2">
      <c r="A138" s="261">
        <v>94888</v>
      </c>
      <c r="B138" s="262" t="s">
        <v>4390</v>
      </c>
      <c r="C138" s="263" t="s">
        <v>776</v>
      </c>
      <c r="D138" s="264" t="s">
        <v>10883</v>
      </c>
      <c r="F138" s="266"/>
      <c r="G138" s="261" t="s">
        <v>16387</v>
      </c>
      <c r="H138" s="262" t="s">
        <v>4390</v>
      </c>
      <c r="I138" s="263" t="s">
        <v>776</v>
      </c>
      <c r="J138" s="264" t="s">
        <v>10883</v>
      </c>
      <c r="K138" s="264" t="s">
        <v>12500</v>
      </c>
    </row>
    <row r="139" spans="1:11" ht="38.25" x14ac:dyDescent="0.2">
      <c r="A139" s="261">
        <v>94891</v>
      </c>
      <c r="B139" s="262" t="s">
        <v>4392</v>
      </c>
      <c r="C139" s="263" t="s">
        <v>776</v>
      </c>
      <c r="D139" s="264" t="s">
        <v>16388</v>
      </c>
      <c r="F139" s="266"/>
      <c r="G139" s="261" t="s">
        <v>16389</v>
      </c>
      <c r="H139" s="262" t="s">
        <v>4392</v>
      </c>
      <c r="I139" s="263" t="s">
        <v>776</v>
      </c>
      <c r="J139" s="264" t="s">
        <v>16388</v>
      </c>
      <c r="K139" s="264" t="s">
        <v>16390</v>
      </c>
    </row>
    <row r="140" spans="1:11" ht="38.25" x14ac:dyDescent="0.2">
      <c r="A140" s="261">
        <v>94892</v>
      </c>
      <c r="B140" s="262" t="s">
        <v>4393</v>
      </c>
      <c r="C140" s="263" t="s">
        <v>776</v>
      </c>
      <c r="D140" s="264" t="s">
        <v>14365</v>
      </c>
      <c r="F140" s="266"/>
      <c r="G140" s="261" t="s">
        <v>16391</v>
      </c>
      <c r="H140" s="262" t="s">
        <v>4393</v>
      </c>
      <c r="I140" s="263" t="s">
        <v>776</v>
      </c>
      <c r="J140" s="264" t="s">
        <v>14365</v>
      </c>
      <c r="K140" s="264" t="s">
        <v>14400</v>
      </c>
    </row>
    <row r="141" spans="1:11" ht="38.25" x14ac:dyDescent="0.2">
      <c r="A141" s="261">
        <v>94894</v>
      </c>
      <c r="B141" s="262" t="s">
        <v>4394</v>
      </c>
      <c r="C141" s="263" t="s">
        <v>776</v>
      </c>
      <c r="D141" s="264" t="s">
        <v>16392</v>
      </c>
      <c r="F141" s="266"/>
      <c r="G141" s="261" t="s">
        <v>16393</v>
      </c>
      <c r="H141" s="262" t="s">
        <v>4394</v>
      </c>
      <c r="I141" s="263" t="s">
        <v>776</v>
      </c>
      <c r="J141" s="264" t="s">
        <v>16392</v>
      </c>
      <c r="K141" s="264" t="s">
        <v>13391</v>
      </c>
    </row>
    <row r="142" spans="1:11" ht="38.25" x14ac:dyDescent="0.2">
      <c r="A142" s="261">
        <v>94895</v>
      </c>
      <c r="B142" s="262" t="s">
        <v>4395</v>
      </c>
      <c r="C142" s="263" t="s">
        <v>776</v>
      </c>
      <c r="D142" s="264" t="s">
        <v>16394</v>
      </c>
      <c r="F142" s="266"/>
      <c r="G142" s="261" t="s">
        <v>16395</v>
      </c>
      <c r="H142" s="262" t="s">
        <v>4395</v>
      </c>
      <c r="I142" s="263" t="s">
        <v>776</v>
      </c>
      <c r="J142" s="264" t="s">
        <v>16394</v>
      </c>
      <c r="K142" s="264" t="s">
        <v>16396</v>
      </c>
    </row>
    <row r="143" spans="1:11" ht="38.25" x14ac:dyDescent="0.2">
      <c r="A143" s="261">
        <v>94896</v>
      </c>
      <c r="B143" s="262" t="s">
        <v>4396</v>
      </c>
      <c r="C143" s="263" t="s">
        <v>776</v>
      </c>
      <c r="D143" s="264" t="s">
        <v>10947</v>
      </c>
      <c r="F143" s="266"/>
      <c r="G143" s="261" t="s">
        <v>16397</v>
      </c>
      <c r="H143" s="262" t="s">
        <v>4396</v>
      </c>
      <c r="I143" s="263" t="s">
        <v>776</v>
      </c>
      <c r="J143" s="264" t="s">
        <v>10947</v>
      </c>
      <c r="K143" s="264" t="s">
        <v>13618</v>
      </c>
    </row>
    <row r="144" spans="1:11" ht="38.25" x14ac:dyDescent="0.2">
      <c r="A144" s="261">
        <v>94897</v>
      </c>
      <c r="B144" s="262" t="s">
        <v>4397</v>
      </c>
      <c r="C144" s="263" t="s">
        <v>776</v>
      </c>
      <c r="D144" s="264" t="s">
        <v>16398</v>
      </c>
      <c r="F144" s="266"/>
      <c r="G144" s="261" t="s">
        <v>16399</v>
      </c>
      <c r="H144" s="262" t="s">
        <v>4397</v>
      </c>
      <c r="I144" s="263" t="s">
        <v>776</v>
      </c>
      <c r="J144" s="264" t="s">
        <v>16398</v>
      </c>
      <c r="K144" s="264" t="s">
        <v>16400</v>
      </c>
    </row>
    <row r="145" spans="1:11" ht="38.25" x14ac:dyDescent="0.2">
      <c r="A145" s="261">
        <v>94898</v>
      </c>
      <c r="B145" s="262" t="s">
        <v>4398</v>
      </c>
      <c r="C145" s="263" t="s">
        <v>776</v>
      </c>
      <c r="D145" s="264" t="s">
        <v>5979</v>
      </c>
      <c r="F145" s="266"/>
      <c r="G145" s="261" t="s">
        <v>16401</v>
      </c>
      <c r="H145" s="262" t="s">
        <v>4398</v>
      </c>
      <c r="I145" s="263" t="s">
        <v>776</v>
      </c>
      <c r="J145" s="264" t="s">
        <v>5979</v>
      </c>
      <c r="K145" s="264" t="s">
        <v>9184</v>
      </c>
    </row>
    <row r="146" spans="1:11" ht="38.25" x14ac:dyDescent="0.2">
      <c r="A146" s="261">
        <v>94900</v>
      </c>
      <c r="B146" s="262" t="s">
        <v>4399</v>
      </c>
      <c r="C146" s="263" t="s">
        <v>776</v>
      </c>
      <c r="D146" s="264" t="s">
        <v>16402</v>
      </c>
      <c r="F146" s="266"/>
      <c r="G146" s="261" t="s">
        <v>16403</v>
      </c>
      <c r="H146" s="262" t="s">
        <v>4399</v>
      </c>
      <c r="I146" s="263" t="s">
        <v>776</v>
      </c>
      <c r="J146" s="264" t="s">
        <v>16402</v>
      </c>
      <c r="K146" s="264" t="s">
        <v>14226</v>
      </c>
    </row>
    <row r="147" spans="1:11" ht="25.5" x14ac:dyDescent="0.2">
      <c r="A147" s="261">
        <v>97121</v>
      </c>
      <c r="B147" s="262" t="s">
        <v>4400</v>
      </c>
      <c r="C147" s="263" t="s">
        <v>776</v>
      </c>
      <c r="D147" s="264" t="s">
        <v>11946</v>
      </c>
      <c r="F147" s="266"/>
      <c r="G147" s="261" t="s">
        <v>16404</v>
      </c>
      <c r="H147" s="262" t="s">
        <v>4400</v>
      </c>
      <c r="I147" s="263" t="s">
        <v>776</v>
      </c>
      <c r="J147" s="264" t="s">
        <v>11946</v>
      </c>
      <c r="K147" s="264" t="s">
        <v>12500</v>
      </c>
    </row>
    <row r="148" spans="1:11" ht="25.5" x14ac:dyDescent="0.2">
      <c r="A148" s="261">
        <v>97122</v>
      </c>
      <c r="B148" s="262" t="s">
        <v>4402</v>
      </c>
      <c r="C148" s="263" t="s">
        <v>776</v>
      </c>
      <c r="D148" s="264" t="s">
        <v>13045</v>
      </c>
      <c r="F148" s="266"/>
      <c r="G148" s="261" t="s">
        <v>16405</v>
      </c>
      <c r="H148" s="262" t="s">
        <v>4402</v>
      </c>
      <c r="I148" s="263" t="s">
        <v>776</v>
      </c>
      <c r="J148" s="264" t="s">
        <v>13045</v>
      </c>
      <c r="K148" s="264" t="s">
        <v>11805</v>
      </c>
    </row>
    <row r="149" spans="1:11" ht="25.5" x14ac:dyDescent="0.2">
      <c r="A149" s="261">
        <v>97123</v>
      </c>
      <c r="B149" s="262" t="s">
        <v>4404</v>
      </c>
      <c r="C149" s="263" t="s">
        <v>776</v>
      </c>
      <c r="D149" s="264" t="s">
        <v>10243</v>
      </c>
      <c r="F149" s="266"/>
      <c r="G149" s="261" t="s">
        <v>16406</v>
      </c>
      <c r="H149" s="262" t="s">
        <v>4404</v>
      </c>
      <c r="I149" s="263" t="s">
        <v>776</v>
      </c>
      <c r="J149" s="264" t="s">
        <v>10243</v>
      </c>
      <c r="K149" s="264" t="s">
        <v>13314</v>
      </c>
    </row>
    <row r="150" spans="1:11" ht="25.5" x14ac:dyDescent="0.2">
      <c r="A150" s="261">
        <v>97124</v>
      </c>
      <c r="B150" s="262" t="s">
        <v>4406</v>
      </c>
      <c r="C150" s="263" t="s">
        <v>776</v>
      </c>
      <c r="D150" s="264" t="s">
        <v>4373</v>
      </c>
      <c r="F150" s="266"/>
      <c r="G150" s="261" t="s">
        <v>16407</v>
      </c>
      <c r="H150" s="262" t="s">
        <v>4406</v>
      </c>
      <c r="I150" s="263" t="s">
        <v>776</v>
      </c>
      <c r="J150" s="264" t="s">
        <v>4373</v>
      </c>
      <c r="K150" s="264" t="s">
        <v>5390</v>
      </c>
    </row>
    <row r="151" spans="1:11" ht="25.5" x14ac:dyDescent="0.2">
      <c r="A151" s="261">
        <v>97125</v>
      </c>
      <c r="B151" s="262" t="s">
        <v>4408</v>
      </c>
      <c r="C151" s="263" t="s">
        <v>776</v>
      </c>
      <c r="D151" s="264" t="s">
        <v>10443</v>
      </c>
      <c r="F151" s="266"/>
      <c r="G151" s="261" t="s">
        <v>16408</v>
      </c>
      <c r="H151" s="262" t="s">
        <v>4408</v>
      </c>
      <c r="I151" s="263" t="s">
        <v>776</v>
      </c>
      <c r="J151" s="264" t="s">
        <v>10443</v>
      </c>
      <c r="K151" s="264" t="s">
        <v>5670</v>
      </c>
    </row>
    <row r="152" spans="1:11" ht="25.5" x14ac:dyDescent="0.2">
      <c r="A152" s="261">
        <v>97126</v>
      </c>
      <c r="B152" s="262" t="s">
        <v>4410</v>
      </c>
      <c r="C152" s="263" t="s">
        <v>776</v>
      </c>
      <c r="D152" s="264" t="s">
        <v>4411</v>
      </c>
      <c r="F152" s="266"/>
      <c r="G152" s="261" t="s">
        <v>16409</v>
      </c>
      <c r="H152" s="262" t="s">
        <v>4410</v>
      </c>
      <c r="I152" s="263" t="s">
        <v>776</v>
      </c>
      <c r="J152" s="264" t="s">
        <v>4411</v>
      </c>
      <c r="K152" s="264" t="s">
        <v>13068</v>
      </c>
    </row>
    <row r="153" spans="1:11" ht="38.25" x14ac:dyDescent="0.2">
      <c r="A153" s="261">
        <v>92833</v>
      </c>
      <c r="B153" s="262" t="s">
        <v>4412</v>
      </c>
      <c r="C153" s="263" t="s">
        <v>776</v>
      </c>
      <c r="D153" s="264" t="s">
        <v>16410</v>
      </c>
      <c r="F153" s="266"/>
      <c r="G153" s="261" t="s">
        <v>16411</v>
      </c>
      <c r="H153" s="262" t="s">
        <v>4412</v>
      </c>
      <c r="I153" s="263" t="s">
        <v>776</v>
      </c>
      <c r="J153" s="264" t="s">
        <v>16410</v>
      </c>
      <c r="K153" s="264" t="s">
        <v>16412</v>
      </c>
    </row>
    <row r="154" spans="1:11" ht="38.25" x14ac:dyDescent="0.2">
      <c r="A154" s="261">
        <v>92834</v>
      </c>
      <c r="B154" s="262" t="s">
        <v>4413</v>
      </c>
      <c r="C154" s="263" t="s">
        <v>776</v>
      </c>
      <c r="D154" s="264" t="s">
        <v>8713</v>
      </c>
      <c r="F154" s="266"/>
      <c r="G154" s="261" t="s">
        <v>16413</v>
      </c>
      <c r="H154" s="262" t="s">
        <v>4413</v>
      </c>
      <c r="I154" s="263" t="s">
        <v>776</v>
      </c>
      <c r="J154" s="264" t="s">
        <v>8713</v>
      </c>
      <c r="K154" s="264" t="s">
        <v>7211</v>
      </c>
    </row>
    <row r="155" spans="1:11" ht="38.25" x14ac:dyDescent="0.2">
      <c r="A155" s="261">
        <v>92835</v>
      </c>
      <c r="B155" s="262" t="s">
        <v>4415</v>
      </c>
      <c r="C155" s="263" t="s">
        <v>776</v>
      </c>
      <c r="D155" s="264" t="s">
        <v>15012</v>
      </c>
      <c r="F155" s="266"/>
      <c r="G155" s="261" t="s">
        <v>16414</v>
      </c>
      <c r="H155" s="262" t="s">
        <v>4415</v>
      </c>
      <c r="I155" s="263" t="s">
        <v>776</v>
      </c>
      <c r="J155" s="264" t="s">
        <v>15012</v>
      </c>
      <c r="K155" s="264" t="s">
        <v>16415</v>
      </c>
    </row>
    <row r="156" spans="1:11" ht="38.25" x14ac:dyDescent="0.2">
      <c r="A156" s="261">
        <v>92836</v>
      </c>
      <c r="B156" s="262" t="s">
        <v>4416</v>
      </c>
      <c r="C156" s="263" t="s">
        <v>776</v>
      </c>
      <c r="D156" s="264" t="s">
        <v>7608</v>
      </c>
      <c r="F156" s="266"/>
      <c r="G156" s="261" t="s">
        <v>16416</v>
      </c>
      <c r="H156" s="262" t="s">
        <v>4416</v>
      </c>
      <c r="I156" s="263" t="s">
        <v>776</v>
      </c>
      <c r="J156" s="264" t="s">
        <v>7608</v>
      </c>
      <c r="K156" s="264" t="s">
        <v>12514</v>
      </c>
    </row>
    <row r="157" spans="1:11" ht="38.25" x14ac:dyDescent="0.2">
      <c r="A157" s="261">
        <v>92837</v>
      </c>
      <c r="B157" s="262" t="s">
        <v>4418</v>
      </c>
      <c r="C157" s="263" t="s">
        <v>776</v>
      </c>
      <c r="D157" s="264" t="s">
        <v>16417</v>
      </c>
      <c r="F157" s="266"/>
      <c r="G157" s="261" t="s">
        <v>16418</v>
      </c>
      <c r="H157" s="262" t="s">
        <v>4418</v>
      </c>
      <c r="I157" s="263" t="s">
        <v>776</v>
      </c>
      <c r="J157" s="264" t="s">
        <v>16417</v>
      </c>
      <c r="K157" s="264" t="s">
        <v>16419</v>
      </c>
    </row>
    <row r="158" spans="1:11" ht="38.25" x14ac:dyDescent="0.2">
      <c r="A158" s="261">
        <v>92838</v>
      </c>
      <c r="B158" s="262" t="s">
        <v>4419</v>
      </c>
      <c r="C158" s="263" t="s">
        <v>776</v>
      </c>
      <c r="D158" s="264" t="s">
        <v>8850</v>
      </c>
      <c r="F158" s="266"/>
      <c r="G158" s="261" t="s">
        <v>16420</v>
      </c>
      <c r="H158" s="262" t="s">
        <v>4419</v>
      </c>
      <c r="I158" s="263" t="s">
        <v>776</v>
      </c>
      <c r="J158" s="264" t="s">
        <v>8850</v>
      </c>
      <c r="K158" s="264" t="s">
        <v>16421</v>
      </c>
    </row>
    <row r="159" spans="1:11" ht="38.25" x14ac:dyDescent="0.2">
      <c r="A159" s="261">
        <v>92839</v>
      </c>
      <c r="B159" s="262" t="s">
        <v>4421</v>
      </c>
      <c r="C159" s="263" t="s">
        <v>776</v>
      </c>
      <c r="D159" s="264" t="s">
        <v>16422</v>
      </c>
      <c r="F159" s="266"/>
      <c r="G159" s="261" t="s">
        <v>16423</v>
      </c>
      <c r="H159" s="262" t="s">
        <v>4421</v>
      </c>
      <c r="I159" s="263" t="s">
        <v>776</v>
      </c>
      <c r="J159" s="264" t="s">
        <v>16422</v>
      </c>
      <c r="K159" s="264" t="s">
        <v>16424</v>
      </c>
    </row>
    <row r="160" spans="1:11" ht="38.25" x14ac:dyDescent="0.2">
      <c r="A160" s="261">
        <v>92840</v>
      </c>
      <c r="B160" s="262" t="s">
        <v>4422</v>
      </c>
      <c r="C160" s="263" t="s">
        <v>776</v>
      </c>
      <c r="D160" s="264" t="s">
        <v>16425</v>
      </c>
      <c r="F160" s="266"/>
      <c r="G160" s="261" t="s">
        <v>16426</v>
      </c>
      <c r="H160" s="262" t="s">
        <v>4422</v>
      </c>
      <c r="I160" s="263" t="s">
        <v>776</v>
      </c>
      <c r="J160" s="264" t="s">
        <v>16425</v>
      </c>
      <c r="K160" s="264" t="s">
        <v>10314</v>
      </c>
    </row>
    <row r="161" spans="1:11" ht="38.25" x14ac:dyDescent="0.2">
      <c r="A161" s="261">
        <v>92841</v>
      </c>
      <c r="B161" s="262" t="s">
        <v>4424</v>
      </c>
      <c r="C161" s="263" t="s">
        <v>776</v>
      </c>
      <c r="D161" s="264" t="s">
        <v>16427</v>
      </c>
      <c r="F161" s="266"/>
      <c r="G161" s="261" t="s">
        <v>16428</v>
      </c>
      <c r="H161" s="262" t="s">
        <v>4424</v>
      </c>
      <c r="I161" s="263" t="s">
        <v>776</v>
      </c>
      <c r="J161" s="264" t="s">
        <v>16427</v>
      </c>
      <c r="K161" s="264" t="s">
        <v>16429</v>
      </c>
    </row>
    <row r="162" spans="1:11" ht="38.25" x14ac:dyDescent="0.2">
      <c r="A162" s="261">
        <v>92842</v>
      </c>
      <c r="B162" s="262" t="s">
        <v>4425</v>
      </c>
      <c r="C162" s="263" t="s">
        <v>776</v>
      </c>
      <c r="D162" s="264" t="s">
        <v>13651</v>
      </c>
      <c r="F162" s="266"/>
      <c r="G162" s="261" t="s">
        <v>16430</v>
      </c>
      <c r="H162" s="262" t="s">
        <v>4425</v>
      </c>
      <c r="I162" s="263" t="s">
        <v>776</v>
      </c>
      <c r="J162" s="264" t="s">
        <v>13651</v>
      </c>
      <c r="K162" s="264" t="s">
        <v>9248</v>
      </c>
    </row>
    <row r="163" spans="1:11" ht="38.25" x14ac:dyDescent="0.2">
      <c r="A163" s="261">
        <v>92844</v>
      </c>
      <c r="B163" s="262" t="s">
        <v>4427</v>
      </c>
      <c r="C163" s="263" t="s">
        <v>776</v>
      </c>
      <c r="D163" s="264" t="s">
        <v>5599</v>
      </c>
      <c r="F163" s="266"/>
      <c r="G163" s="261" t="s">
        <v>16431</v>
      </c>
      <c r="H163" s="262" t="s">
        <v>4427</v>
      </c>
      <c r="I163" s="263" t="s">
        <v>776</v>
      </c>
      <c r="J163" s="264" t="s">
        <v>5599</v>
      </c>
      <c r="K163" s="264" t="s">
        <v>13748</v>
      </c>
    </row>
    <row r="164" spans="1:11" ht="38.25" x14ac:dyDescent="0.2">
      <c r="A164" s="261">
        <v>92846</v>
      </c>
      <c r="B164" s="262" t="s">
        <v>4428</v>
      </c>
      <c r="C164" s="263" t="s">
        <v>776</v>
      </c>
      <c r="D164" s="264" t="s">
        <v>16432</v>
      </c>
      <c r="F164" s="266"/>
      <c r="G164" s="261" t="s">
        <v>16433</v>
      </c>
      <c r="H164" s="262" t="s">
        <v>4428</v>
      </c>
      <c r="I164" s="263" t="s">
        <v>776</v>
      </c>
      <c r="J164" s="264" t="s">
        <v>16432</v>
      </c>
      <c r="K164" s="264" t="s">
        <v>16434</v>
      </c>
    </row>
    <row r="165" spans="1:11" ht="38.25" x14ac:dyDescent="0.2">
      <c r="A165" s="261">
        <v>92847</v>
      </c>
      <c r="B165" s="262" t="s">
        <v>4430</v>
      </c>
      <c r="C165" s="263" t="s">
        <v>776</v>
      </c>
      <c r="D165" s="264" t="s">
        <v>16435</v>
      </c>
      <c r="F165" s="266"/>
      <c r="G165" s="261" t="s">
        <v>16436</v>
      </c>
      <c r="H165" s="262" t="s">
        <v>4430</v>
      </c>
      <c r="I165" s="263" t="s">
        <v>776</v>
      </c>
      <c r="J165" s="264" t="s">
        <v>16435</v>
      </c>
      <c r="K165" s="264" t="s">
        <v>16437</v>
      </c>
    </row>
    <row r="166" spans="1:11" ht="38.25" x14ac:dyDescent="0.2">
      <c r="A166" s="261">
        <v>92848</v>
      </c>
      <c r="B166" s="262" t="s">
        <v>4431</v>
      </c>
      <c r="C166" s="263" t="s">
        <v>776</v>
      </c>
      <c r="D166" s="264" t="s">
        <v>13382</v>
      </c>
      <c r="F166" s="266"/>
      <c r="G166" s="261" t="s">
        <v>16438</v>
      </c>
      <c r="H166" s="262" t="s">
        <v>4431</v>
      </c>
      <c r="I166" s="263" t="s">
        <v>776</v>
      </c>
      <c r="J166" s="264" t="s">
        <v>13382</v>
      </c>
      <c r="K166" s="264" t="s">
        <v>12924</v>
      </c>
    </row>
    <row r="167" spans="1:11" ht="38.25" x14ac:dyDescent="0.2">
      <c r="A167" s="261">
        <v>92849</v>
      </c>
      <c r="B167" s="262" t="s">
        <v>4433</v>
      </c>
      <c r="C167" s="263" t="s">
        <v>776</v>
      </c>
      <c r="D167" s="264" t="s">
        <v>14784</v>
      </c>
      <c r="F167" s="266"/>
      <c r="G167" s="261" t="s">
        <v>16439</v>
      </c>
      <c r="H167" s="262" t="s">
        <v>4433</v>
      </c>
      <c r="I167" s="263" t="s">
        <v>776</v>
      </c>
      <c r="J167" s="264" t="s">
        <v>14784</v>
      </c>
      <c r="K167" s="264" t="s">
        <v>13735</v>
      </c>
    </row>
    <row r="168" spans="1:11" ht="38.25" x14ac:dyDescent="0.2">
      <c r="A168" s="261">
        <v>92850</v>
      </c>
      <c r="B168" s="262" t="s">
        <v>4434</v>
      </c>
      <c r="C168" s="263" t="s">
        <v>776</v>
      </c>
      <c r="D168" s="264" t="s">
        <v>13232</v>
      </c>
      <c r="F168" s="266"/>
      <c r="G168" s="261" t="s">
        <v>16440</v>
      </c>
      <c r="H168" s="262" t="s">
        <v>4434</v>
      </c>
      <c r="I168" s="263" t="s">
        <v>776</v>
      </c>
      <c r="J168" s="264" t="s">
        <v>13232</v>
      </c>
      <c r="K168" s="264" t="s">
        <v>12947</v>
      </c>
    </row>
    <row r="169" spans="1:11" ht="38.25" x14ac:dyDescent="0.2">
      <c r="A169" s="261">
        <v>92851</v>
      </c>
      <c r="B169" s="262" t="s">
        <v>4436</v>
      </c>
      <c r="C169" s="263" t="s">
        <v>776</v>
      </c>
      <c r="D169" s="264" t="s">
        <v>16441</v>
      </c>
      <c r="F169" s="266"/>
      <c r="G169" s="261" t="s">
        <v>16442</v>
      </c>
      <c r="H169" s="262" t="s">
        <v>4436</v>
      </c>
      <c r="I169" s="263" t="s">
        <v>776</v>
      </c>
      <c r="J169" s="264" t="s">
        <v>16441</v>
      </c>
      <c r="K169" s="264" t="s">
        <v>16443</v>
      </c>
    </row>
    <row r="170" spans="1:11" ht="38.25" x14ac:dyDescent="0.2">
      <c r="A170" s="261">
        <v>92852</v>
      </c>
      <c r="B170" s="262" t="s">
        <v>4437</v>
      </c>
      <c r="C170" s="263" t="s">
        <v>776</v>
      </c>
      <c r="D170" s="264" t="s">
        <v>4525</v>
      </c>
      <c r="F170" s="266"/>
      <c r="G170" s="261" t="s">
        <v>16444</v>
      </c>
      <c r="H170" s="262" t="s">
        <v>4437</v>
      </c>
      <c r="I170" s="263" t="s">
        <v>776</v>
      </c>
      <c r="J170" s="264" t="s">
        <v>4525</v>
      </c>
      <c r="K170" s="264" t="s">
        <v>5313</v>
      </c>
    </row>
    <row r="171" spans="1:11" ht="38.25" x14ac:dyDescent="0.2">
      <c r="A171" s="261">
        <v>92853</v>
      </c>
      <c r="B171" s="262" t="s">
        <v>4439</v>
      </c>
      <c r="C171" s="263" t="s">
        <v>776</v>
      </c>
      <c r="D171" s="264" t="s">
        <v>16445</v>
      </c>
      <c r="F171" s="266"/>
      <c r="G171" s="261" t="s">
        <v>16446</v>
      </c>
      <c r="H171" s="262" t="s">
        <v>4439</v>
      </c>
      <c r="I171" s="263" t="s">
        <v>776</v>
      </c>
      <c r="J171" s="264" t="s">
        <v>16445</v>
      </c>
      <c r="K171" s="264" t="s">
        <v>12993</v>
      </c>
    </row>
    <row r="172" spans="1:11" ht="38.25" x14ac:dyDescent="0.2">
      <c r="A172" s="261">
        <v>92854</v>
      </c>
      <c r="B172" s="262" t="s">
        <v>4440</v>
      </c>
      <c r="C172" s="263" t="s">
        <v>776</v>
      </c>
      <c r="D172" s="264" t="s">
        <v>8772</v>
      </c>
      <c r="F172" s="266"/>
      <c r="G172" s="261" t="s">
        <v>16447</v>
      </c>
      <c r="H172" s="262" t="s">
        <v>4440</v>
      </c>
      <c r="I172" s="263" t="s">
        <v>776</v>
      </c>
      <c r="J172" s="264" t="s">
        <v>8772</v>
      </c>
      <c r="K172" s="264" t="s">
        <v>13755</v>
      </c>
    </row>
    <row r="173" spans="1:11" ht="38.25" x14ac:dyDescent="0.2">
      <c r="A173" s="261">
        <v>92855</v>
      </c>
      <c r="B173" s="262" t="s">
        <v>4442</v>
      </c>
      <c r="C173" s="263" t="s">
        <v>776</v>
      </c>
      <c r="D173" s="264" t="s">
        <v>16448</v>
      </c>
      <c r="F173" s="266"/>
      <c r="G173" s="261" t="s">
        <v>16449</v>
      </c>
      <c r="H173" s="262" t="s">
        <v>4442</v>
      </c>
      <c r="I173" s="263" t="s">
        <v>776</v>
      </c>
      <c r="J173" s="264" t="s">
        <v>16448</v>
      </c>
      <c r="K173" s="264" t="s">
        <v>16450</v>
      </c>
    </row>
    <row r="174" spans="1:11" ht="38.25" x14ac:dyDescent="0.2">
      <c r="A174" s="261">
        <v>92856</v>
      </c>
      <c r="B174" s="262" t="s">
        <v>4443</v>
      </c>
      <c r="C174" s="263" t="s">
        <v>776</v>
      </c>
      <c r="D174" s="264" t="s">
        <v>16451</v>
      </c>
      <c r="F174" s="266"/>
      <c r="G174" s="261" t="s">
        <v>16452</v>
      </c>
      <c r="H174" s="262" t="s">
        <v>4443</v>
      </c>
      <c r="I174" s="263" t="s">
        <v>776</v>
      </c>
      <c r="J174" s="264" t="s">
        <v>16451</v>
      </c>
      <c r="K174" s="264" t="s">
        <v>16453</v>
      </c>
    </row>
    <row r="175" spans="1:11" ht="38.25" x14ac:dyDescent="0.2">
      <c r="A175" s="261">
        <v>92857</v>
      </c>
      <c r="B175" s="262" t="s">
        <v>4444</v>
      </c>
      <c r="C175" s="263" t="s">
        <v>776</v>
      </c>
      <c r="D175" s="264" t="s">
        <v>16454</v>
      </c>
      <c r="F175" s="266"/>
      <c r="G175" s="261" t="s">
        <v>16455</v>
      </c>
      <c r="H175" s="262" t="s">
        <v>4444</v>
      </c>
      <c r="I175" s="263" t="s">
        <v>776</v>
      </c>
      <c r="J175" s="264" t="s">
        <v>16454</v>
      </c>
      <c r="K175" s="264" t="s">
        <v>16456</v>
      </c>
    </row>
    <row r="176" spans="1:11" ht="38.25" x14ac:dyDescent="0.2">
      <c r="A176" s="261">
        <v>92858</v>
      </c>
      <c r="B176" s="262" t="s">
        <v>4445</v>
      </c>
      <c r="C176" s="263" t="s">
        <v>776</v>
      </c>
      <c r="D176" s="264" t="s">
        <v>10371</v>
      </c>
      <c r="F176" s="266"/>
      <c r="G176" s="261" t="s">
        <v>16457</v>
      </c>
      <c r="H176" s="262" t="s">
        <v>4445</v>
      </c>
      <c r="I176" s="263" t="s">
        <v>776</v>
      </c>
      <c r="J176" s="264" t="s">
        <v>10371</v>
      </c>
      <c r="K176" s="264" t="s">
        <v>5475</v>
      </c>
    </row>
    <row r="177" spans="1:11" ht="38.25" x14ac:dyDescent="0.2">
      <c r="A177" s="261">
        <v>92860</v>
      </c>
      <c r="B177" s="262" t="s">
        <v>4447</v>
      </c>
      <c r="C177" s="263" t="s">
        <v>776</v>
      </c>
      <c r="D177" s="264" t="s">
        <v>13600</v>
      </c>
      <c r="F177" s="266"/>
      <c r="G177" s="261" t="s">
        <v>16458</v>
      </c>
      <c r="H177" s="262" t="s">
        <v>4447</v>
      </c>
      <c r="I177" s="263" t="s">
        <v>776</v>
      </c>
      <c r="J177" s="264" t="s">
        <v>13600</v>
      </c>
      <c r="K177" s="264" t="s">
        <v>14458</v>
      </c>
    </row>
    <row r="178" spans="1:11" ht="38.25" x14ac:dyDescent="0.2">
      <c r="A178" s="261">
        <v>92862</v>
      </c>
      <c r="B178" s="262" t="s">
        <v>4449</v>
      </c>
      <c r="C178" s="263" t="s">
        <v>776</v>
      </c>
      <c r="D178" s="264" t="s">
        <v>14082</v>
      </c>
      <c r="F178" s="266"/>
      <c r="G178" s="261" t="s">
        <v>16459</v>
      </c>
      <c r="H178" s="262" t="s">
        <v>4449</v>
      </c>
      <c r="I178" s="263" t="s">
        <v>776</v>
      </c>
      <c r="J178" s="264" t="s">
        <v>14082</v>
      </c>
      <c r="K178" s="264" t="s">
        <v>16460</v>
      </c>
    </row>
    <row r="179" spans="1:11" ht="38.25" x14ac:dyDescent="0.2">
      <c r="A179" s="261">
        <v>92863</v>
      </c>
      <c r="B179" s="262" t="s">
        <v>4451</v>
      </c>
      <c r="C179" s="263" t="s">
        <v>776</v>
      </c>
      <c r="D179" s="264" t="s">
        <v>16461</v>
      </c>
      <c r="F179" s="266"/>
      <c r="G179" s="261" t="s">
        <v>16462</v>
      </c>
      <c r="H179" s="262" t="s">
        <v>4451</v>
      </c>
      <c r="I179" s="263" t="s">
        <v>776</v>
      </c>
      <c r="J179" s="264" t="s">
        <v>16461</v>
      </c>
      <c r="K179" s="264" t="s">
        <v>16463</v>
      </c>
    </row>
    <row r="180" spans="1:11" ht="38.25" x14ac:dyDescent="0.2">
      <c r="A180" s="261">
        <v>92864</v>
      </c>
      <c r="B180" s="262" t="s">
        <v>4452</v>
      </c>
      <c r="C180" s="263" t="s">
        <v>776</v>
      </c>
      <c r="D180" s="264" t="s">
        <v>16464</v>
      </c>
      <c r="F180" s="266"/>
      <c r="G180" s="261" t="s">
        <v>16465</v>
      </c>
      <c r="H180" s="262" t="s">
        <v>4452</v>
      </c>
      <c r="I180" s="263" t="s">
        <v>776</v>
      </c>
      <c r="J180" s="264" t="s">
        <v>16464</v>
      </c>
      <c r="K180" s="264" t="s">
        <v>14275</v>
      </c>
    </row>
    <row r="181" spans="1:11" ht="38.25" x14ac:dyDescent="0.2">
      <c r="A181" s="261">
        <v>92210</v>
      </c>
      <c r="B181" s="262" t="s">
        <v>4454</v>
      </c>
      <c r="C181" s="263" t="s">
        <v>776</v>
      </c>
      <c r="D181" s="264" t="s">
        <v>16466</v>
      </c>
      <c r="F181" s="266"/>
      <c r="G181" s="261" t="s">
        <v>16467</v>
      </c>
      <c r="H181" s="262" t="s">
        <v>4454</v>
      </c>
      <c r="I181" s="263" t="s">
        <v>776</v>
      </c>
      <c r="J181" s="264" t="s">
        <v>16466</v>
      </c>
      <c r="K181" s="264" t="s">
        <v>16468</v>
      </c>
    </row>
    <row r="182" spans="1:11" ht="38.25" x14ac:dyDescent="0.2">
      <c r="A182" s="261">
        <v>92211</v>
      </c>
      <c r="B182" s="262" t="s">
        <v>4455</v>
      </c>
      <c r="C182" s="263" t="s">
        <v>776</v>
      </c>
      <c r="D182" s="264" t="s">
        <v>14734</v>
      </c>
      <c r="F182" s="266"/>
      <c r="G182" s="261" t="s">
        <v>16469</v>
      </c>
      <c r="H182" s="262" t="s">
        <v>4455</v>
      </c>
      <c r="I182" s="263" t="s">
        <v>776</v>
      </c>
      <c r="J182" s="264" t="s">
        <v>14734</v>
      </c>
      <c r="K182" s="264" t="s">
        <v>16470</v>
      </c>
    </row>
    <row r="183" spans="1:11" ht="38.25" x14ac:dyDescent="0.2">
      <c r="A183" s="261">
        <v>92212</v>
      </c>
      <c r="B183" s="262" t="s">
        <v>4456</v>
      </c>
      <c r="C183" s="263" t="s">
        <v>776</v>
      </c>
      <c r="D183" s="264" t="s">
        <v>16471</v>
      </c>
      <c r="F183" s="266"/>
      <c r="G183" s="261" t="s">
        <v>16472</v>
      </c>
      <c r="H183" s="262" t="s">
        <v>4456</v>
      </c>
      <c r="I183" s="263" t="s">
        <v>776</v>
      </c>
      <c r="J183" s="264" t="s">
        <v>16471</v>
      </c>
      <c r="K183" s="264" t="s">
        <v>16473</v>
      </c>
    </row>
    <row r="184" spans="1:11" ht="38.25" x14ac:dyDescent="0.2">
      <c r="A184" s="261">
        <v>92213</v>
      </c>
      <c r="B184" s="262" t="s">
        <v>4457</v>
      </c>
      <c r="C184" s="263" t="s">
        <v>776</v>
      </c>
      <c r="D184" s="264" t="s">
        <v>16474</v>
      </c>
      <c r="F184" s="266"/>
      <c r="G184" s="261" t="s">
        <v>16475</v>
      </c>
      <c r="H184" s="262" t="s">
        <v>4457</v>
      </c>
      <c r="I184" s="263" t="s">
        <v>776</v>
      </c>
      <c r="J184" s="264" t="s">
        <v>16474</v>
      </c>
      <c r="K184" s="264" t="s">
        <v>16476</v>
      </c>
    </row>
    <row r="185" spans="1:11" ht="38.25" x14ac:dyDescent="0.2">
      <c r="A185" s="261">
        <v>92214</v>
      </c>
      <c r="B185" s="262" t="s">
        <v>4459</v>
      </c>
      <c r="C185" s="263" t="s">
        <v>776</v>
      </c>
      <c r="D185" s="264" t="s">
        <v>16477</v>
      </c>
      <c r="F185" s="266"/>
      <c r="G185" s="261" t="s">
        <v>16478</v>
      </c>
      <c r="H185" s="262" t="s">
        <v>4459</v>
      </c>
      <c r="I185" s="263" t="s">
        <v>776</v>
      </c>
      <c r="J185" s="264" t="s">
        <v>16477</v>
      </c>
      <c r="K185" s="264" t="s">
        <v>16479</v>
      </c>
    </row>
    <row r="186" spans="1:11" ht="38.25" x14ac:dyDescent="0.2">
      <c r="A186" s="261">
        <v>92215</v>
      </c>
      <c r="B186" s="262" t="s">
        <v>4460</v>
      </c>
      <c r="C186" s="263" t="s">
        <v>776</v>
      </c>
      <c r="D186" s="264" t="s">
        <v>16480</v>
      </c>
      <c r="F186" s="266"/>
      <c r="G186" s="261" t="s">
        <v>16481</v>
      </c>
      <c r="H186" s="262" t="s">
        <v>4460</v>
      </c>
      <c r="I186" s="263" t="s">
        <v>776</v>
      </c>
      <c r="J186" s="264" t="s">
        <v>16480</v>
      </c>
      <c r="K186" s="264" t="s">
        <v>16482</v>
      </c>
    </row>
    <row r="187" spans="1:11" ht="38.25" x14ac:dyDescent="0.2">
      <c r="A187" s="261">
        <v>92216</v>
      </c>
      <c r="B187" s="262" t="s">
        <v>4461</v>
      </c>
      <c r="C187" s="263" t="s">
        <v>776</v>
      </c>
      <c r="D187" s="264" t="s">
        <v>16483</v>
      </c>
      <c r="F187" s="266"/>
      <c r="G187" s="261" t="s">
        <v>16484</v>
      </c>
      <c r="H187" s="262" t="s">
        <v>4461</v>
      </c>
      <c r="I187" s="263" t="s">
        <v>776</v>
      </c>
      <c r="J187" s="264" t="s">
        <v>16483</v>
      </c>
      <c r="K187" s="264" t="s">
        <v>16485</v>
      </c>
    </row>
    <row r="188" spans="1:11" ht="38.25" x14ac:dyDescent="0.2">
      <c r="A188" s="261">
        <v>92219</v>
      </c>
      <c r="B188" s="262" t="s">
        <v>4462</v>
      </c>
      <c r="C188" s="263" t="s">
        <v>776</v>
      </c>
      <c r="D188" s="264" t="s">
        <v>16486</v>
      </c>
      <c r="F188" s="266"/>
      <c r="G188" s="261" t="s">
        <v>16487</v>
      </c>
      <c r="H188" s="262" t="s">
        <v>4462</v>
      </c>
      <c r="I188" s="263" t="s">
        <v>776</v>
      </c>
      <c r="J188" s="264" t="s">
        <v>16486</v>
      </c>
      <c r="K188" s="264" t="s">
        <v>16488</v>
      </c>
    </row>
    <row r="189" spans="1:11" ht="38.25" x14ac:dyDescent="0.2">
      <c r="A189" s="261">
        <v>92220</v>
      </c>
      <c r="B189" s="262" t="s">
        <v>4463</v>
      </c>
      <c r="C189" s="263" t="s">
        <v>776</v>
      </c>
      <c r="D189" s="264" t="s">
        <v>16489</v>
      </c>
      <c r="F189" s="266"/>
      <c r="G189" s="261" t="s">
        <v>16490</v>
      </c>
      <c r="H189" s="262" t="s">
        <v>4463</v>
      </c>
      <c r="I189" s="263" t="s">
        <v>776</v>
      </c>
      <c r="J189" s="264" t="s">
        <v>16489</v>
      </c>
      <c r="K189" s="264" t="s">
        <v>13013</v>
      </c>
    </row>
    <row r="190" spans="1:11" ht="38.25" x14ac:dyDescent="0.2">
      <c r="A190" s="261">
        <v>92221</v>
      </c>
      <c r="B190" s="262" t="s">
        <v>4464</v>
      </c>
      <c r="C190" s="263" t="s">
        <v>776</v>
      </c>
      <c r="D190" s="264" t="s">
        <v>16491</v>
      </c>
      <c r="F190" s="266"/>
      <c r="G190" s="261" t="s">
        <v>16492</v>
      </c>
      <c r="H190" s="262" t="s">
        <v>4464</v>
      </c>
      <c r="I190" s="263" t="s">
        <v>776</v>
      </c>
      <c r="J190" s="264" t="s">
        <v>16491</v>
      </c>
      <c r="K190" s="264" t="s">
        <v>16493</v>
      </c>
    </row>
    <row r="191" spans="1:11" ht="38.25" x14ac:dyDescent="0.2">
      <c r="A191" s="261">
        <v>92222</v>
      </c>
      <c r="B191" s="262" t="s">
        <v>4465</v>
      </c>
      <c r="C191" s="263" t="s">
        <v>776</v>
      </c>
      <c r="D191" s="264" t="s">
        <v>16494</v>
      </c>
      <c r="F191" s="266"/>
      <c r="G191" s="261" t="s">
        <v>16495</v>
      </c>
      <c r="H191" s="262" t="s">
        <v>4465</v>
      </c>
      <c r="I191" s="263" t="s">
        <v>776</v>
      </c>
      <c r="J191" s="264" t="s">
        <v>16494</v>
      </c>
      <c r="K191" s="264" t="s">
        <v>16496</v>
      </c>
    </row>
    <row r="192" spans="1:11" ht="38.25" x14ac:dyDescent="0.2">
      <c r="A192" s="261">
        <v>92223</v>
      </c>
      <c r="B192" s="262" t="s">
        <v>4466</v>
      </c>
      <c r="C192" s="263" t="s">
        <v>776</v>
      </c>
      <c r="D192" s="264" t="s">
        <v>16497</v>
      </c>
      <c r="F192" s="266"/>
      <c r="G192" s="261" t="s">
        <v>16498</v>
      </c>
      <c r="H192" s="262" t="s">
        <v>4466</v>
      </c>
      <c r="I192" s="263" t="s">
        <v>776</v>
      </c>
      <c r="J192" s="264" t="s">
        <v>16497</v>
      </c>
      <c r="K192" s="264" t="s">
        <v>16499</v>
      </c>
    </row>
    <row r="193" spans="1:11" ht="38.25" x14ac:dyDescent="0.2">
      <c r="A193" s="261">
        <v>92224</v>
      </c>
      <c r="B193" s="262" t="s">
        <v>4467</v>
      </c>
      <c r="C193" s="263" t="s">
        <v>776</v>
      </c>
      <c r="D193" s="264" t="s">
        <v>16500</v>
      </c>
      <c r="F193" s="266"/>
      <c r="G193" s="261" t="s">
        <v>16501</v>
      </c>
      <c r="H193" s="262" t="s">
        <v>4467</v>
      </c>
      <c r="I193" s="263" t="s">
        <v>776</v>
      </c>
      <c r="J193" s="264" t="s">
        <v>16500</v>
      </c>
      <c r="K193" s="264" t="s">
        <v>16502</v>
      </c>
    </row>
    <row r="194" spans="1:11" ht="38.25" x14ac:dyDescent="0.2">
      <c r="A194" s="261">
        <v>92226</v>
      </c>
      <c r="B194" s="262" t="s">
        <v>4468</v>
      </c>
      <c r="C194" s="263" t="s">
        <v>776</v>
      </c>
      <c r="D194" s="264" t="s">
        <v>16503</v>
      </c>
      <c r="F194" s="266"/>
      <c r="G194" s="261" t="s">
        <v>16504</v>
      </c>
      <c r="H194" s="262" t="s">
        <v>4468</v>
      </c>
      <c r="I194" s="263" t="s">
        <v>776</v>
      </c>
      <c r="J194" s="264" t="s">
        <v>16503</v>
      </c>
      <c r="K194" s="264" t="s">
        <v>16505</v>
      </c>
    </row>
    <row r="195" spans="1:11" ht="38.25" x14ac:dyDescent="0.2">
      <c r="A195" s="261">
        <v>92808</v>
      </c>
      <c r="B195" s="262" t="s">
        <v>4469</v>
      </c>
      <c r="C195" s="263" t="s">
        <v>776</v>
      </c>
      <c r="D195" s="264" t="s">
        <v>14101</v>
      </c>
      <c r="F195" s="266"/>
      <c r="G195" s="261" t="s">
        <v>16506</v>
      </c>
      <c r="H195" s="262" t="s">
        <v>4469</v>
      </c>
      <c r="I195" s="263" t="s">
        <v>776</v>
      </c>
      <c r="J195" s="264" t="s">
        <v>14101</v>
      </c>
      <c r="K195" s="264" t="s">
        <v>4580</v>
      </c>
    </row>
    <row r="196" spans="1:11" ht="38.25" x14ac:dyDescent="0.2">
      <c r="A196" s="261">
        <v>92809</v>
      </c>
      <c r="B196" s="262" t="s">
        <v>4471</v>
      </c>
      <c r="C196" s="263" t="s">
        <v>776</v>
      </c>
      <c r="D196" s="264" t="s">
        <v>16507</v>
      </c>
      <c r="F196" s="266"/>
      <c r="G196" s="261" t="s">
        <v>16508</v>
      </c>
      <c r="H196" s="262" t="s">
        <v>4471</v>
      </c>
      <c r="I196" s="263" t="s">
        <v>776</v>
      </c>
      <c r="J196" s="264" t="s">
        <v>16507</v>
      </c>
      <c r="K196" s="264" t="s">
        <v>16509</v>
      </c>
    </row>
    <row r="197" spans="1:11" ht="38.25" x14ac:dyDescent="0.2">
      <c r="A197" s="261">
        <v>92810</v>
      </c>
      <c r="B197" s="262" t="s">
        <v>4472</v>
      </c>
      <c r="C197" s="263" t="s">
        <v>776</v>
      </c>
      <c r="D197" s="264" t="s">
        <v>16510</v>
      </c>
      <c r="F197" s="266"/>
      <c r="G197" s="261" t="s">
        <v>16511</v>
      </c>
      <c r="H197" s="262" t="s">
        <v>4472</v>
      </c>
      <c r="I197" s="263" t="s">
        <v>776</v>
      </c>
      <c r="J197" s="264" t="s">
        <v>16510</v>
      </c>
      <c r="K197" s="264" t="s">
        <v>16512</v>
      </c>
    </row>
    <row r="198" spans="1:11" ht="38.25" x14ac:dyDescent="0.2">
      <c r="A198" s="261">
        <v>92811</v>
      </c>
      <c r="B198" s="262" t="s">
        <v>4473</v>
      </c>
      <c r="C198" s="263" t="s">
        <v>776</v>
      </c>
      <c r="D198" s="264" t="s">
        <v>16513</v>
      </c>
      <c r="F198" s="266"/>
      <c r="G198" s="261" t="s">
        <v>16514</v>
      </c>
      <c r="H198" s="262" t="s">
        <v>4473</v>
      </c>
      <c r="I198" s="263" t="s">
        <v>776</v>
      </c>
      <c r="J198" s="264" t="s">
        <v>16513</v>
      </c>
      <c r="K198" s="264" t="s">
        <v>16515</v>
      </c>
    </row>
    <row r="199" spans="1:11" ht="38.25" x14ac:dyDescent="0.2">
      <c r="A199" s="261">
        <v>92812</v>
      </c>
      <c r="B199" s="262" t="s">
        <v>4474</v>
      </c>
      <c r="C199" s="263" t="s">
        <v>776</v>
      </c>
      <c r="D199" s="264" t="s">
        <v>16516</v>
      </c>
      <c r="F199" s="266"/>
      <c r="G199" s="261" t="s">
        <v>16517</v>
      </c>
      <c r="H199" s="262" t="s">
        <v>4474</v>
      </c>
      <c r="I199" s="263" t="s">
        <v>776</v>
      </c>
      <c r="J199" s="264" t="s">
        <v>16516</v>
      </c>
      <c r="K199" s="264" t="s">
        <v>16518</v>
      </c>
    </row>
    <row r="200" spans="1:11" ht="38.25" x14ac:dyDescent="0.2">
      <c r="A200" s="261">
        <v>92813</v>
      </c>
      <c r="B200" s="262" t="s">
        <v>4475</v>
      </c>
      <c r="C200" s="263" t="s">
        <v>776</v>
      </c>
      <c r="D200" s="264" t="s">
        <v>16519</v>
      </c>
      <c r="F200" s="266"/>
      <c r="G200" s="261" t="s">
        <v>16520</v>
      </c>
      <c r="H200" s="262" t="s">
        <v>4475</v>
      </c>
      <c r="I200" s="263" t="s">
        <v>776</v>
      </c>
      <c r="J200" s="264" t="s">
        <v>16519</v>
      </c>
      <c r="K200" s="264" t="s">
        <v>16521</v>
      </c>
    </row>
    <row r="201" spans="1:11" ht="38.25" x14ac:dyDescent="0.2">
      <c r="A201" s="261">
        <v>92814</v>
      </c>
      <c r="B201" s="262" t="s">
        <v>4476</v>
      </c>
      <c r="C201" s="263" t="s">
        <v>776</v>
      </c>
      <c r="D201" s="264" t="s">
        <v>16522</v>
      </c>
      <c r="F201" s="266"/>
      <c r="G201" s="261" t="s">
        <v>16523</v>
      </c>
      <c r="H201" s="262" t="s">
        <v>4476</v>
      </c>
      <c r="I201" s="263" t="s">
        <v>776</v>
      </c>
      <c r="J201" s="264" t="s">
        <v>16522</v>
      </c>
      <c r="K201" s="264" t="s">
        <v>16524</v>
      </c>
    </row>
    <row r="202" spans="1:11" ht="38.25" x14ac:dyDescent="0.2">
      <c r="A202" s="261">
        <v>92815</v>
      </c>
      <c r="B202" s="262" t="s">
        <v>4477</v>
      </c>
      <c r="C202" s="263" t="s">
        <v>776</v>
      </c>
      <c r="D202" s="264" t="s">
        <v>16525</v>
      </c>
      <c r="F202" s="266"/>
      <c r="G202" s="261" t="s">
        <v>16526</v>
      </c>
      <c r="H202" s="262" t="s">
        <v>4477</v>
      </c>
      <c r="I202" s="263" t="s">
        <v>776</v>
      </c>
      <c r="J202" s="264" t="s">
        <v>16525</v>
      </c>
      <c r="K202" s="264" t="s">
        <v>16527</v>
      </c>
    </row>
    <row r="203" spans="1:11" ht="38.25" x14ac:dyDescent="0.2">
      <c r="A203" s="261">
        <v>92816</v>
      </c>
      <c r="B203" s="262" t="s">
        <v>4478</v>
      </c>
      <c r="C203" s="263" t="s">
        <v>776</v>
      </c>
      <c r="D203" s="264" t="s">
        <v>16528</v>
      </c>
      <c r="F203" s="266"/>
      <c r="G203" s="261" t="s">
        <v>16529</v>
      </c>
      <c r="H203" s="262" t="s">
        <v>4478</v>
      </c>
      <c r="I203" s="263" t="s">
        <v>776</v>
      </c>
      <c r="J203" s="264" t="s">
        <v>16528</v>
      </c>
      <c r="K203" s="264" t="s">
        <v>16530</v>
      </c>
    </row>
    <row r="204" spans="1:11" ht="38.25" x14ac:dyDescent="0.2">
      <c r="A204" s="261">
        <v>92817</v>
      </c>
      <c r="B204" s="262" t="s">
        <v>4479</v>
      </c>
      <c r="C204" s="263" t="s">
        <v>776</v>
      </c>
      <c r="D204" s="264" t="s">
        <v>16531</v>
      </c>
      <c r="F204" s="266"/>
      <c r="G204" s="261" t="s">
        <v>16532</v>
      </c>
      <c r="H204" s="262" t="s">
        <v>4479</v>
      </c>
      <c r="I204" s="263" t="s">
        <v>776</v>
      </c>
      <c r="J204" s="264" t="s">
        <v>16531</v>
      </c>
      <c r="K204" s="264" t="s">
        <v>16533</v>
      </c>
    </row>
    <row r="205" spans="1:11" ht="38.25" x14ac:dyDescent="0.2">
      <c r="A205" s="261">
        <v>92818</v>
      </c>
      <c r="B205" s="262" t="s">
        <v>4480</v>
      </c>
      <c r="C205" s="263" t="s">
        <v>776</v>
      </c>
      <c r="D205" s="264" t="s">
        <v>16534</v>
      </c>
      <c r="F205" s="266"/>
      <c r="G205" s="261" t="s">
        <v>16535</v>
      </c>
      <c r="H205" s="262" t="s">
        <v>4480</v>
      </c>
      <c r="I205" s="263" t="s">
        <v>776</v>
      </c>
      <c r="J205" s="264" t="s">
        <v>16534</v>
      </c>
      <c r="K205" s="264" t="s">
        <v>16536</v>
      </c>
    </row>
    <row r="206" spans="1:11" ht="38.25" x14ac:dyDescent="0.2">
      <c r="A206" s="261">
        <v>92819</v>
      </c>
      <c r="B206" s="262" t="s">
        <v>4481</v>
      </c>
      <c r="C206" s="263" t="s">
        <v>776</v>
      </c>
      <c r="D206" s="264" t="s">
        <v>16537</v>
      </c>
      <c r="F206" s="266"/>
      <c r="G206" s="261" t="s">
        <v>16538</v>
      </c>
      <c r="H206" s="262" t="s">
        <v>4481</v>
      </c>
      <c r="I206" s="263" t="s">
        <v>776</v>
      </c>
      <c r="J206" s="264" t="s">
        <v>16537</v>
      </c>
      <c r="K206" s="264" t="s">
        <v>16539</v>
      </c>
    </row>
    <row r="207" spans="1:11" ht="38.25" x14ac:dyDescent="0.2">
      <c r="A207" s="261">
        <v>92820</v>
      </c>
      <c r="B207" s="262" t="s">
        <v>4482</v>
      </c>
      <c r="C207" s="263" t="s">
        <v>776</v>
      </c>
      <c r="D207" s="264" t="s">
        <v>14408</v>
      </c>
      <c r="F207" s="266"/>
      <c r="G207" s="261" t="s">
        <v>16540</v>
      </c>
      <c r="H207" s="262" t="s">
        <v>4482</v>
      </c>
      <c r="I207" s="263" t="s">
        <v>776</v>
      </c>
      <c r="J207" s="264" t="s">
        <v>14408</v>
      </c>
      <c r="K207" s="264" t="s">
        <v>16168</v>
      </c>
    </row>
    <row r="208" spans="1:11" ht="38.25" x14ac:dyDescent="0.2">
      <c r="A208" s="261">
        <v>92821</v>
      </c>
      <c r="B208" s="262" t="s">
        <v>4484</v>
      </c>
      <c r="C208" s="263" t="s">
        <v>776</v>
      </c>
      <c r="D208" s="264" t="s">
        <v>16541</v>
      </c>
      <c r="F208" s="266"/>
      <c r="G208" s="261" t="s">
        <v>16542</v>
      </c>
      <c r="H208" s="262" t="s">
        <v>4484</v>
      </c>
      <c r="I208" s="263" t="s">
        <v>776</v>
      </c>
      <c r="J208" s="264" t="s">
        <v>16541</v>
      </c>
      <c r="K208" s="264" t="s">
        <v>5018</v>
      </c>
    </row>
    <row r="209" spans="1:11" ht="38.25" x14ac:dyDescent="0.2">
      <c r="A209" s="261">
        <v>92822</v>
      </c>
      <c r="B209" s="262" t="s">
        <v>4485</v>
      </c>
      <c r="C209" s="263" t="s">
        <v>776</v>
      </c>
      <c r="D209" s="264" t="s">
        <v>16543</v>
      </c>
      <c r="F209" s="266"/>
      <c r="G209" s="261" t="s">
        <v>16544</v>
      </c>
      <c r="H209" s="262" t="s">
        <v>4485</v>
      </c>
      <c r="I209" s="263" t="s">
        <v>776</v>
      </c>
      <c r="J209" s="264" t="s">
        <v>16543</v>
      </c>
      <c r="K209" s="264" t="s">
        <v>16545</v>
      </c>
    </row>
    <row r="210" spans="1:11" ht="38.25" x14ac:dyDescent="0.2">
      <c r="A210" s="261">
        <v>92824</v>
      </c>
      <c r="B210" s="262" t="s">
        <v>4486</v>
      </c>
      <c r="C210" s="263" t="s">
        <v>776</v>
      </c>
      <c r="D210" s="264" t="s">
        <v>16546</v>
      </c>
      <c r="F210" s="266"/>
      <c r="G210" s="261" t="s">
        <v>16547</v>
      </c>
      <c r="H210" s="262" t="s">
        <v>4486</v>
      </c>
      <c r="I210" s="263" t="s">
        <v>776</v>
      </c>
      <c r="J210" s="264" t="s">
        <v>16546</v>
      </c>
      <c r="K210" s="264" t="s">
        <v>16548</v>
      </c>
    </row>
    <row r="211" spans="1:11" ht="38.25" x14ac:dyDescent="0.2">
      <c r="A211" s="261">
        <v>92825</v>
      </c>
      <c r="B211" s="262" t="s">
        <v>4487</v>
      </c>
      <c r="C211" s="263" t="s">
        <v>776</v>
      </c>
      <c r="D211" s="264" t="s">
        <v>14584</v>
      </c>
      <c r="F211" s="266"/>
      <c r="G211" s="261" t="s">
        <v>16549</v>
      </c>
      <c r="H211" s="262" t="s">
        <v>4487</v>
      </c>
      <c r="I211" s="263" t="s">
        <v>776</v>
      </c>
      <c r="J211" s="264" t="s">
        <v>14584</v>
      </c>
      <c r="K211" s="264" t="s">
        <v>16550</v>
      </c>
    </row>
    <row r="212" spans="1:11" ht="38.25" x14ac:dyDescent="0.2">
      <c r="A212" s="261">
        <v>92826</v>
      </c>
      <c r="B212" s="262" t="s">
        <v>4489</v>
      </c>
      <c r="C212" s="263" t="s">
        <v>776</v>
      </c>
      <c r="D212" s="264" t="s">
        <v>16551</v>
      </c>
      <c r="F212" s="266"/>
      <c r="G212" s="261" t="s">
        <v>16552</v>
      </c>
      <c r="H212" s="262" t="s">
        <v>4489</v>
      </c>
      <c r="I212" s="263" t="s">
        <v>776</v>
      </c>
      <c r="J212" s="264" t="s">
        <v>16551</v>
      </c>
      <c r="K212" s="264" t="s">
        <v>16553</v>
      </c>
    </row>
    <row r="213" spans="1:11" ht="38.25" x14ac:dyDescent="0.2">
      <c r="A213" s="261">
        <v>92827</v>
      </c>
      <c r="B213" s="262" t="s">
        <v>4490</v>
      </c>
      <c r="C213" s="263" t="s">
        <v>776</v>
      </c>
      <c r="D213" s="264" t="s">
        <v>16554</v>
      </c>
      <c r="F213" s="266"/>
      <c r="G213" s="261" t="s">
        <v>16555</v>
      </c>
      <c r="H213" s="262" t="s">
        <v>4490</v>
      </c>
      <c r="I213" s="263" t="s">
        <v>776</v>
      </c>
      <c r="J213" s="264" t="s">
        <v>16554</v>
      </c>
      <c r="K213" s="264" t="s">
        <v>16556</v>
      </c>
    </row>
    <row r="214" spans="1:11" ht="38.25" x14ac:dyDescent="0.2">
      <c r="A214" s="261">
        <v>92828</v>
      </c>
      <c r="B214" s="262" t="s">
        <v>4491</v>
      </c>
      <c r="C214" s="263" t="s">
        <v>776</v>
      </c>
      <c r="D214" s="264" t="s">
        <v>16557</v>
      </c>
      <c r="F214" s="266"/>
      <c r="G214" s="261" t="s">
        <v>16558</v>
      </c>
      <c r="H214" s="262" t="s">
        <v>4491</v>
      </c>
      <c r="I214" s="263" t="s">
        <v>776</v>
      </c>
      <c r="J214" s="264" t="s">
        <v>16557</v>
      </c>
      <c r="K214" s="264" t="s">
        <v>16559</v>
      </c>
    </row>
    <row r="215" spans="1:11" ht="38.25" x14ac:dyDescent="0.2">
      <c r="A215" s="261">
        <v>92829</v>
      </c>
      <c r="B215" s="262" t="s">
        <v>4492</v>
      </c>
      <c r="C215" s="263" t="s">
        <v>776</v>
      </c>
      <c r="D215" s="264" t="s">
        <v>16560</v>
      </c>
      <c r="F215" s="266"/>
      <c r="G215" s="261" t="s">
        <v>16561</v>
      </c>
      <c r="H215" s="262" t="s">
        <v>4492</v>
      </c>
      <c r="I215" s="263" t="s">
        <v>776</v>
      </c>
      <c r="J215" s="264" t="s">
        <v>16560</v>
      </c>
      <c r="K215" s="264" t="s">
        <v>16562</v>
      </c>
    </row>
    <row r="216" spans="1:11" ht="38.25" x14ac:dyDescent="0.2">
      <c r="A216" s="261">
        <v>92830</v>
      </c>
      <c r="B216" s="262" t="s">
        <v>4493</v>
      </c>
      <c r="C216" s="263" t="s">
        <v>776</v>
      </c>
      <c r="D216" s="264" t="s">
        <v>16563</v>
      </c>
      <c r="F216" s="266"/>
      <c r="G216" s="261" t="s">
        <v>16564</v>
      </c>
      <c r="H216" s="262" t="s">
        <v>4493</v>
      </c>
      <c r="I216" s="263" t="s">
        <v>776</v>
      </c>
      <c r="J216" s="264" t="s">
        <v>16563</v>
      </c>
      <c r="K216" s="264" t="s">
        <v>16565</v>
      </c>
    </row>
    <row r="217" spans="1:11" ht="38.25" x14ac:dyDescent="0.2">
      <c r="A217" s="261">
        <v>92831</v>
      </c>
      <c r="B217" s="262" t="s">
        <v>4494</v>
      </c>
      <c r="C217" s="263" t="s">
        <v>776</v>
      </c>
      <c r="D217" s="264" t="s">
        <v>16566</v>
      </c>
      <c r="F217" s="266"/>
      <c r="G217" s="261" t="s">
        <v>16567</v>
      </c>
      <c r="H217" s="262" t="s">
        <v>4494</v>
      </c>
      <c r="I217" s="263" t="s">
        <v>776</v>
      </c>
      <c r="J217" s="264" t="s">
        <v>16566</v>
      </c>
      <c r="K217" s="264" t="s">
        <v>16568</v>
      </c>
    </row>
    <row r="218" spans="1:11" ht="38.25" x14ac:dyDescent="0.2">
      <c r="A218" s="261">
        <v>92832</v>
      </c>
      <c r="B218" s="262" t="s">
        <v>4495</v>
      </c>
      <c r="C218" s="263" t="s">
        <v>776</v>
      </c>
      <c r="D218" s="264" t="s">
        <v>16569</v>
      </c>
      <c r="F218" s="266"/>
      <c r="G218" s="261" t="s">
        <v>16570</v>
      </c>
      <c r="H218" s="262" t="s">
        <v>4495</v>
      </c>
      <c r="I218" s="263" t="s">
        <v>776</v>
      </c>
      <c r="J218" s="264" t="s">
        <v>16569</v>
      </c>
      <c r="K218" s="264" t="s">
        <v>16571</v>
      </c>
    </row>
    <row r="219" spans="1:11" ht="38.25" x14ac:dyDescent="0.2">
      <c r="A219" s="261">
        <v>95565</v>
      </c>
      <c r="B219" s="262" t="s">
        <v>4496</v>
      </c>
      <c r="C219" s="263" t="s">
        <v>776</v>
      </c>
      <c r="D219" s="264" t="s">
        <v>16572</v>
      </c>
      <c r="F219" s="266"/>
      <c r="G219" s="261" t="s">
        <v>16573</v>
      </c>
      <c r="H219" s="262" t="s">
        <v>4496</v>
      </c>
      <c r="I219" s="263" t="s">
        <v>776</v>
      </c>
      <c r="J219" s="264" t="s">
        <v>16572</v>
      </c>
      <c r="K219" s="264" t="s">
        <v>16358</v>
      </c>
    </row>
    <row r="220" spans="1:11" ht="38.25" x14ac:dyDescent="0.2">
      <c r="A220" s="261">
        <v>95566</v>
      </c>
      <c r="B220" s="262" t="s">
        <v>4497</v>
      </c>
      <c r="C220" s="263" t="s">
        <v>776</v>
      </c>
      <c r="D220" s="264" t="s">
        <v>16574</v>
      </c>
      <c r="F220" s="266"/>
      <c r="G220" s="261" t="s">
        <v>16575</v>
      </c>
      <c r="H220" s="262" t="s">
        <v>4497</v>
      </c>
      <c r="I220" s="263" t="s">
        <v>776</v>
      </c>
      <c r="J220" s="264" t="s">
        <v>16574</v>
      </c>
      <c r="K220" s="264" t="s">
        <v>16576</v>
      </c>
    </row>
    <row r="221" spans="1:11" ht="38.25" x14ac:dyDescent="0.2">
      <c r="A221" s="261">
        <v>95567</v>
      </c>
      <c r="B221" s="262" t="s">
        <v>4498</v>
      </c>
      <c r="C221" s="263" t="s">
        <v>776</v>
      </c>
      <c r="D221" s="264" t="s">
        <v>16577</v>
      </c>
      <c r="F221" s="266"/>
      <c r="G221" s="261" t="s">
        <v>16578</v>
      </c>
      <c r="H221" s="262" t="s">
        <v>4498</v>
      </c>
      <c r="I221" s="263" t="s">
        <v>776</v>
      </c>
      <c r="J221" s="264" t="s">
        <v>16577</v>
      </c>
      <c r="K221" s="264" t="s">
        <v>16579</v>
      </c>
    </row>
    <row r="222" spans="1:11" ht="38.25" x14ac:dyDescent="0.2">
      <c r="A222" s="261">
        <v>95568</v>
      </c>
      <c r="B222" s="262" t="s">
        <v>4499</v>
      </c>
      <c r="C222" s="263" t="s">
        <v>776</v>
      </c>
      <c r="D222" s="264" t="s">
        <v>16358</v>
      </c>
      <c r="F222" s="266"/>
      <c r="G222" s="261" t="s">
        <v>16580</v>
      </c>
      <c r="H222" s="262" t="s">
        <v>4499</v>
      </c>
      <c r="I222" s="263" t="s">
        <v>776</v>
      </c>
      <c r="J222" s="264" t="s">
        <v>16358</v>
      </c>
      <c r="K222" s="264" t="s">
        <v>16581</v>
      </c>
    </row>
    <row r="223" spans="1:11" ht="38.25" x14ac:dyDescent="0.2">
      <c r="A223" s="261">
        <v>95569</v>
      </c>
      <c r="B223" s="262" t="s">
        <v>4500</v>
      </c>
      <c r="C223" s="263" t="s">
        <v>776</v>
      </c>
      <c r="D223" s="264" t="s">
        <v>16582</v>
      </c>
      <c r="F223" s="266"/>
      <c r="G223" s="261" t="s">
        <v>16583</v>
      </c>
      <c r="H223" s="262" t="s">
        <v>4500</v>
      </c>
      <c r="I223" s="263" t="s">
        <v>776</v>
      </c>
      <c r="J223" s="264" t="s">
        <v>16582</v>
      </c>
      <c r="K223" s="264" t="s">
        <v>16584</v>
      </c>
    </row>
    <row r="224" spans="1:11" ht="38.25" x14ac:dyDescent="0.2">
      <c r="A224" s="261">
        <v>95570</v>
      </c>
      <c r="B224" s="262" t="s">
        <v>4501</v>
      </c>
      <c r="C224" s="263" t="s">
        <v>776</v>
      </c>
      <c r="D224" s="264" t="s">
        <v>16585</v>
      </c>
      <c r="F224" s="266"/>
      <c r="G224" s="261" t="s">
        <v>16586</v>
      </c>
      <c r="H224" s="262" t="s">
        <v>4501</v>
      </c>
      <c r="I224" s="263" t="s">
        <v>776</v>
      </c>
      <c r="J224" s="264" t="s">
        <v>16585</v>
      </c>
      <c r="K224" s="264" t="s">
        <v>15087</v>
      </c>
    </row>
    <row r="225" spans="1:11" ht="38.25" x14ac:dyDescent="0.2">
      <c r="A225" s="261">
        <v>95571</v>
      </c>
      <c r="B225" s="262" t="s">
        <v>4503</v>
      </c>
      <c r="C225" s="263" t="s">
        <v>776</v>
      </c>
      <c r="D225" s="264" t="s">
        <v>16587</v>
      </c>
      <c r="F225" s="266"/>
      <c r="G225" s="261" t="s">
        <v>16588</v>
      </c>
      <c r="H225" s="262" t="s">
        <v>4503</v>
      </c>
      <c r="I225" s="263" t="s">
        <v>776</v>
      </c>
      <c r="J225" s="264" t="s">
        <v>16587</v>
      </c>
      <c r="K225" s="264" t="s">
        <v>16589</v>
      </c>
    </row>
    <row r="226" spans="1:11" ht="38.25" x14ac:dyDescent="0.2">
      <c r="A226" s="261">
        <v>95572</v>
      </c>
      <c r="B226" s="262" t="s">
        <v>4504</v>
      </c>
      <c r="C226" s="263" t="s">
        <v>776</v>
      </c>
      <c r="D226" s="264" t="s">
        <v>16590</v>
      </c>
      <c r="F226" s="266"/>
      <c r="G226" s="261" t="s">
        <v>16591</v>
      </c>
      <c r="H226" s="262" t="s">
        <v>4504</v>
      </c>
      <c r="I226" s="263" t="s">
        <v>776</v>
      </c>
      <c r="J226" s="264" t="s">
        <v>16590</v>
      </c>
      <c r="K226" s="264" t="s">
        <v>15121</v>
      </c>
    </row>
    <row r="227" spans="1:11" ht="12.75" x14ac:dyDescent="0.2">
      <c r="A227" s="261">
        <v>73606</v>
      </c>
      <c r="B227" s="262" t="s">
        <v>4505</v>
      </c>
      <c r="C227" s="263" t="s">
        <v>772</v>
      </c>
      <c r="D227" s="264" t="s">
        <v>16592</v>
      </c>
      <c r="F227" s="266"/>
      <c r="G227" s="261" t="s">
        <v>16593</v>
      </c>
      <c r="H227" s="262" t="s">
        <v>4505</v>
      </c>
      <c r="I227" s="263" t="s">
        <v>772</v>
      </c>
      <c r="J227" s="264" t="s">
        <v>16592</v>
      </c>
      <c r="K227" s="264" t="s">
        <v>16594</v>
      </c>
    </row>
    <row r="228" spans="1:11" ht="12.75" x14ac:dyDescent="0.2">
      <c r="A228" s="261">
        <v>73607</v>
      </c>
      <c r="B228" s="262" t="s">
        <v>4506</v>
      </c>
      <c r="C228" s="263" t="s">
        <v>772</v>
      </c>
      <c r="D228" s="264" t="s">
        <v>16595</v>
      </c>
      <c r="F228" s="266"/>
      <c r="G228" s="261" t="s">
        <v>16596</v>
      </c>
      <c r="H228" s="262" t="s">
        <v>4506</v>
      </c>
      <c r="I228" s="263" t="s">
        <v>772</v>
      </c>
      <c r="J228" s="264" t="s">
        <v>16595</v>
      </c>
      <c r="K228" s="264" t="s">
        <v>16597</v>
      </c>
    </row>
    <row r="229" spans="1:11" ht="12.75" x14ac:dyDescent="0.2">
      <c r="A229" s="261">
        <v>83623</v>
      </c>
      <c r="B229" s="262" t="s">
        <v>4507</v>
      </c>
      <c r="C229" s="263" t="s">
        <v>776</v>
      </c>
      <c r="D229" s="264" t="s">
        <v>16598</v>
      </c>
      <c r="F229" s="266"/>
      <c r="G229" s="261" t="s">
        <v>16599</v>
      </c>
      <c r="H229" s="262" t="s">
        <v>4507</v>
      </c>
      <c r="I229" s="263" t="s">
        <v>776</v>
      </c>
      <c r="J229" s="264" t="s">
        <v>16598</v>
      </c>
      <c r="K229" s="264" t="s">
        <v>16600</v>
      </c>
    </row>
    <row r="230" spans="1:11" ht="12.75" x14ac:dyDescent="0.2">
      <c r="A230" s="261">
        <v>83624</v>
      </c>
      <c r="B230" s="262" t="s">
        <v>4508</v>
      </c>
      <c r="C230" s="263" t="s">
        <v>776</v>
      </c>
      <c r="D230" s="264" t="s">
        <v>16601</v>
      </c>
      <c r="F230" s="266"/>
      <c r="G230" s="261" t="s">
        <v>16602</v>
      </c>
      <c r="H230" s="262" t="s">
        <v>4508</v>
      </c>
      <c r="I230" s="263" t="s">
        <v>776</v>
      </c>
      <c r="J230" s="264" t="s">
        <v>16601</v>
      </c>
      <c r="K230" s="264" t="s">
        <v>16603</v>
      </c>
    </row>
    <row r="231" spans="1:11" ht="12.75" x14ac:dyDescent="0.2">
      <c r="A231" s="261">
        <v>83626</v>
      </c>
      <c r="B231" s="262" t="s">
        <v>4509</v>
      </c>
      <c r="C231" s="263" t="s">
        <v>776</v>
      </c>
      <c r="D231" s="264" t="s">
        <v>16604</v>
      </c>
      <c r="F231" s="266"/>
      <c r="G231" s="261" t="s">
        <v>16605</v>
      </c>
      <c r="H231" s="262" t="s">
        <v>4509</v>
      </c>
      <c r="I231" s="263" t="s">
        <v>776</v>
      </c>
      <c r="J231" s="264" t="s">
        <v>16604</v>
      </c>
      <c r="K231" s="264" t="s">
        <v>16606</v>
      </c>
    </row>
    <row r="232" spans="1:11" ht="38.25" x14ac:dyDescent="0.2">
      <c r="A232" s="261">
        <v>83627</v>
      </c>
      <c r="B232" s="262" t="s">
        <v>4510</v>
      </c>
      <c r="C232" s="263" t="s">
        <v>772</v>
      </c>
      <c r="D232" s="264" t="s">
        <v>16607</v>
      </c>
      <c r="F232" s="266"/>
      <c r="G232" s="261" t="s">
        <v>16608</v>
      </c>
      <c r="H232" s="262" t="s">
        <v>4510</v>
      </c>
      <c r="I232" s="263" t="s">
        <v>772</v>
      </c>
      <c r="J232" s="264" t="s">
        <v>16607</v>
      </c>
      <c r="K232" s="264" t="s">
        <v>16609</v>
      </c>
    </row>
    <row r="233" spans="1:11" ht="25.5" x14ac:dyDescent="0.2">
      <c r="A233" s="261">
        <v>83724</v>
      </c>
      <c r="B233" s="262" t="s">
        <v>4511</v>
      </c>
      <c r="C233" s="263" t="s">
        <v>819</v>
      </c>
      <c r="D233" s="264" t="s">
        <v>12542</v>
      </c>
      <c r="F233" s="266"/>
      <c r="G233" s="261" t="s">
        <v>16610</v>
      </c>
      <c r="H233" s="262" t="s">
        <v>4511</v>
      </c>
      <c r="I233" s="263" t="s">
        <v>819</v>
      </c>
      <c r="J233" s="264" t="s">
        <v>12542</v>
      </c>
      <c r="K233" s="264" t="s">
        <v>4852</v>
      </c>
    </row>
    <row r="234" spans="1:11" ht="25.5" x14ac:dyDescent="0.2">
      <c r="A234" s="261">
        <v>83725</v>
      </c>
      <c r="B234" s="262" t="s">
        <v>4513</v>
      </c>
      <c r="C234" s="263" t="s">
        <v>819</v>
      </c>
      <c r="D234" s="264" t="s">
        <v>4514</v>
      </c>
      <c r="F234" s="266"/>
      <c r="G234" s="261" t="s">
        <v>16611</v>
      </c>
      <c r="H234" s="262" t="s">
        <v>4513</v>
      </c>
      <c r="I234" s="263" t="s">
        <v>819</v>
      </c>
      <c r="J234" s="264" t="s">
        <v>4514</v>
      </c>
      <c r="K234" s="264" t="s">
        <v>12158</v>
      </c>
    </row>
    <row r="235" spans="1:11" ht="25.5" x14ac:dyDescent="0.2">
      <c r="A235" s="261">
        <v>83726</v>
      </c>
      <c r="B235" s="262" t="s">
        <v>4515</v>
      </c>
      <c r="C235" s="263" t="s">
        <v>819</v>
      </c>
      <c r="D235" s="264" t="s">
        <v>4516</v>
      </c>
      <c r="F235" s="266"/>
      <c r="G235" s="261" t="s">
        <v>16612</v>
      </c>
      <c r="H235" s="262" t="s">
        <v>4515</v>
      </c>
      <c r="I235" s="263" t="s">
        <v>819</v>
      </c>
      <c r="J235" s="264" t="s">
        <v>4516</v>
      </c>
      <c r="K235" s="264" t="s">
        <v>12513</v>
      </c>
    </row>
    <row r="236" spans="1:11" ht="38.25" x14ac:dyDescent="0.2">
      <c r="A236" s="261">
        <v>97127</v>
      </c>
      <c r="B236" s="262" t="s">
        <v>4517</v>
      </c>
      <c r="C236" s="263" t="s">
        <v>776</v>
      </c>
      <c r="D236" s="264" t="s">
        <v>9092</v>
      </c>
      <c r="F236" s="266"/>
      <c r="G236" s="261" t="s">
        <v>16613</v>
      </c>
      <c r="H236" s="262" t="s">
        <v>4517</v>
      </c>
      <c r="I236" s="263" t="s">
        <v>776</v>
      </c>
      <c r="J236" s="264" t="s">
        <v>9092</v>
      </c>
      <c r="K236" s="264" t="s">
        <v>4323</v>
      </c>
    </row>
    <row r="237" spans="1:11" ht="38.25" x14ac:dyDescent="0.2">
      <c r="A237" s="261">
        <v>97128</v>
      </c>
      <c r="B237" s="262" t="s">
        <v>4519</v>
      </c>
      <c r="C237" s="263" t="s">
        <v>776</v>
      </c>
      <c r="D237" s="264" t="s">
        <v>7080</v>
      </c>
      <c r="F237" s="266"/>
      <c r="G237" s="261" t="s">
        <v>16614</v>
      </c>
      <c r="H237" s="262" t="s">
        <v>4519</v>
      </c>
      <c r="I237" s="263" t="s">
        <v>776</v>
      </c>
      <c r="J237" s="264" t="s">
        <v>7080</v>
      </c>
      <c r="K237" s="264" t="s">
        <v>13756</v>
      </c>
    </row>
    <row r="238" spans="1:11" ht="38.25" x14ac:dyDescent="0.2">
      <c r="A238" s="261">
        <v>97129</v>
      </c>
      <c r="B238" s="262" t="s">
        <v>4520</v>
      </c>
      <c r="C238" s="263" t="s">
        <v>776</v>
      </c>
      <c r="D238" s="264" t="s">
        <v>16352</v>
      </c>
      <c r="F238" s="266"/>
      <c r="G238" s="261" t="s">
        <v>16615</v>
      </c>
      <c r="H238" s="262" t="s">
        <v>4520</v>
      </c>
      <c r="I238" s="263" t="s">
        <v>776</v>
      </c>
      <c r="J238" s="264" t="s">
        <v>16352</v>
      </c>
      <c r="K238" s="264" t="s">
        <v>13495</v>
      </c>
    </row>
    <row r="239" spans="1:11" ht="38.25" x14ac:dyDescent="0.2">
      <c r="A239" s="261">
        <v>97130</v>
      </c>
      <c r="B239" s="262" t="s">
        <v>4521</v>
      </c>
      <c r="C239" s="263" t="s">
        <v>776</v>
      </c>
      <c r="D239" s="264" t="s">
        <v>8695</v>
      </c>
      <c r="F239" s="266"/>
      <c r="G239" s="261" t="s">
        <v>16616</v>
      </c>
      <c r="H239" s="262" t="s">
        <v>4521</v>
      </c>
      <c r="I239" s="263" t="s">
        <v>776</v>
      </c>
      <c r="J239" s="264" t="s">
        <v>8695</v>
      </c>
      <c r="K239" s="264" t="s">
        <v>15232</v>
      </c>
    </row>
    <row r="240" spans="1:11" ht="38.25" x14ac:dyDescent="0.2">
      <c r="A240" s="261">
        <v>97131</v>
      </c>
      <c r="B240" s="262" t="s">
        <v>4522</v>
      </c>
      <c r="C240" s="263" t="s">
        <v>776</v>
      </c>
      <c r="D240" s="264" t="s">
        <v>12575</v>
      </c>
      <c r="F240" s="266"/>
      <c r="G240" s="261" t="s">
        <v>16617</v>
      </c>
      <c r="H240" s="262" t="s">
        <v>4522</v>
      </c>
      <c r="I240" s="263" t="s">
        <v>776</v>
      </c>
      <c r="J240" s="264" t="s">
        <v>12575</v>
      </c>
      <c r="K240" s="264" t="s">
        <v>16618</v>
      </c>
    </row>
    <row r="241" spans="1:11" ht="38.25" x14ac:dyDescent="0.2">
      <c r="A241" s="261">
        <v>97132</v>
      </c>
      <c r="B241" s="262" t="s">
        <v>4524</v>
      </c>
      <c r="C241" s="263" t="s">
        <v>776</v>
      </c>
      <c r="D241" s="264" t="s">
        <v>5014</v>
      </c>
      <c r="F241" s="266"/>
      <c r="G241" s="261" t="s">
        <v>16619</v>
      </c>
      <c r="H241" s="262" t="s">
        <v>4524</v>
      </c>
      <c r="I241" s="263" t="s">
        <v>776</v>
      </c>
      <c r="J241" s="264" t="s">
        <v>5014</v>
      </c>
      <c r="K241" s="264" t="s">
        <v>16620</v>
      </c>
    </row>
    <row r="242" spans="1:11" ht="38.25" x14ac:dyDescent="0.2">
      <c r="A242" s="261">
        <v>97133</v>
      </c>
      <c r="B242" s="262" t="s">
        <v>4526</v>
      </c>
      <c r="C242" s="263" t="s">
        <v>776</v>
      </c>
      <c r="D242" s="264" t="s">
        <v>14570</v>
      </c>
      <c r="F242" s="266"/>
      <c r="G242" s="261" t="s">
        <v>16621</v>
      </c>
      <c r="H242" s="262" t="s">
        <v>4526</v>
      </c>
      <c r="I242" s="263" t="s">
        <v>776</v>
      </c>
      <c r="J242" s="264" t="s">
        <v>14570</v>
      </c>
      <c r="K242" s="264" t="s">
        <v>4956</v>
      </c>
    </row>
    <row r="243" spans="1:11" ht="38.25" x14ac:dyDescent="0.2">
      <c r="A243" s="261">
        <v>97134</v>
      </c>
      <c r="B243" s="262" t="s">
        <v>4528</v>
      </c>
      <c r="C243" s="263" t="s">
        <v>776</v>
      </c>
      <c r="D243" s="264" t="s">
        <v>12643</v>
      </c>
      <c r="F243" s="266"/>
      <c r="G243" s="261" t="s">
        <v>16622</v>
      </c>
      <c r="H243" s="262" t="s">
        <v>4528</v>
      </c>
      <c r="I243" s="263" t="s">
        <v>776</v>
      </c>
      <c r="J243" s="264" t="s">
        <v>12643</v>
      </c>
      <c r="K243" s="264" t="s">
        <v>5214</v>
      </c>
    </row>
    <row r="244" spans="1:11" ht="38.25" x14ac:dyDescent="0.2">
      <c r="A244" s="261">
        <v>97135</v>
      </c>
      <c r="B244" s="262" t="s">
        <v>4530</v>
      </c>
      <c r="C244" s="263" t="s">
        <v>776</v>
      </c>
      <c r="D244" s="264" t="s">
        <v>5664</v>
      </c>
      <c r="F244" s="266"/>
      <c r="G244" s="261" t="s">
        <v>16623</v>
      </c>
      <c r="H244" s="262" t="s">
        <v>4530</v>
      </c>
      <c r="I244" s="263" t="s">
        <v>776</v>
      </c>
      <c r="J244" s="264" t="s">
        <v>5664</v>
      </c>
      <c r="K244" s="264" t="s">
        <v>8546</v>
      </c>
    </row>
    <row r="245" spans="1:11" ht="38.25" x14ac:dyDescent="0.2">
      <c r="A245" s="261">
        <v>97136</v>
      </c>
      <c r="B245" s="262" t="s">
        <v>4531</v>
      </c>
      <c r="C245" s="263" t="s">
        <v>776</v>
      </c>
      <c r="D245" s="264" t="s">
        <v>5875</v>
      </c>
      <c r="F245" s="266"/>
      <c r="G245" s="261" t="s">
        <v>16624</v>
      </c>
      <c r="H245" s="262" t="s">
        <v>4531</v>
      </c>
      <c r="I245" s="263" t="s">
        <v>776</v>
      </c>
      <c r="J245" s="264" t="s">
        <v>5875</v>
      </c>
      <c r="K245" s="264" t="s">
        <v>9853</v>
      </c>
    </row>
    <row r="246" spans="1:11" ht="38.25" x14ac:dyDescent="0.2">
      <c r="A246" s="261">
        <v>97137</v>
      </c>
      <c r="B246" s="262" t="s">
        <v>4533</v>
      </c>
      <c r="C246" s="263" t="s">
        <v>776</v>
      </c>
      <c r="D246" s="264" t="s">
        <v>5427</v>
      </c>
      <c r="F246" s="266"/>
      <c r="G246" s="261" t="s">
        <v>16625</v>
      </c>
      <c r="H246" s="262" t="s">
        <v>4533</v>
      </c>
      <c r="I246" s="263" t="s">
        <v>776</v>
      </c>
      <c r="J246" s="264" t="s">
        <v>5427</v>
      </c>
      <c r="K246" s="264" t="s">
        <v>13589</v>
      </c>
    </row>
    <row r="247" spans="1:11" ht="38.25" x14ac:dyDescent="0.2">
      <c r="A247" s="261">
        <v>97138</v>
      </c>
      <c r="B247" s="262" t="s">
        <v>4535</v>
      </c>
      <c r="C247" s="263" t="s">
        <v>776</v>
      </c>
      <c r="D247" s="264" t="s">
        <v>16626</v>
      </c>
      <c r="F247" s="266"/>
      <c r="G247" s="261" t="s">
        <v>16627</v>
      </c>
      <c r="H247" s="262" t="s">
        <v>4535</v>
      </c>
      <c r="I247" s="263" t="s">
        <v>776</v>
      </c>
      <c r="J247" s="264" t="s">
        <v>16626</v>
      </c>
      <c r="K247" s="264" t="s">
        <v>14130</v>
      </c>
    </row>
    <row r="248" spans="1:11" ht="38.25" x14ac:dyDescent="0.2">
      <c r="A248" s="261">
        <v>97139</v>
      </c>
      <c r="B248" s="262" t="s">
        <v>4537</v>
      </c>
      <c r="C248" s="263" t="s">
        <v>776</v>
      </c>
      <c r="D248" s="264" t="s">
        <v>13037</v>
      </c>
      <c r="F248" s="266"/>
      <c r="G248" s="261" t="s">
        <v>16628</v>
      </c>
      <c r="H248" s="262" t="s">
        <v>4537</v>
      </c>
      <c r="I248" s="263" t="s">
        <v>776</v>
      </c>
      <c r="J248" s="264" t="s">
        <v>13037</v>
      </c>
      <c r="K248" s="264" t="s">
        <v>8528</v>
      </c>
    </row>
    <row r="249" spans="1:11" ht="38.25" x14ac:dyDescent="0.2">
      <c r="A249" s="261">
        <v>97140</v>
      </c>
      <c r="B249" s="262" t="s">
        <v>4538</v>
      </c>
      <c r="C249" s="263" t="s">
        <v>776</v>
      </c>
      <c r="D249" s="264" t="s">
        <v>5141</v>
      </c>
      <c r="F249" s="266"/>
      <c r="G249" s="261" t="s">
        <v>16629</v>
      </c>
      <c r="H249" s="262" t="s">
        <v>4538</v>
      </c>
      <c r="I249" s="263" t="s">
        <v>776</v>
      </c>
      <c r="J249" s="264" t="s">
        <v>5141</v>
      </c>
      <c r="K249" s="264" t="s">
        <v>12731</v>
      </c>
    </row>
    <row r="250" spans="1:11" ht="12.75" x14ac:dyDescent="0.2">
      <c r="A250" s="261">
        <v>83520</v>
      </c>
      <c r="B250" s="262" t="s">
        <v>4540</v>
      </c>
      <c r="C250" s="263" t="s">
        <v>772</v>
      </c>
      <c r="D250" s="264" t="s">
        <v>16630</v>
      </c>
      <c r="F250" s="266"/>
      <c r="G250" s="261" t="s">
        <v>16631</v>
      </c>
      <c r="H250" s="262" t="s">
        <v>4540</v>
      </c>
      <c r="I250" s="263" t="s">
        <v>772</v>
      </c>
      <c r="J250" s="264" t="s">
        <v>16630</v>
      </c>
      <c r="K250" s="264" t="s">
        <v>16632</v>
      </c>
    </row>
    <row r="251" spans="1:11" ht="12.75" x14ac:dyDescent="0.2">
      <c r="A251" s="261">
        <v>83531</v>
      </c>
      <c r="B251" s="262" t="s">
        <v>4541</v>
      </c>
      <c r="C251" s="263" t="s">
        <v>772</v>
      </c>
      <c r="D251" s="264" t="s">
        <v>16633</v>
      </c>
      <c r="F251" s="266"/>
      <c r="G251" s="261" t="s">
        <v>16634</v>
      </c>
      <c r="H251" s="262" t="s">
        <v>4541</v>
      </c>
      <c r="I251" s="263" t="s">
        <v>772</v>
      </c>
      <c r="J251" s="264" t="s">
        <v>16633</v>
      </c>
      <c r="K251" s="264" t="s">
        <v>16635</v>
      </c>
    </row>
    <row r="252" spans="1:11" ht="12.75" x14ac:dyDescent="0.2">
      <c r="A252" s="261">
        <v>83535</v>
      </c>
      <c r="B252" s="262" t="s">
        <v>4542</v>
      </c>
      <c r="C252" s="263" t="s">
        <v>772</v>
      </c>
      <c r="D252" s="264" t="s">
        <v>16636</v>
      </c>
      <c r="F252" s="266"/>
      <c r="G252" s="261" t="s">
        <v>16637</v>
      </c>
      <c r="H252" s="262" t="s">
        <v>4542</v>
      </c>
      <c r="I252" s="263" t="s">
        <v>772</v>
      </c>
      <c r="J252" s="264" t="s">
        <v>16636</v>
      </c>
      <c r="K252" s="264" t="s">
        <v>16638</v>
      </c>
    </row>
    <row r="253" spans="1:11" ht="12.75" x14ac:dyDescent="0.2">
      <c r="A253" s="268" t="s">
        <v>4543</v>
      </c>
      <c r="B253" s="262" t="s">
        <v>4544</v>
      </c>
      <c r="C253" s="263" t="s">
        <v>772</v>
      </c>
      <c r="D253" s="264" t="s">
        <v>12941</v>
      </c>
      <c r="F253" s="266"/>
      <c r="G253" s="261" t="s">
        <v>4543</v>
      </c>
      <c r="H253" s="262" t="s">
        <v>4544</v>
      </c>
      <c r="I253" s="263" t="s">
        <v>772</v>
      </c>
      <c r="J253" s="264" t="s">
        <v>12941</v>
      </c>
      <c r="K253" s="264" t="s">
        <v>7035</v>
      </c>
    </row>
    <row r="254" spans="1:11" ht="12.75" x14ac:dyDescent="0.2">
      <c r="A254" s="268" t="s">
        <v>4545</v>
      </c>
      <c r="B254" s="262" t="s">
        <v>4546</v>
      </c>
      <c r="C254" s="263" t="s">
        <v>772</v>
      </c>
      <c r="D254" s="264" t="s">
        <v>16639</v>
      </c>
      <c r="F254" s="266"/>
      <c r="G254" s="261" t="s">
        <v>4545</v>
      </c>
      <c r="H254" s="262" t="s">
        <v>4546</v>
      </c>
      <c r="I254" s="263" t="s">
        <v>772</v>
      </c>
      <c r="J254" s="264" t="s">
        <v>16639</v>
      </c>
      <c r="K254" s="264" t="s">
        <v>16640</v>
      </c>
    </row>
    <row r="255" spans="1:11" ht="12.75" x14ac:dyDescent="0.2">
      <c r="A255" s="268" t="s">
        <v>4548</v>
      </c>
      <c r="B255" s="262" t="s">
        <v>4549</v>
      </c>
      <c r="C255" s="263" t="s">
        <v>772</v>
      </c>
      <c r="D255" s="264" t="s">
        <v>12798</v>
      </c>
      <c r="F255" s="266"/>
      <c r="G255" s="261" t="s">
        <v>4548</v>
      </c>
      <c r="H255" s="262" t="s">
        <v>4549</v>
      </c>
      <c r="I255" s="263" t="s">
        <v>772</v>
      </c>
      <c r="J255" s="264" t="s">
        <v>12798</v>
      </c>
      <c r="K255" s="264" t="s">
        <v>14122</v>
      </c>
    </row>
    <row r="256" spans="1:11" ht="12.75" x14ac:dyDescent="0.2">
      <c r="A256" s="268" t="s">
        <v>4550</v>
      </c>
      <c r="B256" s="262" t="s">
        <v>4551</v>
      </c>
      <c r="C256" s="263" t="s">
        <v>772</v>
      </c>
      <c r="D256" s="264" t="s">
        <v>16641</v>
      </c>
      <c r="F256" s="266"/>
      <c r="G256" s="261" t="s">
        <v>4550</v>
      </c>
      <c r="H256" s="262" t="s">
        <v>4551</v>
      </c>
      <c r="I256" s="263" t="s">
        <v>772</v>
      </c>
      <c r="J256" s="264" t="s">
        <v>16641</v>
      </c>
      <c r="K256" s="264" t="s">
        <v>16642</v>
      </c>
    </row>
    <row r="257" spans="1:11" ht="12.75" x14ac:dyDescent="0.2">
      <c r="A257" s="268" t="s">
        <v>4552</v>
      </c>
      <c r="B257" s="262" t="s">
        <v>4553</v>
      </c>
      <c r="C257" s="263" t="s">
        <v>772</v>
      </c>
      <c r="D257" s="264" t="s">
        <v>16643</v>
      </c>
      <c r="F257" s="266"/>
      <c r="G257" s="261" t="s">
        <v>4552</v>
      </c>
      <c r="H257" s="262" t="s">
        <v>4553</v>
      </c>
      <c r="I257" s="263" t="s">
        <v>772</v>
      </c>
      <c r="J257" s="264" t="s">
        <v>16643</v>
      </c>
      <c r="K257" s="264" t="s">
        <v>16644</v>
      </c>
    </row>
    <row r="258" spans="1:11" ht="12.75" x14ac:dyDescent="0.2">
      <c r="A258" s="268" t="s">
        <v>4554</v>
      </c>
      <c r="B258" s="262" t="s">
        <v>4555</v>
      </c>
      <c r="C258" s="263" t="s">
        <v>772</v>
      </c>
      <c r="D258" s="264" t="s">
        <v>16645</v>
      </c>
      <c r="F258" s="266"/>
      <c r="G258" s="261" t="s">
        <v>4554</v>
      </c>
      <c r="H258" s="262" t="s">
        <v>4555</v>
      </c>
      <c r="I258" s="263" t="s">
        <v>772</v>
      </c>
      <c r="J258" s="264" t="s">
        <v>16645</v>
      </c>
      <c r="K258" s="264" t="s">
        <v>16646</v>
      </c>
    </row>
    <row r="259" spans="1:11" ht="12.75" x14ac:dyDescent="0.2">
      <c r="A259" s="268" t="s">
        <v>4556</v>
      </c>
      <c r="B259" s="262" t="s">
        <v>4557</v>
      </c>
      <c r="C259" s="263" t="s">
        <v>772</v>
      </c>
      <c r="D259" s="264" t="s">
        <v>16647</v>
      </c>
      <c r="F259" s="266"/>
      <c r="G259" s="261" t="s">
        <v>4556</v>
      </c>
      <c r="H259" s="262" t="s">
        <v>4557</v>
      </c>
      <c r="I259" s="263" t="s">
        <v>772</v>
      </c>
      <c r="J259" s="264" t="s">
        <v>16647</v>
      </c>
      <c r="K259" s="264" t="s">
        <v>16648</v>
      </c>
    </row>
    <row r="260" spans="1:11" ht="12.75" x14ac:dyDescent="0.2">
      <c r="A260" s="268" t="s">
        <v>4558</v>
      </c>
      <c r="B260" s="262" t="s">
        <v>4559</v>
      </c>
      <c r="C260" s="263" t="s">
        <v>772</v>
      </c>
      <c r="D260" s="264" t="s">
        <v>16649</v>
      </c>
      <c r="F260" s="266"/>
      <c r="G260" s="261" t="s">
        <v>4558</v>
      </c>
      <c r="H260" s="262" t="s">
        <v>4559</v>
      </c>
      <c r="I260" s="263" t="s">
        <v>772</v>
      </c>
      <c r="J260" s="264" t="s">
        <v>16649</v>
      </c>
      <c r="K260" s="264" t="s">
        <v>16650</v>
      </c>
    </row>
    <row r="261" spans="1:11" ht="12.75" x14ac:dyDescent="0.2">
      <c r="A261" s="268" t="s">
        <v>4560</v>
      </c>
      <c r="B261" s="262" t="s">
        <v>4561</v>
      </c>
      <c r="C261" s="263" t="s">
        <v>772</v>
      </c>
      <c r="D261" s="264" t="s">
        <v>16651</v>
      </c>
      <c r="F261" s="266"/>
      <c r="G261" s="261" t="s">
        <v>4560</v>
      </c>
      <c r="H261" s="262" t="s">
        <v>4561</v>
      </c>
      <c r="I261" s="263" t="s">
        <v>772</v>
      </c>
      <c r="J261" s="264" t="s">
        <v>16651</v>
      </c>
      <c r="K261" s="264" t="s">
        <v>16652</v>
      </c>
    </row>
    <row r="262" spans="1:11" ht="12.75" x14ac:dyDescent="0.2">
      <c r="A262" s="268" t="s">
        <v>4562</v>
      </c>
      <c r="B262" s="262" t="s">
        <v>4563</v>
      </c>
      <c r="C262" s="263" t="s">
        <v>772</v>
      </c>
      <c r="D262" s="264" t="s">
        <v>16653</v>
      </c>
      <c r="F262" s="266"/>
      <c r="G262" s="261" t="s">
        <v>4562</v>
      </c>
      <c r="H262" s="262" t="s">
        <v>4563</v>
      </c>
      <c r="I262" s="263" t="s">
        <v>772</v>
      </c>
      <c r="J262" s="264" t="s">
        <v>16653</v>
      </c>
      <c r="K262" s="264" t="s">
        <v>16654</v>
      </c>
    </row>
    <row r="263" spans="1:11" ht="12.75" x14ac:dyDescent="0.2">
      <c r="A263" s="268" t="s">
        <v>4564</v>
      </c>
      <c r="B263" s="262" t="s">
        <v>4565</v>
      </c>
      <c r="C263" s="263" t="s">
        <v>772</v>
      </c>
      <c r="D263" s="264" t="s">
        <v>16655</v>
      </c>
      <c r="F263" s="266"/>
      <c r="G263" s="261" t="s">
        <v>4564</v>
      </c>
      <c r="H263" s="262" t="s">
        <v>4565</v>
      </c>
      <c r="I263" s="263" t="s">
        <v>772</v>
      </c>
      <c r="J263" s="264" t="s">
        <v>16655</v>
      </c>
      <c r="K263" s="264" t="s">
        <v>16656</v>
      </c>
    </row>
    <row r="264" spans="1:11" ht="12.75" x14ac:dyDescent="0.2">
      <c r="A264" s="268" t="s">
        <v>4566</v>
      </c>
      <c r="B264" s="262" t="s">
        <v>4567</v>
      </c>
      <c r="C264" s="263" t="s">
        <v>772</v>
      </c>
      <c r="D264" s="264" t="s">
        <v>16657</v>
      </c>
      <c r="F264" s="266"/>
      <c r="G264" s="261" t="s">
        <v>4566</v>
      </c>
      <c r="H264" s="262" t="s">
        <v>4567</v>
      </c>
      <c r="I264" s="263" t="s">
        <v>772</v>
      </c>
      <c r="J264" s="264" t="s">
        <v>16657</v>
      </c>
      <c r="K264" s="264" t="s">
        <v>16658</v>
      </c>
    </row>
    <row r="265" spans="1:11" ht="12.75" x14ac:dyDescent="0.2">
      <c r="A265" s="268" t="s">
        <v>4568</v>
      </c>
      <c r="B265" s="262" t="s">
        <v>4569</v>
      </c>
      <c r="C265" s="263" t="s">
        <v>772</v>
      </c>
      <c r="D265" s="264" t="s">
        <v>16659</v>
      </c>
      <c r="F265" s="266"/>
      <c r="G265" s="261" t="s">
        <v>4568</v>
      </c>
      <c r="H265" s="262" t="s">
        <v>4569</v>
      </c>
      <c r="I265" s="263" t="s">
        <v>772</v>
      </c>
      <c r="J265" s="264" t="s">
        <v>16659</v>
      </c>
      <c r="K265" s="264" t="s">
        <v>16660</v>
      </c>
    </row>
    <row r="266" spans="1:11" ht="12.75" x14ac:dyDescent="0.2">
      <c r="A266" s="268" t="s">
        <v>4570</v>
      </c>
      <c r="B266" s="262" t="s">
        <v>4571</v>
      </c>
      <c r="C266" s="263" t="s">
        <v>772</v>
      </c>
      <c r="D266" s="264" t="s">
        <v>16659</v>
      </c>
      <c r="F266" s="266"/>
      <c r="G266" s="261" t="s">
        <v>4570</v>
      </c>
      <c r="H266" s="262" t="s">
        <v>4571</v>
      </c>
      <c r="I266" s="263" t="s">
        <v>772</v>
      </c>
      <c r="J266" s="264" t="s">
        <v>16659</v>
      </c>
      <c r="K266" s="264" t="s">
        <v>16660</v>
      </c>
    </row>
    <row r="267" spans="1:11" ht="12.75" x14ac:dyDescent="0.2">
      <c r="A267" s="268" t="s">
        <v>4572</v>
      </c>
      <c r="B267" s="262" t="s">
        <v>4573</v>
      </c>
      <c r="C267" s="263" t="s">
        <v>772</v>
      </c>
      <c r="D267" s="264" t="s">
        <v>16661</v>
      </c>
      <c r="F267" s="266"/>
      <c r="G267" s="261" t="s">
        <v>4572</v>
      </c>
      <c r="H267" s="262" t="s">
        <v>4573</v>
      </c>
      <c r="I267" s="263" t="s">
        <v>772</v>
      </c>
      <c r="J267" s="264" t="s">
        <v>16661</v>
      </c>
      <c r="K267" s="264" t="s">
        <v>16662</v>
      </c>
    </row>
    <row r="268" spans="1:11" ht="12.75" x14ac:dyDescent="0.2">
      <c r="A268" s="268" t="s">
        <v>4574</v>
      </c>
      <c r="B268" s="262" t="s">
        <v>4575</v>
      </c>
      <c r="C268" s="263" t="s">
        <v>772</v>
      </c>
      <c r="D268" s="264" t="s">
        <v>16663</v>
      </c>
      <c r="F268" s="266"/>
      <c r="G268" s="261" t="s">
        <v>4574</v>
      </c>
      <c r="H268" s="262" t="s">
        <v>4575</v>
      </c>
      <c r="I268" s="263" t="s">
        <v>772</v>
      </c>
      <c r="J268" s="264" t="s">
        <v>16663</v>
      </c>
      <c r="K268" s="264" t="s">
        <v>16664</v>
      </c>
    </row>
    <row r="269" spans="1:11" ht="12.75" x14ac:dyDescent="0.2">
      <c r="A269" s="268" t="s">
        <v>4576</v>
      </c>
      <c r="B269" s="262" t="s">
        <v>4577</v>
      </c>
      <c r="C269" s="263" t="s">
        <v>772</v>
      </c>
      <c r="D269" s="264" t="s">
        <v>12837</v>
      </c>
      <c r="F269" s="266"/>
      <c r="G269" s="261" t="s">
        <v>4576</v>
      </c>
      <c r="H269" s="262" t="s">
        <v>4577</v>
      </c>
      <c r="I269" s="263" t="s">
        <v>772</v>
      </c>
      <c r="J269" s="264" t="s">
        <v>12837</v>
      </c>
      <c r="K269" s="264" t="s">
        <v>16665</v>
      </c>
    </row>
    <row r="270" spans="1:11" ht="12.75" x14ac:dyDescent="0.2">
      <c r="A270" s="268" t="s">
        <v>4578</v>
      </c>
      <c r="B270" s="262" t="s">
        <v>4579</v>
      </c>
      <c r="C270" s="263" t="s">
        <v>772</v>
      </c>
      <c r="D270" s="264" t="s">
        <v>4450</v>
      </c>
      <c r="F270" s="266"/>
      <c r="G270" s="261" t="s">
        <v>4578</v>
      </c>
      <c r="H270" s="262" t="s">
        <v>4579</v>
      </c>
      <c r="I270" s="263" t="s">
        <v>772</v>
      </c>
      <c r="J270" s="264" t="s">
        <v>4450</v>
      </c>
      <c r="K270" s="264" t="s">
        <v>8079</v>
      </c>
    </row>
    <row r="271" spans="1:11" ht="12.75" x14ac:dyDescent="0.2">
      <c r="A271" s="268" t="s">
        <v>4581</v>
      </c>
      <c r="B271" s="262" t="s">
        <v>4582</v>
      </c>
      <c r="C271" s="263" t="s">
        <v>772</v>
      </c>
      <c r="D271" s="264" t="s">
        <v>16464</v>
      </c>
      <c r="F271" s="266"/>
      <c r="G271" s="261" t="s">
        <v>4581</v>
      </c>
      <c r="H271" s="262" t="s">
        <v>4582</v>
      </c>
      <c r="I271" s="263" t="s">
        <v>772</v>
      </c>
      <c r="J271" s="264" t="s">
        <v>16464</v>
      </c>
      <c r="K271" s="264" t="s">
        <v>16312</v>
      </c>
    </row>
    <row r="272" spans="1:11" ht="12.75" x14ac:dyDescent="0.2">
      <c r="A272" s="268" t="s">
        <v>4583</v>
      </c>
      <c r="B272" s="262" t="s">
        <v>4584</v>
      </c>
      <c r="C272" s="263" t="s">
        <v>772</v>
      </c>
      <c r="D272" s="264" t="s">
        <v>16666</v>
      </c>
      <c r="F272" s="266"/>
      <c r="G272" s="261" t="s">
        <v>4583</v>
      </c>
      <c r="H272" s="262" t="s">
        <v>4584</v>
      </c>
      <c r="I272" s="263" t="s">
        <v>772</v>
      </c>
      <c r="J272" s="264" t="s">
        <v>16666</v>
      </c>
      <c r="K272" s="264" t="s">
        <v>16667</v>
      </c>
    </row>
    <row r="273" spans="1:11" ht="12.75" x14ac:dyDescent="0.2">
      <c r="A273" s="268" t="s">
        <v>4585</v>
      </c>
      <c r="B273" s="262" t="s">
        <v>4586</v>
      </c>
      <c r="C273" s="263" t="s">
        <v>772</v>
      </c>
      <c r="D273" s="264" t="s">
        <v>16668</v>
      </c>
      <c r="F273" s="266"/>
      <c r="G273" s="261" t="s">
        <v>4585</v>
      </c>
      <c r="H273" s="262" t="s">
        <v>4586</v>
      </c>
      <c r="I273" s="263" t="s">
        <v>772</v>
      </c>
      <c r="J273" s="264" t="s">
        <v>16668</v>
      </c>
      <c r="K273" s="264" t="s">
        <v>16669</v>
      </c>
    </row>
    <row r="274" spans="1:11" ht="12.75" x14ac:dyDescent="0.2">
      <c r="A274" s="268" t="s">
        <v>4587</v>
      </c>
      <c r="B274" s="262" t="s">
        <v>4588</v>
      </c>
      <c r="C274" s="263" t="s">
        <v>772</v>
      </c>
      <c r="D274" s="264" t="s">
        <v>16670</v>
      </c>
      <c r="F274" s="266"/>
      <c r="G274" s="261" t="s">
        <v>4587</v>
      </c>
      <c r="H274" s="262" t="s">
        <v>4588</v>
      </c>
      <c r="I274" s="263" t="s">
        <v>772</v>
      </c>
      <c r="J274" s="264" t="s">
        <v>16670</v>
      </c>
      <c r="K274" s="264" t="s">
        <v>16671</v>
      </c>
    </row>
    <row r="275" spans="1:11" ht="12.75" x14ac:dyDescent="0.2">
      <c r="A275" s="268" t="s">
        <v>4589</v>
      </c>
      <c r="B275" s="262" t="s">
        <v>4590</v>
      </c>
      <c r="C275" s="263" t="s">
        <v>772</v>
      </c>
      <c r="D275" s="264" t="s">
        <v>16672</v>
      </c>
      <c r="F275" s="266"/>
      <c r="G275" s="261" t="s">
        <v>4589</v>
      </c>
      <c r="H275" s="262" t="s">
        <v>4590</v>
      </c>
      <c r="I275" s="263" t="s">
        <v>772</v>
      </c>
      <c r="J275" s="264" t="s">
        <v>16672</v>
      </c>
      <c r="K275" s="264" t="s">
        <v>16673</v>
      </c>
    </row>
    <row r="276" spans="1:11" ht="12.75" x14ac:dyDescent="0.2">
      <c r="A276" s="268" t="s">
        <v>4591</v>
      </c>
      <c r="B276" s="262" t="s">
        <v>4592</v>
      </c>
      <c r="C276" s="263" t="s">
        <v>772</v>
      </c>
      <c r="D276" s="264" t="s">
        <v>16674</v>
      </c>
      <c r="F276" s="266"/>
      <c r="G276" s="261" t="s">
        <v>4591</v>
      </c>
      <c r="H276" s="262" t="s">
        <v>4592</v>
      </c>
      <c r="I276" s="263" t="s">
        <v>772</v>
      </c>
      <c r="J276" s="264" t="s">
        <v>16674</v>
      </c>
      <c r="K276" s="264" t="s">
        <v>16675</v>
      </c>
    </row>
    <row r="277" spans="1:11" ht="12.75" x14ac:dyDescent="0.2">
      <c r="A277" s="268" t="s">
        <v>4593</v>
      </c>
      <c r="B277" s="262" t="s">
        <v>4594</v>
      </c>
      <c r="C277" s="263" t="s">
        <v>772</v>
      </c>
      <c r="D277" s="264" t="s">
        <v>16676</v>
      </c>
      <c r="F277" s="266"/>
      <c r="G277" s="261" t="s">
        <v>4593</v>
      </c>
      <c r="H277" s="262" t="s">
        <v>4594</v>
      </c>
      <c r="I277" s="263" t="s">
        <v>772</v>
      </c>
      <c r="J277" s="264" t="s">
        <v>16676</v>
      </c>
      <c r="K277" s="264" t="s">
        <v>14008</v>
      </c>
    </row>
    <row r="278" spans="1:11" ht="12.75" x14ac:dyDescent="0.2">
      <c r="A278" s="268" t="s">
        <v>4596</v>
      </c>
      <c r="B278" s="262" t="s">
        <v>4597</v>
      </c>
      <c r="C278" s="263" t="s">
        <v>772</v>
      </c>
      <c r="D278" s="264" t="s">
        <v>16677</v>
      </c>
      <c r="F278" s="266"/>
      <c r="G278" s="261" t="s">
        <v>4596</v>
      </c>
      <c r="H278" s="262" t="s">
        <v>4597</v>
      </c>
      <c r="I278" s="263" t="s">
        <v>772</v>
      </c>
      <c r="J278" s="264" t="s">
        <v>16677</v>
      </c>
      <c r="K278" s="264" t="s">
        <v>16678</v>
      </c>
    </row>
    <row r="279" spans="1:11" ht="12.75" x14ac:dyDescent="0.2">
      <c r="A279" s="268" t="s">
        <v>4598</v>
      </c>
      <c r="B279" s="262" t="s">
        <v>4599</v>
      </c>
      <c r="C279" s="263" t="s">
        <v>772</v>
      </c>
      <c r="D279" s="264" t="s">
        <v>16679</v>
      </c>
      <c r="F279" s="266"/>
      <c r="G279" s="261" t="s">
        <v>4598</v>
      </c>
      <c r="H279" s="262" t="s">
        <v>4599</v>
      </c>
      <c r="I279" s="263" t="s">
        <v>772</v>
      </c>
      <c r="J279" s="264" t="s">
        <v>16679</v>
      </c>
      <c r="K279" s="264" t="s">
        <v>16680</v>
      </c>
    </row>
    <row r="280" spans="1:11" ht="12.75" x14ac:dyDescent="0.2">
      <c r="A280" s="268" t="s">
        <v>4600</v>
      </c>
      <c r="B280" s="262" t="s">
        <v>4601</v>
      </c>
      <c r="C280" s="263" t="s">
        <v>772</v>
      </c>
      <c r="D280" s="264" t="s">
        <v>16681</v>
      </c>
      <c r="F280" s="266"/>
      <c r="G280" s="261" t="s">
        <v>4600</v>
      </c>
      <c r="H280" s="262" t="s">
        <v>4601</v>
      </c>
      <c r="I280" s="263" t="s">
        <v>772</v>
      </c>
      <c r="J280" s="264" t="s">
        <v>16681</v>
      </c>
      <c r="K280" s="264" t="s">
        <v>16682</v>
      </c>
    </row>
    <row r="281" spans="1:11" ht="25.5" x14ac:dyDescent="0.2">
      <c r="A281" s="261">
        <v>92235</v>
      </c>
      <c r="B281" s="262" t="s">
        <v>4602</v>
      </c>
      <c r="C281" s="263" t="s">
        <v>738</v>
      </c>
      <c r="D281" s="264" t="s">
        <v>8368</v>
      </c>
      <c r="F281" s="266"/>
      <c r="G281" s="261" t="s">
        <v>16683</v>
      </c>
      <c r="H281" s="262" t="s">
        <v>4602</v>
      </c>
      <c r="I281" s="263" t="s">
        <v>738</v>
      </c>
      <c r="J281" s="264" t="s">
        <v>8368</v>
      </c>
      <c r="K281" s="264" t="s">
        <v>16684</v>
      </c>
    </row>
    <row r="282" spans="1:11" ht="25.5" x14ac:dyDescent="0.2">
      <c r="A282" s="261">
        <v>93206</v>
      </c>
      <c r="B282" s="262" t="s">
        <v>4603</v>
      </c>
      <c r="C282" s="263" t="s">
        <v>738</v>
      </c>
      <c r="D282" s="264" t="s">
        <v>16685</v>
      </c>
      <c r="F282" s="266"/>
      <c r="G282" s="261" t="s">
        <v>16686</v>
      </c>
      <c r="H282" s="262" t="s">
        <v>4603</v>
      </c>
      <c r="I282" s="263" t="s">
        <v>738</v>
      </c>
      <c r="J282" s="264" t="s">
        <v>16685</v>
      </c>
      <c r="K282" s="264" t="s">
        <v>16687</v>
      </c>
    </row>
    <row r="283" spans="1:11" ht="25.5" x14ac:dyDescent="0.2">
      <c r="A283" s="261">
        <v>93207</v>
      </c>
      <c r="B283" s="262" t="s">
        <v>4604</v>
      </c>
      <c r="C283" s="263" t="s">
        <v>738</v>
      </c>
      <c r="D283" s="264" t="s">
        <v>16688</v>
      </c>
      <c r="F283" s="266"/>
      <c r="G283" s="261" t="s">
        <v>16689</v>
      </c>
      <c r="H283" s="262" t="s">
        <v>4604</v>
      </c>
      <c r="I283" s="263" t="s">
        <v>738</v>
      </c>
      <c r="J283" s="264" t="s">
        <v>16688</v>
      </c>
      <c r="K283" s="264" t="s">
        <v>16690</v>
      </c>
    </row>
    <row r="284" spans="1:11" ht="25.5" x14ac:dyDescent="0.2">
      <c r="A284" s="261">
        <v>93208</v>
      </c>
      <c r="B284" s="262" t="s">
        <v>4605</v>
      </c>
      <c r="C284" s="263" t="s">
        <v>738</v>
      </c>
      <c r="D284" s="264" t="s">
        <v>16691</v>
      </c>
      <c r="F284" s="266"/>
      <c r="G284" s="261" t="s">
        <v>16692</v>
      </c>
      <c r="H284" s="262" t="s">
        <v>4605</v>
      </c>
      <c r="I284" s="263" t="s">
        <v>738</v>
      </c>
      <c r="J284" s="264" t="s">
        <v>16691</v>
      </c>
      <c r="K284" s="264" t="s">
        <v>16693</v>
      </c>
    </row>
    <row r="285" spans="1:11" ht="25.5" x14ac:dyDescent="0.2">
      <c r="A285" s="261">
        <v>93209</v>
      </c>
      <c r="B285" s="262" t="s">
        <v>4606</v>
      </c>
      <c r="C285" s="263" t="s">
        <v>738</v>
      </c>
      <c r="D285" s="264" t="s">
        <v>16694</v>
      </c>
      <c r="F285" s="266"/>
      <c r="G285" s="261" t="s">
        <v>16695</v>
      </c>
      <c r="H285" s="262" t="s">
        <v>4606</v>
      </c>
      <c r="I285" s="263" t="s">
        <v>738</v>
      </c>
      <c r="J285" s="264" t="s">
        <v>16694</v>
      </c>
      <c r="K285" s="264" t="s">
        <v>16696</v>
      </c>
    </row>
    <row r="286" spans="1:11" ht="25.5" x14ac:dyDescent="0.2">
      <c r="A286" s="261">
        <v>93210</v>
      </c>
      <c r="B286" s="262" t="s">
        <v>4607</v>
      </c>
      <c r="C286" s="263" t="s">
        <v>738</v>
      </c>
      <c r="D286" s="264" t="s">
        <v>16697</v>
      </c>
      <c r="F286" s="266"/>
      <c r="G286" s="261" t="s">
        <v>16698</v>
      </c>
      <c r="H286" s="262" t="s">
        <v>4607</v>
      </c>
      <c r="I286" s="263" t="s">
        <v>738</v>
      </c>
      <c r="J286" s="264" t="s">
        <v>16697</v>
      </c>
      <c r="K286" s="264" t="s">
        <v>16699</v>
      </c>
    </row>
    <row r="287" spans="1:11" ht="25.5" x14ac:dyDescent="0.2">
      <c r="A287" s="261">
        <v>93211</v>
      </c>
      <c r="B287" s="262" t="s">
        <v>4608</v>
      </c>
      <c r="C287" s="263" t="s">
        <v>738</v>
      </c>
      <c r="D287" s="264" t="s">
        <v>16700</v>
      </c>
      <c r="F287" s="266"/>
      <c r="G287" s="261" t="s">
        <v>16701</v>
      </c>
      <c r="H287" s="262" t="s">
        <v>4608</v>
      </c>
      <c r="I287" s="263" t="s">
        <v>738</v>
      </c>
      <c r="J287" s="264" t="s">
        <v>16700</v>
      </c>
      <c r="K287" s="264" t="s">
        <v>16702</v>
      </c>
    </row>
    <row r="288" spans="1:11" ht="25.5" x14ac:dyDescent="0.2">
      <c r="A288" s="261">
        <v>93212</v>
      </c>
      <c r="B288" s="262" t="s">
        <v>4609</v>
      </c>
      <c r="C288" s="263" t="s">
        <v>738</v>
      </c>
      <c r="D288" s="264" t="s">
        <v>16703</v>
      </c>
      <c r="F288" s="266"/>
      <c r="G288" s="261" t="s">
        <v>16704</v>
      </c>
      <c r="H288" s="262" t="s">
        <v>4609</v>
      </c>
      <c r="I288" s="263" t="s">
        <v>738</v>
      </c>
      <c r="J288" s="264" t="s">
        <v>16703</v>
      </c>
      <c r="K288" s="264" t="s">
        <v>16705</v>
      </c>
    </row>
    <row r="289" spans="1:11" ht="25.5" x14ac:dyDescent="0.2">
      <c r="A289" s="261">
        <v>93213</v>
      </c>
      <c r="B289" s="262" t="s">
        <v>4610</v>
      </c>
      <c r="C289" s="263" t="s">
        <v>738</v>
      </c>
      <c r="D289" s="264" t="s">
        <v>16706</v>
      </c>
      <c r="F289" s="266"/>
      <c r="G289" s="261" t="s">
        <v>16707</v>
      </c>
      <c r="H289" s="262" t="s">
        <v>4610</v>
      </c>
      <c r="I289" s="263" t="s">
        <v>738</v>
      </c>
      <c r="J289" s="264" t="s">
        <v>16706</v>
      </c>
      <c r="K289" s="264" t="s">
        <v>16708</v>
      </c>
    </row>
    <row r="290" spans="1:11" ht="25.5" x14ac:dyDescent="0.2">
      <c r="A290" s="261">
        <v>93214</v>
      </c>
      <c r="B290" s="262" t="s">
        <v>4611</v>
      </c>
      <c r="C290" s="263" t="s">
        <v>772</v>
      </c>
      <c r="D290" s="264" t="s">
        <v>16709</v>
      </c>
      <c r="F290" s="266"/>
      <c r="G290" s="261" t="s">
        <v>16710</v>
      </c>
      <c r="H290" s="262" t="s">
        <v>4611</v>
      </c>
      <c r="I290" s="263" t="s">
        <v>772</v>
      </c>
      <c r="J290" s="264" t="s">
        <v>16709</v>
      </c>
      <c r="K290" s="264" t="s">
        <v>16711</v>
      </c>
    </row>
    <row r="291" spans="1:11" ht="25.5" x14ac:dyDescent="0.2">
      <c r="A291" s="261">
        <v>93243</v>
      </c>
      <c r="B291" s="262" t="s">
        <v>4612</v>
      </c>
      <c r="C291" s="263" t="s">
        <v>772</v>
      </c>
      <c r="D291" s="264" t="s">
        <v>16712</v>
      </c>
      <c r="F291" s="266"/>
      <c r="G291" s="261" t="s">
        <v>16713</v>
      </c>
      <c r="H291" s="262" t="s">
        <v>4612</v>
      </c>
      <c r="I291" s="263" t="s">
        <v>772</v>
      </c>
      <c r="J291" s="264" t="s">
        <v>16712</v>
      </c>
      <c r="K291" s="264" t="s">
        <v>16714</v>
      </c>
    </row>
    <row r="292" spans="1:11" ht="25.5" x14ac:dyDescent="0.2">
      <c r="A292" s="261">
        <v>93582</v>
      </c>
      <c r="B292" s="262" t="s">
        <v>4613</v>
      </c>
      <c r="C292" s="263" t="s">
        <v>738</v>
      </c>
      <c r="D292" s="264" t="s">
        <v>16715</v>
      </c>
      <c r="F292" s="266"/>
      <c r="G292" s="261" t="s">
        <v>16716</v>
      </c>
      <c r="H292" s="262" t="s">
        <v>4613</v>
      </c>
      <c r="I292" s="263" t="s">
        <v>738</v>
      </c>
      <c r="J292" s="264" t="s">
        <v>16715</v>
      </c>
      <c r="K292" s="264" t="s">
        <v>16717</v>
      </c>
    </row>
    <row r="293" spans="1:11" ht="25.5" x14ac:dyDescent="0.2">
      <c r="A293" s="261">
        <v>93583</v>
      </c>
      <c r="B293" s="262" t="s">
        <v>4614</v>
      </c>
      <c r="C293" s="263" t="s">
        <v>738</v>
      </c>
      <c r="D293" s="264" t="s">
        <v>16718</v>
      </c>
      <c r="F293" s="266"/>
      <c r="G293" s="261" t="s">
        <v>16719</v>
      </c>
      <c r="H293" s="262" t="s">
        <v>4614</v>
      </c>
      <c r="I293" s="263" t="s">
        <v>738</v>
      </c>
      <c r="J293" s="264" t="s">
        <v>16718</v>
      </c>
      <c r="K293" s="264" t="s">
        <v>16720</v>
      </c>
    </row>
    <row r="294" spans="1:11" ht="25.5" x14ac:dyDescent="0.2">
      <c r="A294" s="261">
        <v>93584</v>
      </c>
      <c r="B294" s="262" t="s">
        <v>4615</v>
      </c>
      <c r="C294" s="263" t="s">
        <v>738</v>
      </c>
      <c r="D294" s="264" t="s">
        <v>13177</v>
      </c>
      <c r="F294" s="266"/>
      <c r="G294" s="261" t="s">
        <v>16721</v>
      </c>
      <c r="H294" s="262" t="s">
        <v>4615</v>
      </c>
      <c r="I294" s="263" t="s">
        <v>738</v>
      </c>
      <c r="J294" s="264" t="s">
        <v>13177</v>
      </c>
      <c r="K294" s="264" t="s">
        <v>16722</v>
      </c>
    </row>
    <row r="295" spans="1:11" ht="25.5" x14ac:dyDescent="0.2">
      <c r="A295" s="261">
        <v>93585</v>
      </c>
      <c r="B295" s="262" t="s">
        <v>4616</v>
      </c>
      <c r="C295" s="263" t="s">
        <v>738</v>
      </c>
      <c r="D295" s="264" t="s">
        <v>16723</v>
      </c>
      <c r="F295" s="266"/>
      <c r="G295" s="261" t="s">
        <v>16724</v>
      </c>
      <c r="H295" s="262" t="s">
        <v>4616</v>
      </c>
      <c r="I295" s="263" t="s">
        <v>738</v>
      </c>
      <c r="J295" s="264" t="s">
        <v>16723</v>
      </c>
      <c r="K295" s="264" t="s">
        <v>16725</v>
      </c>
    </row>
    <row r="296" spans="1:11" ht="12.75" x14ac:dyDescent="0.2">
      <c r="A296" s="268" t="s">
        <v>4617</v>
      </c>
      <c r="B296" s="262" t="s">
        <v>4618</v>
      </c>
      <c r="C296" s="263" t="s">
        <v>738</v>
      </c>
      <c r="D296" s="264" t="s">
        <v>16726</v>
      </c>
      <c r="F296" s="266"/>
      <c r="G296" s="261" t="s">
        <v>4617</v>
      </c>
      <c r="H296" s="262" t="s">
        <v>4618</v>
      </c>
      <c r="I296" s="263" t="s">
        <v>738</v>
      </c>
      <c r="J296" s="264" t="s">
        <v>16726</v>
      </c>
      <c r="K296" s="264" t="s">
        <v>16727</v>
      </c>
    </row>
    <row r="297" spans="1:11" ht="38.25" x14ac:dyDescent="0.2">
      <c r="A297" s="268" t="s">
        <v>4619</v>
      </c>
      <c r="B297" s="262" t="s">
        <v>4620</v>
      </c>
      <c r="C297" s="263" t="s">
        <v>810</v>
      </c>
      <c r="D297" s="264" t="s">
        <v>4621</v>
      </c>
      <c r="F297" s="266"/>
      <c r="G297" s="261" t="s">
        <v>4619</v>
      </c>
      <c r="H297" s="262" t="s">
        <v>4620</v>
      </c>
      <c r="I297" s="263" t="s">
        <v>810</v>
      </c>
      <c r="J297" s="264" t="s">
        <v>4621</v>
      </c>
      <c r="K297" s="264" t="s">
        <v>4621</v>
      </c>
    </row>
    <row r="298" spans="1:11" ht="25.5" x14ac:dyDescent="0.2">
      <c r="A298" s="261">
        <v>5631</v>
      </c>
      <c r="B298" s="262" t="s">
        <v>4622</v>
      </c>
      <c r="C298" s="263" t="s">
        <v>4623</v>
      </c>
      <c r="D298" s="264" t="s">
        <v>16728</v>
      </c>
      <c r="F298" s="266"/>
      <c r="G298" s="261" t="s">
        <v>16729</v>
      </c>
      <c r="H298" s="262" t="s">
        <v>4622</v>
      </c>
      <c r="I298" s="263" t="s">
        <v>4623</v>
      </c>
      <c r="J298" s="264" t="s">
        <v>16728</v>
      </c>
      <c r="K298" s="264" t="s">
        <v>7052</v>
      </c>
    </row>
    <row r="299" spans="1:11" ht="38.25" x14ac:dyDescent="0.2">
      <c r="A299" s="261">
        <v>5678</v>
      </c>
      <c r="B299" s="262" t="s">
        <v>4624</v>
      </c>
      <c r="C299" s="263" t="s">
        <v>4623</v>
      </c>
      <c r="D299" s="264" t="s">
        <v>14015</v>
      </c>
      <c r="F299" s="266"/>
      <c r="G299" s="261" t="s">
        <v>16730</v>
      </c>
      <c r="H299" s="262" t="s">
        <v>4624</v>
      </c>
      <c r="I299" s="263" t="s">
        <v>4623</v>
      </c>
      <c r="J299" s="264" t="s">
        <v>14015</v>
      </c>
      <c r="K299" s="264" t="s">
        <v>16731</v>
      </c>
    </row>
    <row r="300" spans="1:11" ht="38.25" x14ac:dyDescent="0.2">
      <c r="A300" s="261">
        <v>5680</v>
      </c>
      <c r="B300" s="262" t="s">
        <v>4625</v>
      </c>
      <c r="C300" s="263" t="s">
        <v>4623</v>
      </c>
      <c r="D300" s="264" t="s">
        <v>16732</v>
      </c>
      <c r="F300" s="266"/>
      <c r="G300" s="261" t="s">
        <v>16733</v>
      </c>
      <c r="H300" s="262" t="s">
        <v>4625</v>
      </c>
      <c r="I300" s="263" t="s">
        <v>4623</v>
      </c>
      <c r="J300" s="264" t="s">
        <v>16732</v>
      </c>
      <c r="K300" s="264" t="s">
        <v>16734</v>
      </c>
    </row>
    <row r="301" spans="1:11" ht="38.25" x14ac:dyDescent="0.2">
      <c r="A301" s="261">
        <v>5684</v>
      </c>
      <c r="B301" s="262" t="s">
        <v>4626</v>
      </c>
      <c r="C301" s="263" t="s">
        <v>4623</v>
      </c>
      <c r="D301" s="264" t="s">
        <v>16735</v>
      </c>
      <c r="F301" s="266"/>
      <c r="G301" s="261" t="s">
        <v>16736</v>
      </c>
      <c r="H301" s="262" t="s">
        <v>4626</v>
      </c>
      <c r="I301" s="263" t="s">
        <v>4623</v>
      </c>
      <c r="J301" s="264" t="s">
        <v>16735</v>
      </c>
      <c r="K301" s="264" t="s">
        <v>16737</v>
      </c>
    </row>
    <row r="302" spans="1:11" ht="25.5" x14ac:dyDescent="0.2">
      <c r="A302" s="261">
        <v>5689</v>
      </c>
      <c r="B302" s="262" t="s">
        <v>4627</v>
      </c>
      <c r="C302" s="263" t="s">
        <v>4623</v>
      </c>
      <c r="D302" s="264" t="s">
        <v>16738</v>
      </c>
      <c r="F302" s="266"/>
      <c r="G302" s="261" t="s">
        <v>16739</v>
      </c>
      <c r="H302" s="262" t="s">
        <v>4627</v>
      </c>
      <c r="I302" s="263" t="s">
        <v>4623</v>
      </c>
      <c r="J302" s="264" t="s">
        <v>16738</v>
      </c>
      <c r="K302" s="264" t="s">
        <v>16738</v>
      </c>
    </row>
    <row r="303" spans="1:11" ht="12.75" x14ac:dyDescent="0.2">
      <c r="A303" s="261">
        <v>5795</v>
      </c>
      <c r="B303" s="262" t="s">
        <v>4629</v>
      </c>
      <c r="C303" s="263" t="s">
        <v>4623</v>
      </c>
      <c r="D303" s="264" t="s">
        <v>10990</v>
      </c>
      <c r="F303" s="266"/>
      <c r="G303" s="261" t="s">
        <v>16740</v>
      </c>
      <c r="H303" s="262" t="s">
        <v>4629</v>
      </c>
      <c r="I303" s="263" t="s">
        <v>4623</v>
      </c>
      <c r="J303" s="264" t="s">
        <v>10990</v>
      </c>
      <c r="K303" s="264" t="s">
        <v>16741</v>
      </c>
    </row>
    <row r="304" spans="1:11" ht="38.25" x14ac:dyDescent="0.2">
      <c r="A304" s="261">
        <v>5811</v>
      </c>
      <c r="B304" s="262" t="s">
        <v>4631</v>
      </c>
      <c r="C304" s="263" t="s">
        <v>4623</v>
      </c>
      <c r="D304" s="264" t="s">
        <v>16742</v>
      </c>
      <c r="F304" s="266"/>
      <c r="G304" s="261" t="s">
        <v>16743</v>
      </c>
      <c r="H304" s="262" t="s">
        <v>4631</v>
      </c>
      <c r="I304" s="263" t="s">
        <v>4623</v>
      </c>
      <c r="J304" s="264" t="s">
        <v>16742</v>
      </c>
      <c r="K304" s="264" t="s">
        <v>16744</v>
      </c>
    </row>
    <row r="305" spans="1:11" ht="25.5" x14ac:dyDescent="0.2">
      <c r="A305" s="261">
        <v>5823</v>
      </c>
      <c r="B305" s="262" t="s">
        <v>4632</v>
      </c>
      <c r="C305" s="263" t="s">
        <v>4623</v>
      </c>
      <c r="D305" s="264" t="s">
        <v>16745</v>
      </c>
      <c r="F305" s="266"/>
      <c r="G305" s="261" t="s">
        <v>16746</v>
      </c>
      <c r="H305" s="262" t="s">
        <v>4632</v>
      </c>
      <c r="I305" s="263" t="s">
        <v>4623</v>
      </c>
      <c r="J305" s="264" t="s">
        <v>16745</v>
      </c>
      <c r="K305" s="264" t="s">
        <v>16747</v>
      </c>
    </row>
    <row r="306" spans="1:11" ht="38.25" x14ac:dyDescent="0.2">
      <c r="A306" s="261">
        <v>5824</v>
      </c>
      <c r="B306" s="262" t="s">
        <v>4633</v>
      </c>
      <c r="C306" s="263" t="s">
        <v>4623</v>
      </c>
      <c r="D306" s="264" t="s">
        <v>16748</v>
      </c>
      <c r="F306" s="266"/>
      <c r="G306" s="261" t="s">
        <v>16749</v>
      </c>
      <c r="H306" s="262" t="s">
        <v>4633</v>
      </c>
      <c r="I306" s="263" t="s">
        <v>4623</v>
      </c>
      <c r="J306" s="264" t="s">
        <v>16748</v>
      </c>
      <c r="K306" s="264" t="s">
        <v>16750</v>
      </c>
    </row>
    <row r="307" spans="1:11" ht="25.5" x14ac:dyDescent="0.2">
      <c r="A307" s="261">
        <v>5835</v>
      </c>
      <c r="B307" s="262" t="s">
        <v>4634</v>
      </c>
      <c r="C307" s="263" t="s">
        <v>4623</v>
      </c>
      <c r="D307" s="264" t="s">
        <v>16751</v>
      </c>
      <c r="F307" s="266"/>
      <c r="G307" s="261" t="s">
        <v>16752</v>
      </c>
      <c r="H307" s="262" t="s">
        <v>4634</v>
      </c>
      <c r="I307" s="263" t="s">
        <v>4623</v>
      </c>
      <c r="J307" s="264" t="s">
        <v>16751</v>
      </c>
      <c r="K307" s="264" t="s">
        <v>16753</v>
      </c>
    </row>
    <row r="308" spans="1:11" ht="25.5" x14ac:dyDescent="0.2">
      <c r="A308" s="261">
        <v>5839</v>
      </c>
      <c r="B308" s="262" t="s">
        <v>4635</v>
      </c>
      <c r="C308" s="263" t="s">
        <v>4623</v>
      </c>
      <c r="D308" s="264" t="s">
        <v>10448</v>
      </c>
      <c r="F308" s="266"/>
      <c r="G308" s="261" t="s">
        <v>16754</v>
      </c>
      <c r="H308" s="262" t="s">
        <v>4635</v>
      </c>
      <c r="I308" s="263" t="s">
        <v>4623</v>
      </c>
      <c r="J308" s="264" t="s">
        <v>10448</v>
      </c>
      <c r="K308" s="264" t="s">
        <v>10448</v>
      </c>
    </row>
    <row r="309" spans="1:11" ht="25.5" x14ac:dyDescent="0.2">
      <c r="A309" s="261">
        <v>5843</v>
      </c>
      <c r="B309" s="262" t="s">
        <v>4637</v>
      </c>
      <c r="C309" s="263" t="s">
        <v>4623</v>
      </c>
      <c r="D309" s="264" t="s">
        <v>16755</v>
      </c>
      <c r="F309" s="266"/>
      <c r="G309" s="261" t="s">
        <v>16756</v>
      </c>
      <c r="H309" s="262" t="s">
        <v>4637</v>
      </c>
      <c r="I309" s="263" t="s">
        <v>4623</v>
      </c>
      <c r="J309" s="264" t="s">
        <v>16755</v>
      </c>
      <c r="K309" s="264" t="s">
        <v>16757</v>
      </c>
    </row>
    <row r="310" spans="1:11" ht="25.5" x14ac:dyDescent="0.2">
      <c r="A310" s="261">
        <v>5847</v>
      </c>
      <c r="B310" s="262" t="s">
        <v>4638</v>
      </c>
      <c r="C310" s="263" t="s">
        <v>4623</v>
      </c>
      <c r="D310" s="264" t="s">
        <v>16758</v>
      </c>
      <c r="F310" s="266"/>
      <c r="G310" s="261" t="s">
        <v>16759</v>
      </c>
      <c r="H310" s="262" t="s">
        <v>4638</v>
      </c>
      <c r="I310" s="263" t="s">
        <v>4623</v>
      </c>
      <c r="J310" s="264" t="s">
        <v>16758</v>
      </c>
      <c r="K310" s="264" t="s">
        <v>13681</v>
      </c>
    </row>
    <row r="311" spans="1:11" ht="25.5" x14ac:dyDescent="0.2">
      <c r="A311" s="261">
        <v>5851</v>
      </c>
      <c r="B311" s="262" t="s">
        <v>4639</v>
      </c>
      <c r="C311" s="263" t="s">
        <v>4623</v>
      </c>
      <c r="D311" s="264" t="s">
        <v>16760</v>
      </c>
      <c r="F311" s="266"/>
      <c r="G311" s="261" t="s">
        <v>16761</v>
      </c>
      <c r="H311" s="262" t="s">
        <v>4639</v>
      </c>
      <c r="I311" s="263" t="s">
        <v>4623</v>
      </c>
      <c r="J311" s="264" t="s">
        <v>16760</v>
      </c>
      <c r="K311" s="264" t="s">
        <v>9453</v>
      </c>
    </row>
    <row r="312" spans="1:11" ht="25.5" x14ac:dyDescent="0.2">
      <c r="A312" s="261">
        <v>5855</v>
      </c>
      <c r="B312" s="262" t="s">
        <v>4640</v>
      </c>
      <c r="C312" s="263" t="s">
        <v>4623</v>
      </c>
      <c r="D312" s="264" t="s">
        <v>16762</v>
      </c>
      <c r="F312" s="266"/>
      <c r="G312" s="261" t="s">
        <v>16763</v>
      </c>
      <c r="H312" s="262" t="s">
        <v>4640</v>
      </c>
      <c r="I312" s="263" t="s">
        <v>4623</v>
      </c>
      <c r="J312" s="264" t="s">
        <v>16762</v>
      </c>
      <c r="K312" s="264" t="s">
        <v>16764</v>
      </c>
    </row>
    <row r="313" spans="1:11" ht="25.5" x14ac:dyDescent="0.2">
      <c r="A313" s="261">
        <v>5863</v>
      </c>
      <c r="B313" s="262" t="s">
        <v>4641</v>
      </c>
      <c r="C313" s="263" t="s">
        <v>4623</v>
      </c>
      <c r="D313" s="264" t="s">
        <v>9513</v>
      </c>
      <c r="F313" s="266"/>
      <c r="G313" s="261" t="s">
        <v>16765</v>
      </c>
      <c r="H313" s="262" t="s">
        <v>4641</v>
      </c>
      <c r="I313" s="263" t="s">
        <v>4623</v>
      </c>
      <c r="J313" s="264" t="s">
        <v>9513</v>
      </c>
      <c r="K313" s="264" t="s">
        <v>9513</v>
      </c>
    </row>
    <row r="314" spans="1:11" ht="25.5" x14ac:dyDescent="0.2">
      <c r="A314" s="261">
        <v>5867</v>
      </c>
      <c r="B314" s="262" t="s">
        <v>4643</v>
      </c>
      <c r="C314" s="263" t="s">
        <v>4623</v>
      </c>
      <c r="D314" s="264" t="s">
        <v>16766</v>
      </c>
      <c r="F314" s="266"/>
      <c r="G314" s="261" t="s">
        <v>16767</v>
      </c>
      <c r="H314" s="262" t="s">
        <v>4643</v>
      </c>
      <c r="I314" s="263" t="s">
        <v>4623</v>
      </c>
      <c r="J314" s="264" t="s">
        <v>16766</v>
      </c>
      <c r="K314" s="264" t="s">
        <v>16768</v>
      </c>
    </row>
    <row r="315" spans="1:11" ht="38.25" x14ac:dyDescent="0.2">
      <c r="A315" s="261">
        <v>5875</v>
      </c>
      <c r="B315" s="262" t="s">
        <v>4644</v>
      </c>
      <c r="C315" s="263" t="s">
        <v>4623</v>
      </c>
      <c r="D315" s="264" t="s">
        <v>16769</v>
      </c>
      <c r="F315" s="266"/>
      <c r="G315" s="261" t="s">
        <v>16770</v>
      </c>
      <c r="H315" s="262" t="s">
        <v>4644</v>
      </c>
      <c r="I315" s="263" t="s">
        <v>4623</v>
      </c>
      <c r="J315" s="264" t="s">
        <v>16769</v>
      </c>
      <c r="K315" s="264" t="s">
        <v>16771</v>
      </c>
    </row>
    <row r="316" spans="1:11" ht="25.5" x14ac:dyDescent="0.2">
      <c r="A316" s="261">
        <v>5879</v>
      </c>
      <c r="B316" s="262" t="s">
        <v>4645</v>
      </c>
      <c r="C316" s="263" t="s">
        <v>4623</v>
      </c>
      <c r="D316" s="264" t="s">
        <v>16772</v>
      </c>
      <c r="F316" s="266"/>
      <c r="G316" s="261" t="s">
        <v>16773</v>
      </c>
      <c r="H316" s="262" t="s">
        <v>4645</v>
      </c>
      <c r="I316" s="263" t="s">
        <v>4623</v>
      </c>
      <c r="J316" s="264" t="s">
        <v>16772</v>
      </c>
      <c r="K316" s="264" t="s">
        <v>16774</v>
      </c>
    </row>
    <row r="317" spans="1:11" ht="38.25" x14ac:dyDescent="0.2">
      <c r="A317" s="261">
        <v>5882</v>
      </c>
      <c r="B317" s="262" t="s">
        <v>4646</v>
      </c>
      <c r="C317" s="263" t="s">
        <v>4623</v>
      </c>
      <c r="D317" s="264" t="s">
        <v>16775</v>
      </c>
      <c r="F317" s="266"/>
      <c r="G317" s="261" t="s">
        <v>16776</v>
      </c>
      <c r="H317" s="262" t="s">
        <v>4646</v>
      </c>
      <c r="I317" s="263" t="s">
        <v>4623</v>
      </c>
      <c r="J317" s="264" t="s">
        <v>16775</v>
      </c>
      <c r="K317" s="264" t="s">
        <v>16777</v>
      </c>
    </row>
    <row r="318" spans="1:11" ht="25.5" x14ac:dyDescent="0.2">
      <c r="A318" s="261">
        <v>5890</v>
      </c>
      <c r="B318" s="262" t="s">
        <v>4647</v>
      </c>
      <c r="C318" s="263" t="s">
        <v>4623</v>
      </c>
      <c r="D318" s="264" t="s">
        <v>16778</v>
      </c>
      <c r="F318" s="266"/>
      <c r="G318" s="261" t="s">
        <v>16779</v>
      </c>
      <c r="H318" s="262" t="s">
        <v>4647</v>
      </c>
      <c r="I318" s="263" t="s">
        <v>4623</v>
      </c>
      <c r="J318" s="264" t="s">
        <v>16778</v>
      </c>
      <c r="K318" s="264" t="s">
        <v>16780</v>
      </c>
    </row>
    <row r="319" spans="1:11" ht="25.5" x14ac:dyDescent="0.2">
      <c r="A319" s="261">
        <v>5894</v>
      </c>
      <c r="B319" s="262" t="s">
        <v>4648</v>
      </c>
      <c r="C319" s="263" t="s">
        <v>4623</v>
      </c>
      <c r="D319" s="264" t="s">
        <v>16781</v>
      </c>
      <c r="F319" s="266"/>
      <c r="G319" s="261" t="s">
        <v>16782</v>
      </c>
      <c r="H319" s="262" t="s">
        <v>4648</v>
      </c>
      <c r="I319" s="263" t="s">
        <v>4623</v>
      </c>
      <c r="J319" s="264" t="s">
        <v>16781</v>
      </c>
      <c r="K319" s="264" t="s">
        <v>16783</v>
      </c>
    </row>
    <row r="320" spans="1:11" ht="38.25" x14ac:dyDescent="0.2">
      <c r="A320" s="261">
        <v>5901</v>
      </c>
      <c r="B320" s="262" t="s">
        <v>4649</v>
      </c>
      <c r="C320" s="263" t="s">
        <v>4623</v>
      </c>
      <c r="D320" s="264" t="s">
        <v>13862</v>
      </c>
      <c r="F320" s="266"/>
      <c r="G320" s="261" t="s">
        <v>16784</v>
      </c>
      <c r="H320" s="262" t="s">
        <v>4649</v>
      </c>
      <c r="I320" s="263" t="s">
        <v>4623</v>
      </c>
      <c r="J320" s="264" t="s">
        <v>13862</v>
      </c>
      <c r="K320" s="264" t="s">
        <v>14380</v>
      </c>
    </row>
    <row r="321" spans="1:11" ht="25.5" x14ac:dyDescent="0.2">
      <c r="A321" s="261">
        <v>5909</v>
      </c>
      <c r="B321" s="262" t="s">
        <v>4650</v>
      </c>
      <c r="C321" s="263" t="s">
        <v>4623</v>
      </c>
      <c r="D321" s="264" t="s">
        <v>13784</v>
      </c>
      <c r="F321" s="266"/>
      <c r="G321" s="261" t="s">
        <v>16785</v>
      </c>
      <c r="H321" s="262" t="s">
        <v>4650</v>
      </c>
      <c r="I321" s="263" t="s">
        <v>4623</v>
      </c>
      <c r="J321" s="264" t="s">
        <v>13784</v>
      </c>
      <c r="K321" s="264" t="s">
        <v>16786</v>
      </c>
    </row>
    <row r="322" spans="1:11" ht="25.5" x14ac:dyDescent="0.2">
      <c r="A322" s="261">
        <v>5921</v>
      </c>
      <c r="B322" s="262" t="s">
        <v>4652</v>
      </c>
      <c r="C322" s="263" t="s">
        <v>4623</v>
      </c>
      <c r="D322" s="264" t="s">
        <v>4682</v>
      </c>
      <c r="F322" s="266"/>
      <c r="G322" s="261" t="s">
        <v>16787</v>
      </c>
      <c r="H322" s="262" t="s">
        <v>4652</v>
      </c>
      <c r="I322" s="263" t="s">
        <v>4623</v>
      </c>
      <c r="J322" s="264" t="s">
        <v>4682</v>
      </c>
      <c r="K322" s="264" t="s">
        <v>4682</v>
      </c>
    </row>
    <row r="323" spans="1:11" ht="38.25" x14ac:dyDescent="0.2">
      <c r="A323" s="261">
        <v>5928</v>
      </c>
      <c r="B323" s="262" t="s">
        <v>4654</v>
      </c>
      <c r="C323" s="263" t="s">
        <v>4623</v>
      </c>
      <c r="D323" s="264" t="s">
        <v>16788</v>
      </c>
      <c r="F323" s="266"/>
      <c r="G323" s="261" t="s">
        <v>16789</v>
      </c>
      <c r="H323" s="262" t="s">
        <v>4654</v>
      </c>
      <c r="I323" s="263" t="s">
        <v>4623</v>
      </c>
      <c r="J323" s="264" t="s">
        <v>16788</v>
      </c>
      <c r="K323" s="264" t="s">
        <v>16790</v>
      </c>
    </row>
    <row r="324" spans="1:11" ht="25.5" x14ac:dyDescent="0.2">
      <c r="A324" s="261">
        <v>5932</v>
      </c>
      <c r="B324" s="262" t="s">
        <v>4655</v>
      </c>
      <c r="C324" s="263" t="s">
        <v>4623</v>
      </c>
      <c r="D324" s="264" t="s">
        <v>16791</v>
      </c>
      <c r="F324" s="266"/>
      <c r="G324" s="261" t="s">
        <v>16792</v>
      </c>
      <c r="H324" s="262" t="s">
        <v>4655</v>
      </c>
      <c r="I324" s="263" t="s">
        <v>4623</v>
      </c>
      <c r="J324" s="264" t="s">
        <v>16791</v>
      </c>
      <c r="K324" s="264" t="s">
        <v>15180</v>
      </c>
    </row>
    <row r="325" spans="1:11" ht="25.5" x14ac:dyDescent="0.2">
      <c r="A325" s="261">
        <v>5940</v>
      </c>
      <c r="B325" s="262" t="s">
        <v>4656</v>
      </c>
      <c r="C325" s="263" t="s">
        <v>4623</v>
      </c>
      <c r="D325" s="264" t="s">
        <v>16793</v>
      </c>
      <c r="F325" s="266"/>
      <c r="G325" s="261" t="s">
        <v>16794</v>
      </c>
      <c r="H325" s="262" t="s">
        <v>4656</v>
      </c>
      <c r="I325" s="263" t="s">
        <v>4623</v>
      </c>
      <c r="J325" s="264" t="s">
        <v>16793</v>
      </c>
      <c r="K325" s="264" t="s">
        <v>16795</v>
      </c>
    </row>
    <row r="326" spans="1:11" ht="25.5" x14ac:dyDescent="0.2">
      <c r="A326" s="261">
        <v>5944</v>
      </c>
      <c r="B326" s="262" t="s">
        <v>4657</v>
      </c>
      <c r="C326" s="263" t="s">
        <v>4623</v>
      </c>
      <c r="D326" s="264" t="s">
        <v>16796</v>
      </c>
      <c r="F326" s="266"/>
      <c r="G326" s="261" t="s">
        <v>16797</v>
      </c>
      <c r="H326" s="262" t="s">
        <v>4657</v>
      </c>
      <c r="I326" s="263" t="s">
        <v>4623</v>
      </c>
      <c r="J326" s="264" t="s">
        <v>16796</v>
      </c>
      <c r="K326" s="264" t="s">
        <v>16798</v>
      </c>
    </row>
    <row r="327" spans="1:11" ht="25.5" x14ac:dyDescent="0.2">
      <c r="A327" s="261">
        <v>5953</v>
      </c>
      <c r="B327" s="262" t="s">
        <v>4658</v>
      </c>
      <c r="C327" s="263" t="s">
        <v>4623</v>
      </c>
      <c r="D327" s="264" t="s">
        <v>16799</v>
      </c>
      <c r="F327" s="266"/>
      <c r="G327" s="261" t="s">
        <v>16800</v>
      </c>
      <c r="H327" s="262" t="s">
        <v>4658</v>
      </c>
      <c r="I327" s="263" t="s">
        <v>4623</v>
      </c>
      <c r="J327" s="264" t="s">
        <v>16799</v>
      </c>
      <c r="K327" s="264" t="s">
        <v>16799</v>
      </c>
    </row>
    <row r="328" spans="1:11" ht="38.25" x14ac:dyDescent="0.2">
      <c r="A328" s="261">
        <v>6259</v>
      </c>
      <c r="B328" s="262" t="s">
        <v>4660</v>
      </c>
      <c r="C328" s="263" t="s">
        <v>4623</v>
      </c>
      <c r="D328" s="264" t="s">
        <v>13015</v>
      </c>
      <c r="F328" s="266"/>
      <c r="G328" s="261" t="s">
        <v>16801</v>
      </c>
      <c r="H328" s="262" t="s">
        <v>4660</v>
      </c>
      <c r="I328" s="263" t="s">
        <v>4623</v>
      </c>
      <c r="J328" s="264" t="s">
        <v>13015</v>
      </c>
      <c r="K328" s="264" t="s">
        <v>16802</v>
      </c>
    </row>
    <row r="329" spans="1:11" ht="25.5" x14ac:dyDescent="0.2">
      <c r="A329" s="261">
        <v>6879</v>
      </c>
      <c r="B329" s="262" t="s">
        <v>4661</v>
      </c>
      <c r="C329" s="263" t="s">
        <v>4623</v>
      </c>
      <c r="D329" s="264" t="s">
        <v>13013</v>
      </c>
      <c r="F329" s="266"/>
      <c r="G329" s="261" t="s">
        <v>16803</v>
      </c>
      <c r="H329" s="262" t="s">
        <v>4661</v>
      </c>
      <c r="I329" s="263" t="s">
        <v>4623</v>
      </c>
      <c r="J329" s="264" t="s">
        <v>13013</v>
      </c>
      <c r="K329" s="264" t="s">
        <v>16804</v>
      </c>
    </row>
    <row r="330" spans="1:11" ht="25.5" x14ac:dyDescent="0.2">
      <c r="A330" s="261">
        <v>7030</v>
      </c>
      <c r="B330" s="262" t="s">
        <v>4663</v>
      </c>
      <c r="C330" s="263" t="s">
        <v>4623</v>
      </c>
      <c r="D330" s="264" t="s">
        <v>16805</v>
      </c>
      <c r="F330" s="266"/>
      <c r="G330" s="261" t="s">
        <v>16806</v>
      </c>
      <c r="H330" s="262" t="s">
        <v>4663</v>
      </c>
      <c r="I330" s="263" t="s">
        <v>4623</v>
      </c>
      <c r="J330" s="264" t="s">
        <v>16805</v>
      </c>
      <c r="K330" s="264" t="s">
        <v>16805</v>
      </c>
    </row>
    <row r="331" spans="1:11" ht="38.25" x14ac:dyDescent="0.2">
      <c r="A331" s="261">
        <v>7042</v>
      </c>
      <c r="B331" s="262" t="s">
        <v>4664</v>
      </c>
      <c r="C331" s="263" t="s">
        <v>4623</v>
      </c>
      <c r="D331" s="264" t="s">
        <v>6756</v>
      </c>
      <c r="F331" s="266"/>
      <c r="G331" s="261" t="s">
        <v>16807</v>
      </c>
      <c r="H331" s="262" t="s">
        <v>4664</v>
      </c>
      <c r="I331" s="263" t="s">
        <v>4623</v>
      </c>
      <c r="J331" s="264" t="s">
        <v>6756</v>
      </c>
      <c r="K331" s="264" t="s">
        <v>6756</v>
      </c>
    </row>
    <row r="332" spans="1:11" ht="38.25" x14ac:dyDescent="0.2">
      <c r="A332" s="261">
        <v>7049</v>
      </c>
      <c r="B332" s="262" t="s">
        <v>4666</v>
      </c>
      <c r="C332" s="263" t="s">
        <v>4623</v>
      </c>
      <c r="D332" s="264" t="s">
        <v>16808</v>
      </c>
      <c r="F332" s="266"/>
      <c r="G332" s="261" t="s">
        <v>16809</v>
      </c>
      <c r="H332" s="262" t="s">
        <v>4666</v>
      </c>
      <c r="I332" s="263" t="s">
        <v>4623</v>
      </c>
      <c r="J332" s="264" t="s">
        <v>16808</v>
      </c>
      <c r="K332" s="264" t="s">
        <v>16810</v>
      </c>
    </row>
    <row r="333" spans="1:11" ht="38.25" x14ac:dyDescent="0.2">
      <c r="A333" s="261">
        <v>67826</v>
      </c>
      <c r="B333" s="262" t="s">
        <v>4667</v>
      </c>
      <c r="C333" s="263" t="s">
        <v>4623</v>
      </c>
      <c r="D333" s="264" t="s">
        <v>16811</v>
      </c>
      <c r="F333" s="266"/>
      <c r="G333" s="261" t="s">
        <v>16812</v>
      </c>
      <c r="H333" s="262" t="s">
        <v>4667</v>
      </c>
      <c r="I333" s="263" t="s">
        <v>4623</v>
      </c>
      <c r="J333" s="264" t="s">
        <v>16811</v>
      </c>
      <c r="K333" s="264" t="s">
        <v>16813</v>
      </c>
    </row>
    <row r="334" spans="1:11" ht="12.75" x14ac:dyDescent="0.2">
      <c r="A334" s="261">
        <v>73417</v>
      </c>
      <c r="B334" s="262" t="s">
        <v>4668</v>
      </c>
      <c r="C334" s="263" t="s">
        <v>4623</v>
      </c>
      <c r="D334" s="264" t="s">
        <v>16814</v>
      </c>
      <c r="F334" s="266"/>
      <c r="G334" s="261" t="s">
        <v>16815</v>
      </c>
      <c r="H334" s="262" t="s">
        <v>4668</v>
      </c>
      <c r="I334" s="263" t="s">
        <v>4623</v>
      </c>
      <c r="J334" s="264" t="s">
        <v>16814</v>
      </c>
      <c r="K334" s="264" t="s">
        <v>16814</v>
      </c>
    </row>
    <row r="335" spans="1:11" ht="25.5" x14ac:dyDescent="0.2">
      <c r="A335" s="261">
        <v>73436</v>
      </c>
      <c r="B335" s="262" t="s">
        <v>4669</v>
      </c>
      <c r="C335" s="263" t="s">
        <v>4623</v>
      </c>
      <c r="D335" s="264" t="s">
        <v>16816</v>
      </c>
      <c r="F335" s="266"/>
      <c r="G335" s="261" t="s">
        <v>16817</v>
      </c>
      <c r="H335" s="262" t="s">
        <v>4669</v>
      </c>
      <c r="I335" s="263" t="s">
        <v>4623</v>
      </c>
      <c r="J335" s="264" t="s">
        <v>16816</v>
      </c>
      <c r="K335" s="264" t="s">
        <v>16818</v>
      </c>
    </row>
    <row r="336" spans="1:11" ht="38.25" x14ac:dyDescent="0.2">
      <c r="A336" s="261">
        <v>73467</v>
      </c>
      <c r="B336" s="262" t="s">
        <v>4670</v>
      </c>
      <c r="C336" s="263" t="s">
        <v>4623</v>
      </c>
      <c r="D336" s="264" t="s">
        <v>16819</v>
      </c>
      <c r="F336" s="266"/>
      <c r="G336" s="261" t="s">
        <v>16820</v>
      </c>
      <c r="H336" s="262" t="s">
        <v>4670</v>
      </c>
      <c r="I336" s="263" t="s">
        <v>4623</v>
      </c>
      <c r="J336" s="264" t="s">
        <v>16819</v>
      </c>
      <c r="K336" s="264" t="s">
        <v>16821</v>
      </c>
    </row>
    <row r="337" spans="1:11" ht="25.5" x14ac:dyDescent="0.2">
      <c r="A337" s="261">
        <v>73536</v>
      </c>
      <c r="B337" s="262" t="s">
        <v>4671</v>
      </c>
      <c r="C337" s="263" t="s">
        <v>4623</v>
      </c>
      <c r="D337" s="264" t="s">
        <v>4319</v>
      </c>
      <c r="F337" s="266"/>
      <c r="G337" s="261" t="s">
        <v>16822</v>
      </c>
      <c r="H337" s="262" t="s">
        <v>4671</v>
      </c>
      <c r="I337" s="263" t="s">
        <v>4623</v>
      </c>
      <c r="J337" s="264" t="s">
        <v>4319</v>
      </c>
      <c r="K337" s="264" t="s">
        <v>4319</v>
      </c>
    </row>
    <row r="338" spans="1:11" ht="38.25" x14ac:dyDescent="0.2">
      <c r="A338" s="261">
        <v>83362</v>
      </c>
      <c r="B338" s="262" t="s">
        <v>4673</v>
      </c>
      <c r="C338" s="263" t="s">
        <v>4623</v>
      </c>
      <c r="D338" s="264" t="s">
        <v>16823</v>
      </c>
      <c r="F338" s="266"/>
      <c r="G338" s="261" t="s">
        <v>16824</v>
      </c>
      <c r="H338" s="262" t="s">
        <v>4673</v>
      </c>
      <c r="I338" s="263" t="s">
        <v>4623</v>
      </c>
      <c r="J338" s="264" t="s">
        <v>16823</v>
      </c>
      <c r="K338" s="264" t="s">
        <v>14937</v>
      </c>
    </row>
    <row r="339" spans="1:11" ht="25.5" x14ac:dyDescent="0.2">
      <c r="A339" s="261">
        <v>83765</v>
      </c>
      <c r="B339" s="262" t="s">
        <v>4674</v>
      </c>
      <c r="C339" s="263" t="s">
        <v>4623</v>
      </c>
      <c r="D339" s="264" t="s">
        <v>16825</v>
      </c>
      <c r="F339" s="266"/>
      <c r="G339" s="261" t="s">
        <v>16826</v>
      </c>
      <c r="H339" s="262" t="s">
        <v>4674</v>
      </c>
      <c r="I339" s="263" t="s">
        <v>4623</v>
      </c>
      <c r="J339" s="264" t="s">
        <v>16825</v>
      </c>
      <c r="K339" s="264" t="s">
        <v>16827</v>
      </c>
    </row>
    <row r="340" spans="1:11" ht="25.5" x14ac:dyDescent="0.2">
      <c r="A340" s="261">
        <v>87445</v>
      </c>
      <c r="B340" s="262" t="s">
        <v>4675</v>
      </c>
      <c r="C340" s="263" t="s">
        <v>4623</v>
      </c>
      <c r="D340" s="264" t="s">
        <v>12979</v>
      </c>
      <c r="F340" s="266"/>
      <c r="G340" s="261" t="s">
        <v>16828</v>
      </c>
      <c r="H340" s="262" t="s">
        <v>4675</v>
      </c>
      <c r="I340" s="263" t="s">
        <v>4623</v>
      </c>
      <c r="J340" s="264" t="s">
        <v>12979</v>
      </c>
      <c r="K340" s="264" t="s">
        <v>12979</v>
      </c>
    </row>
    <row r="341" spans="1:11" ht="25.5" x14ac:dyDescent="0.2">
      <c r="A341" s="261">
        <v>88386</v>
      </c>
      <c r="B341" s="262" t="s">
        <v>4677</v>
      </c>
      <c r="C341" s="263" t="s">
        <v>4623</v>
      </c>
      <c r="D341" s="264" t="s">
        <v>12715</v>
      </c>
      <c r="F341" s="266"/>
      <c r="G341" s="261" t="s">
        <v>16829</v>
      </c>
      <c r="H341" s="262" t="s">
        <v>4677</v>
      </c>
      <c r="I341" s="263" t="s">
        <v>4623</v>
      </c>
      <c r="J341" s="264" t="s">
        <v>12715</v>
      </c>
      <c r="K341" s="264" t="s">
        <v>12715</v>
      </c>
    </row>
    <row r="342" spans="1:11" ht="25.5" x14ac:dyDescent="0.2">
      <c r="A342" s="261">
        <v>88393</v>
      </c>
      <c r="B342" s="262" t="s">
        <v>4679</v>
      </c>
      <c r="C342" s="263" t="s">
        <v>4623</v>
      </c>
      <c r="D342" s="264" t="s">
        <v>5892</v>
      </c>
      <c r="F342" s="266"/>
      <c r="G342" s="261" t="s">
        <v>16830</v>
      </c>
      <c r="H342" s="262" t="s">
        <v>4679</v>
      </c>
      <c r="I342" s="263" t="s">
        <v>4623</v>
      </c>
      <c r="J342" s="264" t="s">
        <v>5892</v>
      </c>
      <c r="K342" s="264" t="s">
        <v>5892</v>
      </c>
    </row>
    <row r="343" spans="1:11" ht="25.5" x14ac:dyDescent="0.2">
      <c r="A343" s="261">
        <v>88399</v>
      </c>
      <c r="B343" s="262" t="s">
        <v>4681</v>
      </c>
      <c r="C343" s="263" t="s">
        <v>4623</v>
      </c>
      <c r="D343" s="264" t="s">
        <v>12139</v>
      </c>
      <c r="F343" s="266"/>
      <c r="G343" s="261" t="s">
        <v>16831</v>
      </c>
      <c r="H343" s="262" t="s">
        <v>4681</v>
      </c>
      <c r="I343" s="263" t="s">
        <v>4623</v>
      </c>
      <c r="J343" s="264" t="s">
        <v>12139</v>
      </c>
      <c r="K343" s="264" t="s">
        <v>12139</v>
      </c>
    </row>
    <row r="344" spans="1:11" ht="25.5" x14ac:dyDescent="0.2">
      <c r="A344" s="261">
        <v>88418</v>
      </c>
      <c r="B344" s="262" t="s">
        <v>4683</v>
      </c>
      <c r="C344" s="263" t="s">
        <v>4623</v>
      </c>
      <c r="D344" s="264" t="s">
        <v>10310</v>
      </c>
      <c r="F344" s="266"/>
      <c r="G344" s="261" t="s">
        <v>16832</v>
      </c>
      <c r="H344" s="262" t="s">
        <v>4683</v>
      </c>
      <c r="I344" s="263" t="s">
        <v>4623</v>
      </c>
      <c r="J344" s="264" t="s">
        <v>10310</v>
      </c>
      <c r="K344" s="264" t="s">
        <v>10310</v>
      </c>
    </row>
    <row r="345" spans="1:11" ht="25.5" x14ac:dyDescent="0.2">
      <c r="A345" s="261">
        <v>88433</v>
      </c>
      <c r="B345" s="262" t="s">
        <v>4685</v>
      </c>
      <c r="C345" s="263" t="s">
        <v>4623</v>
      </c>
      <c r="D345" s="264" t="s">
        <v>12911</v>
      </c>
      <c r="F345" s="266"/>
      <c r="G345" s="261" t="s">
        <v>16833</v>
      </c>
      <c r="H345" s="262" t="s">
        <v>4685</v>
      </c>
      <c r="I345" s="263" t="s">
        <v>4623</v>
      </c>
      <c r="J345" s="264" t="s">
        <v>12911</v>
      </c>
      <c r="K345" s="264" t="s">
        <v>12911</v>
      </c>
    </row>
    <row r="346" spans="1:11" ht="25.5" x14ac:dyDescent="0.2">
      <c r="A346" s="261">
        <v>88830</v>
      </c>
      <c r="B346" s="262" t="s">
        <v>4687</v>
      </c>
      <c r="C346" s="263" t="s">
        <v>4623</v>
      </c>
      <c r="D346" s="264" t="s">
        <v>4388</v>
      </c>
      <c r="F346" s="266"/>
      <c r="G346" s="261" t="s">
        <v>16834</v>
      </c>
      <c r="H346" s="262" t="s">
        <v>4687</v>
      </c>
      <c r="I346" s="263" t="s">
        <v>4623</v>
      </c>
      <c r="J346" s="264" t="s">
        <v>4388</v>
      </c>
      <c r="K346" s="264" t="s">
        <v>4388</v>
      </c>
    </row>
    <row r="347" spans="1:11" ht="25.5" x14ac:dyDescent="0.2">
      <c r="A347" s="261">
        <v>88843</v>
      </c>
      <c r="B347" s="262" t="s">
        <v>4688</v>
      </c>
      <c r="C347" s="263" t="s">
        <v>4623</v>
      </c>
      <c r="D347" s="264" t="s">
        <v>14254</v>
      </c>
      <c r="F347" s="266"/>
      <c r="G347" s="261" t="s">
        <v>16835</v>
      </c>
      <c r="H347" s="262" t="s">
        <v>4688</v>
      </c>
      <c r="I347" s="263" t="s">
        <v>4623</v>
      </c>
      <c r="J347" s="264" t="s">
        <v>14254</v>
      </c>
      <c r="K347" s="264" t="s">
        <v>14084</v>
      </c>
    </row>
    <row r="348" spans="1:11" ht="25.5" x14ac:dyDescent="0.2">
      <c r="A348" s="261">
        <v>88907</v>
      </c>
      <c r="B348" s="262" t="s">
        <v>4689</v>
      </c>
      <c r="C348" s="263" t="s">
        <v>4623</v>
      </c>
      <c r="D348" s="264" t="s">
        <v>16836</v>
      </c>
      <c r="F348" s="266"/>
      <c r="G348" s="261" t="s">
        <v>16837</v>
      </c>
      <c r="H348" s="262" t="s">
        <v>4689</v>
      </c>
      <c r="I348" s="263" t="s">
        <v>4623</v>
      </c>
      <c r="J348" s="264" t="s">
        <v>16836</v>
      </c>
      <c r="K348" s="264" t="s">
        <v>16838</v>
      </c>
    </row>
    <row r="349" spans="1:11" ht="25.5" x14ac:dyDescent="0.2">
      <c r="A349" s="261">
        <v>89021</v>
      </c>
      <c r="B349" s="262" t="s">
        <v>4690</v>
      </c>
      <c r="C349" s="263" t="s">
        <v>4623</v>
      </c>
      <c r="D349" s="264" t="s">
        <v>12498</v>
      </c>
      <c r="F349" s="266"/>
      <c r="G349" s="261" t="s">
        <v>16839</v>
      </c>
      <c r="H349" s="262" t="s">
        <v>4690</v>
      </c>
      <c r="I349" s="263" t="s">
        <v>4623</v>
      </c>
      <c r="J349" s="264" t="s">
        <v>12498</v>
      </c>
      <c r="K349" s="264" t="s">
        <v>12498</v>
      </c>
    </row>
    <row r="350" spans="1:11" ht="12.75" x14ac:dyDescent="0.2">
      <c r="A350" s="261">
        <v>89028</v>
      </c>
      <c r="B350" s="262" t="s">
        <v>4691</v>
      </c>
      <c r="C350" s="263" t="s">
        <v>4623</v>
      </c>
      <c r="D350" s="264" t="s">
        <v>16840</v>
      </c>
      <c r="F350" s="266"/>
      <c r="G350" s="261" t="s">
        <v>16841</v>
      </c>
      <c r="H350" s="262" t="s">
        <v>4691</v>
      </c>
      <c r="I350" s="263" t="s">
        <v>4623</v>
      </c>
      <c r="J350" s="264" t="s">
        <v>16840</v>
      </c>
      <c r="K350" s="264" t="s">
        <v>16840</v>
      </c>
    </row>
    <row r="351" spans="1:11" ht="25.5" x14ac:dyDescent="0.2">
      <c r="A351" s="261">
        <v>89032</v>
      </c>
      <c r="B351" s="262" t="s">
        <v>4692</v>
      </c>
      <c r="C351" s="263" t="s">
        <v>4623</v>
      </c>
      <c r="D351" s="264" t="s">
        <v>16842</v>
      </c>
      <c r="F351" s="266"/>
      <c r="G351" s="261" t="s">
        <v>16843</v>
      </c>
      <c r="H351" s="262" t="s">
        <v>4692</v>
      </c>
      <c r="I351" s="263" t="s">
        <v>4623</v>
      </c>
      <c r="J351" s="264" t="s">
        <v>16842</v>
      </c>
      <c r="K351" s="264" t="s">
        <v>16844</v>
      </c>
    </row>
    <row r="352" spans="1:11" ht="25.5" x14ac:dyDescent="0.2">
      <c r="A352" s="261">
        <v>89035</v>
      </c>
      <c r="B352" s="262" t="s">
        <v>4693</v>
      </c>
      <c r="C352" s="263" t="s">
        <v>4623</v>
      </c>
      <c r="D352" s="264" t="s">
        <v>14525</v>
      </c>
      <c r="F352" s="266"/>
      <c r="G352" s="261" t="s">
        <v>16845</v>
      </c>
      <c r="H352" s="262" t="s">
        <v>4693</v>
      </c>
      <c r="I352" s="263" t="s">
        <v>4623</v>
      </c>
      <c r="J352" s="264" t="s">
        <v>14525</v>
      </c>
      <c r="K352" s="264" t="s">
        <v>16846</v>
      </c>
    </row>
    <row r="353" spans="1:11" ht="25.5" x14ac:dyDescent="0.2">
      <c r="A353" s="261">
        <v>89225</v>
      </c>
      <c r="B353" s="262" t="s">
        <v>4694</v>
      </c>
      <c r="C353" s="263" t="s">
        <v>4623</v>
      </c>
      <c r="D353" s="264" t="s">
        <v>13656</v>
      </c>
      <c r="F353" s="266"/>
      <c r="G353" s="261" t="s">
        <v>16847</v>
      </c>
      <c r="H353" s="262" t="s">
        <v>4694</v>
      </c>
      <c r="I353" s="263" t="s">
        <v>4623</v>
      </c>
      <c r="J353" s="264" t="s">
        <v>13656</v>
      </c>
      <c r="K353" s="264" t="s">
        <v>13656</v>
      </c>
    </row>
    <row r="354" spans="1:11" ht="25.5" x14ac:dyDescent="0.2">
      <c r="A354" s="261">
        <v>89234</v>
      </c>
      <c r="B354" s="262" t="s">
        <v>4696</v>
      </c>
      <c r="C354" s="263" t="s">
        <v>4623</v>
      </c>
      <c r="D354" s="264" t="s">
        <v>16848</v>
      </c>
      <c r="F354" s="266"/>
      <c r="G354" s="261" t="s">
        <v>16849</v>
      </c>
      <c r="H354" s="262" t="s">
        <v>4696</v>
      </c>
      <c r="I354" s="263" t="s">
        <v>4623</v>
      </c>
      <c r="J354" s="264" t="s">
        <v>16848</v>
      </c>
      <c r="K354" s="264" t="s">
        <v>16850</v>
      </c>
    </row>
    <row r="355" spans="1:11" ht="25.5" x14ac:dyDescent="0.2">
      <c r="A355" s="261">
        <v>89242</v>
      </c>
      <c r="B355" s="262" t="s">
        <v>4697</v>
      </c>
      <c r="C355" s="263" t="s">
        <v>4623</v>
      </c>
      <c r="D355" s="264" t="s">
        <v>16851</v>
      </c>
      <c r="F355" s="266"/>
      <c r="G355" s="261" t="s">
        <v>16852</v>
      </c>
      <c r="H355" s="262" t="s">
        <v>4697</v>
      </c>
      <c r="I355" s="263" t="s">
        <v>4623</v>
      </c>
      <c r="J355" s="264" t="s">
        <v>16851</v>
      </c>
      <c r="K355" s="264" t="s">
        <v>16853</v>
      </c>
    </row>
    <row r="356" spans="1:11" ht="25.5" x14ac:dyDescent="0.2">
      <c r="A356" s="261">
        <v>89250</v>
      </c>
      <c r="B356" s="262" t="s">
        <v>4698</v>
      </c>
      <c r="C356" s="263" t="s">
        <v>4623</v>
      </c>
      <c r="D356" s="264" t="s">
        <v>16854</v>
      </c>
      <c r="F356" s="266"/>
      <c r="G356" s="261" t="s">
        <v>16855</v>
      </c>
      <c r="H356" s="262" t="s">
        <v>4698</v>
      </c>
      <c r="I356" s="263" t="s">
        <v>4623</v>
      </c>
      <c r="J356" s="264" t="s">
        <v>16854</v>
      </c>
      <c r="K356" s="264" t="s">
        <v>16856</v>
      </c>
    </row>
    <row r="357" spans="1:11" ht="25.5" x14ac:dyDescent="0.2">
      <c r="A357" s="261">
        <v>89257</v>
      </c>
      <c r="B357" s="262" t="s">
        <v>4699</v>
      </c>
      <c r="C357" s="263" t="s">
        <v>4623</v>
      </c>
      <c r="D357" s="264" t="s">
        <v>16857</v>
      </c>
      <c r="F357" s="266"/>
      <c r="G357" s="261" t="s">
        <v>16858</v>
      </c>
      <c r="H357" s="262" t="s">
        <v>4699</v>
      </c>
      <c r="I357" s="263" t="s">
        <v>4623</v>
      </c>
      <c r="J357" s="264" t="s">
        <v>16857</v>
      </c>
      <c r="K357" s="264" t="s">
        <v>16859</v>
      </c>
    </row>
    <row r="358" spans="1:11" ht="25.5" x14ac:dyDescent="0.2">
      <c r="A358" s="261">
        <v>89272</v>
      </c>
      <c r="B358" s="262" t="s">
        <v>4700</v>
      </c>
      <c r="C358" s="263" t="s">
        <v>4623</v>
      </c>
      <c r="D358" s="264" t="s">
        <v>16860</v>
      </c>
      <c r="F358" s="266"/>
      <c r="G358" s="261" t="s">
        <v>16861</v>
      </c>
      <c r="H358" s="262" t="s">
        <v>4700</v>
      </c>
      <c r="I358" s="263" t="s">
        <v>4623</v>
      </c>
      <c r="J358" s="264" t="s">
        <v>16860</v>
      </c>
      <c r="K358" s="264" t="s">
        <v>16862</v>
      </c>
    </row>
    <row r="359" spans="1:11" ht="25.5" x14ac:dyDescent="0.2">
      <c r="A359" s="261">
        <v>89278</v>
      </c>
      <c r="B359" s="262" t="s">
        <v>4701</v>
      </c>
      <c r="C359" s="263" t="s">
        <v>4623</v>
      </c>
      <c r="D359" s="264" t="s">
        <v>4220</v>
      </c>
      <c r="F359" s="266"/>
      <c r="G359" s="261" t="s">
        <v>16863</v>
      </c>
      <c r="H359" s="262" t="s">
        <v>4701</v>
      </c>
      <c r="I359" s="263" t="s">
        <v>4623</v>
      </c>
      <c r="J359" s="264" t="s">
        <v>4220</v>
      </c>
      <c r="K359" s="264" t="s">
        <v>4220</v>
      </c>
    </row>
    <row r="360" spans="1:11" ht="25.5" x14ac:dyDescent="0.2">
      <c r="A360" s="261">
        <v>89843</v>
      </c>
      <c r="B360" s="262" t="s">
        <v>4703</v>
      </c>
      <c r="C360" s="263" t="s">
        <v>4623</v>
      </c>
      <c r="D360" s="264" t="s">
        <v>16864</v>
      </c>
      <c r="F360" s="266"/>
      <c r="G360" s="261" t="s">
        <v>16865</v>
      </c>
      <c r="H360" s="262" t="s">
        <v>4703</v>
      </c>
      <c r="I360" s="263" t="s">
        <v>4623</v>
      </c>
      <c r="J360" s="264" t="s">
        <v>16864</v>
      </c>
      <c r="K360" s="264" t="s">
        <v>16866</v>
      </c>
    </row>
    <row r="361" spans="1:11" ht="38.25" x14ac:dyDescent="0.2">
      <c r="A361" s="261">
        <v>89876</v>
      </c>
      <c r="B361" s="262" t="s">
        <v>4704</v>
      </c>
      <c r="C361" s="263" t="s">
        <v>4623</v>
      </c>
      <c r="D361" s="264" t="s">
        <v>16867</v>
      </c>
      <c r="F361" s="266"/>
      <c r="G361" s="261" t="s">
        <v>16868</v>
      </c>
      <c r="H361" s="262" t="s">
        <v>4704</v>
      </c>
      <c r="I361" s="263" t="s">
        <v>4623</v>
      </c>
      <c r="J361" s="264" t="s">
        <v>16867</v>
      </c>
      <c r="K361" s="264" t="s">
        <v>16869</v>
      </c>
    </row>
    <row r="362" spans="1:11" ht="38.25" x14ac:dyDescent="0.2">
      <c r="A362" s="261">
        <v>89883</v>
      </c>
      <c r="B362" s="262" t="s">
        <v>4705</v>
      </c>
      <c r="C362" s="263" t="s">
        <v>4623</v>
      </c>
      <c r="D362" s="264" t="s">
        <v>16870</v>
      </c>
      <c r="F362" s="266"/>
      <c r="G362" s="261" t="s">
        <v>16871</v>
      </c>
      <c r="H362" s="262" t="s">
        <v>4705</v>
      </c>
      <c r="I362" s="263" t="s">
        <v>4623</v>
      </c>
      <c r="J362" s="264" t="s">
        <v>16870</v>
      </c>
      <c r="K362" s="264" t="s">
        <v>16872</v>
      </c>
    </row>
    <row r="363" spans="1:11" ht="25.5" x14ac:dyDescent="0.2">
      <c r="A363" s="261">
        <v>90586</v>
      </c>
      <c r="B363" s="262" t="s">
        <v>4706</v>
      </c>
      <c r="C363" s="263" t="s">
        <v>4623</v>
      </c>
      <c r="D363" s="264" t="s">
        <v>4409</v>
      </c>
      <c r="F363" s="266"/>
      <c r="G363" s="261" t="s">
        <v>16873</v>
      </c>
      <c r="H363" s="262" t="s">
        <v>4706</v>
      </c>
      <c r="I363" s="263" t="s">
        <v>4623</v>
      </c>
      <c r="J363" s="264" t="s">
        <v>4409</v>
      </c>
      <c r="K363" s="264" t="s">
        <v>4409</v>
      </c>
    </row>
    <row r="364" spans="1:11" ht="25.5" x14ac:dyDescent="0.2">
      <c r="A364" s="261">
        <v>90625</v>
      </c>
      <c r="B364" s="262" t="s">
        <v>4708</v>
      </c>
      <c r="C364" s="263" t="s">
        <v>4623</v>
      </c>
      <c r="D364" s="264" t="s">
        <v>6758</v>
      </c>
      <c r="F364" s="266"/>
      <c r="G364" s="261" t="s">
        <v>16874</v>
      </c>
      <c r="H364" s="262" t="s">
        <v>4708</v>
      </c>
      <c r="I364" s="263" t="s">
        <v>4623</v>
      </c>
      <c r="J364" s="264" t="s">
        <v>6758</v>
      </c>
      <c r="K364" s="264" t="s">
        <v>6758</v>
      </c>
    </row>
    <row r="365" spans="1:11" ht="25.5" x14ac:dyDescent="0.2">
      <c r="A365" s="261">
        <v>90631</v>
      </c>
      <c r="B365" s="262" t="s">
        <v>4709</v>
      </c>
      <c r="C365" s="263" t="s">
        <v>4623</v>
      </c>
      <c r="D365" s="264" t="s">
        <v>14443</v>
      </c>
      <c r="F365" s="266"/>
      <c r="G365" s="261" t="s">
        <v>16875</v>
      </c>
      <c r="H365" s="262" t="s">
        <v>4709</v>
      </c>
      <c r="I365" s="263" t="s">
        <v>4623</v>
      </c>
      <c r="J365" s="264" t="s">
        <v>14443</v>
      </c>
      <c r="K365" s="264" t="s">
        <v>16876</v>
      </c>
    </row>
    <row r="366" spans="1:11" ht="38.25" x14ac:dyDescent="0.2">
      <c r="A366" s="261">
        <v>90637</v>
      </c>
      <c r="B366" s="262" t="s">
        <v>4710</v>
      </c>
      <c r="C366" s="263" t="s">
        <v>4623</v>
      </c>
      <c r="D366" s="264" t="s">
        <v>7635</v>
      </c>
      <c r="F366" s="266"/>
      <c r="G366" s="261" t="s">
        <v>16877</v>
      </c>
      <c r="H366" s="262" t="s">
        <v>4710</v>
      </c>
      <c r="I366" s="263" t="s">
        <v>4623</v>
      </c>
      <c r="J366" s="264" t="s">
        <v>7635</v>
      </c>
      <c r="K366" s="264" t="s">
        <v>7635</v>
      </c>
    </row>
    <row r="367" spans="1:11" ht="25.5" x14ac:dyDescent="0.2">
      <c r="A367" s="261">
        <v>90643</v>
      </c>
      <c r="B367" s="262" t="s">
        <v>4712</v>
      </c>
      <c r="C367" s="263" t="s">
        <v>4623</v>
      </c>
      <c r="D367" s="264" t="s">
        <v>5336</v>
      </c>
      <c r="F367" s="266"/>
      <c r="G367" s="261" t="s">
        <v>16878</v>
      </c>
      <c r="H367" s="262" t="s">
        <v>4712</v>
      </c>
      <c r="I367" s="263" t="s">
        <v>4623</v>
      </c>
      <c r="J367" s="264" t="s">
        <v>5336</v>
      </c>
      <c r="K367" s="264" t="s">
        <v>5336</v>
      </c>
    </row>
    <row r="368" spans="1:11" ht="25.5" x14ac:dyDescent="0.2">
      <c r="A368" s="261">
        <v>90650</v>
      </c>
      <c r="B368" s="262" t="s">
        <v>4714</v>
      </c>
      <c r="C368" s="263" t="s">
        <v>4623</v>
      </c>
      <c r="D368" s="264" t="s">
        <v>5828</v>
      </c>
      <c r="F368" s="266"/>
      <c r="G368" s="261" t="s">
        <v>16879</v>
      </c>
      <c r="H368" s="262" t="s">
        <v>4714</v>
      </c>
      <c r="I368" s="263" t="s">
        <v>4623</v>
      </c>
      <c r="J368" s="264" t="s">
        <v>5828</v>
      </c>
      <c r="K368" s="264" t="s">
        <v>5828</v>
      </c>
    </row>
    <row r="369" spans="1:11" ht="12.75" x14ac:dyDescent="0.2">
      <c r="A369" s="261">
        <v>90656</v>
      </c>
      <c r="B369" s="262" t="s">
        <v>4716</v>
      </c>
      <c r="C369" s="263" t="s">
        <v>4623</v>
      </c>
      <c r="D369" s="264" t="s">
        <v>14192</v>
      </c>
      <c r="F369" s="266"/>
      <c r="G369" s="261" t="s">
        <v>16880</v>
      </c>
      <c r="H369" s="262" t="s">
        <v>4716</v>
      </c>
      <c r="I369" s="263" t="s">
        <v>4623</v>
      </c>
      <c r="J369" s="264" t="s">
        <v>14192</v>
      </c>
      <c r="K369" s="264" t="s">
        <v>14192</v>
      </c>
    </row>
    <row r="370" spans="1:11" ht="12.75" x14ac:dyDescent="0.2">
      <c r="A370" s="261">
        <v>90662</v>
      </c>
      <c r="B370" s="262" t="s">
        <v>4718</v>
      </c>
      <c r="C370" s="263" t="s">
        <v>4623</v>
      </c>
      <c r="D370" s="264" t="s">
        <v>13286</v>
      </c>
      <c r="F370" s="266"/>
      <c r="G370" s="261" t="s">
        <v>16881</v>
      </c>
      <c r="H370" s="262" t="s">
        <v>4718</v>
      </c>
      <c r="I370" s="263" t="s">
        <v>4623</v>
      </c>
      <c r="J370" s="264" t="s">
        <v>13286</v>
      </c>
      <c r="K370" s="264" t="s">
        <v>13286</v>
      </c>
    </row>
    <row r="371" spans="1:11" ht="38.25" x14ac:dyDescent="0.2">
      <c r="A371" s="261">
        <v>90668</v>
      </c>
      <c r="B371" s="262" t="s">
        <v>4719</v>
      </c>
      <c r="C371" s="263" t="s">
        <v>4623</v>
      </c>
      <c r="D371" s="264" t="s">
        <v>13379</v>
      </c>
      <c r="F371" s="266"/>
      <c r="G371" s="261" t="s">
        <v>16882</v>
      </c>
      <c r="H371" s="262" t="s">
        <v>4719</v>
      </c>
      <c r="I371" s="263" t="s">
        <v>4623</v>
      </c>
      <c r="J371" s="264" t="s">
        <v>13379</v>
      </c>
      <c r="K371" s="264" t="s">
        <v>13379</v>
      </c>
    </row>
    <row r="372" spans="1:11" ht="38.25" x14ac:dyDescent="0.2">
      <c r="A372" s="261">
        <v>90674</v>
      </c>
      <c r="B372" s="262" t="s">
        <v>4721</v>
      </c>
      <c r="C372" s="263" t="s">
        <v>4623</v>
      </c>
      <c r="D372" s="264" t="s">
        <v>16883</v>
      </c>
      <c r="F372" s="266"/>
      <c r="G372" s="261" t="s">
        <v>16884</v>
      </c>
      <c r="H372" s="262" t="s">
        <v>4721</v>
      </c>
      <c r="I372" s="263" t="s">
        <v>4623</v>
      </c>
      <c r="J372" s="264" t="s">
        <v>16883</v>
      </c>
      <c r="K372" s="264" t="s">
        <v>16885</v>
      </c>
    </row>
    <row r="373" spans="1:11" ht="38.25" x14ac:dyDescent="0.2">
      <c r="A373" s="261">
        <v>90680</v>
      </c>
      <c r="B373" s="262" t="s">
        <v>4722</v>
      </c>
      <c r="C373" s="263" t="s">
        <v>4623</v>
      </c>
      <c r="D373" s="264" t="s">
        <v>16886</v>
      </c>
      <c r="F373" s="266"/>
      <c r="G373" s="261" t="s">
        <v>16887</v>
      </c>
      <c r="H373" s="262" t="s">
        <v>4722</v>
      </c>
      <c r="I373" s="263" t="s">
        <v>4623</v>
      </c>
      <c r="J373" s="264" t="s">
        <v>16886</v>
      </c>
      <c r="K373" s="264" t="s">
        <v>16888</v>
      </c>
    </row>
    <row r="374" spans="1:11" ht="25.5" x14ac:dyDescent="0.2">
      <c r="A374" s="261">
        <v>90686</v>
      </c>
      <c r="B374" s="262" t="s">
        <v>4723</v>
      </c>
      <c r="C374" s="263" t="s">
        <v>4623</v>
      </c>
      <c r="D374" s="264" t="s">
        <v>16889</v>
      </c>
      <c r="F374" s="266"/>
      <c r="G374" s="261" t="s">
        <v>16890</v>
      </c>
      <c r="H374" s="262" t="s">
        <v>4723</v>
      </c>
      <c r="I374" s="263" t="s">
        <v>4623</v>
      </c>
      <c r="J374" s="264" t="s">
        <v>16889</v>
      </c>
      <c r="K374" s="264" t="s">
        <v>16891</v>
      </c>
    </row>
    <row r="375" spans="1:11" ht="25.5" x14ac:dyDescent="0.2">
      <c r="A375" s="261">
        <v>90692</v>
      </c>
      <c r="B375" s="262" t="s">
        <v>4724</v>
      </c>
      <c r="C375" s="263" t="s">
        <v>4623</v>
      </c>
      <c r="D375" s="264" t="s">
        <v>16892</v>
      </c>
      <c r="F375" s="266"/>
      <c r="G375" s="261" t="s">
        <v>16893</v>
      </c>
      <c r="H375" s="262" t="s">
        <v>4724</v>
      </c>
      <c r="I375" s="263" t="s">
        <v>4623</v>
      </c>
      <c r="J375" s="264" t="s">
        <v>16892</v>
      </c>
      <c r="K375" s="264" t="s">
        <v>16894</v>
      </c>
    </row>
    <row r="376" spans="1:11" ht="25.5" x14ac:dyDescent="0.2">
      <c r="A376" s="261">
        <v>90964</v>
      </c>
      <c r="B376" s="262" t="s">
        <v>4725</v>
      </c>
      <c r="C376" s="263" t="s">
        <v>4623</v>
      </c>
      <c r="D376" s="264" t="s">
        <v>5394</v>
      </c>
      <c r="F376" s="266"/>
      <c r="G376" s="261" t="s">
        <v>16895</v>
      </c>
      <c r="H376" s="262" t="s">
        <v>4725</v>
      </c>
      <c r="I376" s="263" t="s">
        <v>4623</v>
      </c>
      <c r="J376" s="264" t="s">
        <v>5394</v>
      </c>
      <c r="K376" s="264" t="s">
        <v>5394</v>
      </c>
    </row>
    <row r="377" spans="1:11" ht="25.5" x14ac:dyDescent="0.2">
      <c r="A377" s="261">
        <v>90972</v>
      </c>
      <c r="B377" s="262" t="s">
        <v>4727</v>
      </c>
      <c r="C377" s="263" t="s">
        <v>4623</v>
      </c>
      <c r="D377" s="264" t="s">
        <v>14334</v>
      </c>
      <c r="F377" s="266"/>
      <c r="G377" s="261" t="s">
        <v>16896</v>
      </c>
      <c r="H377" s="262" t="s">
        <v>4727</v>
      </c>
      <c r="I377" s="263" t="s">
        <v>4623</v>
      </c>
      <c r="J377" s="264" t="s">
        <v>14334</v>
      </c>
      <c r="K377" s="264" t="s">
        <v>14334</v>
      </c>
    </row>
    <row r="378" spans="1:11" ht="25.5" x14ac:dyDescent="0.2">
      <c r="A378" s="261">
        <v>90979</v>
      </c>
      <c r="B378" s="262" t="s">
        <v>4728</v>
      </c>
      <c r="C378" s="263" t="s">
        <v>4623</v>
      </c>
      <c r="D378" s="264" t="s">
        <v>14717</v>
      </c>
      <c r="F378" s="266"/>
      <c r="G378" s="261" t="s">
        <v>16897</v>
      </c>
      <c r="H378" s="262" t="s">
        <v>4728</v>
      </c>
      <c r="I378" s="263" t="s">
        <v>4623</v>
      </c>
      <c r="J378" s="264" t="s">
        <v>14717</v>
      </c>
      <c r="K378" s="264" t="s">
        <v>14717</v>
      </c>
    </row>
    <row r="379" spans="1:11" ht="25.5" x14ac:dyDescent="0.2">
      <c r="A379" s="261">
        <v>90991</v>
      </c>
      <c r="B379" s="262" t="s">
        <v>4729</v>
      </c>
      <c r="C379" s="263" t="s">
        <v>4623</v>
      </c>
      <c r="D379" s="264" t="s">
        <v>16898</v>
      </c>
      <c r="F379" s="266"/>
      <c r="G379" s="261" t="s">
        <v>16899</v>
      </c>
      <c r="H379" s="262" t="s">
        <v>4729</v>
      </c>
      <c r="I379" s="263" t="s">
        <v>4623</v>
      </c>
      <c r="J379" s="264" t="s">
        <v>16898</v>
      </c>
      <c r="K379" s="264" t="s">
        <v>16900</v>
      </c>
    </row>
    <row r="380" spans="1:11" ht="25.5" x14ac:dyDescent="0.2">
      <c r="A380" s="261">
        <v>90999</v>
      </c>
      <c r="B380" s="262" t="s">
        <v>4730</v>
      </c>
      <c r="C380" s="263" t="s">
        <v>4623</v>
      </c>
      <c r="D380" s="264" t="s">
        <v>16901</v>
      </c>
      <c r="F380" s="266"/>
      <c r="G380" s="261" t="s">
        <v>16902</v>
      </c>
      <c r="H380" s="262" t="s">
        <v>4730</v>
      </c>
      <c r="I380" s="263" t="s">
        <v>4623</v>
      </c>
      <c r="J380" s="264" t="s">
        <v>16901</v>
      </c>
      <c r="K380" s="264" t="s">
        <v>16901</v>
      </c>
    </row>
    <row r="381" spans="1:11" ht="25.5" x14ac:dyDescent="0.2">
      <c r="A381" s="261">
        <v>91031</v>
      </c>
      <c r="B381" s="262" t="s">
        <v>4731</v>
      </c>
      <c r="C381" s="263" t="s">
        <v>4623</v>
      </c>
      <c r="D381" s="264" t="s">
        <v>16903</v>
      </c>
      <c r="F381" s="266"/>
      <c r="G381" s="261" t="s">
        <v>16904</v>
      </c>
      <c r="H381" s="262" t="s">
        <v>4731</v>
      </c>
      <c r="I381" s="263" t="s">
        <v>4623</v>
      </c>
      <c r="J381" s="264" t="s">
        <v>16903</v>
      </c>
      <c r="K381" s="264" t="s">
        <v>16905</v>
      </c>
    </row>
    <row r="382" spans="1:11" ht="25.5" x14ac:dyDescent="0.2">
      <c r="A382" s="261">
        <v>91277</v>
      </c>
      <c r="B382" s="262" t="s">
        <v>4732</v>
      </c>
      <c r="C382" s="263" t="s">
        <v>4623</v>
      </c>
      <c r="D382" s="264" t="s">
        <v>7139</v>
      </c>
      <c r="F382" s="266"/>
      <c r="G382" s="261" t="s">
        <v>16906</v>
      </c>
      <c r="H382" s="262" t="s">
        <v>4732</v>
      </c>
      <c r="I382" s="263" t="s">
        <v>4623</v>
      </c>
      <c r="J382" s="264" t="s">
        <v>7139</v>
      </c>
      <c r="K382" s="264" t="s">
        <v>7139</v>
      </c>
    </row>
    <row r="383" spans="1:11" ht="38.25" x14ac:dyDescent="0.2">
      <c r="A383" s="261">
        <v>91283</v>
      </c>
      <c r="B383" s="262" t="s">
        <v>4734</v>
      </c>
      <c r="C383" s="263" t="s">
        <v>4623</v>
      </c>
      <c r="D383" s="264" t="s">
        <v>13643</v>
      </c>
      <c r="F383" s="266"/>
      <c r="G383" s="261" t="s">
        <v>16907</v>
      </c>
      <c r="H383" s="262" t="s">
        <v>4734</v>
      </c>
      <c r="I383" s="263" t="s">
        <v>4623</v>
      </c>
      <c r="J383" s="264" t="s">
        <v>13643</v>
      </c>
      <c r="K383" s="264" t="s">
        <v>13643</v>
      </c>
    </row>
    <row r="384" spans="1:11" ht="38.25" x14ac:dyDescent="0.2">
      <c r="A384" s="261">
        <v>91386</v>
      </c>
      <c r="B384" s="262" t="s">
        <v>4736</v>
      </c>
      <c r="C384" s="263" t="s">
        <v>4623</v>
      </c>
      <c r="D384" s="264" t="s">
        <v>16908</v>
      </c>
      <c r="F384" s="266"/>
      <c r="G384" s="261" t="s">
        <v>16909</v>
      </c>
      <c r="H384" s="262" t="s">
        <v>4736</v>
      </c>
      <c r="I384" s="263" t="s">
        <v>4623</v>
      </c>
      <c r="J384" s="264" t="s">
        <v>16908</v>
      </c>
      <c r="K384" s="264" t="s">
        <v>16910</v>
      </c>
    </row>
    <row r="385" spans="1:11" ht="25.5" x14ac:dyDescent="0.2">
      <c r="A385" s="261">
        <v>91533</v>
      </c>
      <c r="B385" s="262" t="s">
        <v>4737</v>
      </c>
      <c r="C385" s="263" t="s">
        <v>4623</v>
      </c>
      <c r="D385" s="264" t="s">
        <v>13907</v>
      </c>
      <c r="F385" s="266"/>
      <c r="G385" s="261" t="s">
        <v>16911</v>
      </c>
      <c r="H385" s="262" t="s">
        <v>4737</v>
      </c>
      <c r="I385" s="263" t="s">
        <v>4623</v>
      </c>
      <c r="J385" s="264" t="s">
        <v>13907</v>
      </c>
      <c r="K385" s="264" t="s">
        <v>5878</v>
      </c>
    </row>
    <row r="386" spans="1:11" ht="38.25" x14ac:dyDescent="0.2">
      <c r="A386" s="261">
        <v>91634</v>
      </c>
      <c r="B386" s="262" t="s">
        <v>4739</v>
      </c>
      <c r="C386" s="263" t="s">
        <v>4623</v>
      </c>
      <c r="D386" s="264" t="s">
        <v>16912</v>
      </c>
      <c r="F386" s="266"/>
      <c r="G386" s="261" t="s">
        <v>16913</v>
      </c>
      <c r="H386" s="262" t="s">
        <v>4739</v>
      </c>
      <c r="I386" s="263" t="s">
        <v>4623</v>
      </c>
      <c r="J386" s="264" t="s">
        <v>16912</v>
      </c>
      <c r="K386" s="264" t="s">
        <v>16914</v>
      </c>
    </row>
    <row r="387" spans="1:11" ht="38.25" x14ac:dyDescent="0.2">
      <c r="A387" s="261">
        <v>91645</v>
      </c>
      <c r="B387" s="262" t="s">
        <v>4741</v>
      </c>
      <c r="C387" s="263" t="s">
        <v>4623</v>
      </c>
      <c r="D387" s="264" t="s">
        <v>16915</v>
      </c>
      <c r="F387" s="266"/>
      <c r="G387" s="261" t="s">
        <v>16916</v>
      </c>
      <c r="H387" s="262" t="s">
        <v>4741</v>
      </c>
      <c r="I387" s="263" t="s">
        <v>4623</v>
      </c>
      <c r="J387" s="264" t="s">
        <v>16915</v>
      </c>
      <c r="K387" s="264" t="s">
        <v>16917</v>
      </c>
    </row>
    <row r="388" spans="1:11" ht="25.5" x14ac:dyDescent="0.2">
      <c r="A388" s="261">
        <v>91692</v>
      </c>
      <c r="B388" s="262" t="s">
        <v>4742</v>
      </c>
      <c r="C388" s="263" t="s">
        <v>4623</v>
      </c>
      <c r="D388" s="264" t="s">
        <v>13394</v>
      </c>
      <c r="F388" s="266"/>
      <c r="G388" s="261" t="s">
        <v>16918</v>
      </c>
      <c r="H388" s="262" t="s">
        <v>4742</v>
      </c>
      <c r="I388" s="263" t="s">
        <v>4623</v>
      </c>
      <c r="J388" s="264" t="s">
        <v>13394</v>
      </c>
      <c r="K388" s="264" t="s">
        <v>9315</v>
      </c>
    </row>
    <row r="389" spans="1:11" ht="25.5" x14ac:dyDescent="0.2">
      <c r="A389" s="261">
        <v>92043</v>
      </c>
      <c r="B389" s="262" t="s">
        <v>4744</v>
      </c>
      <c r="C389" s="263" t="s">
        <v>4623</v>
      </c>
      <c r="D389" s="264" t="s">
        <v>4745</v>
      </c>
      <c r="F389" s="266"/>
      <c r="G389" s="261" t="s">
        <v>16919</v>
      </c>
      <c r="H389" s="262" t="s">
        <v>4744</v>
      </c>
      <c r="I389" s="263" t="s">
        <v>4623</v>
      </c>
      <c r="J389" s="264" t="s">
        <v>4745</v>
      </c>
      <c r="K389" s="264" t="s">
        <v>4745</v>
      </c>
    </row>
    <row r="390" spans="1:11" ht="38.25" x14ac:dyDescent="0.2">
      <c r="A390" s="261">
        <v>92106</v>
      </c>
      <c r="B390" s="262" t="s">
        <v>4746</v>
      </c>
      <c r="C390" s="263" t="s">
        <v>4623</v>
      </c>
      <c r="D390" s="264" t="s">
        <v>16920</v>
      </c>
      <c r="F390" s="266"/>
      <c r="G390" s="261" t="s">
        <v>16921</v>
      </c>
      <c r="H390" s="262" t="s">
        <v>4746</v>
      </c>
      <c r="I390" s="263" t="s">
        <v>4623</v>
      </c>
      <c r="J390" s="264" t="s">
        <v>16920</v>
      </c>
      <c r="K390" s="264" t="s">
        <v>16922</v>
      </c>
    </row>
    <row r="391" spans="1:11" ht="25.5" x14ac:dyDescent="0.2">
      <c r="A391" s="261">
        <v>92112</v>
      </c>
      <c r="B391" s="262" t="s">
        <v>4747</v>
      </c>
      <c r="C391" s="263" t="s">
        <v>4623</v>
      </c>
      <c r="D391" s="264" t="s">
        <v>10475</v>
      </c>
      <c r="F391" s="266"/>
      <c r="G391" s="261" t="s">
        <v>16923</v>
      </c>
      <c r="H391" s="262" t="s">
        <v>4747</v>
      </c>
      <c r="I391" s="263" t="s">
        <v>4623</v>
      </c>
      <c r="J391" s="264" t="s">
        <v>10475</v>
      </c>
      <c r="K391" s="264" t="s">
        <v>10475</v>
      </c>
    </row>
    <row r="392" spans="1:11" ht="12.75" x14ac:dyDescent="0.2">
      <c r="A392" s="261">
        <v>92118</v>
      </c>
      <c r="B392" s="262" t="s">
        <v>4749</v>
      </c>
      <c r="C392" s="263" t="s">
        <v>4623</v>
      </c>
      <c r="D392" s="264" t="s">
        <v>4750</v>
      </c>
      <c r="F392" s="266"/>
      <c r="G392" s="267" t="s">
        <v>16924</v>
      </c>
      <c r="H392" s="262" t="s">
        <v>4749</v>
      </c>
      <c r="I392" s="263" t="s">
        <v>4623</v>
      </c>
      <c r="J392" s="264" t="s">
        <v>4750</v>
      </c>
      <c r="K392" s="264" t="s">
        <v>4750</v>
      </c>
    </row>
    <row r="393" spans="1:11" ht="12.75" x14ac:dyDescent="0.2">
      <c r="A393" s="261">
        <v>92138</v>
      </c>
      <c r="B393" s="262" t="s">
        <v>4751</v>
      </c>
      <c r="C393" s="263" t="s">
        <v>4623</v>
      </c>
      <c r="D393" s="264" t="s">
        <v>16925</v>
      </c>
      <c r="F393" s="266"/>
      <c r="G393" s="267" t="s">
        <v>16926</v>
      </c>
      <c r="H393" s="262" t="s">
        <v>4751</v>
      </c>
      <c r="I393" s="263" t="s">
        <v>4623</v>
      </c>
      <c r="J393" s="264" t="s">
        <v>16925</v>
      </c>
      <c r="K393" s="264" t="s">
        <v>16927</v>
      </c>
    </row>
    <row r="394" spans="1:11" ht="25.5" x14ac:dyDescent="0.2">
      <c r="A394" s="261">
        <v>92145</v>
      </c>
      <c r="B394" s="262" t="s">
        <v>4752</v>
      </c>
      <c r="C394" s="263" t="s">
        <v>4623</v>
      </c>
      <c r="D394" s="264" t="s">
        <v>14684</v>
      </c>
      <c r="F394" s="266"/>
      <c r="G394" s="267" t="s">
        <v>16928</v>
      </c>
      <c r="H394" s="262" t="s">
        <v>4752</v>
      </c>
      <c r="I394" s="263" t="s">
        <v>4623</v>
      </c>
      <c r="J394" s="264" t="s">
        <v>14684</v>
      </c>
      <c r="K394" s="264" t="s">
        <v>16929</v>
      </c>
    </row>
    <row r="395" spans="1:11" ht="38.25" x14ac:dyDescent="0.2">
      <c r="A395" s="261">
        <v>92242</v>
      </c>
      <c r="B395" s="262" t="s">
        <v>4753</v>
      </c>
      <c r="C395" s="263" t="s">
        <v>4623</v>
      </c>
      <c r="D395" s="264" t="s">
        <v>16930</v>
      </c>
      <c r="F395" s="266"/>
      <c r="G395" s="267" t="s">
        <v>16931</v>
      </c>
      <c r="H395" s="262" t="s">
        <v>4753</v>
      </c>
      <c r="I395" s="263" t="s">
        <v>4623</v>
      </c>
      <c r="J395" s="264" t="s">
        <v>16930</v>
      </c>
      <c r="K395" s="264" t="s">
        <v>16932</v>
      </c>
    </row>
    <row r="396" spans="1:11" ht="25.5" x14ac:dyDescent="0.2">
      <c r="A396" s="261">
        <v>92716</v>
      </c>
      <c r="B396" s="262" t="s">
        <v>4754</v>
      </c>
      <c r="C396" s="263" t="s">
        <v>4623</v>
      </c>
      <c r="D396" s="264" t="s">
        <v>4755</v>
      </c>
      <c r="F396" s="266"/>
      <c r="G396" s="267" t="s">
        <v>16933</v>
      </c>
      <c r="H396" s="262" t="s">
        <v>4754</v>
      </c>
      <c r="I396" s="263" t="s">
        <v>4623</v>
      </c>
      <c r="J396" s="264" t="s">
        <v>4755</v>
      </c>
      <c r="K396" s="264" t="s">
        <v>4755</v>
      </c>
    </row>
    <row r="397" spans="1:11" ht="25.5" x14ac:dyDescent="0.2">
      <c r="A397" s="261">
        <v>92960</v>
      </c>
      <c r="B397" s="262" t="s">
        <v>4756</v>
      </c>
      <c r="C397" s="263" t="s">
        <v>4623</v>
      </c>
      <c r="D397" s="264" t="s">
        <v>12662</v>
      </c>
      <c r="F397" s="266"/>
      <c r="G397" s="267" t="s">
        <v>16934</v>
      </c>
      <c r="H397" s="262" t="s">
        <v>4756</v>
      </c>
      <c r="I397" s="263" t="s">
        <v>4623</v>
      </c>
      <c r="J397" s="264" t="s">
        <v>12662</v>
      </c>
      <c r="K397" s="264" t="s">
        <v>12662</v>
      </c>
    </row>
    <row r="398" spans="1:11" ht="12.75" x14ac:dyDescent="0.2">
      <c r="A398" s="261">
        <v>92966</v>
      </c>
      <c r="B398" s="262" t="s">
        <v>4758</v>
      </c>
      <c r="C398" s="263" t="s">
        <v>4623</v>
      </c>
      <c r="D398" s="264" t="s">
        <v>12630</v>
      </c>
      <c r="F398" s="266"/>
      <c r="G398" s="267" t="s">
        <v>16935</v>
      </c>
      <c r="H398" s="262" t="s">
        <v>4758</v>
      </c>
      <c r="I398" s="263" t="s">
        <v>4623</v>
      </c>
      <c r="J398" s="264" t="s">
        <v>12630</v>
      </c>
      <c r="K398" s="264" t="s">
        <v>8305</v>
      </c>
    </row>
    <row r="399" spans="1:11" ht="38.25" x14ac:dyDescent="0.2">
      <c r="A399" s="261">
        <v>93224</v>
      </c>
      <c r="B399" s="262" t="s">
        <v>4760</v>
      </c>
      <c r="C399" s="263" t="s">
        <v>4623</v>
      </c>
      <c r="D399" s="264" t="s">
        <v>16936</v>
      </c>
      <c r="F399" s="266"/>
      <c r="G399" s="267" t="s">
        <v>16937</v>
      </c>
      <c r="H399" s="262" t="s">
        <v>4760</v>
      </c>
      <c r="I399" s="263" t="s">
        <v>4623</v>
      </c>
      <c r="J399" s="264" t="s">
        <v>16936</v>
      </c>
      <c r="K399" s="264" t="s">
        <v>16938</v>
      </c>
    </row>
    <row r="400" spans="1:11" ht="25.5" x14ac:dyDescent="0.2">
      <c r="A400" s="261">
        <v>93233</v>
      </c>
      <c r="B400" s="262" t="s">
        <v>4761</v>
      </c>
      <c r="C400" s="263" t="s">
        <v>4623</v>
      </c>
      <c r="D400" s="264" t="s">
        <v>4930</v>
      </c>
      <c r="F400" s="266"/>
      <c r="G400" s="267" t="s">
        <v>16939</v>
      </c>
      <c r="H400" s="262" t="s">
        <v>4761</v>
      </c>
      <c r="I400" s="263" t="s">
        <v>4623</v>
      </c>
      <c r="J400" s="264" t="s">
        <v>4930</v>
      </c>
      <c r="K400" s="264" t="s">
        <v>4930</v>
      </c>
    </row>
    <row r="401" spans="1:11" ht="25.5" x14ac:dyDescent="0.2">
      <c r="A401" s="261">
        <v>93272</v>
      </c>
      <c r="B401" s="262" t="s">
        <v>4763</v>
      </c>
      <c r="C401" s="263" t="s">
        <v>4623</v>
      </c>
      <c r="D401" s="264" t="s">
        <v>16940</v>
      </c>
      <c r="F401" s="266"/>
      <c r="G401" s="267" t="s">
        <v>16941</v>
      </c>
      <c r="H401" s="262" t="s">
        <v>4763</v>
      </c>
      <c r="I401" s="263" t="s">
        <v>4623</v>
      </c>
      <c r="J401" s="264" t="s">
        <v>16940</v>
      </c>
      <c r="K401" s="264" t="s">
        <v>16942</v>
      </c>
    </row>
    <row r="402" spans="1:11" ht="25.5" x14ac:dyDescent="0.2">
      <c r="A402" s="261">
        <v>93281</v>
      </c>
      <c r="B402" s="262" t="s">
        <v>4764</v>
      </c>
      <c r="C402" s="263" t="s">
        <v>4623</v>
      </c>
      <c r="D402" s="264" t="s">
        <v>13038</v>
      </c>
      <c r="F402" s="266"/>
      <c r="G402" s="267" t="s">
        <v>16943</v>
      </c>
      <c r="H402" s="262" t="s">
        <v>4764</v>
      </c>
      <c r="I402" s="263" t="s">
        <v>4623</v>
      </c>
      <c r="J402" s="264" t="s">
        <v>13038</v>
      </c>
      <c r="K402" s="264" t="s">
        <v>4850</v>
      </c>
    </row>
    <row r="403" spans="1:11" ht="25.5" x14ac:dyDescent="0.2">
      <c r="A403" s="261">
        <v>93287</v>
      </c>
      <c r="B403" s="262" t="s">
        <v>4766</v>
      </c>
      <c r="C403" s="263" t="s">
        <v>4623</v>
      </c>
      <c r="D403" s="264" t="s">
        <v>16944</v>
      </c>
      <c r="F403" s="266"/>
      <c r="G403" s="267" t="s">
        <v>16945</v>
      </c>
      <c r="H403" s="262" t="s">
        <v>4766</v>
      </c>
      <c r="I403" s="263" t="s">
        <v>4623</v>
      </c>
      <c r="J403" s="264" t="s">
        <v>16944</v>
      </c>
      <c r="K403" s="264" t="s">
        <v>16946</v>
      </c>
    </row>
    <row r="404" spans="1:11" ht="38.25" x14ac:dyDescent="0.2">
      <c r="A404" s="261">
        <v>93402</v>
      </c>
      <c r="B404" s="262" t="s">
        <v>4767</v>
      </c>
      <c r="C404" s="263" t="s">
        <v>4623</v>
      </c>
      <c r="D404" s="264" t="s">
        <v>16947</v>
      </c>
      <c r="F404" s="266"/>
      <c r="G404" s="267" t="s">
        <v>16948</v>
      </c>
      <c r="H404" s="262" t="s">
        <v>4767</v>
      </c>
      <c r="I404" s="263" t="s">
        <v>4623</v>
      </c>
      <c r="J404" s="264" t="s">
        <v>16947</v>
      </c>
      <c r="K404" s="264" t="s">
        <v>16949</v>
      </c>
    </row>
    <row r="405" spans="1:11" ht="51" x14ac:dyDescent="0.2">
      <c r="A405" s="261">
        <v>93408</v>
      </c>
      <c r="B405" s="262" t="s">
        <v>4768</v>
      </c>
      <c r="C405" s="263" t="s">
        <v>4623</v>
      </c>
      <c r="D405" s="264" t="s">
        <v>14461</v>
      </c>
      <c r="F405" s="266"/>
      <c r="G405" s="267" t="s">
        <v>16950</v>
      </c>
      <c r="H405" s="262" t="s">
        <v>4768</v>
      </c>
      <c r="I405" s="263" t="s">
        <v>4623</v>
      </c>
      <c r="J405" s="264" t="s">
        <v>14461</v>
      </c>
      <c r="K405" s="264" t="s">
        <v>16951</v>
      </c>
    </row>
    <row r="406" spans="1:11" ht="25.5" x14ac:dyDescent="0.2">
      <c r="A406" s="261">
        <v>93415</v>
      </c>
      <c r="B406" s="262" t="s">
        <v>4770</v>
      </c>
      <c r="C406" s="263" t="s">
        <v>4623</v>
      </c>
      <c r="D406" s="264" t="s">
        <v>8528</v>
      </c>
      <c r="F406" s="266"/>
      <c r="G406" s="267" t="s">
        <v>16952</v>
      </c>
      <c r="H406" s="262" t="s">
        <v>4770</v>
      </c>
      <c r="I406" s="263" t="s">
        <v>4623</v>
      </c>
      <c r="J406" s="264" t="s">
        <v>8528</v>
      </c>
      <c r="K406" s="264" t="s">
        <v>8528</v>
      </c>
    </row>
    <row r="407" spans="1:11" ht="12.75" x14ac:dyDescent="0.2">
      <c r="A407" s="261">
        <v>93421</v>
      </c>
      <c r="B407" s="262" t="s">
        <v>4772</v>
      </c>
      <c r="C407" s="263" t="s">
        <v>4623</v>
      </c>
      <c r="D407" s="264" t="s">
        <v>16953</v>
      </c>
      <c r="F407" s="266"/>
      <c r="G407" s="267" t="s">
        <v>16954</v>
      </c>
      <c r="H407" s="262" t="s">
        <v>4772</v>
      </c>
      <c r="I407" s="263" t="s">
        <v>4623</v>
      </c>
      <c r="J407" s="264" t="s">
        <v>16953</v>
      </c>
      <c r="K407" s="264" t="s">
        <v>16953</v>
      </c>
    </row>
    <row r="408" spans="1:11" ht="12.75" x14ac:dyDescent="0.2">
      <c r="A408" s="261">
        <v>93427</v>
      </c>
      <c r="B408" s="262" t="s">
        <v>4773</v>
      </c>
      <c r="C408" s="263" t="s">
        <v>4623</v>
      </c>
      <c r="D408" s="264" t="s">
        <v>15042</v>
      </c>
      <c r="F408" s="266"/>
      <c r="G408" s="267" t="s">
        <v>16955</v>
      </c>
      <c r="H408" s="262" t="s">
        <v>4773</v>
      </c>
      <c r="I408" s="263" t="s">
        <v>4623</v>
      </c>
      <c r="J408" s="264" t="s">
        <v>15042</v>
      </c>
      <c r="K408" s="264" t="s">
        <v>15042</v>
      </c>
    </row>
    <row r="409" spans="1:11" ht="25.5" x14ac:dyDescent="0.2">
      <c r="A409" s="261">
        <v>93433</v>
      </c>
      <c r="B409" s="262" t="s">
        <v>4774</v>
      </c>
      <c r="C409" s="263" t="s">
        <v>4623</v>
      </c>
      <c r="D409" s="264" t="s">
        <v>16956</v>
      </c>
      <c r="F409" s="266"/>
      <c r="G409" s="267" t="s">
        <v>16957</v>
      </c>
      <c r="H409" s="262" t="s">
        <v>4774</v>
      </c>
      <c r="I409" s="263" t="s">
        <v>4623</v>
      </c>
      <c r="J409" s="264" t="s">
        <v>16956</v>
      </c>
      <c r="K409" s="264" t="s">
        <v>16958</v>
      </c>
    </row>
    <row r="410" spans="1:11" ht="25.5" x14ac:dyDescent="0.2">
      <c r="A410" s="261">
        <v>93439</v>
      </c>
      <c r="B410" s="262" t="s">
        <v>4775</v>
      </c>
      <c r="C410" s="263" t="s">
        <v>4623</v>
      </c>
      <c r="D410" s="264" t="s">
        <v>14469</v>
      </c>
      <c r="F410" s="266"/>
      <c r="G410" s="267" t="s">
        <v>16959</v>
      </c>
      <c r="H410" s="262" t="s">
        <v>4775</v>
      </c>
      <c r="I410" s="263" t="s">
        <v>4623</v>
      </c>
      <c r="J410" s="264" t="s">
        <v>14469</v>
      </c>
      <c r="K410" s="264" t="s">
        <v>16960</v>
      </c>
    </row>
    <row r="411" spans="1:11" ht="25.5" x14ac:dyDescent="0.2">
      <c r="A411" s="261">
        <v>95121</v>
      </c>
      <c r="B411" s="262" t="s">
        <v>4776</v>
      </c>
      <c r="C411" s="263" t="s">
        <v>4623</v>
      </c>
      <c r="D411" s="264" t="s">
        <v>16961</v>
      </c>
      <c r="F411" s="266"/>
      <c r="G411" s="267" t="s">
        <v>16962</v>
      </c>
      <c r="H411" s="262" t="s">
        <v>4776</v>
      </c>
      <c r="I411" s="263" t="s">
        <v>4623</v>
      </c>
      <c r="J411" s="264" t="s">
        <v>16961</v>
      </c>
      <c r="K411" s="264" t="s">
        <v>16963</v>
      </c>
    </row>
    <row r="412" spans="1:11" ht="25.5" x14ac:dyDescent="0.2">
      <c r="A412" s="261">
        <v>95127</v>
      </c>
      <c r="B412" s="262" t="s">
        <v>4777</v>
      </c>
      <c r="C412" s="263" t="s">
        <v>4623</v>
      </c>
      <c r="D412" s="264" t="s">
        <v>16964</v>
      </c>
      <c r="F412" s="266"/>
      <c r="G412" s="267" t="s">
        <v>16965</v>
      </c>
      <c r="H412" s="262" t="s">
        <v>4777</v>
      </c>
      <c r="I412" s="263" t="s">
        <v>4623</v>
      </c>
      <c r="J412" s="264" t="s">
        <v>16964</v>
      </c>
      <c r="K412" s="264" t="s">
        <v>16966</v>
      </c>
    </row>
    <row r="413" spans="1:11" ht="25.5" x14ac:dyDescent="0.2">
      <c r="A413" s="261">
        <v>95133</v>
      </c>
      <c r="B413" s="262" t="s">
        <v>4778</v>
      </c>
      <c r="C413" s="263" t="s">
        <v>4623</v>
      </c>
      <c r="D413" s="264" t="s">
        <v>16967</v>
      </c>
      <c r="F413" s="266"/>
      <c r="G413" s="267" t="s">
        <v>16968</v>
      </c>
      <c r="H413" s="262" t="s">
        <v>4778</v>
      </c>
      <c r="I413" s="263" t="s">
        <v>4623</v>
      </c>
      <c r="J413" s="264" t="s">
        <v>16967</v>
      </c>
      <c r="K413" s="264" t="s">
        <v>16969</v>
      </c>
    </row>
    <row r="414" spans="1:11" ht="25.5" x14ac:dyDescent="0.2">
      <c r="A414" s="261">
        <v>95139</v>
      </c>
      <c r="B414" s="262" t="s">
        <v>4779</v>
      </c>
      <c r="C414" s="263" t="s">
        <v>4623</v>
      </c>
      <c r="D414" s="264" t="s">
        <v>5305</v>
      </c>
      <c r="F414" s="266"/>
      <c r="G414" s="267" t="s">
        <v>16970</v>
      </c>
      <c r="H414" s="262" t="s">
        <v>4779</v>
      </c>
      <c r="I414" s="263" t="s">
        <v>4623</v>
      </c>
      <c r="J414" s="264" t="s">
        <v>5305</v>
      </c>
      <c r="K414" s="264" t="s">
        <v>5305</v>
      </c>
    </row>
    <row r="415" spans="1:11" ht="25.5" x14ac:dyDescent="0.2">
      <c r="A415" s="261">
        <v>95212</v>
      </c>
      <c r="B415" s="262" t="s">
        <v>4781</v>
      </c>
      <c r="C415" s="263" t="s">
        <v>4623</v>
      </c>
      <c r="D415" s="264" t="s">
        <v>12027</v>
      </c>
      <c r="F415" s="266"/>
      <c r="G415" s="267" t="s">
        <v>16971</v>
      </c>
      <c r="H415" s="262" t="s">
        <v>4781</v>
      </c>
      <c r="I415" s="263" t="s">
        <v>4623</v>
      </c>
      <c r="J415" s="264" t="s">
        <v>12027</v>
      </c>
      <c r="K415" s="264" t="s">
        <v>16972</v>
      </c>
    </row>
    <row r="416" spans="1:11" ht="25.5" x14ac:dyDescent="0.2">
      <c r="A416" s="261">
        <v>95218</v>
      </c>
      <c r="B416" s="262" t="s">
        <v>4782</v>
      </c>
      <c r="C416" s="263" t="s">
        <v>4623</v>
      </c>
      <c r="D416" s="264" t="s">
        <v>5252</v>
      </c>
      <c r="F416" s="266"/>
      <c r="G416" s="267" t="s">
        <v>16973</v>
      </c>
      <c r="H416" s="262" t="s">
        <v>4782</v>
      </c>
      <c r="I416" s="263" t="s">
        <v>4623</v>
      </c>
      <c r="J416" s="264" t="s">
        <v>5252</v>
      </c>
      <c r="K416" s="264" t="s">
        <v>16974</v>
      </c>
    </row>
    <row r="417" spans="1:11" ht="12.75" x14ac:dyDescent="0.2">
      <c r="A417" s="261">
        <v>95258</v>
      </c>
      <c r="B417" s="262" t="s">
        <v>4783</v>
      </c>
      <c r="C417" s="263" t="s">
        <v>4623</v>
      </c>
      <c r="D417" s="264" t="s">
        <v>9075</v>
      </c>
      <c r="F417" s="266"/>
      <c r="G417" s="267" t="s">
        <v>16975</v>
      </c>
      <c r="H417" s="262" t="s">
        <v>4783</v>
      </c>
      <c r="I417" s="263" t="s">
        <v>4623</v>
      </c>
      <c r="J417" s="264" t="s">
        <v>9075</v>
      </c>
      <c r="K417" s="264" t="s">
        <v>12305</v>
      </c>
    </row>
    <row r="418" spans="1:11" ht="25.5" x14ac:dyDescent="0.2">
      <c r="A418" s="261">
        <v>95264</v>
      </c>
      <c r="B418" s="262" t="s">
        <v>4785</v>
      </c>
      <c r="C418" s="263" t="s">
        <v>4623</v>
      </c>
      <c r="D418" s="264" t="s">
        <v>13071</v>
      </c>
      <c r="F418" s="266"/>
      <c r="G418" s="267" t="s">
        <v>16976</v>
      </c>
      <c r="H418" s="262" t="s">
        <v>4785</v>
      </c>
      <c r="I418" s="263" t="s">
        <v>4623</v>
      </c>
      <c r="J418" s="264" t="s">
        <v>13071</v>
      </c>
      <c r="K418" s="264" t="s">
        <v>13071</v>
      </c>
    </row>
    <row r="419" spans="1:11" ht="25.5" x14ac:dyDescent="0.2">
      <c r="A419" s="261">
        <v>95270</v>
      </c>
      <c r="B419" s="262" t="s">
        <v>4787</v>
      </c>
      <c r="C419" s="263" t="s">
        <v>4623</v>
      </c>
      <c r="D419" s="264" t="s">
        <v>7141</v>
      </c>
      <c r="F419" s="266"/>
      <c r="G419" s="267" t="s">
        <v>16977</v>
      </c>
      <c r="H419" s="262" t="s">
        <v>4787</v>
      </c>
      <c r="I419" s="263" t="s">
        <v>4623</v>
      </c>
      <c r="J419" s="264" t="s">
        <v>7141</v>
      </c>
      <c r="K419" s="264" t="s">
        <v>7141</v>
      </c>
    </row>
    <row r="420" spans="1:11" ht="25.5" x14ac:dyDescent="0.2">
      <c r="A420" s="261">
        <v>95276</v>
      </c>
      <c r="B420" s="262" t="s">
        <v>4789</v>
      </c>
      <c r="C420" s="263" t="s">
        <v>4623</v>
      </c>
      <c r="D420" s="264" t="s">
        <v>14916</v>
      </c>
      <c r="F420" s="266"/>
      <c r="G420" s="267" t="s">
        <v>16978</v>
      </c>
      <c r="H420" s="262" t="s">
        <v>4789</v>
      </c>
      <c r="I420" s="263" t="s">
        <v>4623</v>
      </c>
      <c r="J420" s="264" t="s">
        <v>14916</v>
      </c>
      <c r="K420" s="264" t="s">
        <v>14916</v>
      </c>
    </row>
    <row r="421" spans="1:11" ht="25.5" x14ac:dyDescent="0.2">
      <c r="A421" s="261">
        <v>95282</v>
      </c>
      <c r="B421" s="262" t="s">
        <v>4790</v>
      </c>
      <c r="C421" s="263" t="s">
        <v>4623</v>
      </c>
      <c r="D421" s="264" t="s">
        <v>7141</v>
      </c>
      <c r="F421" s="266"/>
      <c r="G421" s="267" t="s">
        <v>16979</v>
      </c>
      <c r="H421" s="262" t="s">
        <v>4790</v>
      </c>
      <c r="I421" s="263" t="s">
        <v>4623</v>
      </c>
      <c r="J421" s="264" t="s">
        <v>7141</v>
      </c>
      <c r="K421" s="264" t="s">
        <v>7141</v>
      </c>
    </row>
    <row r="422" spans="1:11" ht="25.5" x14ac:dyDescent="0.2">
      <c r="A422" s="261">
        <v>95620</v>
      </c>
      <c r="B422" s="262" t="s">
        <v>4792</v>
      </c>
      <c r="C422" s="263" t="s">
        <v>4623</v>
      </c>
      <c r="D422" s="264" t="s">
        <v>14401</v>
      </c>
      <c r="F422" s="266"/>
      <c r="G422" s="267" t="s">
        <v>16980</v>
      </c>
      <c r="H422" s="262" t="s">
        <v>4792</v>
      </c>
      <c r="I422" s="263" t="s">
        <v>4623</v>
      </c>
      <c r="J422" s="264" t="s">
        <v>14401</v>
      </c>
      <c r="K422" s="264" t="s">
        <v>14675</v>
      </c>
    </row>
    <row r="423" spans="1:11" ht="25.5" x14ac:dyDescent="0.2">
      <c r="A423" s="261">
        <v>95631</v>
      </c>
      <c r="B423" s="262" t="s">
        <v>4794</v>
      </c>
      <c r="C423" s="263" t="s">
        <v>4623</v>
      </c>
      <c r="D423" s="264" t="s">
        <v>16981</v>
      </c>
      <c r="F423" s="266"/>
      <c r="G423" s="267" t="s">
        <v>16982</v>
      </c>
      <c r="H423" s="262" t="s">
        <v>4794</v>
      </c>
      <c r="I423" s="263" t="s">
        <v>4623</v>
      </c>
      <c r="J423" s="264" t="s">
        <v>16981</v>
      </c>
      <c r="K423" s="264" t="s">
        <v>16983</v>
      </c>
    </row>
    <row r="424" spans="1:11" ht="25.5" x14ac:dyDescent="0.2">
      <c r="A424" s="261">
        <v>95702</v>
      </c>
      <c r="B424" s="262" t="s">
        <v>4795</v>
      </c>
      <c r="C424" s="263" t="s">
        <v>4623</v>
      </c>
      <c r="D424" s="264" t="s">
        <v>16984</v>
      </c>
      <c r="F424" s="266"/>
      <c r="G424" s="267" t="s">
        <v>16985</v>
      </c>
      <c r="H424" s="262" t="s">
        <v>4795</v>
      </c>
      <c r="I424" s="263" t="s">
        <v>4623</v>
      </c>
      <c r="J424" s="264" t="s">
        <v>16984</v>
      </c>
      <c r="K424" s="264" t="s">
        <v>16986</v>
      </c>
    </row>
    <row r="425" spans="1:11" ht="25.5" x14ac:dyDescent="0.2">
      <c r="A425" s="261">
        <v>95708</v>
      </c>
      <c r="B425" s="262" t="s">
        <v>4797</v>
      </c>
      <c r="C425" s="263" t="s">
        <v>4623</v>
      </c>
      <c r="D425" s="264" t="s">
        <v>16987</v>
      </c>
      <c r="F425" s="266"/>
      <c r="G425" s="267" t="s">
        <v>16988</v>
      </c>
      <c r="H425" s="262" t="s">
        <v>4797</v>
      </c>
      <c r="I425" s="263" t="s">
        <v>4623</v>
      </c>
      <c r="J425" s="264" t="s">
        <v>16987</v>
      </c>
      <c r="K425" s="264" t="s">
        <v>16989</v>
      </c>
    </row>
    <row r="426" spans="1:11" ht="38.25" x14ac:dyDescent="0.2">
      <c r="A426" s="261">
        <v>95714</v>
      </c>
      <c r="B426" s="262" t="s">
        <v>4798</v>
      </c>
      <c r="C426" s="263" t="s">
        <v>4623</v>
      </c>
      <c r="D426" s="264" t="s">
        <v>16990</v>
      </c>
      <c r="F426" s="266"/>
      <c r="G426" s="267" t="s">
        <v>16991</v>
      </c>
      <c r="H426" s="262" t="s">
        <v>4798</v>
      </c>
      <c r="I426" s="263" t="s">
        <v>4623</v>
      </c>
      <c r="J426" s="264" t="s">
        <v>16990</v>
      </c>
      <c r="K426" s="264" t="s">
        <v>16992</v>
      </c>
    </row>
    <row r="427" spans="1:11" ht="38.25" x14ac:dyDescent="0.2">
      <c r="A427" s="261">
        <v>95720</v>
      </c>
      <c r="B427" s="262" t="s">
        <v>4799</v>
      </c>
      <c r="C427" s="263" t="s">
        <v>4623</v>
      </c>
      <c r="D427" s="264" t="s">
        <v>16993</v>
      </c>
      <c r="F427" s="266"/>
      <c r="G427" s="267" t="s">
        <v>16994</v>
      </c>
      <c r="H427" s="262" t="s">
        <v>4799</v>
      </c>
      <c r="I427" s="263" t="s">
        <v>4623</v>
      </c>
      <c r="J427" s="264" t="s">
        <v>16993</v>
      </c>
      <c r="K427" s="264" t="s">
        <v>16995</v>
      </c>
    </row>
    <row r="428" spans="1:11" ht="25.5" x14ac:dyDescent="0.2">
      <c r="A428" s="261">
        <v>95872</v>
      </c>
      <c r="B428" s="262" t="s">
        <v>4800</v>
      </c>
      <c r="C428" s="263" t="s">
        <v>4623</v>
      </c>
      <c r="D428" s="264" t="s">
        <v>16996</v>
      </c>
      <c r="F428" s="266"/>
      <c r="G428" s="267" t="s">
        <v>16997</v>
      </c>
      <c r="H428" s="262" t="s">
        <v>4800</v>
      </c>
      <c r="I428" s="263" t="s">
        <v>4623</v>
      </c>
      <c r="J428" s="264" t="s">
        <v>16996</v>
      </c>
      <c r="K428" s="264" t="s">
        <v>16996</v>
      </c>
    </row>
    <row r="429" spans="1:11" ht="25.5" x14ac:dyDescent="0.2">
      <c r="A429" s="261">
        <v>96013</v>
      </c>
      <c r="B429" s="262" t="s">
        <v>4801</v>
      </c>
      <c r="C429" s="263" t="s">
        <v>4623</v>
      </c>
      <c r="D429" s="264" t="s">
        <v>16998</v>
      </c>
      <c r="F429" s="266"/>
      <c r="G429" s="267" t="s">
        <v>16999</v>
      </c>
      <c r="H429" s="262" t="s">
        <v>4801</v>
      </c>
      <c r="I429" s="263" t="s">
        <v>4623</v>
      </c>
      <c r="J429" s="264" t="s">
        <v>16998</v>
      </c>
      <c r="K429" s="264" t="s">
        <v>17000</v>
      </c>
    </row>
    <row r="430" spans="1:11" ht="25.5" x14ac:dyDescent="0.2">
      <c r="A430" s="261">
        <v>96020</v>
      </c>
      <c r="B430" s="262" t="s">
        <v>4802</v>
      </c>
      <c r="C430" s="263" t="s">
        <v>4623</v>
      </c>
      <c r="D430" s="264" t="s">
        <v>17001</v>
      </c>
      <c r="F430" s="266"/>
      <c r="G430" s="267" t="s">
        <v>17002</v>
      </c>
      <c r="H430" s="262" t="s">
        <v>4802</v>
      </c>
      <c r="I430" s="263" t="s">
        <v>4623</v>
      </c>
      <c r="J430" s="264" t="s">
        <v>17001</v>
      </c>
      <c r="K430" s="264" t="s">
        <v>17003</v>
      </c>
    </row>
    <row r="431" spans="1:11" ht="25.5" x14ac:dyDescent="0.2">
      <c r="A431" s="261">
        <v>96028</v>
      </c>
      <c r="B431" s="262" t="s">
        <v>4803</v>
      </c>
      <c r="C431" s="263" t="s">
        <v>4623</v>
      </c>
      <c r="D431" s="264" t="s">
        <v>17004</v>
      </c>
      <c r="F431" s="266"/>
      <c r="G431" s="267" t="s">
        <v>17005</v>
      </c>
      <c r="H431" s="262" t="s">
        <v>4803</v>
      </c>
      <c r="I431" s="263" t="s">
        <v>4623</v>
      </c>
      <c r="J431" s="264" t="s">
        <v>17004</v>
      </c>
      <c r="K431" s="264" t="s">
        <v>17006</v>
      </c>
    </row>
    <row r="432" spans="1:11" ht="25.5" x14ac:dyDescent="0.2">
      <c r="A432" s="261">
        <v>96035</v>
      </c>
      <c r="B432" s="262" t="s">
        <v>4804</v>
      </c>
      <c r="C432" s="263" t="s">
        <v>4623</v>
      </c>
      <c r="D432" s="264" t="s">
        <v>17007</v>
      </c>
      <c r="F432" s="266"/>
      <c r="G432" s="267" t="s">
        <v>17008</v>
      </c>
      <c r="H432" s="262" t="s">
        <v>4804</v>
      </c>
      <c r="I432" s="263" t="s">
        <v>4623</v>
      </c>
      <c r="J432" s="264" t="s">
        <v>17007</v>
      </c>
      <c r="K432" s="264" t="s">
        <v>17009</v>
      </c>
    </row>
    <row r="433" spans="1:11" ht="25.5" x14ac:dyDescent="0.2">
      <c r="A433" s="261">
        <v>96157</v>
      </c>
      <c r="B433" s="262" t="s">
        <v>4805</v>
      </c>
      <c r="C433" s="263" t="s">
        <v>4623</v>
      </c>
      <c r="D433" s="264" t="s">
        <v>17010</v>
      </c>
      <c r="F433" s="266"/>
      <c r="G433" s="267" t="s">
        <v>17011</v>
      </c>
      <c r="H433" s="262" t="s">
        <v>4805</v>
      </c>
      <c r="I433" s="263" t="s">
        <v>4623</v>
      </c>
      <c r="J433" s="264" t="s">
        <v>17010</v>
      </c>
      <c r="K433" s="264" t="s">
        <v>13888</v>
      </c>
    </row>
    <row r="434" spans="1:11" ht="25.5" x14ac:dyDescent="0.2">
      <c r="A434" s="261">
        <v>96158</v>
      </c>
      <c r="B434" s="262" t="s">
        <v>4806</v>
      </c>
      <c r="C434" s="263" t="s">
        <v>4623</v>
      </c>
      <c r="D434" s="264" t="s">
        <v>17012</v>
      </c>
      <c r="F434" s="266"/>
      <c r="G434" s="267" t="s">
        <v>17013</v>
      </c>
      <c r="H434" s="262" t="s">
        <v>4806</v>
      </c>
      <c r="I434" s="263" t="s">
        <v>4623</v>
      </c>
      <c r="J434" s="264" t="s">
        <v>17012</v>
      </c>
      <c r="K434" s="264" t="s">
        <v>17014</v>
      </c>
    </row>
    <row r="435" spans="1:11" ht="25.5" x14ac:dyDescent="0.2">
      <c r="A435" s="261">
        <v>96245</v>
      </c>
      <c r="B435" s="262" t="s">
        <v>4807</v>
      </c>
      <c r="C435" s="263" t="s">
        <v>4623</v>
      </c>
      <c r="D435" s="264" t="s">
        <v>14475</v>
      </c>
      <c r="F435" s="266"/>
      <c r="G435" s="261" t="s">
        <v>17015</v>
      </c>
      <c r="H435" s="262" t="s">
        <v>4807</v>
      </c>
      <c r="I435" s="263" t="s">
        <v>4623</v>
      </c>
      <c r="J435" s="264" t="s">
        <v>14475</v>
      </c>
      <c r="K435" s="264" t="s">
        <v>15225</v>
      </c>
    </row>
    <row r="436" spans="1:11" ht="25.5" x14ac:dyDescent="0.2">
      <c r="A436" s="261">
        <v>96303</v>
      </c>
      <c r="B436" s="262" t="s">
        <v>4808</v>
      </c>
      <c r="C436" s="263" t="s">
        <v>4623</v>
      </c>
      <c r="D436" s="264" t="s">
        <v>17016</v>
      </c>
      <c r="F436" s="266"/>
      <c r="G436" s="261" t="s">
        <v>17017</v>
      </c>
      <c r="H436" s="262" t="s">
        <v>4808</v>
      </c>
      <c r="I436" s="263" t="s">
        <v>4623</v>
      </c>
      <c r="J436" s="264" t="s">
        <v>17016</v>
      </c>
      <c r="K436" s="264" t="s">
        <v>17018</v>
      </c>
    </row>
    <row r="437" spans="1:11" ht="25.5" x14ac:dyDescent="0.2">
      <c r="A437" s="261">
        <v>96309</v>
      </c>
      <c r="B437" s="262" t="s">
        <v>4809</v>
      </c>
      <c r="C437" s="263" t="s">
        <v>4623</v>
      </c>
      <c r="D437" s="264" t="s">
        <v>12499</v>
      </c>
      <c r="F437" s="266"/>
      <c r="G437" s="261" t="s">
        <v>17019</v>
      </c>
      <c r="H437" s="262" t="s">
        <v>4809</v>
      </c>
      <c r="I437" s="263" t="s">
        <v>4623</v>
      </c>
      <c r="J437" s="264" t="s">
        <v>12499</v>
      </c>
      <c r="K437" s="264" t="s">
        <v>12499</v>
      </c>
    </row>
    <row r="438" spans="1:11" ht="25.5" x14ac:dyDescent="0.2">
      <c r="A438" s="261">
        <v>96463</v>
      </c>
      <c r="B438" s="262" t="s">
        <v>4811</v>
      </c>
      <c r="C438" s="263" t="s">
        <v>4623</v>
      </c>
      <c r="D438" s="264" t="s">
        <v>17020</v>
      </c>
      <c r="F438" s="266"/>
      <c r="G438" s="261" t="s">
        <v>17021</v>
      </c>
      <c r="H438" s="262" t="s">
        <v>4811</v>
      </c>
      <c r="I438" s="263" t="s">
        <v>4623</v>
      </c>
      <c r="J438" s="264" t="s">
        <v>17020</v>
      </c>
      <c r="K438" s="264" t="s">
        <v>14500</v>
      </c>
    </row>
    <row r="439" spans="1:11" ht="25.5" x14ac:dyDescent="0.2">
      <c r="A439" s="261">
        <v>5632</v>
      </c>
      <c r="B439" s="262" t="s">
        <v>4812</v>
      </c>
      <c r="C439" s="263" t="s">
        <v>4813</v>
      </c>
      <c r="D439" s="264" t="s">
        <v>17022</v>
      </c>
      <c r="F439" s="266"/>
      <c r="G439" s="261" t="s">
        <v>17023</v>
      </c>
      <c r="H439" s="262" t="s">
        <v>4812</v>
      </c>
      <c r="I439" s="263" t="s">
        <v>4813</v>
      </c>
      <c r="J439" s="264" t="s">
        <v>17022</v>
      </c>
      <c r="K439" s="264" t="s">
        <v>17024</v>
      </c>
    </row>
    <row r="440" spans="1:11" ht="38.25" x14ac:dyDescent="0.2">
      <c r="A440" s="261">
        <v>5679</v>
      </c>
      <c r="B440" s="262" t="s">
        <v>4814</v>
      </c>
      <c r="C440" s="263" t="s">
        <v>4813</v>
      </c>
      <c r="D440" s="264" t="s">
        <v>7828</v>
      </c>
      <c r="F440" s="266"/>
      <c r="G440" s="261" t="s">
        <v>17025</v>
      </c>
      <c r="H440" s="262" t="s">
        <v>4814</v>
      </c>
      <c r="I440" s="263" t="s">
        <v>4813</v>
      </c>
      <c r="J440" s="264" t="s">
        <v>7828</v>
      </c>
      <c r="K440" s="264" t="s">
        <v>17026</v>
      </c>
    </row>
    <row r="441" spans="1:11" ht="38.25" x14ac:dyDescent="0.2">
      <c r="A441" s="261">
        <v>5681</v>
      </c>
      <c r="B441" s="262" t="s">
        <v>4816</v>
      </c>
      <c r="C441" s="263" t="s">
        <v>4813</v>
      </c>
      <c r="D441" s="264" t="s">
        <v>17027</v>
      </c>
      <c r="F441" s="266"/>
      <c r="G441" s="261" t="s">
        <v>17028</v>
      </c>
      <c r="H441" s="262" t="s">
        <v>4816</v>
      </c>
      <c r="I441" s="263" t="s">
        <v>4813</v>
      </c>
      <c r="J441" s="264" t="s">
        <v>17027</v>
      </c>
      <c r="K441" s="264" t="s">
        <v>13611</v>
      </c>
    </row>
    <row r="442" spans="1:11" ht="25.5" x14ac:dyDescent="0.2">
      <c r="A442" s="261">
        <v>5685</v>
      </c>
      <c r="B442" s="262" t="s">
        <v>4817</v>
      </c>
      <c r="C442" s="263" t="s">
        <v>4813</v>
      </c>
      <c r="D442" s="264" t="s">
        <v>4954</v>
      </c>
      <c r="F442" s="266"/>
      <c r="G442" s="261" t="s">
        <v>17029</v>
      </c>
      <c r="H442" s="262" t="s">
        <v>4817</v>
      </c>
      <c r="I442" s="263" t="s">
        <v>4813</v>
      </c>
      <c r="J442" s="264" t="s">
        <v>4954</v>
      </c>
      <c r="K442" s="264" t="s">
        <v>17030</v>
      </c>
    </row>
    <row r="443" spans="1:11" ht="25.5" x14ac:dyDescent="0.2">
      <c r="A443" s="261">
        <v>5690</v>
      </c>
      <c r="B443" s="262" t="s">
        <v>4819</v>
      </c>
      <c r="C443" s="263" t="s">
        <v>4813</v>
      </c>
      <c r="D443" s="264" t="s">
        <v>12643</v>
      </c>
      <c r="F443" s="266"/>
      <c r="G443" s="261" t="s">
        <v>17031</v>
      </c>
      <c r="H443" s="262" t="s">
        <v>4819</v>
      </c>
      <c r="I443" s="263" t="s">
        <v>4813</v>
      </c>
      <c r="J443" s="264" t="s">
        <v>12643</v>
      </c>
      <c r="K443" s="264" t="s">
        <v>12643</v>
      </c>
    </row>
    <row r="444" spans="1:11" ht="25.5" x14ac:dyDescent="0.2">
      <c r="A444" s="261">
        <v>5806</v>
      </c>
      <c r="B444" s="262" t="s">
        <v>4821</v>
      </c>
      <c r="C444" s="263" t="s">
        <v>4813</v>
      </c>
      <c r="D444" s="264" t="s">
        <v>4822</v>
      </c>
      <c r="F444" s="266"/>
      <c r="G444" s="261" t="s">
        <v>17032</v>
      </c>
      <c r="H444" s="262" t="s">
        <v>4821</v>
      </c>
      <c r="I444" s="263" t="s">
        <v>4813</v>
      </c>
      <c r="J444" s="264" t="s">
        <v>4822</v>
      </c>
      <c r="K444" s="264" t="s">
        <v>4822</v>
      </c>
    </row>
    <row r="445" spans="1:11" ht="38.25" x14ac:dyDescent="0.2">
      <c r="A445" s="261">
        <v>5826</v>
      </c>
      <c r="B445" s="262" t="s">
        <v>4823</v>
      </c>
      <c r="C445" s="263" t="s">
        <v>4813</v>
      </c>
      <c r="D445" s="264" t="s">
        <v>4824</v>
      </c>
      <c r="F445" s="266"/>
      <c r="G445" s="261" t="s">
        <v>17033</v>
      </c>
      <c r="H445" s="262" t="s">
        <v>4823</v>
      </c>
      <c r="I445" s="263" t="s">
        <v>4813</v>
      </c>
      <c r="J445" s="264" t="s">
        <v>4824</v>
      </c>
      <c r="K445" s="264" t="s">
        <v>14626</v>
      </c>
    </row>
    <row r="446" spans="1:11" ht="12.75" x14ac:dyDescent="0.2">
      <c r="A446" s="261">
        <v>5829</v>
      </c>
      <c r="B446" s="262" t="s">
        <v>4825</v>
      </c>
      <c r="C446" s="263" t="s">
        <v>4813</v>
      </c>
      <c r="D446" s="264" t="s">
        <v>17034</v>
      </c>
      <c r="F446" s="266"/>
      <c r="G446" s="261" t="s">
        <v>17035</v>
      </c>
      <c r="H446" s="262" t="s">
        <v>4825</v>
      </c>
      <c r="I446" s="263" t="s">
        <v>4813</v>
      </c>
      <c r="J446" s="264" t="s">
        <v>17034</v>
      </c>
      <c r="K446" s="264" t="s">
        <v>17036</v>
      </c>
    </row>
    <row r="447" spans="1:11" ht="25.5" x14ac:dyDescent="0.2">
      <c r="A447" s="261">
        <v>5837</v>
      </c>
      <c r="B447" s="262" t="s">
        <v>4826</v>
      </c>
      <c r="C447" s="263" t="s">
        <v>4813</v>
      </c>
      <c r="D447" s="264" t="s">
        <v>17037</v>
      </c>
      <c r="F447" s="266"/>
      <c r="G447" s="261" t="s">
        <v>17038</v>
      </c>
      <c r="H447" s="262" t="s">
        <v>4826</v>
      </c>
      <c r="I447" s="263" t="s">
        <v>4813</v>
      </c>
      <c r="J447" s="264" t="s">
        <v>17037</v>
      </c>
      <c r="K447" s="264" t="s">
        <v>17039</v>
      </c>
    </row>
    <row r="448" spans="1:11" ht="25.5" x14ac:dyDescent="0.2">
      <c r="A448" s="261">
        <v>5841</v>
      </c>
      <c r="B448" s="262" t="s">
        <v>4827</v>
      </c>
      <c r="C448" s="263" t="s">
        <v>4813</v>
      </c>
      <c r="D448" s="264" t="s">
        <v>4313</v>
      </c>
      <c r="F448" s="266"/>
      <c r="G448" s="261" t="s">
        <v>17040</v>
      </c>
      <c r="H448" s="262" t="s">
        <v>4827</v>
      </c>
      <c r="I448" s="263" t="s">
        <v>4813</v>
      </c>
      <c r="J448" s="264" t="s">
        <v>4313</v>
      </c>
      <c r="K448" s="264" t="s">
        <v>4313</v>
      </c>
    </row>
    <row r="449" spans="1:11" ht="25.5" x14ac:dyDescent="0.2">
      <c r="A449" s="261">
        <v>5845</v>
      </c>
      <c r="B449" s="262" t="s">
        <v>4829</v>
      </c>
      <c r="C449" s="263" t="s">
        <v>4813</v>
      </c>
      <c r="D449" s="264" t="s">
        <v>10038</v>
      </c>
      <c r="F449" s="266"/>
      <c r="G449" s="261" t="s">
        <v>17041</v>
      </c>
      <c r="H449" s="262" t="s">
        <v>4829</v>
      </c>
      <c r="I449" s="263" t="s">
        <v>4813</v>
      </c>
      <c r="J449" s="264" t="s">
        <v>10038</v>
      </c>
      <c r="K449" s="264" t="s">
        <v>9256</v>
      </c>
    </row>
    <row r="450" spans="1:11" ht="25.5" x14ac:dyDescent="0.2">
      <c r="A450" s="261">
        <v>5849</v>
      </c>
      <c r="B450" s="262" t="s">
        <v>4830</v>
      </c>
      <c r="C450" s="263" t="s">
        <v>4813</v>
      </c>
      <c r="D450" s="264" t="s">
        <v>17042</v>
      </c>
      <c r="F450" s="266"/>
      <c r="G450" s="261" t="s">
        <v>17043</v>
      </c>
      <c r="H450" s="262" t="s">
        <v>4830</v>
      </c>
      <c r="I450" s="263" t="s">
        <v>4813</v>
      </c>
      <c r="J450" s="264" t="s">
        <v>17042</v>
      </c>
      <c r="K450" s="264" t="s">
        <v>17044</v>
      </c>
    </row>
    <row r="451" spans="1:11" ht="25.5" x14ac:dyDescent="0.2">
      <c r="A451" s="261">
        <v>5853</v>
      </c>
      <c r="B451" s="262" t="s">
        <v>4831</v>
      </c>
      <c r="C451" s="263" t="s">
        <v>4813</v>
      </c>
      <c r="D451" s="264" t="s">
        <v>17045</v>
      </c>
      <c r="F451" s="266"/>
      <c r="G451" s="267" t="s">
        <v>17046</v>
      </c>
      <c r="H451" s="262" t="s">
        <v>4831</v>
      </c>
      <c r="I451" s="263" t="s">
        <v>4813</v>
      </c>
      <c r="J451" s="264" t="s">
        <v>17045</v>
      </c>
      <c r="K451" s="264" t="s">
        <v>17047</v>
      </c>
    </row>
    <row r="452" spans="1:11" ht="25.5" x14ac:dyDescent="0.2">
      <c r="A452" s="261">
        <v>5857</v>
      </c>
      <c r="B452" s="262" t="s">
        <v>4833</v>
      </c>
      <c r="C452" s="263" t="s">
        <v>4813</v>
      </c>
      <c r="D452" s="264" t="s">
        <v>17048</v>
      </c>
      <c r="F452" s="266"/>
      <c r="G452" s="267" t="s">
        <v>17049</v>
      </c>
      <c r="H452" s="262" t="s">
        <v>4833</v>
      </c>
      <c r="I452" s="263" t="s">
        <v>4813</v>
      </c>
      <c r="J452" s="264" t="s">
        <v>17048</v>
      </c>
      <c r="K452" s="264" t="s">
        <v>17050</v>
      </c>
    </row>
    <row r="453" spans="1:11" ht="25.5" x14ac:dyDescent="0.2">
      <c r="A453" s="261">
        <v>5865</v>
      </c>
      <c r="B453" s="262" t="s">
        <v>4834</v>
      </c>
      <c r="C453" s="263" t="s">
        <v>4813</v>
      </c>
      <c r="D453" s="264" t="s">
        <v>8557</v>
      </c>
      <c r="F453" s="266"/>
      <c r="G453" s="261" t="s">
        <v>17051</v>
      </c>
      <c r="H453" s="262" t="s">
        <v>4834</v>
      </c>
      <c r="I453" s="263" t="s">
        <v>4813</v>
      </c>
      <c r="J453" s="264" t="s">
        <v>8557</v>
      </c>
      <c r="K453" s="264" t="s">
        <v>8557</v>
      </c>
    </row>
    <row r="454" spans="1:11" ht="25.5" x14ac:dyDescent="0.2">
      <c r="A454" s="261">
        <v>5869</v>
      </c>
      <c r="B454" s="262" t="s">
        <v>4836</v>
      </c>
      <c r="C454" s="263" t="s">
        <v>4813</v>
      </c>
      <c r="D454" s="264" t="s">
        <v>14247</v>
      </c>
      <c r="F454" s="266"/>
      <c r="G454" s="261" t="s">
        <v>17052</v>
      </c>
      <c r="H454" s="262" t="s">
        <v>4836</v>
      </c>
      <c r="I454" s="263" t="s">
        <v>4813</v>
      </c>
      <c r="J454" s="264" t="s">
        <v>14247</v>
      </c>
      <c r="K454" s="264" t="s">
        <v>17053</v>
      </c>
    </row>
    <row r="455" spans="1:11" ht="38.25" x14ac:dyDescent="0.2">
      <c r="A455" s="261">
        <v>5877</v>
      </c>
      <c r="B455" s="262" t="s">
        <v>4838</v>
      </c>
      <c r="C455" s="263" t="s">
        <v>4813</v>
      </c>
      <c r="D455" s="264" t="s">
        <v>17054</v>
      </c>
      <c r="F455" s="266"/>
      <c r="G455" s="261" t="s">
        <v>17055</v>
      </c>
      <c r="H455" s="262" t="s">
        <v>4838</v>
      </c>
      <c r="I455" s="263" t="s">
        <v>4813</v>
      </c>
      <c r="J455" s="264" t="s">
        <v>17054</v>
      </c>
      <c r="K455" s="264" t="s">
        <v>17056</v>
      </c>
    </row>
    <row r="456" spans="1:11" ht="25.5" x14ac:dyDescent="0.2">
      <c r="A456" s="261">
        <v>5881</v>
      </c>
      <c r="B456" s="262" t="s">
        <v>4840</v>
      </c>
      <c r="C456" s="263" t="s">
        <v>4813</v>
      </c>
      <c r="D456" s="264" t="s">
        <v>17057</v>
      </c>
      <c r="F456" s="266"/>
      <c r="G456" s="261" t="s">
        <v>17058</v>
      </c>
      <c r="H456" s="262" t="s">
        <v>4840</v>
      </c>
      <c r="I456" s="263" t="s">
        <v>4813</v>
      </c>
      <c r="J456" s="264" t="s">
        <v>17057</v>
      </c>
      <c r="K456" s="264" t="s">
        <v>13101</v>
      </c>
    </row>
    <row r="457" spans="1:11" ht="38.25" x14ac:dyDescent="0.2">
      <c r="A457" s="261">
        <v>5884</v>
      </c>
      <c r="B457" s="262" t="s">
        <v>4842</v>
      </c>
      <c r="C457" s="263" t="s">
        <v>4813</v>
      </c>
      <c r="D457" s="264" t="s">
        <v>17059</v>
      </c>
      <c r="F457" s="266"/>
      <c r="G457" s="261" t="s">
        <v>17060</v>
      </c>
      <c r="H457" s="262" t="s">
        <v>4842</v>
      </c>
      <c r="I457" s="263" t="s">
        <v>4813</v>
      </c>
      <c r="J457" s="264" t="s">
        <v>17059</v>
      </c>
      <c r="K457" s="264" t="s">
        <v>14589</v>
      </c>
    </row>
    <row r="458" spans="1:11" ht="25.5" x14ac:dyDescent="0.2">
      <c r="A458" s="261">
        <v>5892</v>
      </c>
      <c r="B458" s="262" t="s">
        <v>4844</v>
      </c>
      <c r="C458" s="263" t="s">
        <v>4813</v>
      </c>
      <c r="D458" s="264" t="s">
        <v>4845</v>
      </c>
      <c r="F458" s="266"/>
      <c r="G458" s="261" t="s">
        <v>17061</v>
      </c>
      <c r="H458" s="262" t="s">
        <v>4844</v>
      </c>
      <c r="I458" s="263" t="s">
        <v>4813</v>
      </c>
      <c r="J458" s="264" t="s">
        <v>4845</v>
      </c>
      <c r="K458" s="264" t="s">
        <v>17062</v>
      </c>
    </row>
    <row r="459" spans="1:11" ht="25.5" x14ac:dyDescent="0.2">
      <c r="A459" s="261">
        <v>5896</v>
      </c>
      <c r="B459" s="262" t="s">
        <v>4846</v>
      </c>
      <c r="C459" s="263" t="s">
        <v>4813</v>
      </c>
      <c r="D459" s="264" t="s">
        <v>4847</v>
      </c>
      <c r="F459" s="266"/>
      <c r="G459" s="261" t="s">
        <v>17063</v>
      </c>
      <c r="H459" s="262" t="s">
        <v>4846</v>
      </c>
      <c r="I459" s="263" t="s">
        <v>4813</v>
      </c>
      <c r="J459" s="264" t="s">
        <v>4847</v>
      </c>
      <c r="K459" s="264" t="s">
        <v>13421</v>
      </c>
    </row>
    <row r="460" spans="1:11" ht="38.25" x14ac:dyDescent="0.2">
      <c r="A460" s="261">
        <v>5903</v>
      </c>
      <c r="B460" s="262" t="s">
        <v>4848</v>
      </c>
      <c r="C460" s="263" t="s">
        <v>4813</v>
      </c>
      <c r="D460" s="264" t="s">
        <v>7858</v>
      </c>
      <c r="F460" s="266"/>
      <c r="G460" s="261" t="s">
        <v>17064</v>
      </c>
      <c r="H460" s="262" t="s">
        <v>4848</v>
      </c>
      <c r="I460" s="263" t="s">
        <v>4813</v>
      </c>
      <c r="J460" s="264" t="s">
        <v>7858</v>
      </c>
      <c r="K460" s="264" t="s">
        <v>17065</v>
      </c>
    </row>
    <row r="461" spans="1:11" ht="25.5" x14ac:dyDescent="0.2">
      <c r="A461" s="261">
        <v>5911</v>
      </c>
      <c r="B461" s="262" t="s">
        <v>4849</v>
      </c>
      <c r="C461" s="263" t="s">
        <v>4813</v>
      </c>
      <c r="D461" s="264" t="s">
        <v>14199</v>
      </c>
      <c r="F461" s="266"/>
      <c r="G461" s="261" t="s">
        <v>17066</v>
      </c>
      <c r="H461" s="262" t="s">
        <v>4849</v>
      </c>
      <c r="I461" s="263" t="s">
        <v>4813</v>
      </c>
      <c r="J461" s="264" t="s">
        <v>14199</v>
      </c>
      <c r="K461" s="264" t="s">
        <v>14081</v>
      </c>
    </row>
    <row r="462" spans="1:11" ht="25.5" x14ac:dyDescent="0.2">
      <c r="A462" s="261">
        <v>5923</v>
      </c>
      <c r="B462" s="262" t="s">
        <v>4851</v>
      </c>
      <c r="C462" s="263" t="s">
        <v>4813</v>
      </c>
      <c r="D462" s="264" t="s">
        <v>4512</v>
      </c>
      <c r="F462" s="266"/>
      <c r="G462" s="261" t="s">
        <v>17067</v>
      </c>
      <c r="H462" s="262" t="s">
        <v>4851</v>
      </c>
      <c r="I462" s="263" t="s">
        <v>4813</v>
      </c>
      <c r="J462" s="264" t="s">
        <v>4512</v>
      </c>
      <c r="K462" s="264" t="s">
        <v>4512</v>
      </c>
    </row>
    <row r="463" spans="1:11" ht="38.25" x14ac:dyDescent="0.2">
      <c r="A463" s="261">
        <v>5930</v>
      </c>
      <c r="B463" s="262" t="s">
        <v>4853</v>
      </c>
      <c r="C463" s="263" t="s">
        <v>4813</v>
      </c>
      <c r="D463" s="264" t="s">
        <v>13921</v>
      </c>
      <c r="F463" s="266"/>
      <c r="G463" s="261" t="s">
        <v>17068</v>
      </c>
      <c r="H463" s="262" t="s">
        <v>4853</v>
      </c>
      <c r="I463" s="263" t="s">
        <v>4813</v>
      </c>
      <c r="J463" s="264" t="s">
        <v>13921</v>
      </c>
      <c r="K463" s="264" t="s">
        <v>17069</v>
      </c>
    </row>
    <row r="464" spans="1:11" ht="25.5" x14ac:dyDescent="0.2">
      <c r="A464" s="261">
        <v>5934</v>
      </c>
      <c r="B464" s="262" t="s">
        <v>4854</v>
      </c>
      <c r="C464" s="263" t="s">
        <v>4813</v>
      </c>
      <c r="D464" s="264" t="s">
        <v>17070</v>
      </c>
      <c r="F464" s="266"/>
      <c r="G464" s="261" t="s">
        <v>17071</v>
      </c>
      <c r="H464" s="262" t="s">
        <v>4854</v>
      </c>
      <c r="I464" s="263" t="s">
        <v>4813</v>
      </c>
      <c r="J464" s="264" t="s">
        <v>17070</v>
      </c>
      <c r="K464" s="264" t="s">
        <v>17072</v>
      </c>
    </row>
    <row r="465" spans="1:11" ht="25.5" x14ac:dyDescent="0.2">
      <c r="A465" s="261">
        <v>5942</v>
      </c>
      <c r="B465" s="262" t="s">
        <v>4855</v>
      </c>
      <c r="C465" s="263" t="s">
        <v>4813</v>
      </c>
      <c r="D465" s="264" t="s">
        <v>17073</v>
      </c>
      <c r="F465" s="266"/>
      <c r="G465" s="261" t="s">
        <v>17074</v>
      </c>
      <c r="H465" s="262" t="s">
        <v>4855</v>
      </c>
      <c r="I465" s="263" t="s">
        <v>4813</v>
      </c>
      <c r="J465" s="264" t="s">
        <v>17073</v>
      </c>
      <c r="K465" s="264" t="s">
        <v>17075</v>
      </c>
    </row>
    <row r="466" spans="1:11" ht="25.5" x14ac:dyDescent="0.2">
      <c r="A466" s="261">
        <v>5946</v>
      </c>
      <c r="B466" s="262" t="s">
        <v>4856</v>
      </c>
      <c r="C466" s="263" t="s">
        <v>4813</v>
      </c>
      <c r="D466" s="264" t="s">
        <v>17024</v>
      </c>
      <c r="F466" s="266"/>
      <c r="G466" s="261" t="s">
        <v>17076</v>
      </c>
      <c r="H466" s="262" t="s">
        <v>4856</v>
      </c>
      <c r="I466" s="263" t="s">
        <v>4813</v>
      </c>
      <c r="J466" s="264" t="s">
        <v>17024</v>
      </c>
      <c r="K466" s="264" t="s">
        <v>17077</v>
      </c>
    </row>
    <row r="467" spans="1:11" ht="12.75" x14ac:dyDescent="0.2">
      <c r="A467" s="261">
        <v>5952</v>
      </c>
      <c r="B467" s="262" t="s">
        <v>4858</v>
      </c>
      <c r="C467" s="263" t="s">
        <v>4813</v>
      </c>
      <c r="D467" s="264" t="s">
        <v>17078</v>
      </c>
      <c r="F467" s="266"/>
      <c r="G467" s="261" t="s">
        <v>17079</v>
      </c>
      <c r="H467" s="262" t="s">
        <v>4858</v>
      </c>
      <c r="I467" s="263" t="s">
        <v>4813</v>
      </c>
      <c r="J467" s="264" t="s">
        <v>17078</v>
      </c>
      <c r="K467" s="264" t="s">
        <v>17080</v>
      </c>
    </row>
    <row r="468" spans="1:11" ht="25.5" x14ac:dyDescent="0.2">
      <c r="A468" s="261">
        <v>5954</v>
      </c>
      <c r="B468" s="262" t="s">
        <v>4860</v>
      </c>
      <c r="C468" s="263" t="s">
        <v>4813</v>
      </c>
      <c r="D468" s="264" t="s">
        <v>4861</v>
      </c>
      <c r="F468" s="266"/>
      <c r="G468" s="261" t="s">
        <v>17081</v>
      </c>
      <c r="H468" s="262" t="s">
        <v>4860</v>
      </c>
      <c r="I468" s="263" t="s">
        <v>4813</v>
      </c>
      <c r="J468" s="264" t="s">
        <v>4861</v>
      </c>
      <c r="K468" s="264" t="s">
        <v>4861</v>
      </c>
    </row>
    <row r="469" spans="1:11" ht="38.25" x14ac:dyDescent="0.2">
      <c r="A469" s="261">
        <v>5961</v>
      </c>
      <c r="B469" s="262" t="s">
        <v>4862</v>
      </c>
      <c r="C469" s="263" t="s">
        <v>4813</v>
      </c>
      <c r="D469" s="264" t="s">
        <v>4863</v>
      </c>
      <c r="F469" s="266"/>
      <c r="G469" s="261" t="s">
        <v>17082</v>
      </c>
      <c r="H469" s="262" t="s">
        <v>4862</v>
      </c>
      <c r="I469" s="263" t="s">
        <v>4813</v>
      </c>
      <c r="J469" s="264" t="s">
        <v>4863</v>
      </c>
      <c r="K469" s="264" t="s">
        <v>17083</v>
      </c>
    </row>
    <row r="470" spans="1:11" ht="38.25" x14ac:dyDescent="0.2">
      <c r="A470" s="261">
        <v>6260</v>
      </c>
      <c r="B470" s="262" t="s">
        <v>4864</v>
      </c>
      <c r="C470" s="263" t="s">
        <v>4813</v>
      </c>
      <c r="D470" s="264" t="s">
        <v>13929</v>
      </c>
      <c r="F470" s="266"/>
      <c r="G470" s="261" t="s">
        <v>17084</v>
      </c>
      <c r="H470" s="262" t="s">
        <v>4864</v>
      </c>
      <c r="I470" s="263" t="s">
        <v>4813</v>
      </c>
      <c r="J470" s="264" t="s">
        <v>13929</v>
      </c>
      <c r="K470" s="264" t="s">
        <v>14348</v>
      </c>
    </row>
    <row r="471" spans="1:11" ht="25.5" x14ac:dyDescent="0.2">
      <c r="A471" s="261">
        <v>6880</v>
      </c>
      <c r="B471" s="262" t="s">
        <v>4865</v>
      </c>
      <c r="C471" s="263" t="s">
        <v>4813</v>
      </c>
      <c r="D471" s="264" t="s">
        <v>17085</v>
      </c>
      <c r="F471" s="266"/>
      <c r="G471" s="261" t="s">
        <v>17086</v>
      </c>
      <c r="H471" s="262" t="s">
        <v>4865</v>
      </c>
      <c r="I471" s="263" t="s">
        <v>4813</v>
      </c>
      <c r="J471" s="264" t="s">
        <v>17085</v>
      </c>
      <c r="K471" s="264" t="s">
        <v>17087</v>
      </c>
    </row>
    <row r="472" spans="1:11" ht="12.75" x14ac:dyDescent="0.2">
      <c r="A472" s="261">
        <v>7031</v>
      </c>
      <c r="B472" s="262" t="s">
        <v>4867</v>
      </c>
      <c r="C472" s="263" t="s">
        <v>4813</v>
      </c>
      <c r="D472" s="264" t="s">
        <v>4695</v>
      </c>
      <c r="F472" s="266"/>
      <c r="G472" s="261" t="s">
        <v>17088</v>
      </c>
      <c r="H472" s="262" t="s">
        <v>4867</v>
      </c>
      <c r="I472" s="263" t="s">
        <v>4813</v>
      </c>
      <c r="J472" s="264" t="s">
        <v>4695</v>
      </c>
      <c r="K472" s="264" t="s">
        <v>4695</v>
      </c>
    </row>
    <row r="473" spans="1:11" ht="38.25" x14ac:dyDescent="0.2">
      <c r="A473" s="261">
        <v>7043</v>
      </c>
      <c r="B473" s="262" t="s">
        <v>4869</v>
      </c>
      <c r="C473" s="263" t="s">
        <v>4813</v>
      </c>
      <c r="D473" s="264" t="s">
        <v>4897</v>
      </c>
      <c r="F473" s="266"/>
      <c r="G473" s="261" t="s">
        <v>17089</v>
      </c>
      <c r="H473" s="262" t="s">
        <v>4869</v>
      </c>
      <c r="I473" s="263" t="s">
        <v>4813</v>
      </c>
      <c r="J473" s="264" t="s">
        <v>4897</v>
      </c>
      <c r="K473" s="264" t="s">
        <v>4897</v>
      </c>
    </row>
    <row r="474" spans="1:11" ht="38.25" x14ac:dyDescent="0.2">
      <c r="A474" s="261">
        <v>7050</v>
      </c>
      <c r="B474" s="262" t="s">
        <v>4871</v>
      </c>
      <c r="C474" s="263" t="s">
        <v>4813</v>
      </c>
      <c r="D474" s="264" t="s">
        <v>17090</v>
      </c>
      <c r="F474" s="266"/>
      <c r="G474" s="261" t="s">
        <v>17091</v>
      </c>
      <c r="H474" s="262" t="s">
        <v>4871</v>
      </c>
      <c r="I474" s="263" t="s">
        <v>4813</v>
      </c>
      <c r="J474" s="264" t="s">
        <v>17090</v>
      </c>
      <c r="K474" s="264" t="s">
        <v>13966</v>
      </c>
    </row>
    <row r="475" spans="1:11" ht="38.25" x14ac:dyDescent="0.2">
      <c r="A475" s="261">
        <v>67827</v>
      </c>
      <c r="B475" s="262" t="s">
        <v>4873</v>
      </c>
      <c r="C475" s="263" t="s">
        <v>4813</v>
      </c>
      <c r="D475" s="264" t="s">
        <v>4874</v>
      </c>
      <c r="F475" s="266"/>
      <c r="G475" s="261" t="s">
        <v>17092</v>
      </c>
      <c r="H475" s="262" t="s">
        <v>4873</v>
      </c>
      <c r="I475" s="263" t="s">
        <v>4813</v>
      </c>
      <c r="J475" s="264" t="s">
        <v>4874</v>
      </c>
      <c r="K475" s="264" t="s">
        <v>17093</v>
      </c>
    </row>
    <row r="476" spans="1:11" ht="12.75" x14ac:dyDescent="0.2">
      <c r="A476" s="261">
        <v>73395</v>
      </c>
      <c r="B476" s="262" t="s">
        <v>4875</v>
      </c>
      <c r="C476" s="263" t="s">
        <v>4813</v>
      </c>
      <c r="D476" s="264" t="s">
        <v>7360</v>
      </c>
      <c r="F476" s="266"/>
      <c r="G476" s="261" t="s">
        <v>17094</v>
      </c>
      <c r="H476" s="262" t="s">
        <v>4875</v>
      </c>
      <c r="I476" s="263" t="s">
        <v>4813</v>
      </c>
      <c r="J476" s="264" t="s">
        <v>7360</v>
      </c>
      <c r="K476" s="264" t="s">
        <v>7360</v>
      </c>
    </row>
    <row r="477" spans="1:11" ht="25.5" x14ac:dyDescent="0.2">
      <c r="A477" s="261">
        <v>83766</v>
      </c>
      <c r="B477" s="262" t="s">
        <v>4877</v>
      </c>
      <c r="C477" s="263" t="s">
        <v>4813</v>
      </c>
      <c r="D477" s="264" t="s">
        <v>17095</v>
      </c>
      <c r="F477" s="266"/>
      <c r="G477" s="261" t="s">
        <v>17096</v>
      </c>
      <c r="H477" s="262" t="s">
        <v>4877</v>
      </c>
      <c r="I477" s="263" t="s">
        <v>4813</v>
      </c>
      <c r="J477" s="264" t="s">
        <v>17095</v>
      </c>
      <c r="K477" s="264" t="s">
        <v>10236</v>
      </c>
    </row>
    <row r="478" spans="1:11" ht="25.5" x14ac:dyDescent="0.2">
      <c r="A478" s="261">
        <v>84013</v>
      </c>
      <c r="B478" s="262" t="s">
        <v>4879</v>
      </c>
      <c r="C478" s="263" t="s">
        <v>4813</v>
      </c>
      <c r="D478" s="264" t="s">
        <v>17097</v>
      </c>
      <c r="F478" s="266"/>
      <c r="G478" s="261" t="s">
        <v>17098</v>
      </c>
      <c r="H478" s="262" t="s">
        <v>4879</v>
      </c>
      <c r="I478" s="263" t="s">
        <v>4813</v>
      </c>
      <c r="J478" s="264" t="s">
        <v>17097</v>
      </c>
      <c r="K478" s="264" t="s">
        <v>17099</v>
      </c>
    </row>
    <row r="479" spans="1:11" ht="25.5" x14ac:dyDescent="0.2">
      <c r="A479" s="261">
        <v>87446</v>
      </c>
      <c r="B479" s="262" t="s">
        <v>4881</v>
      </c>
      <c r="C479" s="263" t="s">
        <v>4813</v>
      </c>
      <c r="D479" s="264" t="s">
        <v>10839</v>
      </c>
      <c r="F479" s="266"/>
      <c r="G479" s="261" t="s">
        <v>17100</v>
      </c>
      <c r="H479" s="262" t="s">
        <v>4881</v>
      </c>
      <c r="I479" s="263" t="s">
        <v>4813</v>
      </c>
      <c r="J479" s="264" t="s">
        <v>10839</v>
      </c>
      <c r="K479" s="264" t="s">
        <v>10839</v>
      </c>
    </row>
    <row r="480" spans="1:11" ht="25.5" x14ac:dyDescent="0.2">
      <c r="A480" s="261">
        <v>88392</v>
      </c>
      <c r="B480" s="262" t="s">
        <v>4883</v>
      </c>
      <c r="C480" s="263" t="s">
        <v>4813</v>
      </c>
      <c r="D480" s="264" t="s">
        <v>5212</v>
      </c>
      <c r="F480" s="266"/>
      <c r="G480" s="261" t="s">
        <v>17101</v>
      </c>
      <c r="H480" s="262" t="s">
        <v>4883</v>
      </c>
      <c r="I480" s="263" t="s">
        <v>4813</v>
      </c>
      <c r="J480" s="264" t="s">
        <v>5212</v>
      </c>
      <c r="K480" s="264" t="s">
        <v>5212</v>
      </c>
    </row>
    <row r="481" spans="1:11" ht="25.5" x14ac:dyDescent="0.2">
      <c r="A481" s="261">
        <v>88398</v>
      </c>
      <c r="B481" s="262" t="s">
        <v>4885</v>
      </c>
      <c r="C481" s="263" t="s">
        <v>4813</v>
      </c>
      <c r="D481" s="264" t="s">
        <v>5580</v>
      </c>
      <c r="F481" s="266"/>
      <c r="G481" s="261" t="s">
        <v>17102</v>
      </c>
      <c r="H481" s="262" t="s">
        <v>4885</v>
      </c>
      <c r="I481" s="263" t="s">
        <v>4813</v>
      </c>
      <c r="J481" s="264" t="s">
        <v>5580</v>
      </c>
      <c r="K481" s="264" t="s">
        <v>5580</v>
      </c>
    </row>
    <row r="482" spans="1:11" ht="25.5" x14ac:dyDescent="0.2">
      <c r="A482" s="261">
        <v>88404</v>
      </c>
      <c r="B482" s="262" t="s">
        <v>4887</v>
      </c>
      <c r="C482" s="263" t="s">
        <v>4813</v>
      </c>
      <c r="D482" s="264" t="s">
        <v>4948</v>
      </c>
      <c r="F482" s="266"/>
      <c r="G482" s="261" t="s">
        <v>17103</v>
      </c>
      <c r="H482" s="262" t="s">
        <v>4887</v>
      </c>
      <c r="I482" s="263" t="s">
        <v>4813</v>
      </c>
      <c r="J482" s="264" t="s">
        <v>4948</v>
      </c>
      <c r="K482" s="264" t="s">
        <v>4948</v>
      </c>
    </row>
    <row r="483" spans="1:11" ht="25.5" x14ac:dyDescent="0.2">
      <c r="A483" s="261">
        <v>88430</v>
      </c>
      <c r="B483" s="262" t="s">
        <v>4889</v>
      </c>
      <c r="C483" s="263" t="s">
        <v>4813</v>
      </c>
      <c r="D483" s="264" t="s">
        <v>10450</v>
      </c>
      <c r="F483" s="266"/>
      <c r="G483" s="261" t="s">
        <v>17104</v>
      </c>
      <c r="H483" s="262" t="s">
        <v>4889</v>
      </c>
      <c r="I483" s="263" t="s">
        <v>4813</v>
      </c>
      <c r="J483" s="264" t="s">
        <v>10450</v>
      </c>
      <c r="K483" s="264" t="s">
        <v>10450</v>
      </c>
    </row>
    <row r="484" spans="1:11" ht="25.5" x14ac:dyDescent="0.2">
      <c r="A484" s="261">
        <v>88438</v>
      </c>
      <c r="B484" s="262" t="s">
        <v>4891</v>
      </c>
      <c r="C484" s="263" t="s">
        <v>4813</v>
      </c>
      <c r="D484" s="264" t="s">
        <v>7073</v>
      </c>
      <c r="F484" s="266"/>
      <c r="G484" s="261" t="s">
        <v>17105</v>
      </c>
      <c r="H484" s="262" t="s">
        <v>4891</v>
      </c>
      <c r="I484" s="263" t="s">
        <v>4813</v>
      </c>
      <c r="J484" s="264" t="s">
        <v>7073</v>
      </c>
      <c r="K484" s="264" t="s">
        <v>7073</v>
      </c>
    </row>
    <row r="485" spans="1:11" ht="25.5" x14ac:dyDescent="0.2">
      <c r="A485" s="261">
        <v>88831</v>
      </c>
      <c r="B485" s="262" t="s">
        <v>4893</v>
      </c>
      <c r="C485" s="263" t="s">
        <v>4813</v>
      </c>
      <c r="D485" s="264" t="s">
        <v>5681</v>
      </c>
      <c r="F485" s="266"/>
      <c r="G485" s="261" t="s">
        <v>17106</v>
      </c>
      <c r="H485" s="262" t="s">
        <v>4893</v>
      </c>
      <c r="I485" s="263" t="s">
        <v>4813</v>
      </c>
      <c r="J485" s="264" t="s">
        <v>5681</v>
      </c>
      <c r="K485" s="264" t="s">
        <v>5681</v>
      </c>
    </row>
    <row r="486" spans="1:11" ht="25.5" x14ac:dyDescent="0.2">
      <c r="A486" s="261">
        <v>88844</v>
      </c>
      <c r="B486" s="262" t="s">
        <v>4894</v>
      </c>
      <c r="C486" s="263" t="s">
        <v>4813</v>
      </c>
      <c r="D486" s="264" t="s">
        <v>11390</v>
      </c>
      <c r="F486" s="266"/>
      <c r="G486" s="261" t="s">
        <v>17107</v>
      </c>
      <c r="H486" s="262" t="s">
        <v>4894</v>
      </c>
      <c r="I486" s="263" t="s">
        <v>4813</v>
      </c>
      <c r="J486" s="264" t="s">
        <v>11390</v>
      </c>
      <c r="K486" s="264" t="s">
        <v>17108</v>
      </c>
    </row>
    <row r="487" spans="1:11" ht="25.5" x14ac:dyDescent="0.2">
      <c r="A487" s="261">
        <v>88908</v>
      </c>
      <c r="B487" s="262" t="s">
        <v>4895</v>
      </c>
      <c r="C487" s="263" t="s">
        <v>4813</v>
      </c>
      <c r="D487" s="264" t="s">
        <v>17109</v>
      </c>
      <c r="F487" s="266"/>
      <c r="G487" s="261" t="s">
        <v>17110</v>
      </c>
      <c r="H487" s="262" t="s">
        <v>4895</v>
      </c>
      <c r="I487" s="263" t="s">
        <v>4813</v>
      </c>
      <c r="J487" s="264" t="s">
        <v>17109</v>
      </c>
      <c r="K487" s="264" t="s">
        <v>8368</v>
      </c>
    </row>
    <row r="488" spans="1:11" ht="25.5" x14ac:dyDescent="0.2">
      <c r="A488" s="261">
        <v>89022</v>
      </c>
      <c r="B488" s="262" t="s">
        <v>4896</v>
      </c>
      <c r="C488" s="263" t="s">
        <v>4813</v>
      </c>
      <c r="D488" s="264" t="s">
        <v>4897</v>
      </c>
      <c r="F488" s="266"/>
      <c r="G488" s="261" t="s">
        <v>17111</v>
      </c>
      <c r="H488" s="262" t="s">
        <v>4896</v>
      </c>
      <c r="I488" s="263" t="s">
        <v>4813</v>
      </c>
      <c r="J488" s="264" t="s">
        <v>4897</v>
      </c>
      <c r="K488" s="264" t="s">
        <v>4897</v>
      </c>
    </row>
    <row r="489" spans="1:11" ht="12.75" x14ac:dyDescent="0.2">
      <c r="A489" s="261">
        <v>89027</v>
      </c>
      <c r="B489" s="262" t="s">
        <v>4898</v>
      </c>
      <c r="C489" s="263" t="s">
        <v>4813</v>
      </c>
      <c r="D489" s="264" t="s">
        <v>4926</v>
      </c>
      <c r="F489" s="266"/>
      <c r="G489" s="261" t="s">
        <v>17112</v>
      </c>
      <c r="H489" s="262" t="s">
        <v>4898</v>
      </c>
      <c r="I489" s="263" t="s">
        <v>4813</v>
      </c>
      <c r="J489" s="264" t="s">
        <v>4926</v>
      </c>
      <c r="K489" s="264" t="s">
        <v>4926</v>
      </c>
    </row>
    <row r="490" spans="1:11" ht="25.5" x14ac:dyDescent="0.2">
      <c r="A490" s="261">
        <v>89031</v>
      </c>
      <c r="B490" s="262" t="s">
        <v>4899</v>
      </c>
      <c r="C490" s="263" t="s">
        <v>4813</v>
      </c>
      <c r="D490" s="264" t="s">
        <v>17113</v>
      </c>
      <c r="F490" s="266"/>
      <c r="G490" s="261" t="s">
        <v>17114</v>
      </c>
      <c r="H490" s="262" t="s">
        <v>4899</v>
      </c>
      <c r="I490" s="263" t="s">
        <v>4813</v>
      </c>
      <c r="J490" s="264" t="s">
        <v>17113</v>
      </c>
      <c r="K490" s="264" t="s">
        <v>17115</v>
      </c>
    </row>
    <row r="491" spans="1:11" ht="25.5" x14ac:dyDescent="0.2">
      <c r="A491" s="261">
        <v>89036</v>
      </c>
      <c r="B491" s="262" t="s">
        <v>4900</v>
      </c>
      <c r="C491" s="263" t="s">
        <v>4813</v>
      </c>
      <c r="D491" s="264" t="s">
        <v>17116</v>
      </c>
      <c r="F491" s="266"/>
      <c r="G491" s="261" t="s">
        <v>17117</v>
      </c>
      <c r="H491" s="262" t="s">
        <v>4900</v>
      </c>
      <c r="I491" s="263" t="s">
        <v>4813</v>
      </c>
      <c r="J491" s="264" t="s">
        <v>17116</v>
      </c>
      <c r="K491" s="264" t="s">
        <v>7514</v>
      </c>
    </row>
    <row r="492" spans="1:11" ht="25.5" x14ac:dyDescent="0.2">
      <c r="A492" s="261">
        <v>89218</v>
      </c>
      <c r="B492" s="262" t="s">
        <v>4902</v>
      </c>
      <c r="C492" s="263" t="s">
        <v>4813</v>
      </c>
      <c r="D492" s="264" t="s">
        <v>17118</v>
      </c>
      <c r="F492" s="266"/>
      <c r="G492" s="261" t="s">
        <v>17119</v>
      </c>
      <c r="H492" s="262" t="s">
        <v>4902</v>
      </c>
      <c r="I492" s="263" t="s">
        <v>4813</v>
      </c>
      <c r="J492" s="264" t="s">
        <v>17118</v>
      </c>
      <c r="K492" s="264" t="s">
        <v>17120</v>
      </c>
    </row>
    <row r="493" spans="1:11" ht="25.5" x14ac:dyDescent="0.2">
      <c r="A493" s="261">
        <v>89226</v>
      </c>
      <c r="B493" s="262" t="s">
        <v>4903</v>
      </c>
      <c r="C493" s="263" t="s">
        <v>4813</v>
      </c>
      <c r="D493" s="264" t="s">
        <v>11835</v>
      </c>
      <c r="F493" s="266"/>
      <c r="G493" s="261" t="s">
        <v>17121</v>
      </c>
      <c r="H493" s="262" t="s">
        <v>4903</v>
      </c>
      <c r="I493" s="263" t="s">
        <v>4813</v>
      </c>
      <c r="J493" s="264" t="s">
        <v>11835</v>
      </c>
      <c r="K493" s="264" t="s">
        <v>11835</v>
      </c>
    </row>
    <row r="494" spans="1:11" ht="25.5" x14ac:dyDescent="0.2">
      <c r="A494" s="261">
        <v>89235</v>
      </c>
      <c r="B494" s="262" t="s">
        <v>4905</v>
      </c>
      <c r="C494" s="263" t="s">
        <v>4813</v>
      </c>
      <c r="D494" s="264" t="s">
        <v>13110</v>
      </c>
      <c r="F494" s="266"/>
      <c r="G494" s="261" t="s">
        <v>17122</v>
      </c>
      <c r="H494" s="262" t="s">
        <v>4905</v>
      </c>
      <c r="I494" s="263" t="s">
        <v>4813</v>
      </c>
      <c r="J494" s="264" t="s">
        <v>13110</v>
      </c>
      <c r="K494" s="264" t="s">
        <v>17123</v>
      </c>
    </row>
    <row r="495" spans="1:11" ht="25.5" x14ac:dyDescent="0.2">
      <c r="A495" s="261">
        <v>89243</v>
      </c>
      <c r="B495" s="262" t="s">
        <v>4906</v>
      </c>
      <c r="C495" s="263" t="s">
        <v>4813</v>
      </c>
      <c r="D495" s="264" t="s">
        <v>17124</v>
      </c>
      <c r="F495" s="266"/>
      <c r="G495" s="261" t="s">
        <v>17125</v>
      </c>
      <c r="H495" s="262" t="s">
        <v>4906</v>
      </c>
      <c r="I495" s="263" t="s">
        <v>4813</v>
      </c>
      <c r="J495" s="264" t="s">
        <v>17124</v>
      </c>
      <c r="K495" s="264" t="s">
        <v>17126</v>
      </c>
    </row>
    <row r="496" spans="1:11" ht="25.5" x14ac:dyDescent="0.2">
      <c r="A496" s="261">
        <v>89251</v>
      </c>
      <c r="B496" s="262" t="s">
        <v>4907</v>
      </c>
      <c r="C496" s="263" t="s">
        <v>4813</v>
      </c>
      <c r="D496" s="264" t="s">
        <v>17127</v>
      </c>
      <c r="F496" s="266"/>
      <c r="G496" s="261" t="s">
        <v>17128</v>
      </c>
      <c r="H496" s="262" t="s">
        <v>4907</v>
      </c>
      <c r="I496" s="263" t="s">
        <v>4813</v>
      </c>
      <c r="J496" s="264" t="s">
        <v>17127</v>
      </c>
      <c r="K496" s="264" t="s">
        <v>17129</v>
      </c>
    </row>
    <row r="497" spans="1:11" ht="25.5" x14ac:dyDescent="0.2">
      <c r="A497" s="261">
        <v>89258</v>
      </c>
      <c r="B497" s="262" t="s">
        <v>4908</v>
      </c>
      <c r="C497" s="263" t="s">
        <v>4813</v>
      </c>
      <c r="D497" s="264" t="s">
        <v>17130</v>
      </c>
      <c r="F497" s="266"/>
      <c r="G497" s="261" t="s">
        <v>17131</v>
      </c>
      <c r="H497" s="262" t="s">
        <v>4908</v>
      </c>
      <c r="I497" s="263" t="s">
        <v>4813</v>
      </c>
      <c r="J497" s="264" t="s">
        <v>17130</v>
      </c>
      <c r="K497" s="264" t="s">
        <v>17132</v>
      </c>
    </row>
    <row r="498" spans="1:11" ht="25.5" x14ac:dyDescent="0.2">
      <c r="A498" s="261">
        <v>89273</v>
      </c>
      <c r="B498" s="262" t="s">
        <v>4909</v>
      </c>
      <c r="C498" s="263" t="s">
        <v>4813</v>
      </c>
      <c r="D498" s="264" t="s">
        <v>15025</v>
      </c>
      <c r="F498" s="266"/>
      <c r="G498" s="261" t="s">
        <v>17133</v>
      </c>
      <c r="H498" s="262" t="s">
        <v>4909</v>
      </c>
      <c r="I498" s="263" t="s">
        <v>4813</v>
      </c>
      <c r="J498" s="264" t="s">
        <v>15025</v>
      </c>
      <c r="K498" s="264" t="s">
        <v>17134</v>
      </c>
    </row>
    <row r="499" spans="1:11" ht="25.5" x14ac:dyDescent="0.2">
      <c r="A499" s="261">
        <v>89279</v>
      </c>
      <c r="B499" s="262" t="s">
        <v>4910</v>
      </c>
      <c r="C499" s="263" t="s">
        <v>4813</v>
      </c>
      <c r="D499" s="264" t="s">
        <v>10459</v>
      </c>
      <c r="F499" s="266"/>
      <c r="G499" s="261" t="s">
        <v>17135</v>
      </c>
      <c r="H499" s="262" t="s">
        <v>4910</v>
      </c>
      <c r="I499" s="263" t="s">
        <v>4813</v>
      </c>
      <c r="J499" s="264" t="s">
        <v>10459</v>
      </c>
      <c r="K499" s="264" t="s">
        <v>10459</v>
      </c>
    </row>
    <row r="500" spans="1:11" ht="38.25" x14ac:dyDescent="0.2">
      <c r="A500" s="261">
        <v>89877</v>
      </c>
      <c r="B500" s="262" t="s">
        <v>4912</v>
      </c>
      <c r="C500" s="263" t="s">
        <v>4813</v>
      </c>
      <c r="D500" s="264" t="s">
        <v>4913</v>
      </c>
      <c r="F500" s="266"/>
      <c r="G500" s="261" t="s">
        <v>17136</v>
      </c>
      <c r="H500" s="262" t="s">
        <v>4912</v>
      </c>
      <c r="I500" s="263" t="s">
        <v>4813</v>
      </c>
      <c r="J500" s="264" t="s">
        <v>4913</v>
      </c>
      <c r="K500" s="264" t="s">
        <v>4262</v>
      </c>
    </row>
    <row r="501" spans="1:11" ht="38.25" x14ac:dyDescent="0.2">
      <c r="A501" s="261">
        <v>89884</v>
      </c>
      <c r="B501" s="262" t="s">
        <v>4914</v>
      </c>
      <c r="C501" s="263" t="s">
        <v>4813</v>
      </c>
      <c r="D501" s="264" t="s">
        <v>4915</v>
      </c>
      <c r="F501" s="266"/>
      <c r="G501" s="261" t="s">
        <v>17137</v>
      </c>
      <c r="H501" s="262" t="s">
        <v>4914</v>
      </c>
      <c r="I501" s="263" t="s">
        <v>4813</v>
      </c>
      <c r="J501" s="264" t="s">
        <v>4915</v>
      </c>
      <c r="K501" s="264" t="s">
        <v>13536</v>
      </c>
    </row>
    <row r="502" spans="1:11" ht="25.5" x14ac:dyDescent="0.2">
      <c r="A502" s="261">
        <v>90587</v>
      </c>
      <c r="B502" s="262" t="s">
        <v>4916</v>
      </c>
      <c r="C502" s="263" t="s">
        <v>4813</v>
      </c>
      <c r="D502" s="264" t="s">
        <v>4882</v>
      </c>
      <c r="F502" s="266"/>
      <c r="G502" s="261" t="s">
        <v>17138</v>
      </c>
      <c r="H502" s="262" t="s">
        <v>4916</v>
      </c>
      <c r="I502" s="263" t="s">
        <v>4813</v>
      </c>
      <c r="J502" s="264" t="s">
        <v>4882</v>
      </c>
      <c r="K502" s="264" t="s">
        <v>4882</v>
      </c>
    </row>
    <row r="503" spans="1:11" ht="25.5" x14ac:dyDescent="0.2">
      <c r="A503" s="261">
        <v>90626</v>
      </c>
      <c r="B503" s="262" t="s">
        <v>4917</v>
      </c>
      <c r="C503" s="263" t="s">
        <v>4813</v>
      </c>
      <c r="D503" s="264" t="s">
        <v>4918</v>
      </c>
      <c r="F503" s="266"/>
      <c r="G503" s="261" t="s">
        <v>17139</v>
      </c>
      <c r="H503" s="262" t="s">
        <v>4917</v>
      </c>
      <c r="I503" s="263" t="s">
        <v>4813</v>
      </c>
      <c r="J503" s="264" t="s">
        <v>4918</v>
      </c>
      <c r="K503" s="264" t="s">
        <v>4918</v>
      </c>
    </row>
    <row r="504" spans="1:11" ht="25.5" x14ac:dyDescent="0.2">
      <c r="A504" s="261">
        <v>90632</v>
      </c>
      <c r="B504" s="262" t="s">
        <v>4919</v>
      </c>
      <c r="C504" s="263" t="s">
        <v>4813</v>
      </c>
      <c r="D504" s="264" t="s">
        <v>17140</v>
      </c>
      <c r="F504" s="266"/>
      <c r="G504" s="261" t="s">
        <v>17141</v>
      </c>
      <c r="H504" s="262" t="s">
        <v>4919</v>
      </c>
      <c r="I504" s="263" t="s">
        <v>4813</v>
      </c>
      <c r="J504" s="264" t="s">
        <v>17140</v>
      </c>
      <c r="K504" s="264" t="s">
        <v>14461</v>
      </c>
    </row>
    <row r="505" spans="1:11" ht="38.25" x14ac:dyDescent="0.2">
      <c r="A505" s="261">
        <v>90638</v>
      </c>
      <c r="B505" s="262" t="s">
        <v>4921</v>
      </c>
      <c r="C505" s="263" t="s">
        <v>4813</v>
      </c>
      <c r="D505" s="264" t="s">
        <v>7626</v>
      </c>
      <c r="F505" s="266"/>
      <c r="G505" s="261" t="s">
        <v>17142</v>
      </c>
      <c r="H505" s="262" t="s">
        <v>4921</v>
      </c>
      <c r="I505" s="263" t="s">
        <v>4813</v>
      </c>
      <c r="J505" s="264" t="s">
        <v>7626</v>
      </c>
      <c r="K505" s="264" t="s">
        <v>7626</v>
      </c>
    </row>
    <row r="506" spans="1:11" ht="25.5" x14ac:dyDescent="0.2">
      <c r="A506" s="261">
        <v>90644</v>
      </c>
      <c r="B506" s="262" t="s">
        <v>4922</v>
      </c>
      <c r="C506" s="263" t="s">
        <v>4813</v>
      </c>
      <c r="D506" s="264" t="s">
        <v>4321</v>
      </c>
      <c r="F506" s="266"/>
      <c r="G506" s="261" t="s">
        <v>17143</v>
      </c>
      <c r="H506" s="262" t="s">
        <v>4922</v>
      </c>
      <c r="I506" s="263" t="s">
        <v>4813</v>
      </c>
      <c r="J506" s="264" t="s">
        <v>4321</v>
      </c>
      <c r="K506" s="264" t="s">
        <v>4321</v>
      </c>
    </row>
    <row r="507" spans="1:11" ht="25.5" x14ac:dyDescent="0.2">
      <c r="A507" s="261">
        <v>90651</v>
      </c>
      <c r="B507" s="262" t="s">
        <v>4923</v>
      </c>
      <c r="C507" s="263" t="s">
        <v>4813</v>
      </c>
      <c r="D507" s="264" t="s">
        <v>5597</v>
      </c>
      <c r="F507" s="266"/>
      <c r="G507" s="261" t="s">
        <v>17144</v>
      </c>
      <c r="H507" s="262" t="s">
        <v>4923</v>
      </c>
      <c r="I507" s="263" t="s">
        <v>4813</v>
      </c>
      <c r="J507" s="264" t="s">
        <v>5597</v>
      </c>
      <c r="K507" s="264" t="s">
        <v>5597</v>
      </c>
    </row>
    <row r="508" spans="1:11" ht="12.75" x14ac:dyDescent="0.2">
      <c r="A508" s="261">
        <v>90657</v>
      </c>
      <c r="B508" s="262" t="s">
        <v>4925</v>
      </c>
      <c r="C508" s="263" t="s">
        <v>4813</v>
      </c>
      <c r="D508" s="264" t="s">
        <v>12720</v>
      </c>
      <c r="F508" s="266"/>
      <c r="G508" s="261" t="s">
        <v>17145</v>
      </c>
      <c r="H508" s="262" t="s">
        <v>4925</v>
      </c>
      <c r="I508" s="263" t="s">
        <v>4813</v>
      </c>
      <c r="J508" s="264" t="s">
        <v>12720</v>
      </c>
      <c r="K508" s="264" t="s">
        <v>12720</v>
      </c>
    </row>
    <row r="509" spans="1:11" ht="12.75" x14ac:dyDescent="0.2">
      <c r="A509" s="261">
        <v>90663</v>
      </c>
      <c r="B509" s="262" t="s">
        <v>4927</v>
      </c>
      <c r="C509" s="263" t="s">
        <v>4813</v>
      </c>
      <c r="D509" s="264" t="s">
        <v>4405</v>
      </c>
      <c r="F509" s="266"/>
      <c r="G509" s="261" t="s">
        <v>17146</v>
      </c>
      <c r="H509" s="262" t="s">
        <v>4927</v>
      </c>
      <c r="I509" s="263" t="s">
        <v>4813</v>
      </c>
      <c r="J509" s="264" t="s">
        <v>4405</v>
      </c>
      <c r="K509" s="264" t="s">
        <v>4405</v>
      </c>
    </row>
    <row r="510" spans="1:11" ht="38.25" x14ac:dyDescent="0.2">
      <c r="A510" s="261">
        <v>90669</v>
      </c>
      <c r="B510" s="262" t="s">
        <v>4929</v>
      </c>
      <c r="C510" s="263" t="s">
        <v>4813</v>
      </c>
      <c r="D510" s="264" t="s">
        <v>4930</v>
      </c>
      <c r="F510" s="266"/>
      <c r="G510" s="261" t="s">
        <v>17147</v>
      </c>
      <c r="H510" s="262" t="s">
        <v>4929</v>
      </c>
      <c r="I510" s="263" t="s">
        <v>4813</v>
      </c>
      <c r="J510" s="264" t="s">
        <v>4930</v>
      </c>
      <c r="K510" s="264" t="s">
        <v>4930</v>
      </c>
    </row>
    <row r="511" spans="1:11" ht="38.25" x14ac:dyDescent="0.2">
      <c r="A511" s="261">
        <v>90675</v>
      </c>
      <c r="B511" s="262" t="s">
        <v>4931</v>
      </c>
      <c r="C511" s="263" t="s">
        <v>4813</v>
      </c>
      <c r="D511" s="264" t="s">
        <v>17148</v>
      </c>
      <c r="F511" s="266"/>
      <c r="G511" s="261" t="s">
        <v>17149</v>
      </c>
      <c r="H511" s="262" t="s">
        <v>4931</v>
      </c>
      <c r="I511" s="263" t="s">
        <v>4813</v>
      </c>
      <c r="J511" s="264" t="s">
        <v>17148</v>
      </c>
      <c r="K511" s="264" t="s">
        <v>17150</v>
      </c>
    </row>
    <row r="512" spans="1:11" ht="38.25" x14ac:dyDescent="0.2">
      <c r="A512" s="261">
        <v>90681</v>
      </c>
      <c r="B512" s="262" t="s">
        <v>4932</v>
      </c>
      <c r="C512" s="263" t="s">
        <v>4813</v>
      </c>
      <c r="D512" s="264" t="s">
        <v>17151</v>
      </c>
      <c r="F512" s="266"/>
      <c r="G512" s="261" t="s">
        <v>17152</v>
      </c>
      <c r="H512" s="262" t="s">
        <v>4932</v>
      </c>
      <c r="I512" s="263" t="s">
        <v>4813</v>
      </c>
      <c r="J512" s="264" t="s">
        <v>17151</v>
      </c>
      <c r="K512" s="264" t="s">
        <v>17153</v>
      </c>
    </row>
    <row r="513" spans="1:11" ht="25.5" x14ac:dyDescent="0.2">
      <c r="A513" s="261">
        <v>90687</v>
      </c>
      <c r="B513" s="262" t="s">
        <v>4933</v>
      </c>
      <c r="C513" s="263" t="s">
        <v>4813</v>
      </c>
      <c r="D513" s="264" t="s">
        <v>17154</v>
      </c>
      <c r="F513" s="266"/>
      <c r="G513" s="261" t="s">
        <v>17155</v>
      </c>
      <c r="H513" s="262" t="s">
        <v>4933</v>
      </c>
      <c r="I513" s="263" t="s">
        <v>4813</v>
      </c>
      <c r="J513" s="264" t="s">
        <v>17154</v>
      </c>
      <c r="K513" s="264" t="s">
        <v>17156</v>
      </c>
    </row>
    <row r="514" spans="1:11" ht="25.5" x14ac:dyDescent="0.2">
      <c r="A514" s="261">
        <v>90693</v>
      </c>
      <c r="B514" s="262" t="s">
        <v>4934</v>
      </c>
      <c r="C514" s="263" t="s">
        <v>4813</v>
      </c>
      <c r="D514" s="264" t="s">
        <v>12645</v>
      </c>
      <c r="F514" s="266"/>
      <c r="G514" s="261" t="s">
        <v>17157</v>
      </c>
      <c r="H514" s="262" t="s">
        <v>4934</v>
      </c>
      <c r="I514" s="263" t="s">
        <v>4813</v>
      </c>
      <c r="J514" s="264" t="s">
        <v>12645</v>
      </c>
      <c r="K514" s="264" t="s">
        <v>12970</v>
      </c>
    </row>
    <row r="515" spans="1:11" ht="25.5" x14ac:dyDescent="0.2">
      <c r="A515" s="261">
        <v>90965</v>
      </c>
      <c r="B515" s="262" t="s">
        <v>4935</v>
      </c>
      <c r="C515" s="263" t="s">
        <v>4813</v>
      </c>
      <c r="D515" s="264" t="s">
        <v>4936</v>
      </c>
      <c r="F515" s="266"/>
      <c r="G515" s="261" t="s">
        <v>17158</v>
      </c>
      <c r="H515" s="262" t="s">
        <v>4935</v>
      </c>
      <c r="I515" s="263" t="s">
        <v>4813</v>
      </c>
      <c r="J515" s="264" t="s">
        <v>4936</v>
      </c>
      <c r="K515" s="264" t="s">
        <v>4936</v>
      </c>
    </row>
    <row r="516" spans="1:11" ht="25.5" x14ac:dyDescent="0.2">
      <c r="A516" s="261">
        <v>90973</v>
      </c>
      <c r="B516" s="262" t="s">
        <v>4937</v>
      </c>
      <c r="C516" s="263" t="s">
        <v>4813</v>
      </c>
      <c r="D516" s="264" t="s">
        <v>4938</v>
      </c>
      <c r="F516" s="266"/>
      <c r="G516" s="261" t="s">
        <v>17159</v>
      </c>
      <c r="H516" s="262" t="s">
        <v>4937</v>
      </c>
      <c r="I516" s="263" t="s">
        <v>4813</v>
      </c>
      <c r="J516" s="264" t="s">
        <v>4938</v>
      </c>
      <c r="K516" s="264" t="s">
        <v>4938</v>
      </c>
    </row>
    <row r="517" spans="1:11" ht="25.5" x14ac:dyDescent="0.2">
      <c r="A517" s="261">
        <v>90982</v>
      </c>
      <c r="B517" s="262" t="s">
        <v>4939</v>
      </c>
      <c r="C517" s="263" t="s">
        <v>4813</v>
      </c>
      <c r="D517" s="264" t="s">
        <v>4940</v>
      </c>
      <c r="F517" s="266"/>
      <c r="G517" s="261" t="s">
        <v>17160</v>
      </c>
      <c r="H517" s="262" t="s">
        <v>4939</v>
      </c>
      <c r="I517" s="263" t="s">
        <v>4813</v>
      </c>
      <c r="J517" s="264" t="s">
        <v>4940</v>
      </c>
      <c r="K517" s="264" t="s">
        <v>4940</v>
      </c>
    </row>
    <row r="518" spans="1:11" ht="25.5" x14ac:dyDescent="0.2">
      <c r="A518" s="261">
        <v>91001</v>
      </c>
      <c r="B518" s="262" t="s">
        <v>4941</v>
      </c>
      <c r="C518" s="263" t="s">
        <v>4813</v>
      </c>
      <c r="D518" s="264" t="s">
        <v>4942</v>
      </c>
      <c r="F518" s="266"/>
      <c r="G518" s="261" t="s">
        <v>17161</v>
      </c>
      <c r="H518" s="262" t="s">
        <v>4941</v>
      </c>
      <c r="I518" s="263" t="s">
        <v>4813</v>
      </c>
      <c r="J518" s="264" t="s">
        <v>4942</v>
      </c>
      <c r="K518" s="264" t="s">
        <v>4942</v>
      </c>
    </row>
    <row r="519" spans="1:11" ht="25.5" x14ac:dyDescent="0.2">
      <c r="A519" s="261">
        <v>91032</v>
      </c>
      <c r="B519" s="262" t="s">
        <v>4943</v>
      </c>
      <c r="C519" s="263" t="s">
        <v>4813</v>
      </c>
      <c r="D519" s="264" t="s">
        <v>4944</v>
      </c>
      <c r="F519" s="266"/>
      <c r="G519" s="261" t="s">
        <v>17162</v>
      </c>
      <c r="H519" s="262" t="s">
        <v>4943</v>
      </c>
      <c r="I519" s="263" t="s">
        <v>4813</v>
      </c>
      <c r="J519" s="264" t="s">
        <v>4944</v>
      </c>
      <c r="K519" s="264" t="s">
        <v>12962</v>
      </c>
    </row>
    <row r="520" spans="1:11" ht="25.5" x14ac:dyDescent="0.2">
      <c r="A520" s="261">
        <v>91278</v>
      </c>
      <c r="B520" s="262" t="s">
        <v>4945</v>
      </c>
      <c r="C520" s="263" t="s">
        <v>4813</v>
      </c>
      <c r="D520" s="264" t="s">
        <v>4946</v>
      </c>
      <c r="F520" s="266"/>
      <c r="G520" s="261" t="s">
        <v>17163</v>
      </c>
      <c r="H520" s="262" t="s">
        <v>4945</v>
      </c>
      <c r="I520" s="263" t="s">
        <v>4813</v>
      </c>
      <c r="J520" s="264" t="s">
        <v>4946</v>
      </c>
      <c r="K520" s="264" t="s">
        <v>4946</v>
      </c>
    </row>
    <row r="521" spans="1:11" ht="38.25" x14ac:dyDescent="0.2">
      <c r="A521" s="261">
        <v>91285</v>
      </c>
      <c r="B521" s="262" t="s">
        <v>4947</v>
      </c>
      <c r="C521" s="263" t="s">
        <v>4813</v>
      </c>
      <c r="D521" s="264" t="s">
        <v>5538</v>
      </c>
      <c r="F521" s="266"/>
      <c r="G521" s="261" t="s">
        <v>17164</v>
      </c>
      <c r="H521" s="262" t="s">
        <v>4947</v>
      </c>
      <c r="I521" s="263" t="s">
        <v>4813</v>
      </c>
      <c r="J521" s="264" t="s">
        <v>5538</v>
      </c>
      <c r="K521" s="264" t="s">
        <v>5538</v>
      </c>
    </row>
    <row r="522" spans="1:11" ht="38.25" x14ac:dyDescent="0.2">
      <c r="A522" s="261">
        <v>91387</v>
      </c>
      <c r="B522" s="262" t="s">
        <v>4949</v>
      </c>
      <c r="C522" s="263" t="s">
        <v>4813</v>
      </c>
      <c r="D522" s="264" t="s">
        <v>4950</v>
      </c>
      <c r="F522" s="266"/>
      <c r="G522" s="261" t="s">
        <v>17165</v>
      </c>
      <c r="H522" s="262" t="s">
        <v>4949</v>
      </c>
      <c r="I522" s="263" t="s">
        <v>4813</v>
      </c>
      <c r="J522" s="264" t="s">
        <v>4950</v>
      </c>
      <c r="K522" s="264" t="s">
        <v>17166</v>
      </c>
    </row>
    <row r="523" spans="1:11" ht="38.25" x14ac:dyDescent="0.2">
      <c r="A523" s="261">
        <v>91395</v>
      </c>
      <c r="B523" s="262" t="s">
        <v>4951</v>
      </c>
      <c r="C523" s="263" t="s">
        <v>4813</v>
      </c>
      <c r="D523" s="264" t="s">
        <v>4952</v>
      </c>
      <c r="F523" s="266"/>
      <c r="G523" s="261" t="s">
        <v>17167</v>
      </c>
      <c r="H523" s="262" t="s">
        <v>4951</v>
      </c>
      <c r="I523" s="263" t="s">
        <v>4813</v>
      </c>
      <c r="J523" s="264" t="s">
        <v>4952</v>
      </c>
      <c r="K523" s="264" t="s">
        <v>7931</v>
      </c>
    </row>
    <row r="524" spans="1:11" ht="38.25" x14ac:dyDescent="0.2">
      <c r="A524" s="261">
        <v>91486</v>
      </c>
      <c r="B524" s="262" t="s">
        <v>4953</v>
      </c>
      <c r="C524" s="263" t="s">
        <v>4813</v>
      </c>
      <c r="D524" s="264" t="s">
        <v>4954</v>
      </c>
      <c r="F524" s="266"/>
      <c r="G524" s="261" t="s">
        <v>17168</v>
      </c>
      <c r="H524" s="262" t="s">
        <v>4953</v>
      </c>
      <c r="I524" s="263" t="s">
        <v>4813</v>
      </c>
      <c r="J524" s="264" t="s">
        <v>4954</v>
      </c>
      <c r="K524" s="264" t="s">
        <v>17169</v>
      </c>
    </row>
    <row r="525" spans="1:11" ht="25.5" x14ac:dyDescent="0.2">
      <c r="A525" s="261">
        <v>91534</v>
      </c>
      <c r="B525" s="262" t="s">
        <v>4955</v>
      </c>
      <c r="C525" s="263" t="s">
        <v>4813</v>
      </c>
      <c r="D525" s="264" t="s">
        <v>8437</v>
      </c>
      <c r="F525" s="266"/>
      <c r="G525" s="261" t="s">
        <v>17170</v>
      </c>
      <c r="H525" s="262" t="s">
        <v>4955</v>
      </c>
      <c r="I525" s="263" t="s">
        <v>4813</v>
      </c>
      <c r="J525" s="264" t="s">
        <v>8437</v>
      </c>
      <c r="K525" s="264" t="s">
        <v>17171</v>
      </c>
    </row>
    <row r="526" spans="1:11" ht="38.25" x14ac:dyDescent="0.2">
      <c r="A526" s="261">
        <v>91635</v>
      </c>
      <c r="B526" s="262" t="s">
        <v>4957</v>
      </c>
      <c r="C526" s="263" t="s">
        <v>4813</v>
      </c>
      <c r="D526" s="264" t="s">
        <v>13234</v>
      </c>
      <c r="F526" s="266"/>
      <c r="G526" s="261" t="s">
        <v>17172</v>
      </c>
      <c r="H526" s="262" t="s">
        <v>4957</v>
      </c>
      <c r="I526" s="263" t="s">
        <v>4813</v>
      </c>
      <c r="J526" s="264" t="s">
        <v>13234</v>
      </c>
      <c r="K526" s="264" t="s">
        <v>17173</v>
      </c>
    </row>
    <row r="527" spans="1:11" ht="38.25" x14ac:dyDescent="0.2">
      <c r="A527" s="261">
        <v>91646</v>
      </c>
      <c r="B527" s="262" t="s">
        <v>4958</v>
      </c>
      <c r="C527" s="263" t="s">
        <v>4813</v>
      </c>
      <c r="D527" s="264" t="s">
        <v>17174</v>
      </c>
      <c r="F527" s="266"/>
      <c r="G527" s="261" t="s">
        <v>17175</v>
      </c>
      <c r="H527" s="262" t="s">
        <v>4958</v>
      </c>
      <c r="I527" s="263" t="s">
        <v>4813</v>
      </c>
      <c r="J527" s="264" t="s">
        <v>17174</v>
      </c>
      <c r="K527" s="264" t="s">
        <v>17176</v>
      </c>
    </row>
    <row r="528" spans="1:11" ht="25.5" x14ac:dyDescent="0.2">
      <c r="A528" s="261">
        <v>91693</v>
      </c>
      <c r="B528" s="262" t="s">
        <v>4959</v>
      </c>
      <c r="C528" s="263" t="s">
        <v>4813</v>
      </c>
      <c r="D528" s="264" t="s">
        <v>11896</v>
      </c>
      <c r="F528" s="266"/>
      <c r="G528" s="261" t="s">
        <v>17177</v>
      </c>
      <c r="H528" s="262" t="s">
        <v>4959</v>
      </c>
      <c r="I528" s="263" t="s">
        <v>4813</v>
      </c>
      <c r="J528" s="264" t="s">
        <v>11896</v>
      </c>
      <c r="K528" s="264" t="s">
        <v>12981</v>
      </c>
    </row>
    <row r="529" spans="1:11" ht="25.5" x14ac:dyDescent="0.2">
      <c r="A529" s="261">
        <v>92044</v>
      </c>
      <c r="B529" s="262" t="s">
        <v>4961</v>
      </c>
      <c r="C529" s="263" t="s">
        <v>4813</v>
      </c>
      <c r="D529" s="264" t="s">
        <v>4962</v>
      </c>
      <c r="F529" s="266"/>
      <c r="G529" s="261" t="s">
        <v>17178</v>
      </c>
      <c r="H529" s="262" t="s">
        <v>4961</v>
      </c>
      <c r="I529" s="263" t="s">
        <v>4813</v>
      </c>
      <c r="J529" s="264" t="s">
        <v>4962</v>
      </c>
      <c r="K529" s="264" t="s">
        <v>4962</v>
      </c>
    </row>
    <row r="530" spans="1:11" ht="38.25" x14ac:dyDescent="0.2">
      <c r="A530" s="261">
        <v>92107</v>
      </c>
      <c r="B530" s="262" t="s">
        <v>4963</v>
      </c>
      <c r="C530" s="263" t="s">
        <v>4813</v>
      </c>
      <c r="D530" s="264" t="s">
        <v>4964</v>
      </c>
      <c r="F530" s="266"/>
      <c r="G530" s="261" t="s">
        <v>17179</v>
      </c>
      <c r="H530" s="262" t="s">
        <v>4963</v>
      </c>
      <c r="I530" s="263" t="s">
        <v>4813</v>
      </c>
      <c r="J530" s="264" t="s">
        <v>4964</v>
      </c>
      <c r="K530" s="264" t="s">
        <v>14575</v>
      </c>
    </row>
    <row r="531" spans="1:11" ht="25.5" x14ac:dyDescent="0.2">
      <c r="A531" s="261">
        <v>92113</v>
      </c>
      <c r="B531" s="262" t="s">
        <v>4965</v>
      </c>
      <c r="C531" s="263" t="s">
        <v>4813</v>
      </c>
      <c r="D531" s="264" t="s">
        <v>5231</v>
      </c>
      <c r="F531" s="266"/>
      <c r="G531" s="261" t="s">
        <v>17180</v>
      </c>
      <c r="H531" s="262" t="s">
        <v>4965</v>
      </c>
      <c r="I531" s="263" t="s">
        <v>4813</v>
      </c>
      <c r="J531" s="264" t="s">
        <v>5231</v>
      </c>
      <c r="K531" s="264" t="s">
        <v>5231</v>
      </c>
    </row>
    <row r="532" spans="1:11" ht="12.75" x14ac:dyDescent="0.2">
      <c r="A532" s="261">
        <v>92119</v>
      </c>
      <c r="B532" s="262" t="s">
        <v>4966</v>
      </c>
      <c r="C532" s="263" t="s">
        <v>4813</v>
      </c>
      <c r="D532" s="264" t="s">
        <v>4967</v>
      </c>
      <c r="F532" s="266"/>
      <c r="G532" s="261" t="s">
        <v>17181</v>
      </c>
      <c r="H532" s="262" t="s">
        <v>4966</v>
      </c>
      <c r="I532" s="263" t="s">
        <v>4813</v>
      </c>
      <c r="J532" s="264" t="s">
        <v>4967</v>
      </c>
      <c r="K532" s="264" t="s">
        <v>4967</v>
      </c>
    </row>
    <row r="533" spans="1:11" ht="12.75" x14ac:dyDescent="0.2">
      <c r="A533" s="261">
        <v>92139</v>
      </c>
      <c r="B533" s="262" t="s">
        <v>4968</v>
      </c>
      <c r="C533" s="263" t="s">
        <v>4813</v>
      </c>
      <c r="D533" s="264" t="s">
        <v>11893</v>
      </c>
      <c r="F533" s="266"/>
      <c r="G533" s="261" t="s">
        <v>17182</v>
      </c>
      <c r="H533" s="262" t="s">
        <v>4968</v>
      </c>
      <c r="I533" s="263" t="s">
        <v>4813</v>
      </c>
      <c r="J533" s="264" t="s">
        <v>11893</v>
      </c>
      <c r="K533" s="264" t="s">
        <v>9174</v>
      </c>
    </row>
    <row r="534" spans="1:11" ht="25.5" x14ac:dyDescent="0.2">
      <c r="A534" s="261">
        <v>92146</v>
      </c>
      <c r="B534" s="262" t="s">
        <v>4970</v>
      </c>
      <c r="C534" s="263" t="s">
        <v>4813</v>
      </c>
      <c r="D534" s="264" t="s">
        <v>17183</v>
      </c>
      <c r="F534" s="266"/>
      <c r="G534" s="261" t="s">
        <v>17184</v>
      </c>
      <c r="H534" s="262" t="s">
        <v>4970</v>
      </c>
      <c r="I534" s="263" t="s">
        <v>4813</v>
      </c>
      <c r="J534" s="264" t="s">
        <v>17183</v>
      </c>
      <c r="K534" s="264" t="s">
        <v>12836</v>
      </c>
    </row>
    <row r="535" spans="1:11" ht="38.25" x14ac:dyDescent="0.2">
      <c r="A535" s="261">
        <v>92243</v>
      </c>
      <c r="B535" s="262" t="s">
        <v>4972</v>
      </c>
      <c r="C535" s="263" t="s">
        <v>4813</v>
      </c>
      <c r="D535" s="264" t="s">
        <v>17185</v>
      </c>
      <c r="F535" s="266"/>
      <c r="G535" s="261" t="s">
        <v>17186</v>
      </c>
      <c r="H535" s="262" t="s">
        <v>4972</v>
      </c>
      <c r="I535" s="263" t="s">
        <v>4813</v>
      </c>
      <c r="J535" s="264" t="s">
        <v>17185</v>
      </c>
      <c r="K535" s="264" t="s">
        <v>17187</v>
      </c>
    </row>
    <row r="536" spans="1:11" ht="25.5" x14ac:dyDescent="0.2">
      <c r="A536" s="261">
        <v>92717</v>
      </c>
      <c r="B536" s="262" t="s">
        <v>4974</v>
      </c>
      <c r="C536" s="263" t="s">
        <v>4813</v>
      </c>
      <c r="D536" s="264" t="s">
        <v>4897</v>
      </c>
      <c r="F536" s="266"/>
      <c r="G536" s="261" t="s">
        <v>17188</v>
      </c>
      <c r="H536" s="262" t="s">
        <v>4974</v>
      </c>
      <c r="I536" s="263" t="s">
        <v>4813</v>
      </c>
      <c r="J536" s="264" t="s">
        <v>4897</v>
      </c>
      <c r="K536" s="264" t="s">
        <v>4897</v>
      </c>
    </row>
    <row r="537" spans="1:11" ht="25.5" x14ac:dyDescent="0.2">
      <c r="A537" s="261">
        <v>92961</v>
      </c>
      <c r="B537" s="262" t="s">
        <v>4975</v>
      </c>
      <c r="C537" s="263" t="s">
        <v>4813</v>
      </c>
      <c r="D537" s="264" t="s">
        <v>7154</v>
      </c>
      <c r="F537" s="266"/>
      <c r="G537" s="261" t="s">
        <v>17189</v>
      </c>
      <c r="H537" s="262" t="s">
        <v>4975</v>
      </c>
      <c r="I537" s="263" t="s">
        <v>4813</v>
      </c>
      <c r="J537" s="264" t="s">
        <v>7154</v>
      </c>
      <c r="K537" s="264" t="s">
        <v>7154</v>
      </c>
    </row>
    <row r="538" spans="1:11" ht="12.75" x14ac:dyDescent="0.2">
      <c r="A538" s="261">
        <v>92967</v>
      </c>
      <c r="B538" s="262" t="s">
        <v>4977</v>
      </c>
      <c r="C538" s="263" t="s">
        <v>4813</v>
      </c>
      <c r="D538" s="264" t="s">
        <v>5707</v>
      </c>
      <c r="F538" s="266"/>
      <c r="G538" s="261" t="s">
        <v>17190</v>
      </c>
      <c r="H538" s="262" t="s">
        <v>4977</v>
      </c>
      <c r="I538" s="263" t="s">
        <v>4813</v>
      </c>
      <c r="J538" s="264" t="s">
        <v>5707</v>
      </c>
      <c r="K538" s="264" t="s">
        <v>14384</v>
      </c>
    </row>
    <row r="539" spans="1:11" ht="38.25" x14ac:dyDescent="0.2">
      <c r="A539" s="261">
        <v>93225</v>
      </c>
      <c r="B539" s="262" t="s">
        <v>4979</v>
      </c>
      <c r="C539" s="263" t="s">
        <v>4813</v>
      </c>
      <c r="D539" s="264" t="s">
        <v>17191</v>
      </c>
      <c r="F539" s="266"/>
      <c r="G539" s="261" t="s">
        <v>17192</v>
      </c>
      <c r="H539" s="262" t="s">
        <v>4979</v>
      </c>
      <c r="I539" s="263" t="s">
        <v>4813</v>
      </c>
      <c r="J539" s="264" t="s">
        <v>17191</v>
      </c>
      <c r="K539" s="264" t="s">
        <v>14877</v>
      </c>
    </row>
    <row r="540" spans="1:11" ht="25.5" x14ac:dyDescent="0.2">
      <c r="A540" s="261">
        <v>93234</v>
      </c>
      <c r="B540" s="262" t="s">
        <v>4980</v>
      </c>
      <c r="C540" s="263" t="s">
        <v>4813</v>
      </c>
      <c r="D540" s="264" t="s">
        <v>5808</v>
      </c>
      <c r="F540" s="266"/>
      <c r="G540" s="261" t="s">
        <v>17193</v>
      </c>
      <c r="H540" s="262" t="s">
        <v>4980</v>
      </c>
      <c r="I540" s="263" t="s">
        <v>4813</v>
      </c>
      <c r="J540" s="264" t="s">
        <v>5808</v>
      </c>
      <c r="K540" s="264" t="s">
        <v>5808</v>
      </c>
    </row>
    <row r="541" spans="1:11" ht="25.5" x14ac:dyDescent="0.2">
      <c r="A541" s="261">
        <v>93244</v>
      </c>
      <c r="B541" s="262" t="s">
        <v>4982</v>
      </c>
      <c r="C541" s="263" t="s">
        <v>4813</v>
      </c>
      <c r="D541" s="264" t="s">
        <v>14418</v>
      </c>
      <c r="F541" s="266"/>
      <c r="G541" s="261" t="s">
        <v>17194</v>
      </c>
      <c r="H541" s="262" t="s">
        <v>4982</v>
      </c>
      <c r="I541" s="263" t="s">
        <v>4813</v>
      </c>
      <c r="J541" s="264" t="s">
        <v>14418</v>
      </c>
      <c r="K541" s="264" t="s">
        <v>14750</v>
      </c>
    </row>
    <row r="542" spans="1:11" ht="25.5" x14ac:dyDescent="0.2">
      <c r="A542" s="261">
        <v>93274</v>
      </c>
      <c r="B542" s="262" t="s">
        <v>4983</v>
      </c>
      <c r="C542" s="263" t="s">
        <v>4813</v>
      </c>
      <c r="D542" s="264" t="s">
        <v>17195</v>
      </c>
      <c r="F542" s="266"/>
      <c r="G542" s="261" t="s">
        <v>17196</v>
      </c>
      <c r="H542" s="262" t="s">
        <v>4983</v>
      </c>
      <c r="I542" s="263" t="s">
        <v>4813</v>
      </c>
      <c r="J542" s="264" t="s">
        <v>17195</v>
      </c>
      <c r="K542" s="264" t="s">
        <v>17197</v>
      </c>
    </row>
    <row r="543" spans="1:11" ht="25.5" x14ac:dyDescent="0.2">
      <c r="A543" s="261">
        <v>93282</v>
      </c>
      <c r="B543" s="262" t="s">
        <v>4984</v>
      </c>
      <c r="C543" s="263" t="s">
        <v>4813</v>
      </c>
      <c r="D543" s="264" t="s">
        <v>4231</v>
      </c>
      <c r="F543" s="266"/>
      <c r="G543" s="261" t="s">
        <v>17198</v>
      </c>
      <c r="H543" s="262" t="s">
        <v>4984</v>
      </c>
      <c r="I543" s="263" t="s">
        <v>4813</v>
      </c>
      <c r="J543" s="264" t="s">
        <v>4231</v>
      </c>
      <c r="K543" s="264" t="s">
        <v>4199</v>
      </c>
    </row>
    <row r="544" spans="1:11" ht="25.5" x14ac:dyDescent="0.2">
      <c r="A544" s="261">
        <v>93288</v>
      </c>
      <c r="B544" s="262" t="s">
        <v>4985</v>
      </c>
      <c r="C544" s="263" t="s">
        <v>4813</v>
      </c>
      <c r="D544" s="264" t="s">
        <v>17199</v>
      </c>
      <c r="F544" s="266"/>
      <c r="G544" s="261" t="s">
        <v>17200</v>
      </c>
      <c r="H544" s="262" t="s">
        <v>4985</v>
      </c>
      <c r="I544" s="263" t="s">
        <v>4813</v>
      </c>
      <c r="J544" s="264" t="s">
        <v>17199</v>
      </c>
      <c r="K544" s="264" t="s">
        <v>17201</v>
      </c>
    </row>
    <row r="545" spans="1:11" ht="38.25" x14ac:dyDescent="0.2">
      <c r="A545" s="261">
        <v>93403</v>
      </c>
      <c r="B545" s="262" t="s">
        <v>4986</v>
      </c>
      <c r="C545" s="263" t="s">
        <v>4813</v>
      </c>
      <c r="D545" s="264" t="s">
        <v>13234</v>
      </c>
      <c r="F545" s="266"/>
      <c r="G545" s="261" t="s">
        <v>17202</v>
      </c>
      <c r="H545" s="262" t="s">
        <v>4986</v>
      </c>
      <c r="I545" s="263" t="s">
        <v>4813</v>
      </c>
      <c r="J545" s="264" t="s">
        <v>13234</v>
      </c>
      <c r="K545" s="264" t="s">
        <v>17173</v>
      </c>
    </row>
    <row r="546" spans="1:11" ht="51" x14ac:dyDescent="0.2">
      <c r="A546" s="261">
        <v>93409</v>
      </c>
      <c r="B546" s="262" t="s">
        <v>4987</v>
      </c>
      <c r="C546" s="263" t="s">
        <v>4813</v>
      </c>
      <c r="D546" s="264" t="s">
        <v>14175</v>
      </c>
      <c r="F546" s="266"/>
      <c r="G546" s="261" t="s">
        <v>17203</v>
      </c>
      <c r="H546" s="262" t="s">
        <v>4987</v>
      </c>
      <c r="I546" s="263" t="s">
        <v>4813</v>
      </c>
      <c r="J546" s="264" t="s">
        <v>14175</v>
      </c>
      <c r="K546" s="264" t="s">
        <v>7704</v>
      </c>
    </row>
    <row r="547" spans="1:11" ht="25.5" x14ac:dyDescent="0.2">
      <c r="A547" s="261">
        <v>93416</v>
      </c>
      <c r="B547" s="262" t="s">
        <v>4989</v>
      </c>
      <c r="C547" s="263" t="s">
        <v>4813</v>
      </c>
      <c r="D547" s="264" t="s">
        <v>4870</v>
      </c>
      <c r="F547" s="266"/>
      <c r="G547" s="261" t="s">
        <v>17204</v>
      </c>
      <c r="H547" s="262" t="s">
        <v>4989</v>
      </c>
      <c r="I547" s="263" t="s">
        <v>4813</v>
      </c>
      <c r="J547" s="264" t="s">
        <v>4870</v>
      </c>
      <c r="K547" s="264" t="s">
        <v>4870</v>
      </c>
    </row>
    <row r="548" spans="1:11" ht="12.75" x14ac:dyDescent="0.2">
      <c r="A548" s="261">
        <v>93422</v>
      </c>
      <c r="B548" s="262" t="s">
        <v>4991</v>
      </c>
      <c r="C548" s="263" t="s">
        <v>4813</v>
      </c>
      <c r="D548" s="264" t="s">
        <v>4315</v>
      </c>
      <c r="F548" s="266"/>
      <c r="G548" s="261" t="s">
        <v>17205</v>
      </c>
      <c r="H548" s="262" t="s">
        <v>4991</v>
      </c>
      <c r="I548" s="263" t="s">
        <v>4813</v>
      </c>
      <c r="J548" s="264" t="s">
        <v>4315</v>
      </c>
      <c r="K548" s="264" t="s">
        <v>4315</v>
      </c>
    </row>
    <row r="549" spans="1:11" ht="12.75" x14ac:dyDescent="0.2">
      <c r="A549" s="261">
        <v>93428</v>
      </c>
      <c r="B549" s="262" t="s">
        <v>4993</v>
      </c>
      <c r="C549" s="263" t="s">
        <v>4813</v>
      </c>
      <c r="D549" s="264" t="s">
        <v>13599</v>
      </c>
      <c r="F549" s="266"/>
      <c r="G549" s="261" t="s">
        <v>17206</v>
      </c>
      <c r="H549" s="262" t="s">
        <v>4993</v>
      </c>
      <c r="I549" s="263" t="s">
        <v>4813</v>
      </c>
      <c r="J549" s="264" t="s">
        <v>13599</v>
      </c>
      <c r="K549" s="264" t="s">
        <v>13599</v>
      </c>
    </row>
    <row r="550" spans="1:11" ht="25.5" x14ac:dyDescent="0.2">
      <c r="A550" s="261">
        <v>93434</v>
      </c>
      <c r="B550" s="262" t="s">
        <v>4994</v>
      </c>
      <c r="C550" s="263" t="s">
        <v>4813</v>
      </c>
      <c r="D550" s="264" t="s">
        <v>17207</v>
      </c>
      <c r="F550" s="266"/>
      <c r="G550" s="261" t="s">
        <v>17208</v>
      </c>
      <c r="H550" s="262" t="s">
        <v>4994</v>
      </c>
      <c r="I550" s="263" t="s">
        <v>4813</v>
      </c>
      <c r="J550" s="264" t="s">
        <v>17207</v>
      </c>
      <c r="K550" s="264" t="s">
        <v>17209</v>
      </c>
    </row>
    <row r="551" spans="1:11" ht="25.5" x14ac:dyDescent="0.2">
      <c r="A551" s="261">
        <v>93440</v>
      </c>
      <c r="B551" s="262" t="s">
        <v>4995</v>
      </c>
      <c r="C551" s="263" t="s">
        <v>4813</v>
      </c>
      <c r="D551" s="264" t="s">
        <v>11199</v>
      </c>
      <c r="F551" s="266"/>
      <c r="G551" s="261" t="s">
        <v>17210</v>
      </c>
      <c r="H551" s="262" t="s">
        <v>4995</v>
      </c>
      <c r="I551" s="263" t="s">
        <v>4813</v>
      </c>
      <c r="J551" s="264" t="s">
        <v>11199</v>
      </c>
      <c r="K551" s="264" t="s">
        <v>17211</v>
      </c>
    </row>
    <row r="552" spans="1:11" ht="25.5" x14ac:dyDescent="0.2">
      <c r="A552" s="261">
        <v>95122</v>
      </c>
      <c r="B552" s="262" t="s">
        <v>4996</v>
      </c>
      <c r="C552" s="263" t="s">
        <v>4813</v>
      </c>
      <c r="D552" s="264" t="s">
        <v>17212</v>
      </c>
      <c r="F552" s="266"/>
      <c r="G552" s="261" t="s">
        <v>17213</v>
      </c>
      <c r="H552" s="262" t="s">
        <v>4996</v>
      </c>
      <c r="I552" s="263" t="s">
        <v>4813</v>
      </c>
      <c r="J552" s="264" t="s">
        <v>17212</v>
      </c>
      <c r="K552" s="264" t="s">
        <v>17214</v>
      </c>
    </row>
    <row r="553" spans="1:11" ht="25.5" x14ac:dyDescent="0.2">
      <c r="A553" s="261">
        <v>95128</v>
      </c>
      <c r="B553" s="262" t="s">
        <v>4997</v>
      </c>
      <c r="C553" s="263" t="s">
        <v>4813</v>
      </c>
      <c r="D553" s="264" t="s">
        <v>13887</v>
      </c>
      <c r="F553" s="266"/>
      <c r="G553" s="261" t="s">
        <v>17215</v>
      </c>
      <c r="H553" s="262" t="s">
        <v>4997</v>
      </c>
      <c r="I553" s="263" t="s">
        <v>4813</v>
      </c>
      <c r="J553" s="264" t="s">
        <v>13887</v>
      </c>
      <c r="K553" s="264" t="s">
        <v>17216</v>
      </c>
    </row>
    <row r="554" spans="1:11" ht="25.5" x14ac:dyDescent="0.2">
      <c r="A554" s="261">
        <v>95140</v>
      </c>
      <c r="B554" s="262" t="s">
        <v>4999</v>
      </c>
      <c r="C554" s="263" t="s">
        <v>4813</v>
      </c>
      <c r="D554" s="264" t="s">
        <v>4780</v>
      </c>
      <c r="F554" s="266"/>
      <c r="G554" s="261" t="s">
        <v>17217</v>
      </c>
      <c r="H554" s="262" t="s">
        <v>4999</v>
      </c>
      <c r="I554" s="263" t="s">
        <v>4813</v>
      </c>
      <c r="J554" s="264" t="s">
        <v>4780</v>
      </c>
      <c r="K554" s="264" t="s">
        <v>4780</v>
      </c>
    </row>
    <row r="555" spans="1:11" ht="25.5" x14ac:dyDescent="0.2">
      <c r="A555" s="261">
        <v>95213</v>
      </c>
      <c r="B555" s="262" t="s">
        <v>5001</v>
      </c>
      <c r="C555" s="263" t="s">
        <v>4813</v>
      </c>
      <c r="D555" s="264" t="s">
        <v>14524</v>
      </c>
      <c r="F555" s="266"/>
      <c r="G555" s="261" t="s">
        <v>17218</v>
      </c>
      <c r="H555" s="262" t="s">
        <v>5001</v>
      </c>
      <c r="I555" s="263" t="s">
        <v>4813</v>
      </c>
      <c r="J555" s="264" t="s">
        <v>14524</v>
      </c>
      <c r="K555" s="264" t="s">
        <v>5386</v>
      </c>
    </row>
    <row r="556" spans="1:11" ht="25.5" x14ac:dyDescent="0.2">
      <c r="A556" s="261">
        <v>95219</v>
      </c>
      <c r="B556" s="262" t="s">
        <v>5002</v>
      </c>
      <c r="C556" s="263" t="s">
        <v>4813</v>
      </c>
      <c r="D556" s="264" t="s">
        <v>13603</v>
      </c>
      <c r="F556" s="266"/>
      <c r="G556" s="261" t="s">
        <v>17219</v>
      </c>
      <c r="H556" s="262" t="s">
        <v>5002</v>
      </c>
      <c r="I556" s="263" t="s">
        <v>4813</v>
      </c>
      <c r="J556" s="264" t="s">
        <v>13603</v>
      </c>
      <c r="K556" s="264" t="s">
        <v>13049</v>
      </c>
    </row>
    <row r="557" spans="1:11" ht="12.75" x14ac:dyDescent="0.2">
      <c r="A557" s="261">
        <v>95259</v>
      </c>
      <c r="B557" s="262" t="s">
        <v>5004</v>
      </c>
      <c r="C557" s="263" t="s">
        <v>4813</v>
      </c>
      <c r="D557" s="264" t="s">
        <v>9427</v>
      </c>
      <c r="F557" s="266"/>
      <c r="G557" s="261" t="s">
        <v>17220</v>
      </c>
      <c r="H557" s="262" t="s">
        <v>5004</v>
      </c>
      <c r="I557" s="263" t="s">
        <v>4813</v>
      </c>
      <c r="J557" s="264" t="s">
        <v>9427</v>
      </c>
      <c r="K557" s="264" t="s">
        <v>8940</v>
      </c>
    </row>
    <row r="558" spans="1:11" ht="25.5" x14ac:dyDescent="0.2">
      <c r="A558" s="261">
        <v>95265</v>
      </c>
      <c r="B558" s="262" t="s">
        <v>5006</v>
      </c>
      <c r="C558" s="263" t="s">
        <v>4813</v>
      </c>
      <c r="D558" s="264" t="s">
        <v>5007</v>
      </c>
      <c r="F558" s="266"/>
      <c r="G558" s="261" t="s">
        <v>17221</v>
      </c>
      <c r="H558" s="262" t="s">
        <v>5006</v>
      </c>
      <c r="I558" s="263" t="s">
        <v>4813</v>
      </c>
      <c r="J558" s="264" t="s">
        <v>5007</v>
      </c>
      <c r="K558" s="264" t="s">
        <v>5007</v>
      </c>
    </row>
    <row r="559" spans="1:11" ht="25.5" x14ac:dyDescent="0.2">
      <c r="A559" s="261">
        <v>95271</v>
      </c>
      <c r="B559" s="262" t="s">
        <v>5008</v>
      </c>
      <c r="C559" s="263" t="s">
        <v>4813</v>
      </c>
      <c r="D559" s="264" t="s">
        <v>5208</v>
      </c>
      <c r="F559" s="266"/>
      <c r="G559" s="261" t="s">
        <v>17222</v>
      </c>
      <c r="H559" s="262" t="s">
        <v>5008</v>
      </c>
      <c r="I559" s="263" t="s">
        <v>4813</v>
      </c>
      <c r="J559" s="264" t="s">
        <v>5208</v>
      </c>
      <c r="K559" s="264" t="s">
        <v>5208</v>
      </c>
    </row>
    <row r="560" spans="1:11" ht="25.5" x14ac:dyDescent="0.2">
      <c r="A560" s="261">
        <v>95277</v>
      </c>
      <c r="B560" s="262" t="s">
        <v>5010</v>
      </c>
      <c r="C560" s="263" t="s">
        <v>4813</v>
      </c>
      <c r="D560" s="264" t="s">
        <v>5208</v>
      </c>
      <c r="F560" s="266"/>
      <c r="G560" s="261" t="s">
        <v>17223</v>
      </c>
      <c r="H560" s="262" t="s">
        <v>5010</v>
      </c>
      <c r="I560" s="263" t="s">
        <v>4813</v>
      </c>
      <c r="J560" s="264" t="s">
        <v>5208</v>
      </c>
      <c r="K560" s="264" t="s">
        <v>5208</v>
      </c>
    </row>
    <row r="561" spans="1:11" ht="25.5" x14ac:dyDescent="0.2">
      <c r="A561" s="261">
        <v>95283</v>
      </c>
      <c r="B561" s="262" t="s">
        <v>5011</v>
      </c>
      <c r="C561" s="263" t="s">
        <v>4813</v>
      </c>
      <c r="D561" s="264" t="s">
        <v>5447</v>
      </c>
      <c r="F561" s="266"/>
      <c r="G561" s="261" t="s">
        <v>17224</v>
      </c>
      <c r="H561" s="262" t="s">
        <v>5011</v>
      </c>
      <c r="I561" s="263" t="s">
        <v>4813</v>
      </c>
      <c r="J561" s="264" t="s">
        <v>5447</v>
      </c>
      <c r="K561" s="264" t="s">
        <v>5447</v>
      </c>
    </row>
    <row r="562" spans="1:11" ht="25.5" x14ac:dyDescent="0.2">
      <c r="A562" s="261">
        <v>95621</v>
      </c>
      <c r="B562" s="262" t="s">
        <v>5013</v>
      </c>
      <c r="C562" s="263" t="s">
        <v>4813</v>
      </c>
      <c r="D562" s="264" t="s">
        <v>8735</v>
      </c>
      <c r="F562" s="266"/>
      <c r="G562" s="261" t="s">
        <v>17225</v>
      </c>
      <c r="H562" s="262" t="s">
        <v>5013</v>
      </c>
      <c r="I562" s="263" t="s">
        <v>4813</v>
      </c>
      <c r="J562" s="264" t="s">
        <v>8735</v>
      </c>
      <c r="K562" s="264" t="s">
        <v>12577</v>
      </c>
    </row>
    <row r="563" spans="1:11" ht="25.5" x14ac:dyDescent="0.2">
      <c r="A563" s="261">
        <v>95632</v>
      </c>
      <c r="B563" s="262" t="s">
        <v>5015</v>
      </c>
      <c r="C563" s="263" t="s">
        <v>4813</v>
      </c>
      <c r="D563" s="264" t="s">
        <v>17226</v>
      </c>
      <c r="F563" s="266"/>
      <c r="G563" s="261" t="s">
        <v>17227</v>
      </c>
      <c r="H563" s="262" t="s">
        <v>5015</v>
      </c>
      <c r="I563" s="263" t="s">
        <v>4813</v>
      </c>
      <c r="J563" s="264" t="s">
        <v>17226</v>
      </c>
      <c r="K563" s="264" t="s">
        <v>17228</v>
      </c>
    </row>
    <row r="564" spans="1:11" ht="25.5" x14ac:dyDescent="0.2">
      <c r="A564" s="261">
        <v>95703</v>
      </c>
      <c r="B564" s="262" t="s">
        <v>5016</v>
      </c>
      <c r="C564" s="263" t="s">
        <v>4813</v>
      </c>
      <c r="D564" s="264" t="s">
        <v>14314</v>
      </c>
      <c r="F564" s="266"/>
      <c r="G564" s="261" t="s">
        <v>17229</v>
      </c>
      <c r="H564" s="262" t="s">
        <v>5016</v>
      </c>
      <c r="I564" s="263" t="s">
        <v>4813</v>
      </c>
      <c r="J564" s="264" t="s">
        <v>14314</v>
      </c>
      <c r="K564" s="264" t="s">
        <v>14416</v>
      </c>
    </row>
    <row r="565" spans="1:11" ht="25.5" x14ac:dyDescent="0.2">
      <c r="A565" s="261">
        <v>95709</v>
      </c>
      <c r="B565" s="262" t="s">
        <v>5017</v>
      </c>
      <c r="C565" s="263" t="s">
        <v>4813</v>
      </c>
      <c r="D565" s="264" t="s">
        <v>14832</v>
      </c>
      <c r="F565" s="266"/>
      <c r="G565" s="261" t="s">
        <v>17230</v>
      </c>
      <c r="H565" s="262" t="s">
        <v>5017</v>
      </c>
      <c r="I565" s="263" t="s">
        <v>4813</v>
      </c>
      <c r="J565" s="264" t="s">
        <v>14832</v>
      </c>
      <c r="K565" s="264" t="s">
        <v>17231</v>
      </c>
    </row>
    <row r="566" spans="1:11" ht="38.25" x14ac:dyDescent="0.2">
      <c r="A566" s="261">
        <v>95715</v>
      </c>
      <c r="B566" s="262" t="s">
        <v>5019</v>
      </c>
      <c r="C566" s="263" t="s">
        <v>4813</v>
      </c>
      <c r="D566" s="264" t="s">
        <v>6418</v>
      </c>
      <c r="F566" s="266"/>
      <c r="G566" s="261" t="s">
        <v>17232</v>
      </c>
      <c r="H566" s="262" t="s">
        <v>5019</v>
      </c>
      <c r="I566" s="263" t="s">
        <v>4813</v>
      </c>
      <c r="J566" s="264" t="s">
        <v>6418</v>
      </c>
      <c r="K566" s="264" t="s">
        <v>17233</v>
      </c>
    </row>
    <row r="567" spans="1:11" ht="38.25" x14ac:dyDescent="0.2">
      <c r="A567" s="261">
        <v>95721</v>
      </c>
      <c r="B567" s="262" t="s">
        <v>5021</v>
      </c>
      <c r="C567" s="263" t="s">
        <v>4813</v>
      </c>
      <c r="D567" s="264" t="s">
        <v>14074</v>
      </c>
      <c r="F567" s="266"/>
      <c r="G567" s="261" t="s">
        <v>17234</v>
      </c>
      <c r="H567" s="262" t="s">
        <v>5021</v>
      </c>
      <c r="I567" s="263" t="s">
        <v>4813</v>
      </c>
      <c r="J567" s="264" t="s">
        <v>14074</v>
      </c>
      <c r="K567" s="264" t="s">
        <v>16577</v>
      </c>
    </row>
    <row r="568" spans="1:11" ht="25.5" x14ac:dyDescent="0.2">
      <c r="A568" s="261">
        <v>95873</v>
      </c>
      <c r="B568" s="262" t="s">
        <v>5022</v>
      </c>
      <c r="C568" s="263" t="s">
        <v>4813</v>
      </c>
      <c r="D568" s="264" t="s">
        <v>12793</v>
      </c>
      <c r="F568" s="266"/>
      <c r="G568" s="261" t="s">
        <v>17235</v>
      </c>
      <c r="H568" s="262" t="s">
        <v>5022</v>
      </c>
      <c r="I568" s="263" t="s">
        <v>4813</v>
      </c>
      <c r="J568" s="264" t="s">
        <v>12793</v>
      </c>
      <c r="K568" s="264" t="s">
        <v>12793</v>
      </c>
    </row>
    <row r="569" spans="1:11" ht="25.5" x14ac:dyDescent="0.2">
      <c r="A569" s="261">
        <v>96014</v>
      </c>
      <c r="B569" s="262" t="s">
        <v>5024</v>
      </c>
      <c r="C569" s="263" t="s">
        <v>4813</v>
      </c>
      <c r="D569" s="264" t="s">
        <v>13373</v>
      </c>
      <c r="F569" s="266"/>
      <c r="G569" s="261" t="s">
        <v>17236</v>
      </c>
      <c r="H569" s="262" t="s">
        <v>5024</v>
      </c>
      <c r="I569" s="263" t="s">
        <v>4813</v>
      </c>
      <c r="J569" s="264" t="s">
        <v>13373</v>
      </c>
      <c r="K569" s="264" t="s">
        <v>5608</v>
      </c>
    </row>
    <row r="570" spans="1:11" ht="25.5" x14ac:dyDescent="0.2">
      <c r="A570" s="261">
        <v>96021</v>
      </c>
      <c r="B570" s="262" t="s">
        <v>5025</v>
      </c>
      <c r="C570" s="263" t="s">
        <v>4813</v>
      </c>
      <c r="D570" s="264" t="s">
        <v>17237</v>
      </c>
      <c r="F570" s="266"/>
      <c r="G570" s="261" t="s">
        <v>17238</v>
      </c>
      <c r="H570" s="262" t="s">
        <v>5025</v>
      </c>
      <c r="I570" s="263" t="s">
        <v>4813</v>
      </c>
      <c r="J570" s="264" t="s">
        <v>17237</v>
      </c>
      <c r="K570" s="264" t="s">
        <v>17239</v>
      </c>
    </row>
    <row r="571" spans="1:11" ht="25.5" x14ac:dyDescent="0.2">
      <c r="A571" s="261">
        <v>96029</v>
      </c>
      <c r="B571" s="262" t="s">
        <v>5026</v>
      </c>
      <c r="C571" s="263" t="s">
        <v>4813</v>
      </c>
      <c r="D571" s="264" t="s">
        <v>17240</v>
      </c>
      <c r="F571" s="266"/>
      <c r="G571" s="261" t="s">
        <v>17241</v>
      </c>
      <c r="H571" s="262" t="s">
        <v>5026</v>
      </c>
      <c r="I571" s="263" t="s">
        <v>4813</v>
      </c>
      <c r="J571" s="264" t="s">
        <v>17240</v>
      </c>
      <c r="K571" s="264" t="s">
        <v>17242</v>
      </c>
    </row>
    <row r="572" spans="1:11" ht="25.5" x14ac:dyDescent="0.2">
      <c r="A572" s="261">
        <v>96036</v>
      </c>
      <c r="B572" s="262" t="s">
        <v>5028</v>
      </c>
      <c r="C572" s="263" t="s">
        <v>4813</v>
      </c>
      <c r="D572" s="264" t="s">
        <v>5029</v>
      </c>
      <c r="F572" s="266"/>
      <c r="G572" s="261" t="s">
        <v>17243</v>
      </c>
      <c r="H572" s="262" t="s">
        <v>5028</v>
      </c>
      <c r="I572" s="263" t="s">
        <v>4813</v>
      </c>
      <c r="J572" s="264" t="s">
        <v>5029</v>
      </c>
      <c r="K572" s="264" t="s">
        <v>17244</v>
      </c>
    </row>
    <row r="573" spans="1:11" ht="25.5" x14ac:dyDescent="0.2">
      <c r="A573" s="261">
        <v>96155</v>
      </c>
      <c r="B573" s="262" t="s">
        <v>5030</v>
      </c>
      <c r="C573" s="263" t="s">
        <v>4813</v>
      </c>
      <c r="D573" s="264" t="s">
        <v>9538</v>
      </c>
      <c r="F573" s="266"/>
      <c r="G573" s="261" t="s">
        <v>17245</v>
      </c>
      <c r="H573" s="262" t="s">
        <v>5030</v>
      </c>
      <c r="I573" s="263" t="s">
        <v>4813</v>
      </c>
      <c r="J573" s="264" t="s">
        <v>9538</v>
      </c>
      <c r="K573" s="264" t="s">
        <v>17246</v>
      </c>
    </row>
    <row r="574" spans="1:11" ht="25.5" x14ac:dyDescent="0.2">
      <c r="A574" s="261">
        <v>96156</v>
      </c>
      <c r="B574" s="262" t="s">
        <v>5031</v>
      </c>
      <c r="C574" s="263" t="s">
        <v>4813</v>
      </c>
      <c r="D574" s="264" t="s">
        <v>15215</v>
      </c>
      <c r="F574" s="266"/>
      <c r="G574" s="261" t="s">
        <v>17247</v>
      </c>
      <c r="H574" s="262" t="s">
        <v>5031</v>
      </c>
      <c r="I574" s="263" t="s">
        <v>4813</v>
      </c>
      <c r="J574" s="264" t="s">
        <v>15215</v>
      </c>
      <c r="K574" s="264" t="s">
        <v>10676</v>
      </c>
    </row>
    <row r="575" spans="1:11" ht="25.5" x14ac:dyDescent="0.2">
      <c r="A575" s="261">
        <v>96159</v>
      </c>
      <c r="B575" s="262" t="s">
        <v>5032</v>
      </c>
      <c r="C575" s="263" t="s">
        <v>4813</v>
      </c>
      <c r="D575" s="264" t="s">
        <v>17248</v>
      </c>
      <c r="F575" s="266"/>
      <c r="G575" s="261" t="s">
        <v>17249</v>
      </c>
      <c r="H575" s="262" t="s">
        <v>5032</v>
      </c>
      <c r="I575" s="263" t="s">
        <v>4813</v>
      </c>
      <c r="J575" s="264" t="s">
        <v>17248</v>
      </c>
      <c r="K575" s="264" t="s">
        <v>17250</v>
      </c>
    </row>
    <row r="576" spans="1:11" ht="25.5" x14ac:dyDescent="0.2">
      <c r="A576" s="261">
        <v>96246</v>
      </c>
      <c r="B576" s="262" t="s">
        <v>5033</v>
      </c>
      <c r="C576" s="263" t="s">
        <v>4813</v>
      </c>
      <c r="D576" s="264" t="s">
        <v>17251</v>
      </c>
      <c r="F576" s="266"/>
      <c r="G576" s="261" t="s">
        <v>17252</v>
      </c>
      <c r="H576" s="262" t="s">
        <v>5033</v>
      </c>
      <c r="I576" s="263" t="s">
        <v>4813</v>
      </c>
      <c r="J576" s="264" t="s">
        <v>17251</v>
      </c>
      <c r="K576" s="264" t="s">
        <v>17253</v>
      </c>
    </row>
    <row r="577" spans="1:11" ht="25.5" x14ac:dyDescent="0.2">
      <c r="A577" s="261">
        <v>96302</v>
      </c>
      <c r="B577" s="262" t="s">
        <v>5035</v>
      </c>
      <c r="C577" s="263" t="s">
        <v>4813</v>
      </c>
      <c r="D577" s="264" t="s">
        <v>17254</v>
      </c>
      <c r="F577" s="266"/>
      <c r="G577" s="261" t="s">
        <v>17255</v>
      </c>
      <c r="H577" s="262" t="s">
        <v>5035</v>
      </c>
      <c r="I577" s="263" t="s">
        <v>4813</v>
      </c>
      <c r="J577" s="264" t="s">
        <v>17254</v>
      </c>
      <c r="K577" s="264" t="s">
        <v>17256</v>
      </c>
    </row>
    <row r="578" spans="1:11" ht="25.5" x14ac:dyDescent="0.2">
      <c r="A578" s="261">
        <v>96308</v>
      </c>
      <c r="B578" s="262" t="s">
        <v>5036</v>
      </c>
      <c r="C578" s="263" t="s">
        <v>4813</v>
      </c>
      <c r="D578" s="264" t="s">
        <v>5037</v>
      </c>
      <c r="F578" s="266"/>
      <c r="G578" s="261" t="s">
        <v>17257</v>
      </c>
      <c r="H578" s="262" t="s">
        <v>5036</v>
      </c>
      <c r="I578" s="263" t="s">
        <v>4813</v>
      </c>
      <c r="J578" s="264" t="s">
        <v>5037</v>
      </c>
      <c r="K578" s="264" t="s">
        <v>5037</v>
      </c>
    </row>
    <row r="579" spans="1:11" ht="25.5" x14ac:dyDescent="0.2">
      <c r="A579" s="261">
        <v>96464</v>
      </c>
      <c r="B579" s="262" t="s">
        <v>5038</v>
      </c>
      <c r="C579" s="263" t="s">
        <v>4813</v>
      </c>
      <c r="D579" s="264" t="s">
        <v>17258</v>
      </c>
      <c r="F579" s="266"/>
      <c r="G579" s="261" t="s">
        <v>17259</v>
      </c>
      <c r="H579" s="262" t="s">
        <v>5038</v>
      </c>
      <c r="I579" s="263" t="s">
        <v>4813</v>
      </c>
      <c r="J579" s="264" t="s">
        <v>17258</v>
      </c>
      <c r="K579" s="264" t="s">
        <v>17260</v>
      </c>
    </row>
    <row r="580" spans="1:11" ht="25.5" x14ac:dyDescent="0.2">
      <c r="A580" s="261">
        <v>5089</v>
      </c>
      <c r="B580" s="262" t="s">
        <v>5039</v>
      </c>
      <c r="C580" s="263" t="s">
        <v>945</v>
      </c>
      <c r="D580" s="264" t="s">
        <v>17261</v>
      </c>
      <c r="F580" s="266"/>
      <c r="G580" s="261" t="s">
        <v>17262</v>
      </c>
      <c r="H580" s="262" t="s">
        <v>5039</v>
      </c>
      <c r="I580" s="263" t="s">
        <v>945</v>
      </c>
      <c r="J580" s="264" t="s">
        <v>17261</v>
      </c>
      <c r="K580" s="264" t="s">
        <v>17261</v>
      </c>
    </row>
    <row r="581" spans="1:11" ht="25.5" x14ac:dyDescent="0.2">
      <c r="A581" s="261">
        <v>5627</v>
      </c>
      <c r="B581" s="262" t="s">
        <v>5041</v>
      </c>
      <c r="C581" s="263" t="s">
        <v>945</v>
      </c>
      <c r="D581" s="264" t="s">
        <v>17263</v>
      </c>
      <c r="F581" s="266"/>
      <c r="G581" s="261" t="s">
        <v>17264</v>
      </c>
      <c r="H581" s="262" t="s">
        <v>5041</v>
      </c>
      <c r="I581" s="263" t="s">
        <v>945</v>
      </c>
      <c r="J581" s="264" t="s">
        <v>17263</v>
      </c>
      <c r="K581" s="264" t="s">
        <v>17263</v>
      </c>
    </row>
    <row r="582" spans="1:11" ht="25.5" x14ac:dyDescent="0.2">
      <c r="A582" s="261">
        <v>5628</v>
      </c>
      <c r="B582" s="262" t="s">
        <v>5043</v>
      </c>
      <c r="C582" s="263" t="s">
        <v>945</v>
      </c>
      <c r="D582" s="264" t="s">
        <v>12793</v>
      </c>
      <c r="F582" s="266"/>
      <c r="G582" s="261" t="s">
        <v>17265</v>
      </c>
      <c r="H582" s="262" t="s">
        <v>5043</v>
      </c>
      <c r="I582" s="263" t="s">
        <v>945</v>
      </c>
      <c r="J582" s="264" t="s">
        <v>12793</v>
      </c>
      <c r="K582" s="264" t="s">
        <v>12793</v>
      </c>
    </row>
    <row r="583" spans="1:11" ht="25.5" x14ac:dyDescent="0.2">
      <c r="A583" s="261">
        <v>5629</v>
      </c>
      <c r="B583" s="262" t="s">
        <v>5045</v>
      </c>
      <c r="C583" s="263" t="s">
        <v>945</v>
      </c>
      <c r="D583" s="264" t="s">
        <v>9054</v>
      </c>
      <c r="F583" s="266"/>
      <c r="G583" s="261" t="s">
        <v>17266</v>
      </c>
      <c r="H583" s="262" t="s">
        <v>5045</v>
      </c>
      <c r="I583" s="263" t="s">
        <v>945</v>
      </c>
      <c r="J583" s="264" t="s">
        <v>9054</v>
      </c>
      <c r="K583" s="264" t="s">
        <v>9054</v>
      </c>
    </row>
    <row r="584" spans="1:11" ht="25.5" x14ac:dyDescent="0.2">
      <c r="A584" s="261">
        <v>5630</v>
      </c>
      <c r="B584" s="262" t="s">
        <v>5047</v>
      </c>
      <c r="C584" s="263" t="s">
        <v>945</v>
      </c>
      <c r="D584" s="264" t="s">
        <v>4832</v>
      </c>
      <c r="F584" s="266"/>
      <c r="G584" s="261" t="s">
        <v>17267</v>
      </c>
      <c r="H584" s="262" t="s">
        <v>5047</v>
      </c>
      <c r="I584" s="263" t="s">
        <v>945</v>
      </c>
      <c r="J584" s="264" t="s">
        <v>4832</v>
      </c>
      <c r="K584" s="264" t="s">
        <v>4832</v>
      </c>
    </row>
    <row r="585" spans="1:11" ht="25.5" x14ac:dyDescent="0.2">
      <c r="A585" s="261">
        <v>5658</v>
      </c>
      <c r="B585" s="262" t="s">
        <v>5048</v>
      </c>
      <c r="C585" s="263" t="s">
        <v>945</v>
      </c>
      <c r="D585" s="264" t="s">
        <v>5687</v>
      </c>
      <c r="F585" s="266"/>
      <c r="G585" s="261" t="s">
        <v>17268</v>
      </c>
      <c r="H585" s="262" t="s">
        <v>5048</v>
      </c>
      <c r="I585" s="263" t="s">
        <v>945</v>
      </c>
      <c r="J585" s="264" t="s">
        <v>5687</v>
      </c>
      <c r="K585" s="264" t="s">
        <v>5687</v>
      </c>
    </row>
    <row r="586" spans="1:11" ht="38.25" x14ac:dyDescent="0.2">
      <c r="A586" s="261">
        <v>5664</v>
      </c>
      <c r="B586" s="262" t="s">
        <v>5050</v>
      </c>
      <c r="C586" s="263" t="s">
        <v>945</v>
      </c>
      <c r="D586" s="264" t="s">
        <v>5051</v>
      </c>
      <c r="F586" s="266"/>
      <c r="G586" s="261" t="s">
        <v>17269</v>
      </c>
      <c r="H586" s="262" t="s">
        <v>5050</v>
      </c>
      <c r="I586" s="263" t="s">
        <v>945</v>
      </c>
      <c r="J586" s="264" t="s">
        <v>5051</v>
      </c>
      <c r="K586" s="264" t="s">
        <v>5051</v>
      </c>
    </row>
    <row r="587" spans="1:11" ht="38.25" x14ac:dyDescent="0.2">
      <c r="A587" s="261">
        <v>5667</v>
      </c>
      <c r="B587" s="262" t="s">
        <v>5052</v>
      </c>
      <c r="C587" s="263" t="s">
        <v>945</v>
      </c>
      <c r="D587" s="264" t="s">
        <v>5053</v>
      </c>
      <c r="F587" s="266"/>
      <c r="G587" s="261" t="s">
        <v>17270</v>
      </c>
      <c r="H587" s="262" t="s">
        <v>5052</v>
      </c>
      <c r="I587" s="263" t="s">
        <v>945</v>
      </c>
      <c r="J587" s="264" t="s">
        <v>5053</v>
      </c>
      <c r="K587" s="264" t="s">
        <v>5053</v>
      </c>
    </row>
    <row r="588" spans="1:11" ht="38.25" x14ac:dyDescent="0.2">
      <c r="A588" s="261">
        <v>5668</v>
      </c>
      <c r="B588" s="262" t="s">
        <v>5054</v>
      </c>
      <c r="C588" s="263" t="s">
        <v>945</v>
      </c>
      <c r="D588" s="264" t="s">
        <v>17271</v>
      </c>
      <c r="F588" s="266"/>
      <c r="G588" s="261" t="s">
        <v>17272</v>
      </c>
      <c r="H588" s="262" t="s">
        <v>5054</v>
      </c>
      <c r="I588" s="263" t="s">
        <v>945</v>
      </c>
      <c r="J588" s="264" t="s">
        <v>17271</v>
      </c>
      <c r="K588" s="264" t="s">
        <v>17271</v>
      </c>
    </row>
    <row r="589" spans="1:11" ht="38.25" x14ac:dyDescent="0.2">
      <c r="A589" s="261">
        <v>5674</v>
      </c>
      <c r="B589" s="262" t="s">
        <v>5055</v>
      </c>
      <c r="C589" s="263" t="s">
        <v>945</v>
      </c>
      <c r="D589" s="264" t="s">
        <v>12934</v>
      </c>
      <c r="F589" s="266"/>
      <c r="G589" s="261" t="s">
        <v>17273</v>
      </c>
      <c r="H589" s="262" t="s">
        <v>5055</v>
      </c>
      <c r="I589" s="263" t="s">
        <v>945</v>
      </c>
      <c r="J589" s="264" t="s">
        <v>12934</v>
      </c>
      <c r="K589" s="264" t="s">
        <v>12934</v>
      </c>
    </row>
    <row r="590" spans="1:11" ht="25.5" x14ac:dyDescent="0.2">
      <c r="A590" s="261">
        <v>5692</v>
      </c>
      <c r="B590" s="262" t="s">
        <v>5057</v>
      </c>
      <c r="C590" s="263" t="s">
        <v>945</v>
      </c>
      <c r="D590" s="264" t="s">
        <v>5248</v>
      </c>
      <c r="F590" s="266"/>
      <c r="G590" s="261" t="s">
        <v>17274</v>
      </c>
      <c r="H590" s="262" t="s">
        <v>5057</v>
      </c>
      <c r="I590" s="263" t="s">
        <v>945</v>
      </c>
      <c r="J590" s="264" t="s">
        <v>5248</v>
      </c>
      <c r="K590" s="264" t="s">
        <v>5248</v>
      </c>
    </row>
    <row r="591" spans="1:11" ht="25.5" x14ac:dyDescent="0.2">
      <c r="A591" s="261">
        <v>5693</v>
      </c>
      <c r="B591" s="262" t="s">
        <v>5059</v>
      </c>
      <c r="C591" s="263" t="s">
        <v>945</v>
      </c>
      <c r="D591" s="264" t="s">
        <v>4628</v>
      </c>
      <c r="F591" s="266"/>
      <c r="G591" s="261" t="s">
        <v>17275</v>
      </c>
      <c r="H591" s="262" t="s">
        <v>5059</v>
      </c>
      <c r="I591" s="263" t="s">
        <v>945</v>
      </c>
      <c r="J591" s="264" t="s">
        <v>4628</v>
      </c>
      <c r="K591" s="264" t="s">
        <v>4628</v>
      </c>
    </row>
    <row r="592" spans="1:11" ht="38.25" x14ac:dyDescent="0.2">
      <c r="A592" s="261">
        <v>5695</v>
      </c>
      <c r="B592" s="262" t="s">
        <v>5061</v>
      </c>
      <c r="C592" s="263" t="s">
        <v>945</v>
      </c>
      <c r="D592" s="264" t="s">
        <v>5062</v>
      </c>
      <c r="F592" s="266"/>
      <c r="G592" s="261" t="s">
        <v>17276</v>
      </c>
      <c r="H592" s="262" t="s">
        <v>5061</v>
      </c>
      <c r="I592" s="263" t="s">
        <v>945</v>
      </c>
      <c r="J592" s="264" t="s">
        <v>5062</v>
      </c>
      <c r="K592" s="264" t="s">
        <v>5062</v>
      </c>
    </row>
    <row r="593" spans="1:11" ht="25.5" x14ac:dyDescent="0.2">
      <c r="A593" s="261">
        <v>5703</v>
      </c>
      <c r="B593" s="262" t="s">
        <v>5063</v>
      </c>
      <c r="C593" s="263" t="s">
        <v>945</v>
      </c>
      <c r="D593" s="264" t="s">
        <v>16155</v>
      </c>
      <c r="F593" s="266"/>
      <c r="G593" s="261" t="s">
        <v>17277</v>
      </c>
      <c r="H593" s="262" t="s">
        <v>5063</v>
      </c>
      <c r="I593" s="263" t="s">
        <v>945</v>
      </c>
      <c r="J593" s="264" t="s">
        <v>16155</v>
      </c>
      <c r="K593" s="264" t="s">
        <v>16155</v>
      </c>
    </row>
    <row r="594" spans="1:11" ht="38.25" x14ac:dyDescent="0.2">
      <c r="A594" s="261">
        <v>5705</v>
      </c>
      <c r="B594" s="262" t="s">
        <v>5064</v>
      </c>
      <c r="C594" s="263" t="s">
        <v>945</v>
      </c>
      <c r="D594" s="264" t="s">
        <v>5065</v>
      </c>
      <c r="F594" s="266"/>
      <c r="G594" s="261" t="s">
        <v>17278</v>
      </c>
      <c r="H594" s="262" t="s">
        <v>5064</v>
      </c>
      <c r="I594" s="263" t="s">
        <v>945</v>
      </c>
      <c r="J594" s="264" t="s">
        <v>5065</v>
      </c>
      <c r="K594" s="264" t="s">
        <v>5065</v>
      </c>
    </row>
    <row r="595" spans="1:11" ht="25.5" x14ac:dyDescent="0.2">
      <c r="A595" s="261">
        <v>5707</v>
      </c>
      <c r="B595" s="262" t="s">
        <v>5066</v>
      </c>
      <c r="C595" s="263" t="s">
        <v>945</v>
      </c>
      <c r="D595" s="264" t="s">
        <v>13404</v>
      </c>
      <c r="F595" s="266"/>
      <c r="G595" s="261" t="s">
        <v>17279</v>
      </c>
      <c r="H595" s="262" t="s">
        <v>5066</v>
      </c>
      <c r="I595" s="263" t="s">
        <v>945</v>
      </c>
      <c r="J595" s="264" t="s">
        <v>13404</v>
      </c>
      <c r="K595" s="264" t="s">
        <v>13404</v>
      </c>
    </row>
    <row r="596" spans="1:11" ht="25.5" x14ac:dyDescent="0.2">
      <c r="A596" s="261">
        <v>5710</v>
      </c>
      <c r="B596" s="262" t="s">
        <v>5067</v>
      </c>
      <c r="C596" s="263" t="s">
        <v>945</v>
      </c>
      <c r="D596" s="264" t="s">
        <v>17280</v>
      </c>
      <c r="F596" s="266"/>
      <c r="G596" s="261" t="s">
        <v>17281</v>
      </c>
      <c r="H596" s="262" t="s">
        <v>5067</v>
      </c>
      <c r="I596" s="263" t="s">
        <v>945</v>
      </c>
      <c r="J596" s="264" t="s">
        <v>17280</v>
      </c>
      <c r="K596" s="264" t="s">
        <v>17280</v>
      </c>
    </row>
    <row r="597" spans="1:11" ht="25.5" x14ac:dyDescent="0.2">
      <c r="A597" s="261">
        <v>5711</v>
      </c>
      <c r="B597" s="262" t="s">
        <v>5068</v>
      </c>
      <c r="C597" s="263" t="s">
        <v>945</v>
      </c>
      <c r="D597" s="264" t="s">
        <v>14669</v>
      </c>
      <c r="F597" s="266"/>
      <c r="G597" s="261" t="s">
        <v>17282</v>
      </c>
      <c r="H597" s="262" t="s">
        <v>5068</v>
      </c>
      <c r="I597" s="263" t="s">
        <v>945</v>
      </c>
      <c r="J597" s="264" t="s">
        <v>14669</v>
      </c>
      <c r="K597" s="264" t="s">
        <v>14669</v>
      </c>
    </row>
    <row r="598" spans="1:11" ht="25.5" x14ac:dyDescent="0.2">
      <c r="A598" s="261">
        <v>5714</v>
      </c>
      <c r="B598" s="262" t="s">
        <v>5069</v>
      </c>
      <c r="C598" s="263" t="s">
        <v>945</v>
      </c>
      <c r="D598" s="264" t="s">
        <v>5070</v>
      </c>
      <c r="F598" s="266"/>
      <c r="G598" s="261" t="s">
        <v>17283</v>
      </c>
      <c r="H598" s="262" t="s">
        <v>5069</v>
      </c>
      <c r="I598" s="263" t="s">
        <v>945</v>
      </c>
      <c r="J598" s="264" t="s">
        <v>5070</v>
      </c>
      <c r="K598" s="264" t="s">
        <v>5070</v>
      </c>
    </row>
    <row r="599" spans="1:11" ht="25.5" x14ac:dyDescent="0.2">
      <c r="A599" s="261">
        <v>5715</v>
      </c>
      <c r="B599" s="262" t="s">
        <v>5071</v>
      </c>
      <c r="C599" s="263" t="s">
        <v>945</v>
      </c>
      <c r="D599" s="264" t="s">
        <v>17284</v>
      </c>
      <c r="F599" s="266"/>
      <c r="G599" s="261" t="s">
        <v>17285</v>
      </c>
      <c r="H599" s="262" t="s">
        <v>5071</v>
      </c>
      <c r="I599" s="263" t="s">
        <v>945</v>
      </c>
      <c r="J599" s="264" t="s">
        <v>17284</v>
      </c>
      <c r="K599" s="264" t="s">
        <v>17284</v>
      </c>
    </row>
    <row r="600" spans="1:11" ht="25.5" x14ac:dyDescent="0.2">
      <c r="A600" s="261">
        <v>5718</v>
      </c>
      <c r="B600" s="262" t="s">
        <v>5072</v>
      </c>
      <c r="C600" s="263" t="s">
        <v>945</v>
      </c>
      <c r="D600" s="264" t="s">
        <v>17286</v>
      </c>
      <c r="F600" s="266"/>
      <c r="G600" s="261" t="s">
        <v>17287</v>
      </c>
      <c r="H600" s="262" t="s">
        <v>5072</v>
      </c>
      <c r="I600" s="263" t="s">
        <v>945</v>
      </c>
      <c r="J600" s="264" t="s">
        <v>17286</v>
      </c>
      <c r="K600" s="264" t="s">
        <v>17286</v>
      </c>
    </row>
    <row r="601" spans="1:11" ht="25.5" x14ac:dyDescent="0.2">
      <c r="A601" s="261">
        <v>5721</v>
      </c>
      <c r="B601" s="262" t="s">
        <v>5073</v>
      </c>
      <c r="C601" s="263" t="s">
        <v>945</v>
      </c>
      <c r="D601" s="264" t="s">
        <v>16892</v>
      </c>
      <c r="F601" s="266"/>
      <c r="G601" s="261" t="s">
        <v>17288</v>
      </c>
      <c r="H601" s="262" t="s">
        <v>5073</v>
      </c>
      <c r="I601" s="263" t="s">
        <v>945</v>
      </c>
      <c r="J601" s="264" t="s">
        <v>16892</v>
      </c>
      <c r="K601" s="264" t="s">
        <v>16892</v>
      </c>
    </row>
    <row r="602" spans="1:11" ht="25.5" x14ac:dyDescent="0.2">
      <c r="A602" s="261">
        <v>5722</v>
      </c>
      <c r="B602" s="262" t="s">
        <v>5074</v>
      </c>
      <c r="C602" s="263" t="s">
        <v>945</v>
      </c>
      <c r="D602" s="264" t="s">
        <v>17289</v>
      </c>
      <c r="F602" s="266"/>
      <c r="G602" s="261" t="s">
        <v>17290</v>
      </c>
      <c r="H602" s="262" t="s">
        <v>5074</v>
      </c>
      <c r="I602" s="263" t="s">
        <v>945</v>
      </c>
      <c r="J602" s="264" t="s">
        <v>17289</v>
      </c>
      <c r="K602" s="264" t="s">
        <v>17289</v>
      </c>
    </row>
    <row r="603" spans="1:11" ht="25.5" x14ac:dyDescent="0.2">
      <c r="A603" s="261">
        <v>5724</v>
      </c>
      <c r="B603" s="262" t="s">
        <v>5075</v>
      </c>
      <c r="C603" s="263" t="s">
        <v>945</v>
      </c>
      <c r="D603" s="264" t="s">
        <v>13561</v>
      </c>
      <c r="F603" s="266"/>
      <c r="G603" s="261" t="s">
        <v>17291</v>
      </c>
      <c r="H603" s="262" t="s">
        <v>5075</v>
      </c>
      <c r="I603" s="263" t="s">
        <v>945</v>
      </c>
      <c r="J603" s="264" t="s">
        <v>13561</v>
      </c>
      <c r="K603" s="264" t="s">
        <v>13561</v>
      </c>
    </row>
    <row r="604" spans="1:11" ht="25.5" x14ac:dyDescent="0.2">
      <c r="A604" s="261">
        <v>5727</v>
      </c>
      <c r="B604" s="262" t="s">
        <v>5076</v>
      </c>
      <c r="C604" s="263" t="s">
        <v>945</v>
      </c>
      <c r="D604" s="264" t="s">
        <v>11808</v>
      </c>
      <c r="F604" s="266"/>
      <c r="G604" s="261" t="s">
        <v>17292</v>
      </c>
      <c r="H604" s="262" t="s">
        <v>5076</v>
      </c>
      <c r="I604" s="263" t="s">
        <v>945</v>
      </c>
      <c r="J604" s="264" t="s">
        <v>11808</v>
      </c>
      <c r="K604" s="264" t="s">
        <v>11808</v>
      </c>
    </row>
    <row r="605" spans="1:11" ht="25.5" x14ac:dyDescent="0.2">
      <c r="A605" s="261">
        <v>5729</v>
      </c>
      <c r="B605" s="262" t="s">
        <v>5078</v>
      </c>
      <c r="C605" s="263" t="s">
        <v>945</v>
      </c>
      <c r="D605" s="264" t="s">
        <v>14178</v>
      </c>
      <c r="F605" s="266"/>
      <c r="G605" s="261" t="s">
        <v>17293</v>
      </c>
      <c r="H605" s="262" t="s">
        <v>5078</v>
      </c>
      <c r="I605" s="263" t="s">
        <v>945</v>
      </c>
      <c r="J605" s="264" t="s">
        <v>14178</v>
      </c>
      <c r="K605" s="264" t="s">
        <v>14178</v>
      </c>
    </row>
    <row r="606" spans="1:11" ht="25.5" x14ac:dyDescent="0.2">
      <c r="A606" s="261">
        <v>5730</v>
      </c>
      <c r="B606" s="262" t="s">
        <v>5079</v>
      </c>
      <c r="C606" s="263" t="s">
        <v>945</v>
      </c>
      <c r="D606" s="264" t="s">
        <v>5656</v>
      </c>
      <c r="F606" s="266"/>
      <c r="G606" s="261" t="s">
        <v>17294</v>
      </c>
      <c r="H606" s="262" t="s">
        <v>5079</v>
      </c>
      <c r="I606" s="263" t="s">
        <v>945</v>
      </c>
      <c r="J606" s="264" t="s">
        <v>5656</v>
      </c>
      <c r="K606" s="264" t="s">
        <v>5656</v>
      </c>
    </row>
    <row r="607" spans="1:11" ht="38.25" x14ac:dyDescent="0.2">
      <c r="A607" s="261">
        <v>5735</v>
      </c>
      <c r="B607" s="262" t="s">
        <v>5081</v>
      </c>
      <c r="C607" s="263" t="s">
        <v>945</v>
      </c>
      <c r="D607" s="264" t="s">
        <v>5082</v>
      </c>
      <c r="F607" s="266"/>
      <c r="G607" s="261" t="s">
        <v>17295</v>
      </c>
      <c r="H607" s="262" t="s">
        <v>5081</v>
      </c>
      <c r="I607" s="263" t="s">
        <v>945</v>
      </c>
      <c r="J607" s="264" t="s">
        <v>5082</v>
      </c>
      <c r="K607" s="264" t="s">
        <v>5082</v>
      </c>
    </row>
    <row r="608" spans="1:11" ht="38.25" x14ac:dyDescent="0.2">
      <c r="A608" s="261">
        <v>5736</v>
      </c>
      <c r="B608" s="262" t="s">
        <v>5083</v>
      </c>
      <c r="C608" s="263" t="s">
        <v>945</v>
      </c>
      <c r="D608" s="264" t="s">
        <v>13774</v>
      </c>
      <c r="F608" s="266"/>
      <c r="G608" s="261" t="s">
        <v>17296</v>
      </c>
      <c r="H608" s="262" t="s">
        <v>5083</v>
      </c>
      <c r="I608" s="263" t="s">
        <v>945</v>
      </c>
      <c r="J608" s="264" t="s">
        <v>13774</v>
      </c>
      <c r="K608" s="264" t="s">
        <v>13774</v>
      </c>
    </row>
    <row r="609" spans="1:11" ht="25.5" x14ac:dyDescent="0.2">
      <c r="A609" s="261">
        <v>5738</v>
      </c>
      <c r="B609" s="262" t="s">
        <v>5084</v>
      </c>
      <c r="C609" s="263" t="s">
        <v>945</v>
      </c>
      <c r="D609" s="264" t="s">
        <v>9364</v>
      </c>
      <c r="F609" s="266"/>
      <c r="G609" s="261" t="s">
        <v>17297</v>
      </c>
      <c r="H609" s="262" t="s">
        <v>5084</v>
      </c>
      <c r="I609" s="263" t="s">
        <v>945</v>
      </c>
      <c r="J609" s="264" t="s">
        <v>9364</v>
      </c>
      <c r="K609" s="264" t="s">
        <v>9364</v>
      </c>
    </row>
    <row r="610" spans="1:11" ht="25.5" x14ac:dyDescent="0.2">
      <c r="A610" s="261">
        <v>5739</v>
      </c>
      <c r="B610" s="262" t="s">
        <v>5085</v>
      </c>
      <c r="C610" s="263" t="s">
        <v>945</v>
      </c>
      <c r="D610" s="264" t="s">
        <v>13662</v>
      </c>
      <c r="F610" s="266"/>
      <c r="G610" s="261" t="s">
        <v>17298</v>
      </c>
      <c r="H610" s="262" t="s">
        <v>5085</v>
      </c>
      <c r="I610" s="263" t="s">
        <v>945</v>
      </c>
      <c r="J610" s="264" t="s">
        <v>13662</v>
      </c>
      <c r="K610" s="264" t="s">
        <v>13662</v>
      </c>
    </row>
    <row r="611" spans="1:11" ht="38.25" x14ac:dyDescent="0.2">
      <c r="A611" s="261">
        <v>5741</v>
      </c>
      <c r="B611" s="262" t="s">
        <v>5087</v>
      </c>
      <c r="C611" s="263" t="s">
        <v>945</v>
      </c>
      <c r="D611" s="264" t="s">
        <v>5088</v>
      </c>
      <c r="F611" s="266"/>
      <c r="G611" s="261" t="s">
        <v>17299</v>
      </c>
      <c r="H611" s="262" t="s">
        <v>5087</v>
      </c>
      <c r="I611" s="263" t="s">
        <v>945</v>
      </c>
      <c r="J611" s="264" t="s">
        <v>5088</v>
      </c>
      <c r="K611" s="264" t="s">
        <v>5088</v>
      </c>
    </row>
    <row r="612" spans="1:11" ht="38.25" x14ac:dyDescent="0.2">
      <c r="A612" s="261">
        <v>5742</v>
      </c>
      <c r="B612" s="262" t="s">
        <v>5089</v>
      </c>
      <c r="C612" s="263" t="s">
        <v>945</v>
      </c>
      <c r="D612" s="264" t="s">
        <v>5187</v>
      </c>
      <c r="F612" s="266"/>
      <c r="G612" s="261" t="s">
        <v>17300</v>
      </c>
      <c r="H612" s="262" t="s">
        <v>5089</v>
      </c>
      <c r="I612" s="263" t="s">
        <v>945</v>
      </c>
      <c r="J612" s="264" t="s">
        <v>5187</v>
      </c>
      <c r="K612" s="264" t="s">
        <v>5187</v>
      </c>
    </row>
    <row r="613" spans="1:11" ht="38.25" x14ac:dyDescent="0.2">
      <c r="A613" s="261">
        <v>5747</v>
      </c>
      <c r="B613" s="262" t="s">
        <v>5091</v>
      </c>
      <c r="C613" s="263" t="s">
        <v>945</v>
      </c>
      <c r="D613" s="264" t="s">
        <v>12958</v>
      </c>
      <c r="F613" s="266"/>
      <c r="G613" s="261" t="s">
        <v>17301</v>
      </c>
      <c r="H613" s="262" t="s">
        <v>5091</v>
      </c>
      <c r="I613" s="263" t="s">
        <v>945</v>
      </c>
      <c r="J613" s="264" t="s">
        <v>12958</v>
      </c>
      <c r="K613" s="264" t="s">
        <v>12958</v>
      </c>
    </row>
    <row r="614" spans="1:11" ht="25.5" x14ac:dyDescent="0.2">
      <c r="A614" s="261">
        <v>5751</v>
      </c>
      <c r="B614" s="262" t="s">
        <v>5092</v>
      </c>
      <c r="C614" s="263" t="s">
        <v>945</v>
      </c>
      <c r="D614" s="264" t="s">
        <v>5093</v>
      </c>
      <c r="F614" s="266"/>
      <c r="G614" s="261" t="s">
        <v>17302</v>
      </c>
      <c r="H614" s="262" t="s">
        <v>5092</v>
      </c>
      <c r="I614" s="263" t="s">
        <v>945</v>
      </c>
      <c r="J614" s="264" t="s">
        <v>5093</v>
      </c>
      <c r="K614" s="264" t="s">
        <v>5093</v>
      </c>
    </row>
    <row r="615" spans="1:11" ht="25.5" x14ac:dyDescent="0.2">
      <c r="A615" s="261">
        <v>5754</v>
      </c>
      <c r="B615" s="262" t="s">
        <v>5094</v>
      </c>
      <c r="C615" s="263" t="s">
        <v>945</v>
      </c>
      <c r="D615" s="264" t="s">
        <v>5095</v>
      </c>
      <c r="F615" s="266"/>
      <c r="G615" s="261" t="s">
        <v>17303</v>
      </c>
      <c r="H615" s="262" t="s">
        <v>5094</v>
      </c>
      <c r="I615" s="263" t="s">
        <v>945</v>
      </c>
      <c r="J615" s="264" t="s">
        <v>5095</v>
      </c>
      <c r="K615" s="264" t="s">
        <v>5095</v>
      </c>
    </row>
    <row r="616" spans="1:11" ht="38.25" x14ac:dyDescent="0.2">
      <c r="A616" s="261">
        <v>5763</v>
      </c>
      <c r="B616" s="262" t="s">
        <v>5096</v>
      </c>
      <c r="C616" s="263" t="s">
        <v>945</v>
      </c>
      <c r="D616" s="264" t="s">
        <v>5965</v>
      </c>
      <c r="F616" s="266"/>
      <c r="G616" s="261" t="s">
        <v>17304</v>
      </c>
      <c r="H616" s="262" t="s">
        <v>5096</v>
      </c>
      <c r="I616" s="263" t="s">
        <v>945</v>
      </c>
      <c r="J616" s="264" t="s">
        <v>5965</v>
      </c>
      <c r="K616" s="264" t="s">
        <v>5965</v>
      </c>
    </row>
    <row r="617" spans="1:11" ht="25.5" x14ac:dyDescent="0.2">
      <c r="A617" s="261">
        <v>5765</v>
      </c>
      <c r="B617" s="262" t="s">
        <v>5098</v>
      </c>
      <c r="C617" s="263" t="s">
        <v>945</v>
      </c>
      <c r="D617" s="264" t="s">
        <v>5099</v>
      </c>
      <c r="F617" s="266"/>
      <c r="G617" s="261" t="s">
        <v>17305</v>
      </c>
      <c r="H617" s="262" t="s">
        <v>5098</v>
      </c>
      <c r="I617" s="263" t="s">
        <v>945</v>
      </c>
      <c r="J617" s="264" t="s">
        <v>5099</v>
      </c>
      <c r="K617" s="264" t="s">
        <v>5099</v>
      </c>
    </row>
    <row r="618" spans="1:11" ht="25.5" x14ac:dyDescent="0.2">
      <c r="A618" s="261">
        <v>5766</v>
      </c>
      <c r="B618" s="262" t="s">
        <v>5100</v>
      </c>
      <c r="C618" s="263" t="s">
        <v>945</v>
      </c>
      <c r="D618" s="264" t="s">
        <v>5214</v>
      </c>
      <c r="F618" s="266"/>
      <c r="G618" s="261" t="s">
        <v>17306</v>
      </c>
      <c r="H618" s="262" t="s">
        <v>5100</v>
      </c>
      <c r="I618" s="263" t="s">
        <v>945</v>
      </c>
      <c r="J618" s="264" t="s">
        <v>5214</v>
      </c>
      <c r="K618" s="264" t="s">
        <v>5214</v>
      </c>
    </row>
    <row r="619" spans="1:11" ht="25.5" x14ac:dyDescent="0.2">
      <c r="A619" s="261">
        <v>5779</v>
      </c>
      <c r="B619" s="262" t="s">
        <v>5102</v>
      </c>
      <c r="C619" s="263" t="s">
        <v>945</v>
      </c>
      <c r="D619" s="264" t="s">
        <v>11299</v>
      </c>
      <c r="F619" s="266"/>
      <c r="G619" s="261" t="s">
        <v>17307</v>
      </c>
      <c r="H619" s="262" t="s">
        <v>5102</v>
      </c>
      <c r="I619" s="263" t="s">
        <v>945</v>
      </c>
      <c r="J619" s="264" t="s">
        <v>11299</v>
      </c>
      <c r="K619" s="264" t="s">
        <v>11299</v>
      </c>
    </row>
    <row r="620" spans="1:11" ht="25.5" x14ac:dyDescent="0.2">
      <c r="A620" s="261">
        <v>5787</v>
      </c>
      <c r="B620" s="262" t="s">
        <v>5103</v>
      </c>
      <c r="C620" s="263" t="s">
        <v>945</v>
      </c>
      <c r="D620" s="264" t="s">
        <v>17308</v>
      </c>
      <c r="F620" s="266"/>
      <c r="G620" s="261" t="s">
        <v>17309</v>
      </c>
      <c r="H620" s="262" t="s">
        <v>5103</v>
      </c>
      <c r="I620" s="263" t="s">
        <v>945</v>
      </c>
      <c r="J620" s="264" t="s">
        <v>17308</v>
      </c>
      <c r="K620" s="264" t="s">
        <v>17308</v>
      </c>
    </row>
    <row r="621" spans="1:11" ht="25.5" x14ac:dyDescent="0.2">
      <c r="A621" s="261">
        <v>5797</v>
      </c>
      <c r="B621" s="262" t="s">
        <v>5104</v>
      </c>
      <c r="C621" s="263" t="s">
        <v>945</v>
      </c>
      <c r="D621" s="264" t="s">
        <v>5105</v>
      </c>
      <c r="F621" s="266"/>
      <c r="G621" s="261" t="s">
        <v>17310</v>
      </c>
      <c r="H621" s="262" t="s">
        <v>5104</v>
      </c>
      <c r="I621" s="263" t="s">
        <v>945</v>
      </c>
      <c r="J621" s="264" t="s">
        <v>5105</v>
      </c>
      <c r="K621" s="264" t="s">
        <v>5105</v>
      </c>
    </row>
    <row r="622" spans="1:11" ht="25.5" x14ac:dyDescent="0.2">
      <c r="A622" s="261">
        <v>5800</v>
      </c>
      <c r="B622" s="262" t="s">
        <v>5106</v>
      </c>
      <c r="C622" s="263" t="s">
        <v>945</v>
      </c>
      <c r="D622" s="264" t="s">
        <v>5107</v>
      </c>
      <c r="F622" s="266"/>
      <c r="G622" s="261" t="s">
        <v>17311</v>
      </c>
      <c r="H622" s="262" t="s">
        <v>5106</v>
      </c>
      <c r="I622" s="263" t="s">
        <v>945</v>
      </c>
      <c r="J622" s="264" t="s">
        <v>5107</v>
      </c>
      <c r="K622" s="264" t="s">
        <v>5107</v>
      </c>
    </row>
    <row r="623" spans="1:11" ht="25.5" x14ac:dyDescent="0.2">
      <c r="A623" s="261">
        <v>7032</v>
      </c>
      <c r="B623" s="262" t="s">
        <v>5108</v>
      </c>
      <c r="C623" s="263" t="s">
        <v>945</v>
      </c>
      <c r="D623" s="264" t="s">
        <v>4403</v>
      </c>
      <c r="F623" s="266"/>
      <c r="G623" s="261" t="s">
        <v>17312</v>
      </c>
      <c r="H623" s="262" t="s">
        <v>5108</v>
      </c>
      <c r="I623" s="263" t="s">
        <v>945</v>
      </c>
      <c r="J623" s="264" t="s">
        <v>4403</v>
      </c>
      <c r="K623" s="264" t="s">
        <v>4403</v>
      </c>
    </row>
    <row r="624" spans="1:11" ht="12.75" x14ac:dyDescent="0.2">
      <c r="A624" s="261">
        <v>7033</v>
      </c>
      <c r="B624" s="262" t="s">
        <v>5110</v>
      </c>
      <c r="C624" s="263" t="s">
        <v>945</v>
      </c>
      <c r="D624" s="264" t="s">
        <v>12792</v>
      </c>
      <c r="F624" s="266"/>
      <c r="G624" s="261" t="s">
        <v>17313</v>
      </c>
      <c r="H624" s="262" t="s">
        <v>5110</v>
      </c>
      <c r="I624" s="263" t="s">
        <v>945</v>
      </c>
      <c r="J624" s="264" t="s">
        <v>12792</v>
      </c>
      <c r="K624" s="264" t="s">
        <v>12792</v>
      </c>
    </row>
    <row r="625" spans="1:11" ht="25.5" x14ac:dyDescent="0.2">
      <c r="A625" s="261">
        <v>7034</v>
      </c>
      <c r="B625" s="262" t="s">
        <v>5111</v>
      </c>
      <c r="C625" s="263" t="s">
        <v>945</v>
      </c>
      <c r="D625" s="264" t="s">
        <v>11274</v>
      </c>
      <c r="F625" s="266"/>
      <c r="G625" s="261" t="s">
        <v>17314</v>
      </c>
      <c r="H625" s="262" t="s">
        <v>5111</v>
      </c>
      <c r="I625" s="263" t="s">
        <v>945</v>
      </c>
      <c r="J625" s="264" t="s">
        <v>11274</v>
      </c>
      <c r="K625" s="264" t="s">
        <v>11274</v>
      </c>
    </row>
    <row r="626" spans="1:11" ht="25.5" x14ac:dyDescent="0.2">
      <c r="A626" s="261">
        <v>7035</v>
      </c>
      <c r="B626" s="262" t="s">
        <v>5113</v>
      </c>
      <c r="C626" s="263" t="s">
        <v>945</v>
      </c>
      <c r="D626" s="264" t="s">
        <v>17315</v>
      </c>
      <c r="F626" s="266"/>
      <c r="G626" s="261" t="s">
        <v>17316</v>
      </c>
      <c r="H626" s="262" t="s">
        <v>5113</v>
      </c>
      <c r="I626" s="263" t="s">
        <v>945</v>
      </c>
      <c r="J626" s="264" t="s">
        <v>17315</v>
      </c>
      <c r="K626" s="264" t="s">
        <v>17315</v>
      </c>
    </row>
    <row r="627" spans="1:11" ht="25.5" x14ac:dyDescent="0.2">
      <c r="A627" s="261">
        <v>7038</v>
      </c>
      <c r="B627" s="262" t="s">
        <v>5114</v>
      </c>
      <c r="C627" s="263" t="s">
        <v>945</v>
      </c>
      <c r="D627" s="264" t="s">
        <v>14381</v>
      </c>
      <c r="F627" s="266"/>
      <c r="G627" s="261" t="s">
        <v>17317</v>
      </c>
      <c r="H627" s="262" t="s">
        <v>5114</v>
      </c>
      <c r="I627" s="263" t="s">
        <v>945</v>
      </c>
      <c r="J627" s="264" t="s">
        <v>14381</v>
      </c>
      <c r="K627" s="264" t="s">
        <v>14381</v>
      </c>
    </row>
    <row r="628" spans="1:11" ht="25.5" x14ac:dyDescent="0.2">
      <c r="A628" s="261">
        <v>7039</v>
      </c>
      <c r="B628" s="262" t="s">
        <v>5115</v>
      </c>
      <c r="C628" s="263" t="s">
        <v>945</v>
      </c>
      <c r="D628" s="264" t="s">
        <v>11846</v>
      </c>
      <c r="F628" s="266"/>
      <c r="G628" s="261" t="s">
        <v>17318</v>
      </c>
      <c r="H628" s="262" t="s">
        <v>5115</v>
      </c>
      <c r="I628" s="263" t="s">
        <v>945</v>
      </c>
      <c r="J628" s="264" t="s">
        <v>11846</v>
      </c>
      <c r="K628" s="264" t="s">
        <v>11846</v>
      </c>
    </row>
    <row r="629" spans="1:11" ht="25.5" x14ac:dyDescent="0.2">
      <c r="A629" s="261">
        <v>7040</v>
      </c>
      <c r="B629" s="262" t="s">
        <v>5117</v>
      </c>
      <c r="C629" s="263" t="s">
        <v>945</v>
      </c>
      <c r="D629" s="264" t="s">
        <v>13550</v>
      </c>
      <c r="F629" s="266"/>
      <c r="G629" s="261" t="s">
        <v>17319</v>
      </c>
      <c r="H629" s="262" t="s">
        <v>5117</v>
      </c>
      <c r="I629" s="263" t="s">
        <v>945</v>
      </c>
      <c r="J629" s="264" t="s">
        <v>13550</v>
      </c>
      <c r="K629" s="264" t="s">
        <v>13550</v>
      </c>
    </row>
    <row r="630" spans="1:11" ht="38.25" x14ac:dyDescent="0.2">
      <c r="A630" s="261">
        <v>7044</v>
      </c>
      <c r="B630" s="262" t="s">
        <v>5119</v>
      </c>
      <c r="C630" s="263" t="s">
        <v>945</v>
      </c>
      <c r="D630" s="264" t="s">
        <v>4990</v>
      </c>
      <c r="F630" s="266"/>
      <c r="G630" s="261" t="s">
        <v>17320</v>
      </c>
      <c r="H630" s="262" t="s">
        <v>5119</v>
      </c>
      <c r="I630" s="263" t="s">
        <v>945</v>
      </c>
      <c r="J630" s="264" t="s">
        <v>4990</v>
      </c>
      <c r="K630" s="264" t="s">
        <v>4990</v>
      </c>
    </row>
    <row r="631" spans="1:11" ht="38.25" x14ac:dyDescent="0.2">
      <c r="A631" s="261">
        <v>7045</v>
      </c>
      <c r="B631" s="262" t="s">
        <v>5120</v>
      </c>
      <c r="C631" s="263" t="s">
        <v>945</v>
      </c>
      <c r="D631" s="264" t="s">
        <v>5305</v>
      </c>
      <c r="F631" s="266"/>
      <c r="G631" s="261" t="s">
        <v>17321</v>
      </c>
      <c r="H631" s="262" t="s">
        <v>5120</v>
      </c>
      <c r="I631" s="263" t="s">
        <v>945</v>
      </c>
      <c r="J631" s="264" t="s">
        <v>5305</v>
      </c>
      <c r="K631" s="264" t="s">
        <v>5305</v>
      </c>
    </row>
    <row r="632" spans="1:11" ht="38.25" x14ac:dyDescent="0.2">
      <c r="A632" s="261">
        <v>7046</v>
      </c>
      <c r="B632" s="262" t="s">
        <v>5121</v>
      </c>
      <c r="C632" s="263" t="s">
        <v>945</v>
      </c>
      <c r="D632" s="264" t="s">
        <v>5107</v>
      </c>
      <c r="F632" s="266"/>
      <c r="G632" s="261" t="s">
        <v>17322</v>
      </c>
      <c r="H632" s="262" t="s">
        <v>5121</v>
      </c>
      <c r="I632" s="263" t="s">
        <v>945</v>
      </c>
      <c r="J632" s="264" t="s">
        <v>5107</v>
      </c>
      <c r="K632" s="264" t="s">
        <v>5107</v>
      </c>
    </row>
    <row r="633" spans="1:11" ht="38.25" x14ac:dyDescent="0.2">
      <c r="A633" s="261">
        <v>7047</v>
      </c>
      <c r="B633" s="262" t="s">
        <v>5122</v>
      </c>
      <c r="C633" s="263" t="s">
        <v>945</v>
      </c>
      <c r="D633" s="264" t="s">
        <v>4343</v>
      </c>
      <c r="F633" s="266"/>
      <c r="G633" s="261" t="s">
        <v>17323</v>
      </c>
      <c r="H633" s="262" t="s">
        <v>5122</v>
      </c>
      <c r="I633" s="263" t="s">
        <v>945</v>
      </c>
      <c r="J633" s="264" t="s">
        <v>4343</v>
      </c>
      <c r="K633" s="264" t="s">
        <v>4343</v>
      </c>
    </row>
    <row r="634" spans="1:11" ht="38.25" x14ac:dyDescent="0.2">
      <c r="A634" s="261">
        <v>7051</v>
      </c>
      <c r="B634" s="262" t="s">
        <v>5124</v>
      </c>
      <c r="C634" s="263" t="s">
        <v>945</v>
      </c>
      <c r="D634" s="264" t="s">
        <v>17324</v>
      </c>
      <c r="F634" s="266"/>
      <c r="G634" s="261" t="s">
        <v>17325</v>
      </c>
      <c r="H634" s="262" t="s">
        <v>5124</v>
      </c>
      <c r="I634" s="263" t="s">
        <v>945</v>
      </c>
      <c r="J634" s="264" t="s">
        <v>17324</v>
      </c>
      <c r="K634" s="264" t="s">
        <v>17324</v>
      </c>
    </row>
    <row r="635" spans="1:11" ht="38.25" x14ac:dyDescent="0.2">
      <c r="A635" s="261">
        <v>7052</v>
      </c>
      <c r="B635" s="262" t="s">
        <v>5126</v>
      </c>
      <c r="C635" s="263" t="s">
        <v>945</v>
      </c>
      <c r="D635" s="264" t="s">
        <v>12942</v>
      </c>
      <c r="F635" s="266"/>
      <c r="G635" s="261" t="s">
        <v>17326</v>
      </c>
      <c r="H635" s="262" t="s">
        <v>5126</v>
      </c>
      <c r="I635" s="263" t="s">
        <v>945</v>
      </c>
      <c r="J635" s="264" t="s">
        <v>12942</v>
      </c>
      <c r="K635" s="264" t="s">
        <v>12942</v>
      </c>
    </row>
    <row r="636" spans="1:11" ht="38.25" x14ac:dyDescent="0.2">
      <c r="A636" s="261">
        <v>7053</v>
      </c>
      <c r="B636" s="262" t="s">
        <v>5127</v>
      </c>
      <c r="C636" s="263" t="s">
        <v>945</v>
      </c>
      <c r="D636" s="264" t="s">
        <v>17327</v>
      </c>
      <c r="F636" s="266"/>
      <c r="G636" s="261" t="s">
        <v>17328</v>
      </c>
      <c r="H636" s="262" t="s">
        <v>5127</v>
      </c>
      <c r="I636" s="263" t="s">
        <v>945</v>
      </c>
      <c r="J636" s="264" t="s">
        <v>17327</v>
      </c>
      <c r="K636" s="264" t="s">
        <v>17327</v>
      </c>
    </row>
    <row r="637" spans="1:11" ht="38.25" x14ac:dyDescent="0.2">
      <c r="A637" s="261">
        <v>7054</v>
      </c>
      <c r="B637" s="262" t="s">
        <v>5129</v>
      </c>
      <c r="C637" s="263" t="s">
        <v>945</v>
      </c>
      <c r="D637" s="264" t="s">
        <v>4857</v>
      </c>
      <c r="F637" s="266"/>
      <c r="G637" s="261" t="s">
        <v>17329</v>
      </c>
      <c r="H637" s="262" t="s">
        <v>5129</v>
      </c>
      <c r="I637" s="263" t="s">
        <v>945</v>
      </c>
      <c r="J637" s="264" t="s">
        <v>4857</v>
      </c>
      <c r="K637" s="264" t="s">
        <v>4857</v>
      </c>
    </row>
    <row r="638" spans="1:11" ht="38.25" x14ac:dyDescent="0.2">
      <c r="A638" s="261">
        <v>7058</v>
      </c>
      <c r="B638" s="262" t="s">
        <v>5130</v>
      </c>
      <c r="C638" s="263" t="s">
        <v>945</v>
      </c>
      <c r="D638" s="264" t="s">
        <v>5131</v>
      </c>
      <c r="F638" s="266"/>
      <c r="G638" s="261" t="s">
        <v>17330</v>
      </c>
      <c r="H638" s="262" t="s">
        <v>5130</v>
      </c>
      <c r="I638" s="263" t="s">
        <v>945</v>
      </c>
      <c r="J638" s="264" t="s">
        <v>5131</v>
      </c>
      <c r="K638" s="264" t="s">
        <v>5131</v>
      </c>
    </row>
    <row r="639" spans="1:11" ht="25.5" x14ac:dyDescent="0.2">
      <c r="A639" s="261">
        <v>7059</v>
      </c>
      <c r="B639" s="262" t="s">
        <v>5132</v>
      </c>
      <c r="C639" s="263" t="s">
        <v>945</v>
      </c>
      <c r="D639" s="264" t="s">
        <v>5133</v>
      </c>
      <c r="F639" s="266"/>
      <c r="G639" s="261" t="s">
        <v>17331</v>
      </c>
      <c r="H639" s="262" t="s">
        <v>5132</v>
      </c>
      <c r="I639" s="263" t="s">
        <v>945</v>
      </c>
      <c r="J639" s="264" t="s">
        <v>5133</v>
      </c>
      <c r="K639" s="264" t="s">
        <v>5133</v>
      </c>
    </row>
    <row r="640" spans="1:11" ht="38.25" x14ac:dyDescent="0.2">
      <c r="A640" s="261">
        <v>7060</v>
      </c>
      <c r="B640" s="262" t="s">
        <v>5134</v>
      </c>
      <c r="C640" s="263" t="s">
        <v>945</v>
      </c>
      <c r="D640" s="264" t="s">
        <v>5135</v>
      </c>
      <c r="F640" s="266"/>
      <c r="G640" s="261" t="s">
        <v>17332</v>
      </c>
      <c r="H640" s="262" t="s">
        <v>5134</v>
      </c>
      <c r="I640" s="263" t="s">
        <v>945</v>
      </c>
      <c r="J640" s="264" t="s">
        <v>5135</v>
      </c>
      <c r="K640" s="264" t="s">
        <v>5135</v>
      </c>
    </row>
    <row r="641" spans="1:11" ht="38.25" x14ac:dyDescent="0.2">
      <c r="A641" s="261">
        <v>7061</v>
      </c>
      <c r="B641" s="262" t="s">
        <v>5136</v>
      </c>
      <c r="C641" s="263" t="s">
        <v>945</v>
      </c>
      <c r="D641" s="264" t="s">
        <v>17333</v>
      </c>
      <c r="F641" s="266"/>
      <c r="G641" s="261" t="s">
        <v>17334</v>
      </c>
      <c r="H641" s="262" t="s">
        <v>5136</v>
      </c>
      <c r="I641" s="263" t="s">
        <v>945</v>
      </c>
      <c r="J641" s="264" t="s">
        <v>17333</v>
      </c>
      <c r="K641" s="264" t="s">
        <v>17333</v>
      </c>
    </row>
    <row r="642" spans="1:11" ht="25.5" x14ac:dyDescent="0.2">
      <c r="A642" s="261">
        <v>7063</v>
      </c>
      <c r="B642" s="262" t="s">
        <v>5137</v>
      </c>
      <c r="C642" s="263" t="s">
        <v>945</v>
      </c>
      <c r="D642" s="264" t="s">
        <v>4364</v>
      </c>
      <c r="F642" s="266"/>
      <c r="G642" s="261" t="s">
        <v>17335</v>
      </c>
      <c r="H642" s="262" t="s">
        <v>5137</v>
      </c>
      <c r="I642" s="263" t="s">
        <v>945</v>
      </c>
      <c r="J642" s="264" t="s">
        <v>4364</v>
      </c>
      <c r="K642" s="264" t="s">
        <v>4364</v>
      </c>
    </row>
    <row r="643" spans="1:11" ht="25.5" x14ac:dyDescent="0.2">
      <c r="A643" s="261">
        <v>7064</v>
      </c>
      <c r="B643" s="262" t="s">
        <v>5138</v>
      </c>
      <c r="C643" s="263" t="s">
        <v>945</v>
      </c>
      <c r="D643" s="264" t="s">
        <v>5139</v>
      </c>
      <c r="F643" s="266"/>
      <c r="G643" s="261" t="s">
        <v>17336</v>
      </c>
      <c r="H643" s="262" t="s">
        <v>5138</v>
      </c>
      <c r="I643" s="263" t="s">
        <v>945</v>
      </c>
      <c r="J643" s="264" t="s">
        <v>5139</v>
      </c>
      <c r="K643" s="264" t="s">
        <v>5139</v>
      </c>
    </row>
    <row r="644" spans="1:11" ht="25.5" x14ac:dyDescent="0.2">
      <c r="A644" s="261">
        <v>7065</v>
      </c>
      <c r="B644" s="262" t="s">
        <v>5140</v>
      </c>
      <c r="C644" s="263" t="s">
        <v>945</v>
      </c>
      <c r="D644" s="264" t="s">
        <v>8859</v>
      </c>
      <c r="F644" s="266"/>
      <c r="G644" s="261" t="s">
        <v>17337</v>
      </c>
      <c r="H644" s="262" t="s">
        <v>5140</v>
      </c>
      <c r="I644" s="263" t="s">
        <v>945</v>
      </c>
      <c r="J644" s="264" t="s">
        <v>8859</v>
      </c>
      <c r="K644" s="264" t="s">
        <v>8859</v>
      </c>
    </row>
    <row r="645" spans="1:11" ht="25.5" x14ac:dyDescent="0.2">
      <c r="A645" s="261">
        <v>7066</v>
      </c>
      <c r="B645" s="262" t="s">
        <v>5142</v>
      </c>
      <c r="C645" s="263" t="s">
        <v>945</v>
      </c>
      <c r="D645" s="264" t="s">
        <v>17338</v>
      </c>
      <c r="F645" s="266"/>
      <c r="G645" s="261" t="s">
        <v>17339</v>
      </c>
      <c r="H645" s="262" t="s">
        <v>5142</v>
      </c>
      <c r="I645" s="263" t="s">
        <v>945</v>
      </c>
      <c r="J645" s="264" t="s">
        <v>17338</v>
      </c>
      <c r="K645" s="264" t="s">
        <v>17338</v>
      </c>
    </row>
    <row r="646" spans="1:11" ht="38.25" x14ac:dyDescent="0.2">
      <c r="A646" s="261">
        <v>53786</v>
      </c>
      <c r="B646" s="262" t="s">
        <v>5143</v>
      </c>
      <c r="C646" s="263" t="s">
        <v>945</v>
      </c>
      <c r="D646" s="264" t="s">
        <v>17340</v>
      </c>
      <c r="F646" s="266"/>
      <c r="G646" s="261" t="s">
        <v>17341</v>
      </c>
      <c r="H646" s="262" t="s">
        <v>5143</v>
      </c>
      <c r="I646" s="263" t="s">
        <v>945</v>
      </c>
      <c r="J646" s="264" t="s">
        <v>17340</v>
      </c>
      <c r="K646" s="264" t="s">
        <v>17340</v>
      </c>
    </row>
    <row r="647" spans="1:11" ht="38.25" x14ac:dyDescent="0.2">
      <c r="A647" s="261">
        <v>53788</v>
      </c>
      <c r="B647" s="262" t="s">
        <v>5144</v>
      </c>
      <c r="C647" s="263" t="s">
        <v>945</v>
      </c>
      <c r="D647" s="264" t="s">
        <v>17342</v>
      </c>
      <c r="F647" s="266"/>
      <c r="G647" s="261" t="s">
        <v>17343</v>
      </c>
      <c r="H647" s="262" t="s">
        <v>5144</v>
      </c>
      <c r="I647" s="263" t="s">
        <v>945</v>
      </c>
      <c r="J647" s="264" t="s">
        <v>17342</v>
      </c>
      <c r="K647" s="264" t="s">
        <v>17342</v>
      </c>
    </row>
    <row r="648" spans="1:11" ht="38.25" x14ac:dyDescent="0.2">
      <c r="A648" s="261">
        <v>53792</v>
      </c>
      <c r="B648" s="262" t="s">
        <v>5145</v>
      </c>
      <c r="C648" s="263" t="s">
        <v>945</v>
      </c>
      <c r="D648" s="264" t="s">
        <v>17344</v>
      </c>
      <c r="F648" s="266"/>
      <c r="G648" s="261" t="s">
        <v>17345</v>
      </c>
      <c r="H648" s="262" t="s">
        <v>5145</v>
      </c>
      <c r="I648" s="263" t="s">
        <v>945</v>
      </c>
      <c r="J648" s="264" t="s">
        <v>17344</v>
      </c>
      <c r="K648" s="264" t="s">
        <v>17344</v>
      </c>
    </row>
    <row r="649" spans="1:11" ht="25.5" x14ac:dyDescent="0.2">
      <c r="A649" s="261">
        <v>53794</v>
      </c>
      <c r="B649" s="262" t="s">
        <v>5146</v>
      </c>
      <c r="C649" s="263" t="s">
        <v>945</v>
      </c>
      <c r="D649" s="264" t="s">
        <v>5147</v>
      </c>
      <c r="F649" s="266"/>
      <c r="G649" s="261" t="s">
        <v>17346</v>
      </c>
      <c r="H649" s="262" t="s">
        <v>5146</v>
      </c>
      <c r="I649" s="263" t="s">
        <v>945</v>
      </c>
      <c r="J649" s="264" t="s">
        <v>5147</v>
      </c>
      <c r="K649" s="264" t="s">
        <v>5147</v>
      </c>
    </row>
    <row r="650" spans="1:11" ht="38.25" x14ac:dyDescent="0.2">
      <c r="A650" s="261">
        <v>53797</v>
      </c>
      <c r="B650" s="262" t="s">
        <v>5148</v>
      </c>
      <c r="C650" s="263" t="s">
        <v>945</v>
      </c>
      <c r="D650" s="264" t="s">
        <v>12958</v>
      </c>
      <c r="F650" s="266"/>
      <c r="G650" s="261" t="s">
        <v>17347</v>
      </c>
      <c r="H650" s="262" t="s">
        <v>5148</v>
      </c>
      <c r="I650" s="263" t="s">
        <v>945</v>
      </c>
      <c r="J650" s="264" t="s">
        <v>12958</v>
      </c>
      <c r="K650" s="264" t="s">
        <v>12958</v>
      </c>
    </row>
    <row r="651" spans="1:11" ht="25.5" x14ac:dyDescent="0.2">
      <c r="A651" s="261">
        <v>53804</v>
      </c>
      <c r="B651" s="262" t="s">
        <v>5149</v>
      </c>
      <c r="C651" s="263" t="s">
        <v>945</v>
      </c>
      <c r="D651" s="264" t="s">
        <v>5433</v>
      </c>
      <c r="F651" s="266"/>
      <c r="G651" s="261" t="s">
        <v>17348</v>
      </c>
      <c r="H651" s="262" t="s">
        <v>5149</v>
      </c>
      <c r="I651" s="263" t="s">
        <v>945</v>
      </c>
      <c r="J651" s="264" t="s">
        <v>5433</v>
      </c>
      <c r="K651" s="264" t="s">
        <v>5433</v>
      </c>
    </row>
    <row r="652" spans="1:11" ht="25.5" x14ac:dyDescent="0.2">
      <c r="A652" s="261">
        <v>53806</v>
      </c>
      <c r="B652" s="262" t="s">
        <v>5150</v>
      </c>
      <c r="C652" s="263" t="s">
        <v>945</v>
      </c>
      <c r="D652" s="264" t="s">
        <v>17349</v>
      </c>
      <c r="F652" s="266"/>
      <c r="G652" s="261" t="s">
        <v>17350</v>
      </c>
      <c r="H652" s="262" t="s">
        <v>5150</v>
      </c>
      <c r="I652" s="263" t="s">
        <v>945</v>
      </c>
      <c r="J652" s="264" t="s">
        <v>17349</v>
      </c>
      <c r="K652" s="264" t="s">
        <v>17349</v>
      </c>
    </row>
    <row r="653" spans="1:11" ht="25.5" x14ac:dyDescent="0.2">
      <c r="A653" s="261">
        <v>53810</v>
      </c>
      <c r="B653" s="262" t="s">
        <v>5151</v>
      </c>
      <c r="C653" s="263" t="s">
        <v>945</v>
      </c>
      <c r="D653" s="264" t="s">
        <v>17351</v>
      </c>
      <c r="F653" s="266"/>
      <c r="G653" s="261" t="s">
        <v>17352</v>
      </c>
      <c r="H653" s="262" t="s">
        <v>5151</v>
      </c>
      <c r="I653" s="263" t="s">
        <v>945</v>
      </c>
      <c r="J653" s="264" t="s">
        <v>17351</v>
      </c>
      <c r="K653" s="264" t="s">
        <v>17351</v>
      </c>
    </row>
    <row r="654" spans="1:11" ht="25.5" x14ac:dyDescent="0.2">
      <c r="A654" s="261">
        <v>53814</v>
      </c>
      <c r="B654" s="262" t="s">
        <v>5152</v>
      </c>
      <c r="C654" s="263" t="s">
        <v>945</v>
      </c>
      <c r="D654" s="264" t="s">
        <v>13899</v>
      </c>
      <c r="F654" s="266"/>
      <c r="G654" s="261" t="s">
        <v>17353</v>
      </c>
      <c r="H654" s="262" t="s">
        <v>5152</v>
      </c>
      <c r="I654" s="263" t="s">
        <v>945</v>
      </c>
      <c r="J654" s="264" t="s">
        <v>13899</v>
      </c>
      <c r="K654" s="264" t="s">
        <v>13899</v>
      </c>
    </row>
    <row r="655" spans="1:11" ht="25.5" x14ac:dyDescent="0.2">
      <c r="A655" s="261">
        <v>53817</v>
      </c>
      <c r="B655" s="262" t="s">
        <v>5153</v>
      </c>
      <c r="C655" s="263" t="s">
        <v>945</v>
      </c>
      <c r="D655" s="264" t="s">
        <v>17354</v>
      </c>
      <c r="F655" s="266"/>
      <c r="G655" s="261" t="s">
        <v>17355</v>
      </c>
      <c r="H655" s="262" t="s">
        <v>5153</v>
      </c>
      <c r="I655" s="263" t="s">
        <v>945</v>
      </c>
      <c r="J655" s="264" t="s">
        <v>17354</v>
      </c>
      <c r="K655" s="264" t="s">
        <v>17354</v>
      </c>
    </row>
    <row r="656" spans="1:11" ht="25.5" x14ac:dyDescent="0.2">
      <c r="A656" s="261">
        <v>53818</v>
      </c>
      <c r="B656" s="262" t="s">
        <v>5154</v>
      </c>
      <c r="C656" s="263" t="s">
        <v>945</v>
      </c>
      <c r="D656" s="264" t="s">
        <v>4343</v>
      </c>
      <c r="F656" s="266"/>
      <c r="G656" s="261" t="s">
        <v>17356</v>
      </c>
      <c r="H656" s="262" t="s">
        <v>5154</v>
      </c>
      <c r="I656" s="263" t="s">
        <v>945</v>
      </c>
      <c r="J656" s="264" t="s">
        <v>4343</v>
      </c>
      <c r="K656" s="264" t="s">
        <v>4343</v>
      </c>
    </row>
    <row r="657" spans="1:11" ht="25.5" x14ac:dyDescent="0.2">
      <c r="A657" s="261">
        <v>53827</v>
      </c>
      <c r="B657" s="262" t="s">
        <v>5156</v>
      </c>
      <c r="C657" s="263" t="s">
        <v>945</v>
      </c>
      <c r="D657" s="264" t="s">
        <v>17333</v>
      </c>
      <c r="F657" s="266"/>
      <c r="G657" s="261" t="s">
        <v>17357</v>
      </c>
      <c r="H657" s="262" t="s">
        <v>5156</v>
      </c>
      <c r="I657" s="263" t="s">
        <v>945</v>
      </c>
      <c r="J657" s="264" t="s">
        <v>17333</v>
      </c>
      <c r="K657" s="264" t="s">
        <v>17333</v>
      </c>
    </row>
    <row r="658" spans="1:11" ht="25.5" x14ac:dyDescent="0.2">
      <c r="A658" s="261">
        <v>53829</v>
      </c>
      <c r="B658" s="262" t="s">
        <v>5157</v>
      </c>
      <c r="C658" s="263" t="s">
        <v>945</v>
      </c>
      <c r="D658" s="264" t="s">
        <v>12958</v>
      </c>
      <c r="F658" s="266"/>
      <c r="G658" s="261" t="s">
        <v>17358</v>
      </c>
      <c r="H658" s="262" t="s">
        <v>5157</v>
      </c>
      <c r="I658" s="263" t="s">
        <v>945</v>
      </c>
      <c r="J658" s="264" t="s">
        <v>12958</v>
      </c>
      <c r="K658" s="264" t="s">
        <v>12958</v>
      </c>
    </row>
    <row r="659" spans="1:11" ht="38.25" x14ac:dyDescent="0.2">
      <c r="A659" s="261">
        <v>53831</v>
      </c>
      <c r="B659" s="262" t="s">
        <v>5158</v>
      </c>
      <c r="C659" s="263" t="s">
        <v>945</v>
      </c>
      <c r="D659" s="264" t="s">
        <v>17344</v>
      </c>
      <c r="F659" s="266"/>
      <c r="G659" s="261" t="s">
        <v>17359</v>
      </c>
      <c r="H659" s="262" t="s">
        <v>5158</v>
      </c>
      <c r="I659" s="263" t="s">
        <v>945</v>
      </c>
      <c r="J659" s="264" t="s">
        <v>17344</v>
      </c>
      <c r="K659" s="264" t="s">
        <v>17344</v>
      </c>
    </row>
    <row r="660" spans="1:11" ht="25.5" x14ac:dyDescent="0.2">
      <c r="A660" s="261">
        <v>53840</v>
      </c>
      <c r="B660" s="262" t="s">
        <v>5159</v>
      </c>
      <c r="C660" s="263" t="s">
        <v>945</v>
      </c>
      <c r="D660" s="264" t="s">
        <v>10779</v>
      </c>
      <c r="F660" s="266"/>
      <c r="G660" s="261" t="s">
        <v>17360</v>
      </c>
      <c r="H660" s="262" t="s">
        <v>5159</v>
      </c>
      <c r="I660" s="263" t="s">
        <v>945</v>
      </c>
      <c r="J660" s="264" t="s">
        <v>10779</v>
      </c>
      <c r="K660" s="264" t="s">
        <v>10779</v>
      </c>
    </row>
    <row r="661" spans="1:11" ht="25.5" x14ac:dyDescent="0.2">
      <c r="A661" s="261">
        <v>53841</v>
      </c>
      <c r="B661" s="262" t="s">
        <v>5161</v>
      </c>
      <c r="C661" s="263" t="s">
        <v>945</v>
      </c>
      <c r="D661" s="264" t="s">
        <v>12453</v>
      </c>
      <c r="F661" s="266"/>
      <c r="G661" s="261" t="s">
        <v>17361</v>
      </c>
      <c r="H661" s="262" t="s">
        <v>5161</v>
      </c>
      <c r="I661" s="263" t="s">
        <v>945</v>
      </c>
      <c r="J661" s="264" t="s">
        <v>12453</v>
      </c>
      <c r="K661" s="264" t="s">
        <v>12453</v>
      </c>
    </row>
    <row r="662" spans="1:11" ht="25.5" x14ac:dyDescent="0.2">
      <c r="A662" s="261">
        <v>53849</v>
      </c>
      <c r="B662" s="262" t="s">
        <v>5162</v>
      </c>
      <c r="C662" s="263" t="s">
        <v>945</v>
      </c>
      <c r="D662" s="264" t="s">
        <v>4857</v>
      </c>
      <c r="F662" s="266"/>
      <c r="G662" s="261" t="s">
        <v>17362</v>
      </c>
      <c r="H662" s="262" t="s">
        <v>5162</v>
      </c>
      <c r="I662" s="263" t="s">
        <v>945</v>
      </c>
      <c r="J662" s="264" t="s">
        <v>4857</v>
      </c>
      <c r="K662" s="264" t="s">
        <v>4857</v>
      </c>
    </row>
    <row r="663" spans="1:11" ht="25.5" x14ac:dyDescent="0.2">
      <c r="A663" s="261">
        <v>53857</v>
      </c>
      <c r="B663" s="262" t="s">
        <v>5163</v>
      </c>
      <c r="C663" s="263" t="s">
        <v>945</v>
      </c>
      <c r="D663" s="264" t="s">
        <v>14622</v>
      </c>
      <c r="F663" s="266"/>
      <c r="G663" s="261" t="s">
        <v>17363</v>
      </c>
      <c r="H663" s="262" t="s">
        <v>5163</v>
      </c>
      <c r="I663" s="263" t="s">
        <v>945</v>
      </c>
      <c r="J663" s="264" t="s">
        <v>14622</v>
      </c>
      <c r="K663" s="264" t="s">
        <v>14622</v>
      </c>
    </row>
    <row r="664" spans="1:11" ht="25.5" x14ac:dyDescent="0.2">
      <c r="A664" s="261">
        <v>53858</v>
      </c>
      <c r="B664" s="262" t="s">
        <v>5165</v>
      </c>
      <c r="C664" s="263" t="s">
        <v>945</v>
      </c>
      <c r="D664" s="264" t="s">
        <v>15082</v>
      </c>
      <c r="F664" s="266"/>
      <c r="G664" s="261" t="s">
        <v>17364</v>
      </c>
      <c r="H664" s="262" t="s">
        <v>5165</v>
      </c>
      <c r="I664" s="263" t="s">
        <v>945</v>
      </c>
      <c r="J664" s="264" t="s">
        <v>15082</v>
      </c>
      <c r="K664" s="264" t="s">
        <v>15082</v>
      </c>
    </row>
    <row r="665" spans="1:11" ht="25.5" x14ac:dyDescent="0.2">
      <c r="A665" s="261">
        <v>53861</v>
      </c>
      <c r="B665" s="262" t="s">
        <v>5166</v>
      </c>
      <c r="C665" s="263" t="s">
        <v>945</v>
      </c>
      <c r="D665" s="264" t="s">
        <v>7365</v>
      </c>
      <c r="F665" s="266"/>
      <c r="G665" s="261" t="s">
        <v>17365</v>
      </c>
      <c r="H665" s="262" t="s">
        <v>5166</v>
      </c>
      <c r="I665" s="263" t="s">
        <v>945</v>
      </c>
      <c r="J665" s="264" t="s">
        <v>7365</v>
      </c>
      <c r="K665" s="264" t="s">
        <v>7365</v>
      </c>
    </row>
    <row r="666" spans="1:11" ht="25.5" x14ac:dyDescent="0.2">
      <c r="A666" s="261">
        <v>53863</v>
      </c>
      <c r="B666" s="262" t="s">
        <v>5167</v>
      </c>
      <c r="C666" s="263" t="s">
        <v>945</v>
      </c>
      <c r="D666" s="264" t="s">
        <v>5168</v>
      </c>
      <c r="F666" s="266"/>
      <c r="G666" s="261" t="s">
        <v>17366</v>
      </c>
      <c r="H666" s="262" t="s">
        <v>5167</v>
      </c>
      <c r="I666" s="263" t="s">
        <v>945</v>
      </c>
      <c r="J666" s="264" t="s">
        <v>5168</v>
      </c>
      <c r="K666" s="264" t="s">
        <v>5168</v>
      </c>
    </row>
    <row r="667" spans="1:11" ht="25.5" x14ac:dyDescent="0.2">
      <c r="A667" s="261">
        <v>53865</v>
      </c>
      <c r="B667" s="262" t="s">
        <v>5169</v>
      </c>
      <c r="C667" s="263" t="s">
        <v>945</v>
      </c>
      <c r="D667" s="264" t="s">
        <v>9410</v>
      </c>
      <c r="F667" s="266"/>
      <c r="G667" s="261" t="s">
        <v>17367</v>
      </c>
      <c r="H667" s="262" t="s">
        <v>5169</v>
      </c>
      <c r="I667" s="263" t="s">
        <v>945</v>
      </c>
      <c r="J667" s="264" t="s">
        <v>9410</v>
      </c>
      <c r="K667" s="264" t="s">
        <v>9410</v>
      </c>
    </row>
    <row r="668" spans="1:11" ht="25.5" x14ac:dyDescent="0.2">
      <c r="A668" s="261">
        <v>53866</v>
      </c>
      <c r="B668" s="262" t="s">
        <v>5171</v>
      </c>
      <c r="C668" s="263" t="s">
        <v>945</v>
      </c>
      <c r="D668" s="264" t="s">
        <v>5565</v>
      </c>
      <c r="F668" s="266"/>
      <c r="G668" s="261" t="s">
        <v>17368</v>
      </c>
      <c r="H668" s="262" t="s">
        <v>5171</v>
      </c>
      <c r="I668" s="263" t="s">
        <v>945</v>
      </c>
      <c r="J668" s="264" t="s">
        <v>5565</v>
      </c>
      <c r="K668" s="264" t="s">
        <v>5565</v>
      </c>
    </row>
    <row r="669" spans="1:11" ht="38.25" x14ac:dyDescent="0.2">
      <c r="A669" s="261">
        <v>53882</v>
      </c>
      <c r="B669" s="262" t="s">
        <v>5173</v>
      </c>
      <c r="C669" s="263" t="s">
        <v>945</v>
      </c>
      <c r="D669" s="264" t="s">
        <v>4978</v>
      </c>
      <c r="F669" s="266"/>
      <c r="G669" s="261" t="s">
        <v>17369</v>
      </c>
      <c r="H669" s="262" t="s">
        <v>5173</v>
      </c>
      <c r="I669" s="263" t="s">
        <v>945</v>
      </c>
      <c r="J669" s="264" t="s">
        <v>4978</v>
      </c>
      <c r="K669" s="264" t="s">
        <v>4978</v>
      </c>
    </row>
    <row r="670" spans="1:11" ht="25.5" x14ac:dyDescent="0.2">
      <c r="A670" s="261">
        <v>55263</v>
      </c>
      <c r="B670" s="262" t="s">
        <v>5175</v>
      </c>
      <c r="C670" s="263" t="s">
        <v>945</v>
      </c>
      <c r="D670" s="264" t="s">
        <v>4832</v>
      </c>
      <c r="F670" s="266"/>
      <c r="G670" s="261" t="s">
        <v>17370</v>
      </c>
      <c r="H670" s="262" t="s">
        <v>5175</v>
      </c>
      <c r="I670" s="263" t="s">
        <v>945</v>
      </c>
      <c r="J670" s="264" t="s">
        <v>4832</v>
      </c>
      <c r="K670" s="264" t="s">
        <v>4832</v>
      </c>
    </row>
    <row r="671" spans="1:11" ht="12.75" x14ac:dyDescent="0.2">
      <c r="A671" s="261">
        <v>73303</v>
      </c>
      <c r="B671" s="262" t="s">
        <v>5176</v>
      </c>
      <c r="C671" s="263" t="s">
        <v>945</v>
      </c>
      <c r="D671" s="264" t="s">
        <v>4317</v>
      </c>
      <c r="F671" s="266"/>
      <c r="G671" s="261" t="s">
        <v>17371</v>
      </c>
      <c r="H671" s="262" t="s">
        <v>5176</v>
      </c>
      <c r="I671" s="263" t="s">
        <v>945</v>
      </c>
      <c r="J671" s="264" t="s">
        <v>4317</v>
      </c>
      <c r="K671" s="264" t="s">
        <v>4317</v>
      </c>
    </row>
    <row r="672" spans="1:11" ht="12.75" x14ac:dyDescent="0.2">
      <c r="A672" s="261">
        <v>73307</v>
      </c>
      <c r="B672" s="262" t="s">
        <v>5178</v>
      </c>
      <c r="C672" s="263" t="s">
        <v>945</v>
      </c>
      <c r="D672" s="264" t="s">
        <v>10496</v>
      </c>
      <c r="F672" s="266"/>
      <c r="G672" s="261" t="s">
        <v>17372</v>
      </c>
      <c r="H672" s="262" t="s">
        <v>5178</v>
      </c>
      <c r="I672" s="263" t="s">
        <v>945</v>
      </c>
      <c r="J672" s="264" t="s">
        <v>10496</v>
      </c>
      <c r="K672" s="264" t="s">
        <v>10496</v>
      </c>
    </row>
    <row r="673" spans="1:11" ht="25.5" x14ac:dyDescent="0.2">
      <c r="A673" s="261">
        <v>73309</v>
      </c>
      <c r="B673" s="262" t="s">
        <v>5180</v>
      </c>
      <c r="C673" s="263" t="s">
        <v>945</v>
      </c>
      <c r="D673" s="264" t="s">
        <v>17373</v>
      </c>
      <c r="F673" s="266"/>
      <c r="G673" s="261" t="s">
        <v>17374</v>
      </c>
      <c r="H673" s="262" t="s">
        <v>5180</v>
      </c>
      <c r="I673" s="263" t="s">
        <v>945</v>
      </c>
      <c r="J673" s="264" t="s">
        <v>17373</v>
      </c>
      <c r="K673" s="264" t="s">
        <v>17373</v>
      </c>
    </row>
    <row r="674" spans="1:11" ht="25.5" x14ac:dyDescent="0.2">
      <c r="A674" s="261">
        <v>73311</v>
      </c>
      <c r="B674" s="262" t="s">
        <v>5182</v>
      </c>
      <c r="C674" s="263" t="s">
        <v>945</v>
      </c>
      <c r="D674" s="264" t="s">
        <v>13066</v>
      </c>
      <c r="F674" s="266"/>
      <c r="G674" s="261" t="s">
        <v>17375</v>
      </c>
      <c r="H674" s="262" t="s">
        <v>5182</v>
      </c>
      <c r="I674" s="263" t="s">
        <v>945</v>
      </c>
      <c r="J674" s="264" t="s">
        <v>13066</v>
      </c>
      <c r="K674" s="264" t="s">
        <v>13066</v>
      </c>
    </row>
    <row r="675" spans="1:11" ht="25.5" x14ac:dyDescent="0.2">
      <c r="A675" s="261">
        <v>73313</v>
      </c>
      <c r="B675" s="262" t="s">
        <v>5183</v>
      </c>
      <c r="C675" s="263" t="s">
        <v>945</v>
      </c>
      <c r="D675" s="264" t="s">
        <v>13071</v>
      </c>
      <c r="F675" s="266"/>
      <c r="G675" s="261" t="s">
        <v>17376</v>
      </c>
      <c r="H675" s="262" t="s">
        <v>5183</v>
      </c>
      <c r="I675" s="263" t="s">
        <v>945</v>
      </c>
      <c r="J675" s="264" t="s">
        <v>13071</v>
      </c>
      <c r="K675" s="264" t="s">
        <v>13071</v>
      </c>
    </row>
    <row r="676" spans="1:11" ht="38.25" x14ac:dyDescent="0.2">
      <c r="A676" s="261">
        <v>73315</v>
      </c>
      <c r="B676" s="262" t="s">
        <v>5185</v>
      </c>
      <c r="C676" s="263" t="s">
        <v>945</v>
      </c>
      <c r="D676" s="264" t="s">
        <v>17342</v>
      </c>
      <c r="F676" s="266"/>
      <c r="G676" s="261" t="s">
        <v>17377</v>
      </c>
      <c r="H676" s="262" t="s">
        <v>5185</v>
      </c>
      <c r="I676" s="263" t="s">
        <v>945</v>
      </c>
      <c r="J676" s="264" t="s">
        <v>17342</v>
      </c>
      <c r="K676" s="264" t="s">
        <v>17342</v>
      </c>
    </row>
    <row r="677" spans="1:11" ht="38.25" x14ac:dyDescent="0.2">
      <c r="A677" s="261">
        <v>73335</v>
      </c>
      <c r="B677" s="262" t="s">
        <v>5186</v>
      </c>
      <c r="C677" s="263" t="s">
        <v>945</v>
      </c>
      <c r="D677" s="264" t="s">
        <v>5187</v>
      </c>
      <c r="F677" s="266"/>
      <c r="G677" s="261" t="s">
        <v>17378</v>
      </c>
      <c r="H677" s="262" t="s">
        <v>5186</v>
      </c>
      <c r="I677" s="263" t="s">
        <v>945</v>
      </c>
      <c r="J677" s="264" t="s">
        <v>5187</v>
      </c>
      <c r="K677" s="264" t="s">
        <v>5187</v>
      </c>
    </row>
    <row r="678" spans="1:11" ht="38.25" x14ac:dyDescent="0.2">
      <c r="A678" s="261">
        <v>73340</v>
      </c>
      <c r="B678" s="262" t="s">
        <v>5188</v>
      </c>
      <c r="C678" s="263" t="s">
        <v>945</v>
      </c>
      <c r="D678" s="264" t="s">
        <v>17333</v>
      </c>
      <c r="F678" s="266"/>
      <c r="G678" s="261" t="s">
        <v>17379</v>
      </c>
      <c r="H678" s="262" t="s">
        <v>5188</v>
      </c>
      <c r="I678" s="263" t="s">
        <v>945</v>
      </c>
      <c r="J678" s="264" t="s">
        <v>17333</v>
      </c>
      <c r="K678" s="264" t="s">
        <v>17333</v>
      </c>
    </row>
    <row r="679" spans="1:11" ht="38.25" x14ac:dyDescent="0.2">
      <c r="A679" s="261">
        <v>83361</v>
      </c>
      <c r="B679" s="262" t="s">
        <v>5189</v>
      </c>
      <c r="C679" s="263" t="s">
        <v>945</v>
      </c>
      <c r="D679" s="264" t="s">
        <v>5190</v>
      </c>
      <c r="F679" s="266"/>
      <c r="G679" s="261" t="s">
        <v>17380</v>
      </c>
      <c r="H679" s="262" t="s">
        <v>5189</v>
      </c>
      <c r="I679" s="263" t="s">
        <v>945</v>
      </c>
      <c r="J679" s="264" t="s">
        <v>5190</v>
      </c>
      <c r="K679" s="264" t="s">
        <v>5190</v>
      </c>
    </row>
    <row r="680" spans="1:11" ht="25.5" x14ac:dyDescent="0.2">
      <c r="A680" s="261">
        <v>83761</v>
      </c>
      <c r="B680" s="262" t="s">
        <v>5191</v>
      </c>
      <c r="C680" s="263" t="s">
        <v>945</v>
      </c>
      <c r="D680" s="264" t="s">
        <v>7075</v>
      </c>
      <c r="F680" s="266"/>
      <c r="G680" s="261" t="s">
        <v>17381</v>
      </c>
      <c r="H680" s="262" t="s">
        <v>5191</v>
      </c>
      <c r="I680" s="263" t="s">
        <v>945</v>
      </c>
      <c r="J680" s="264" t="s">
        <v>7075</v>
      </c>
      <c r="K680" s="264" t="s">
        <v>7075</v>
      </c>
    </row>
    <row r="681" spans="1:11" ht="25.5" x14ac:dyDescent="0.2">
      <c r="A681" s="261">
        <v>83762</v>
      </c>
      <c r="B681" s="262" t="s">
        <v>5193</v>
      </c>
      <c r="C681" s="263" t="s">
        <v>945</v>
      </c>
      <c r="D681" s="264" t="s">
        <v>17382</v>
      </c>
      <c r="F681" s="266"/>
      <c r="G681" s="261" t="s">
        <v>17383</v>
      </c>
      <c r="H681" s="262" t="s">
        <v>5193</v>
      </c>
      <c r="I681" s="263" t="s">
        <v>945</v>
      </c>
      <c r="J681" s="264" t="s">
        <v>17382</v>
      </c>
      <c r="K681" s="264" t="s">
        <v>17382</v>
      </c>
    </row>
    <row r="682" spans="1:11" ht="25.5" x14ac:dyDescent="0.2">
      <c r="A682" s="261">
        <v>83763</v>
      </c>
      <c r="B682" s="262" t="s">
        <v>5195</v>
      </c>
      <c r="C682" s="263" t="s">
        <v>945</v>
      </c>
      <c r="D682" s="264" t="s">
        <v>12990</v>
      </c>
      <c r="F682" s="266"/>
      <c r="G682" s="261" t="s">
        <v>17384</v>
      </c>
      <c r="H682" s="262" t="s">
        <v>5195</v>
      </c>
      <c r="I682" s="263" t="s">
        <v>945</v>
      </c>
      <c r="J682" s="264" t="s">
        <v>12990</v>
      </c>
      <c r="K682" s="264" t="s">
        <v>12990</v>
      </c>
    </row>
    <row r="683" spans="1:11" ht="25.5" x14ac:dyDescent="0.2">
      <c r="A683" s="261">
        <v>83764</v>
      </c>
      <c r="B683" s="262" t="s">
        <v>5196</v>
      </c>
      <c r="C683" s="263" t="s">
        <v>945</v>
      </c>
      <c r="D683" s="264" t="s">
        <v>12169</v>
      </c>
      <c r="F683" s="266"/>
      <c r="G683" s="261" t="s">
        <v>17385</v>
      </c>
      <c r="H683" s="262" t="s">
        <v>5196</v>
      </c>
      <c r="I683" s="263" t="s">
        <v>945</v>
      </c>
      <c r="J683" s="264" t="s">
        <v>12169</v>
      </c>
      <c r="K683" s="264" t="s">
        <v>12169</v>
      </c>
    </row>
    <row r="684" spans="1:11" ht="25.5" x14ac:dyDescent="0.2">
      <c r="A684" s="261">
        <v>87026</v>
      </c>
      <c r="B684" s="262" t="s">
        <v>5198</v>
      </c>
      <c r="C684" s="263" t="s">
        <v>945</v>
      </c>
      <c r="D684" s="264" t="s">
        <v>5797</v>
      </c>
      <c r="F684" s="266"/>
      <c r="G684" s="261" t="s">
        <v>17386</v>
      </c>
      <c r="H684" s="262" t="s">
        <v>5198</v>
      </c>
      <c r="I684" s="263" t="s">
        <v>945</v>
      </c>
      <c r="J684" s="264" t="s">
        <v>5797</v>
      </c>
      <c r="K684" s="264" t="s">
        <v>5797</v>
      </c>
    </row>
    <row r="685" spans="1:11" ht="25.5" x14ac:dyDescent="0.2">
      <c r="A685" s="261">
        <v>87441</v>
      </c>
      <c r="B685" s="262" t="s">
        <v>5200</v>
      </c>
      <c r="C685" s="263" t="s">
        <v>945</v>
      </c>
      <c r="D685" s="264" t="s">
        <v>5749</v>
      </c>
      <c r="F685" s="266"/>
      <c r="G685" s="261" t="s">
        <v>17387</v>
      </c>
      <c r="H685" s="262" t="s">
        <v>5200</v>
      </c>
      <c r="I685" s="263" t="s">
        <v>945</v>
      </c>
      <c r="J685" s="264" t="s">
        <v>5749</v>
      </c>
      <c r="K685" s="264" t="s">
        <v>5749</v>
      </c>
    </row>
    <row r="686" spans="1:11" ht="25.5" x14ac:dyDescent="0.2">
      <c r="A686" s="261">
        <v>87442</v>
      </c>
      <c r="B686" s="262" t="s">
        <v>5202</v>
      </c>
      <c r="C686" s="263" t="s">
        <v>945</v>
      </c>
      <c r="D686" s="264" t="s">
        <v>5203</v>
      </c>
      <c r="F686" s="266"/>
      <c r="G686" s="261" t="s">
        <v>17388</v>
      </c>
      <c r="H686" s="262" t="s">
        <v>5202</v>
      </c>
      <c r="I686" s="263" t="s">
        <v>945</v>
      </c>
      <c r="J686" s="264" t="s">
        <v>5203</v>
      </c>
      <c r="K686" s="264" t="s">
        <v>5203</v>
      </c>
    </row>
    <row r="687" spans="1:11" ht="25.5" x14ac:dyDescent="0.2">
      <c r="A687" s="261">
        <v>87443</v>
      </c>
      <c r="B687" s="262" t="s">
        <v>5204</v>
      </c>
      <c r="C687" s="263" t="s">
        <v>945</v>
      </c>
      <c r="D687" s="264" t="s">
        <v>4897</v>
      </c>
      <c r="F687" s="266"/>
      <c r="G687" s="261" t="s">
        <v>17389</v>
      </c>
      <c r="H687" s="262" t="s">
        <v>5204</v>
      </c>
      <c r="I687" s="263" t="s">
        <v>945</v>
      </c>
      <c r="J687" s="264" t="s">
        <v>4897</v>
      </c>
      <c r="K687" s="264" t="s">
        <v>4897</v>
      </c>
    </row>
    <row r="688" spans="1:11" ht="25.5" x14ac:dyDescent="0.2">
      <c r="A688" s="261">
        <v>87444</v>
      </c>
      <c r="B688" s="262" t="s">
        <v>5205</v>
      </c>
      <c r="C688" s="263" t="s">
        <v>945</v>
      </c>
      <c r="D688" s="264" t="s">
        <v>5460</v>
      </c>
      <c r="F688" s="266"/>
      <c r="G688" s="261" t="s">
        <v>17390</v>
      </c>
      <c r="H688" s="262" t="s">
        <v>5205</v>
      </c>
      <c r="I688" s="263" t="s">
        <v>945</v>
      </c>
      <c r="J688" s="264" t="s">
        <v>5460</v>
      </c>
      <c r="K688" s="264" t="s">
        <v>5460</v>
      </c>
    </row>
    <row r="689" spans="1:11" ht="25.5" x14ac:dyDescent="0.2">
      <c r="A689" s="261">
        <v>88387</v>
      </c>
      <c r="B689" s="262" t="s">
        <v>5207</v>
      </c>
      <c r="C689" s="263" t="s">
        <v>945</v>
      </c>
      <c r="D689" s="264" t="s">
        <v>5455</v>
      </c>
      <c r="F689" s="266"/>
      <c r="G689" s="261" t="s">
        <v>17391</v>
      </c>
      <c r="H689" s="262" t="s">
        <v>5207</v>
      </c>
      <c r="I689" s="263" t="s">
        <v>945</v>
      </c>
      <c r="J689" s="264" t="s">
        <v>5455</v>
      </c>
      <c r="K689" s="264" t="s">
        <v>5455</v>
      </c>
    </row>
    <row r="690" spans="1:11" ht="25.5" x14ac:dyDescent="0.2">
      <c r="A690" s="261">
        <v>88389</v>
      </c>
      <c r="B690" s="262" t="s">
        <v>5209</v>
      </c>
      <c r="C690" s="263" t="s">
        <v>945</v>
      </c>
      <c r="D690" s="264" t="s">
        <v>5210</v>
      </c>
      <c r="F690" s="266"/>
      <c r="G690" s="261" t="s">
        <v>17392</v>
      </c>
      <c r="H690" s="262" t="s">
        <v>5209</v>
      </c>
      <c r="I690" s="263" t="s">
        <v>945</v>
      </c>
      <c r="J690" s="264" t="s">
        <v>5210</v>
      </c>
      <c r="K690" s="264" t="s">
        <v>5210</v>
      </c>
    </row>
    <row r="691" spans="1:11" ht="25.5" x14ac:dyDescent="0.2">
      <c r="A691" s="261">
        <v>88390</v>
      </c>
      <c r="B691" s="262" t="s">
        <v>5211</v>
      </c>
      <c r="C691" s="263" t="s">
        <v>945</v>
      </c>
      <c r="D691" s="264" t="s">
        <v>12446</v>
      </c>
      <c r="F691" s="266"/>
      <c r="G691" s="261" t="s">
        <v>17393</v>
      </c>
      <c r="H691" s="262" t="s">
        <v>5211</v>
      </c>
      <c r="I691" s="263" t="s">
        <v>945</v>
      </c>
      <c r="J691" s="264" t="s">
        <v>12446</v>
      </c>
      <c r="K691" s="264" t="s">
        <v>12446</v>
      </c>
    </row>
    <row r="692" spans="1:11" ht="25.5" x14ac:dyDescent="0.2">
      <c r="A692" s="261">
        <v>88391</v>
      </c>
      <c r="B692" s="262" t="s">
        <v>5213</v>
      </c>
      <c r="C692" s="263" t="s">
        <v>945</v>
      </c>
      <c r="D692" s="264" t="s">
        <v>10255</v>
      </c>
      <c r="F692" s="266"/>
      <c r="G692" s="261" t="s">
        <v>17394</v>
      </c>
      <c r="H692" s="262" t="s">
        <v>5213</v>
      </c>
      <c r="I692" s="263" t="s">
        <v>945</v>
      </c>
      <c r="J692" s="264" t="s">
        <v>10255</v>
      </c>
      <c r="K692" s="264" t="s">
        <v>10255</v>
      </c>
    </row>
    <row r="693" spans="1:11" ht="25.5" x14ac:dyDescent="0.2">
      <c r="A693" s="261">
        <v>88394</v>
      </c>
      <c r="B693" s="262" t="s">
        <v>5215</v>
      </c>
      <c r="C693" s="263" t="s">
        <v>945</v>
      </c>
      <c r="D693" s="264" t="s">
        <v>5538</v>
      </c>
      <c r="F693" s="266"/>
      <c r="G693" s="261" t="s">
        <v>17395</v>
      </c>
      <c r="H693" s="262" t="s">
        <v>5215</v>
      </c>
      <c r="I693" s="263" t="s">
        <v>945</v>
      </c>
      <c r="J693" s="264" t="s">
        <v>5538</v>
      </c>
      <c r="K693" s="264" t="s">
        <v>5538</v>
      </c>
    </row>
    <row r="694" spans="1:11" ht="25.5" x14ac:dyDescent="0.2">
      <c r="A694" s="261">
        <v>88395</v>
      </c>
      <c r="B694" s="262" t="s">
        <v>5216</v>
      </c>
      <c r="C694" s="263" t="s">
        <v>945</v>
      </c>
      <c r="D694" s="264" t="s">
        <v>5217</v>
      </c>
      <c r="F694" s="266"/>
      <c r="G694" s="261" t="s">
        <v>17396</v>
      </c>
      <c r="H694" s="262" t="s">
        <v>5216</v>
      </c>
      <c r="I694" s="263" t="s">
        <v>945</v>
      </c>
      <c r="J694" s="264" t="s">
        <v>5217</v>
      </c>
      <c r="K694" s="264" t="s">
        <v>5217</v>
      </c>
    </row>
    <row r="695" spans="1:11" ht="25.5" x14ac:dyDescent="0.2">
      <c r="A695" s="261">
        <v>88396</v>
      </c>
      <c r="B695" s="262" t="s">
        <v>5218</v>
      </c>
      <c r="C695" s="263" t="s">
        <v>945</v>
      </c>
      <c r="D695" s="264" t="s">
        <v>4407</v>
      </c>
      <c r="F695" s="266"/>
      <c r="G695" s="261" t="s">
        <v>17397</v>
      </c>
      <c r="H695" s="262" t="s">
        <v>5218</v>
      </c>
      <c r="I695" s="263" t="s">
        <v>945</v>
      </c>
      <c r="J695" s="264" t="s">
        <v>4407</v>
      </c>
      <c r="K695" s="264" t="s">
        <v>4407</v>
      </c>
    </row>
    <row r="696" spans="1:11" ht="25.5" x14ac:dyDescent="0.2">
      <c r="A696" s="261">
        <v>88397</v>
      </c>
      <c r="B696" s="262" t="s">
        <v>5220</v>
      </c>
      <c r="C696" s="263" t="s">
        <v>945</v>
      </c>
      <c r="D696" s="264" t="s">
        <v>5214</v>
      </c>
      <c r="F696" s="266"/>
      <c r="G696" s="261" t="s">
        <v>17398</v>
      </c>
      <c r="H696" s="262" t="s">
        <v>5220</v>
      </c>
      <c r="I696" s="263" t="s">
        <v>945</v>
      </c>
      <c r="J696" s="264" t="s">
        <v>5214</v>
      </c>
      <c r="K696" s="264" t="s">
        <v>5214</v>
      </c>
    </row>
    <row r="697" spans="1:11" ht="25.5" x14ac:dyDescent="0.2">
      <c r="A697" s="261">
        <v>88400</v>
      </c>
      <c r="B697" s="262" t="s">
        <v>5222</v>
      </c>
      <c r="C697" s="263" t="s">
        <v>945</v>
      </c>
      <c r="D697" s="264" t="s">
        <v>5272</v>
      </c>
      <c r="F697" s="266"/>
      <c r="G697" s="261" t="s">
        <v>17399</v>
      </c>
      <c r="H697" s="262" t="s">
        <v>5222</v>
      </c>
      <c r="I697" s="263" t="s">
        <v>945</v>
      </c>
      <c r="J697" s="264" t="s">
        <v>5272</v>
      </c>
      <c r="K697" s="264" t="s">
        <v>5272</v>
      </c>
    </row>
    <row r="698" spans="1:11" ht="25.5" x14ac:dyDescent="0.2">
      <c r="A698" s="261">
        <v>88401</v>
      </c>
      <c r="B698" s="262" t="s">
        <v>5224</v>
      </c>
      <c r="C698" s="263" t="s">
        <v>945</v>
      </c>
      <c r="D698" s="264" t="s">
        <v>5210</v>
      </c>
      <c r="F698" s="266"/>
      <c r="G698" s="261" t="s">
        <v>17400</v>
      </c>
      <c r="H698" s="262" t="s">
        <v>5224</v>
      </c>
      <c r="I698" s="263" t="s">
        <v>945</v>
      </c>
      <c r="J698" s="264" t="s">
        <v>5210</v>
      </c>
      <c r="K698" s="264" t="s">
        <v>5210</v>
      </c>
    </row>
    <row r="699" spans="1:11" ht="25.5" x14ac:dyDescent="0.2">
      <c r="A699" s="261">
        <v>88402</v>
      </c>
      <c r="B699" s="262" t="s">
        <v>5226</v>
      </c>
      <c r="C699" s="263" t="s">
        <v>945</v>
      </c>
      <c r="D699" s="264" t="s">
        <v>4884</v>
      </c>
      <c r="F699" s="266"/>
      <c r="G699" s="261" t="s">
        <v>17401</v>
      </c>
      <c r="H699" s="262" t="s">
        <v>5226</v>
      </c>
      <c r="I699" s="263" t="s">
        <v>945</v>
      </c>
      <c r="J699" s="264" t="s">
        <v>4884</v>
      </c>
      <c r="K699" s="264" t="s">
        <v>4884</v>
      </c>
    </row>
    <row r="700" spans="1:11" ht="25.5" x14ac:dyDescent="0.2">
      <c r="A700" s="261">
        <v>88403</v>
      </c>
      <c r="B700" s="262" t="s">
        <v>5227</v>
      </c>
      <c r="C700" s="263" t="s">
        <v>945</v>
      </c>
      <c r="D700" s="264" t="s">
        <v>5250</v>
      </c>
      <c r="F700" s="266"/>
      <c r="G700" s="261" t="s">
        <v>17402</v>
      </c>
      <c r="H700" s="262" t="s">
        <v>5227</v>
      </c>
      <c r="I700" s="263" t="s">
        <v>945</v>
      </c>
      <c r="J700" s="264" t="s">
        <v>5250</v>
      </c>
      <c r="K700" s="264" t="s">
        <v>5250</v>
      </c>
    </row>
    <row r="701" spans="1:11" ht="25.5" x14ac:dyDescent="0.2">
      <c r="A701" s="261">
        <v>88419</v>
      </c>
      <c r="B701" s="262" t="s">
        <v>5229</v>
      </c>
      <c r="C701" s="263" t="s">
        <v>945</v>
      </c>
      <c r="D701" s="264" t="s">
        <v>16738</v>
      </c>
      <c r="F701" s="266"/>
      <c r="G701" s="261" t="s">
        <v>17403</v>
      </c>
      <c r="H701" s="262" t="s">
        <v>5229</v>
      </c>
      <c r="I701" s="263" t="s">
        <v>945</v>
      </c>
      <c r="J701" s="264" t="s">
        <v>16738</v>
      </c>
      <c r="K701" s="264" t="s">
        <v>16738</v>
      </c>
    </row>
    <row r="702" spans="1:11" ht="25.5" x14ac:dyDescent="0.2">
      <c r="A702" s="261">
        <v>88422</v>
      </c>
      <c r="B702" s="262" t="s">
        <v>5230</v>
      </c>
      <c r="C702" s="263" t="s">
        <v>945</v>
      </c>
      <c r="D702" s="264" t="s">
        <v>5341</v>
      </c>
      <c r="F702" s="266"/>
      <c r="G702" s="261" t="s">
        <v>17404</v>
      </c>
      <c r="H702" s="262" t="s">
        <v>5230</v>
      </c>
      <c r="I702" s="263" t="s">
        <v>945</v>
      </c>
      <c r="J702" s="264" t="s">
        <v>5341</v>
      </c>
      <c r="K702" s="264" t="s">
        <v>5341</v>
      </c>
    </row>
    <row r="703" spans="1:11" ht="25.5" x14ac:dyDescent="0.2">
      <c r="A703" s="261">
        <v>88425</v>
      </c>
      <c r="B703" s="262" t="s">
        <v>5232</v>
      </c>
      <c r="C703" s="263" t="s">
        <v>945</v>
      </c>
      <c r="D703" s="264" t="s">
        <v>4678</v>
      </c>
      <c r="F703" s="266"/>
      <c r="G703" s="261" t="s">
        <v>17405</v>
      </c>
      <c r="H703" s="262" t="s">
        <v>5232</v>
      </c>
      <c r="I703" s="263" t="s">
        <v>945</v>
      </c>
      <c r="J703" s="264" t="s">
        <v>4678</v>
      </c>
      <c r="K703" s="264" t="s">
        <v>4678</v>
      </c>
    </row>
    <row r="704" spans="1:11" ht="25.5" x14ac:dyDescent="0.2">
      <c r="A704" s="261">
        <v>88427</v>
      </c>
      <c r="B704" s="262" t="s">
        <v>5234</v>
      </c>
      <c r="C704" s="263" t="s">
        <v>945</v>
      </c>
      <c r="D704" s="264" t="s">
        <v>5453</v>
      </c>
      <c r="F704" s="266"/>
      <c r="G704" s="261" t="s">
        <v>17406</v>
      </c>
      <c r="H704" s="262" t="s">
        <v>5234</v>
      </c>
      <c r="I704" s="263" t="s">
        <v>945</v>
      </c>
      <c r="J704" s="264" t="s">
        <v>5453</v>
      </c>
      <c r="K704" s="264" t="s">
        <v>5453</v>
      </c>
    </row>
    <row r="705" spans="1:11" ht="25.5" x14ac:dyDescent="0.2">
      <c r="A705" s="261">
        <v>88434</v>
      </c>
      <c r="B705" s="262" t="s">
        <v>5236</v>
      </c>
      <c r="C705" s="263" t="s">
        <v>945</v>
      </c>
      <c r="D705" s="264" t="s">
        <v>4942</v>
      </c>
      <c r="F705" s="266"/>
      <c r="G705" s="261" t="s">
        <v>17407</v>
      </c>
      <c r="H705" s="262" t="s">
        <v>5236</v>
      </c>
      <c r="I705" s="263" t="s">
        <v>945</v>
      </c>
      <c r="J705" s="264" t="s">
        <v>4942</v>
      </c>
      <c r="K705" s="264" t="s">
        <v>4942</v>
      </c>
    </row>
    <row r="706" spans="1:11" ht="25.5" x14ac:dyDescent="0.2">
      <c r="A706" s="261">
        <v>88435</v>
      </c>
      <c r="B706" s="262" t="s">
        <v>5237</v>
      </c>
      <c r="C706" s="263" t="s">
        <v>945</v>
      </c>
      <c r="D706" s="264" t="s">
        <v>11817</v>
      </c>
      <c r="F706" s="266"/>
      <c r="G706" s="261" t="s">
        <v>17408</v>
      </c>
      <c r="H706" s="262" t="s">
        <v>5237</v>
      </c>
      <c r="I706" s="263" t="s">
        <v>945</v>
      </c>
      <c r="J706" s="264" t="s">
        <v>11817</v>
      </c>
      <c r="K706" s="264" t="s">
        <v>11817</v>
      </c>
    </row>
    <row r="707" spans="1:11" ht="25.5" x14ac:dyDescent="0.2">
      <c r="A707" s="261">
        <v>88436</v>
      </c>
      <c r="B707" s="262" t="s">
        <v>5239</v>
      </c>
      <c r="C707" s="263" t="s">
        <v>945</v>
      </c>
      <c r="D707" s="264" t="s">
        <v>8020</v>
      </c>
      <c r="F707" s="266"/>
      <c r="G707" s="261" t="s">
        <v>17409</v>
      </c>
      <c r="H707" s="262" t="s">
        <v>5239</v>
      </c>
      <c r="I707" s="263" t="s">
        <v>945</v>
      </c>
      <c r="J707" s="264" t="s">
        <v>8020</v>
      </c>
      <c r="K707" s="264" t="s">
        <v>8020</v>
      </c>
    </row>
    <row r="708" spans="1:11" ht="25.5" x14ac:dyDescent="0.2">
      <c r="A708" s="261">
        <v>88437</v>
      </c>
      <c r="B708" s="262" t="s">
        <v>5241</v>
      </c>
      <c r="C708" s="263" t="s">
        <v>945</v>
      </c>
      <c r="D708" s="264" t="s">
        <v>5453</v>
      </c>
      <c r="F708" s="266"/>
      <c r="G708" s="261" t="s">
        <v>17410</v>
      </c>
      <c r="H708" s="262" t="s">
        <v>5241</v>
      </c>
      <c r="I708" s="263" t="s">
        <v>945</v>
      </c>
      <c r="J708" s="264" t="s">
        <v>5453</v>
      </c>
      <c r="K708" s="264" t="s">
        <v>5453</v>
      </c>
    </row>
    <row r="709" spans="1:11" ht="25.5" x14ac:dyDescent="0.2">
      <c r="A709" s="261">
        <v>88569</v>
      </c>
      <c r="B709" s="262" t="s">
        <v>5242</v>
      </c>
      <c r="C709" s="263" t="s">
        <v>945</v>
      </c>
      <c r="D709" s="264" t="s">
        <v>4313</v>
      </c>
      <c r="F709" s="266"/>
      <c r="G709" s="261" t="s">
        <v>17411</v>
      </c>
      <c r="H709" s="262" t="s">
        <v>5242</v>
      </c>
      <c r="I709" s="263" t="s">
        <v>945</v>
      </c>
      <c r="J709" s="264" t="s">
        <v>4313</v>
      </c>
      <c r="K709" s="264" t="s">
        <v>4313</v>
      </c>
    </row>
    <row r="710" spans="1:11" ht="25.5" x14ac:dyDescent="0.2">
      <c r="A710" s="261">
        <v>88570</v>
      </c>
      <c r="B710" s="262" t="s">
        <v>5243</v>
      </c>
      <c r="C710" s="263" t="s">
        <v>945</v>
      </c>
      <c r="D710" s="264" t="s">
        <v>5244</v>
      </c>
      <c r="F710" s="266"/>
      <c r="G710" s="261" t="s">
        <v>17412</v>
      </c>
      <c r="H710" s="262" t="s">
        <v>5243</v>
      </c>
      <c r="I710" s="263" t="s">
        <v>945</v>
      </c>
      <c r="J710" s="264" t="s">
        <v>5244</v>
      </c>
      <c r="K710" s="264" t="s">
        <v>5244</v>
      </c>
    </row>
    <row r="711" spans="1:11" ht="25.5" x14ac:dyDescent="0.2">
      <c r="A711" s="261">
        <v>88826</v>
      </c>
      <c r="B711" s="262" t="s">
        <v>5245</v>
      </c>
      <c r="C711" s="263" t="s">
        <v>945</v>
      </c>
      <c r="D711" s="264" t="s">
        <v>4822</v>
      </c>
      <c r="F711" s="266"/>
      <c r="G711" s="261" t="s">
        <v>17413</v>
      </c>
      <c r="H711" s="262" t="s">
        <v>5245</v>
      </c>
      <c r="I711" s="263" t="s">
        <v>945</v>
      </c>
      <c r="J711" s="264" t="s">
        <v>4822</v>
      </c>
      <c r="K711" s="264" t="s">
        <v>4822</v>
      </c>
    </row>
    <row r="712" spans="1:11" ht="25.5" x14ac:dyDescent="0.2">
      <c r="A712" s="261">
        <v>88827</v>
      </c>
      <c r="B712" s="262" t="s">
        <v>5246</v>
      </c>
      <c r="C712" s="263" t="s">
        <v>945</v>
      </c>
      <c r="D712" s="264" t="s">
        <v>5305</v>
      </c>
      <c r="F712" s="266"/>
      <c r="G712" s="261" t="s">
        <v>17414</v>
      </c>
      <c r="H712" s="262" t="s">
        <v>5246</v>
      </c>
      <c r="I712" s="263" t="s">
        <v>945</v>
      </c>
      <c r="J712" s="264" t="s">
        <v>5305</v>
      </c>
      <c r="K712" s="264" t="s">
        <v>5305</v>
      </c>
    </row>
    <row r="713" spans="1:11" ht="25.5" x14ac:dyDescent="0.2">
      <c r="A713" s="261">
        <v>88828</v>
      </c>
      <c r="B713" s="262" t="s">
        <v>5247</v>
      </c>
      <c r="C713" s="263" t="s">
        <v>945</v>
      </c>
      <c r="D713" s="264" t="s">
        <v>5248</v>
      </c>
      <c r="F713" s="266"/>
      <c r="G713" s="261" t="s">
        <v>17415</v>
      </c>
      <c r="H713" s="262" t="s">
        <v>5247</v>
      </c>
      <c r="I713" s="263" t="s">
        <v>945</v>
      </c>
      <c r="J713" s="264" t="s">
        <v>5248</v>
      </c>
      <c r="K713" s="264" t="s">
        <v>5248</v>
      </c>
    </row>
    <row r="714" spans="1:11" ht="25.5" x14ac:dyDescent="0.2">
      <c r="A714" s="261">
        <v>88829</v>
      </c>
      <c r="B714" s="262" t="s">
        <v>5249</v>
      </c>
      <c r="C714" s="263" t="s">
        <v>945</v>
      </c>
      <c r="D714" s="264" t="s">
        <v>4884</v>
      </c>
      <c r="F714" s="266"/>
      <c r="G714" s="261" t="s">
        <v>17416</v>
      </c>
      <c r="H714" s="262" t="s">
        <v>5249</v>
      </c>
      <c r="I714" s="263" t="s">
        <v>945</v>
      </c>
      <c r="J714" s="264" t="s">
        <v>4884</v>
      </c>
      <c r="K714" s="264" t="s">
        <v>4884</v>
      </c>
    </row>
    <row r="715" spans="1:11" ht="25.5" x14ac:dyDescent="0.2">
      <c r="A715" s="261">
        <v>88832</v>
      </c>
      <c r="B715" s="262" t="s">
        <v>5251</v>
      </c>
      <c r="C715" s="263" t="s">
        <v>945</v>
      </c>
      <c r="D715" s="264" t="s">
        <v>11177</v>
      </c>
      <c r="F715" s="266"/>
      <c r="G715" s="261" t="s">
        <v>17417</v>
      </c>
      <c r="H715" s="262" t="s">
        <v>5251</v>
      </c>
      <c r="I715" s="263" t="s">
        <v>945</v>
      </c>
      <c r="J715" s="264" t="s">
        <v>11177</v>
      </c>
      <c r="K715" s="264" t="s">
        <v>11177</v>
      </c>
    </row>
    <row r="716" spans="1:11" ht="25.5" x14ac:dyDescent="0.2">
      <c r="A716" s="261">
        <v>88834</v>
      </c>
      <c r="B716" s="262" t="s">
        <v>5253</v>
      </c>
      <c r="C716" s="263" t="s">
        <v>945</v>
      </c>
      <c r="D716" s="264" t="s">
        <v>9396</v>
      </c>
      <c r="F716" s="266"/>
      <c r="G716" s="261" t="s">
        <v>17418</v>
      </c>
      <c r="H716" s="262" t="s">
        <v>5253</v>
      </c>
      <c r="I716" s="263" t="s">
        <v>945</v>
      </c>
      <c r="J716" s="264" t="s">
        <v>9396</v>
      </c>
      <c r="K716" s="264" t="s">
        <v>9396</v>
      </c>
    </row>
    <row r="717" spans="1:11" ht="25.5" x14ac:dyDescent="0.2">
      <c r="A717" s="261">
        <v>88835</v>
      </c>
      <c r="B717" s="262" t="s">
        <v>5255</v>
      </c>
      <c r="C717" s="263" t="s">
        <v>945</v>
      </c>
      <c r="D717" s="264" t="s">
        <v>17419</v>
      </c>
      <c r="F717" s="266"/>
      <c r="G717" s="261" t="s">
        <v>17420</v>
      </c>
      <c r="H717" s="262" t="s">
        <v>5255</v>
      </c>
      <c r="I717" s="263" t="s">
        <v>945</v>
      </c>
      <c r="J717" s="264" t="s">
        <v>17419</v>
      </c>
      <c r="K717" s="264" t="s">
        <v>17419</v>
      </c>
    </row>
    <row r="718" spans="1:11" ht="25.5" x14ac:dyDescent="0.2">
      <c r="A718" s="261">
        <v>88836</v>
      </c>
      <c r="B718" s="262" t="s">
        <v>5256</v>
      </c>
      <c r="C718" s="263" t="s">
        <v>945</v>
      </c>
      <c r="D718" s="264" t="s">
        <v>8090</v>
      </c>
      <c r="F718" s="266"/>
      <c r="G718" s="261" t="s">
        <v>17421</v>
      </c>
      <c r="H718" s="262" t="s">
        <v>5256</v>
      </c>
      <c r="I718" s="263" t="s">
        <v>945</v>
      </c>
      <c r="J718" s="264" t="s">
        <v>8090</v>
      </c>
      <c r="K718" s="264" t="s">
        <v>8090</v>
      </c>
    </row>
    <row r="719" spans="1:11" ht="25.5" x14ac:dyDescent="0.2">
      <c r="A719" s="261">
        <v>88839</v>
      </c>
      <c r="B719" s="262" t="s">
        <v>5257</v>
      </c>
      <c r="C719" s="263" t="s">
        <v>945</v>
      </c>
      <c r="D719" s="264" t="s">
        <v>17422</v>
      </c>
      <c r="F719" s="266"/>
      <c r="G719" s="261" t="s">
        <v>17423</v>
      </c>
      <c r="H719" s="262" t="s">
        <v>5257</v>
      </c>
      <c r="I719" s="263" t="s">
        <v>945</v>
      </c>
      <c r="J719" s="264" t="s">
        <v>17422</v>
      </c>
      <c r="K719" s="264" t="s">
        <v>17422</v>
      </c>
    </row>
    <row r="720" spans="1:11" ht="25.5" x14ac:dyDescent="0.2">
      <c r="A720" s="261">
        <v>88840</v>
      </c>
      <c r="B720" s="262" t="s">
        <v>5259</v>
      </c>
      <c r="C720" s="263" t="s">
        <v>945</v>
      </c>
      <c r="D720" s="264" t="s">
        <v>12510</v>
      </c>
      <c r="F720" s="266"/>
      <c r="G720" s="261" t="s">
        <v>17424</v>
      </c>
      <c r="H720" s="262" t="s">
        <v>5259</v>
      </c>
      <c r="I720" s="263" t="s">
        <v>945</v>
      </c>
      <c r="J720" s="264" t="s">
        <v>12510</v>
      </c>
      <c r="K720" s="264" t="s">
        <v>12510</v>
      </c>
    </row>
    <row r="721" spans="1:11" ht="25.5" x14ac:dyDescent="0.2">
      <c r="A721" s="261">
        <v>88841</v>
      </c>
      <c r="B721" s="262" t="s">
        <v>5261</v>
      </c>
      <c r="C721" s="263" t="s">
        <v>945</v>
      </c>
      <c r="D721" s="264" t="s">
        <v>17425</v>
      </c>
      <c r="F721" s="266"/>
      <c r="G721" s="261" t="s">
        <v>17426</v>
      </c>
      <c r="H721" s="262" t="s">
        <v>5261</v>
      </c>
      <c r="I721" s="263" t="s">
        <v>945</v>
      </c>
      <c r="J721" s="264" t="s">
        <v>17425</v>
      </c>
      <c r="K721" s="264" t="s">
        <v>17425</v>
      </c>
    </row>
    <row r="722" spans="1:11" ht="25.5" x14ac:dyDescent="0.2">
      <c r="A722" s="261">
        <v>88842</v>
      </c>
      <c r="B722" s="262" t="s">
        <v>5262</v>
      </c>
      <c r="C722" s="263" t="s">
        <v>945</v>
      </c>
      <c r="D722" s="264" t="s">
        <v>4857</v>
      </c>
      <c r="F722" s="266"/>
      <c r="G722" s="261" t="s">
        <v>17427</v>
      </c>
      <c r="H722" s="262" t="s">
        <v>5262</v>
      </c>
      <c r="I722" s="263" t="s">
        <v>945</v>
      </c>
      <c r="J722" s="264" t="s">
        <v>4857</v>
      </c>
      <c r="K722" s="264" t="s">
        <v>4857</v>
      </c>
    </row>
    <row r="723" spans="1:11" ht="38.25" x14ac:dyDescent="0.2">
      <c r="A723" s="261">
        <v>88847</v>
      </c>
      <c r="B723" s="262" t="s">
        <v>5263</v>
      </c>
      <c r="C723" s="263" t="s">
        <v>945</v>
      </c>
      <c r="D723" s="264" t="s">
        <v>5264</v>
      </c>
      <c r="F723" s="266"/>
      <c r="G723" s="261" t="s">
        <v>17428</v>
      </c>
      <c r="H723" s="262" t="s">
        <v>5263</v>
      </c>
      <c r="I723" s="263" t="s">
        <v>945</v>
      </c>
      <c r="J723" s="264" t="s">
        <v>5264</v>
      </c>
      <c r="K723" s="264" t="s">
        <v>5264</v>
      </c>
    </row>
    <row r="724" spans="1:11" ht="38.25" x14ac:dyDescent="0.2">
      <c r="A724" s="261">
        <v>88848</v>
      </c>
      <c r="B724" s="262" t="s">
        <v>5265</v>
      </c>
      <c r="C724" s="263" t="s">
        <v>945</v>
      </c>
      <c r="D724" s="264" t="s">
        <v>5266</v>
      </c>
      <c r="F724" s="266"/>
      <c r="G724" s="261" t="s">
        <v>17429</v>
      </c>
      <c r="H724" s="262" t="s">
        <v>5265</v>
      </c>
      <c r="I724" s="263" t="s">
        <v>945</v>
      </c>
      <c r="J724" s="264" t="s">
        <v>5266</v>
      </c>
      <c r="K724" s="264" t="s">
        <v>5266</v>
      </c>
    </row>
    <row r="725" spans="1:11" ht="25.5" x14ac:dyDescent="0.2">
      <c r="A725" s="261">
        <v>88853</v>
      </c>
      <c r="B725" s="262" t="s">
        <v>5267</v>
      </c>
      <c r="C725" s="263" t="s">
        <v>945</v>
      </c>
      <c r="D725" s="264" t="s">
        <v>5268</v>
      </c>
      <c r="F725" s="266"/>
      <c r="G725" s="261" t="s">
        <v>17430</v>
      </c>
      <c r="H725" s="262" t="s">
        <v>5267</v>
      </c>
      <c r="I725" s="263" t="s">
        <v>945</v>
      </c>
      <c r="J725" s="264" t="s">
        <v>5268</v>
      </c>
      <c r="K725" s="264" t="s">
        <v>5268</v>
      </c>
    </row>
    <row r="726" spans="1:11" ht="25.5" x14ac:dyDescent="0.2">
      <c r="A726" s="261">
        <v>88854</v>
      </c>
      <c r="B726" s="262" t="s">
        <v>5269</v>
      </c>
      <c r="C726" s="263" t="s">
        <v>945</v>
      </c>
      <c r="D726" s="264" t="s">
        <v>4780</v>
      </c>
      <c r="F726" s="266"/>
      <c r="G726" s="261" t="s">
        <v>17431</v>
      </c>
      <c r="H726" s="262" t="s">
        <v>5269</v>
      </c>
      <c r="I726" s="263" t="s">
        <v>945</v>
      </c>
      <c r="J726" s="264" t="s">
        <v>4780</v>
      </c>
      <c r="K726" s="264" t="s">
        <v>4780</v>
      </c>
    </row>
    <row r="727" spans="1:11" ht="25.5" x14ac:dyDescent="0.2">
      <c r="A727" s="261">
        <v>88855</v>
      </c>
      <c r="B727" s="262" t="s">
        <v>5270</v>
      </c>
      <c r="C727" s="263" t="s">
        <v>945</v>
      </c>
      <c r="D727" s="264" t="s">
        <v>12542</v>
      </c>
      <c r="F727" s="266"/>
      <c r="G727" s="261" t="s">
        <v>17432</v>
      </c>
      <c r="H727" s="262" t="s">
        <v>5270</v>
      </c>
      <c r="I727" s="263" t="s">
        <v>945</v>
      </c>
      <c r="J727" s="264" t="s">
        <v>12542</v>
      </c>
      <c r="K727" s="264" t="s">
        <v>12542</v>
      </c>
    </row>
    <row r="728" spans="1:11" ht="25.5" x14ac:dyDescent="0.2">
      <c r="A728" s="261">
        <v>88856</v>
      </c>
      <c r="B728" s="262" t="s">
        <v>5271</v>
      </c>
      <c r="C728" s="263" t="s">
        <v>945</v>
      </c>
      <c r="D728" s="264" t="s">
        <v>5629</v>
      </c>
      <c r="F728" s="266"/>
      <c r="G728" s="261" t="s">
        <v>17433</v>
      </c>
      <c r="H728" s="262" t="s">
        <v>5271</v>
      </c>
      <c r="I728" s="263" t="s">
        <v>945</v>
      </c>
      <c r="J728" s="264" t="s">
        <v>5629</v>
      </c>
      <c r="K728" s="264" t="s">
        <v>5629</v>
      </c>
    </row>
    <row r="729" spans="1:11" ht="38.25" x14ac:dyDescent="0.2">
      <c r="A729" s="261">
        <v>88857</v>
      </c>
      <c r="B729" s="262" t="s">
        <v>5273</v>
      </c>
      <c r="C729" s="263" t="s">
        <v>945</v>
      </c>
      <c r="D729" s="264" t="s">
        <v>5274</v>
      </c>
      <c r="F729" s="266"/>
      <c r="G729" s="261" t="s">
        <v>17434</v>
      </c>
      <c r="H729" s="262" t="s">
        <v>5273</v>
      </c>
      <c r="I729" s="263" t="s">
        <v>945</v>
      </c>
      <c r="J729" s="264" t="s">
        <v>5274</v>
      </c>
      <c r="K729" s="264" t="s">
        <v>5274</v>
      </c>
    </row>
    <row r="730" spans="1:11" ht="38.25" x14ac:dyDescent="0.2">
      <c r="A730" s="261">
        <v>88858</v>
      </c>
      <c r="B730" s="262" t="s">
        <v>5275</v>
      </c>
      <c r="C730" s="263" t="s">
        <v>945</v>
      </c>
      <c r="D730" s="264" t="s">
        <v>4628</v>
      </c>
      <c r="F730" s="266"/>
      <c r="G730" s="261" t="s">
        <v>17435</v>
      </c>
      <c r="H730" s="262" t="s">
        <v>5275</v>
      </c>
      <c r="I730" s="263" t="s">
        <v>945</v>
      </c>
      <c r="J730" s="264" t="s">
        <v>4628</v>
      </c>
      <c r="K730" s="264" t="s">
        <v>4628</v>
      </c>
    </row>
    <row r="731" spans="1:11" ht="38.25" x14ac:dyDescent="0.2">
      <c r="A731" s="261">
        <v>88859</v>
      </c>
      <c r="B731" s="262" t="s">
        <v>5276</v>
      </c>
      <c r="C731" s="263" t="s">
        <v>945</v>
      </c>
      <c r="D731" s="264" t="s">
        <v>5277</v>
      </c>
      <c r="F731" s="266"/>
      <c r="G731" s="261" t="s">
        <v>17436</v>
      </c>
      <c r="H731" s="262" t="s">
        <v>5276</v>
      </c>
      <c r="I731" s="263" t="s">
        <v>945</v>
      </c>
      <c r="J731" s="264" t="s">
        <v>5277</v>
      </c>
      <c r="K731" s="264" t="s">
        <v>5277</v>
      </c>
    </row>
    <row r="732" spans="1:11" ht="38.25" x14ac:dyDescent="0.2">
      <c r="A732" s="261">
        <v>88860</v>
      </c>
      <c r="B732" s="262" t="s">
        <v>5278</v>
      </c>
      <c r="C732" s="263" t="s">
        <v>945</v>
      </c>
      <c r="D732" s="264" t="s">
        <v>5279</v>
      </c>
      <c r="F732" s="266"/>
      <c r="G732" s="261" t="s">
        <v>17437</v>
      </c>
      <c r="H732" s="262" t="s">
        <v>5278</v>
      </c>
      <c r="I732" s="263" t="s">
        <v>945</v>
      </c>
      <c r="J732" s="264" t="s">
        <v>5279</v>
      </c>
      <c r="K732" s="264" t="s">
        <v>5279</v>
      </c>
    </row>
    <row r="733" spans="1:11" ht="25.5" x14ac:dyDescent="0.2">
      <c r="A733" s="261">
        <v>88900</v>
      </c>
      <c r="B733" s="262" t="s">
        <v>5280</v>
      </c>
      <c r="C733" s="263" t="s">
        <v>945</v>
      </c>
      <c r="D733" s="264" t="s">
        <v>11182</v>
      </c>
      <c r="F733" s="266"/>
      <c r="G733" s="261" t="s">
        <v>17438</v>
      </c>
      <c r="H733" s="262" t="s">
        <v>5280</v>
      </c>
      <c r="I733" s="263" t="s">
        <v>945</v>
      </c>
      <c r="J733" s="264" t="s">
        <v>11182</v>
      </c>
      <c r="K733" s="264" t="s">
        <v>11182</v>
      </c>
    </row>
    <row r="734" spans="1:11" ht="25.5" x14ac:dyDescent="0.2">
      <c r="A734" s="261">
        <v>88902</v>
      </c>
      <c r="B734" s="262" t="s">
        <v>5281</v>
      </c>
      <c r="C734" s="263" t="s">
        <v>945</v>
      </c>
      <c r="D734" s="264" t="s">
        <v>13442</v>
      </c>
      <c r="F734" s="266"/>
      <c r="G734" s="261" t="s">
        <v>17439</v>
      </c>
      <c r="H734" s="262" t="s">
        <v>5281</v>
      </c>
      <c r="I734" s="263" t="s">
        <v>945</v>
      </c>
      <c r="J734" s="264" t="s">
        <v>13442</v>
      </c>
      <c r="K734" s="264" t="s">
        <v>13442</v>
      </c>
    </row>
    <row r="735" spans="1:11" ht="25.5" x14ac:dyDescent="0.2">
      <c r="A735" s="261">
        <v>88903</v>
      </c>
      <c r="B735" s="262" t="s">
        <v>5283</v>
      </c>
      <c r="C735" s="263" t="s">
        <v>945</v>
      </c>
      <c r="D735" s="264" t="s">
        <v>4483</v>
      </c>
      <c r="F735" s="266"/>
      <c r="G735" s="261" t="s">
        <v>17440</v>
      </c>
      <c r="H735" s="262" t="s">
        <v>5283</v>
      </c>
      <c r="I735" s="263" t="s">
        <v>945</v>
      </c>
      <c r="J735" s="264" t="s">
        <v>4483</v>
      </c>
      <c r="K735" s="264" t="s">
        <v>4483</v>
      </c>
    </row>
    <row r="736" spans="1:11" ht="25.5" x14ac:dyDescent="0.2">
      <c r="A736" s="261">
        <v>88904</v>
      </c>
      <c r="B736" s="262" t="s">
        <v>5285</v>
      </c>
      <c r="C736" s="263" t="s">
        <v>945</v>
      </c>
      <c r="D736" s="264" t="s">
        <v>17441</v>
      </c>
      <c r="F736" s="266"/>
      <c r="G736" s="261" t="s">
        <v>17442</v>
      </c>
      <c r="H736" s="262" t="s">
        <v>5285</v>
      </c>
      <c r="I736" s="263" t="s">
        <v>945</v>
      </c>
      <c r="J736" s="264" t="s">
        <v>17441</v>
      </c>
      <c r="K736" s="264" t="s">
        <v>17441</v>
      </c>
    </row>
    <row r="737" spans="1:11" ht="25.5" x14ac:dyDescent="0.2">
      <c r="A737" s="261">
        <v>89009</v>
      </c>
      <c r="B737" s="262" t="s">
        <v>5286</v>
      </c>
      <c r="C737" s="263" t="s">
        <v>945</v>
      </c>
      <c r="D737" s="264" t="s">
        <v>7355</v>
      </c>
      <c r="F737" s="266"/>
      <c r="G737" s="261" t="s">
        <v>17443</v>
      </c>
      <c r="H737" s="262" t="s">
        <v>5286</v>
      </c>
      <c r="I737" s="263" t="s">
        <v>945</v>
      </c>
      <c r="J737" s="264" t="s">
        <v>7355</v>
      </c>
      <c r="K737" s="264" t="s">
        <v>7355</v>
      </c>
    </row>
    <row r="738" spans="1:11" ht="25.5" x14ac:dyDescent="0.2">
      <c r="A738" s="261">
        <v>89010</v>
      </c>
      <c r="B738" s="262" t="s">
        <v>5287</v>
      </c>
      <c r="C738" s="263" t="s">
        <v>945</v>
      </c>
      <c r="D738" s="264" t="s">
        <v>11278</v>
      </c>
      <c r="F738" s="266"/>
      <c r="G738" s="261" t="s">
        <v>17444</v>
      </c>
      <c r="H738" s="262" t="s">
        <v>5287</v>
      </c>
      <c r="I738" s="263" t="s">
        <v>945</v>
      </c>
      <c r="J738" s="264" t="s">
        <v>11278</v>
      </c>
      <c r="K738" s="264" t="s">
        <v>11278</v>
      </c>
    </row>
    <row r="739" spans="1:11" ht="38.25" x14ac:dyDescent="0.2">
      <c r="A739" s="261">
        <v>89011</v>
      </c>
      <c r="B739" s="262" t="s">
        <v>5289</v>
      </c>
      <c r="C739" s="263" t="s">
        <v>945</v>
      </c>
      <c r="D739" s="264" t="s">
        <v>5290</v>
      </c>
      <c r="F739" s="266"/>
      <c r="G739" s="261" t="s">
        <v>17445</v>
      </c>
      <c r="H739" s="262" t="s">
        <v>5289</v>
      </c>
      <c r="I739" s="263" t="s">
        <v>945</v>
      </c>
      <c r="J739" s="264" t="s">
        <v>5290</v>
      </c>
      <c r="K739" s="264" t="s">
        <v>5290</v>
      </c>
    </row>
    <row r="740" spans="1:11" ht="38.25" x14ac:dyDescent="0.2">
      <c r="A740" s="261">
        <v>89012</v>
      </c>
      <c r="B740" s="262" t="s">
        <v>5291</v>
      </c>
      <c r="C740" s="263" t="s">
        <v>945</v>
      </c>
      <c r="D740" s="264" t="s">
        <v>5292</v>
      </c>
      <c r="F740" s="266"/>
      <c r="G740" s="261" t="s">
        <v>17446</v>
      </c>
      <c r="H740" s="262" t="s">
        <v>5291</v>
      </c>
      <c r="I740" s="263" t="s">
        <v>945</v>
      </c>
      <c r="J740" s="264" t="s">
        <v>5292</v>
      </c>
      <c r="K740" s="264" t="s">
        <v>5292</v>
      </c>
    </row>
    <row r="741" spans="1:11" ht="25.5" x14ac:dyDescent="0.2">
      <c r="A741" s="261">
        <v>89013</v>
      </c>
      <c r="B741" s="262" t="s">
        <v>5293</v>
      </c>
      <c r="C741" s="263" t="s">
        <v>945</v>
      </c>
      <c r="D741" s="264" t="s">
        <v>17447</v>
      </c>
      <c r="F741" s="266"/>
      <c r="G741" s="261" t="s">
        <v>17448</v>
      </c>
      <c r="H741" s="262" t="s">
        <v>5293</v>
      </c>
      <c r="I741" s="263" t="s">
        <v>945</v>
      </c>
      <c r="J741" s="264" t="s">
        <v>17447</v>
      </c>
      <c r="K741" s="264" t="s">
        <v>17447</v>
      </c>
    </row>
    <row r="742" spans="1:11" ht="25.5" x14ac:dyDescent="0.2">
      <c r="A742" s="261">
        <v>89014</v>
      </c>
      <c r="B742" s="262" t="s">
        <v>5294</v>
      </c>
      <c r="C742" s="263" t="s">
        <v>945</v>
      </c>
      <c r="D742" s="264" t="s">
        <v>14880</v>
      </c>
      <c r="F742" s="266"/>
      <c r="G742" s="261" t="s">
        <v>17449</v>
      </c>
      <c r="H742" s="262" t="s">
        <v>5294</v>
      </c>
      <c r="I742" s="263" t="s">
        <v>945</v>
      </c>
      <c r="J742" s="264" t="s">
        <v>14880</v>
      </c>
      <c r="K742" s="264" t="s">
        <v>14880</v>
      </c>
    </row>
    <row r="743" spans="1:11" ht="25.5" x14ac:dyDescent="0.2">
      <c r="A743" s="261">
        <v>89015</v>
      </c>
      <c r="B743" s="262" t="s">
        <v>5296</v>
      </c>
      <c r="C743" s="263" t="s">
        <v>945</v>
      </c>
      <c r="D743" s="264" t="s">
        <v>12564</v>
      </c>
      <c r="F743" s="266"/>
      <c r="G743" s="261" t="s">
        <v>17450</v>
      </c>
      <c r="H743" s="262" t="s">
        <v>5296</v>
      </c>
      <c r="I743" s="263" t="s">
        <v>945</v>
      </c>
      <c r="J743" s="264" t="s">
        <v>12564</v>
      </c>
      <c r="K743" s="264" t="s">
        <v>12564</v>
      </c>
    </row>
    <row r="744" spans="1:11" ht="25.5" x14ac:dyDescent="0.2">
      <c r="A744" s="261">
        <v>89016</v>
      </c>
      <c r="B744" s="262" t="s">
        <v>5298</v>
      </c>
      <c r="C744" s="263" t="s">
        <v>945</v>
      </c>
      <c r="D744" s="264" t="s">
        <v>5272</v>
      </c>
      <c r="F744" s="266"/>
      <c r="G744" s="261" t="s">
        <v>17451</v>
      </c>
      <c r="H744" s="262" t="s">
        <v>5298</v>
      </c>
      <c r="I744" s="263" t="s">
        <v>945</v>
      </c>
      <c r="J744" s="264" t="s">
        <v>5272</v>
      </c>
      <c r="K744" s="264" t="s">
        <v>5272</v>
      </c>
    </row>
    <row r="745" spans="1:11" ht="25.5" x14ac:dyDescent="0.2">
      <c r="A745" s="261">
        <v>89017</v>
      </c>
      <c r="B745" s="262" t="s">
        <v>5300</v>
      </c>
      <c r="C745" s="263" t="s">
        <v>945</v>
      </c>
      <c r="D745" s="264" t="s">
        <v>10019</v>
      </c>
      <c r="F745" s="266"/>
      <c r="G745" s="261" t="s">
        <v>17452</v>
      </c>
      <c r="H745" s="262" t="s">
        <v>5300</v>
      </c>
      <c r="I745" s="263" t="s">
        <v>945</v>
      </c>
      <c r="J745" s="264" t="s">
        <v>10019</v>
      </c>
      <c r="K745" s="264" t="s">
        <v>10019</v>
      </c>
    </row>
    <row r="746" spans="1:11" ht="25.5" x14ac:dyDescent="0.2">
      <c r="A746" s="261">
        <v>89018</v>
      </c>
      <c r="B746" s="262" t="s">
        <v>5301</v>
      </c>
      <c r="C746" s="263" t="s">
        <v>945</v>
      </c>
      <c r="D746" s="264" t="s">
        <v>9841</v>
      </c>
      <c r="F746" s="266"/>
      <c r="G746" s="261" t="s">
        <v>17453</v>
      </c>
      <c r="H746" s="262" t="s">
        <v>5301</v>
      </c>
      <c r="I746" s="263" t="s">
        <v>945</v>
      </c>
      <c r="J746" s="264" t="s">
        <v>9841</v>
      </c>
      <c r="K746" s="264" t="s">
        <v>9841</v>
      </c>
    </row>
    <row r="747" spans="1:11" ht="25.5" x14ac:dyDescent="0.2">
      <c r="A747" s="261">
        <v>89019</v>
      </c>
      <c r="B747" s="262" t="s">
        <v>5303</v>
      </c>
      <c r="C747" s="263" t="s">
        <v>945</v>
      </c>
      <c r="D747" s="264" t="s">
        <v>4990</v>
      </c>
      <c r="F747" s="266"/>
      <c r="G747" s="261" t="s">
        <v>17454</v>
      </c>
      <c r="H747" s="262" t="s">
        <v>5303</v>
      </c>
      <c r="I747" s="263" t="s">
        <v>945</v>
      </c>
      <c r="J747" s="264" t="s">
        <v>4990</v>
      </c>
      <c r="K747" s="264" t="s">
        <v>4990</v>
      </c>
    </row>
    <row r="748" spans="1:11" ht="25.5" x14ac:dyDescent="0.2">
      <c r="A748" s="261">
        <v>89020</v>
      </c>
      <c r="B748" s="262" t="s">
        <v>5304</v>
      </c>
      <c r="C748" s="263" t="s">
        <v>945</v>
      </c>
      <c r="D748" s="264" t="s">
        <v>5305</v>
      </c>
      <c r="F748" s="266"/>
      <c r="G748" s="261" t="s">
        <v>17455</v>
      </c>
      <c r="H748" s="262" t="s">
        <v>5304</v>
      </c>
      <c r="I748" s="263" t="s">
        <v>945</v>
      </c>
      <c r="J748" s="264" t="s">
        <v>5305</v>
      </c>
      <c r="K748" s="264" t="s">
        <v>5305</v>
      </c>
    </row>
    <row r="749" spans="1:11" ht="25.5" x14ac:dyDescent="0.2">
      <c r="A749" s="261">
        <v>89023</v>
      </c>
      <c r="B749" s="262" t="s">
        <v>5306</v>
      </c>
      <c r="C749" s="263" t="s">
        <v>945</v>
      </c>
      <c r="D749" s="264" t="s">
        <v>10114</v>
      </c>
      <c r="F749" s="266"/>
      <c r="G749" s="261" t="s">
        <v>17456</v>
      </c>
      <c r="H749" s="262" t="s">
        <v>5306</v>
      </c>
      <c r="I749" s="263" t="s">
        <v>945</v>
      </c>
      <c r="J749" s="264" t="s">
        <v>10114</v>
      </c>
      <c r="K749" s="264" t="s">
        <v>10114</v>
      </c>
    </row>
    <row r="750" spans="1:11" ht="12.75" x14ac:dyDescent="0.2">
      <c r="A750" s="261">
        <v>89024</v>
      </c>
      <c r="B750" s="262" t="s">
        <v>5308</v>
      </c>
      <c r="C750" s="263" t="s">
        <v>945</v>
      </c>
      <c r="D750" s="264" t="s">
        <v>5244</v>
      </c>
      <c r="F750" s="266"/>
      <c r="G750" s="261" t="s">
        <v>17457</v>
      </c>
      <c r="H750" s="262" t="s">
        <v>5308</v>
      </c>
      <c r="I750" s="263" t="s">
        <v>945</v>
      </c>
      <c r="J750" s="264" t="s">
        <v>5244</v>
      </c>
      <c r="K750" s="264" t="s">
        <v>5244</v>
      </c>
    </row>
    <row r="751" spans="1:11" ht="12.75" x14ac:dyDescent="0.2">
      <c r="A751" s="261">
        <v>89025</v>
      </c>
      <c r="B751" s="262" t="s">
        <v>5309</v>
      </c>
      <c r="C751" s="263" t="s">
        <v>945</v>
      </c>
      <c r="D751" s="264" t="s">
        <v>5892</v>
      </c>
      <c r="F751" s="266"/>
      <c r="G751" s="261" t="s">
        <v>17458</v>
      </c>
      <c r="H751" s="262" t="s">
        <v>5309</v>
      </c>
      <c r="I751" s="263" t="s">
        <v>945</v>
      </c>
      <c r="J751" s="264" t="s">
        <v>5892</v>
      </c>
      <c r="K751" s="264" t="s">
        <v>5892</v>
      </c>
    </row>
    <row r="752" spans="1:11" ht="25.5" x14ac:dyDescent="0.2">
      <c r="A752" s="261">
        <v>89026</v>
      </c>
      <c r="B752" s="262" t="s">
        <v>5311</v>
      </c>
      <c r="C752" s="263" t="s">
        <v>945</v>
      </c>
      <c r="D752" s="264" t="s">
        <v>17459</v>
      </c>
      <c r="F752" s="266"/>
      <c r="G752" s="261" t="s">
        <v>17460</v>
      </c>
      <c r="H752" s="262" t="s">
        <v>5311</v>
      </c>
      <c r="I752" s="263" t="s">
        <v>945</v>
      </c>
      <c r="J752" s="264" t="s">
        <v>17459</v>
      </c>
      <c r="K752" s="264" t="s">
        <v>17459</v>
      </c>
    </row>
    <row r="753" spans="1:11" ht="25.5" x14ac:dyDescent="0.2">
      <c r="A753" s="261">
        <v>89029</v>
      </c>
      <c r="B753" s="262" t="s">
        <v>5312</v>
      </c>
      <c r="C753" s="263" t="s">
        <v>945</v>
      </c>
      <c r="D753" s="264" t="s">
        <v>14322</v>
      </c>
      <c r="F753" s="266"/>
      <c r="G753" s="261" t="s">
        <v>17461</v>
      </c>
      <c r="H753" s="262" t="s">
        <v>5312</v>
      </c>
      <c r="I753" s="263" t="s">
        <v>945</v>
      </c>
      <c r="J753" s="264" t="s">
        <v>14322</v>
      </c>
      <c r="K753" s="264" t="s">
        <v>14322</v>
      </c>
    </row>
    <row r="754" spans="1:11" ht="25.5" x14ac:dyDescent="0.2">
      <c r="A754" s="261">
        <v>89030</v>
      </c>
      <c r="B754" s="262" t="s">
        <v>5314</v>
      </c>
      <c r="C754" s="263" t="s">
        <v>945</v>
      </c>
      <c r="D754" s="264" t="s">
        <v>14391</v>
      </c>
      <c r="F754" s="266"/>
      <c r="G754" s="261" t="s">
        <v>17462</v>
      </c>
      <c r="H754" s="262" t="s">
        <v>5314</v>
      </c>
      <c r="I754" s="263" t="s">
        <v>945</v>
      </c>
      <c r="J754" s="264" t="s">
        <v>14391</v>
      </c>
      <c r="K754" s="264" t="s">
        <v>14391</v>
      </c>
    </row>
    <row r="755" spans="1:11" ht="25.5" x14ac:dyDescent="0.2">
      <c r="A755" s="261">
        <v>89033</v>
      </c>
      <c r="B755" s="262" t="s">
        <v>5315</v>
      </c>
      <c r="C755" s="263" t="s">
        <v>945</v>
      </c>
      <c r="D755" s="264" t="s">
        <v>7451</v>
      </c>
      <c r="F755" s="266"/>
      <c r="G755" s="261" t="s">
        <v>17463</v>
      </c>
      <c r="H755" s="262" t="s">
        <v>5315</v>
      </c>
      <c r="I755" s="263" t="s">
        <v>945</v>
      </c>
      <c r="J755" s="264" t="s">
        <v>7451</v>
      </c>
      <c r="K755" s="264" t="s">
        <v>7451</v>
      </c>
    </row>
    <row r="756" spans="1:11" ht="12.75" x14ac:dyDescent="0.2">
      <c r="A756" s="261">
        <v>89034</v>
      </c>
      <c r="B756" s="262" t="s">
        <v>5317</v>
      </c>
      <c r="C756" s="263" t="s">
        <v>945</v>
      </c>
      <c r="D756" s="264" t="s">
        <v>5318</v>
      </c>
      <c r="F756" s="266"/>
      <c r="G756" s="261" t="s">
        <v>17464</v>
      </c>
      <c r="H756" s="262" t="s">
        <v>5317</v>
      </c>
      <c r="I756" s="263" t="s">
        <v>945</v>
      </c>
      <c r="J756" s="264" t="s">
        <v>5318</v>
      </c>
      <c r="K756" s="264" t="s">
        <v>5318</v>
      </c>
    </row>
    <row r="757" spans="1:11" ht="25.5" x14ac:dyDescent="0.2">
      <c r="A757" s="261">
        <v>89128</v>
      </c>
      <c r="B757" s="262" t="s">
        <v>5319</v>
      </c>
      <c r="C757" s="263" t="s">
        <v>945</v>
      </c>
      <c r="D757" s="264" t="s">
        <v>8621</v>
      </c>
      <c r="F757" s="266"/>
      <c r="G757" s="261" t="s">
        <v>17465</v>
      </c>
      <c r="H757" s="262" t="s">
        <v>5319</v>
      </c>
      <c r="I757" s="263" t="s">
        <v>945</v>
      </c>
      <c r="J757" s="264" t="s">
        <v>8621</v>
      </c>
      <c r="K757" s="264" t="s">
        <v>8621</v>
      </c>
    </row>
    <row r="758" spans="1:11" ht="25.5" x14ac:dyDescent="0.2">
      <c r="A758" s="261">
        <v>89129</v>
      </c>
      <c r="B758" s="262" t="s">
        <v>5321</v>
      </c>
      <c r="C758" s="263" t="s">
        <v>945</v>
      </c>
      <c r="D758" s="264" t="s">
        <v>5817</v>
      </c>
      <c r="F758" s="266"/>
      <c r="G758" s="261" t="s">
        <v>17466</v>
      </c>
      <c r="H758" s="262" t="s">
        <v>5321</v>
      </c>
      <c r="I758" s="263" t="s">
        <v>945</v>
      </c>
      <c r="J758" s="264" t="s">
        <v>5817</v>
      </c>
      <c r="K758" s="264" t="s">
        <v>5817</v>
      </c>
    </row>
    <row r="759" spans="1:11" ht="25.5" x14ac:dyDescent="0.2">
      <c r="A759" s="261">
        <v>89130</v>
      </c>
      <c r="B759" s="262" t="s">
        <v>5323</v>
      </c>
      <c r="C759" s="263" t="s">
        <v>945</v>
      </c>
      <c r="D759" s="264" t="s">
        <v>14915</v>
      </c>
      <c r="F759" s="266"/>
      <c r="G759" s="261" t="s">
        <v>17467</v>
      </c>
      <c r="H759" s="262" t="s">
        <v>5323</v>
      </c>
      <c r="I759" s="263" t="s">
        <v>945</v>
      </c>
      <c r="J759" s="264" t="s">
        <v>14915</v>
      </c>
      <c r="K759" s="264" t="s">
        <v>14915</v>
      </c>
    </row>
    <row r="760" spans="1:11" ht="25.5" x14ac:dyDescent="0.2">
      <c r="A760" s="261">
        <v>89131</v>
      </c>
      <c r="B760" s="262" t="s">
        <v>5325</v>
      </c>
      <c r="C760" s="263" t="s">
        <v>945</v>
      </c>
      <c r="D760" s="264" t="s">
        <v>13393</v>
      </c>
      <c r="F760" s="266"/>
      <c r="G760" s="261" t="s">
        <v>17468</v>
      </c>
      <c r="H760" s="262" t="s">
        <v>5325</v>
      </c>
      <c r="I760" s="263" t="s">
        <v>945</v>
      </c>
      <c r="J760" s="264" t="s">
        <v>13393</v>
      </c>
      <c r="K760" s="264" t="s">
        <v>13393</v>
      </c>
    </row>
    <row r="761" spans="1:11" ht="38.25" x14ac:dyDescent="0.2">
      <c r="A761" s="261">
        <v>89210</v>
      </c>
      <c r="B761" s="262" t="s">
        <v>5327</v>
      </c>
      <c r="C761" s="263" t="s">
        <v>945</v>
      </c>
      <c r="D761" s="264" t="s">
        <v>13747</v>
      </c>
      <c r="F761" s="266"/>
      <c r="G761" s="261" t="s">
        <v>17469</v>
      </c>
      <c r="H761" s="262" t="s">
        <v>5327</v>
      </c>
      <c r="I761" s="263" t="s">
        <v>945</v>
      </c>
      <c r="J761" s="264" t="s">
        <v>13747</v>
      </c>
      <c r="K761" s="264" t="s">
        <v>13747</v>
      </c>
    </row>
    <row r="762" spans="1:11" ht="25.5" x14ac:dyDescent="0.2">
      <c r="A762" s="261">
        <v>89211</v>
      </c>
      <c r="B762" s="262" t="s">
        <v>5329</v>
      </c>
      <c r="C762" s="263" t="s">
        <v>945</v>
      </c>
      <c r="D762" s="264" t="s">
        <v>12680</v>
      </c>
      <c r="F762" s="266"/>
      <c r="G762" s="261" t="s">
        <v>17470</v>
      </c>
      <c r="H762" s="262" t="s">
        <v>5329</v>
      </c>
      <c r="I762" s="263" t="s">
        <v>945</v>
      </c>
      <c r="J762" s="264" t="s">
        <v>12680</v>
      </c>
      <c r="K762" s="264" t="s">
        <v>12680</v>
      </c>
    </row>
    <row r="763" spans="1:11" ht="25.5" x14ac:dyDescent="0.2">
      <c r="A763" s="261">
        <v>89212</v>
      </c>
      <c r="B763" s="262" t="s">
        <v>5331</v>
      </c>
      <c r="C763" s="263" t="s">
        <v>945</v>
      </c>
      <c r="D763" s="264" t="s">
        <v>9617</v>
      </c>
      <c r="F763" s="266"/>
      <c r="G763" s="261" t="s">
        <v>17471</v>
      </c>
      <c r="H763" s="262" t="s">
        <v>5331</v>
      </c>
      <c r="I763" s="263" t="s">
        <v>945</v>
      </c>
      <c r="J763" s="264" t="s">
        <v>9617</v>
      </c>
      <c r="K763" s="264" t="s">
        <v>9617</v>
      </c>
    </row>
    <row r="764" spans="1:11" ht="25.5" x14ac:dyDescent="0.2">
      <c r="A764" s="261">
        <v>89213</v>
      </c>
      <c r="B764" s="262" t="s">
        <v>5333</v>
      </c>
      <c r="C764" s="263" t="s">
        <v>945</v>
      </c>
      <c r="D764" s="264" t="s">
        <v>5585</v>
      </c>
      <c r="F764" s="266"/>
      <c r="G764" s="261" t="s">
        <v>17472</v>
      </c>
      <c r="H764" s="262" t="s">
        <v>5333</v>
      </c>
      <c r="I764" s="263" t="s">
        <v>945</v>
      </c>
      <c r="J764" s="264" t="s">
        <v>5585</v>
      </c>
      <c r="K764" s="264" t="s">
        <v>5585</v>
      </c>
    </row>
    <row r="765" spans="1:11" ht="25.5" x14ac:dyDescent="0.2">
      <c r="A765" s="261">
        <v>89214</v>
      </c>
      <c r="B765" s="262" t="s">
        <v>5335</v>
      </c>
      <c r="C765" s="263" t="s">
        <v>945</v>
      </c>
      <c r="D765" s="264" t="s">
        <v>8463</v>
      </c>
      <c r="F765" s="266"/>
      <c r="G765" s="261" t="s">
        <v>17473</v>
      </c>
      <c r="H765" s="262" t="s">
        <v>5335</v>
      </c>
      <c r="I765" s="263" t="s">
        <v>945</v>
      </c>
      <c r="J765" s="264" t="s">
        <v>8463</v>
      </c>
      <c r="K765" s="264" t="s">
        <v>8463</v>
      </c>
    </row>
    <row r="766" spans="1:11" ht="25.5" x14ac:dyDescent="0.2">
      <c r="A766" s="261">
        <v>89215</v>
      </c>
      <c r="B766" s="262" t="s">
        <v>5337</v>
      </c>
      <c r="C766" s="263" t="s">
        <v>945</v>
      </c>
      <c r="D766" s="264" t="s">
        <v>17474</v>
      </c>
      <c r="F766" s="266"/>
      <c r="G766" s="261" t="s">
        <v>17475</v>
      </c>
      <c r="H766" s="262" t="s">
        <v>5337</v>
      </c>
      <c r="I766" s="263" t="s">
        <v>945</v>
      </c>
      <c r="J766" s="264" t="s">
        <v>17474</v>
      </c>
      <c r="K766" s="264" t="s">
        <v>17474</v>
      </c>
    </row>
    <row r="767" spans="1:11" ht="25.5" x14ac:dyDescent="0.2">
      <c r="A767" s="261">
        <v>89221</v>
      </c>
      <c r="B767" s="262" t="s">
        <v>5338</v>
      </c>
      <c r="C767" s="263" t="s">
        <v>945</v>
      </c>
      <c r="D767" s="264" t="s">
        <v>5007</v>
      </c>
      <c r="F767" s="266"/>
      <c r="G767" s="261" t="s">
        <v>17476</v>
      </c>
      <c r="H767" s="262" t="s">
        <v>5338</v>
      </c>
      <c r="I767" s="263" t="s">
        <v>945</v>
      </c>
      <c r="J767" s="264" t="s">
        <v>5007</v>
      </c>
      <c r="K767" s="264" t="s">
        <v>5007</v>
      </c>
    </row>
    <row r="768" spans="1:11" ht="25.5" x14ac:dyDescent="0.2">
      <c r="A768" s="261">
        <v>89222</v>
      </c>
      <c r="B768" s="262" t="s">
        <v>5339</v>
      </c>
      <c r="C768" s="263" t="s">
        <v>945</v>
      </c>
      <c r="D768" s="264" t="s">
        <v>5248</v>
      </c>
      <c r="F768" s="266"/>
      <c r="G768" s="261" t="s">
        <v>17477</v>
      </c>
      <c r="H768" s="262" t="s">
        <v>5339</v>
      </c>
      <c r="I768" s="263" t="s">
        <v>945</v>
      </c>
      <c r="J768" s="264" t="s">
        <v>5248</v>
      </c>
      <c r="K768" s="264" t="s">
        <v>5248</v>
      </c>
    </row>
    <row r="769" spans="1:11" ht="25.5" x14ac:dyDescent="0.2">
      <c r="A769" s="261">
        <v>89223</v>
      </c>
      <c r="B769" s="262" t="s">
        <v>5340</v>
      </c>
      <c r="C769" s="263" t="s">
        <v>945</v>
      </c>
      <c r="D769" s="264" t="s">
        <v>5580</v>
      </c>
      <c r="F769" s="266"/>
      <c r="G769" s="261" t="s">
        <v>17478</v>
      </c>
      <c r="H769" s="262" t="s">
        <v>5340</v>
      </c>
      <c r="I769" s="263" t="s">
        <v>945</v>
      </c>
      <c r="J769" s="264" t="s">
        <v>5580</v>
      </c>
      <c r="K769" s="264" t="s">
        <v>5580</v>
      </c>
    </row>
    <row r="770" spans="1:11" ht="25.5" x14ac:dyDescent="0.2">
      <c r="A770" s="261">
        <v>89224</v>
      </c>
      <c r="B770" s="262" t="s">
        <v>5342</v>
      </c>
      <c r="C770" s="263" t="s">
        <v>945</v>
      </c>
      <c r="D770" s="264" t="s">
        <v>12154</v>
      </c>
      <c r="F770" s="266"/>
      <c r="G770" s="261" t="s">
        <v>17479</v>
      </c>
      <c r="H770" s="262" t="s">
        <v>5342</v>
      </c>
      <c r="I770" s="263" t="s">
        <v>945</v>
      </c>
      <c r="J770" s="264" t="s">
        <v>12154</v>
      </c>
      <c r="K770" s="264" t="s">
        <v>12154</v>
      </c>
    </row>
    <row r="771" spans="1:11" ht="25.5" x14ac:dyDescent="0.2">
      <c r="A771" s="261">
        <v>89228</v>
      </c>
      <c r="B771" s="262" t="s">
        <v>5344</v>
      </c>
      <c r="C771" s="263" t="s">
        <v>945</v>
      </c>
      <c r="D771" s="264" t="s">
        <v>9007</v>
      </c>
      <c r="F771" s="266"/>
      <c r="G771" s="261" t="s">
        <v>17480</v>
      </c>
      <c r="H771" s="262" t="s">
        <v>5344</v>
      </c>
      <c r="I771" s="263" t="s">
        <v>945</v>
      </c>
      <c r="J771" s="264" t="s">
        <v>9007</v>
      </c>
      <c r="K771" s="264" t="s">
        <v>9007</v>
      </c>
    </row>
    <row r="772" spans="1:11" ht="25.5" x14ac:dyDescent="0.2">
      <c r="A772" s="261">
        <v>89229</v>
      </c>
      <c r="B772" s="262" t="s">
        <v>5346</v>
      </c>
      <c r="C772" s="263" t="s">
        <v>945</v>
      </c>
      <c r="D772" s="264" t="s">
        <v>14298</v>
      </c>
      <c r="F772" s="266"/>
      <c r="G772" s="261" t="s">
        <v>17481</v>
      </c>
      <c r="H772" s="262" t="s">
        <v>5346</v>
      </c>
      <c r="I772" s="263" t="s">
        <v>945</v>
      </c>
      <c r="J772" s="264" t="s">
        <v>14298</v>
      </c>
      <c r="K772" s="264" t="s">
        <v>14298</v>
      </c>
    </row>
    <row r="773" spans="1:11" ht="25.5" x14ac:dyDescent="0.2">
      <c r="A773" s="261">
        <v>89230</v>
      </c>
      <c r="B773" s="262" t="s">
        <v>5348</v>
      </c>
      <c r="C773" s="263" t="s">
        <v>945</v>
      </c>
      <c r="D773" s="264" t="s">
        <v>17482</v>
      </c>
      <c r="F773" s="266"/>
      <c r="G773" s="261" t="s">
        <v>17483</v>
      </c>
      <c r="H773" s="262" t="s">
        <v>5348</v>
      </c>
      <c r="I773" s="263" t="s">
        <v>945</v>
      </c>
      <c r="J773" s="264" t="s">
        <v>17482</v>
      </c>
      <c r="K773" s="264" t="s">
        <v>17482</v>
      </c>
    </row>
    <row r="774" spans="1:11" ht="25.5" x14ac:dyDescent="0.2">
      <c r="A774" s="261">
        <v>89231</v>
      </c>
      <c r="B774" s="262" t="s">
        <v>5349</v>
      </c>
      <c r="C774" s="263" t="s">
        <v>945</v>
      </c>
      <c r="D774" s="264" t="s">
        <v>7838</v>
      </c>
      <c r="F774" s="266"/>
      <c r="G774" s="261" t="s">
        <v>17484</v>
      </c>
      <c r="H774" s="262" t="s">
        <v>5349</v>
      </c>
      <c r="I774" s="263" t="s">
        <v>945</v>
      </c>
      <c r="J774" s="264" t="s">
        <v>7838</v>
      </c>
      <c r="K774" s="264" t="s">
        <v>7838</v>
      </c>
    </row>
    <row r="775" spans="1:11" ht="25.5" x14ac:dyDescent="0.2">
      <c r="A775" s="261">
        <v>89232</v>
      </c>
      <c r="B775" s="262" t="s">
        <v>5351</v>
      </c>
      <c r="C775" s="263" t="s">
        <v>945</v>
      </c>
      <c r="D775" s="264" t="s">
        <v>17485</v>
      </c>
      <c r="F775" s="266"/>
      <c r="G775" s="261" t="s">
        <v>17486</v>
      </c>
      <c r="H775" s="262" t="s">
        <v>5351</v>
      </c>
      <c r="I775" s="263" t="s">
        <v>945</v>
      </c>
      <c r="J775" s="264" t="s">
        <v>17485</v>
      </c>
      <c r="K775" s="264" t="s">
        <v>17485</v>
      </c>
    </row>
    <row r="776" spans="1:11" ht="25.5" x14ac:dyDescent="0.2">
      <c r="A776" s="261">
        <v>89233</v>
      </c>
      <c r="B776" s="262" t="s">
        <v>5352</v>
      </c>
      <c r="C776" s="263" t="s">
        <v>945</v>
      </c>
      <c r="D776" s="264" t="s">
        <v>17487</v>
      </c>
      <c r="F776" s="266"/>
      <c r="G776" s="261" t="s">
        <v>17488</v>
      </c>
      <c r="H776" s="262" t="s">
        <v>5352</v>
      </c>
      <c r="I776" s="263" t="s">
        <v>945</v>
      </c>
      <c r="J776" s="264" t="s">
        <v>17487</v>
      </c>
      <c r="K776" s="264" t="s">
        <v>17487</v>
      </c>
    </row>
    <row r="777" spans="1:11" ht="25.5" x14ac:dyDescent="0.2">
      <c r="A777" s="261">
        <v>89236</v>
      </c>
      <c r="B777" s="262" t="s">
        <v>5353</v>
      </c>
      <c r="C777" s="263" t="s">
        <v>945</v>
      </c>
      <c r="D777" s="264" t="s">
        <v>17489</v>
      </c>
      <c r="F777" s="266"/>
      <c r="G777" s="261" t="s">
        <v>17490</v>
      </c>
      <c r="H777" s="262" t="s">
        <v>5353</v>
      </c>
      <c r="I777" s="263" t="s">
        <v>945</v>
      </c>
      <c r="J777" s="264" t="s">
        <v>17489</v>
      </c>
      <c r="K777" s="264" t="s">
        <v>17489</v>
      </c>
    </row>
    <row r="778" spans="1:11" ht="25.5" x14ac:dyDescent="0.2">
      <c r="A778" s="261">
        <v>89237</v>
      </c>
      <c r="B778" s="262" t="s">
        <v>5355</v>
      </c>
      <c r="C778" s="263" t="s">
        <v>945</v>
      </c>
      <c r="D778" s="264" t="s">
        <v>6913</v>
      </c>
      <c r="F778" s="266"/>
      <c r="G778" s="261" t="s">
        <v>17491</v>
      </c>
      <c r="H778" s="262" t="s">
        <v>5355</v>
      </c>
      <c r="I778" s="263" t="s">
        <v>945</v>
      </c>
      <c r="J778" s="264" t="s">
        <v>6913</v>
      </c>
      <c r="K778" s="264" t="s">
        <v>6913</v>
      </c>
    </row>
    <row r="779" spans="1:11" ht="25.5" x14ac:dyDescent="0.2">
      <c r="A779" s="261">
        <v>89238</v>
      </c>
      <c r="B779" s="262" t="s">
        <v>5356</v>
      </c>
      <c r="C779" s="263" t="s">
        <v>945</v>
      </c>
      <c r="D779" s="264" t="s">
        <v>17492</v>
      </c>
      <c r="F779" s="266"/>
      <c r="G779" s="261" t="s">
        <v>17493</v>
      </c>
      <c r="H779" s="262" t="s">
        <v>5356</v>
      </c>
      <c r="I779" s="263" t="s">
        <v>945</v>
      </c>
      <c r="J779" s="264" t="s">
        <v>17492</v>
      </c>
      <c r="K779" s="264" t="s">
        <v>17492</v>
      </c>
    </row>
    <row r="780" spans="1:11" ht="25.5" x14ac:dyDescent="0.2">
      <c r="A780" s="261">
        <v>89239</v>
      </c>
      <c r="B780" s="262" t="s">
        <v>5357</v>
      </c>
      <c r="C780" s="263" t="s">
        <v>945</v>
      </c>
      <c r="D780" s="264" t="s">
        <v>17494</v>
      </c>
      <c r="F780" s="266"/>
      <c r="G780" s="261" t="s">
        <v>17495</v>
      </c>
      <c r="H780" s="262" t="s">
        <v>5357</v>
      </c>
      <c r="I780" s="263" t="s">
        <v>945</v>
      </c>
      <c r="J780" s="264" t="s">
        <v>17494</v>
      </c>
      <c r="K780" s="264" t="s">
        <v>17494</v>
      </c>
    </row>
    <row r="781" spans="1:11" ht="25.5" x14ac:dyDescent="0.2">
      <c r="A781" s="261">
        <v>89240</v>
      </c>
      <c r="B781" s="262" t="s">
        <v>5358</v>
      </c>
      <c r="C781" s="263" t="s">
        <v>945</v>
      </c>
      <c r="D781" s="264" t="s">
        <v>17496</v>
      </c>
      <c r="F781" s="266"/>
      <c r="G781" s="261" t="s">
        <v>17497</v>
      </c>
      <c r="H781" s="262" t="s">
        <v>5358</v>
      </c>
      <c r="I781" s="263" t="s">
        <v>945</v>
      </c>
      <c r="J781" s="264" t="s">
        <v>17496</v>
      </c>
      <c r="K781" s="264" t="s">
        <v>17496</v>
      </c>
    </row>
    <row r="782" spans="1:11" ht="25.5" x14ac:dyDescent="0.2">
      <c r="A782" s="261">
        <v>89241</v>
      </c>
      <c r="B782" s="262" t="s">
        <v>5360</v>
      </c>
      <c r="C782" s="263" t="s">
        <v>945</v>
      </c>
      <c r="D782" s="264" t="s">
        <v>10934</v>
      </c>
      <c r="F782" s="266"/>
      <c r="G782" s="261" t="s">
        <v>17498</v>
      </c>
      <c r="H782" s="262" t="s">
        <v>5360</v>
      </c>
      <c r="I782" s="263" t="s">
        <v>945</v>
      </c>
      <c r="J782" s="264" t="s">
        <v>10934</v>
      </c>
      <c r="K782" s="264" t="s">
        <v>10934</v>
      </c>
    </row>
    <row r="783" spans="1:11" ht="25.5" x14ac:dyDescent="0.2">
      <c r="A783" s="261">
        <v>89246</v>
      </c>
      <c r="B783" s="262" t="s">
        <v>5361</v>
      </c>
      <c r="C783" s="263" t="s">
        <v>945</v>
      </c>
      <c r="D783" s="264" t="s">
        <v>17499</v>
      </c>
      <c r="F783" s="266"/>
      <c r="G783" s="261" t="s">
        <v>17500</v>
      </c>
      <c r="H783" s="262" t="s">
        <v>5361</v>
      </c>
      <c r="I783" s="263" t="s">
        <v>945</v>
      </c>
      <c r="J783" s="264" t="s">
        <v>17499</v>
      </c>
      <c r="K783" s="264" t="s">
        <v>17499</v>
      </c>
    </row>
    <row r="784" spans="1:11" ht="25.5" x14ac:dyDescent="0.2">
      <c r="A784" s="261">
        <v>89247</v>
      </c>
      <c r="B784" s="262" t="s">
        <v>5362</v>
      </c>
      <c r="C784" s="263" t="s">
        <v>945</v>
      </c>
      <c r="D784" s="264" t="s">
        <v>13938</v>
      </c>
      <c r="F784" s="266"/>
      <c r="G784" s="261" t="s">
        <v>17501</v>
      </c>
      <c r="H784" s="262" t="s">
        <v>5362</v>
      </c>
      <c r="I784" s="263" t="s">
        <v>945</v>
      </c>
      <c r="J784" s="264" t="s">
        <v>13938</v>
      </c>
      <c r="K784" s="264" t="s">
        <v>13938</v>
      </c>
    </row>
    <row r="785" spans="1:11" ht="25.5" x14ac:dyDescent="0.2">
      <c r="A785" s="261">
        <v>89248</v>
      </c>
      <c r="B785" s="262" t="s">
        <v>5364</v>
      </c>
      <c r="C785" s="263" t="s">
        <v>945</v>
      </c>
      <c r="D785" s="264" t="s">
        <v>17502</v>
      </c>
      <c r="F785" s="266"/>
      <c r="G785" s="261" t="s">
        <v>17503</v>
      </c>
      <c r="H785" s="262" t="s">
        <v>5364</v>
      </c>
      <c r="I785" s="263" t="s">
        <v>945</v>
      </c>
      <c r="J785" s="264" t="s">
        <v>17502</v>
      </c>
      <c r="K785" s="264" t="s">
        <v>17502</v>
      </c>
    </row>
    <row r="786" spans="1:11" ht="25.5" x14ac:dyDescent="0.2">
      <c r="A786" s="261">
        <v>89249</v>
      </c>
      <c r="B786" s="262" t="s">
        <v>5365</v>
      </c>
      <c r="C786" s="263" t="s">
        <v>945</v>
      </c>
      <c r="D786" s="264" t="s">
        <v>17504</v>
      </c>
      <c r="F786" s="266"/>
      <c r="G786" s="261" t="s">
        <v>17505</v>
      </c>
      <c r="H786" s="262" t="s">
        <v>5365</v>
      </c>
      <c r="I786" s="263" t="s">
        <v>945</v>
      </c>
      <c r="J786" s="264" t="s">
        <v>17504</v>
      </c>
      <c r="K786" s="264" t="s">
        <v>17504</v>
      </c>
    </row>
    <row r="787" spans="1:11" ht="25.5" x14ac:dyDescent="0.2">
      <c r="A787" s="261">
        <v>89253</v>
      </c>
      <c r="B787" s="262" t="s">
        <v>5366</v>
      </c>
      <c r="C787" s="263" t="s">
        <v>945</v>
      </c>
      <c r="D787" s="264" t="s">
        <v>17506</v>
      </c>
      <c r="F787" s="266"/>
      <c r="G787" s="261" t="s">
        <v>17507</v>
      </c>
      <c r="H787" s="262" t="s">
        <v>5366</v>
      </c>
      <c r="I787" s="263" t="s">
        <v>945</v>
      </c>
      <c r="J787" s="264" t="s">
        <v>17506</v>
      </c>
      <c r="K787" s="264" t="s">
        <v>17506</v>
      </c>
    </row>
    <row r="788" spans="1:11" ht="25.5" x14ac:dyDescent="0.2">
      <c r="A788" s="261">
        <v>89254</v>
      </c>
      <c r="B788" s="262" t="s">
        <v>5367</v>
      </c>
      <c r="C788" s="263" t="s">
        <v>945</v>
      </c>
      <c r="D788" s="264" t="s">
        <v>5065</v>
      </c>
      <c r="F788" s="266"/>
      <c r="G788" s="261" t="s">
        <v>17508</v>
      </c>
      <c r="H788" s="262" t="s">
        <v>5367</v>
      </c>
      <c r="I788" s="263" t="s">
        <v>945</v>
      </c>
      <c r="J788" s="264" t="s">
        <v>5065</v>
      </c>
      <c r="K788" s="264" t="s">
        <v>5065</v>
      </c>
    </row>
    <row r="789" spans="1:11" ht="25.5" x14ac:dyDescent="0.2">
      <c r="A789" s="261">
        <v>89255</v>
      </c>
      <c r="B789" s="262" t="s">
        <v>5368</v>
      </c>
      <c r="C789" s="263" t="s">
        <v>945</v>
      </c>
      <c r="D789" s="264" t="s">
        <v>10825</v>
      </c>
      <c r="F789" s="266"/>
      <c r="G789" s="261" t="s">
        <v>17509</v>
      </c>
      <c r="H789" s="262" t="s">
        <v>5368</v>
      </c>
      <c r="I789" s="263" t="s">
        <v>945</v>
      </c>
      <c r="J789" s="264" t="s">
        <v>10825</v>
      </c>
      <c r="K789" s="264" t="s">
        <v>10825</v>
      </c>
    </row>
    <row r="790" spans="1:11" ht="25.5" x14ac:dyDescent="0.2">
      <c r="A790" s="261">
        <v>89256</v>
      </c>
      <c r="B790" s="262" t="s">
        <v>5369</v>
      </c>
      <c r="C790" s="263" t="s">
        <v>945</v>
      </c>
      <c r="D790" s="264" t="s">
        <v>17354</v>
      </c>
      <c r="F790" s="266"/>
      <c r="G790" s="261" t="s">
        <v>17510</v>
      </c>
      <c r="H790" s="262" t="s">
        <v>5369</v>
      </c>
      <c r="I790" s="263" t="s">
        <v>945</v>
      </c>
      <c r="J790" s="264" t="s">
        <v>17354</v>
      </c>
      <c r="K790" s="264" t="s">
        <v>17354</v>
      </c>
    </row>
    <row r="791" spans="1:11" ht="38.25" x14ac:dyDescent="0.2">
      <c r="A791" s="261">
        <v>89259</v>
      </c>
      <c r="B791" s="262" t="s">
        <v>5370</v>
      </c>
      <c r="C791" s="263" t="s">
        <v>945</v>
      </c>
      <c r="D791" s="264" t="s">
        <v>7207</v>
      </c>
      <c r="F791" s="266"/>
      <c r="G791" s="261" t="s">
        <v>17511</v>
      </c>
      <c r="H791" s="262" t="s">
        <v>5370</v>
      </c>
      <c r="I791" s="263" t="s">
        <v>945</v>
      </c>
      <c r="J791" s="264" t="s">
        <v>7207</v>
      </c>
      <c r="K791" s="264" t="s">
        <v>7207</v>
      </c>
    </row>
    <row r="792" spans="1:11" ht="38.25" x14ac:dyDescent="0.2">
      <c r="A792" s="261">
        <v>89260</v>
      </c>
      <c r="B792" s="262" t="s">
        <v>5372</v>
      </c>
      <c r="C792" s="263" t="s">
        <v>945</v>
      </c>
      <c r="D792" s="264" t="s">
        <v>8602</v>
      </c>
      <c r="F792" s="266"/>
      <c r="G792" s="261" t="s">
        <v>17512</v>
      </c>
      <c r="H792" s="262" t="s">
        <v>5372</v>
      </c>
      <c r="I792" s="263" t="s">
        <v>945</v>
      </c>
      <c r="J792" s="264" t="s">
        <v>8602</v>
      </c>
      <c r="K792" s="264" t="s">
        <v>8602</v>
      </c>
    </row>
    <row r="793" spans="1:11" ht="38.25" x14ac:dyDescent="0.2">
      <c r="A793" s="261">
        <v>89262</v>
      </c>
      <c r="B793" s="262" t="s">
        <v>5374</v>
      </c>
      <c r="C793" s="263" t="s">
        <v>945</v>
      </c>
      <c r="D793" s="264" t="s">
        <v>13943</v>
      </c>
      <c r="F793" s="266"/>
      <c r="G793" s="261" t="s">
        <v>17513</v>
      </c>
      <c r="H793" s="262" t="s">
        <v>5374</v>
      </c>
      <c r="I793" s="263" t="s">
        <v>945</v>
      </c>
      <c r="J793" s="264" t="s">
        <v>13943</v>
      </c>
      <c r="K793" s="264" t="s">
        <v>13943</v>
      </c>
    </row>
    <row r="794" spans="1:11" ht="38.25" x14ac:dyDescent="0.2">
      <c r="A794" s="261">
        <v>89264</v>
      </c>
      <c r="B794" s="262" t="s">
        <v>5375</v>
      </c>
      <c r="C794" s="263" t="s">
        <v>945</v>
      </c>
      <c r="D794" s="264" t="s">
        <v>5376</v>
      </c>
      <c r="F794" s="266"/>
      <c r="G794" s="261" t="s">
        <v>17514</v>
      </c>
      <c r="H794" s="262" t="s">
        <v>5375</v>
      </c>
      <c r="I794" s="263" t="s">
        <v>945</v>
      </c>
      <c r="J794" s="264" t="s">
        <v>5376</v>
      </c>
      <c r="K794" s="264" t="s">
        <v>5376</v>
      </c>
    </row>
    <row r="795" spans="1:11" ht="38.25" x14ac:dyDescent="0.2">
      <c r="A795" s="261">
        <v>89265</v>
      </c>
      <c r="B795" s="262" t="s">
        <v>5377</v>
      </c>
      <c r="C795" s="263" t="s">
        <v>945</v>
      </c>
      <c r="D795" s="264" t="s">
        <v>5378</v>
      </c>
      <c r="F795" s="266"/>
      <c r="G795" s="261" t="s">
        <v>17515</v>
      </c>
      <c r="H795" s="262" t="s">
        <v>5377</v>
      </c>
      <c r="I795" s="263" t="s">
        <v>945</v>
      </c>
      <c r="J795" s="264" t="s">
        <v>5378</v>
      </c>
      <c r="K795" s="264" t="s">
        <v>5378</v>
      </c>
    </row>
    <row r="796" spans="1:11" ht="38.25" x14ac:dyDescent="0.2">
      <c r="A796" s="261">
        <v>89266</v>
      </c>
      <c r="B796" s="262" t="s">
        <v>5379</v>
      </c>
      <c r="C796" s="263" t="s">
        <v>945</v>
      </c>
      <c r="D796" s="264" t="s">
        <v>4888</v>
      </c>
      <c r="F796" s="266"/>
      <c r="G796" s="261" t="s">
        <v>17516</v>
      </c>
      <c r="H796" s="262" t="s">
        <v>5379</v>
      </c>
      <c r="I796" s="263" t="s">
        <v>945</v>
      </c>
      <c r="J796" s="264" t="s">
        <v>4888</v>
      </c>
      <c r="K796" s="264" t="s">
        <v>4888</v>
      </c>
    </row>
    <row r="797" spans="1:11" ht="25.5" x14ac:dyDescent="0.2">
      <c r="A797" s="261">
        <v>89267</v>
      </c>
      <c r="B797" s="262" t="s">
        <v>5380</v>
      </c>
      <c r="C797" s="263" t="s">
        <v>945</v>
      </c>
      <c r="D797" s="264" t="s">
        <v>8154</v>
      </c>
      <c r="F797" s="266"/>
      <c r="G797" s="261" t="s">
        <v>17517</v>
      </c>
      <c r="H797" s="262" t="s">
        <v>5380</v>
      </c>
      <c r="I797" s="263" t="s">
        <v>945</v>
      </c>
      <c r="J797" s="264" t="s">
        <v>8154</v>
      </c>
      <c r="K797" s="264" t="s">
        <v>8154</v>
      </c>
    </row>
    <row r="798" spans="1:11" ht="25.5" x14ac:dyDescent="0.2">
      <c r="A798" s="261">
        <v>89268</v>
      </c>
      <c r="B798" s="262" t="s">
        <v>5381</v>
      </c>
      <c r="C798" s="263" t="s">
        <v>945</v>
      </c>
      <c r="D798" s="264" t="s">
        <v>7608</v>
      </c>
      <c r="F798" s="266"/>
      <c r="G798" s="261" t="s">
        <v>17518</v>
      </c>
      <c r="H798" s="262" t="s">
        <v>5381</v>
      </c>
      <c r="I798" s="263" t="s">
        <v>945</v>
      </c>
      <c r="J798" s="264" t="s">
        <v>7608</v>
      </c>
      <c r="K798" s="264" t="s">
        <v>7608</v>
      </c>
    </row>
    <row r="799" spans="1:11" ht="25.5" x14ac:dyDescent="0.2">
      <c r="A799" s="261">
        <v>89269</v>
      </c>
      <c r="B799" s="262" t="s">
        <v>5382</v>
      </c>
      <c r="C799" s="263" t="s">
        <v>945</v>
      </c>
      <c r="D799" s="264" t="s">
        <v>4401</v>
      </c>
      <c r="F799" s="266"/>
      <c r="G799" s="261" t="s">
        <v>17519</v>
      </c>
      <c r="H799" s="262" t="s">
        <v>5382</v>
      </c>
      <c r="I799" s="263" t="s">
        <v>945</v>
      </c>
      <c r="J799" s="264" t="s">
        <v>4401</v>
      </c>
      <c r="K799" s="264" t="s">
        <v>4401</v>
      </c>
    </row>
    <row r="800" spans="1:11" ht="25.5" x14ac:dyDescent="0.2">
      <c r="A800" s="261">
        <v>89270</v>
      </c>
      <c r="B800" s="262" t="s">
        <v>5384</v>
      </c>
      <c r="C800" s="263" t="s">
        <v>945</v>
      </c>
      <c r="D800" s="264" t="s">
        <v>12044</v>
      </c>
      <c r="F800" s="266"/>
      <c r="G800" s="261" t="s">
        <v>17520</v>
      </c>
      <c r="H800" s="262" t="s">
        <v>5384</v>
      </c>
      <c r="I800" s="263" t="s">
        <v>945</v>
      </c>
      <c r="J800" s="264" t="s">
        <v>12044</v>
      </c>
      <c r="K800" s="264" t="s">
        <v>12044</v>
      </c>
    </row>
    <row r="801" spans="1:11" ht="25.5" x14ac:dyDescent="0.2">
      <c r="A801" s="261">
        <v>89271</v>
      </c>
      <c r="B801" s="262" t="s">
        <v>5385</v>
      </c>
      <c r="C801" s="263" t="s">
        <v>945</v>
      </c>
      <c r="D801" s="264" t="s">
        <v>17521</v>
      </c>
      <c r="F801" s="266"/>
      <c r="G801" s="261" t="s">
        <v>17522</v>
      </c>
      <c r="H801" s="262" t="s">
        <v>5385</v>
      </c>
      <c r="I801" s="263" t="s">
        <v>945</v>
      </c>
      <c r="J801" s="264" t="s">
        <v>17521</v>
      </c>
      <c r="K801" s="264" t="s">
        <v>17521</v>
      </c>
    </row>
    <row r="802" spans="1:11" ht="25.5" x14ac:dyDescent="0.2">
      <c r="A802" s="261">
        <v>89274</v>
      </c>
      <c r="B802" s="262" t="s">
        <v>5387</v>
      </c>
      <c r="C802" s="263" t="s">
        <v>945</v>
      </c>
      <c r="D802" s="264" t="s">
        <v>11835</v>
      </c>
      <c r="F802" s="266"/>
      <c r="G802" s="261" t="s">
        <v>17523</v>
      </c>
      <c r="H802" s="262" t="s">
        <v>5387</v>
      </c>
      <c r="I802" s="263" t="s">
        <v>945</v>
      </c>
      <c r="J802" s="264" t="s">
        <v>11835</v>
      </c>
      <c r="K802" s="264" t="s">
        <v>11835</v>
      </c>
    </row>
    <row r="803" spans="1:11" ht="25.5" x14ac:dyDescent="0.2">
      <c r="A803" s="261">
        <v>89275</v>
      </c>
      <c r="B803" s="262" t="s">
        <v>5388</v>
      </c>
      <c r="C803" s="263" t="s">
        <v>945</v>
      </c>
      <c r="D803" s="264" t="s">
        <v>5107</v>
      </c>
      <c r="F803" s="266"/>
      <c r="G803" s="261" t="s">
        <v>17524</v>
      </c>
      <c r="H803" s="262" t="s">
        <v>5388</v>
      </c>
      <c r="I803" s="263" t="s">
        <v>945</v>
      </c>
      <c r="J803" s="264" t="s">
        <v>5107</v>
      </c>
      <c r="K803" s="264" t="s">
        <v>5107</v>
      </c>
    </row>
    <row r="804" spans="1:11" ht="25.5" x14ac:dyDescent="0.2">
      <c r="A804" s="261">
        <v>89276</v>
      </c>
      <c r="B804" s="262" t="s">
        <v>5389</v>
      </c>
      <c r="C804" s="263" t="s">
        <v>945</v>
      </c>
      <c r="D804" s="264" t="s">
        <v>5250</v>
      </c>
      <c r="F804" s="266"/>
      <c r="G804" s="261" t="s">
        <v>17525</v>
      </c>
      <c r="H804" s="262" t="s">
        <v>5389</v>
      </c>
      <c r="I804" s="263" t="s">
        <v>945</v>
      </c>
      <c r="J804" s="264" t="s">
        <v>5250</v>
      </c>
      <c r="K804" s="264" t="s">
        <v>5250</v>
      </c>
    </row>
    <row r="805" spans="1:11" ht="25.5" x14ac:dyDescent="0.2">
      <c r="A805" s="261">
        <v>89277</v>
      </c>
      <c r="B805" s="262" t="s">
        <v>5391</v>
      </c>
      <c r="C805" s="263" t="s">
        <v>945</v>
      </c>
      <c r="D805" s="264" t="s">
        <v>8541</v>
      </c>
      <c r="F805" s="266"/>
      <c r="G805" s="261" t="s">
        <v>17526</v>
      </c>
      <c r="H805" s="262" t="s">
        <v>5391</v>
      </c>
      <c r="I805" s="263" t="s">
        <v>945</v>
      </c>
      <c r="J805" s="264" t="s">
        <v>8541</v>
      </c>
      <c r="K805" s="264" t="s">
        <v>8541</v>
      </c>
    </row>
    <row r="806" spans="1:11" ht="25.5" x14ac:dyDescent="0.2">
      <c r="A806" s="261">
        <v>89280</v>
      </c>
      <c r="B806" s="262" t="s">
        <v>5393</v>
      </c>
      <c r="C806" s="263" t="s">
        <v>945</v>
      </c>
      <c r="D806" s="264" t="s">
        <v>5925</v>
      </c>
      <c r="F806" s="266"/>
      <c r="G806" s="261" t="s">
        <v>17527</v>
      </c>
      <c r="H806" s="262" t="s">
        <v>5393</v>
      </c>
      <c r="I806" s="263" t="s">
        <v>945</v>
      </c>
      <c r="J806" s="264" t="s">
        <v>5925</v>
      </c>
      <c r="K806" s="264" t="s">
        <v>5925</v>
      </c>
    </row>
    <row r="807" spans="1:11" ht="25.5" x14ac:dyDescent="0.2">
      <c r="A807" s="261">
        <v>89281</v>
      </c>
      <c r="B807" s="262" t="s">
        <v>5395</v>
      </c>
      <c r="C807" s="263" t="s">
        <v>945</v>
      </c>
      <c r="D807" s="264" t="s">
        <v>5576</v>
      </c>
      <c r="F807" s="266"/>
      <c r="G807" s="261" t="s">
        <v>17528</v>
      </c>
      <c r="H807" s="262" t="s">
        <v>5395</v>
      </c>
      <c r="I807" s="263" t="s">
        <v>945</v>
      </c>
      <c r="J807" s="264" t="s">
        <v>5576</v>
      </c>
      <c r="K807" s="264" t="s">
        <v>5576</v>
      </c>
    </row>
    <row r="808" spans="1:11" ht="38.25" x14ac:dyDescent="0.2">
      <c r="A808" s="261">
        <v>89870</v>
      </c>
      <c r="B808" s="262" t="s">
        <v>5397</v>
      </c>
      <c r="C808" s="263" t="s">
        <v>945</v>
      </c>
      <c r="D808" s="264" t="s">
        <v>5398</v>
      </c>
      <c r="F808" s="266"/>
      <c r="G808" s="261" t="s">
        <v>17529</v>
      </c>
      <c r="H808" s="262" t="s">
        <v>5397</v>
      </c>
      <c r="I808" s="263" t="s">
        <v>945</v>
      </c>
      <c r="J808" s="264" t="s">
        <v>5398</v>
      </c>
      <c r="K808" s="264" t="s">
        <v>5398</v>
      </c>
    </row>
    <row r="809" spans="1:11" ht="38.25" x14ac:dyDescent="0.2">
      <c r="A809" s="261">
        <v>89871</v>
      </c>
      <c r="B809" s="262" t="s">
        <v>5399</v>
      </c>
      <c r="C809" s="263" t="s">
        <v>945</v>
      </c>
      <c r="D809" s="264" t="s">
        <v>5400</v>
      </c>
      <c r="F809" s="266"/>
      <c r="G809" s="261" t="s">
        <v>17530</v>
      </c>
      <c r="H809" s="262" t="s">
        <v>5399</v>
      </c>
      <c r="I809" s="263" t="s">
        <v>945</v>
      </c>
      <c r="J809" s="264" t="s">
        <v>5400</v>
      </c>
      <c r="K809" s="264" t="s">
        <v>5400</v>
      </c>
    </row>
    <row r="810" spans="1:11" ht="38.25" x14ac:dyDescent="0.2">
      <c r="A810" s="261">
        <v>89872</v>
      </c>
      <c r="B810" s="262" t="s">
        <v>5401</v>
      </c>
      <c r="C810" s="263" t="s">
        <v>945</v>
      </c>
      <c r="D810" s="264" t="s">
        <v>5402</v>
      </c>
      <c r="F810" s="266"/>
      <c r="G810" s="261" t="s">
        <v>17531</v>
      </c>
      <c r="H810" s="262" t="s">
        <v>5401</v>
      </c>
      <c r="I810" s="263" t="s">
        <v>945</v>
      </c>
      <c r="J810" s="264" t="s">
        <v>5402</v>
      </c>
      <c r="K810" s="264" t="s">
        <v>5402</v>
      </c>
    </row>
    <row r="811" spans="1:11" ht="38.25" x14ac:dyDescent="0.2">
      <c r="A811" s="261">
        <v>89873</v>
      </c>
      <c r="B811" s="262" t="s">
        <v>5403</v>
      </c>
      <c r="C811" s="263" t="s">
        <v>945</v>
      </c>
      <c r="D811" s="264" t="s">
        <v>5404</v>
      </c>
      <c r="F811" s="266"/>
      <c r="G811" s="261" t="s">
        <v>17532</v>
      </c>
      <c r="H811" s="262" t="s">
        <v>5403</v>
      </c>
      <c r="I811" s="263" t="s">
        <v>945</v>
      </c>
      <c r="J811" s="264" t="s">
        <v>5404</v>
      </c>
      <c r="K811" s="264" t="s">
        <v>5404</v>
      </c>
    </row>
    <row r="812" spans="1:11" ht="38.25" x14ac:dyDescent="0.2">
      <c r="A812" s="261">
        <v>89874</v>
      </c>
      <c r="B812" s="262" t="s">
        <v>5405</v>
      </c>
      <c r="C812" s="263" t="s">
        <v>945</v>
      </c>
      <c r="D812" s="264" t="s">
        <v>17533</v>
      </c>
      <c r="F812" s="266"/>
      <c r="G812" s="261" t="s">
        <v>17534</v>
      </c>
      <c r="H812" s="262" t="s">
        <v>5405</v>
      </c>
      <c r="I812" s="263" t="s">
        <v>945</v>
      </c>
      <c r="J812" s="264" t="s">
        <v>17533</v>
      </c>
      <c r="K812" s="264" t="s">
        <v>17533</v>
      </c>
    </row>
    <row r="813" spans="1:11" ht="38.25" x14ac:dyDescent="0.2">
      <c r="A813" s="261">
        <v>89878</v>
      </c>
      <c r="B813" s="262" t="s">
        <v>5406</v>
      </c>
      <c r="C813" s="263" t="s">
        <v>945</v>
      </c>
      <c r="D813" s="264" t="s">
        <v>5407</v>
      </c>
      <c r="F813" s="266"/>
      <c r="G813" s="261" t="s">
        <v>17535</v>
      </c>
      <c r="H813" s="262" t="s">
        <v>5406</v>
      </c>
      <c r="I813" s="263" t="s">
        <v>945</v>
      </c>
      <c r="J813" s="264" t="s">
        <v>5407</v>
      </c>
      <c r="K813" s="264" t="s">
        <v>5407</v>
      </c>
    </row>
    <row r="814" spans="1:11" ht="38.25" x14ac:dyDescent="0.2">
      <c r="A814" s="261">
        <v>89879</v>
      </c>
      <c r="B814" s="262" t="s">
        <v>5408</v>
      </c>
      <c r="C814" s="263" t="s">
        <v>945</v>
      </c>
      <c r="D814" s="264" t="s">
        <v>5409</v>
      </c>
      <c r="F814" s="266"/>
      <c r="G814" s="261" t="s">
        <v>17536</v>
      </c>
      <c r="H814" s="262" t="s">
        <v>5408</v>
      </c>
      <c r="I814" s="263" t="s">
        <v>945</v>
      </c>
      <c r="J814" s="264" t="s">
        <v>5409</v>
      </c>
      <c r="K814" s="264" t="s">
        <v>5409</v>
      </c>
    </row>
    <row r="815" spans="1:11" ht="38.25" x14ac:dyDescent="0.2">
      <c r="A815" s="261">
        <v>89880</v>
      </c>
      <c r="B815" s="262" t="s">
        <v>5410</v>
      </c>
      <c r="C815" s="263" t="s">
        <v>945</v>
      </c>
      <c r="D815" s="264" t="s">
        <v>5172</v>
      </c>
      <c r="F815" s="266"/>
      <c r="G815" s="261" t="s">
        <v>17537</v>
      </c>
      <c r="H815" s="262" t="s">
        <v>5410</v>
      </c>
      <c r="I815" s="263" t="s">
        <v>945</v>
      </c>
      <c r="J815" s="264" t="s">
        <v>5172</v>
      </c>
      <c r="K815" s="264" t="s">
        <v>5172</v>
      </c>
    </row>
    <row r="816" spans="1:11" ht="38.25" x14ac:dyDescent="0.2">
      <c r="A816" s="261">
        <v>89881</v>
      </c>
      <c r="B816" s="262" t="s">
        <v>5411</v>
      </c>
      <c r="C816" s="263" t="s">
        <v>945</v>
      </c>
      <c r="D816" s="264" t="s">
        <v>5412</v>
      </c>
      <c r="F816" s="266"/>
      <c r="G816" s="261" t="s">
        <v>17538</v>
      </c>
      <c r="H816" s="262" t="s">
        <v>5411</v>
      </c>
      <c r="I816" s="263" t="s">
        <v>945</v>
      </c>
      <c r="J816" s="264" t="s">
        <v>5412</v>
      </c>
      <c r="K816" s="264" t="s">
        <v>5412</v>
      </c>
    </row>
    <row r="817" spans="1:11" ht="38.25" x14ac:dyDescent="0.2">
      <c r="A817" s="261">
        <v>89882</v>
      </c>
      <c r="B817" s="262" t="s">
        <v>5413</v>
      </c>
      <c r="C817" s="263" t="s">
        <v>945</v>
      </c>
      <c r="D817" s="264" t="s">
        <v>17539</v>
      </c>
      <c r="F817" s="266"/>
      <c r="G817" s="261" t="s">
        <v>17540</v>
      </c>
      <c r="H817" s="262" t="s">
        <v>5413</v>
      </c>
      <c r="I817" s="263" t="s">
        <v>945</v>
      </c>
      <c r="J817" s="264" t="s">
        <v>17539</v>
      </c>
      <c r="K817" s="264" t="s">
        <v>17539</v>
      </c>
    </row>
    <row r="818" spans="1:11" ht="25.5" x14ac:dyDescent="0.2">
      <c r="A818" s="261">
        <v>90582</v>
      </c>
      <c r="B818" s="262" t="s">
        <v>5415</v>
      </c>
      <c r="C818" s="263" t="s">
        <v>945</v>
      </c>
      <c r="D818" s="264" t="s">
        <v>5201</v>
      </c>
      <c r="F818" s="266"/>
      <c r="G818" s="261" t="s">
        <v>17541</v>
      </c>
      <c r="H818" s="262" t="s">
        <v>5415</v>
      </c>
      <c r="I818" s="263" t="s">
        <v>945</v>
      </c>
      <c r="J818" s="264" t="s">
        <v>5201</v>
      </c>
      <c r="K818" s="264" t="s">
        <v>5201</v>
      </c>
    </row>
    <row r="819" spans="1:11" ht="25.5" x14ac:dyDescent="0.2">
      <c r="A819" s="261">
        <v>90583</v>
      </c>
      <c r="B819" s="262" t="s">
        <v>5416</v>
      </c>
      <c r="C819" s="263" t="s">
        <v>945</v>
      </c>
      <c r="D819" s="264" t="s">
        <v>5203</v>
      </c>
      <c r="F819" s="266"/>
      <c r="G819" s="261" t="s">
        <v>17542</v>
      </c>
      <c r="H819" s="262" t="s">
        <v>5416</v>
      </c>
      <c r="I819" s="263" t="s">
        <v>945</v>
      </c>
      <c r="J819" s="264" t="s">
        <v>5203</v>
      </c>
      <c r="K819" s="264" t="s">
        <v>5203</v>
      </c>
    </row>
    <row r="820" spans="1:11" ht="25.5" x14ac:dyDescent="0.2">
      <c r="A820" s="261">
        <v>90584</v>
      </c>
      <c r="B820" s="262" t="s">
        <v>5417</v>
      </c>
      <c r="C820" s="263" t="s">
        <v>945</v>
      </c>
      <c r="D820" s="264" t="s">
        <v>4990</v>
      </c>
      <c r="F820" s="266"/>
      <c r="G820" s="261" t="s">
        <v>17543</v>
      </c>
      <c r="H820" s="262" t="s">
        <v>5417</v>
      </c>
      <c r="I820" s="263" t="s">
        <v>945</v>
      </c>
      <c r="J820" s="264" t="s">
        <v>4990</v>
      </c>
      <c r="K820" s="264" t="s">
        <v>4990</v>
      </c>
    </row>
    <row r="821" spans="1:11" ht="25.5" x14ac:dyDescent="0.2">
      <c r="A821" s="261">
        <v>90585</v>
      </c>
      <c r="B821" s="262" t="s">
        <v>5418</v>
      </c>
      <c r="C821" s="263" t="s">
        <v>945</v>
      </c>
      <c r="D821" s="264" t="s">
        <v>4884</v>
      </c>
      <c r="F821" s="266"/>
      <c r="G821" s="261" t="s">
        <v>17544</v>
      </c>
      <c r="H821" s="262" t="s">
        <v>5418</v>
      </c>
      <c r="I821" s="263" t="s">
        <v>945</v>
      </c>
      <c r="J821" s="264" t="s">
        <v>4884</v>
      </c>
      <c r="K821" s="264" t="s">
        <v>4884</v>
      </c>
    </row>
    <row r="822" spans="1:11" ht="25.5" x14ac:dyDescent="0.2">
      <c r="A822" s="261">
        <v>90621</v>
      </c>
      <c r="B822" s="262" t="s">
        <v>5419</v>
      </c>
      <c r="C822" s="263" t="s">
        <v>945</v>
      </c>
      <c r="D822" s="264" t="s">
        <v>5197</v>
      </c>
      <c r="F822" s="266"/>
      <c r="G822" s="261" t="s">
        <v>17545</v>
      </c>
      <c r="H822" s="262" t="s">
        <v>5419</v>
      </c>
      <c r="I822" s="263" t="s">
        <v>945</v>
      </c>
      <c r="J822" s="264" t="s">
        <v>5197</v>
      </c>
      <c r="K822" s="264" t="s">
        <v>5197</v>
      </c>
    </row>
    <row r="823" spans="1:11" ht="25.5" x14ac:dyDescent="0.2">
      <c r="A823" s="261">
        <v>90622</v>
      </c>
      <c r="B823" s="262" t="s">
        <v>5420</v>
      </c>
      <c r="C823" s="263" t="s">
        <v>945</v>
      </c>
      <c r="D823" s="264" t="s">
        <v>5421</v>
      </c>
      <c r="F823" s="266"/>
      <c r="G823" s="261" t="s">
        <v>17546</v>
      </c>
      <c r="H823" s="262" t="s">
        <v>5420</v>
      </c>
      <c r="I823" s="263" t="s">
        <v>945</v>
      </c>
      <c r="J823" s="264" t="s">
        <v>5421</v>
      </c>
      <c r="K823" s="264" t="s">
        <v>5421</v>
      </c>
    </row>
    <row r="824" spans="1:11" ht="25.5" x14ac:dyDescent="0.2">
      <c r="A824" s="261">
        <v>90623</v>
      </c>
      <c r="B824" s="262" t="s">
        <v>5422</v>
      </c>
      <c r="C824" s="263" t="s">
        <v>945</v>
      </c>
      <c r="D824" s="264" t="s">
        <v>5423</v>
      </c>
      <c r="F824" s="266"/>
      <c r="G824" s="261" t="s">
        <v>17547</v>
      </c>
      <c r="H824" s="262" t="s">
        <v>5422</v>
      </c>
      <c r="I824" s="263" t="s">
        <v>945</v>
      </c>
      <c r="J824" s="264" t="s">
        <v>5423</v>
      </c>
      <c r="K824" s="264" t="s">
        <v>5423</v>
      </c>
    </row>
    <row r="825" spans="1:11" ht="25.5" x14ac:dyDescent="0.2">
      <c r="A825" s="261">
        <v>90624</v>
      </c>
      <c r="B825" s="262" t="s">
        <v>5424</v>
      </c>
      <c r="C825" s="263" t="s">
        <v>945</v>
      </c>
      <c r="D825" s="264" t="s">
        <v>10255</v>
      </c>
      <c r="F825" s="266"/>
      <c r="G825" s="261" t="s">
        <v>17548</v>
      </c>
      <c r="H825" s="262" t="s">
        <v>5424</v>
      </c>
      <c r="I825" s="263" t="s">
        <v>945</v>
      </c>
      <c r="J825" s="264" t="s">
        <v>10255</v>
      </c>
      <c r="K825" s="264" t="s">
        <v>10255</v>
      </c>
    </row>
    <row r="826" spans="1:11" ht="25.5" x14ac:dyDescent="0.2">
      <c r="A826" s="261">
        <v>90627</v>
      </c>
      <c r="B826" s="262" t="s">
        <v>5425</v>
      </c>
      <c r="C826" s="263" t="s">
        <v>945</v>
      </c>
      <c r="D826" s="264" t="s">
        <v>16392</v>
      </c>
      <c r="F826" s="266"/>
      <c r="G826" s="261" t="s">
        <v>17549</v>
      </c>
      <c r="H826" s="262" t="s">
        <v>5425</v>
      </c>
      <c r="I826" s="263" t="s">
        <v>945</v>
      </c>
      <c r="J826" s="264" t="s">
        <v>16392</v>
      </c>
      <c r="K826" s="264" t="s">
        <v>16392</v>
      </c>
    </row>
    <row r="827" spans="1:11" ht="25.5" x14ac:dyDescent="0.2">
      <c r="A827" s="261">
        <v>90628</v>
      </c>
      <c r="B827" s="262" t="s">
        <v>5426</v>
      </c>
      <c r="C827" s="263" t="s">
        <v>945</v>
      </c>
      <c r="D827" s="264" t="s">
        <v>5316</v>
      </c>
      <c r="F827" s="266"/>
      <c r="G827" s="261" t="s">
        <v>17550</v>
      </c>
      <c r="H827" s="262" t="s">
        <v>5426</v>
      </c>
      <c r="I827" s="263" t="s">
        <v>945</v>
      </c>
      <c r="J827" s="264" t="s">
        <v>5316</v>
      </c>
      <c r="K827" s="264" t="s">
        <v>5316</v>
      </c>
    </row>
    <row r="828" spans="1:11" ht="25.5" x14ac:dyDescent="0.2">
      <c r="A828" s="261">
        <v>90629</v>
      </c>
      <c r="B828" s="262" t="s">
        <v>5428</v>
      </c>
      <c r="C828" s="263" t="s">
        <v>945</v>
      </c>
      <c r="D828" s="264" t="s">
        <v>17551</v>
      </c>
      <c r="F828" s="266"/>
      <c r="G828" s="261" t="s">
        <v>17552</v>
      </c>
      <c r="H828" s="262" t="s">
        <v>5428</v>
      </c>
      <c r="I828" s="263" t="s">
        <v>945</v>
      </c>
      <c r="J828" s="264" t="s">
        <v>17551</v>
      </c>
      <c r="K828" s="264" t="s">
        <v>17551</v>
      </c>
    </row>
    <row r="829" spans="1:11" ht="25.5" x14ac:dyDescent="0.2">
      <c r="A829" s="261">
        <v>90630</v>
      </c>
      <c r="B829" s="262" t="s">
        <v>5430</v>
      </c>
      <c r="C829" s="263" t="s">
        <v>945</v>
      </c>
      <c r="D829" s="264" t="s">
        <v>12797</v>
      </c>
      <c r="F829" s="266"/>
      <c r="G829" s="261" t="s">
        <v>17553</v>
      </c>
      <c r="H829" s="262" t="s">
        <v>5430</v>
      </c>
      <c r="I829" s="263" t="s">
        <v>945</v>
      </c>
      <c r="J829" s="264" t="s">
        <v>12797</v>
      </c>
      <c r="K829" s="264" t="s">
        <v>12797</v>
      </c>
    </row>
    <row r="830" spans="1:11" ht="38.25" x14ac:dyDescent="0.2">
      <c r="A830" s="261">
        <v>90633</v>
      </c>
      <c r="B830" s="262" t="s">
        <v>5432</v>
      </c>
      <c r="C830" s="263" t="s">
        <v>945</v>
      </c>
      <c r="D830" s="264" t="s">
        <v>11928</v>
      </c>
      <c r="F830" s="266"/>
      <c r="G830" s="261" t="s">
        <v>17554</v>
      </c>
      <c r="H830" s="262" t="s">
        <v>5432</v>
      </c>
      <c r="I830" s="263" t="s">
        <v>945</v>
      </c>
      <c r="J830" s="264" t="s">
        <v>11928</v>
      </c>
      <c r="K830" s="264" t="s">
        <v>11928</v>
      </c>
    </row>
    <row r="831" spans="1:11" ht="38.25" x14ac:dyDescent="0.2">
      <c r="A831" s="261">
        <v>90634</v>
      </c>
      <c r="B831" s="262" t="s">
        <v>5434</v>
      </c>
      <c r="C831" s="263" t="s">
        <v>945</v>
      </c>
      <c r="D831" s="264" t="s">
        <v>5447</v>
      </c>
      <c r="F831" s="266"/>
      <c r="G831" s="261" t="s">
        <v>17555</v>
      </c>
      <c r="H831" s="262" t="s">
        <v>5434</v>
      </c>
      <c r="I831" s="263" t="s">
        <v>945</v>
      </c>
      <c r="J831" s="264" t="s">
        <v>5447</v>
      </c>
      <c r="K831" s="264" t="s">
        <v>5447</v>
      </c>
    </row>
    <row r="832" spans="1:11" ht="38.25" x14ac:dyDescent="0.2">
      <c r="A832" s="261">
        <v>90635</v>
      </c>
      <c r="B832" s="262" t="s">
        <v>5436</v>
      </c>
      <c r="C832" s="263" t="s">
        <v>945</v>
      </c>
      <c r="D832" s="264" t="s">
        <v>17556</v>
      </c>
      <c r="F832" s="266"/>
      <c r="G832" s="261" t="s">
        <v>17557</v>
      </c>
      <c r="H832" s="262" t="s">
        <v>5436</v>
      </c>
      <c r="I832" s="263" t="s">
        <v>945</v>
      </c>
      <c r="J832" s="264" t="s">
        <v>17556</v>
      </c>
      <c r="K832" s="264" t="s">
        <v>17556</v>
      </c>
    </row>
    <row r="833" spans="1:11" ht="38.25" x14ac:dyDescent="0.2">
      <c r="A833" s="261">
        <v>90636</v>
      </c>
      <c r="B833" s="262" t="s">
        <v>5438</v>
      </c>
      <c r="C833" s="263" t="s">
        <v>945</v>
      </c>
      <c r="D833" s="264" t="s">
        <v>12979</v>
      </c>
      <c r="F833" s="266"/>
      <c r="G833" s="261" t="s">
        <v>17558</v>
      </c>
      <c r="H833" s="262" t="s">
        <v>5438</v>
      </c>
      <c r="I833" s="263" t="s">
        <v>945</v>
      </c>
      <c r="J833" s="264" t="s">
        <v>12979</v>
      </c>
      <c r="K833" s="264" t="s">
        <v>12979</v>
      </c>
    </row>
    <row r="834" spans="1:11" ht="25.5" x14ac:dyDescent="0.2">
      <c r="A834" s="261">
        <v>90639</v>
      </c>
      <c r="B834" s="262" t="s">
        <v>5440</v>
      </c>
      <c r="C834" s="263" t="s">
        <v>945</v>
      </c>
      <c r="D834" s="264" t="s">
        <v>8602</v>
      </c>
      <c r="F834" s="266"/>
      <c r="G834" s="261" t="s">
        <v>17559</v>
      </c>
      <c r="H834" s="262" t="s">
        <v>5440</v>
      </c>
      <c r="I834" s="263" t="s">
        <v>945</v>
      </c>
      <c r="J834" s="264" t="s">
        <v>8602</v>
      </c>
      <c r="K834" s="264" t="s">
        <v>8602</v>
      </c>
    </row>
    <row r="835" spans="1:11" ht="25.5" x14ac:dyDescent="0.2">
      <c r="A835" s="261">
        <v>90640</v>
      </c>
      <c r="B835" s="262" t="s">
        <v>5442</v>
      </c>
      <c r="C835" s="263" t="s">
        <v>945</v>
      </c>
      <c r="D835" s="264" t="s">
        <v>5526</v>
      </c>
      <c r="F835" s="266"/>
      <c r="G835" s="261" t="s">
        <v>17560</v>
      </c>
      <c r="H835" s="262" t="s">
        <v>5442</v>
      </c>
      <c r="I835" s="263" t="s">
        <v>945</v>
      </c>
      <c r="J835" s="264" t="s">
        <v>5526</v>
      </c>
      <c r="K835" s="264" t="s">
        <v>5526</v>
      </c>
    </row>
    <row r="836" spans="1:11" ht="25.5" x14ac:dyDescent="0.2">
      <c r="A836" s="261">
        <v>90641</v>
      </c>
      <c r="B836" s="262" t="s">
        <v>5443</v>
      </c>
      <c r="C836" s="263" t="s">
        <v>945</v>
      </c>
      <c r="D836" s="264" t="s">
        <v>12926</v>
      </c>
      <c r="F836" s="266"/>
      <c r="G836" s="261" t="s">
        <v>17561</v>
      </c>
      <c r="H836" s="262" t="s">
        <v>5443</v>
      </c>
      <c r="I836" s="263" t="s">
        <v>945</v>
      </c>
      <c r="J836" s="264" t="s">
        <v>12926</v>
      </c>
      <c r="K836" s="264" t="s">
        <v>12926</v>
      </c>
    </row>
    <row r="837" spans="1:11" ht="25.5" x14ac:dyDescent="0.2">
      <c r="A837" s="261">
        <v>90642</v>
      </c>
      <c r="B837" s="262" t="s">
        <v>5445</v>
      </c>
      <c r="C837" s="263" t="s">
        <v>945</v>
      </c>
      <c r="D837" s="264" t="s">
        <v>5817</v>
      </c>
      <c r="F837" s="266"/>
      <c r="G837" s="261" t="s">
        <v>17562</v>
      </c>
      <c r="H837" s="262" t="s">
        <v>5445</v>
      </c>
      <c r="I837" s="263" t="s">
        <v>945</v>
      </c>
      <c r="J837" s="264" t="s">
        <v>5817</v>
      </c>
      <c r="K837" s="264" t="s">
        <v>5817</v>
      </c>
    </row>
    <row r="838" spans="1:11" ht="25.5" x14ac:dyDescent="0.2">
      <c r="A838" s="261">
        <v>90646</v>
      </c>
      <c r="B838" s="262" t="s">
        <v>5446</v>
      </c>
      <c r="C838" s="263" t="s">
        <v>945</v>
      </c>
      <c r="D838" s="264" t="s">
        <v>5703</v>
      </c>
      <c r="F838" s="266"/>
      <c r="G838" s="261" t="s">
        <v>17563</v>
      </c>
      <c r="H838" s="262" t="s">
        <v>5446</v>
      </c>
      <c r="I838" s="263" t="s">
        <v>945</v>
      </c>
      <c r="J838" s="264" t="s">
        <v>5703</v>
      </c>
      <c r="K838" s="264" t="s">
        <v>5703</v>
      </c>
    </row>
    <row r="839" spans="1:11" ht="25.5" x14ac:dyDescent="0.2">
      <c r="A839" s="261">
        <v>90647</v>
      </c>
      <c r="B839" s="262" t="s">
        <v>5448</v>
      </c>
      <c r="C839" s="263" t="s">
        <v>945</v>
      </c>
      <c r="D839" s="264" t="s">
        <v>5037</v>
      </c>
      <c r="F839" s="266"/>
      <c r="G839" s="261" t="s">
        <v>17564</v>
      </c>
      <c r="H839" s="262" t="s">
        <v>5448</v>
      </c>
      <c r="I839" s="263" t="s">
        <v>945</v>
      </c>
      <c r="J839" s="264" t="s">
        <v>5037</v>
      </c>
      <c r="K839" s="264" t="s">
        <v>5037</v>
      </c>
    </row>
    <row r="840" spans="1:11" ht="25.5" x14ac:dyDescent="0.2">
      <c r="A840" s="261">
        <v>90648</v>
      </c>
      <c r="B840" s="262" t="s">
        <v>5449</v>
      </c>
      <c r="C840" s="263" t="s">
        <v>945</v>
      </c>
      <c r="D840" s="264" t="s">
        <v>5538</v>
      </c>
      <c r="F840" s="266"/>
      <c r="G840" s="261" t="s">
        <v>17565</v>
      </c>
      <c r="H840" s="262" t="s">
        <v>5449</v>
      </c>
      <c r="I840" s="263" t="s">
        <v>945</v>
      </c>
      <c r="J840" s="264" t="s">
        <v>5538</v>
      </c>
      <c r="K840" s="264" t="s">
        <v>5538</v>
      </c>
    </row>
    <row r="841" spans="1:11" ht="25.5" x14ac:dyDescent="0.2">
      <c r="A841" s="261">
        <v>90649</v>
      </c>
      <c r="B841" s="262" t="s">
        <v>5450</v>
      </c>
      <c r="C841" s="263" t="s">
        <v>945</v>
      </c>
      <c r="D841" s="264" t="s">
        <v>4733</v>
      </c>
      <c r="F841" s="266"/>
      <c r="G841" s="261" t="s">
        <v>17566</v>
      </c>
      <c r="H841" s="262" t="s">
        <v>5450</v>
      </c>
      <c r="I841" s="263" t="s">
        <v>945</v>
      </c>
      <c r="J841" s="264" t="s">
        <v>4733</v>
      </c>
      <c r="K841" s="264" t="s">
        <v>4733</v>
      </c>
    </row>
    <row r="842" spans="1:11" ht="25.5" x14ac:dyDescent="0.2">
      <c r="A842" s="261">
        <v>90652</v>
      </c>
      <c r="B842" s="262" t="s">
        <v>5452</v>
      </c>
      <c r="C842" s="263" t="s">
        <v>945</v>
      </c>
      <c r="D842" s="264" t="s">
        <v>12460</v>
      </c>
      <c r="F842" s="266"/>
      <c r="G842" s="261" t="s">
        <v>17567</v>
      </c>
      <c r="H842" s="262" t="s">
        <v>5452</v>
      </c>
      <c r="I842" s="263" t="s">
        <v>945</v>
      </c>
      <c r="J842" s="264" t="s">
        <v>12460</v>
      </c>
      <c r="K842" s="264" t="s">
        <v>12460</v>
      </c>
    </row>
    <row r="843" spans="1:11" ht="12.75" x14ac:dyDescent="0.2">
      <c r="A843" s="261">
        <v>90653</v>
      </c>
      <c r="B843" s="262" t="s">
        <v>5454</v>
      </c>
      <c r="C843" s="263" t="s">
        <v>945</v>
      </c>
      <c r="D843" s="264" t="s">
        <v>5435</v>
      </c>
      <c r="F843" s="266"/>
      <c r="G843" s="261" t="s">
        <v>17568</v>
      </c>
      <c r="H843" s="262" t="s">
        <v>5454</v>
      </c>
      <c r="I843" s="263" t="s">
        <v>945</v>
      </c>
      <c r="J843" s="264" t="s">
        <v>5435</v>
      </c>
      <c r="K843" s="264" t="s">
        <v>5435</v>
      </c>
    </row>
    <row r="844" spans="1:11" ht="25.5" x14ac:dyDescent="0.2">
      <c r="A844" s="261">
        <v>90654</v>
      </c>
      <c r="B844" s="262" t="s">
        <v>5456</v>
      </c>
      <c r="C844" s="263" t="s">
        <v>945</v>
      </c>
      <c r="D844" s="264" t="s">
        <v>14406</v>
      </c>
      <c r="F844" s="266"/>
      <c r="G844" s="261" t="s">
        <v>17569</v>
      </c>
      <c r="H844" s="262" t="s">
        <v>5456</v>
      </c>
      <c r="I844" s="263" t="s">
        <v>945</v>
      </c>
      <c r="J844" s="264" t="s">
        <v>14406</v>
      </c>
      <c r="K844" s="264" t="s">
        <v>14406</v>
      </c>
    </row>
    <row r="845" spans="1:11" ht="25.5" x14ac:dyDescent="0.2">
      <c r="A845" s="261">
        <v>90655</v>
      </c>
      <c r="B845" s="262" t="s">
        <v>5457</v>
      </c>
      <c r="C845" s="263" t="s">
        <v>945</v>
      </c>
      <c r="D845" s="264" t="s">
        <v>5520</v>
      </c>
      <c r="F845" s="266"/>
      <c r="G845" s="261" t="s">
        <v>17570</v>
      </c>
      <c r="H845" s="262" t="s">
        <v>5457</v>
      </c>
      <c r="I845" s="263" t="s">
        <v>945</v>
      </c>
      <c r="J845" s="264" t="s">
        <v>5520</v>
      </c>
      <c r="K845" s="264" t="s">
        <v>5520</v>
      </c>
    </row>
    <row r="846" spans="1:11" ht="25.5" x14ac:dyDescent="0.2">
      <c r="A846" s="261">
        <v>90658</v>
      </c>
      <c r="B846" s="262" t="s">
        <v>5459</v>
      </c>
      <c r="C846" s="263" t="s">
        <v>945</v>
      </c>
      <c r="D846" s="264" t="s">
        <v>13780</v>
      </c>
      <c r="F846" s="266"/>
      <c r="G846" s="261" t="s">
        <v>17571</v>
      </c>
      <c r="H846" s="262" t="s">
        <v>5459</v>
      </c>
      <c r="I846" s="263" t="s">
        <v>945</v>
      </c>
      <c r="J846" s="264" t="s">
        <v>13780</v>
      </c>
      <c r="K846" s="264" t="s">
        <v>13780</v>
      </c>
    </row>
    <row r="847" spans="1:11" ht="12.75" x14ac:dyDescent="0.2">
      <c r="A847" s="261">
        <v>90659</v>
      </c>
      <c r="B847" s="262" t="s">
        <v>5461</v>
      </c>
      <c r="C847" s="263" t="s">
        <v>945</v>
      </c>
      <c r="D847" s="264" t="s">
        <v>4888</v>
      </c>
      <c r="F847" s="266"/>
      <c r="G847" s="261" t="s">
        <v>17572</v>
      </c>
      <c r="H847" s="262" t="s">
        <v>5461</v>
      </c>
      <c r="I847" s="263" t="s">
        <v>945</v>
      </c>
      <c r="J847" s="264" t="s">
        <v>4888</v>
      </c>
      <c r="K847" s="264" t="s">
        <v>4888</v>
      </c>
    </row>
    <row r="848" spans="1:11" ht="25.5" x14ac:dyDescent="0.2">
      <c r="A848" s="261">
        <v>90660</v>
      </c>
      <c r="B848" s="262" t="s">
        <v>5462</v>
      </c>
      <c r="C848" s="263" t="s">
        <v>945</v>
      </c>
      <c r="D848" s="264" t="s">
        <v>4992</v>
      </c>
      <c r="F848" s="266"/>
      <c r="G848" s="261" t="s">
        <v>17573</v>
      </c>
      <c r="H848" s="262" t="s">
        <v>5462</v>
      </c>
      <c r="I848" s="263" t="s">
        <v>945</v>
      </c>
      <c r="J848" s="264" t="s">
        <v>4992</v>
      </c>
      <c r="K848" s="264" t="s">
        <v>4992</v>
      </c>
    </row>
    <row r="849" spans="1:11" ht="25.5" x14ac:dyDescent="0.2">
      <c r="A849" s="261">
        <v>90661</v>
      </c>
      <c r="B849" s="262" t="s">
        <v>5464</v>
      </c>
      <c r="C849" s="263" t="s">
        <v>945</v>
      </c>
      <c r="D849" s="264" t="s">
        <v>5520</v>
      </c>
      <c r="F849" s="266"/>
      <c r="G849" s="261" t="s">
        <v>17574</v>
      </c>
      <c r="H849" s="262" t="s">
        <v>5464</v>
      </c>
      <c r="I849" s="263" t="s">
        <v>945</v>
      </c>
      <c r="J849" s="264" t="s">
        <v>5520</v>
      </c>
      <c r="K849" s="264" t="s">
        <v>5520</v>
      </c>
    </row>
    <row r="850" spans="1:11" ht="38.25" x14ac:dyDescent="0.2">
      <c r="A850" s="261">
        <v>90664</v>
      </c>
      <c r="B850" s="262" t="s">
        <v>5465</v>
      </c>
      <c r="C850" s="263" t="s">
        <v>945</v>
      </c>
      <c r="D850" s="264" t="s">
        <v>5466</v>
      </c>
      <c r="F850" s="266"/>
      <c r="G850" s="261" t="s">
        <v>17575</v>
      </c>
      <c r="H850" s="262" t="s">
        <v>5465</v>
      </c>
      <c r="I850" s="263" t="s">
        <v>945</v>
      </c>
      <c r="J850" s="264" t="s">
        <v>5466</v>
      </c>
      <c r="K850" s="264" t="s">
        <v>5466</v>
      </c>
    </row>
    <row r="851" spans="1:11" ht="38.25" x14ac:dyDescent="0.2">
      <c r="A851" s="261">
        <v>90665</v>
      </c>
      <c r="B851" s="262" t="s">
        <v>5467</v>
      </c>
      <c r="C851" s="263" t="s">
        <v>945</v>
      </c>
      <c r="D851" s="264" t="s">
        <v>4516</v>
      </c>
      <c r="F851" s="266"/>
      <c r="G851" s="261" t="s">
        <v>17576</v>
      </c>
      <c r="H851" s="262" t="s">
        <v>5467</v>
      </c>
      <c r="I851" s="263" t="s">
        <v>945</v>
      </c>
      <c r="J851" s="264" t="s">
        <v>4516</v>
      </c>
      <c r="K851" s="264" t="s">
        <v>4516</v>
      </c>
    </row>
    <row r="852" spans="1:11" ht="38.25" x14ac:dyDescent="0.2">
      <c r="A852" s="261">
        <v>90666</v>
      </c>
      <c r="B852" s="262" t="s">
        <v>5468</v>
      </c>
      <c r="C852" s="263" t="s">
        <v>945</v>
      </c>
      <c r="D852" s="264" t="s">
        <v>5469</v>
      </c>
      <c r="F852" s="266"/>
      <c r="G852" s="261" t="s">
        <v>17577</v>
      </c>
      <c r="H852" s="262" t="s">
        <v>5468</v>
      </c>
      <c r="I852" s="263" t="s">
        <v>945</v>
      </c>
      <c r="J852" s="264" t="s">
        <v>5469</v>
      </c>
      <c r="K852" s="264" t="s">
        <v>5469</v>
      </c>
    </row>
    <row r="853" spans="1:11" ht="38.25" x14ac:dyDescent="0.2">
      <c r="A853" s="261">
        <v>90667</v>
      </c>
      <c r="B853" s="262" t="s">
        <v>5470</v>
      </c>
      <c r="C853" s="263" t="s">
        <v>945</v>
      </c>
      <c r="D853" s="264" t="s">
        <v>9708</v>
      </c>
      <c r="F853" s="266"/>
      <c r="G853" s="261" t="s">
        <v>17578</v>
      </c>
      <c r="H853" s="262" t="s">
        <v>5470</v>
      </c>
      <c r="I853" s="263" t="s">
        <v>945</v>
      </c>
      <c r="J853" s="264" t="s">
        <v>9708</v>
      </c>
      <c r="K853" s="264" t="s">
        <v>9708</v>
      </c>
    </row>
    <row r="854" spans="1:11" ht="38.25" x14ac:dyDescent="0.2">
      <c r="A854" s="261">
        <v>90670</v>
      </c>
      <c r="B854" s="262" t="s">
        <v>5472</v>
      </c>
      <c r="C854" s="263" t="s">
        <v>945</v>
      </c>
      <c r="D854" s="264" t="s">
        <v>17579</v>
      </c>
      <c r="F854" s="266"/>
      <c r="G854" s="261" t="s">
        <v>17580</v>
      </c>
      <c r="H854" s="262" t="s">
        <v>5472</v>
      </c>
      <c r="I854" s="263" t="s">
        <v>945</v>
      </c>
      <c r="J854" s="264" t="s">
        <v>17579</v>
      </c>
      <c r="K854" s="264" t="s">
        <v>17579</v>
      </c>
    </row>
    <row r="855" spans="1:11" ht="38.25" x14ac:dyDescent="0.2">
      <c r="A855" s="261">
        <v>90671</v>
      </c>
      <c r="B855" s="262" t="s">
        <v>5474</v>
      </c>
      <c r="C855" s="263" t="s">
        <v>945</v>
      </c>
      <c r="D855" s="264" t="s">
        <v>17581</v>
      </c>
      <c r="F855" s="266"/>
      <c r="G855" s="261" t="s">
        <v>17582</v>
      </c>
      <c r="H855" s="262" t="s">
        <v>5474</v>
      </c>
      <c r="I855" s="263" t="s">
        <v>945</v>
      </c>
      <c r="J855" s="264" t="s">
        <v>17581</v>
      </c>
      <c r="K855" s="264" t="s">
        <v>17581</v>
      </c>
    </row>
    <row r="856" spans="1:11" ht="38.25" x14ac:dyDescent="0.2">
      <c r="A856" s="261">
        <v>90672</v>
      </c>
      <c r="B856" s="262" t="s">
        <v>5476</v>
      </c>
      <c r="C856" s="263" t="s">
        <v>945</v>
      </c>
      <c r="D856" s="264" t="s">
        <v>17583</v>
      </c>
      <c r="F856" s="266"/>
      <c r="G856" s="261" t="s">
        <v>17584</v>
      </c>
      <c r="H856" s="262" t="s">
        <v>5476</v>
      </c>
      <c r="I856" s="263" t="s">
        <v>945</v>
      </c>
      <c r="J856" s="264" t="s">
        <v>17583</v>
      </c>
      <c r="K856" s="264" t="s">
        <v>17583</v>
      </c>
    </row>
    <row r="857" spans="1:11" ht="38.25" x14ac:dyDescent="0.2">
      <c r="A857" s="261">
        <v>90673</v>
      </c>
      <c r="B857" s="262" t="s">
        <v>5477</v>
      </c>
      <c r="C857" s="263" t="s">
        <v>945</v>
      </c>
      <c r="D857" s="264" t="s">
        <v>17585</v>
      </c>
      <c r="F857" s="266"/>
      <c r="G857" s="261" t="s">
        <v>17586</v>
      </c>
      <c r="H857" s="262" t="s">
        <v>5477</v>
      </c>
      <c r="I857" s="263" t="s">
        <v>945</v>
      </c>
      <c r="J857" s="264" t="s">
        <v>17585</v>
      </c>
      <c r="K857" s="264" t="s">
        <v>17585</v>
      </c>
    </row>
    <row r="858" spans="1:11" ht="38.25" x14ac:dyDescent="0.2">
      <c r="A858" s="261">
        <v>90676</v>
      </c>
      <c r="B858" s="262" t="s">
        <v>5478</v>
      </c>
      <c r="C858" s="263" t="s">
        <v>945</v>
      </c>
      <c r="D858" s="264" t="s">
        <v>17587</v>
      </c>
      <c r="F858" s="266"/>
      <c r="G858" s="261" t="s">
        <v>17588</v>
      </c>
      <c r="H858" s="262" t="s">
        <v>5478</v>
      </c>
      <c r="I858" s="263" t="s">
        <v>945</v>
      </c>
      <c r="J858" s="264" t="s">
        <v>17587</v>
      </c>
      <c r="K858" s="264" t="s">
        <v>17587</v>
      </c>
    </row>
    <row r="859" spans="1:11" ht="38.25" x14ac:dyDescent="0.2">
      <c r="A859" s="261">
        <v>90677</v>
      </c>
      <c r="B859" s="262" t="s">
        <v>5480</v>
      </c>
      <c r="C859" s="263" t="s">
        <v>945</v>
      </c>
      <c r="D859" s="264" t="s">
        <v>17589</v>
      </c>
      <c r="F859" s="266"/>
      <c r="G859" s="261" t="s">
        <v>17590</v>
      </c>
      <c r="H859" s="262" t="s">
        <v>5480</v>
      </c>
      <c r="I859" s="263" t="s">
        <v>945</v>
      </c>
      <c r="J859" s="264" t="s">
        <v>17589</v>
      </c>
      <c r="K859" s="264" t="s">
        <v>17589</v>
      </c>
    </row>
    <row r="860" spans="1:11" ht="38.25" x14ac:dyDescent="0.2">
      <c r="A860" s="261">
        <v>90678</v>
      </c>
      <c r="B860" s="262" t="s">
        <v>5482</v>
      </c>
      <c r="C860" s="263" t="s">
        <v>945</v>
      </c>
      <c r="D860" s="264" t="s">
        <v>17591</v>
      </c>
      <c r="F860" s="266"/>
      <c r="G860" s="261" t="s">
        <v>17592</v>
      </c>
      <c r="H860" s="262" t="s">
        <v>5482</v>
      </c>
      <c r="I860" s="263" t="s">
        <v>945</v>
      </c>
      <c r="J860" s="264" t="s">
        <v>17591</v>
      </c>
      <c r="K860" s="264" t="s">
        <v>17591</v>
      </c>
    </row>
    <row r="861" spans="1:11" ht="38.25" x14ac:dyDescent="0.2">
      <c r="A861" s="261">
        <v>90679</v>
      </c>
      <c r="B861" s="262" t="s">
        <v>5483</v>
      </c>
      <c r="C861" s="263" t="s">
        <v>945</v>
      </c>
      <c r="D861" s="264" t="s">
        <v>17593</v>
      </c>
      <c r="F861" s="266"/>
      <c r="G861" s="261" t="s">
        <v>17594</v>
      </c>
      <c r="H861" s="262" t="s">
        <v>5483</v>
      </c>
      <c r="I861" s="263" t="s">
        <v>945</v>
      </c>
      <c r="J861" s="264" t="s">
        <v>17593</v>
      </c>
      <c r="K861" s="264" t="s">
        <v>17593</v>
      </c>
    </row>
    <row r="862" spans="1:11" ht="25.5" x14ac:dyDescent="0.2">
      <c r="A862" s="261">
        <v>90682</v>
      </c>
      <c r="B862" s="262" t="s">
        <v>5484</v>
      </c>
      <c r="C862" s="263" t="s">
        <v>945</v>
      </c>
      <c r="D862" s="264" t="s">
        <v>13945</v>
      </c>
      <c r="F862" s="266"/>
      <c r="G862" s="261" t="s">
        <v>17595</v>
      </c>
      <c r="H862" s="262" t="s">
        <v>5484</v>
      </c>
      <c r="I862" s="263" t="s">
        <v>945</v>
      </c>
      <c r="J862" s="264" t="s">
        <v>13945</v>
      </c>
      <c r="K862" s="264" t="s">
        <v>13945</v>
      </c>
    </row>
    <row r="863" spans="1:11" ht="25.5" x14ac:dyDescent="0.2">
      <c r="A863" s="261">
        <v>90683</v>
      </c>
      <c r="B863" s="262" t="s">
        <v>5486</v>
      </c>
      <c r="C863" s="263" t="s">
        <v>945</v>
      </c>
      <c r="D863" s="264" t="s">
        <v>5427</v>
      </c>
      <c r="F863" s="266"/>
      <c r="G863" s="261" t="s">
        <v>17596</v>
      </c>
      <c r="H863" s="262" t="s">
        <v>5486</v>
      </c>
      <c r="I863" s="263" t="s">
        <v>945</v>
      </c>
      <c r="J863" s="264" t="s">
        <v>5427</v>
      </c>
      <c r="K863" s="264" t="s">
        <v>5427</v>
      </c>
    </row>
    <row r="864" spans="1:11" ht="25.5" x14ac:dyDescent="0.2">
      <c r="A864" s="261">
        <v>90684</v>
      </c>
      <c r="B864" s="262" t="s">
        <v>5487</v>
      </c>
      <c r="C864" s="263" t="s">
        <v>945</v>
      </c>
      <c r="D864" s="264" t="s">
        <v>13206</v>
      </c>
      <c r="F864" s="266"/>
      <c r="G864" s="261" t="s">
        <v>17597</v>
      </c>
      <c r="H864" s="262" t="s">
        <v>5487</v>
      </c>
      <c r="I864" s="263" t="s">
        <v>945</v>
      </c>
      <c r="J864" s="264" t="s">
        <v>13206</v>
      </c>
      <c r="K864" s="264" t="s">
        <v>13206</v>
      </c>
    </row>
    <row r="865" spans="1:11" ht="25.5" x14ac:dyDescent="0.2">
      <c r="A865" s="261">
        <v>90685</v>
      </c>
      <c r="B865" s="262" t="s">
        <v>5488</v>
      </c>
      <c r="C865" s="263" t="s">
        <v>945</v>
      </c>
      <c r="D865" s="264" t="s">
        <v>17271</v>
      </c>
      <c r="F865" s="266"/>
      <c r="G865" s="261" t="s">
        <v>17598</v>
      </c>
      <c r="H865" s="262" t="s">
        <v>5488</v>
      </c>
      <c r="I865" s="263" t="s">
        <v>945</v>
      </c>
      <c r="J865" s="264" t="s">
        <v>17271</v>
      </c>
      <c r="K865" s="264" t="s">
        <v>17271</v>
      </c>
    </row>
    <row r="866" spans="1:11" ht="25.5" x14ac:dyDescent="0.2">
      <c r="A866" s="261">
        <v>90688</v>
      </c>
      <c r="B866" s="262" t="s">
        <v>5489</v>
      </c>
      <c r="C866" s="263" t="s">
        <v>945</v>
      </c>
      <c r="D866" s="264" t="s">
        <v>7469</v>
      </c>
      <c r="F866" s="266"/>
      <c r="G866" s="261" t="s">
        <v>17599</v>
      </c>
      <c r="H866" s="262" t="s">
        <v>5489</v>
      </c>
      <c r="I866" s="263" t="s">
        <v>945</v>
      </c>
      <c r="J866" s="264" t="s">
        <v>7469</v>
      </c>
      <c r="K866" s="264" t="s">
        <v>7469</v>
      </c>
    </row>
    <row r="867" spans="1:11" ht="25.5" x14ac:dyDescent="0.2">
      <c r="A867" s="261">
        <v>90689</v>
      </c>
      <c r="B867" s="262" t="s">
        <v>5491</v>
      </c>
      <c r="C867" s="263" t="s">
        <v>945</v>
      </c>
      <c r="D867" s="264" t="s">
        <v>11513</v>
      </c>
      <c r="F867" s="266"/>
      <c r="G867" s="261" t="s">
        <v>17600</v>
      </c>
      <c r="H867" s="262" t="s">
        <v>5491</v>
      </c>
      <c r="I867" s="263" t="s">
        <v>945</v>
      </c>
      <c r="J867" s="264" t="s">
        <v>11513</v>
      </c>
      <c r="K867" s="264" t="s">
        <v>11513</v>
      </c>
    </row>
    <row r="868" spans="1:11" ht="25.5" x14ac:dyDescent="0.2">
      <c r="A868" s="261">
        <v>90690</v>
      </c>
      <c r="B868" s="262" t="s">
        <v>5492</v>
      </c>
      <c r="C868" s="263" t="s">
        <v>945</v>
      </c>
      <c r="D868" s="264" t="s">
        <v>11955</v>
      </c>
      <c r="F868" s="266"/>
      <c r="G868" s="261" t="s">
        <v>17601</v>
      </c>
      <c r="H868" s="262" t="s">
        <v>5492</v>
      </c>
      <c r="I868" s="263" t="s">
        <v>945</v>
      </c>
      <c r="J868" s="264" t="s">
        <v>11955</v>
      </c>
      <c r="K868" s="264" t="s">
        <v>11955</v>
      </c>
    </row>
    <row r="869" spans="1:11" ht="25.5" x14ac:dyDescent="0.2">
      <c r="A869" s="261">
        <v>90691</v>
      </c>
      <c r="B869" s="262" t="s">
        <v>5493</v>
      </c>
      <c r="C869" s="263" t="s">
        <v>945</v>
      </c>
      <c r="D869" s="264" t="s">
        <v>8964</v>
      </c>
      <c r="F869" s="266"/>
      <c r="G869" s="261" t="s">
        <v>17602</v>
      </c>
      <c r="H869" s="262" t="s">
        <v>5493</v>
      </c>
      <c r="I869" s="263" t="s">
        <v>945</v>
      </c>
      <c r="J869" s="264" t="s">
        <v>8964</v>
      </c>
      <c r="K869" s="264" t="s">
        <v>8964</v>
      </c>
    </row>
    <row r="870" spans="1:11" ht="25.5" x14ac:dyDescent="0.2">
      <c r="A870" s="261">
        <v>90957</v>
      </c>
      <c r="B870" s="262" t="s">
        <v>5495</v>
      </c>
      <c r="C870" s="263" t="s">
        <v>945</v>
      </c>
      <c r="D870" s="264" t="s">
        <v>5496</v>
      </c>
      <c r="F870" s="266"/>
      <c r="G870" s="261" t="s">
        <v>17603</v>
      </c>
      <c r="H870" s="262" t="s">
        <v>5495</v>
      </c>
      <c r="I870" s="263" t="s">
        <v>945</v>
      </c>
      <c r="J870" s="264" t="s">
        <v>5496</v>
      </c>
      <c r="K870" s="264" t="s">
        <v>5496</v>
      </c>
    </row>
    <row r="871" spans="1:11" ht="25.5" x14ac:dyDescent="0.2">
      <c r="A871" s="261">
        <v>90958</v>
      </c>
      <c r="B871" s="262" t="s">
        <v>5497</v>
      </c>
      <c r="C871" s="263" t="s">
        <v>945</v>
      </c>
      <c r="D871" s="264" t="s">
        <v>5447</v>
      </c>
      <c r="F871" s="266"/>
      <c r="G871" s="261" t="s">
        <v>17604</v>
      </c>
      <c r="H871" s="262" t="s">
        <v>5497</v>
      </c>
      <c r="I871" s="263" t="s">
        <v>945</v>
      </c>
      <c r="J871" s="264" t="s">
        <v>5447</v>
      </c>
      <c r="K871" s="264" t="s">
        <v>5447</v>
      </c>
    </row>
    <row r="872" spans="1:11" ht="25.5" x14ac:dyDescent="0.2">
      <c r="A872" s="261">
        <v>90960</v>
      </c>
      <c r="B872" s="262" t="s">
        <v>5498</v>
      </c>
      <c r="C872" s="263" t="s">
        <v>945</v>
      </c>
      <c r="D872" s="264" t="s">
        <v>4926</v>
      </c>
      <c r="F872" s="266"/>
      <c r="G872" s="261" t="s">
        <v>17605</v>
      </c>
      <c r="H872" s="262" t="s">
        <v>5498</v>
      </c>
      <c r="I872" s="263" t="s">
        <v>945</v>
      </c>
      <c r="J872" s="264" t="s">
        <v>4926</v>
      </c>
      <c r="K872" s="264" t="s">
        <v>4926</v>
      </c>
    </row>
    <row r="873" spans="1:11" ht="25.5" x14ac:dyDescent="0.2">
      <c r="A873" s="261">
        <v>90961</v>
      </c>
      <c r="B873" s="262" t="s">
        <v>5499</v>
      </c>
      <c r="C873" s="263" t="s">
        <v>945</v>
      </c>
      <c r="D873" s="264" t="s">
        <v>5219</v>
      </c>
      <c r="F873" s="266"/>
      <c r="G873" s="261" t="s">
        <v>17606</v>
      </c>
      <c r="H873" s="262" t="s">
        <v>5499</v>
      </c>
      <c r="I873" s="263" t="s">
        <v>945</v>
      </c>
      <c r="J873" s="264" t="s">
        <v>5219</v>
      </c>
      <c r="K873" s="264" t="s">
        <v>5219</v>
      </c>
    </row>
    <row r="874" spans="1:11" ht="25.5" x14ac:dyDescent="0.2">
      <c r="A874" s="261">
        <v>90962</v>
      </c>
      <c r="B874" s="262" t="s">
        <v>5500</v>
      </c>
      <c r="C874" s="263" t="s">
        <v>945</v>
      </c>
      <c r="D874" s="264" t="s">
        <v>5060</v>
      </c>
      <c r="F874" s="266"/>
      <c r="G874" s="261" t="s">
        <v>17607</v>
      </c>
      <c r="H874" s="262" t="s">
        <v>5500</v>
      </c>
      <c r="I874" s="263" t="s">
        <v>945</v>
      </c>
      <c r="J874" s="264" t="s">
        <v>5060</v>
      </c>
      <c r="K874" s="264" t="s">
        <v>5060</v>
      </c>
    </row>
    <row r="875" spans="1:11" ht="25.5" x14ac:dyDescent="0.2">
      <c r="A875" s="261">
        <v>90963</v>
      </c>
      <c r="B875" s="262" t="s">
        <v>5501</v>
      </c>
      <c r="C875" s="263" t="s">
        <v>945</v>
      </c>
      <c r="D875" s="264" t="s">
        <v>9708</v>
      </c>
      <c r="F875" s="266"/>
      <c r="G875" s="261" t="s">
        <v>17608</v>
      </c>
      <c r="H875" s="262" t="s">
        <v>5501</v>
      </c>
      <c r="I875" s="263" t="s">
        <v>945</v>
      </c>
      <c r="J875" s="264" t="s">
        <v>9708</v>
      </c>
      <c r="K875" s="264" t="s">
        <v>9708</v>
      </c>
    </row>
    <row r="876" spans="1:11" ht="25.5" x14ac:dyDescent="0.2">
      <c r="A876" s="261">
        <v>90968</v>
      </c>
      <c r="B876" s="262" t="s">
        <v>5502</v>
      </c>
      <c r="C876" s="263" t="s">
        <v>945</v>
      </c>
      <c r="D876" s="264" t="s">
        <v>4653</v>
      </c>
      <c r="F876" s="266"/>
      <c r="G876" s="261" t="s">
        <v>17609</v>
      </c>
      <c r="H876" s="262" t="s">
        <v>5502</v>
      </c>
      <c r="I876" s="263" t="s">
        <v>945</v>
      </c>
      <c r="J876" s="264" t="s">
        <v>4653</v>
      </c>
      <c r="K876" s="264" t="s">
        <v>4653</v>
      </c>
    </row>
    <row r="877" spans="1:11" ht="25.5" x14ac:dyDescent="0.2">
      <c r="A877" s="261">
        <v>90969</v>
      </c>
      <c r="B877" s="262" t="s">
        <v>5503</v>
      </c>
      <c r="C877" s="263" t="s">
        <v>945</v>
      </c>
      <c r="D877" s="264" t="s">
        <v>5219</v>
      </c>
      <c r="F877" s="266"/>
      <c r="G877" s="261" t="s">
        <v>17610</v>
      </c>
      <c r="H877" s="262" t="s">
        <v>5503</v>
      </c>
      <c r="I877" s="263" t="s">
        <v>945</v>
      </c>
      <c r="J877" s="264" t="s">
        <v>5219</v>
      </c>
      <c r="K877" s="264" t="s">
        <v>5219</v>
      </c>
    </row>
    <row r="878" spans="1:11" ht="25.5" x14ac:dyDescent="0.2">
      <c r="A878" s="261">
        <v>90970</v>
      </c>
      <c r="B878" s="262" t="s">
        <v>5504</v>
      </c>
      <c r="C878" s="263" t="s">
        <v>945</v>
      </c>
      <c r="D878" s="264" t="s">
        <v>5441</v>
      </c>
      <c r="F878" s="266"/>
      <c r="G878" s="261" t="s">
        <v>17611</v>
      </c>
      <c r="H878" s="262" t="s">
        <v>5504</v>
      </c>
      <c r="I878" s="263" t="s">
        <v>945</v>
      </c>
      <c r="J878" s="264" t="s">
        <v>5441</v>
      </c>
      <c r="K878" s="264" t="s">
        <v>5441</v>
      </c>
    </row>
    <row r="879" spans="1:11" ht="25.5" x14ac:dyDescent="0.2">
      <c r="A879" s="261">
        <v>90971</v>
      </c>
      <c r="B879" s="262" t="s">
        <v>5505</v>
      </c>
      <c r="C879" s="263" t="s">
        <v>945</v>
      </c>
      <c r="D879" s="264" t="s">
        <v>17612</v>
      </c>
      <c r="F879" s="266"/>
      <c r="G879" s="261" t="s">
        <v>17613</v>
      </c>
      <c r="H879" s="262" t="s">
        <v>5505</v>
      </c>
      <c r="I879" s="263" t="s">
        <v>945</v>
      </c>
      <c r="J879" s="264" t="s">
        <v>17612</v>
      </c>
      <c r="K879" s="264" t="s">
        <v>17612</v>
      </c>
    </row>
    <row r="880" spans="1:11" ht="25.5" x14ac:dyDescent="0.2">
      <c r="A880" s="261">
        <v>90975</v>
      </c>
      <c r="B880" s="262" t="s">
        <v>5506</v>
      </c>
      <c r="C880" s="263" t="s">
        <v>945</v>
      </c>
      <c r="D880" s="264" t="s">
        <v>4536</v>
      </c>
      <c r="F880" s="266"/>
      <c r="G880" s="261" t="s">
        <v>17614</v>
      </c>
      <c r="H880" s="262" t="s">
        <v>5506</v>
      </c>
      <c r="I880" s="263" t="s">
        <v>945</v>
      </c>
      <c r="J880" s="264" t="s">
        <v>4536</v>
      </c>
      <c r="K880" s="264" t="s">
        <v>4536</v>
      </c>
    </row>
    <row r="881" spans="1:11" ht="25.5" x14ac:dyDescent="0.2">
      <c r="A881" s="261">
        <v>90976</v>
      </c>
      <c r="B881" s="262" t="s">
        <v>5507</v>
      </c>
      <c r="C881" s="263" t="s">
        <v>945</v>
      </c>
      <c r="D881" s="264" t="s">
        <v>5508</v>
      </c>
      <c r="F881" s="266"/>
      <c r="G881" s="261" t="s">
        <v>17615</v>
      </c>
      <c r="H881" s="262" t="s">
        <v>5507</v>
      </c>
      <c r="I881" s="263" t="s">
        <v>945</v>
      </c>
      <c r="J881" s="264" t="s">
        <v>5508</v>
      </c>
      <c r="K881" s="264" t="s">
        <v>5508</v>
      </c>
    </row>
    <row r="882" spans="1:11" ht="25.5" x14ac:dyDescent="0.2">
      <c r="A882" s="261">
        <v>90977</v>
      </c>
      <c r="B882" s="262" t="s">
        <v>5509</v>
      </c>
      <c r="C882" s="263" t="s">
        <v>945</v>
      </c>
      <c r="D882" s="264" t="s">
        <v>5510</v>
      </c>
      <c r="F882" s="266"/>
      <c r="G882" s="261" t="s">
        <v>17616</v>
      </c>
      <c r="H882" s="262" t="s">
        <v>5509</v>
      </c>
      <c r="I882" s="263" t="s">
        <v>945</v>
      </c>
      <c r="J882" s="264" t="s">
        <v>5510</v>
      </c>
      <c r="K882" s="264" t="s">
        <v>5510</v>
      </c>
    </row>
    <row r="883" spans="1:11" ht="25.5" x14ac:dyDescent="0.2">
      <c r="A883" s="261">
        <v>90978</v>
      </c>
      <c r="B883" s="262" t="s">
        <v>5511</v>
      </c>
      <c r="C883" s="263" t="s">
        <v>945</v>
      </c>
      <c r="D883" s="264" t="s">
        <v>17617</v>
      </c>
      <c r="F883" s="266"/>
      <c r="G883" s="261" t="s">
        <v>17618</v>
      </c>
      <c r="H883" s="262" t="s">
        <v>5511</v>
      </c>
      <c r="I883" s="263" t="s">
        <v>945</v>
      </c>
      <c r="J883" s="264" t="s">
        <v>17617</v>
      </c>
      <c r="K883" s="264" t="s">
        <v>17617</v>
      </c>
    </row>
    <row r="884" spans="1:11" ht="25.5" x14ac:dyDescent="0.2">
      <c r="A884" s="261">
        <v>90992</v>
      </c>
      <c r="B884" s="262" t="s">
        <v>5512</v>
      </c>
      <c r="C884" s="263" t="s">
        <v>945</v>
      </c>
      <c r="D884" s="264" t="s">
        <v>5513</v>
      </c>
      <c r="F884" s="266"/>
      <c r="G884" s="261" t="s">
        <v>17619</v>
      </c>
      <c r="H884" s="262" t="s">
        <v>5512</v>
      </c>
      <c r="I884" s="263" t="s">
        <v>945</v>
      </c>
      <c r="J884" s="264" t="s">
        <v>5513</v>
      </c>
      <c r="K884" s="264" t="s">
        <v>5513</v>
      </c>
    </row>
    <row r="885" spans="1:11" ht="25.5" x14ac:dyDescent="0.2">
      <c r="A885" s="261">
        <v>90993</v>
      </c>
      <c r="B885" s="262" t="s">
        <v>5514</v>
      </c>
      <c r="C885" s="263" t="s">
        <v>945</v>
      </c>
      <c r="D885" s="264" t="s">
        <v>5515</v>
      </c>
      <c r="F885" s="266"/>
      <c r="G885" s="261" t="s">
        <v>17620</v>
      </c>
      <c r="H885" s="262" t="s">
        <v>5514</v>
      </c>
      <c r="I885" s="263" t="s">
        <v>945</v>
      </c>
      <c r="J885" s="264" t="s">
        <v>5515</v>
      </c>
      <c r="K885" s="264" t="s">
        <v>5515</v>
      </c>
    </row>
    <row r="886" spans="1:11" ht="25.5" x14ac:dyDescent="0.2">
      <c r="A886" s="261">
        <v>90994</v>
      </c>
      <c r="B886" s="262" t="s">
        <v>5516</v>
      </c>
      <c r="C886" s="263" t="s">
        <v>945</v>
      </c>
      <c r="D886" s="264" t="s">
        <v>5517</v>
      </c>
      <c r="F886" s="266"/>
      <c r="G886" s="261" t="s">
        <v>17621</v>
      </c>
      <c r="H886" s="262" t="s">
        <v>5516</v>
      </c>
      <c r="I886" s="263" t="s">
        <v>945</v>
      </c>
      <c r="J886" s="264" t="s">
        <v>5517</v>
      </c>
      <c r="K886" s="264" t="s">
        <v>5517</v>
      </c>
    </row>
    <row r="887" spans="1:11" ht="25.5" x14ac:dyDescent="0.2">
      <c r="A887" s="261">
        <v>90995</v>
      </c>
      <c r="B887" s="262" t="s">
        <v>5518</v>
      </c>
      <c r="C887" s="263" t="s">
        <v>945</v>
      </c>
      <c r="D887" s="264" t="s">
        <v>17622</v>
      </c>
      <c r="F887" s="266"/>
      <c r="G887" s="261" t="s">
        <v>17623</v>
      </c>
      <c r="H887" s="262" t="s">
        <v>5518</v>
      </c>
      <c r="I887" s="263" t="s">
        <v>945</v>
      </c>
      <c r="J887" s="264" t="s">
        <v>17622</v>
      </c>
      <c r="K887" s="264" t="s">
        <v>17622</v>
      </c>
    </row>
    <row r="888" spans="1:11" ht="38.25" x14ac:dyDescent="0.2">
      <c r="A888" s="261">
        <v>91021</v>
      </c>
      <c r="B888" s="262" t="s">
        <v>5519</v>
      </c>
      <c r="C888" s="263" t="s">
        <v>945</v>
      </c>
      <c r="D888" s="264" t="s">
        <v>5760</v>
      </c>
      <c r="F888" s="266"/>
      <c r="G888" s="261" t="s">
        <v>17624</v>
      </c>
      <c r="H888" s="262" t="s">
        <v>5519</v>
      </c>
      <c r="I888" s="263" t="s">
        <v>945</v>
      </c>
      <c r="J888" s="264" t="s">
        <v>5760</v>
      </c>
      <c r="K888" s="264" t="s">
        <v>5760</v>
      </c>
    </row>
    <row r="889" spans="1:11" ht="25.5" x14ac:dyDescent="0.2">
      <c r="A889" s="261">
        <v>91026</v>
      </c>
      <c r="B889" s="262" t="s">
        <v>5521</v>
      </c>
      <c r="C889" s="263" t="s">
        <v>945</v>
      </c>
      <c r="D889" s="264" t="s">
        <v>5522</v>
      </c>
      <c r="F889" s="266"/>
      <c r="G889" s="261" t="s">
        <v>17625</v>
      </c>
      <c r="H889" s="262" t="s">
        <v>5521</v>
      </c>
      <c r="I889" s="263" t="s">
        <v>945</v>
      </c>
      <c r="J889" s="264" t="s">
        <v>5522</v>
      </c>
      <c r="K889" s="264" t="s">
        <v>5522</v>
      </c>
    </row>
    <row r="890" spans="1:11" ht="25.5" x14ac:dyDescent="0.2">
      <c r="A890" s="261">
        <v>91027</v>
      </c>
      <c r="B890" s="262" t="s">
        <v>5523</v>
      </c>
      <c r="C890" s="263" t="s">
        <v>945</v>
      </c>
      <c r="D890" s="264" t="s">
        <v>5524</v>
      </c>
      <c r="F890" s="266"/>
      <c r="G890" s="261" t="s">
        <v>17626</v>
      </c>
      <c r="H890" s="262" t="s">
        <v>5523</v>
      </c>
      <c r="I890" s="263" t="s">
        <v>945</v>
      </c>
      <c r="J890" s="264" t="s">
        <v>5524</v>
      </c>
      <c r="K890" s="264" t="s">
        <v>5524</v>
      </c>
    </row>
    <row r="891" spans="1:11" ht="25.5" x14ac:dyDescent="0.2">
      <c r="A891" s="261">
        <v>91028</v>
      </c>
      <c r="B891" s="262" t="s">
        <v>5525</v>
      </c>
      <c r="C891" s="263" t="s">
        <v>945</v>
      </c>
      <c r="D891" s="264" t="s">
        <v>5526</v>
      </c>
      <c r="F891" s="266"/>
      <c r="G891" s="261" t="s">
        <v>17627</v>
      </c>
      <c r="H891" s="262" t="s">
        <v>5525</v>
      </c>
      <c r="I891" s="263" t="s">
        <v>945</v>
      </c>
      <c r="J891" s="264" t="s">
        <v>5526</v>
      </c>
      <c r="K891" s="264" t="s">
        <v>5526</v>
      </c>
    </row>
    <row r="892" spans="1:11" ht="25.5" x14ac:dyDescent="0.2">
      <c r="A892" s="261">
        <v>91029</v>
      </c>
      <c r="B892" s="262" t="s">
        <v>5527</v>
      </c>
      <c r="C892" s="263" t="s">
        <v>945</v>
      </c>
      <c r="D892" s="264" t="s">
        <v>5528</v>
      </c>
      <c r="F892" s="266"/>
      <c r="G892" s="261" t="s">
        <v>17628</v>
      </c>
      <c r="H892" s="262" t="s">
        <v>5527</v>
      </c>
      <c r="I892" s="263" t="s">
        <v>945</v>
      </c>
      <c r="J892" s="264" t="s">
        <v>5528</v>
      </c>
      <c r="K892" s="264" t="s">
        <v>5528</v>
      </c>
    </row>
    <row r="893" spans="1:11" ht="25.5" x14ac:dyDescent="0.2">
      <c r="A893" s="261">
        <v>91030</v>
      </c>
      <c r="B893" s="262" t="s">
        <v>5529</v>
      </c>
      <c r="C893" s="263" t="s">
        <v>945</v>
      </c>
      <c r="D893" s="264" t="s">
        <v>17629</v>
      </c>
      <c r="F893" s="266"/>
      <c r="G893" s="261" t="s">
        <v>17630</v>
      </c>
      <c r="H893" s="262" t="s">
        <v>5529</v>
      </c>
      <c r="I893" s="263" t="s">
        <v>945</v>
      </c>
      <c r="J893" s="264" t="s">
        <v>17629</v>
      </c>
      <c r="K893" s="264" t="s">
        <v>17629</v>
      </c>
    </row>
    <row r="894" spans="1:11" ht="25.5" x14ac:dyDescent="0.2">
      <c r="A894" s="261">
        <v>91273</v>
      </c>
      <c r="B894" s="262" t="s">
        <v>5530</v>
      </c>
      <c r="C894" s="263" t="s">
        <v>945</v>
      </c>
      <c r="D894" s="264" t="s">
        <v>5531</v>
      </c>
      <c r="F894" s="266"/>
      <c r="G894" s="261" t="s">
        <v>17631</v>
      </c>
      <c r="H894" s="262" t="s">
        <v>5530</v>
      </c>
      <c r="I894" s="263" t="s">
        <v>945</v>
      </c>
      <c r="J894" s="264" t="s">
        <v>5531</v>
      </c>
      <c r="K894" s="264" t="s">
        <v>5531</v>
      </c>
    </row>
    <row r="895" spans="1:11" ht="25.5" x14ac:dyDescent="0.2">
      <c r="A895" s="261">
        <v>91274</v>
      </c>
      <c r="B895" s="262" t="s">
        <v>5532</v>
      </c>
      <c r="C895" s="263" t="s">
        <v>945</v>
      </c>
      <c r="D895" s="264" t="s">
        <v>5037</v>
      </c>
      <c r="F895" s="266"/>
      <c r="G895" s="261" t="s">
        <v>17632</v>
      </c>
      <c r="H895" s="262" t="s">
        <v>5532</v>
      </c>
      <c r="I895" s="263" t="s">
        <v>945</v>
      </c>
      <c r="J895" s="264" t="s">
        <v>5037</v>
      </c>
      <c r="K895" s="264" t="s">
        <v>5037</v>
      </c>
    </row>
    <row r="896" spans="1:11" ht="25.5" x14ac:dyDescent="0.2">
      <c r="A896" s="261">
        <v>91275</v>
      </c>
      <c r="B896" s="262" t="s">
        <v>5533</v>
      </c>
      <c r="C896" s="263" t="s">
        <v>945</v>
      </c>
      <c r="D896" s="264" t="s">
        <v>4946</v>
      </c>
      <c r="F896" s="266"/>
      <c r="G896" s="261" t="s">
        <v>17633</v>
      </c>
      <c r="H896" s="262" t="s">
        <v>5533</v>
      </c>
      <c r="I896" s="263" t="s">
        <v>945</v>
      </c>
      <c r="J896" s="264" t="s">
        <v>4946</v>
      </c>
      <c r="K896" s="264" t="s">
        <v>4946</v>
      </c>
    </row>
    <row r="897" spans="1:11" ht="25.5" x14ac:dyDescent="0.2">
      <c r="A897" s="261">
        <v>91276</v>
      </c>
      <c r="B897" s="262" t="s">
        <v>5534</v>
      </c>
      <c r="C897" s="263" t="s">
        <v>945</v>
      </c>
      <c r="D897" s="264" t="s">
        <v>4628</v>
      </c>
      <c r="F897" s="266"/>
      <c r="G897" s="261" t="s">
        <v>17634</v>
      </c>
      <c r="H897" s="262" t="s">
        <v>5534</v>
      </c>
      <c r="I897" s="263" t="s">
        <v>945</v>
      </c>
      <c r="J897" s="264" t="s">
        <v>4628</v>
      </c>
      <c r="K897" s="264" t="s">
        <v>4628</v>
      </c>
    </row>
    <row r="898" spans="1:11" ht="38.25" x14ac:dyDescent="0.2">
      <c r="A898" s="261">
        <v>91279</v>
      </c>
      <c r="B898" s="262" t="s">
        <v>5535</v>
      </c>
      <c r="C898" s="263" t="s">
        <v>945</v>
      </c>
      <c r="D898" s="264" t="s">
        <v>11820</v>
      </c>
      <c r="F898" s="266"/>
      <c r="G898" s="261" t="s">
        <v>17635</v>
      </c>
      <c r="H898" s="262" t="s">
        <v>5535</v>
      </c>
      <c r="I898" s="263" t="s">
        <v>945</v>
      </c>
      <c r="J898" s="264" t="s">
        <v>11820</v>
      </c>
      <c r="K898" s="264" t="s">
        <v>11820</v>
      </c>
    </row>
    <row r="899" spans="1:11" ht="38.25" x14ac:dyDescent="0.2">
      <c r="A899" s="261">
        <v>91280</v>
      </c>
      <c r="B899" s="262" t="s">
        <v>5536</v>
      </c>
      <c r="C899" s="263" t="s">
        <v>945</v>
      </c>
      <c r="D899" s="264" t="s">
        <v>5210</v>
      </c>
      <c r="F899" s="266"/>
      <c r="G899" s="261" t="s">
        <v>17636</v>
      </c>
      <c r="H899" s="262" t="s">
        <v>5536</v>
      </c>
      <c r="I899" s="263" t="s">
        <v>945</v>
      </c>
      <c r="J899" s="264" t="s">
        <v>5210</v>
      </c>
      <c r="K899" s="264" t="s">
        <v>5210</v>
      </c>
    </row>
    <row r="900" spans="1:11" ht="38.25" x14ac:dyDescent="0.2">
      <c r="A900" s="261">
        <v>91281</v>
      </c>
      <c r="B900" s="262" t="s">
        <v>5537</v>
      </c>
      <c r="C900" s="263" t="s">
        <v>945</v>
      </c>
      <c r="D900" s="264" t="s">
        <v>5212</v>
      </c>
      <c r="F900" s="266"/>
      <c r="G900" s="261" t="s">
        <v>17637</v>
      </c>
      <c r="H900" s="262" t="s">
        <v>5537</v>
      </c>
      <c r="I900" s="263" t="s">
        <v>945</v>
      </c>
      <c r="J900" s="264" t="s">
        <v>5212</v>
      </c>
      <c r="K900" s="264" t="s">
        <v>5212</v>
      </c>
    </row>
    <row r="901" spans="1:11" ht="38.25" x14ac:dyDescent="0.2">
      <c r="A901" s="261">
        <v>91282</v>
      </c>
      <c r="B901" s="262" t="s">
        <v>5539</v>
      </c>
      <c r="C901" s="263" t="s">
        <v>945</v>
      </c>
      <c r="D901" s="264" t="s">
        <v>11983</v>
      </c>
      <c r="F901" s="266"/>
      <c r="G901" s="261" t="s">
        <v>17638</v>
      </c>
      <c r="H901" s="262" t="s">
        <v>5539</v>
      </c>
      <c r="I901" s="263" t="s">
        <v>945</v>
      </c>
      <c r="J901" s="264" t="s">
        <v>11983</v>
      </c>
      <c r="K901" s="264" t="s">
        <v>11983</v>
      </c>
    </row>
    <row r="902" spans="1:11" ht="25.5" x14ac:dyDescent="0.2">
      <c r="A902" s="261">
        <v>91354</v>
      </c>
      <c r="B902" s="262" t="s">
        <v>5540</v>
      </c>
      <c r="C902" s="263" t="s">
        <v>945</v>
      </c>
      <c r="D902" s="264" t="s">
        <v>5541</v>
      </c>
      <c r="F902" s="266"/>
      <c r="G902" s="261" t="s">
        <v>17639</v>
      </c>
      <c r="H902" s="262" t="s">
        <v>5540</v>
      </c>
      <c r="I902" s="263" t="s">
        <v>945</v>
      </c>
      <c r="J902" s="264" t="s">
        <v>5541</v>
      </c>
      <c r="K902" s="264" t="s">
        <v>5541</v>
      </c>
    </row>
    <row r="903" spans="1:11" ht="25.5" x14ac:dyDescent="0.2">
      <c r="A903" s="261">
        <v>91355</v>
      </c>
      <c r="B903" s="262" t="s">
        <v>5542</v>
      </c>
      <c r="C903" s="263" t="s">
        <v>945</v>
      </c>
      <c r="D903" s="264" t="s">
        <v>4339</v>
      </c>
      <c r="F903" s="266"/>
      <c r="G903" s="261" t="s">
        <v>17640</v>
      </c>
      <c r="H903" s="262" t="s">
        <v>5542</v>
      </c>
      <c r="I903" s="263" t="s">
        <v>945</v>
      </c>
      <c r="J903" s="264" t="s">
        <v>4339</v>
      </c>
      <c r="K903" s="264" t="s">
        <v>4339</v>
      </c>
    </row>
    <row r="904" spans="1:11" ht="25.5" x14ac:dyDescent="0.2">
      <c r="A904" s="261">
        <v>91356</v>
      </c>
      <c r="B904" s="262" t="s">
        <v>5543</v>
      </c>
      <c r="C904" s="263" t="s">
        <v>945</v>
      </c>
      <c r="D904" s="264" t="s">
        <v>5544</v>
      </c>
      <c r="F904" s="266"/>
      <c r="G904" s="261" t="s">
        <v>17641</v>
      </c>
      <c r="H904" s="262" t="s">
        <v>5543</v>
      </c>
      <c r="I904" s="263" t="s">
        <v>945</v>
      </c>
      <c r="J904" s="264" t="s">
        <v>5544</v>
      </c>
      <c r="K904" s="264" t="s">
        <v>5544</v>
      </c>
    </row>
    <row r="905" spans="1:11" ht="38.25" x14ac:dyDescent="0.2">
      <c r="A905" s="261">
        <v>91359</v>
      </c>
      <c r="B905" s="262" t="s">
        <v>5545</v>
      </c>
      <c r="C905" s="263" t="s">
        <v>945</v>
      </c>
      <c r="D905" s="264" t="s">
        <v>14133</v>
      </c>
      <c r="F905" s="266"/>
      <c r="G905" s="261" t="s">
        <v>17642</v>
      </c>
      <c r="H905" s="262" t="s">
        <v>5545</v>
      </c>
      <c r="I905" s="263" t="s">
        <v>945</v>
      </c>
      <c r="J905" s="264" t="s">
        <v>14133</v>
      </c>
      <c r="K905" s="264" t="s">
        <v>14133</v>
      </c>
    </row>
    <row r="906" spans="1:11" ht="25.5" x14ac:dyDescent="0.2">
      <c r="A906" s="261">
        <v>91360</v>
      </c>
      <c r="B906" s="262" t="s">
        <v>5547</v>
      </c>
      <c r="C906" s="263" t="s">
        <v>945</v>
      </c>
      <c r="D906" s="264" t="s">
        <v>5685</v>
      </c>
      <c r="F906" s="266"/>
      <c r="G906" s="261" t="s">
        <v>17643</v>
      </c>
      <c r="H906" s="262" t="s">
        <v>5547</v>
      </c>
      <c r="I906" s="263" t="s">
        <v>945</v>
      </c>
      <c r="J906" s="264" t="s">
        <v>5685</v>
      </c>
      <c r="K906" s="264" t="s">
        <v>5685</v>
      </c>
    </row>
    <row r="907" spans="1:11" ht="38.25" x14ac:dyDescent="0.2">
      <c r="A907" s="261">
        <v>91361</v>
      </c>
      <c r="B907" s="262" t="s">
        <v>5548</v>
      </c>
      <c r="C907" s="263" t="s">
        <v>945</v>
      </c>
      <c r="D907" s="264" t="s">
        <v>5341</v>
      </c>
      <c r="F907" s="266"/>
      <c r="G907" s="261" t="s">
        <v>17644</v>
      </c>
      <c r="H907" s="262" t="s">
        <v>5548</v>
      </c>
      <c r="I907" s="263" t="s">
        <v>945</v>
      </c>
      <c r="J907" s="264" t="s">
        <v>5341</v>
      </c>
      <c r="K907" s="264" t="s">
        <v>5341</v>
      </c>
    </row>
    <row r="908" spans="1:11" ht="38.25" x14ac:dyDescent="0.2">
      <c r="A908" s="261">
        <v>91367</v>
      </c>
      <c r="B908" s="262" t="s">
        <v>5549</v>
      </c>
      <c r="C908" s="263" t="s">
        <v>945</v>
      </c>
      <c r="D908" s="264" t="s">
        <v>5550</v>
      </c>
      <c r="F908" s="266"/>
      <c r="G908" s="261" t="s">
        <v>17645</v>
      </c>
      <c r="H908" s="262" t="s">
        <v>5549</v>
      </c>
      <c r="I908" s="263" t="s">
        <v>945</v>
      </c>
      <c r="J908" s="264" t="s">
        <v>5550</v>
      </c>
      <c r="K908" s="264" t="s">
        <v>5550</v>
      </c>
    </row>
    <row r="909" spans="1:11" ht="25.5" x14ac:dyDescent="0.2">
      <c r="A909" s="261">
        <v>91368</v>
      </c>
      <c r="B909" s="262" t="s">
        <v>5551</v>
      </c>
      <c r="C909" s="263" t="s">
        <v>945</v>
      </c>
      <c r="D909" s="264" t="s">
        <v>5552</v>
      </c>
      <c r="F909" s="266"/>
      <c r="G909" s="261" t="s">
        <v>17646</v>
      </c>
      <c r="H909" s="262" t="s">
        <v>5551</v>
      </c>
      <c r="I909" s="263" t="s">
        <v>945</v>
      </c>
      <c r="J909" s="264" t="s">
        <v>5552</v>
      </c>
      <c r="K909" s="264" t="s">
        <v>5552</v>
      </c>
    </row>
    <row r="910" spans="1:11" ht="38.25" x14ac:dyDescent="0.2">
      <c r="A910" s="261">
        <v>91369</v>
      </c>
      <c r="B910" s="262" t="s">
        <v>5553</v>
      </c>
      <c r="C910" s="263" t="s">
        <v>945</v>
      </c>
      <c r="D910" s="264" t="s">
        <v>5554</v>
      </c>
      <c r="F910" s="266"/>
      <c r="G910" s="261" t="s">
        <v>17647</v>
      </c>
      <c r="H910" s="262" t="s">
        <v>5553</v>
      </c>
      <c r="I910" s="263" t="s">
        <v>945</v>
      </c>
      <c r="J910" s="264" t="s">
        <v>5554</v>
      </c>
      <c r="K910" s="264" t="s">
        <v>5554</v>
      </c>
    </row>
    <row r="911" spans="1:11" ht="25.5" x14ac:dyDescent="0.2">
      <c r="A911" s="261">
        <v>91375</v>
      </c>
      <c r="B911" s="262" t="s">
        <v>5555</v>
      </c>
      <c r="C911" s="263" t="s">
        <v>945</v>
      </c>
      <c r="D911" s="264" t="s">
        <v>5556</v>
      </c>
      <c r="F911" s="266"/>
      <c r="G911" s="261" t="s">
        <v>17648</v>
      </c>
      <c r="H911" s="262" t="s">
        <v>5555</v>
      </c>
      <c r="I911" s="263" t="s">
        <v>945</v>
      </c>
      <c r="J911" s="264" t="s">
        <v>5556</v>
      </c>
      <c r="K911" s="264" t="s">
        <v>5556</v>
      </c>
    </row>
    <row r="912" spans="1:11" ht="25.5" x14ac:dyDescent="0.2">
      <c r="A912" s="261">
        <v>91376</v>
      </c>
      <c r="B912" s="262" t="s">
        <v>5557</v>
      </c>
      <c r="C912" s="263" t="s">
        <v>945</v>
      </c>
      <c r="D912" s="264" t="s">
        <v>5558</v>
      </c>
      <c r="F912" s="266"/>
      <c r="G912" s="261" t="s">
        <v>17649</v>
      </c>
      <c r="H912" s="262" t="s">
        <v>5557</v>
      </c>
      <c r="I912" s="263" t="s">
        <v>945</v>
      </c>
      <c r="J912" s="264" t="s">
        <v>5558</v>
      </c>
      <c r="K912" s="264" t="s">
        <v>5558</v>
      </c>
    </row>
    <row r="913" spans="1:11" ht="25.5" x14ac:dyDescent="0.2">
      <c r="A913" s="261">
        <v>91377</v>
      </c>
      <c r="B913" s="262" t="s">
        <v>5559</v>
      </c>
      <c r="C913" s="263" t="s">
        <v>945</v>
      </c>
      <c r="D913" s="264" t="s">
        <v>5447</v>
      </c>
      <c r="F913" s="266"/>
      <c r="G913" s="261" t="s">
        <v>17650</v>
      </c>
      <c r="H913" s="262" t="s">
        <v>5559</v>
      </c>
      <c r="I913" s="263" t="s">
        <v>945</v>
      </c>
      <c r="J913" s="264" t="s">
        <v>5447</v>
      </c>
      <c r="K913" s="264" t="s">
        <v>5447</v>
      </c>
    </row>
    <row r="914" spans="1:11" ht="38.25" x14ac:dyDescent="0.2">
      <c r="A914" s="261">
        <v>91380</v>
      </c>
      <c r="B914" s="262" t="s">
        <v>5560</v>
      </c>
      <c r="C914" s="263" t="s">
        <v>945</v>
      </c>
      <c r="D914" s="264" t="s">
        <v>5561</v>
      </c>
      <c r="F914" s="266"/>
      <c r="G914" s="261" t="s">
        <v>17651</v>
      </c>
      <c r="H914" s="262" t="s">
        <v>5560</v>
      </c>
      <c r="I914" s="263" t="s">
        <v>945</v>
      </c>
      <c r="J914" s="264" t="s">
        <v>5561</v>
      </c>
      <c r="K914" s="264" t="s">
        <v>5561</v>
      </c>
    </row>
    <row r="915" spans="1:11" ht="38.25" x14ac:dyDescent="0.2">
      <c r="A915" s="261">
        <v>91381</v>
      </c>
      <c r="B915" s="262" t="s">
        <v>5562</v>
      </c>
      <c r="C915" s="263" t="s">
        <v>945</v>
      </c>
      <c r="D915" s="264" t="s">
        <v>5563</v>
      </c>
      <c r="F915" s="266"/>
      <c r="G915" s="261" t="s">
        <v>17652</v>
      </c>
      <c r="H915" s="262" t="s">
        <v>5562</v>
      </c>
      <c r="I915" s="263" t="s">
        <v>945</v>
      </c>
      <c r="J915" s="264" t="s">
        <v>5563</v>
      </c>
      <c r="K915" s="264" t="s">
        <v>5563</v>
      </c>
    </row>
    <row r="916" spans="1:11" ht="38.25" x14ac:dyDescent="0.2">
      <c r="A916" s="261">
        <v>91382</v>
      </c>
      <c r="B916" s="262" t="s">
        <v>5564</v>
      </c>
      <c r="C916" s="263" t="s">
        <v>945</v>
      </c>
      <c r="D916" s="264" t="s">
        <v>5565</v>
      </c>
      <c r="F916" s="266"/>
      <c r="G916" s="261" t="s">
        <v>17653</v>
      </c>
      <c r="H916" s="262" t="s">
        <v>5564</v>
      </c>
      <c r="I916" s="263" t="s">
        <v>945</v>
      </c>
      <c r="J916" s="264" t="s">
        <v>5565</v>
      </c>
      <c r="K916" s="264" t="s">
        <v>5565</v>
      </c>
    </row>
    <row r="917" spans="1:11" ht="38.25" x14ac:dyDescent="0.2">
      <c r="A917" s="261">
        <v>91383</v>
      </c>
      <c r="B917" s="262" t="s">
        <v>5566</v>
      </c>
      <c r="C917" s="263" t="s">
        <v>945</v>
      </c>
      <c r="D917" s="264" t="s">
        <v>5567</v>
      </c>
      <c r="F917" s="266"/>
      <c r="G917" s="261" t="s">
        <v>17654</v>
      </c>
      <c r="H917" s="262" t="s">
        <v>5566</v>
      </c>
      <c r="I917" s="263" t="s">
        <v>945</v>
      </c>
      <c r="J917" s="264" t="s">
        <v>5567</v>
      </c>
      <c r="K917" s="264" t="s">
        <v>5567</v>
      </c>
    </row>
    <row r="918" spans="1:11" ht="38.25" x14ac:dyDescent="0.2">
      <c r="A918" s="261">
        <v>91384</v>
      </c>
      <c r="B918" s="262" t="s">
        <v>5568</v>
      </c>
      <c r="C918" s="263" t="s">
        <v>945</v>
      </c>
      <c r="D918" s="264" t="s">
        <v>17344</v>
      </c>
      <c r="F918" s="266"/>
      <c r="G918" s="261" t="s">
        <v>17655</v>
      </c>
      <c r="H918" s="262" t="s">
        <v>5568</v>
      </c>
      <c r="I918" s="263" t="s">
        <v>945</v>
      </c>
      <c r="J918" s="264" t="s">
        <v>17344</v>
      </c>
      <c r="K918" s="264" t="s">
        <v>17344</v>
      </c>
    </row>
    <row r="919" spans="1:11" ht="38.25" x14ac:dyDescent="0.2">
      <c r="A919" s="261">
        <v>91390</v>
      </c>
      <c r="B919" s="262" t="s">
        <v>5569</v>
      </c>
      <c r="C919" s="263" t="s">
        <v>945</v>
      </c>
      <c r="D919" s="264" t="s">
        <v>5570</v>
      </c>
      <c r="F919" s="266"/>
      <c r="G919" s="261" t="s">
        <v>17656</v>
      </c>
      <c r="H919" s="262" t="s">
        <v>5569</v>
      </c>
      <c r="I919" s="263" t="s">
        <v>945</v>
      </c>
      <c r="J919" s="264" t="s">
        <v>5570</v>
      </c>
      <c r="K919" s="264" t="s">
        <v>5570</v>
      </c>
    </row>
    <row r="920" spans="1:11" ht="38.25" x14ac:dyDescent="0.2">
      <c r="A920" s="261">
        <v>91391</v>
      </c>
      <c r="B920" s="262" t="s">
        <v>5571</v>
      </c>
      <c r="C920" s="263" t="s">
        <v>945</v>
      </c>
      <c r="D920" s="264" t="s">
        <v>5572</v>
      </c>
      <c r="F920" s="266"/>
      <c r="G920" s="261" t="s">
        <v>17657</v>
      </c>
      <c r="H920" s="262" t="s">
        <v>5571</v>
      </c>
      <c r="I920" s="263" t="s">
        <v>945</v>
      </c>
      <c r="J920" s="264" t="s">
        <v>5572</v>
      </c>
      <c r="K920" s="264" t="s">
        <v>5572</v>
      </c>
    </row>
    <row r="921" spans="1:11" ht="38.25" x14ac:dyDescent="0.2">
      <c r="A921" s="261">
        <v>91392</v>
      </c>
      <c r="B921" s="262" t="s">
        <v>5573</v>
      </c>
      <c r="C921" s="263" t="s">
        <v>945</v>
      </c>
      <c r="D921" s="264" t="s">
        <v>5231</v>
      </c>
      <c r="F921" s="266"/>
      <c r="G921" s="261" t="s">
        <v>17658</v>
      </c>
      <c r="H921" s="262" t="s">
        <v>5573</v>
      </c>
      <c r="I921" s="263" t="s">
        <v>945</v>
      </c>
      <c r="J921" s="264" t="s">
        <v>5231</v>
      </c>
      <c r="K921" s="264" t="s">
        <v>5231</v>
      </c>
    </row>
    <row r="922" spans="1:11" ht="38.25" x14ac:dyDescent="0.2">
      <c r="A922" s="261">
        <v>91396</v>
      </c>
      <c r="B922" s="262" t="s">
        <v>5574</v>
      </c>
      <c r="C922" s="263" t="s">
        <v>945</v>
      </c>
      <c r="D922" s="264" t="s">
        <v>7205</v>
      </c>
      <c r="F922" s="266"/>
      <c r="G922" s="261" t="s">
        <v>17659</v>
      </c>
      <c r="H922" s="262" t="s">
        <v>5574</v>
      </c>
      <c r="I922" s="263" t="s">
        <v>945</v>
      </c>
      <c r="J922" s="264" t="s">
        <v>7205</v>
      </c>
      <c r="K922" s="264" t="s">
        <v>7205</v>
      </c>
    </row>
    <row r="923" spans="1:11" ht="38.25" x14ac:dyDescent="0.2">
      <c r="A923" s="261">
        <v>91397</v>
      </c>
      <c r="B923" s="262" t="s">
        <v>5575</v>
      </c>
      <c r="C923" s="263" t="s">
        <v>945</v>
      </c>
      <c r="D923" s="264" t="s">
        <v>4216</v>
      </c>
      <c r="F923" s="266"/>
      <c r="G923" s="261" t="s">
        <v>17660</v>
      </c>
      <c r="H923" s="262" t="s">
        <v>5575</v>
      </c>
      <c r="I923" s="263" t="s">
        <v>945</v>
      </c>
      <c r="J923" s="264" t="s">
        <v>4216</v>
      </c>
      <c r="K923" s="264" t="s">
        <v>4216</v>
      </c>
    </row>
    <row r="924" spans="1:11" ht="38.25" x14ac:dyDescent="0.2">
      <c r="A924" s="261">
        <v>91398</v>
      </c>
      <c r="B924" s="262" t="s">
        <v>5577</v>
      </c>
      <c r="C924" s="263" t="s">
        <v>945</v>
      </c>
      <c r="D924" s="264" t="s">
        <v>5565</v>
      </c>
      <c r="F924" s="266"/>
      <c r="G924" s="261" t="s">
        <v>17661</v>
      </c>
      <c r="H924" s="262" t="s">
        <v>5577</v>
      </c>
      <c r="I924" s="263" t="s">
        <v>945</v>
      </c>
      <c r="J924" s="264" t="s">
        <v>5565</v>
      </c>
      <c r="K924" s="264" t="s">
        <v>5565</v>
      </c>
    </row>
    <row r="925" spans="1:11" ht="38.25" x14ac:dyDescent="0.2">
      <c r="A925" s="261">
        <v>91402</v>
      </c>
      <c r="B925" s="262" t="s">
        <v>5578</v>
      </c>
      <c r="C925" s="263" t="s">
        <v>945</v>
      </c>
      <c r="D925" s="264" t="s">
        <v>4373</v>
      </c>
      <c r="F925" s="266"/>
      <c r="G925" s="261" t="s">
        <v>17662</v>
      </c>
      <c r="H925" s="262" t="s">
        <v>5578</v>
      </c>
      <c r="I925" s="263" t="s">
        <v>945</v>
      </c>
      <c r="J925" s="264" t="s">
        <v>4373</v>
      </c>
      <c r="K925" s="264" t="s">
        <v>4373</v>
      </c>
    </row>
    <row r="926" spans="1:11" ht="38.25" x14ac:dyDescent="0.2">
      <c r="A926" s="261">
        <v>91466</v>
      </c>
      <c r="B926" s="262" t="s">
        <v>5579</v>
      </c>
      <c r="C926" s="263" t="s">
        <v>945</v>
      </c>
      <c r="D926" s="264" t="s">
        <v>5219</v>
      </c>
      <c r="F926" s="266"/>
      <c r="G926" s="261" t="s">
        <v>17663</v>
      </c>
      <c r="H926" s="262" t="s">
        <v>5579</v>
      </c>
      <c r="I926" s="263" t="s">
        <v>945</v>
      </c>
      <c r="J926" s="264" t="s">
        <v>5219</v>
      </c>
      <c r="K926" s="264" t="s">
        <v>5219</v>
      </c>
    </row>
    <row r="927" spans="1:11" ht="38.25" x14ac:dyDescent="0.2">
      <c r="A927" s="261">
        <v>91467</v>
      </c>
      <c r="B927" s="262" t="s">
        <v>5581</v>
      </c>
      <c r="C927" s="263" t="s">
        <v>945</v>
      </c>
      <c r="D927" s="264" t="s">
        <v>12958</v>
      </c>
      <c r="F927" s="266"/>
      <c r="G927" s="261" t="s">
        <v>17664</v>
      </c>
      <c r="H927" s="262" t="s">
        <v>5581</v>
      </c>
      <c r="I927" s="263" t="s">
        <v>945</v>
      </c>
      <c r="J927" s="264" t="s">
        <v>12958</v>
      </c>
      <c r="K927" s="264" t="s">
        <v>12958</v>
      </c>
    </row>
    <row r="928" spans="1:11" ht="38.25" x14ac:dyDescent="0.2">
      <c r="A928" s="261">
        <v>91468</v>
      </c>
      <c r="B928" s="262" t="s">
        <v>5582</v>
      </c>
      <c r="C928" s="263" t="s">
        <v>945</v>
      </c>
      <c r="D928" s="264" t="s">
        <v>5583</v>
      </c>
      <c r="F928" s="266"/>
      <c r="G928" s="261" t="s">
        <v>17665</v>
      </c>
      <c r="H928" s="262" t="s">
        <v>5582</v>
      </c>
      <c r="I928" s="263" t="s">
        <v>945</v>
      </c>
      <c r="J928" s="264" t="s">
        <v>5583</v>
      </c>
      <c r="K928" s="264" t="s">
        <v>5583</v>
      </c>
    </row>
    <row r="929" spans="1:11" ht="38.25" x14ac:dyDescent="0.2">
      <c r="A929" s="261">
        <v>91469</v>
      </c>
      <c r="B929" s="262" t="s">
        <v>5584</v>
      </c>
      <c r="C929" s="263" t="s">
        <v>945</v>
      </c>
      <c r="D929" s="264" t="s">
        <v>5585</v>
      </c>
      <c r="F929" s="266"/>
      <c r="G929" s="261" t="s">
        <v>17666</v>
      </c>
      <c r="H929" s="262" t="s">
        <v>5584</v>
      </c>
      <c r="I929" s="263" t="s">
        <v>945</v>
      </c>
      <c r="J929" s="264" t="s">
        <v>5585</v>
      </c>
      <c r="K929" s="264" t="s">
        <v>5585</v>
      </c>
    </row>
    <row r="930" spans="1:11" ht="38.25" x14ac:dyDescent="0.2">
      <c r="A930" s="261">
        <v>91484</v>
      </c>
      <c r="B930" s="262" t="s">
        <v>5586</v>
      </c>
      <c r="C930" s="263" t="s">
        <v>945</v>
      </c>
      <c r="D930" s="264" t="s">
        <v>5515</v>
      </c>
      <c r="F930" s="266"/>
      <c r="G930" s="261" t="s">
        <v>17667</v>
      </c>
      <c r="H930" s="262" t="s">
        <v>5586</v>
      </c>
      <c r="I930" s="263" t="s">
        <v>945</v>
      </c>
      <c r="J930" s="264" t="s">
        <v>5515</v>
      </c>
      <c r="K930" s="264" t="s">
        <v>5515</v>
      </c>
    </row>
    <row r="931" spans="1:11" ht="38.25" x14ac:dyDescent="0.2">
      <c r="A931" s="261">
        <v>91485</v>
      </c>
      <c r="B931" s="262" t="s">
        <v>5587</v>
      </c>
      <c r="C931" s="263" t="s">
        <v>945</v>
      </c>
      <c r="D931" s="264" t="s">
        <v>17668</v>
      </c>
      <c r="F931" s="266"/>
      <c r="G931" s="261" t="s">
        <v>17669</v>
      </c>
      <c r="H931" s="262" t="s">
        <v>5587</v>
      </c>
      <c r="I931" s="263" t="s">
        <v>945</v>
      </c>
      <c r="J931" s="264" t="s">
        <v>17668</v>
      </c>
      <c r="K931" s="264" t="s">
        <v>17668</v>
      </c>
    </row>
    <row r="932" spans="1:11" ht="25.5" x14ac:dyDescent="0.2">
      <c r="A932" s="261">
        <v>91529</v>
      </c>
      <c r="B932" s="262" t="s">
        <v>5588</v>
      </c>
      <c r="C932" s="263" t="s">
        <v>945</v>
      </c>
      <c r="D932" s="264" t="s">
        <v>5231</v>
      </c>
      <c r="F932" s="266"/>
      <c r="G932" s="261" t="s">
        <v>17670</v>
      </c>
      <c r="H932" s="262" t="s">
        <v>5588</v>
      </c>
      <c r="I932" s="263" t="s">
        <v>945</v>
      </c>
      <c r="J932" s="264" t="s">
        <v>5231</v>
      </c>
      <c r="K932" s="264" t="s">
        <v>5231</v>
      </c>
    </row>
    <row r="933" spans="1:11" ht="25.5" x14ac:dyDescent="0.2">
      <c r="A933" s="261">
        <v>91530</v>
      </c>
      <c r="B933" s="262" t="s">
        <v>5589</v>
      </c>
      <c r="C933" s="263" t="s">
        <v>945</v>
      </c>
      <c r="D933" s="264" t="s">
        <v>5248</v>
      </c>
      <c r="F933" s="266"/>
      <c r="G933" s="261" t="s">
        <v>17671</v>
      </c>
      <c r="H933" s="262" t="s">
        <v>5589</v>
      </c>
      <c r="I933" s="263" t="s">
        <v>945</v>
      </c>
      <c r="J933" s="264" t="s">
        <v>5248</v>
      </c>
      <c r="K933" s="264" t="s">
        <v>5248</v>
      </c>
    </row>
    <row r="934" spans="1:11" ht="25.5" x14ac:dyDescent="0.2">
      <c r="A934" s="261">
        <v>91531</v>
      </c>
      <c r="B934" s="262" t="s">
        <v>5590</v>
      </c>
      <c r="C934" s="263" t="s">
        <v>945</v>
      </c>
      <c r="D934" s="264" t="s">
        <v>5390</v>
      </c>
      <c r="F934" s="266"/>
      <c r="G934" s="261" t="s">
        <v>17672</v>
      </c>
      <c r="H934" s="262" t="s">
        <v>5590</v>
      </c>
      <c r="I934" s="263" t="s">
        <v>945</v>
      </c>
      <c r="J934" s="264" t="s">
        <v>5390</v>
      </c>
      <c r="K934" s="264" t="s">
        <v>5390</v>
      </c>
    </row>
    <row r="935" spans="1:11" ht="25.5" x14ac:dyDescent="0.2">
      <c r="A935" s="261">
        <v>91532</v>
      </c>
      <c r="B935" s="262" t="s">
        <v>5591</v>
      </c>
      <c r="C935" s="263" t="s">
        <v>945</v>
      </c>
      <c r="D935" s="264" t="s">
        <v>14406</v>
      </c>
      <c r="F935" s="266"/>
      <c r="G935" s="261" t="s">
        <v>17673</v>
      </c>
      <c r="H935" s="262" t="s">
        <v>5591</v>
      </c>
      <c r="I935" s="263" t="s">
        <v>945</v>
      </c>
      <c r="J935" s="264" t="s">
        <v>14406</v>
      </c>
      <c r="K935" s="264" t="s">
        <v>14406</v>
      </c>
    </row>
    <row r="936" spans="1:11" ht="38.25" x14ac:dyDescent="0.2">
      <c r="A936" s="261">
        <v>91629</v>
      </c>
      <c r="B936" s="262" t="s">
        <v>5593</v>
      </c>
      <c r="C936" s="263" t="s">
        <v>945</v>
      </c>
      <c r="D936" s="264" t="s">
        <v>7088</v>
      </c>
      <c r="F936" s="266"/>
      <c r="G936" s="261" t="s">
        <v>17674</v>
      </c>
      <c r="H936" s="262" t="s">
        <v>5593</v>
      </c>
      <c r="I936" s="263" t="s">
        <v>945</v>
      </c>
      <c r="J936" s="264" t="s">
        <v>7088</v>
      </c>
      <c r="K936" s="264" t="s">
        <v>7088</v>
      </c>
    </row>
    <row r="937" spans="1:11" ht="38.25" x14ac:dyDescent="0.2">
      <c r="A937" s="261">
        <v>91630</v>
      </c>
      <c r="B937" s="262" t="s">
        <v>5595</v>
      </c>
      <c r="C937" s="263" t="s">
        <v>945</v>
      </c>
      <c r="D937" s="264" t="s">
        <v>5221</v>
      </c>
      <c r="F937" s="266"/>
      <c r="G937" s="261" t="s">
        <v>17675</v>
      </c>
      <c r="H937" s="262" t="s">
        <v>5595</v>
      </c>
      <c r="I937" s="263" t="s">
        <v>945</v>
      </c>
      <c r="J937" s="264" t="s">
        <v>5221</v>
      </c>
      <c r="K937" s="264" t="s">
        <v>5221</v>
      </c>
    </row>
    <row r="938" spans="1:11" ht="38.25" x14ac:dyDescent="0.2">
      <c r="A938" s="261">
        <v>91631</v>
      </c>
      <c r="B938" s="262" t="s">
        <v>5596</v>
      </c>
      <c r="C938" s="263" t="s">
        <v>945</v>
      </c>
      <c r="D938" s="264" t="s">
        <v>5597</v>
      </c>
      <c r="F938" s="266"/>
      <c r="G938" s="261" t="s">
        <v>17676</v>
      </c>
      <c r="H938" s="262" t="s">
        <v>5596</v>
      </c>
      <c r="I938" s="263" t="s">
        <v>945</v>
      </c>
      <c r="J938" s="264" t="s">
        <v>5597</v>
      </c>
      <c r="K938" s="264" t="s">
        <v>5597</v>
      </c>
    </row>
    <row r="939" spans="1:11" ht="38.25" x14ac:dyDescent="0.2">
      <c r="A939" s="261">
        <v>91632</v>
      </c>
      <c r="B939" s="262" t="s">
        <v>5598</v>
      </c>
      <c r="C939" s="263" t="s">
        <v>945</v>
      </c>
      <c r="D939" s="264" t="s">
        <v>13946</v>
      </c>
      <c r="F939" s="266"/>
      <c r="G939" s="261" t="s">
        <v>17677</v>
      </c>
      <c r="H939" s="262" t="s">
        <v>5598</v>
      </c>
      <c r="I939" s="263" t="s">
        <v>945</v>
      </c>
      <c r="J939" s="264" t="s">
        <v>13946</v>
      </c>
      <c r="K939" s="264" t="s">
        <v>13946</v>
      </c>
    </row>
    <row r="940" spans="1:11" ht="38.25" x14ac:dyDescent="0.2">
      <c r="A940" s="261">
        <v>91633</v>
      </c>
      <c r="B940" s="262" t="s">
        <v>5600</v>
      </c>
      <c r="C940" s="263" t="s">
        <v>945</v>
      </c>
      <c r="D940" s="264" t="s">
        <v>17678</v>
      </c>
      <c r="F940" s="266"/>
      <c r="G940" s="261" t="s">
        <v>17679</v>
      </c>
      <c r="H940" s="262" t="s">
        <v>5600</v>
      </c>
      <c r="I940" s="263" t="s">
        <v>945</v>
      </c>
      <c r="J940" s="264" t="s">
        <v>17678</v>
      </c>
      <c r="K940" s="264" t="s">
        <v>17678</v>
      </c>
    </row>
    <row r="941" spans="1:11" ht="38.25" x14ac:dyDescent="0.2">
      <c r="A941" s="261">
        <v>91640</v>
      </c>
      <c r="B941" s="262" t="s">
        <v>5601</v>
      </c>
      <c r="C941" s="263" t="s">
        <v>945</v>
      </c>
      <c r="D941" s="264" t="s">
        <v>14457</v>
      </c>
      <c r="F941" s="266"/>
      <c r="G941" s="261" t="s">
        <v>17680</v>
      </c>
      <c r="H941" s="262" t="s">
        <v>5601</v>
      </c>
      <c r="I941" s="263" t="s">
        <v>945</v>
      </c>
      <c r="J941" s="264" t="s">
        <v>14457</v>
      </c>
      <c r="K941" s="264" t="s">
        <v>14457</v>
      </c>
    </row>
    <row r="942" spans="1:11" ht="38.25" x14ac:dyDescent="0.2">
      <c r="A942" s="261">
        <v>91641</v>
      </c>
      <c r="B942" s="262" t="s">
        <v>5603</v>
      </c>
      <c r="C942" s="263" t="s">
        <v>945</v>
      </c>
      <c r="D942" s="264" t="s">
        <v>10452</v>
      </c>
      <c r="F942" s="266"/>
      <c r="G942" s="261" t="s">
        <v>17681</v>
      </c>
      <c r="H942" s="262" t="s">
        <v>5603</v>
      </c>
      <c r="I942" s="263" t="s">
        <v>945</v>
      </c>
      <c r="J942" s="264" t="s">
        <v>10452</v>
      </c>
      <c r="K942" s="264" t="s">
        <v>10452</v>
      </c>
    </row>
    <row r="943" spans="1:11" ht="38.25" x14ac:dyDescent="0.2">
      <c r="A943" s="261">
        <v>91642</v>
      </c>
      <c r="B943" s="262" t="s">
        <v>5605</v>
      </c>
      <c r="C943" s="263" t="s">
        <v>945</v>
      </c>
      <c r="D943" s="264" t="s">
        <v>12588</v>
      </c>
      <c r="F943" s="266"/>
      <c r="G943" s="261" t="s">
        <v>17682</v>
      </c>
      <c r="H943" s="262" t="s">
        <v>5605</v>
      </c>
      <c r="I943" s="263" t="s">
        <v>945</v>
      </c>
      <c r="J943" s="264" t="s">
        <v>12588</v>
      </c>
      <c r="K943" s="264" t="s">
        <v>12588</v>
      </c>
    </row>
    <row r="944" spans="1:11" ht="38.25" x14ac:dyDescent="0.2">
      <c r="A944" s="261">
        <v>91643</v>
      </c>
      <c r="B944" s="262" t="s">
        <v>5607</v>
      </c>
      <c r="C944" s="263" t="s">
        <v>945</v>
      </c>
      <c r="D944" s="264" t="s">
        <v>14845</v>
      </c>
      <c r="F944" s="266"/>
      <c r="G944" s="261" t="s">
        <v>17683</v>
      </c>
      <c r="H944" s="262" t="s">
        <v>5607</v>
      </c>
      <c r="I944" s="263" t="s">
        <v>945</v>
      </c>
      <c r="J944" s="264" t="s">
        <v>14845</v>
      </c>
      <c r="K944" s="264" t="s">
        <v>14845</v>
      </c>
    </row>
    <row r="945" spans="1:11" ht="38.25" x14ac:dyDescent="0.2">
      <c r="A945" s="261">
        <v>91644</v>
      </c>
      <c r="B945" s="262" t="s">
        <v>5609</v>
      </c>
      <c r="C945" s="263" t="s">
        <v>945</v>
      </c>
      <c r="D945" s="264" t="s">
        <v>17684</v>
      </c>
      <c r="F945" s="266"/>
      <c r="G945" s="261" t="s">
        <v>17685</v>
      </c>
      <c r="H945" s="262" t="s">
        <v>5609</v>
      </c>
      <c r="I945" s="263" t="s">
        <v>945</v>
      </c>
      <c r="J945" s="264" t="s">
        <v>17684</v>
      </c>
      <c r="K945" s="264" t="s">
        <v>17684</v>
      </c>
    </row>
    <row r="946" spans="1:11" ht="25.5" x14ac:dyDescent="0.2">
      <c r="A946" s="261">
        <v>91688</v>
      </c>
      <c r="B946" s="262" t="s">
        <v>5610</v>
      </c>
      <c r="C946" s="263" t="s">
        <v>945</v>
      </c>
      <c r="D946" s="264" t="s">
        <v>5203</v>
      </c>
      <c r="F946" s="266"/>
      <c r="G946" s="261" t="s">
        <v>17686</v>
      </c>
      <c r="H946" s="262" t="s">
        <v>5610</v>
      </c>
      <c r="I946" s="263" t="s">
        <v>945</v>
      </c>
      <c r="J946" s="264" t="s">
        <v>5203</v>
      </c>
      <c r="K946" s="264" t="s">
        <v>5203</v>
      </c>
    </row>
    <row r="947" spans="1:11" ht="25.5" x14ac:dyDescent="0.2">
      <c r="A947" s="261">
        <v>91689</v>
      </c>
      <c r="B947" s="262" t="s">
        <v>5611</v>
      </c>
      <c r="C947" s="263" t="s">
        <v>945</v>
      </c>
      <c r="D947" s="264" t="s">
        <v>5612</v>
      </c>
      <c r="F947" s="266"/>
      <c r="G947" s="261" t="s">
        <v>17687</v>
      </c>
      <c r="H947" s="262" t="s">
        <v>5611</v>
      </c>
      <c r="I947" s="263" t="s">
        <v>945</v>
      </c>
      <c r="J947" s="264" t="s">
        <v>5612</v>
      </c>
      <c r="K947" s="264" t="s">
        <v>5612</v>
      </c>
    </row>
    <row r="948" spans="1:11" ht="25.5" x14ac:dyDescent="0.2">
      <c r="A948" s="261">
        <v>91690</v>
      </c>
      <c r="B948" s="262" t="s">
        <v>5613</v>
      </c>
      <c r="C948" s="263" t="s">
        <v>945</v>
      </c>
      <c r="D948" s="264" t="s">
        <v>4780</v>
      </c>
      <c r="F948" s="266"/>
      <c r="G948" s="261" t="s">
        <v>17688</v>
      </c>
      <c r="H948" s="262" t="s">
        <v>5613</v>
      </c>
      <c r="I948" s="263" t="s">
        <v>945</v>
      </c>
      <c r="J948" s="264" t="s">
        <v>4780</v>
      </c>
      <c r="K948" s="264" t="s">
        <v>4780</v>
      </c>
    </row>
    <row r="949" spans="1:11" ht="25.5" x14ac:dyDescent="0.2">
      <c r="A949" s="261">
        <v>91691</v>
      </c>
      <c r="B949" s="262" t="s">
        <v>5614</v>
      </c>
      <c r="C949" s="263" t="s">
        <v>945</v>
      </c>
      <c r="D949" s="264" t="s">
        <v>10250</v>
      </c>
      <c r="F949" s="266"/>
      <c r="G949" s="261" t="s">
        <v>17689</v>
      </c>
      <c r="H949" s="262" t="s">
        <v>5614</v>
      </c>
      <c r="I949" s="263" t="s">
        <v>945</v>
      </c>
      <c r="J949" s="264" t="s">
        <v>10250</v>
      </c>
      <c r="K949" s="264" t="s">
        <v>10250</v>
      </c>
    </row>
    <row r="950" spans="1:11" ht="25.5" x14ac:dyDescent="0.2">
      <c r="A950" s="261">
        <v>92040</v>
      </c>
      <c r="B950" s="262" t="s">
        <v>5615</v>
      </c>
      <c r="C950" s="263" t="s">
        <v>945</v>
      </c>
      <c r="D950" s="264" t="s">
        <v>5552</v>
      </c>
      <c r="F950" s="266"/>
      <c r="G950" s="261" t="s">
        <v>17690</v>
      </c>
      <c r="H950" s="262" t="s">
        <v>5615</v>
      </c>
      <c r="I950" s="263" t="s">
        <v>945</v>
      </c>
      <c r="J950" s="264" t="s">
        <v>5552</v>
      </c>
      <c r="K950" s="264" t="s">
        <v>5552</v>
      </c>
    </row>
    <row r="951" spans="1:11" ht="25.5" x14ac:dyDescent="0.2">
      <c r="A951" s="261">
        <v>92041</v>
      </c>
      <c r="B951" s="262" t="s">
        <v>5616</v>
      </c>
      <c r="C951" s="263" t="s">
        <v>945</v>
      </c>
      <c r="D951" s="264" t="s">
        <v>5007</v>
      </c>
      <c r="F951" s="266"/>
      <c r="G951" s="261" t="s">
        <v>17691</v>
      </c>
      <c r="H951" s="262" t="s">
        <v>5616</v>
      </c>
      <c r="I951" s="263" t="s">
        <v>945</v>
      </c>
      <c r="J951" s="264" t="s">
        <v>5007</v>
      </c>
      <c r="K951" s="264" t="s">
        <v>5007</v>
      </c>
    </row>
    <row r="952" spans="1:11" ht="25.5" x14ac:dyDescent="0.2">
      <c r="A952" s="261">
        <v>92042</v>
      </c>
      <c r="B952" s="262" t="s">
        <v>5617</v>
      </c>
      <c r="C952" s="263" t="s">
        <v>945</v>
      </c>
      <c r="D952" s="264" t="s">
        <v>5177</v>
      </c>
      <c r="F952" s="266"/>
      <c r="G952" s="261" t="s">
        <v>17692</v>
      </c>
      <c r="H952" s="262" t="s">
        <v>5617</v>
      </c>
      <c r="I952" s="263" t="s">
        <v>945</v>
      </c>
      <c r="J952" s="264" t="s">
        <v>5177</v>
      </c>
      <c r="K952" s="264" t="s">
        <v>5177</v>
      </c>
    </row>
    <row r="953" spans="1:11" ht="38.25" x14ac:dyDescent="0.2">
      <c r="A953" s="261">
        <v>92101</v>
      </c>
      <c r="B953" s="262" t="s">
        <v>5618</v>
      </c>
      <c r="C953" s="263" t="s">
        <v>945</v>
      </c>
      <c r="D953" s="264" t="s">
        <v>5619</v>
      </c>
      <c r="F953" s="266"/>
      <c r="G953" s="261" t="s">
        <v>17693</v>
      </c>
      <c r="H953" s="262" t="s">
        <v>5618</v>
      </c>
      <c r="I953" s="263" t="s">
        <v>945</v>
      </c>
      <c r="J953" s="264" t="s">
        <v>5619</v>
      </c>
      <c r="K953" s="264" t="s">
        <v>5619</v>
      </c>
    </row>
    <row r="954" spans="1:11" ht="38.25" x14ac:dyDescent="0.2">
      <c r="A954" s="261">
        <v>92102</v>
      </c>
      <c r="B954" s="262" t="s">
        <v>5620</v>
      </c>
      <c r="C954" s="263" t="s">
        <v>945</v>
      </c>
      <c r="D954" s="264" t="s">
        <v>5621</v>
      </c>
      <c r="F954" s="266"/>
      <c r="G954" s="261" t="s">
        <v>17694</v>
      </c>
      <c r="H954" s="262" t="s">
        <v>5620</v>
      </c>
      <c r="I954" s="263" t="s">
        <v>945</v>
      </c>
      <c r="J954" s="264" t="s">
        <v>5621</v>
      </c>
      <c r="K954" s="264" t="s">
        <v>5621</v>
      </c>
    </row>
    <row r="955" spans="1:11" ht="38.25" x14ac:dyDescent="0.2">
      <c r="A955" s="261">
        <v>92103</v>
      </c>
      <c r="B955" s="262" t="s">
        <v>5622</v>
      </c>
      <c r="C955" s="263" t="s">
        <v>945</v>
      </c>
      <c r="D955" s="264" t="s">
        <v>4514</v>
      </c>
      <c r="F955" s="266"/>
      <c r="G955" s="261" t="s">
        <v>17695</v>
      </c>
      <c r="H955" s="262" t="s">
        <v>5622</v>
      </c>
      <c r="I955" s="263" t="s">
        <v>945</v>
      </c>
      <c r="J955" s="264" t="s">
        <v>4514</v>
      </c>
      <c r="K955" s="264" t="s">
        <v>4514</v>
      </c>
    </row>
    <row r="956" spans="1:11" ht="38.25" x14ac:dyDescent="0.2">
      <c r="A956" s="261">
        <v>92104</v>
      </c>
      <c r="B956" s="262" t="s">
        <v>5623</v>
      </c>
      <c r="C956" s="263" t="s">
        <v>945</v>
      </c>
      <c r="D956" s="264" t="s">
        <v>5624</v>
      </c>
      <c r="F956" s="266"/>
      <c r="G956" s="261" t="s">
        <v>17696</v>
      </c>
      <c r="H956" s="262" t="s">
        <v>5623</v>
      </c>
      <c r="I956" s="263" t="s">
        <v>945</v>
      </c>
      <c r="J956" s="264" t="s">
        <v>5624</v>
      </c>
      <c r="K956" s="264" t="s">
        <v>5624</v>
      </c>
    </row>
    <row r="957" spans="1:11" ht="38.25" x14ac:dyDescent="0.2">
      <c r="A957" s="261">
        <v>92105</v>
      </c>
      <c r="B957" s="262" t="s">
        <v>5625</v>
      </c>
      <c r="C957" s="263" t="s">
        <v>945</v>
      </c>
      <c r="D957" s="264" t="s">
        <v>17344</v>
      </c>
      <c r="F957" s="266"/>
      <c r="G957" s="261" t="s">
        <v>17697</v>
      </c>
      <c r="H957" s="262" t="s">
        <v>5625</v>
      </c>
      <c r="I957" s="263" t="s">
        <v>945</v>
      </c>
      <c r="J957" s="264" t="s">
        <v>17344</v>
      </c>
      <c r="K957" s="264" t="s">
        <v>17344</v>
      </c>
    </row>
    <row r="958" spans="1:11" ht="25.5" x14ac:dyDescent="0.2">
      <c r="A958" s="261">
        <v>92108</v>
      </c>
      <c r="B958" s="262" t="s">
        <v>5626</v>
      </c>
      <c r="C958" s="263" t="s">
        <v>945</v>
      </c>
      <c r="D958" s="264" t="s">
        <v>4888</v>
      </c>
      <c r="F958" s="266"/>
      <c r="G958" s="261" t="s">
        <v>17698</v>
      </c>
      <c r="H958" s="262" t="s">
        <v>5626</v>
      </c>
      <c r="I958" s="263" t="s">
        <v>945</v>
      </c>
      <c r="J958" s="264" t="s">
        <v>4888</v>
      </c>
      <c r="K958" s="264" t="s">
        <v>4888</v>
      </c>
    </row>
    <row r="959" spans="1:11" ht="25.5" x14ac:dyDescent="0.2">
      <c r="A959" s="261">
        <v>92109</v>
      </c>
      <c r="B959" s="262" t="s">
        <v>5627</v>
      </c>
      <c r="C959" s="263" t="s">
        <v>945</v>
      </c>
      <c r="D959" s="264" t="s">
        <v>5037</v>
      </c>
      <c r="F959" s="266"/>
      <c r="G959" s="261" t="s">
        <v>17699</v>
      </c>
      <c r="H959" s="262" t="s">
        <v>5627</v>
      </c>
      <c r="I959" s="263" t="s">
        <v>945</v>
      </c>
      <c r="J959" s="264" t="s">
        <v>5037</v>
      </c>
      <c r="K959" s="264" t="s">
        <v>5037</v>
      </c>
    </row>
    <row r="960" spans="1:11" ht="25.5" x14ac:dyDescent="0.2">
      <c r="A960" s="261">
        <v>92110</v>
      </c>
      <c r="B960" s="262" t="s">
        <v>5628</v>
      </c>
      <c r="C960" s="263" t="s">
        <v>945</v>
      </c>
      <c r="D960" s="264" t="s">
        <v>11702</v>
      </c>
      <c r="F960" s="266"/>
      <c r="G960" s="261" t="s">
        <v>17700</v>
      </c>
      <c r="H960" s="262" t="s">
        <v>5628</v>
      </c>
      <c r="I960" s="263" t="s">
        <v>945</v>
      </c>
      <c r="J960" s="264" t="s">
        <v>11702</v>
      </c>
      <c r="K960" s="264" t="s">
        <v>11702</v>
      </c>
    </row>
    <row r="961" spans="1:11" ht="25.5" x14ac:dyDescent="0.2">
      <c r="A961" s="261">
        <v>92111</v>
      </c>
      <c r="B961" s="262" t="s">
        <v>5630</v>
      </c>
      <c r="C961" s="263" t="s">
        <v>945</v>
      </c>
      <c r="D961" s="264" t="s">
        <v>4884</v>
      </c>
      <c r="F961" s="266"/>
      <c r="G961" s="261" t="s">
        <v>17701</v>
      </c>
      <c r="H961" s="262" t="s">
        <v>5630</v>
      </c>
      <c r="I961" s="263" t="s">
        <v>945</v>
      </c>
      <c r="J961" s="264" t="s">
        <v>4884</v>
      </c>
      <c r="K961" s="264" t="s">
        <v>4884</v>
      </c>
    </row>
    <row r="962" spans="1:11" ht="12.75" x14ac:dyDescent="0.2">
      <c r="A962" s="261">
        <v>92114</v>
      </c>
      <c r="B962" s="262" t="s">
        <v>5631</v>
      </c>
      <c r="C962" s="263" t="s">
        <v>945</v>
      </c>
      <c r="D962" s="264" t="s">
        <v>5203</v>
      </c>
      <c r="F962" s="266"/>
      <c r="G962" s="261" t="s">
        <v>17702</v>
      </c>
      <c r="H962" s="262" t="s">
        <v>5631</v>
      </c>
      <c r="I962" s="263" t="s">
        <v>945</v>
      </c>
      <c r="J962" s="264" t="s">
        <v>5203</v>
      </c>
      <c r="K962" s="264" t="s">
        <v>5203</v>
      </c>
    </row>
    <row r="963" spans="1:11" ht="12.75" x14ac:dyDescent="0.2">
      <c r="A963" s="261">
        <v>92115</v>
      </c>
      <c r="B963" s="262" t="s">
        <v>5632</v>
      </c>
      <c r="C963" s="263" t="s">
        <v>945</v>
      </c>
      <c r="D963" s="264" t="s">
        <v>5612</v>
      </c>
      <c r="F963" s="266"/>
      <c r="G963" s="261" t="s">
        <v>17703</v>
      </c>
      <c r="H963" s="262" t="s">
        <v>5632</v>
      </c>
      <c r="I963" s="263" t="s">
        <v>945</v>
      </c>
      <c r="J963" s="264" t="s">
        <v>5612</v>
      </c>
      <c r="K963" s="264" t="s">
        <v>5612</v>
      </c>
    </row>
    <row r="964" spans="1:11" ht="12.75" x14ac:dyDescent="0.2">
      <c r="A964" s="261">
        <v>92116</v>
      </c>
      <c r="B964" s="262" t="s">
        <v>5633</v>
      </c>
      <c r="C964" s="263" t="s">
        <v>945</v>
      </c>
      <c r="D964" s="264" t="s">
        <v>5634</v>
      </c>
      <c r="F964" s="266"/>
      <c r="G964" s="261" t="s">
        <v>17704</v>
      </c>
      <c r="H964" s="262" t="s">
        <v>5633</v>
      </c>
      <c r="I964" s="263" t="s">
        <v>945</v>
      </c>
      <c r="J964" s="264" t="s">
        <v>5634</v>
      </c>
      <c r="K964" s="264" t="s">
        <v>5634</v>
      </c>
    </row>
    <row r="965" spans="1:11" ht="25.5" x14ac:dyDescent="0.2">
      <c r="A965" s="261">
        <v>92133</v>
      </c>
      <c r="B965" s="262" t="s">
        <v>5635</v>
      </c>
      <c r="C965" s="263" t="s">
        <v>945</v>
      </c>
      <c r="D965" s="264" t="s">
        <v>12975</v>
      </c>
      <c r="F965" s="266"/>
      <c r="G965" s="261" t="s">
        <v>17705</v>
      </c>
      <c r="H965" s="262" t="s">
        <v>5635</v>
      </c>
      <c r="I965" s="263" t="s">
        <v>945</v>
      </c>
      <c r="J965" s="264" t="s">
        <v>12975</v>
      </c>
      <c r="K965" s="264" t="s">
        <v>12975</v>
      </c>
    </row>
    <row r="966" spans="1:11" ht="12.75" x14ac:dyDescent="0.2">
      <c r="A966" s="261">
        <v>92134</v>
      </c>
      <c r="B966" s="262" t="s">
        <v>5637</v>
      </c>
      <c r="C966" s="263" t="s">
        <v>945</v>
      </c>
      <c r="D966" s="264" t="s">
        <v>12634</v>
      </c>
      <c r="F966" s="266"/>
      <c r="G966" s="261" t="s">
        <v>17706</v>
      </c>
      <c r="H966" s="262" t="s">
        <v>5637</v>
      </c>
      <c r="I966" s="263" t="s">
        <v>945</v>
      </c>
      <c r="J966" s="264" t="s">
        <v>12634</v>
      </c>
      <c r="K966" s="264" t="s">
        <v>12634</v>
      </c>
    </row>
    <row r="967" spans="1:11" ht="25.5" x14ac:dyDescent="0.2">
      <c r="A967" s="261">
        <v>92135</v>
      </c>
      <c r="B967" s="262" t="s">
        <v>5639</v>
      </c>
      <c r="C967" s="263" t="s">
        <v>945</v>
      </c>
      <c r="D967" s="264" t="s">
        <v>5208</v>
      </c>
      <c r="F967" s="266"/>
      <c r="G967" s="261" t="s">
        <v>17707</v>
      </c>
      <c r="H967" s="262" t="s">
        <v>5639</v>
      </c>
      <c r="I967" s="263" t="s">
        <v>945</v>
      </c>
      <c r="J967" s="264" t="s">
        <v>5208</v>
      </c>
      <c r="K967" s="264" t="s">
        <v>5208</v>
      </c>
    </row>
    <row r="968" spans="1:11" ht="25.5" x14ac:dyDescent="0.2">
      <c r="A968" s="261">
        <v>92136</v>
      </c>
      <c r="B968" s="262" t="s">
        <v>5640</v>
      </c>
      <c r="C968" s="263" t="s">
        <v>945</v>
      </c>
      <c r="D968" s="264" t="s">
        <v>17708</v>
      </c>
      <c r="F968" s="266"/>
      <c r="G968" s="261" t="s">
        <v>17709</v>
      </c>
      <c r="H968" s="262" t="s">
        <v>5640</v>
      </c>
      <c r="I968" s="263" t="s">
        <v>945</v>
      </c>
      <c r="J968" s="264" t="s">
        <v>17708</v>
      </c>
      <c r="K968" s="264" t="s">
        <v>17708</v>
      </c>
    </row>
    <row r="969" spans="1:11" ht="25.5" x14ac:dyDescent="0.2">
      <c r="A969" s="261">
        <v>92137</v>
      </c>
      <c r="B969" s="262" t="s">
        <v>5641</v>
      </c>
      <c r="C969" s="263" t="s">
        <v>945</v>
      </c>
      <c r="D969" s="264" t="s">
        <v>17710</v>
      </c>
      <c r="F969" s="266"/>
      <c r="G969" s="261" t="s">
        <v>17711</v>
      </c>
      <c r="H969" s="262" t="s">
        <v>5641</v>
      </c>
      <c r="I969" s="263" t="s">
        <v>945</v>
      </c>
      <c r="J969" s="264" t="s">
        <v>17710</v>
      </c>
      <c r="K969" s="264" t="s">
        <v>17710</v>
      </c>
    </row>
    <row r="970" spans="1:11" ht="25.5" x14ac:dyDescent="0.2">
      <c r="A970" s="261">
        <v>92140</v>
      </c>
      <c r="B970" s="262" t="s">
        <v>5642</v>
      </c>
      <c r="C970" s="263" t="s">
        <v>945</v>
      </c>
      <c r="D970" s="264" t="s">
        <v>5206</v>
      </c>
      <c r="F970" s="266"/>
      <c r="G970" s="261" t="s">
        <v>17712</v>
      </c>
      <c r="H970" s="262" t="s">
        <v>5642</v>
      </c>
      <c r="I970" s="263" t="s">
        <v>945</v>
      </c>
      <c r="J970" s="264" t="s">
        <v>5206</v>
      </c>
      <c r="K970" s="264" t="s">
        <v>5206</v>
      </c>
    </row>
    <row r="971" spans="1:11" ht="25.5" x14ac:dyDescent="0.2">
      <c r="A971" s="261">
        <v>92141</v>
      </c>
      <c r="B971" s="262" t="s">
        <v>5643</v>
      </c>
      <c r="C971" s="263" t="s">
        <v>945</v>
      </c>
      <c r="D971" s="264" t="s">
        <v>4886</v>
      </c>
      <c r="F971" s="266"/>
      <c r="G971" s="261" t="s">
        <v>17713</v>
      </c>
      <c r="H971" s="262" t="s">
        <v>5643</v>
      </c>
      <c r="I971" s="263" t="s">
        <v>945</v>
      </c>
      <c r="J971" s="264" t="s">
        <v>4886</v>
      </c>
      <c r="K971" s="264" t="s">
        <v>4886</v>
      </c>
    </row>
    <row r="972" spans="1:11" ht="25.5" x14ac:dyDescent="0.2">
      <c r="A972" s="261">
        <v>92142</v>
      </c>
      <c r="B972" s="262" t="s">
        <v>5645</v>
      </c>
      <c r="C972" s="263" t="s">
        <v>945</v>
      </c>
      <c r="D972" s="264" t="s">
        <v>4750</v>
      </c>
      <c r="F972" s="266"/>
      <c r="G972" s="261" t="s">
        <v>17714</v>
      </c>
      <c r="H972" s="262" t="s">
        <v>5645</v>
      </c>
      <c r="I972" s="263" t="s">
        <v>945</v>
      </c>
      <c r="J972" s="264" t="s">
        <v>4750</v>
      </c>
      <c r="K972" s="264" t="s">
        <v>4750</v>
      </c>
    </row>
    <row r="973" spans="1:11" ht="25.5" x14ac:dyDescent="0.2">
      <c r="A973" s="261">
        <v>92143</v>
      </c>
      <c r="B973" s="262" t="s">
        <v>5646</v>
      </c>
      <c r="C973" s="263" t="s">
        <v>945</v>
      </c>
      <c r="D973" s="264" t="s">
        <v>12788</v>
      </c>
      <c r="F973" s="266"/>
      <c r="G973" s="261" t="s">
        <v>17715</v>
      </c>
      <c r="H973" s="262" t="s">
        <v>5646</v>
      </c>
      <c r="I973" s="263" t="s">
        <v>945</v>
      </c>
      <c r="J973" s="264" t="s">
        <v>12788</v>
      </c>
      <c r="K973" s="264" t="s">
        <v>12788</v>
      </c>
    </row>
    <row r="974" spans="1:11" ht="25.5" x14ac:dyDescent="0.2">
      <c r="A974" s="261">
        <v>92144</v>
      </c>
      <c r="B974" s="262" t="s">
        <v>5648</v>
      </c>
      <c r="C974" s="263" t="s">
        <v>945</v>
      </c>
      <c r="D974" s="264" t="s">
        <v>17716</v>
      </c>
      <c r="F974" s="266"/>
      <c r="G974" s="261" t="s">
        <v>17717</v>
      </c>
      <c r="H974" s="262" t="s">
        <v>5648</v>
      </c>
      <c r="I974" s="263" t="s">
        <v>945</v>
      </c>
      <c r="J974" s="264" t="s">
        <v>17716</v>
      </c>
      <c r="K974" s="264" t="s">
        <v>17716</v>
      </c>
    </row>
    <row r="975" spans="1:11" ht="38.25" x14ac:dyDescent="0.2">
      <c r="A975" s="261">
        <v>92237</v>
      </c>
      <c r="B975" s="262" t="s">
        <v>5650</v>
      </c>
      <c r="C975" s="263" t="s">
        <v>945</v>
      </c>
      <c r="D975" s="264" t="s">
        <v>17718</v>
      </c>
      <c r="F975" s="266"/>
      <c r="G975" s="261" t="s">
        <v>17719</v>
      </c>
      <c r="H975" s="262" t="s">
        <v>5650</v>
      </c>
      <c r="I975" s="263" t="s">
        <v>945</v>
      </c>
      <c r="J975" s="264" t="s">
        <v>17718</v>
      </c>
      <c r="K975" s="264" t="s">
        <v>17718</v>
      </c>
    </row>
    <row r="976" spans="1:11" ht="38.25" x14ac:dyDescent="0.2">
      <c r="A976" s="261">
        <v>92238</v>
      </c>
      <c r="B976" s="262" t="s">
        <v>5651</v>
      </c>
      <c r="C976" s="263" t="s">
        <v>945</v>
      </c>
      <c r="D976" s="264" t="s">
        <v>7531</v>
      </c>
      <c r="F976" s="266"/>
      <c r="G976" s="261" t="s">
        <v>17720</v>
      </c>
      <c r="H976" s="262" t="s">
        <v>5651</v>
      </c>
      <c r="I976" s="263" t="s">
        <v>945</v>
      </c>
      <c r="J976" s="264" t="s">
        <v>7531</v>
      </c>
      <c r="K976" s="264" t="s">
        <v>7531</v>
      </c>
    </row>
    <row r="977" spans="1:11" ht="38.25" x14ac:dyDescent="0.2">
      <c r="A977" s="261">
        <v>92239</v>
      </c>
      <c r="B977" s="262" t="s">
        <v>5653</v>
      </c>
      <c r="C977" s="263" t="s">
        <v>945</v>
      </c>
      <c r="D977" s="264" t="s">
        <v>5654</v>
      </c>
      <c r="F977" s="266"/>
      <c r="G977" s="261" t="s">
        <v>17721</v>
      </c>
      <c r="H977" s="262" t="s">
        <v>5653</v>
      </c>
      <c r="I977" s="263" t="s">
        <v>945</v>
      </c>
      <c r="J977" s="264" t="s">
        <v>5654</v>
      </c>
      <c r="K977" s="264" t="s">
        <v>5654</v>
      </c>
    </row>
    <row r="978" spans="1:11" ht="38.25" x14ac:dyDescent="0.2">
      <c r="A978" s="261">
        <v>92240</v>
      </c>
      <c r="B978" s="262" t="s">
        <v>5655</v>
      </c>
      <c r="C978" s="263" t="s">
        <v>945</v>
      </c>
      <c r="D978" s="264" t="s">
        <v>5948</v>
      </c>
      <c r="F978" s="266"/>
      <c r="G978" s="261" t="s">
        <v>17722</v>
      </c>
      <c r="H978" s="262" t="s">
        <v>5655</v>
      </c>
      <c r="I978" s="263" t="s">
        <v>945</v>
      </c>
      <c r="J978" s="264" t="s">
        <v>5948</v>
      </c>
      <c r="K978" s="264" t="s">
        <v>5948</v>
      </c>
    </row>
    <row r="979" spans="1:11" ht="38.25" x14ac:dyDescent="0.2">
      <c r="A979" s="261">
        <v>92241</v>
      </c>
      <c r="B979" s="262" t="s">
        <v>5657</v>
      </c>
      <c r="C979" s="263" t="s">
        <v>945</v>
      </c>
      <c r="D979" s="264" t="s">
        <v>17539</v>
      </c>
      <c r="F979" s="266"/>
      <c r="G979" s="261" t="s">
        <v>17723</v>
      </c>
      <c r="H979" s="262" t="s">
        <v>5657</v>
      </c>
      <c r="I979" s="263" t="s">
        <v>945</v>
      </c>
      <c r="J979" s="264" t="s">
        <v>17539</v>
      </c>
      <c r="K979" s="264" t="s">
        <v>17539</v>
      </c>
    </row>
    <row r="980" spans="1:11" ht="25.5" x14ac:dyDescent="0.2">
      <c r="A980" s="261">
        <v>92712</v>
      </c>
      <c r="B980" s="262" t="s">
        <v>5658</v>
      </c>
      <c r="C980" s="263" t="s">
        <v>945</v>
      </c>
      <c r="D980" s="264" t="s">
        <v>4990</v>
      </c>
      <c r="F980" s="266"/>
      <c r="G980" s="261" t="s">
        <v>17724</v>
      </c>
      <c r="H980" s="262" t="s">
        <v>5658</v>
      </c>
      <c r="I980" s="263" t="s">
        <v>945</v>
      </c>
      <c r="J980" s="264" t="s">
        <v>4990</v>
      </c>
      <c r="K980" s="264" t="s">
        <v>4990</v>
      </c>
    </row>
    <row r="981" spans="1:11" ht="25.5" x14ac:dyDescent="0.2">
      <c r="A981" s="261">
        <v>92713</v>
      </c>
      <c r="B981" s="262" t="s">
        <v>5659</v>
      </c>
      <c r="C981" s="263" t="s">
        <v>945</v>
      </c>
      <c r="D981" s="264" t="s">
        <v>5305</v>
      </c>
      <c r="F981" s="266"/>
      <c r="G981" s="261" t="s">
        <v>17725</v>
      </c>
      <c r="H981" s="262" t="s">
        <v>5659</v>
      </c>
      <c r="I981" s="263" t="s">
        <v>945</v>
      </c>
      <c r="J981" s="264" t="s">
        <v>5305</v>
      </c>
      <c r="K981" s="264" t="s">
        <v>5305</v>
      </c>
    </row>
    <row r="982" spans="1:11" ht="25.5" x14ac:dyDescent="0.2">
      <c r="A982" s="261">
        <v>92714</v>
      </c>
      <c r="B982" s="262" t="s">
        <v>5660</v>
      </c>
      <c r="C982" s="263" t="s">
        <v>945</v>
      </c>
      <c r="D982" s="264" t="s">
        <v>4897</v>
      </c>
      <c r="F982" s="266"/>
      <c r="G982" s="261" t="s">
        <v>17726</v>
      </c>
      <c r="H982" s="262" t="s">
        <v>5660</v>
      </c>
      <c r="I982" s="263" t="s">
        <v>945</v>
      </c>
      <c r="J982" s="264" t="s">
        <v>4897</v>
      </c>
      <c r="K982" s="264" t="s">
        <v>4897</v>
      </c>
    </row>
    <row r="983" spans="1:11" ht="25.5" x14ac:dyDescent="0.2">
      <c r="A983" s="261">
        <v>92715</v>
      </c>
      <c r="B983" s="262" t="s">
        <v>5661</v>
      </c>
      <c r="C983" s="263" t="s">
        <v>945</v>
      </c>
      <c r="D983" s="264" t="s">
        <v>5662</v>
      </c>
      <c r="F983" s="266"/>
      <c r="G983" s="261" t="s">
        <v>17727</v>
      </c>
      <c r="H983" s="262" t="s">
        <v>5661</v>
      </c>
      <c r="I983" s="263" t="s">
        <v>945</v>
      </c>
      <c r="J983" s="264" t="s">
        <v>5662</v>
      </c>
      <c r="K983" s="264" t="s">
        <v>5662</v>
      </c>
    </row>
    <row r="984" spans="1:11" ht="25.5" x14ac:dyDescent="0.2">
      <c r="A984" s="261">
        <v>92956</v>
      </c>
      <c r="B984" s="262" t="s">
        <v>5663</v>
      </c>
      <c r="C984" s="263" t="s">
        <v>945</v>
      </c>
      <c r="D984" s="264" t="s">
        <v>8581</v>
      </c>
      <c r="F984" s="266"/>
      <c r="G984" s="261" t="s">
        <v>17728</v>
      </c>
      <c r="H984" s="262" t="s">
        <v>5663</v>
      </c>
      <c r="I984" s="263" t="s">
        <v>945</v>
      </c>
      <c r="J984" s="264" t="s">
        <v>8581</v>
      </c>
      <c r="K984" s="264" t="s">
        <v>8581</v>
      </c>
    </row>
    <row r="985" spans="1:11" ht="25.5" x14ac:dyDescent="0.2">
      <c r="A985" s="261">
        <v>92957</v>
      </c>
      <c r="B985" s="262" t="s">
        <v>5665</v>
      </c>
      <c r="C985" s="263" t="s">
        <v>945</v>
      </c>
      <c r="D985" s="264" t="s">
        <v>5515</v>
      </c>
      <c r="F985" s="266"/>
      <c r="G985" s="261" t="s">
        <v>17729</v>
      </c>
      <c r="H985" s="262" t="s">
        <v>5665</v>
      </c>
      <c r="I985" s="263" t="s">
        <v>945</v>
      </c>
      <c r="J985" s="264" t="s">
        <v>5515</v>
      </c>
      <c r="K985" s="264" t="s">
        <v>5515</v>
      </c>
    </row>
    <row r="986" spans="1:11" ht="25.5" x14ac:dyDescent="0.2">
      <c r="A986" s="261">
        <v>92958</v>
      </c>
      <c r="B986" s="262" t="s">
        <v>5667</v>
      </c>
      <c r="C986" s="263" t="s">
        <v>945</v>
      </c>
      <c r="D986" s="264" t="s">
        <v>7441</v>
      </c>
      <c r="F986" s="266"/>
      <c r="G986" s="261" t="s">
        <v>17730</v>
      </c>
      <c r="H986" s="262" t="s">
        <v>5667</v>
      </c>
      <c r="I986" s="263" t="s">
        <v>945</v>
      </c>
      <c r="J986" s="264" t="s">
        <v>7441</v>
      </c>
      <c r="K986" s="264" t="s">
        <v>7441</v>
      </c>
    </row>
    <row r="987" spans="1:11" ht="25.5" x14ac:dyDescent="0.2">
      <c r="A987" s="261">
        <v>92959</v>
      </c>
      <c r="B987" s="262" t="s">
        <v>5668</v>
      </c>
      <c r="C987" s="263" t="s">
        <v>945</v>
      </c>
      <c r="D987" s="264" t="s">
        <v>5556</v>
      </c>
      <c r="F987" s="266"/>
      <c r="G987" s="261" t="s">
        <v>17731</v>
      </c>
      <c r="H987" s="262" t="s">
        <v>5668</v>
      </c>
      <c r="I987" s="263" t="s">
        <v>945</v>
      </c>
      <c r="J987" s="264" t="s">
        <v>5556</v>
      </c>
      <c r="K987" s="264" t="s">
        <v>5556</v>
      </c>
    </row>
    <row r="988" spans="1:11" ht="12.75" x14ac:dyDescent="0.2">
      <c r="A988" s="261">
        <v>92963</v>
      </c>
      <c r="B988" s="262" t="s">
        <v>5669</v>
      </c>
      <c r="C988" s="263" t="s">
        <v>945</v>
      </c>
      <c r="D988" s="264" t="s">
        <v>5670</v>
      </c>
      <c r="F988" s="266"/>
      <c r="G988" s="261" t="s">
        <v>17732</v>
      </c>
      <c r="H988" s="262" t="s">
        <v>5669</v>
      </c>
      <c r="I988" s="263" t="s">
        <v>945</v>
      </c>
      <c r="J988" s="264" t="s">
        <v>5670</v>
      </c>
      <c r="K988" s="264" t="s">
        <v>5670</v>
      </c>
    </row>
    <row r="989" spans="1:11" ht="12.75" x14ac:dyDescent="0.2">
      <c r="A989" s="261">
        <v>92964</v>
      </c>
      <c r="B989" s="262" t="s">
        <v>5671</v>
      </c>
      <c r="C989" s="263" t="s">
        <v>945</v>
      </c>
      <c r="D989" s="264" t="s">
        <v>4981</v>
      </c>
      <c r="F989" s="266"/>
      <c r="G989" s="261" t="s">
        <v>17733</v>
      </c>
      <c r="H989" s="262" t="s">
        <v>5671</v>
      </c>
      <c r="I989" s="263" t="s">
        <v>945</v>
      </c>
      <c r="J989" s="264" t="s">
        <v>4981</v>
      </c>
      <c r="K989" s="264" t="s">
        <v>4981</v>
      </c>
    </row>
    <row r="990" spans="1:11" ht="12.75" x14ac:dyDescent="0.2">
      <c r="A990" s="261">
        <v>92965</v>
      </c>
      <c r="B990" s="262" t="s">
        <v>5672</v>
      </c>
      <c r="C990" s="263" t="s">
        <v>945</v>
      </c>
      <c r="D990" s="264" t="s">
        <v>5673</v>
      </c>
      <c r="F990" s="266"/>
      <c r="G990" s="261" t="s">
        <v>17734</v>
      </c>
      <c r="H990" s="262" t="s">
        <v>5672</v>
      </c>
      <c r="I990" s="263" t="s">
        <v>945</v>
      </c>
      <c r="J990" s="264" t="s">
        <v>5673</v>
      </c>
      <c r="K990" s="264" t="s">
        <v>5673</v>
      </c>
    </row>
    <row r="991" spans="1:11" ht="38.25" x14ac:dyDescent="0.2">
      <c r="A991" s="261">
        <v>93220</v>
      </c>
      <c r="B991" s="262" t="s">
        <v>5674</v>
      </c>
      <c r="C991" s="263" t="s">
        <v>945</v>
      </c>
      <c r="D991" s="264" t="s">
        <v>17735</v>
      </c>
      <c r="F991" s="266"/>
      <c r="G991" s="261" t="s">
        <v>17736</v>
      </c>
      <c r="H991" s="262" t="s">
        <v>5674</v>
      </c>
      <c r="I991" s="263" t="s">
        <v>945</v>
      </c>
      <c r="J991" s="264" t="s">
        <v>17735</v>
      </c>
      <c r="K991" s="264" t="s">
        <v>17735</v>
      </c>
    </row>
    <row r="992" spans="1:11" ht="38.25" x14ac:dyDescent="0.2">
      <c r="A992" s="261">
        <v>93221</v>
      </c>
      <c r="B992" s="262" t="s">
        <v>5676</v>
      </c>
      <c r="C992" s="263" t="s">
        <v>945</v>
      </c>
      <c r="D992" s="264" t="s">
        <v>12700</v>
      </c>
      <c r="F992" s="266"/>
      <c r="G992" s="261" t="s">
        <v>17737</v>
      </c>
      <c r="H992" s="262" t="s">
        <v>5676</v>
      </c>
      <c r="I992" s="263" t="s">
        <v>945</v>
      </c>
      <c r="J992" s="264" t="s">
        <v>12700</v>
      </c>
      <c r="K992" s="264" t="s">
        <v>12700</v>
      </c>
    </row>
    <row r="993" spans="1:11" ht="38.25" x14ac:dyDescent="0.2">
      <c r="A993" s="261">
        <v>93222</v>
      </c>
      <c r="B993" s="262" t="s">
        <v>5678</v>
      </c>
      <c r="C993" s="263" t="s">
        <v>945</v>
      </c>
      <c r="D993" s="264" t="s">
        <v>13908</v>
      </c>
      <c r="F993" s="266"/>
      <c r="G993" s="261" t="s">
        <v>17738</v>
      </c>
      <c r="H993" s="262" t="s">
        <v>5678</v>
      </c>
      <c r="I993" s="263" t="s">
        <v>945</v>
      </c>
      <c r="J993" s="264" t="s">
        <v>13908</v>
      </c>
      <c r="K993" s="264" t="s">
        <v>13908</v>
      </c>
    </row>
    <row r="994" spans="1:11" ht="38.25" x14ac:dyDescent="0.2">
      <c r="A994" s="261">
        <v>93223</v>
      </c>
      <c r="B994" s="262" t="s">
        <v>5679</v>
      </c>
      <c r="C994" s="263" t="s">
        <v>945</v>
      </c>
      <c r="D994" s="264" t="s">
        <v>17739</v>
      </c>
      <c r="F994" s="266"/>
      <c r="G994" s="261" t="s">
        <v>17740</v>
      </c>
      <c r="H994" s="262" t="s">
        <v>5679</v>
      </c>
      <c r="I994" s="263" t="s">
        <v>945</v>
      </c>
      <c r="J994" s="264" t="s">
        <v>17739</v>
      </c>
      <c r="K994" s="264" t="s">
        <v>17739</v>
      </c>
    </row>
    <row r="995" spans="1:11" ht="25.5" x14ac:dyDescent="0.2">
      <c r="A995" s="261">
        <v>93229</v>
      </c>
      <c r="B995" s="262" t="s">
        <v>5680</v>
      </c>
      <c r="C995" s="263" t="s">
        <v>945</v>
      </c>
      <c r="D995" s="264" t="s">
        <v>4897</v>
      </c>
      <c r="F995" s="266"/>
      <c r="G995" s="261" t="s">
        <v>17741</v>
      </c>
      <c r="H995" s="262" t="s">
        <v>5680</v>
      </c>
      <c r="I995" s="263" t="s">
        <v>945</v>
      </c>
      <c r="J995" s="264" t="s">
        <v>4897</v>
      </c>
      <c r="K995" s="264" t="s">
        <v>4897</v>
      </c>
    </row>
    <row r="996" spans="1:11" ht="25.5" x14ac:dyDescent="0.2">
      <c r="A996" s="261">
        <v>93230</v>
      </c>
      <c r="B996" s="262" t="s">
        <v>5682</v>
      </c>
      <c r="C996" s="263" t="s">
        <v>945</v>
      </c>
      <c r="D996" s="264" t="s">
        <v>5203</v>
      </c>
      <c r="F996" s="266"/>
      <c r="G996" s="261" t="s">
        <v>17742</v>
      </c>
      <c r="H996" s="262" t="s">
        <v>5682</v>
      </c>
      <c r="I996" s="263" t="s">
        <v>945</v>
      </c>
      <c r="J996" s="264" t="s">
        <v>5203</v>
      </c>
      <c r="K996" s="264" t="s">
        <v>5203</v>
      </c>
    </row>
    <row r="997" spans="1:11" ht="25.5" x14ac:dyDescent="0.2">
      <c r="A997" s="261">
        <v>93231</v>
      </c>
      <c r="B997" s="262" t="s">
        <v>5683</v>
      </c>
      <c r="C997" s="263" t="s">
        <v>945</v>
      </c>
      <c r="D997" s="264" t="s">
        <v>4870</v>
      </c>
      <c r="F997" s="266"/>
      <c r="G997" s="261" t="s">
        <v>17743</v>
      </c>
      <c r="H997" s="262" t="s">
        <v>5683</v>
      </c>
      <c r="I997" s="263" t="s">
        <v>945</v>
      </c>
      <c r="J997" s="264" t="s">
        <v>4870</v>
      </c>
      <c r="K997" s="264" t="s">
        <v>4870</v>
      </c>
    </row>
    <row r="998" spans="1:11" ht="25.5" x14ac:dyDescent="0.2">
      <c r="A998" s="261">
        <v>93232</v>
      </c>
      <c r="B998" s="262" t="s">
        <v>5684</v>
      </c>
      <c r="C998" s="263" t="s">
        <v>945</v>
      </c>
      <c r="D998" s="264" t="s">
        <v>13449</v>
      </c>
      <c r="F998" s="266"/>
      <c r="G998" s="261" t="s">
        <v>17744</v>
      </c>
      <c r="H998" s="262" t="s">
        <v>5684</v>
      </c>
      <c r="I998" s="263" t="s">
        <v>945</v>
      </c>
      <c r="J998" s="264" t="s">
        <v>13449</v>
      </c>
      <c r="K998" s="264" t="s">
        <v>13449</v>
      </c>
    </row>
    <row r="999" spans="1:11" ht="12.75" x14ac:dyDescent="0.2">
      <c r="A999" s="261">
        <v>93235</v>
      </c>
      <c r="B999" s="262" t="s">
        <v>5686</v>
      </c>
      <c r="C999" s="263" t="s">
        <v>945</v>
      </c>
      <c r="D999" s="264" t="s">
        <v>10459</v>
      </c>
      <c r="F999" s="266"/>
      <c r="G999" s="261" t="s">
        <v>17745</v>
      </c>
      <c r="H999" s="262" t="s">
        <v>5686</v>
      </c>
      <c r="I999" s="263" t="s">
        <v>945</v>
      </c>
      <c r="J999" s="264" t="s">
        <v>10459</v>
      </c>
      <c r="K999" s="264" t="s">
        <v>10459</v>
      </c>
    </row>
    <row r="1000" spans="1:11" ht="25.5" x14ac:dyDescent="0.2">
      <c r="A1000" s="261">
        <v>93238</v>
      </c>
      <c r="B1000" s="262" t="s">
        <v>5688</v>
      </c>
      <c r="C1000" s="263" t="s">
        <v>945</v>
      </c>
      <c r="D1000" s="264" t="s">
        <v>10443</v>
      </c>
      <c r="F1000" s="266"/>
      <c r="G1000" s="261" t="s">
        <v>17746</v>
      </c>
      <c r="H1000" s="262" t="s">
        <v>5688</v>
      </c>
      <c r="I1000" s="263" t="s">
        <v>945</v>
      </c>
      <c r="J1000" s="264" t="s">
        <v>10443</v>
      </c>
      <c r="K1000" s="264" t="s">
        <v>10443</v>
      </c>
    </row>
    <row r="1001" spans="1:11" ht="25.5" x14ac:dyDescent="0.2">
      <c r="A1001" s="261">
        <v>93239</v>
      </c>
      <c r="B1001" s="262" t="s">
        <v>5690</v>
      </c>
      <c r="C1001" s="263" t="s">
        <v>945</v>
      </c>
      <c r="D1001" s="264" t="s">
        <v>8932</v>
      </c>
      <c r="F1001" s="266"/>
      <c r="G1001" s="261" t="s">
        <v>17747</v>
      </c>
      <c r="H1001" s="262" t="s">
        <v>5690</v>
      </c>
      <c r="I1001" s="263" t="s">
        <v>945</v>
      </c>
      <c r="J1001" s="264" t="s">
        <v>8932</v>
      </c>
      <c r="K1001" s="264" t="s">
        <v>8932</v>
      </c>
    </row>
    <row r="1002" spans="1:11" ht="38.25" x14ac:dyDescent="0.2">
      <c r="A1002" s="261">
        <v>93240</v>
      </c>
      <c r="B1002" s="262" t="s">
        <v>5692</v>
      </c>
      <c r="C1002" s="263" t="s">
        <v>945</v>
      </c>
      <c r="D1002" s="264" t="s">
        <v>7439</v>
      </c>
      <c r="F1002" s="266"/>
      <c r="G1002" s="261" t="s">
        <v>17748</v>
      </c>
      <c r="H1002" s="262" t="s">
        <v>5692</v>
      </c>
      <c r="I1002" s="263" t="s">
        <v>945</v>
      </c>
      <c r="J1002" s="264" t="s">
        <v>7439</v>
      </c>
      <c r="K1002" s="264" t="s">
        <v>7439</v>
      </c>
    </row>
    <row r="1003" spans="1:11" ht="25.5" x14ac:dyDescent="0.2">
      <c r="A1003" s="261">
        <v>93267</v>
      </c>
      <c r="B1003" s="262" t="s">
        <v>5693</v>
      </c>
      <c r="C1003" s="263" t="s">
        <v>945</v>
      </c>
      <c r="D1003" s="264" t="s">
        <v>6959</v>
      </c>
      <c r="F1003" s="266"/>
      <c r="G1003" s="261" t="s">
        <v>17749</v>
      </c>
      <c r="H1003" s="262" t="s">
        <v>5693</v>
      </c>
      <c r="I1003" s="263" t="s">
        <v>945</v>
      </c>
      <c r="J1003" s="264" t="s">
        <v>6959</v>
      </c>
      <c r="K1003" s="264" t="s">
        <v>6959</v>
      </c>
    </row>
    <row r="1004" spans="1:11" ht="25.5" x14ac:dyDescent="0.2">
      <c r="A1004" s="261">
        <v>93269</v>
      </c>
      <c r="B1004" s="262" t="s">
        <v>5694</v>
      </c>
      <c r="C1004" s="263" t="s">
        <v>945</v>
      </c>
      <c r="D1004" s="264" t="s">
        <v>4835</v>
      </c>
      <c r="F1004" s="266"/>
      <c r="G1004" s="261" t="s">
        <v>17750</v>
      </c>
      <c r="H1004" s="262" t="s">
        <v>5694</v>
      </c>
      <c r="I1004" s="263" t="s">
        <v>945</v>
      </c>
      <c r="J1004" s="264" t="s">
        <v>4835</v>
      </c>
      <c r="K1004" s="264" t="s">
        <v>4835</v>
      </c>
    </row>
    <row r="1005" spans="1:11" ht="25.5" x14ac:dyDescent="0.2">
      <c r="A1005" s="261">
        <v>93270</v>
      </c>
      <c r="B1005" s="262" t="s">
        <v>5696</v>
      </c>
      <c r="C1005" s="263" t="s">
        <v>945</v>
      </c>
      <c r="D1005" s="264" t="s">
        <v>11346</v>
      </c>
      <c r="F1005" s="266"/>
      <c r="G1005" s="261" t="s">
        <v>17751</v>
      </c>
      <c r="H1005" s="262" t="s">
        <v>5696</v>
      </c>
      <c r="I1005" s="263" t="s">
        <v>945</v>
      </c>
      <c r="J1005" s="264" t="s">
        <v>11346</v>
      </c>
      <c r="K1005" s="264" t="s">
        <v>11346</v>
      </c>
    </row>
    <row r="1006" spans="1:11" ht="25.5" x14ac:dyDescent="0.2">
      <c r="A1006" s="261">
        <v>93271</v>
      </c>
      <c r="B1006" s="262" t="s">
        <v>5698</v>
      </c>
      <c r="C1006" s="263" t="s">
        <v>945</v>
      </c>
      <c r="D1006" s="264" t="s">
        <v>12508</v>
      </c>
      <c r="F1006" s="266"/>
      <c r="G1006" s="261" t="s">
        <v>17752</v>
      </c>
      <c r="H1006" s="262" t="s">
        <v>5698</v>
      </c>
      <c r="I1006" s="263" t="s">
        <v>945</v>
      </c>
      <c r="J1006" s="264" t="s">
        <v>12508</v>
      </c>
      <c r="K1006" s="264" t="s">
        <v>12508</v>
      </c>
    </row>
    <row r="1007" spans="1:11" ht="25.5" x14ac:dyDescent="0.2">
      <c r="A1007" s="261">
        <v>93277</v>
      </c>
      <c r="B1007" s="262" t="s">
        <v>5699</v>
      </c>
      <c r="C1007" s="263" t="s">
        <v>945</v>
      </c>
      <c r="D1007" s="264" t="s">
        <v>4870</v>
      </c>
      <c r="F1007" s="266"/>
      <c r="G1007" s="261" t="s">
        <v>17753</v>
      </c>
      <c r="H1007" s="262" t="s">
        <v>5699</v>
      </c>
      <c r="I1007" s="263" t="s">
        <v>945</v>
      </c>
      <c r="J1007" s="264" t="s">
        <v>4870</v>
      </c>
      <c r="K1007" s="264" t="s">
        <v>4870</v>
      </c>
    </row>
    <row r="1008" spans="1:11" ht="25.5" x14ac:dyDescent="0.2">
      <c r="A1008" s="261">
        <v>93278</v>
      </c>
      <c r="B1008" s="262" t="s">
        <v>5700</v>
      </c>
      <c r="C1008" s="263" t="s">
        <v>945</v>
      </c>
      <c r="D1008" s="264" t="s">
        <v>5305</v>
      </c>
      <c r="F1008" s="266"/>
      <c r="G1008" s="261" t="s">
        <v>17754</v>
      </c>
      <c r="H1008" s="262" t="s">
        <v>5700</v>
      </c>
      <c r="I1008" s="263" t="s">
        <v>945</v>
      </c>
      <c r="J1008" s="264" t="s">
        <v>5305</v>
      </c>
      <c r="K1008" s="264" t="s">
        <v>5305</v>
      </c>
    </row>
    <row r="1009" spans="1:11" ht="25.5" x14ac:dyDescent="0.2">
      <c r="A1009" s="261">
        <v>93279</v>
      </c>
      <c r="B1009" s="262" t="s">
        <v>5701</v>
      </c>
      <c r="C1009" s="263" t="s">
        <v>945</v>
      </c>
      <c r="D1009" s="264" t="s">
        <v>5107</v>
      </c>
      <c r="F1009" s="266"/>
      <c r="G1009" s="261" t="s">
        <v>17755</v>
      </c>
      <c r="H1009" s="262" t="s">
        <v>5701</v>
      </c>
      <c r="I1009" s="263" t="s">
        <v>945</v>
      </c>
      <c r="J1009" s="264" t="s">
        <v>5107</v>
      </c>
      <c r="K1009" s="264" t="s">
        <v>5107</v>
      </c>
    </row>
    <row r="1010" spans="1:11" ht="25.5" x14ac:dyDescent="0.2">
      <c r="A1010" s="261">
        <v>93280</v>
      </c>
      <c r="B1010" s="262" t="s">
        <v>5702</v>
      </c>
      <c r="C1010" s="263" t="s">
        <v>945</v>
      </c>
      <c r="D1010" s="264" t="s">
        <v>5805</v>
      </c>
      <c r="F1010" s="266"/>
      <c r="G1010" s="261" t="s">
        <v>17756</v>
      </c>
      <c r="H1010" s="262" t="s">
        <v>5702</v>
      </c>
      <c r="I1010" s="263" t="s">
        <v>945</v>
      </c>
      <c r="J1010" s="264" t="s">
        <v>5805</v>
      </c>
      <c r="K1010" s="264" t="s">
        <v>5805</v>
      </c>
    </row>
    <row r="1011" spans="1:11" ht="25.5" x14ac:dyDescent="0.2">
      <c r="A1011" s="261">
        <v>93283</v>
      </c>
      <c r="B1011" s="262" t="s">
        <v>5704</v>
      </c>
      <c r="C1011" s="263" t="s">
        <v>945</v>
      </c>
      <c r="D1011" s="264" t="s">
        <v>13947</v>
      </c>
      <c r="F1011" s="266"/>
      <c r="G1011" s="261" t="s">
        <v>17757</v>
      </c>
      <c r="H1011" s="262" t="s">
        <v>5704</v>
      </c>
      <c r="I1011" s="263" t="s">
        <v>945</v>
      </c>
      <c r="J1011" s="264" t="s">
        <v>13947</v>
      </c>
      <c r="K1011" s="264" t="s">
        <v>13947</v>
      </c>
    </row>
    <row r="1012" spans="1:11" ht="25.5" x14ac:dyDescent="0.2">
      <c r="A1012" s="261">
        <v>93284</v>
      </c>
      <c r="B1012" s="262" t="s">
        <v>5706</v>
      </c>
      <c r="C1012" s="263" t="s">
        <v>945</v>
      </c>
      <c r="D1012" s="264" t="s">
        <v>13948</v>
      </c>
      <c r="F1012" s="266"/>
      <c r="G1012" s="261" t="s">
        <v>17758</v>
      </c>
      <c r="H1012" s="262" t="s">
        <v>5706</v>
      </c>
      <c r="I1012" s="263" t="s">
        <v>945</v>
      </c>
      <c r="J1012" s="264" t="s">
        <v>13948</v>
      </c>
      <c r="K1012" s="264" t="s">
        <v>13948</v>
      </c>
    </row>
    <row r="1013" spans="1:11" ht="25.5" x14ac:dyDescent="0.2">
      <c r="A1013" s="261">
        <v>93285</v>
      </c>
      <c r="B1013" s="262" t="s">
        <v>5708</v>
      </c>
      <c r="C1013" s="263" t="s">
        <v>945</v>
      </c>
      <c r="D1013" s="264" t="s">
        <v>13949</v>
      </c>
      <c r="F1013" s="266"/>
      <c r="G1013" s="261" t="s">
        <v>17759</v>
      </c>
      <c r="H1013" s="262" t="s">
        <v>5708</v>
      </c>
      <c r="I1013" s="263" t="s">
        <v>945</v>
      </c>
      <c r="J1013" s="264" t="s">
        <v>13949</v>
      </c>
      <c r="K1013" s="264" t="s">
        <v>13949</v>
      </c>
    </row>
    <row r="1014" spans="1:11" ht="25.5" x14ac:dyDescent="0.2">
      <c r="A1014" s="261">
        <v>93286</v>
      </c>
      <c r="B1014" s="262" t="s">
        <v>5709</v>
      </c>
      <c r="C1014" s="263" t="s">
        <v>945</v>
      </c>
      <c r="D1014" s="264" t="s">
        <v>17760</v>
      </c>
      <c r="F1014" s="266"/>
      <c r="G1014" s="261" t="s">
        <v>17761</v>
      </c>
      <c r="H1014" s="262" t="s">
        <v>5709</v>
      </c>
      <c r="I1014" s="263" t="s">
        <v>945</v>
      </c>
      <c r="J1014" s="264" t="s">
        <v>17760</v>
      </c>
      <c r="K1014" s="264" t="s">
        <v>17760</v>
      </c>
    </row>
    <row r="1015" spans="1:11" ht="25.5" x14ac:dyDescent="0.2">
      <c r="A1015" s="261">
        <v>93296</v>
      </c>
      <c r="B1015" s="262" t="s">
        <v>5710</v>
      </c>
      <c r="C1015" s="263" t="s">
        <v>945</v>
      </c>
      <c r="D1015" s="264" t="s">
        <v>5466</v>
      </c>
      <c r="F1015" s="266"/>
      <c r="G1015" s="261" t="s">
        <v>17762</v>
      </c>
      <c r="H1015" s="262" t="s">
        <v>5710</v>
      </c>
      <c r="I1015" s="263" t="s">
        <v>945</v>
      </c>
      <c r="J1015" s="264" t="s">
        <v>5466</v>
      </c>
      <c r="K1015" s="264" t="s">
        <v>5466</v>
      </c>
    </row>
    <row r="1016" spans="1:11" ht="38.25" x14ac:dyDescent="0.2">
      <c r="A1016" s="261">
        <v>93397</v>
      </c>
      <c r="B1016" s="262" t="s">
        <v>5711</v>
      </c>
      <c r="C1016" s="263" t="s">
        <v>945</v>
      </c>
      <c r="D1016" s="264" t="s">
        <v>7088</v>
      </c>
      <c r="F1016" s="266"/>
      <c r="G1016" s="261" t="s">
        <v>17763</v>
      </c>
      <c r="H1016" s="262" t="s">
        <v>5711</v>
      </c>
      <c r="I1016" s="263" t="s">
        <v>945</v>
      </c>
      <c r="J1016" s="264" t="s">
        <v>7088</v>
      </c>
      <c r="K1016" s="264" t="s">
        <v>7088</v>
      </c>
    </row>
    <row r="1017" spans="1:11" ht="38.25" x14ac:dyDescent="0.2">
      <c r="A1017" s="261">
        <v>93398</v>
      </c>
      <c r="B1017" s="262" t="s">
        <v>5712</v>
      </c>
      <c r="C1017" s="263" t="s">
        <v>945</v>
      </c>
      <c r="D1017" s="264" t="s">
        <v>5221</v>
      </c>
      <c r="F1017" s="266"/>
      <c r="G1017" s="261" t="s">
        <v>17764</v>
      </c>
      <c r="H1017" s="262" t="s">
        <v>5712</v>
      </c>
      <c r="I1017" s="263" t="s">
        <v>945</v>
      </c>
      <c r="J1017" s="264" t="s">
        <v>5221</v>
      </c>
      <c r="K1017" s="264" t="s">
        <v>5221</v>
      </c>
    </row>
    <row r="1018" spans="1:11" ht="38.25" x14ac:dyDescent="0.2">
      <c r="A1018" s="261">
        <v>93399</v>
      </c>
      <c r="B1018" s="262" t="s">
        <v>5713</v>
      </c>
      <c r="C1018" s="263" t="s">
        <v>945</v>
      </c>
      <c r="D1018" s="264" t="s">
        <v>5597</v>
      </c>
      <c r="F1018" s="266"/>
      <c r="G1018" s="261" t="s">
        <v>17765</v>
      </c>
      <c r="H1018" s="262" t="s">
        <v>5713</v>
      </c>
      <c r="I1018" s="263" t="s">
        <v>945</v>
      </c>
      <c r="J1018" s="264" t="s">
        <v>5597</v>
      </c>
      <c r="K1018" s="264" t="s">
        <v>5597</v>
      </c>
    </row>
    <row r="1019" spans="1:11" ht="38.25" x14ac:dyDescent="0.2">
      <c r="A1019" s="261">
        <v>93400</v>
      </c>
      <c r="B1019" s="262" t="s">
        <v>5714</v>
      </c>
      <c r="C1019" s="263" t="s">
        <v>945</v>
      </c>
      <c r="D1019" s="264" t="s">
        <v>13946</v>
      </c>
      <c r="F1019" s="266"/>
      <c r="G1019" s="261" t="s">
        <v>17766</v>
      </c>
      <c r="H1019" s="262" t="s">
        <v>5714</v>
      </c>
      <c r="I1019" s="263" t="s">
        <v>945</v>
      </c>
      <c r="J1019" s="264" t="s">
        <v>13946</v>
      </c>
      <c r="K1019" s="264" t="s">
        <v>13946</v>
      </c>
    </row>
    <row r="1020" spans="1:11" ht="38.25" x14ac:dyDescent="0.2">
      <c r="A1020" s="261">
        <v>93401</v>
      </c>
      <c r="B1020" s="262" t="s">
        <v>5715</v>
      </c>
      <c r="C1020" s="263" t="s">
        <v>945</v>
      </c>
      <c r="D1020" s="264" t="s">
        <v>12958</v>
      </c>
      <c r="F1020" s="266"/>
      <c r="G1020" s="261" t="s">
        <v>17767</v>
      </c>
      <c r="H1020" s="262" t="s">
        <v>5715</v>
      </c>
      <c r="I1020" s="263" t="s">
        <v>945</v>
      </c>
      <c r="J1020" s="264" t="s">
        <v>12958</v>
      </c>
      <c r="K1020" s="264" t="s">
        <v>12958</v>
      </c>
    </row>
    <row r="1021" spans="1:11" ht="51" x14ac:dyDescent="0.2">
      <c r="A1021" s="261">
        <v>93404</v>
      </c>
      <c r="B1021" s="262" t="s">
        <v>5716</v>
      </c>
      <c r="C1021" s="263" t="s">
        <v>945</v>
      </c>
      <c r="D1021" s="264" t="s">
        <v>4319</v>
      </c>
      <c r="F1021" s="266"/>
      <c r="G1021" s="261" t="s">
        <v>17768</v>
      </c>
      <c r="H1021" s="262" t="s">
        <v>5716</v>
      </c>
      <c r="I1021" s="263" t="s">
        <v>945</v>
      </c>
      <c r="J1021" s="264" t="s">
        <v>4319</v>
      </c>
      <c r="K1021" s="264" t="s">
        <v>4319</v>
      </c>
    </row>
    <row r="1022" spans="1:11" ht="51" x14ac:dyDescent="0.2">
      <c r="A1022" s="261">
        <v>93405</v>
      </c>
      <c r="B1022" s="262" t="s">
        <v>5717</v>
      </c>
      <c r="C1022" s="263" t="s">
        <v>945</v>
      </c>
      <c r="D1022" s="264" t="s">
        <v>4373</v>
      </c>
      <c r="F1022" s="266"/>
      <c r="G1022" s="261" t="s">
        <v>17769</v>
      </c>
      <c r="H1022" s="262" t="s">
        <v>5717</v>
      </c>
      <c r="I1022" s="263" t="s">
        <v>945</v>
      </c>
      <c r="J1022" s="264" t="s">
        <v>4373</v>
      </c>
      <c r="K1022" s="264" t="s">
        <v>4373</v>
      </c>
    </row>
    <row r="1023" spans="1:11" ht="51" x14ac:dyDescent="0.2">
      <c r="A1023" s="261">
        <v>93406</v>
      </c>
      <c r="B1023" s="262" t="s">
        <v>5718</v>
      </c>
      <c r="C1023" s="263" t="s">
        <v>945</v>
      </c>
      <c r="D1023" s="264" t="s">
        <v>5719</v>
      </c>
      <c r="F1023" s="266"/>
      <c r="G1023" s="261" t="s">
        <v>17770</v>
      </c>
      <c r="H1023" s="262" t="s">
        <v>5718</v>
      </c>
      <c r="I1023" s="263" t="s">
        <v>945</v>
      </c>
      <c r="J1023" s="264" t="s">
        <v>5719</v>
      </c>
      <c r="K1023" s="264" t="s">
        <v>5719</v>
      </c>
    </row>
    <row r="1024" spans="1:11" ht="51" x14ac:dyDescent="0.2">
      <c r="A1024" s="261">
        <v>93407</v>
      </c>
      <c r="B1024" s="262" t="s">
        <v>5720</v>
      </c>
      <c r="C1024" s="263" t="s">
        <v>945</v>
      </c>
      <c r="D1024" s="264" t="s">
        <v>9410</v>
      </c>
      <c r="F1024" s="266"/>
      <c r="G1024" s="261" t="s">
        <v>17771</v>
      </c>
      <c r="H1024" s="262" t="s">
        <v>5720</v>
      </c>
      <c r="I1024" s="263" t="s">
        <v>945</v>
      </c>
      <c r="J1024" s="264" t="s">
        <v>9410</v>
      </c>
      <c r="K1024" s="264" t="s">
        <v>9410</v>
      </c>
    </row>
    <row r="1025" spans="1:11" ht="25.5" x14ac:dyDescent="0.2">
      <c r="A1025" s="261">
        <v>93411</v>
      </c>
      <c r="B1025" s="262" t="s">
        <v>5721</v>
      </c>
      <c r="C1025" s="263" t="s">
        <v>945</v>
      </c>
      <c r="D1025" s="264" t="s">
        <v>5058</v>
      </c>
      <c r="F1025" s="266"/>
      <c r="G1025" s="261" t="s">
        <v>17772</v>
      </c>
      <c r="H1025" s="262" t="s">
        <v>5721</v>
      </c>
      <c r="I1025" s="263" t="s">
        <v>945</v>
      </c>
      <c r="J1025" s="264" t="s">
        <v>5058</v>
      </c>
      <c r="K1025" s="264" t="s">
        <v>5058</v>
      </c>
    </row>
    <row r="1026" spans="1:11" ht="25.5" x14ac:dyDescent="0.2">
      <c r="A1026" s="261">
        <v>93412</v>
      </c>
      <c r="B1026" s="262" t="s">
        <v>5722</v>
      </c>
      <c r="C1026" s="263" t="s">
        <v>945</v>
      </c>
      <c r="D1026" s="264" t="s">
        <v>5203</v>
      </c>
      <c r="F1026" s="266"/>
      <c r="G1026" s="261" t="s">
        <v>17773</v>
      </c>
      <c r="H1026" s="262" t="s">
        <v>5722</v>
      </c>
      <c r="I1026" s="263" t="s">
        <v>945</v>
      </c>
      <c r="J1026" s="264" t="s">
        <v>5203</v>
      </c>
      <c r="K1026" s="264" t="s">
        <v>5203</v>
      </c>
    </row>
    <row r="1027" spans="1:11" ht="25.5" x14ac:dyDescent="0.2">
      <c r="A1027" s="261">
        <v>93413</v>
      </c>
      <c r="B1027" s="262" t="s">
        <v>5723</v>
      </c>
      <c r="C1027" s="263" t="s">
        <v>945</v>
      </c>
      <c r="D1027" s="264" t="s">
        <v>4750</v>
      </c>
      <c r="F1027" s="266"/>
      <c r="G1027" s="261" t="s">
        <v>17774</v>
      </c>
      <c r="H1027" s="262" t="s">
        <v>5723</v>
      </c>
      <c r="I1027" s="263" t="s">
        <v>945</v>
      </c>
      <c r="J1027" s="264" t="s">
        <v>4750</v>
      </c>
      <c r="K1027" s="264" t="s">
        <v>4750</v>
      </c>
    </row>
    <row r="1028" spans="1:11" ht="25.5" x14ac:dyDescent="0.2">
      <c r="A1028" s="261">
        <v>93414</v>
      </c>
      <c r="B1028" s="262" t="s">
        <v>5724</v>
      </c>
      <c r="C1028" s="263" t="s">
        <v>945</v>
      </c>
      <c r="D1028" s="264" t="s">
        <v>7069</v>
      </c>
      <c r="F1028" s="266"/>
      <c r="G1028" s="261" t="s">
        <v>17775</v>
      </c>
      <c r="H1028" s="262" t="s">
        <v>5724</v>
      </c>
      <c r="I1028" s="263" t="s">
        <v>945</v>
      </c>
      <c r="J1028" s="264" t="s">
        <v>7069</v>
      </c>
      <c r="K1028" s="264" t="s">
        <v>7069</v>
      </c>
    </row>
    <row r="1029" spans="1:11" ht="12.75" x14ac:dyDescent="0.2">
      <c r="A1029" s="261">
        <v>93417</v>
      </c>
      <c r="B1029" s="262" t="s">
        <v>5726</v>
      </c>
      <c r="C1029" s="263" t="s">
        <v>945</v>
      </c>
      <c r="D1029" s="264" t="s">
        <v>10903</v>
      </c>
      <c r="F1029" s="266"/>
      <c r="G1029" s="261" t="s">
        <v>17776</v>
      </c>
      <c r="H1029" s="262" t="s">
        <v>5726</v>
      </c>
      <c r="I1029" s="263" t="s">
        <v>945</v>
      </c>
      <c r="J1029" s="264" t="s">
        <v>10903</v>
      </c>
      <c r="K1029" s="264" t="s">
        <v>10903</v>
      </c>
    </row>
    <row r="1030" spans="1:11" ht="12.75" x14ac:dyDescent="0.2">
      <c r="A1030" s="261">
        <v>93418</v>
      </c>
      <c r="B1030" s="262" t="s">
        <v>5727</v>
      </c>
      <c r="C1030" s="263" t="s">
        <v>945</v>
      </c>
      <c r="D1030" s="264" t="s">
        <v>5219</v>
      </c>
      <c r="F1030" s="266"/>
      <c r="G1030" s="261" t="s">
        <v>17777</v>
      </c>
      <c r="H1030" s="262" t="s">
        <v>5727</v>
      </c>
      <c r="I1030" s="263" t="s">
        <v>945</v>
      </c>
      <c r="J1030" s="264" t="s">
        <v>5219</v>
      </c>
      <c r="K1030" s="264" t="s">
        <v>5219</v>
      </c>
    </row>
    <row r="1031" spans="1:11" ht="12.75" x14ac:dyDescent="0.2">
      <c r="A1031" s="261">
        <v>93419</v>
      </c>
      <c r="B1031" s="262" t="s">
        <v>5728</v>
      </c>
      <c r="C1031" s="263" t="s">
        <v>945</v>
      </c>
      <c r="D1031" s="264" t="s">
        <v>12637</v>
      </c>
      <c r="F1031" s="266"/>
      <c r="G1031" s="261" t="s">
        <v>17778</v>
      </c>
      <c r="H1031" s="262" t="s">
        <v>5728</v>
      </c>
      <c r="I1031" s="263" t="s">
        <v>945</v>
      </c>
      <c r="J1031" s="264" t="s">
        <v>12637</v>
      </c>
      <c r="K1031" s="264" t="s">
        <v>12637</v>
      </c>
    </row>
    <row r="1032" spans="1:11" ht="25.5" x14ac:dyDescent="0.2">
      <c r="A1032" s="261">
        <v>93420</v>
      </c>
      <c r="B1032" s="262" t="s">
        <v>5729</v>
      </c>
      <c r="C1032" s="263" t="s">
        <v>945</v>
      </c>
      <c r="D1032" s="264" t="s">
        <v>6986</v>
      </c>
      <c r="F1032" s="266"/>
      <c r="G1032" s="261" t="s">
        <v>17779</v>
      </c>
      <c r="H1032" s="262" t="s">
        <v>5729</v>
      </c>
      <c r="I1032" s="263" t="s">
        <v>945</v>
      </c>
      <c r="J1032" s="264" t="s">
        <v>6986</v>
      </c>
      <c r="K1032" s="264" t="s">
        <v>6986</v>
      </c>
    </row>
    <row r="1033" spans="1:11" ht="12.75" x14ac:dyDescent="0.2">
      <c r="A1033" s="261">
        <v>93423</v>
      </c>
      <c r="B1033" s="262" t="s">
        <v>5731</v>
      </c>
      <c r="C1033" s="263" t="s">
        <v>945</v>
      </c>
      <c r="D1033" s="264" t="s">
        <v>10085</v>
      </c>
      <c r="F1033" s="266"/>
      <c r="G1033" s="261" t="s">
        <v>17780</v>
      </c>
      <c r="H1033" s="262" t="s">
        <v>5731</v>
      </c>
      <c r="I1033" s="263" t="s">
        <v>945</v>
      </c>
      <c r="J1033" s="264" t="s">
        <v>10085</v>
      </c>
      <c r="K1033" s="264" t="s">
        <v>10085</v>
      </c>
    </row>
    <row r="1034" spans="1:11" ht="12.75" x14ac:dyDescent="0.2">
      <c r="A1034" s="261">
        <v>93424</v>
      </c>
      <c r="B1034" s="262" t="s">
        <v>5732</v>
      </c>
      <c r="C1034" s="263" t="s">
        <v>945</v>
      </c>
      <c r="D1034" s="264" t="s">
        <v>11828</v>
      </c>
      <c r="F1034" s="266"/>
      <c r="G1034" s="261" t="s">
        <v>17781</v>
      </c>
      <c r="H1034" s="262" t="s">
        <v>5732</v>
      </c>
      <c r="I1034" s="263" t="s">
        <v>945</v>
      </c>
      <c r="J1034" s="264" t="s">
        <v>11828</v>
      </c>
      <c r="K1034" s="264" t="s">
        <v>11828</v>
      </c>
    </row>
    <row r="1035" spans="1:11" ht="12.75" x14ac:dyDescent="0.2">
      <c r="A1035" s="261">
        <v>93425</v>
      </c>
      <c r="B1035" s="262" t="s">
        <v>5733</v>
      </c>
      <c r="C1035" s="263" t="s">
        <v>945</v>
      </c>
      <c r="D1035" s="264" t="s">
        <v>10109</v>
      </c>
      <c r="F1035" s="266"/>
      <c r="G1035" s="261" t="s">
        <v>17782</v>
      </c>
      <c r="H1035" s="262" t="s">
        <v>5733</v>
      </c>
      <c r="I1035" s="263" t="s">
        <v>945</v>
      </c>
      <c r="J1035" s="264" t="s">
        <v>10109</v>
      </c>
      <c r="K1035" s="264" t="s">
        <v>10109</v>
      </c>
    </row>
    <row r="1036" spans="1:11" ht="25.5" x14ac:dyDescent="0.2">
      <c r="A1036" s="261">
        <v>93426</v>
      </c>
      <c r="B1036" s="262" t="s">
        <v>5734</v>
      </c>
      <c r="C1036" s="263" t="s">
        <v>945</v>
      </c>
      <c r="D1036" s="264" t="s">
        <v>17783</v>
      </c>
      <c r="F1036" s="266"/>
      <c r="G1036" s="261" t="s">
        <v>17784</v>
      </c>
      <c r="H1036" s="262" t="s">
        <v>5734</v>
      </c>
      <c r="I1036" s="263" t="s">
        <v>945</v>
      </c>
      <c r="J1036" s="264" t="s">
        <v>17783</v>
      </c>
      <c r="K1036" s="264" t="s">
        <v>17783</v>
      </c>
    </row>
    <row r="1037" spans="1:11" ht="25.5" x14ac:dyDescent="0.2">
      <c r="A1037" s="261">
        <v>93429</v>
      </c>
      <c r="B1037" s="262" t="s">
        <v>5735</v>
      </c>
      <c r="C1037" s="263" t="s">
        <v>945</v>
      </c>
      <c r="D1037" s="264" t="s">
        <v>13950</v>
      </c>
      <c r="F1037" s="266"/>
      <c r="G1037" s="261" t="s">
        <v>17785</v>
      </c>
      <c r="H1037" s="262" t="s">
        <v>5735</v>
      </c>
      <c r="I1037" s="263" t="s">
        <v>945</v>
      </c>
      <c r="J1037" s="264" t="s">
        <v>13950</v>
      </c>
      <c r="K1037" s="264" t="s">
        <v>13950</v>
      </c>
    </row>
    <row r="1038" spans="1:11" ht="25.5" x14ac:dyDescent="0.2">
      <c r="A1038" s="261">
        <v>93430</v>
      </c>
      <c r="B1038" s="262" t="s">
        <v>5736</v>
      </c>
      <c r="C1038" s="263" t="s">
        <v>945</v>
      </c>
      <c r="D1038" s="264" t="s">
        <v>8744</v>
      </c>
      <c r="F1038" s="266"/>
      <c r="G1038" s="261" t="s">
        <v>17786</v>
      </c>
      <c r="H1038" s="262" t="s">
        <v>5736</v>
      </c>
      <c r="I1038" s="263" t="s">
        <v>945</v>
      </c>
      <c r="J1038" s="264" t="s">
        <v>8744</v>
      </c>
      <c r="K1038" s="264" t="s">
        <v>8744</v>
      </c>
    </row>
    <row r="1039" spans="1:11" ht="25.5" x14ac:dyDescent="0.2">
      <c r="A1039" s="261">
        <v>93431</v>
      </c>
      <c r="B1039" s="262" t="s">
        <v>5737</v>
      </c>
      <c r="C1039" s="263" t="s">
        <v>945</v>
      </c>
      <c r="D1039" s="264" t="s">
        <v>13951</v>
      </c>
      <c r="F1039" s="266"/>
      <c r="G1039" s="261" t="s">
        <v>17787</v>
      </c>
      <c r="H1039" s="262" t="s">
        <v>5737</v>
      </c>
      <c r="I1039" s="263" t="s">
        <v>945</v>
      </c>
      <c r="J1039" s="264" t="s">
        <v>13951</v>
      </c>
      <c r="K1039" s="264" t="s">
        <v>13951</v>
      </c>
    </row>
    <row r="1040" spans="1:11" ht="25.5" x14ac:dyDescent="0.2">
      <c r="A1040" s="261">
        <v>93432</v>
      </c>
      <c r="B1040" s="262" t="s">
        <v>5738</v>
      </c>
      <c r="C1040" s="263" t="s">
        <v>945</v>
      </c>
      <c r="D1040" s="264" t="s">
        <v>17788</v>
      </c>
      <c r="F1040" s="266"/>
      <c r="G1040" s="261" t="s">
        <v>17789</v>
      </c>
      <c r="H1040" s="262" t="s">
        <v>5738</v>
      </c>
      <c r="I1040" s="263" t="s">
        <v>945</v>
      </c>
      <c r="J1040" s="264" t="s">
        <v>17788</v>
      </c>
      <c r="K1040" s="264" t="s">
        <v>17788</v>
      </c>
    </row>
    <row r="1041" spans="1:11" ht="25.5" x14ac:dyDescent="0.2">
      <c r="A1041" s="261">
        <v>93435</v>
      </c>
      <c r="B1041" s="262" t="s">
        <v>5739</v>
      </c>
      <c r="C1041" s="263" t="s">
        <v>945</v>
      </c>
      <c r="D1041" s="264" t="s">
        <v>5133</v>
      </c>
      <c r="F1041" s="266"/>
      <c r="G1041" s="261" t="s">
        <v>17790</v>
      </c>
      <c r="H1041" s="262" t="s">
        <v>5739</v>
      </c>
      <c r="I1041" s="263" t="s">
        <v>945</v>
      </c>
      <c r="J1041" s="264" t="s">
        <v>5133</v>
      </c>
      <c r="K1041" s="264" t="s">
        <v>5133</v>
      </c>
    </row>
    <row r="1042" spans="1:11" ht="25.5" x14ac:dyDescent="0.2">
      <c r="A1042" s="261">
        <v>93436</v>
      </c>
      <c r="B1042" s="262" t="s">
        <v>5741</v>
      </c>
      <c r="C1042" s="263" t="s">
        <v>945</v>
      </c>
      <c r="D1042" s="264" t="s">
        <v>11840</v>
      </c>
      <c r="F1042" s="266"/>
      <c r="G1042" s="261" t="s">
        <v>17791</v>
      </c>
      <c r="H1042" s="262" t="s">
        <v>5741</v>
      </c>
      <c r="I1042" s="263" t="s">
        <v>945</v>
      </c>
      <c r="J1042" s="264" t="s">
        <v>11840</v>
      </c>
      <c r="K1042" s="264" t="s">
        <v>11840</v>
      </c>
    </row>
    <row r="1043" spans="1:11" ht="25.5" x14ac:dyDescent="0.2">
      <c r="A1043" s="261">
        <v>93437</v>
      </c>
      <c r="B1043" s="262" t="s">
        <v>5743</v>
      </c>
      <c r="C1043" s="263" t="s">
        <v>945</v>
      </c>
      <c r="D1043" s="264" t="s">
        <v>7447</v>
      </c>
      <c r="F1043" s="266"/>
      <c r="G1043" s="261" t="s">
        <v>17792</v>
      </c>
      <c r="H1043" s="262" t="s">
        <v>5743</v>
      </c>
      <c r="I1043" s="263" t="s">
        <v>945</v>
      </c>
      <c r="J1043" s="264" t="s">
        <v>7447</v>
      </c>
      <c r="K1043" s="264" t="s">
        <v>7447</v>
      </c>
    </row>
    <row r="1044" spans="1:11" ht="25.5" x14ac:dyDescent="0.2">
      <c r="A1044" s="261">
        <v>93438</v>
      </c>
      <c r="B1044" s="262" t="s">
        <v>5744</v>
      </c>
      <c r="C1044" s="263" t="s">
        <v>945</v>
      </c>
      <c r="D1044" s="264" t="s">
        <v>9423</v>
      </c>
      <c r="F1044" s="266"/>
      <c r="G1044" s="261" t="s">
        <v>17793</v>
      </c>
      <c r="H1044" s="262" t="s">
        <v>5744</v>
      </c>
      <c r="I1044" s="263" t="s">
        <v>945</v>
      </c>
      <c r="J1044" s="264" t="s">
        <v>9423</v>
      </c>
      <c r="K1044" s="264" t="s">
        <v>9423</v>
      </c>
    </row>
    <row r="1045" spans="1:11" ht="25.5" x14ac:dyDescent="0.2">
      <c r="A1045" s="261">
        <v>95114</v>
      </c>
      <c r="B1045" s="262" t="s">
        <v>5746</v>
      </c>
      <c r="C1045" s="263" t="s">
        <v>945</v>
      </c>
      <c r="D1045" s="264" t="s">
        <v>5747</v>
      </c>
      <c r="F1045" s="266"/>
      <c r="G1045" s="261" t="s">
        <v>17794</v>
      </c>
      <c r="H1045" s="262" t="s">
        <v>5746</v>
      </c>
      <c r="I1045" s="263" t="s">
        <v>945</v>
      </c>
      <c r="J1045" s="264" t="s">
        <v>5747</v>
      </c>
      <c r="K1045" s="264" t="s">
        <v>5747</v>
      </c>
    </row>
    <row r="1046" spans="1:11" ht="12.75" x14ac:dyDescent="0.2">
      <c r="A1046" s="261">
        <v>95115</v>
      </c>
      <c r="B1046" s="262" t="s">
        <v>5748</v>
      </c>
      <c r="C1046" s="263" t="s">
        <v>945</v>
      </c>
      <c r="D1046" s="264" t="s">
        <v>5749</v>
      </c>
      <c r="F1046" s="266"/>
      <c r="G1046" s="261" t="s">
        <v>17795</v>
      </c>
      <c r="H1046" s="262" t="s">
        <v>5748</v>
      </c>
      <c r="I1046" s="263" t="s">
        <v>945</v>
      </c>
      <c r="J1046" s="264" t="s">
        <v>5749</v>
      </c>
      <c r="K1046" s="264" t="s">
        <v>5749</v>
      </c>
    </row>
    <row r="1047" spans="1:11" ht="25.5" x14ac:dyDescent="0.2">
      <c r="A1047" s="261">
        <v>95116</v>
      </c>
      <c r="B1047" s="262" t="s">
        <v>5750</v>
      </c>
      <c r="C1047" s="263" t="s">
        <v>945</v>
      </c>
      <c r="D1047" s="264" t="s">
        <v>5751</v>
      </c>
      <c r="F1047" s="266"/>
      <c r="G1047" s="261" t="s">
        <v>17796</v>
      </c>
      <c r="H1047" s="262" t="s">
        <v>5750</v>
      </c>
      <c r="I1047" s="263" t="s">
        <v>945</v>
      </c>
      <c r="J1047" s="264" t="s">
        <v>5751</v>
      </c>
      <c r="K1047" s="264" t="s">
        <v>5751</v>
      </c>
    </row>
    <row r="1048" spans="1:11" ht="12.75" x14ac:dyDescent="0.2">
      <c r="A1048" s="261">
        <v>95117</v>
      </c>
      <c r="B1048" s="262" t="s">
        <v>5752</v>
      </c>
      <c r="C1048" s="263" t="s">
        <v>945</v>
      </c>
      <c r="D1048" s="264" t="s">
        <v>5753</v>
      </c>
      <c r="F1048" s="266"/>
      <c r="G1048" s="261" t="s">
        <v>17797</v>
      </c>
      <c r="H1048" s="262" t="s">
        <v>5752</v>
      </c>
      <c r="I1048" s="263" t="s">
        <v>945</v>
      </c>
      <c r="J1048" s="264" t="s">
        <v>5753</v>
      </c>
      <c r="K1048" s="264" t="s">
        <v>5753</v>
      </c>
    </row>
    <row r="1049" spans="1:11" ht="25.5" x14ac:dyDescent="0.2">
      <c r="A1049" s="261">
        <v>95118</v>
      </c>
      <c r="B1049" s="262" t="s">
        <v>5754</v>
      </c>
      <c r="C1049" s="263" t="s">
        <v>945</v>
      </c>
      <c r="D1049" s="264" t="s">
        <v>8739</v>
      </c>
      <c r="F1049" s="266"/>
      <c r="G1049" s="261" t="s">
        <v>17798</v>
      </c>
      <c r="H1049" s="262" t="s">
        <v>5754</v>
      </c>
      <c r="I1049" s="263" t="s">
        <v>945</v>
      </c>
      <c r="J1049" s="264" t="s">
        <v>8739</v>
      </c>
      <c r="K1049" s="264" t="s">
        <v>8739</v>
      </c>
    </row>
    <row r="1050" spans="1:11" ht="25.5" x14ac:dyDescent="0.2">
      <c r="A1050" s="261">
        <v>95119</v>
      </c>
      <c r="B1050" s="262" t="s">
        <v>5755</v>
      </c>
      <c r="C1050" s="263" t="s">
        <v>945</v>
      </c>
      <c r="D1050" s="264" t="s">
        <v>13953</v>
      </c>
      <c r="F1050" s="266"/>
      <c r="G1050" s="261" t="s">
        <v>17799</v>
      </c>
      <c r="H1050" s="262" t="s">
        <v>5755</v>
      </c>
      <c r="I1050" s="263" t="s">
        <v>945</v>
      </c>
      <c r="J1050" s="264" t="s">
        <v>13953</v>
      </c>
      <c r="K1050" s="264" t="s">
        <v>13953</v>
      </c>
    </row>
    <row r="1051" spans="1:11" ht="25.5" x14ac:dyDescent="0.2">
      <c r="A1051" s="261">
        <v>95120</v>
      </c>
      <c r="B1051" s="262" t="s">
        <v>5756</v>
      </c>
      <c r="C1051" s="263" t="s">
        <v>945</v>
      </c>
      <c r="D1051" s="264" t="s">
        <v>14571</v>
      </c>
      <c r="F1051" s="266"/>
      <c r="G1051" s="261" t="s">
        <v>17800</v>
      </c>
      <c r="H1051" s="262" t="s">
        <v>5756</v>
      </c>
      <c r="I1051" s="263" t="s">
        <v>945</v>
      </c>
      <c r="J1051" s="264" t="s">
        <v>14571</v>
      </c>
      <c r="K1051" s="264" t="s">
        <v>14571</v>
      </c>
    </row>
    <row r="1052" spans="1:11" ht="25.5" x14ac:dyDescent="0.2">
      <c r="A1052" s="261">
        <v>95123</v>
      </c>
      <c r="B1052" s="262" t="s">
        <v>5757</v>
      </c>
      <c r="C1052" s="263" t="s">
        <v>945</v>
      </c>
      <c r="D1052" s="264" t="s">
        <v>5758</v>
      </c>
      <c r="F1052" s="266"/>
      <c r="G1052" s="261" t="s">
        <v>17801</v>
      </c>
      <c r="H1052" s="262" t="s">
        <v>5757</v>
      </c>
      <c r="I1052" s="263" t="s">
        <v>945</v>
      </c>
      <c r="J1052" s="264" t="s">
        <v>5758</v>
      </c>
      <c r="K1052" s="264" t="s">
        <v>5758</v>
      </c>
    </row>
    <row r="1053" spans="1:11" ht="25.5" x14ac:dyDescent="0.2">
      <c r="A1053" s="261">
        <v>95124</v>
      </c>
      <c r="B1053" s="262" t="s">
        <v>5759</v>
      </c>
      <c r="C1053" s="263" t="s">
        <v>945</v>
      </c>
      <c r="D1053" s="264" t="s">
        <v>5760</v>
      </c>
      <c r="F1053" s="266"/>
      <c r="G1053" s="261" t="s">
        <v>17802</v>
      </c>
      <c r="H1053" s="262" t="s">
        <v>5759</v>
      </c>
      <c r="I1053" s="263" t="s">
        <v>945</v>
      </c>
      <c r="J1053" s="264" t="s">
        <v>5760</v>
      </c>
      <c r="K1053" s="264" t="s">
        <v>5760</v>
      </c>
    </row>
    <row r="1054" spans="1:11" ht="25.5" x14ac:dyDescent="0.2">
      <c r="A1054" s="261">
        <v>95125</v>
      </c>
      <c r="B1054" s="262" t="s">
        <v>5761</v>
      </c>
      <c r="C1054" s="263" t="s">
        <v>945</v>
      </c>
      <c r="D1054" s="264" t="s">
        <v>5762</v>
      </c>
      <c r="F1054" s="266"/>
      <c r="G1054" s="261" t="s">
        <v>17803</v>
      </c>
      <c r="H1054" s="262" t="s">
        <v>5761</v>
      </c>
      <c r="I1054" s="263" t="s">
        <v>945</v>
      </c>
      <c r="J1054" s="264" t="s">
        <v>5762</v>
      </c>
      <c r="K1054" s="264" t="s">
        <v>5762</v>
      </c>
    </row>
    <row r="1055" spans="1:11" ht="25.5" x14ac:dyDescent="0.2">
      <c r="A1055" s="261">
        <v>95126</v>
      </c>
      <c r="B1055" s="262" t="s">
        <v>5763</v>
      </c>
      <c r="C1055" s="263" t="s">
        <v>945</v>
      </c>
      <c r="D1055" s="264" t="s">
        <v>17804</v>
      </c>
      <c r="F1055" s="266"/>
      <c r="G1055" s="261" t="s">
        <v>17805</v>
      </c>
      <c r="H1055" s="262" t="s">
        <v>5763</v>
      </c>
      <c r="I1055" s="263" t="s">
        <v>945</v>
      </c>
      <c r="J1055" s="264" t="s">
        <v>17804</v>
      </c>
      <c r="K1055" s="264" t="s">
        <v>17804</v>
      </c>
    </row>
    <row r="1056" spans="1:11" ht="25.5" x14ac:dyDescent="0.2">
      <c r="A1056" s="261">
        <v>95129</v>
      </c>
      <c r="B1056" s="262" t="s">
        <v>5764</v>
      </c>
      <c r="C1056" s="263" t="s">
        <v>945</v>
      </c>
      <c r="D1056" s="264" t="s">
        <v>5765</v>
      </c>
      <c r="F1056" s="266"/>
      <c r="G1056" s="261" t="s">
        <v>17806</v>
      </c>
      <c r="H1056" s="262" t="s">
        <v>5764</v>
      </c>
      <c r="I1056" s="263" t="s">
        <v>945</v>
      </c>
      <c r="J1056" s="264" t="s">
        <v>5765</v>
      </c>
      <c r="K1056" s="264" t="s">
        <v>5765</v>
      </c>
    </row>
    <row r="1057" spans="1:11" ht="25.5" x14ac:dyDescent="0.2">
      <c r="A1057" s="261">
        <v>95130</v>
      </c>
      <c r="B1057" s="262" t="s">
        <v>5766</v>
      </c>
      <c r="C1057" s="263" t="s">
        <v>945</v>
      </c>
      <c r="D1057" s="264" t="s">
        <v>5767</v>
      </c>
      <c r="F1057" s="266"/>
      <c r="G1057" s="261" t="s">
        <v>17807</v>
      </c>
      <c r="H1057" s="262" t="s">
        <v>5766</v>
      </c>
      <c r="I1057" s="263" t="s">
        <v>945</v>
      </c>
      <c r="J1057" s="264" t="s">
        <v>5767</v>
      </c>
      <c r="K1057" s="264" t="s">
        <v>5767</v>
      </c>
    </row>
    <row r="1058" spans="1:11" ht="25.5" x14ac:dyDescent="0.2">
      <c r="A1058" s="261">
        <v>95131</v>
      </c>
      <c r="B1058" s="262" t="s">
        <v>5768</v>
      </c>
      <c r="C1058" s="263" t="s">
        <v>945</v>
      </c>
      <c r="D1058" s="264" t="s">
        <v>5769</v>
      </c>
      <c r="F1058" s="266"/>
      <c r="G1058" s="261" t="s">
        <v>17808</v>
      </c>
      <c r="H1058" s="262" t="s">
        <v>5768</v>
      </c>
      <c r="I1058" s="263" t="s">
        <v>945</v>
      </c>
      <c r="J1058" s="264" t="s">
        <v>5769</v>
      </c>
      <c r="K1058" s="264" t="s">
        <v>5769</v>
      </c>
    </row>
    <row r="1059" spans="1:11" ht="25.5" x14ac:dyDescent="0.2">
      <c r="A1059" s="261">
        <v>95132</v>
      </c>
      <c r="B1059" s="262" t="s">
        <v>5770</v>
      </c>
      <c r="C1059" s="263" t="s">
        <v>945</v>
      </c>
      <c r="D1059" s="264" t="s">
        <v>17809</v>
      </c>
      <c r="F1059" s="266"/>
      <c r="G1059" s="261" t="s">
        <v>17810</v>
      </c>
      <c r="H1059" s="262" t="s">
        <v>5770</v>
      </c>
      <c r="I1059" s="263" t="s">
        <v>945</v>
      </c>
      <c r="J1059" s="264" t="s">
        <v>17809</v>
      </c>
      <c r="K1059" s="264" t="s">
        <v>17809</v>
      </c>
    </row>
    <row r="1060" spans="1:11" ht="25.5" x14ac:dyDescent="0.2">
      <c r="A1060" s="261">
        <v>95136</v>
      </c>
      <c r="B1060" s="262" t="s">
        <v>5772</v>
      </c>
      <c r="C1060" s="263" t="s">
        <v>945</v>
      </c>
      <c r="D1060" s="264" t="s">
        <v>5000</v>
      </c>
      <c r="F1060" s="266"/>
      <c r="G1060" s="261" t="s">
        <v>17811</v>
      </c>
      <c r="H1060" s="262" t="s">
        <v>5772</v>
      </c>
      <c r="I1060" s="263" t="s">
        <v>945</v>
      </c>
      <c r="J1060" s="264" t="s">
        <v>5000</v>
      </c>
      <c r="K1060" s="264" t="s">
        <v>5000</v>
      </c>
    </row>
    <row r="1061" spans="1:11" ht="12.75" x14ac:dyDescent="0.2">
      <c r="A1061" s="261">
        <v>95137</v>
      </c>
      <c r="B1061" s="262" t="s">
        <v>5773</v>
      </c>
      <c r="C1061" s="263" t="s">
        <v>945</v>
      </c>
      <c r="D1061" s="264" t="s">
        <v>5612</v>
      </c>
      <c r="F1061" s="266"/>
      <c r="G1061" s="261" t="s">
        <v>17812</v>
      </c>
      <c r="H1061" s="262" t="s">
        <v>5773</v>
      </c>
      <c r="I1061" s="263" t="s">
        <v>945</v>
      </c>
      <c r="J1061" s="264" t="s">
        <v>5612</v>
      </c>
      <c r="K1061" s="264" t="s">
        <v>5612</v>
      </c>
    </row>
    <row r="1062" spans="1:11" ht="25.5" x14ac:dyDescent="0.2">
      <c r="A1062" s="261">
        <v>95138</v>
      </c>
      <c r="B1062" s="262" t="s">
        <v>5774</v>
      </c>
      <c r="C1062" s="263" t="s">
        <v>945</v>
      </c>
      <c r="D1062" s="264" t="s">
        <v>5612</v>
      </c>
      <c r="F1062" s="266"/>
      <c r="G1062" s="261" t="s">
        <v>17813</v>
      </c>
      <c r="H1062" s="262" t="s">
        <v>5774</v>
      </c>
      <c r="I1062" s="263" t="s">
        <v>945</v>
      </c>
      <c r="J1062" s="264" t="s">
        <v>5612</v>
      </c>
      <c r="K1062" s="264" t="s">
        <v>5612</v>
      </c>
    </row>
    <row r="1063" spans="1:11" ht="25.5" x14ac:dyDescent="0.2">
      <c r="A1063" s="261">
        <v>95208</v>
      </c>
      <c r="B1063" s="262" t="s">
        <v>5775</v>
      </c>
      <c r="C1063" s="263" t="s">
        <v>945</v>
      </c>
      <c r="D1063" s="264" t="s">
        <v>13955</v>
      </c>
      <c r="F1063" s="266"/>
      <c r="G1063" s="261" t="s">
        <v>17814</v>
      </c>
      <c r="H1063" s="262" t="s">
        <v>5775</v>
      </c>
      <c r="I1063" s="263" t="s">
        <v>945</v>
      </c>
      <c r="J1063" s="264" t="s">
        <v>13955</v>
      </c>
      <c r="K1063" s="264" t="s">
        <v>13955</v>
      </c>
    </row>
    <row r="1064" spans="1:11" ht="25.5" x14ac:dyDescent="0.2">
      <c r="A1064" s="261">
        <v>95209</v>
      </c>
      <c r="B1064" s="262" t="s">
        <v>5776</v>
      </c>
      <c r="C1064" s="263" t="s">
        <v>945</v>
      </c>
      <c r="D1064" s="264" t="s">
        <v>7189</v>
      </c>
      <c r="F1064" s="266"/>
      <c r="G1064" s="261" t="s">
        <v>17815</v>
      </c>
      <c r="H1064" s="262" t="s">
        <v>5776</v>
      </c>
      <c r="I1064" s="263" t="s">
        <v>945</v>
      </c>
      <c r="J1064" s="264" t="s">
        <v>7189</v>
      </c>
      <c r="K1064" s="264" t="s">
        <v>7189</v>
      </c>
    </row>
    <row r="1065" spans="1:11" ht="25.5" x14ac:dyDescent="0.2">
      <c r="A1065" s="261">
        <v>95210</v>
      </c>
      <c r="B1065" s="262" t="s">
        <v>5778</v>
      </c>
      <c r="C1065" s="263" t="s">
        <v>945</v>
      </c>
      <c r="D1065" s="264" t="s">
        <v>13956</v>
      </c>
      <c r="F1065" s="266"/>
      <c r="G1065" s="261" t="s">
        <v>17816</v>
      </c>
      <c r="H1065" s="262" t="s">
        <v>5778</v>
      </c>
      <c r="I1065" s="263" t="s">
        <v>945</v>
      </c>
      <c r="J1065" s="264" t="s">
        <v>13956</v>
      </c>
      <c r="K1065" s="264" t="s">
        <v>13956</v>
      </c>
    </row>
    <row r="1066" spans="1:11" ht="25.5" x14ac:dyDescent="0.2">
      <c r="A1066" s="261">
        <v>95211</v>
      </c>
      <c r="B1066" s="262" t="s">
        <v>5780</v>
      </c>
      <c r="C1066" s="263" t="s">
        <v>945</v>
      </c>
      <c r="D1066" s="264" t="s">
        <v>12508</v>
      </c>
      <c r="F1066" s="266"/>
      <c r="G1066" s="261" t="s">
        <v>17817</v>
      </c>
      <c r="H1066" s="262" t="s">
        <v>5780</v>
      </c>
      <c r="I1066" s="263" t="s">
        <v>945</v>
      </c>
      <c r="J1066" s="264" t="s">
        <v>12508</v>
      </c>
      <c r="K1066" s="264" t="s">
        <v>12508</v>
      </c>
    </row>
    <row r="1067" spans="1:11" ht="25.5" x14ac:dyDescent="0.2">
      <c r="A1067" s="261">
        <v>95214</v>
      </c>
      <c r="B1067" s="262" t="s">
        <v>5781</v>
      </c>
      <c r="C1067" s="263" t="s">
        <v>945</v>
      </c>
      <c r="D1067" s="264" t="s">
        <v>5597</v>
      </c>
      <c r="F1067" s="266"/>
      <c r="G1067" s="261" t="s">
        <v>17818</v>
      </c>
      <c r="H1067" s="262" t="s">
        <v>5781</v>
      </c>
      <c r="I1067" s="263" t="s">
        <v>945</v>
      </c>
      <c r="J1067" s="264" t="s">
        <v>5597</v>
      </c>
      <c r="K1067" s="264" t="s">
        <v>5597</v>
      </c>
    </row>
    <row r="1068" spans="1:11" ht="12.75" x14ac:dyDescent="0.2">
      <c r="A1068" s="261">
        <v>95215</v>
      </c>
      <c r="B1068" s="262" t="s">
        <v>5782</v>
      </c>
      <c r="C1068" s="263" t="s">
        <v>945</v>
      </c>
      <c r="D1068" s="264" t="s">
        <v>5217</v>
      </c>
      <c r="F1068" s="266"/>
      <c r="G1068" s="261" t="s">
        <v>17819</v>
      </c>
      <c r="H1068" s="262" t="s">
        <v>5782</v>
      </c>
      <c r="I1068" s="263" t="s">
        <v>945</v>
      </c>
      <c r="J1068" s="264" t="s">
        <v>5217</v>
      </c>
      <c r="K1068" s="264" t="s">
        <v>5217</v>
      </c>
    </row>
    <row r="1069" spans="1:11" ht="25.5" x14ac:dyDescent="0.2">
      <c r="A1069" s="261">
        <v>95216</v>
      </c>
      <c r="B1069" s="262" t="s">
        <v>5783</v>
      </c>
      <c r="C1069" s="263" t="s">
        <v>945</v>
      </c>
      <c r="D1069" s="264" t="s">
        <v>5223</v>
      </c>
      <c r="F1069" s="266"/>
      <c r="G1069" s="261" t="s">
        <v>17820</v>
      </c>
      <c r="H1069" s="262" t="s">
        <v>5783</v>
      </c>
      <c r="I1069" s="263" t="s">
        <v>945</v>
      </c>
      <c r="J1069" s="264" t="s">
        <v>5223</v>
      </c>
      <c r="K1069" s="264" t="s">
        <v>5223</v>
      </c>
    </row>
    <row r="1070" spans="1:11" ht="25.5" x14ac:dyDescent="0.2">
      <c r="A1070" s="261">
        <v>95217</v>
      </c>
      <c r="B1070" s="262" t="s">
        <v>5784</v>
      </c>
      <c r="C1070" s="263" t="s">
        <v>945</v>
      </c>
      <c r="D1070" s="264" t="s">
        <v>5808</v>
      </c>
      <c r="F1070" s="266"/>
      <c r="G1070" s="261" t="s">
        <v>17821</v>
      </c>
      <c r="H1070" s="262" t="s">
        <v>5784</v>
      </c>
      <c r="I1070" s="263" t="s">
        <v>945</v>
      </c>
      <c r="J1070" s="264" t="s">
        <v>5808</v>
      </c>
      <c r="K1070" s="264" t="s">
        <v>5808</v>
      </c>
    </row>
    <row r="1071" spans="1:11" ht="12.75" x14ac:dyDescent="0.2">
      <c r="A1071" s="261">
        <v>95255</v>
      </c>
      <c r="B1071" s="262" t="s">
        <v>5785</v>
      </c>
      <c r="C1071" s="263" t="s">
        <v>945</v>
      </c>
      <c r="D1071" s="264" t="s">
        <v>5786</v>
      </c>
      <c r="F1071" s="266"/>
      <c r="G1071" s="261" t="s">
        <v>17822</v>
      </c>
      <c r="H1071" s="262" t="s">
        <v>5785</v>
      </c>
      <c r="I1071" s="263" t="s">
        <v>945</v>
      </c>
      <c r="J1071" s="264" t="s">
        <v>5786</v>
      </c>
      <c r="K1071" s="264" t="s">
        <v>5786</v>
      </c>
    </row>
    <row r="1072" spans="1:11" ht="12.75" x14ac:dyDescent="0.2">
      <c r="A1072" s="261">
        <v>95256</v>
      </c>
      <c r="B1072" s="262" t="s">
        <v>5787</v>
      </c>
      <c r="C1072" s="263" t="s">
        <v>945</v>
      </c>
      <c r="D1072" s="264" t="s">
        <v>5681</v>
      </c>
      <c r="F1072" s="266"/>
      <c r="G1072" s="261" t="s">
        <v>17823</v>
      </c>
      <c r="H1072" s="262" t="s">
        <v>5787</v>
      </c>
      <c r="I1072" s="263" t="s">
        <v>945</v>
      </c>
      <c r="J1072" s="264" t="s">
        <v>5681</v>
      </c>
      <c r="K1072" s="264" t="s">
        <v>5681</v>
      </c>
    </row>
    <row r="1073" spans="1:11" ht="12.75" x14ac:dyDescent="0.2">
      <c r="A1073" s="261">
        <v>95257</v>
      </c>
      <c r="B1073" s="262" t="s">
        <v>5788</v>
      </c>
      <c r="C1073" s="263" t="s">
        <v>945</v>
      </c>
      <c r="D1073" s="264" t="s">
        <v>5789</v>
      </c>
      <c r="F1073" s="266"/>
      <c r="G1073" s="261" t="s">
        <v>17824</v>
      </c>
      <c r="H1073" s="262" t="s">
        <v>5788</v>
      </c>
      <c r="I1073" s="263" t="s">
        <v>945</v>
      </c>
      <c r="J1073" s="264" t="s">
        <v>5789</v>
      </c>
      <c r="K1073" s="264" t="s">
        <v>5789</v>
      </c>
    </row>
    <row r="1074" spans="1:11" ht="25.5" x14ac:dyDescent="0.2">
      <c r="A1074" s="261">
        <v>95260</v>
      </c>
      <c r="B1074" s="262" t="s">
        <v>5790</v>
      </c>
      <c r="C1074" s="263" t="s">
        <v>945</v>
      </c>
      <c r="D1074" s="264" t="s">
        <v>5703</v>
      </c>
      <c r="F1074" s="266"/>
      <c r="G1074" s="261" t="s">
        <v>17825</v>
      </c>
      <c r="H1074" s="262" t="s">
        <v>5790</v>
      </c>
      <c r="I1074" s="263" t="s">
        <v>945</v>
      </c>
      <c r="J1074" s="264" t="s">
        <v>5703</v>
      </c>
      <c r="K1074" s="264" t="s">
        <v>5703</v>
      </c>
    </row>
    <row r="1075" spans="1:11" ht="25.5" x14ac:dyDescent="0.2">
      <c r="A1075" s="261">
        <v>95261</v>
      </c>
      <c r="B1075" s="262" t="s">
        <v>5791</v>
      </c>
      <c r="C1075" s="263" t="s">
        <v>945</v>
      </c>
      <c r="D1075" s="264" t="s">
        <v>5681</v>
      </c>
      <c r="F1075" s="266"/>
      <c r="G1075" s="261" t="s">
        <v>17826</v>
      </c>
      <c r="H1075" s="262" t="s">
        <v>5791</v>
      </c>
      <c r="I1075" s="263" t="s">
        <v>945</v>
      </c>
      <c r="J1075" s="264" t="s">
        <v>5681</v>
      </c>
      <c r="K1075" s="264" t="s">
        <v>5681</v>
      </c>
    </row>
    <row r="1076" spans="1:11" ht="25.5" x14ac:dyDescent="0.2">
      <c r="A1076" s="261">
        <v>95262</v>
      </c>
      <c r="B1076" s="262" t="s">
        <v>5792</v>
      </c>
      <c r="C1076" s="263" t="s">
        <v>945</v>
      </c>
      <c r="D1076" s="264" t="s">
        <v>4409</v>
      </c>
      <c r="F1076" s="266"/>
      <c r="G1076" s="261" t="s">
        <v>17827</v>
      </c>
      <c r="H1076" s="262" t="s">
        <v>5792</v>
      </c>
      <c r="I1076" s="263" t="s">
        <v>945</v>
      </c>
      <c r="J1076" s="264" t="s">
        <v>4409</v>
      </c>
      <c r="K1076" s="264" t="s">
        <v>4409</v>
      </c>
    </row>
    <row r="1077" spans="1:11" ht="25.5" x14ac:dyDescent="0.2">
      <c r="A1077" s="261">
        <v>95263</v>
      </c>
      <c r="B1077" s="262" t="s">
        <v>5793</v>
      </c>
      <c r="C1077" s="263" t="s">
        <v>945</v>
      </c>
      <c r="D1077" s="264" t="s">
        <v>5969</v>
      </c>
      <c r="F1077" s="266"/>
      <c r="G1077" s="261" t="s">
        <v>17828</v>
      </c>
      <c r="H1077" s="262" t="s">
        <v>5793</v>
      </c>
      <c r="I1077" s="263" t="s">
        <v>945</v>
      </c>
      <c r="J1077" s="264" t="s">
        <v>5969</v>
      </c>
      <c r="K1077" s="264" t="s">
        <v>5969</v>
      </c>
    </row>
    <row r="1078" spans="1:11" ht="25.5" x14ac:dyDescent="0.2">
      <c r="A1078" s="261">
        <v>95266</v>
      </c>
      <c r="B1078" s="262" t="s">
        <v>5794</v>
      </c>
      <c r="C1078" s="263" t="s">
        <v>945</v>
      </c>
      <c r="D1078" s="264" t="s">
        <v>5009</v>
      </c>
      <c r="F1078" s="266"/>
      <c r="G1078" s="261" t="s">
        <v>17829</v>
      </c>
      <c r="H1078" s="262" t="s">
        <v>5794</v>
      </c>
      <c r="I1078" s="263" t="s">
        <v>945</v>
      </c>
      <c r="J1078" s="264" t="s">
        <v>5009</v>
      </c>
      <c r="K1078" s="264" t="s">
        <v>5009</v>
      </c>
    </row>
    <row r="1079" spans="1:11" ht="25.5" x14ac:dyDescent="0.2">
      <c r="A1079" s="261">
        <v>95267</v>
      </c>
      <c r="B1079" s="262" t="s">
        <v>5795</v>
      </c>
      <c r="C1079" s="263" t="s">
        <v>945</v>
      </c>
      <c r="D1079" s="264" t="s">
        <v>5634</v>
      </c>
      <c r="F1079" s="266"/>
      <c r="G1079" s="261" t="s">
        <v>17830</v>
      </c>
      <c r="H1079" s="262" t="s">
        <v>5795</v>
      </c>
      <c r="I1079" s="263" t="s">
        <v>945</v>
      </c>
      <c r="J1079" s="264" t="s">
        <v>5634</v>
      </c>
      <c r="K1079" s="264" t="s">
        <v>5634</v>
      </c>
    </row>
    <row r="1080" spans="1:11" ht="25.5" x14ac:dyDescent="0.2">
      <c r="A1080" s="261">
        <v>95268</v>
      </c>
      <c r="B1080" s="262" t="s">
        <v>5796</v>
      </c>
      <c r="C1080" s="263" t="s">
        <v>945</v>
      </c>
      <c r="D1080" s="264" t="s">
        <v>11755</v>
      </c>
      <c r="F1080" s="266"/>
      <c r="G1080" s="261" t="s">
        <v>17831</v>
      </c>
      <c r="H1080" s="262" t="s">
        <v>5796</v>
      </c>
      <c r="I1080" s="263" t="s">
        <v>945</v>
      </c>
      <c r="J1080" s="264" t="s">
        <v>11755</v>
      </c>
      <c r="K1080" s="264" t="s">
        <v>11755</v>
      </c>
    </row>
    <row r="1081" spans="1:11" ht="25.5" x14ac:dyDescent="0.2">
      <c r="A1081" s="261">
        <v>95269</v>
      </c>
      <c r="B1081" s="262" t="s">
        <v>5798</v>
      </c>
      <c r="C1081" s="263" t="s">
        <v>945</v>
      </c>
      <c r="D1081" s="264" t="s">
        <v>13449</v>
      </c>
      <c r="F1081" s="266"/>
      <c r="G1081" s="261" t="s">
        <v>17832</v>
      </c>
      <c r="H1081" s="262" t="s">
        <v>5798</v>
      </c>
      <c r="I1081" s="263" t="s">
        <v>945</v>
      </c>
      <c r="J1081" s="264" t="s">
        <v>13449</v>
      </c>
      <c r="K1081" s="264" t="s">
        <v>13449</v>
      </c>
    </row>
    <row r="1082" spans="1:11" ht="25.5" x14ac:dyDescent="0.2">
      <c r="A1082" s="261">
        <v>95272</v>
      </c>
      <c r="B1082" s="262" t="s">
        <v>5799</v>
      </c>
      <c r="C1082" s="263" t="s">
        <v>945</v>
      </c>
      <c r="D1082" s="264" t="s">
        <v>11755</v>
      </c>
      <c r="F1082" s="266"/>
      <c r="G1082" s="261" t="s">
        <v>17833</v>
      </c>
      <c r="H1082" s="262" t="s">
        <v>5799</v>
      </c>
      <c r="I1082" s="263" t="s">
        <v>945</v>
      </c>
      <c r="J1082" s="264" t="s">
        <v>11755</v>
      </c>
      <c r="K1082" s="264" t="s">
        <v>11755</v>
      </c>
    </row>
    <row r="1083" spans="1:11" ht="25.5" x14ac:dyDescent="0.2">
      <c r="A1083" s="261">
        <v>95273</v>
      </c>
      <c r="B1083" s="262" t="s">
        <v>5800</v>
      </c>
      <c r="C1083" s="263" t="s">
        <v>945</v>
      </c>
      <c r="D1083" s="264" t="s">
        <v>11684</v>
      </c>
      <c r="F1083" s="266"/>
      <c r="G1083" s="261" t="s">
        <v>17834</v>
      </c>
      <c r="H1083" s="262" t="s">
        <v>5800</v>
      </c>
      <c r="I1083" s="263" t="s">
        <v>945</v>
      </c>
      <c r="J1083" s="264" t="s">
        <v>11684</v>
      </c>
      <c r="K1083" s="264" t="s">
        <v>11684</v>
      </c>
    </row>
    <row r="1084" spans="1:11" ht="25.5" x14ac:dyDescent="0.2">
      <c r="A1084" s="261">
        <v>95274</v>
      </c>
      <c r="B1084" s="262" t="s">
        <v>5801</v>
      </c>
      <c r="C1084" s="263" t="s">
        <v>945</v>
      </c>
      <c r="D1084" s="264" t="s">
        <v>10839</v>
      </c>
      <c r="F1084" s="266"/>
      <c r="G1084" s="261" t="s">
        <v>17835</v>
      </c>
      <c r="H1084" s="262" t="s">
        <v>5801</v>
      </c>
      <c r="I1084" s="263" t="s">
        <v>945</v>
      </c>
      <c r="J1084" s="264" t="s">
        <v>10839</v>
      </c>
      <c r="K1084" s="264" t="s">
        <v>10839</v>
      </c>
    </row>
    <row r="1085" spans="1:11" ht="25.5" x14ac:dyDescent="0.2">
      <c r="A1085" s="261">
        <v>95275</v>
      </c>
      <c r="B1085" s="262" t="s">
        <v>5802</v>
      </c>
      <c r="C1085" s="263" t="s">
        <v>945</v>
      </c>
      <c r="D1085" s="264" t="s">
        <v>11765</v>
      </c>
      <c r="F1085" s="266"/>
      <c r="G1085" s="261" t="s">
        <v>17836</v>
      </c>
      <c r="H1085" s="262" t="s">
        <v>5802</v>
      </c>
      <c r="I1085" s="263" t="s">
        <v>945</v>
      </c>
      <c r="J1085" s="264" t="s">
        <v>11765</v>
      </c>
      <c r="K1085" s="264" t="s">
        <v>11765</v>
      </c>
    </row>
    <row r="1086" spans="1:11" ht="25.5" x14ac:dyDescent="0.2">
      <c r="A1086" s="261">
        <v>95278</v>
      </c>
      <c r="B1086" s="262" t="s">
        <v>5804</v>
      </c>
      <c r="C1086" s="263" t="s">
        <v>945</v>
      </c>
      <c r="D1086" s="264" t="s">
        <v>5012</v>
      </c>
      <c r="F1086" s="266"/>
      <c r="G1086" s="261" t="s">
        <v>17837</v>
      </c>
      <c r="H1086" s="262" t="s">
        <v>5804</v>
      </c>
      <c r="I1086" s="263" t="s">
        <v>945</v>
      </c>
      <c r="J1086" s="264" t="s">
        <v>5012</v>
      </c>
      <c r="K1086" s="264" t="s">
        <v>5012</v>
      </c>
    </row>
    <row r="1087" spans="1:11" ht="25.5" x14ac:dyDescent="0.2">
      <c r="A1087" s="261">
        <v>95279</v>
      </c>
      <c r="B1087" s="262" t="s">
        <v>5806</v>
      </c>
      <c r="C1087" s="263" t="s">
        <v>945</v>
      </c>
      <c r="D1087" s="264" t="s">
        <v>5225</v>
      </c>
      <c r="F1087" s="266"/>
      <c r="G1087" s="261" t="s">
        <v>17838</v>
      </c>
      <c r="H1087" s="262" t="s">
        <v>5806</v>
      </c>
      <c r="I1087" s="263" t="s">
        <v>945</v>
      </c>
      <c r="J1087" s="264" t="s">
        <v>5225</v>
      </c>
      <c r="K1087" s="264" t="s">
        <v>5225</v>
      </c>
    </row>
    <row r="1088" spans="1:11" ht="25.5" x14ac:dyDescent="0.2">
      <c r="A1088" s="261">
        <v>95280</v>
      </c>
      <c r="B1088" s="262" t="s">
        <v>5807</v>
      </c>
      <c r="C1088" s="263" t="s">
        <v>945</v>
      </c>
      <c r="D1088" s="264" t="s">
        <v>5421</v>
      </c>
      <c r="F1088" s="266"/>
      <c r="G1088" s="261" t="s">
        <v>17839</v>
      </c>
      <c r="H1088" s="262" t="s">
        <v>5807</v>
      </c>
      <c r="I1088" s="263" t="s">
        <v>945</v>
      </c>
      <c r="J1088" s="264" t="s">
        <v>5421</v>
      </c>
      <c r="K1088" s="264" t="s">
        <v>5421</v>
      </c>
    </row>
    <row r="1089" spans="1:11" ht="25.5" x14ac:dyDescent="0.2">
      <c r="A1089" s="261">
        <v>95281</v>
      </c>
      <c r="B1089" s="262" t="s">
        <v>5809</v>
      </c>
      <c r="C1089" s="263" t="s">
        <v>945</v>
      </c>
      <c r="D1089" s="264" t="s">
        <v>13449</v>
      </c>
      <c r="F1089" s="266"/>
      <c r="G1089" s="261" t="s">
        <v>17840</v>
      </c>
      <c r="H1089" s="262" t="s">
        <v>5809</v>
      </c>
      <c r="I1089" s="263" t="s">
        <v>945</v>
      </c>
      <c r="J1089" s="264" t="s">
        <v>13449</v>
      </c>
      <c r="K1089" s="264" t="s">
        <v>13449</v>
      </c>
    </row>
    <row r="1090" spans="1:11" ht="25.5" x14ac:dyDescent="0.2">
      <c r="A1090" s="261">
        <v>95617</v>
      </c>
      <c r="B1090" s="262" t="s">
        <v>5810</v>
      </c>
      <c r="C1090" s="263" t="s">
        <v>945</v>
      </c>
      <c r="D1090" s="264" t="s">
        <v>5390</v>
      </c>
      <c r="F1090" s="266"/>
      <c r="G1090" s="261" t="s">
        <v>17841</v>
      </c>
      <c r="H1090" s="262" t="s">
        <v>5810</v>
      </c>
      <c r="I1090" s="263" t="s">
        <v>945</v>
      </c>
      <c r="J1090" s="264" t="s">
        <v>5390</v>
      </c>
      <c r="K1090" s="264" t="s">
        <v>5390</v>
      </c>
    </row>
    <row r="1091" spans="1:11" ht="25.5" x14ac:dyDescent="0.2">
      <c r="A1091" s="261">
        <v>95618</v>
      </c>
      <c r="B1091" s="262" t="s">
        <v>5811</v>
      </c>
      <c r="C1091" s="263" t="s">
        <v>945</v>
      </c>
      <c r="D1091" s="264" t="s">
        <v>4822</v>
      </c>
      <c r="F1091" s="266"/>
      <c r="G1091" s="261" t="s">
        <v>17842</v>
      </c>
      <c r="H1091" s="262" t="s">
        <v>5811</v>
      </c>
      <c r="I1091" s="263" t="s">
        <v>945</v>
      </c>
      <c r="J1091" s="264" t="s">
        <v>4822</v>
      </c>
      <c r="K1091" s="264" t="s">
        <v>4822</v>
      </c>
    </row>
    <row r="1092" spans="1:11" ht="25.5" x14ac:dyDescent="0.2">
      <c r="A1092" s="261">
        <v>95619</v>
      </c>
      <c r="B1092" s="262" t="s">
        <v>5812</v>
      </c>
      <c r="C1092" s="263" t="s">
        <v>945</v>
      </c>
      <c r="D1092" s="264" t="s">
        <v>5813</v>
      </c>
      <c r="F1092" s="266"/>
      <c r="G1092" s="261" t="s">
        <v>17843</v>
      </c>
      <c r="H1092" s="262" t="s">
        <v>5812</v>
      </c>
      <c r="I1092" s="263" t="s">
        <v>945</v>
      </c>
      <c r="J1092" s="264" t="s">
        <v>5813</v>
      </c>
      <c r="K1092" s="264" t="s">
        <v>5813</v>
      </c>
    </row>
    <row r="1093" spans="1:11" ht="25.5" x14ac:dyDescent="0.2">
      <c r="A1093" s="261">
        <v>95627</v>
      </c>
      <c r="B1093" s="262" t="s">
        <v>5814</v>
      </c>
      <c r="C1093" s="263" t="s">
        <v>945</v>
      </c>
      <c r="D1093" s="264" t="s">
        <v>12924</v>
      </c>
      <c r="F1093" s="266"/>
      <c r="G1093" s="261" t="s">
        <v>17844</v>
      </c>
      <c r="H1093" s="262" t="s">
        <v>5814</v>
      </c>
      <c r="I1093" s="263" t="s">
        <v>945</v>
      </c>
      <c r="J1093" s="264" t="s">
        <v>12924</v>
      </c>
      <c r="K1093" s="264" t="s">
        <v>12924</v>
      </c>
    </row>
    <row r="1094" spans="1:11" ht="25.5" x14ac:dyDescent="0.2">
      <c r="A1094" s="261">
        <v>95628</v>
      </c>
      <c r="B1094" s="262" t="s">
        <v>5816</v>
      </c>
      <c r="C1094" s="263" t="s">
        <v>945</v>
      </c>
      <c r="D1094" s="264" t="s">
        <v>17845</v>
      </c>
      <c r="F1094" s="266"/>
      <c r="G1094" s="261" t="s">
        <v>17846</v>
      </c>
      <c r="H1094" s="262" t="s">
        <v>5816</v>
      </c>
      <c r="I1094" s="263" t="s">
        <v>945</v>
      </c>
      <c r="J1094" s="264" t="s">
        <v>17845</v>
      </c>
      <c r="K1094" s="264" t="s">
        <v>17845</v>
      </c>
    </row>
    <row r="1095" spans="1:11" ht="25.5" x14ac:dyDescent="0.2">
      <c r="A1095" s="261">
        <v>95629</v>
      </c>
      <c r="B1095" s="262" t="s">
        <v>5818</v>
      </c>
      <c r="C1095" s="263" t="s">
        <v>945</v>
      </c>
      <c r="D1095" s="264" t="s">
        <v>17847</v>
      </c>
      <c r="F1095" s="266"/>
      <c r="G1095" s="261" t="s">
        <v>17848</v>
      </c>
      <c r="H1095" s="262" t="s">
        <v>5818</v>
      </c>
      <c r="I1095" s="263" t="s">
        <v>945</v>
      </c>
      <c r="J1095" s="264" t="s">
        <v>17847</v>
      </c>
      <c r="K1095" s="264" t="s">
        <v>17847</v>
      </c>
    </row>
    <row r="1096" spans="1:11" ht="25.5" x14ac:dyDescent="0.2">
      <c r="A1096" s="261">
        <v>95630</v>
      </c>
      <c r="B1096" s="262" t="s">
        <v>5820</v>
      </c>
      <c r="C1096" s="263" t="s">
        <v>945</v>
      </c>
      <c r="D1096" s="264" t="s">
        <v>4857</v>
      </c>
      <c r="F1096" s="266"/>
      <c r="G1096" s="261" t="s">
        <v>17849</v>
      </c>
      <c r="H1096" s="262" t="s">
        <v>5820</v>
      </c>
      <c r="I1096" s="263" t="s">
        <v>945</v>
      </c>
      <c r="J1096" s="264" t="s">
        <v>4857</v>
      </c>
      <c r="K1096" s="264" t="s">
        <v>4857</v>
      </c>
    </row>
    <row r="1097" spans="1:11" ht="25.5" x14ac:dyDescent="0.2">
      <c r="A1097" s="261">
        <v>95698</v>
      </c>
      <c r="B1097" s="262" t="s">
        <v>5821</v>
      </c>
      <c r="C1097" s="263" t="s">
        <v>945</v>
      </c>
      <c r="D1097" s="264" t="s">
        <v>5441</v>
      </c>
      <c r="F1097" s="266"/>
      <c r="G1097" s="261" t="s">
        <v>17850</v>
      </c>
      <c r="H1097" s="262" t="s">
        <v>5821</v>
      </c>
      <c r="I1097" s="263" t="s">
        <v>945</v>
      </c>
      <c r="J1097" s="264" t="s">
        <v>5441</v>
      </c>
      <c r="K1097" s="264" t="s">
        <v>5441</v>
      </c>
    </row>
    <row r="1098" spans="1:11" ht="25.5" x14ac:dyDescent="0.2">
      <c r="A1098" s="261">
        <v>95699</v>
      </c>
      <c r="B1098" s="262" t="s">
        <v>5822</v>
      </c>
      <c r="C1098" s="263" t="s">
        <v>945</v>
      </c>
      <c r="D1098" s="264" t="s">
        <v>5007</v>
      </c>
      <c r="F1098" s="266"/>
      <c r="G1098" s="261" t="s">
        <v>17851</v>
      </c>
      <c r="H1098" s="262" t="s">
        <v>5822</v>
      </c>
      <c r="I1098" s="263" t="s">
        <v>945</v>
      </c>
      <c r="J1098" s="264" t="s">
        <v>5007</v>
      </c>
      <c r="K1098" s="264" t="s">
        <v>5007</v>
      </c>
    </row>
    <row r="1099" spans="1:11" ht="25.5" x14ac:dyDescent="0.2">
      <c r="A1099" s="261">
        <v>95700</v>
      </c>
      <c r="B1099" s="262" t="s">
        <v>5823</v>
      </c>
      <c r="C1099" s="263" t="s">
        <v>945</v>
      </c>
      <c r="D1099" s="264" t="s">
        <v>5334</v>
      </c>
      <c r="F1099" s="266"/>
      <c r="G1099" s="261" t="s">
        <v>17852</v>
      </c>
      <c r="H1099" s="262" t="s">
        <v>5823</v>
      </c>
      <c r="I1099" s="263" t="s">
        <v>945</v>
      </c>
      <c r="J1099" s="264" t="s">
        <v>5334</v>
      </c>
      <c r="K1099" s="264" t="s">
        <v>5334</v>
      </c>
    </row>
    <row r="1100" spans="1:11" ht="25.5" x14ac:dyDescent="0.2">
      <c r="A1100" s="261">
        <v>95701</v>
      </c>
      <c r="B1100" s="262" t="s">
        <v>5824</v>
      </c>
      <c r="C1100" s="263" t="s">
        <v>945</v>
      </c>
      <c r="D1100" s="264" t="s">
        <v>10255</v>
      </c>
      <c r="F1100" s="266"/>
      <c r="G1100" s="261" t="s">
        <v>17853</v>
      </c>
      <c r="H1100" s="262" t="s">
        <v>5824</v>
      </c>
      <c r="I1100" s="263" t="s">
        <v>945</v>
      </c>
      <c r="J1100" s="264" t="s">
        <v>10255</v>
      </c>
      <c r="K1100" s="264" t="s">
        <v>10255</v>
      </c>
    </row>
    <row r="1101" spans="1:11" ht="25.5" x14ac:dyDescent="0.2">
      <c r="A1101" s="261">
        <v>95704</v>
      </c>
      <c r="B1101" s="262" t="s">
        <v>5825</v>
      </c>
      <c r="C1101" s="263" t="s">
        <v>945</v>
      </c>
      <c r="D1101" s="264" t="s">
        <v>9700</v>
      </c>
      <c r="F1101" s="266"/>
      <c r="G1101" s="261" t="s">
        <v>17854</v>
      </c>
      <c r="H1101" s="262" t="s">
        <v>5825</v>
      </c>
      <c r="I1101" s="263" t="s">
        <v>945</v>
      </c>
      <c r="J1101" s="264" t="s">
        <v>9700</v>
      </c>
      <c r="K1101" s="264" t="s">
        <v>9700</v>
      </c>
    </row>
    <row r="1102" spans="1:11" ht="25.5" x14ac:dyDescent="0.2">
      <c r="A1102" s="261">
        <v>95705</v>
      </c>
      <c r="B1102" s="262" t="s">
        <v>5827</v>
      </c>
      <c r="C1102" s="263" t="s">
        <v>945</v>
      </c>
      <c r="D1102" s="264" t="s">
        <v>17855</v>
      </c>
      <c r="F1102" s="266"/>
      <c r="G1102" s="261" t="s">
        <v>17856</v>
      </c>
      <c r="H1102" s="262" t="s">
        <v>5827</v>
      </c>
      <c r="I1102" s="263" t="s">
        <v>945</v>
      </c>
      <c r="J1102" s="264" t="s">
        <v>17855</v>
      </c>
      <c r="K1102" s="264" t="s">
        <v>17855</v>
      </c>
    </row>
    <row r="1103" spans="1:11" ht="25.5" x14ac:dyDescent="0.2">
      <c r="A1103" s="261">
        <v>95706</v>
      </c>
      <c r="B1103" s="262" t="s">
        <v>5829</v>
      </c>
      <c r="C1103" s="263" t="s">
        <v>945</v>
      </c>
      <c r="D1103" s="264" t="s">
        <v>4901</v>
      </c>
      <c r="F1103" s="266"/>
      <c r="G1103" s="261" t="s">
        <v>17857</v>
      </c>
      <c r="H1103" s="262" t="s">
        <v>5829</v>
      </c>
      <c r="I1103" s="263" t="s">
        <v>945</v>
      </c>
      <c r="J1103" s="264" t="s">
        <v>4901</v>
      </c>
      <c r="K1103" s="264" t="s">
        <v>4901</v>
      </c>
    </row>
    <row r="1104" spans="1:11" ht="25.5" x14ac:dyDescent="0.2">
      <c r="A1104" s="261">
        <v>95707</v>
      </c>
      <c r="B1104" s="262" t="s">
        <v>5831</v>
      </c>
      <c r="C1104" s="263" t="s">
        <v>945</v>
      </c>
      <c r="D1104" s="264" t="s">
        <v>14326</v>
      </c>
      <c r="F1104" s="266"/>
      <c r="G1104" s="261" t="s">
        <v>17858</v>
      </c>
      <c r="H1104" s="262" t="s">
        <v>5831</v>
      </c>
      <c r="I1104" s="263" t="s">
        <v>945</v>
      </c>
      <c r="J1104" s="264" t="s">
        <v>14326</v>
      </c>
      <c r="K1104" s="264" t="s">
        <v>14326</v>
      </c>
    </row>
    <row r="1105" spans="1:11" ht="38.25" x14ac:dyDescent="0.2">
      <c r="A1105" s="261">
        <v>95710</v>
      </c>
      <c r="B1105" s="262" t="s">
        <v>5833</v>
      </c>
      <c r="C1105" s="263" t="s">
        <v>945</v>
      </c>
      <c r="D1105" s="264" t="s">
        <v>14258</v>
      </c>
      <c r="F1105" s="266"/>
      <c r="G1105" s="261" t="s">
        <v>17859</v>
      </c>
      <c r="H1105" s="262" t="s">
        <v>5833</v>
      </c>
      <c r="I1105" s="263" t="s">
        <v>945</v>
      </c>
      <c r="J1105" s="264" t="s">
        <v>14258</v>
      </c>
      <c r="K1105" s="264" t="s">
        <v>14258</v>
      </c>
    </row>
    <row r="1106" spans="1:11" ht="25.5" x14ac:dyDescent="0.2">
      <c r="A1106" s="261">
        <v>95711</v>
      </c>
      <c r="B1106" s="262" t="s">
        <v>5835</v>
      </c>
      <c r="C1106" s="263" t="s">
        <v>945</v>
      </c>
      <c r="D1106" s="264" t="s">
        <v>12545</v>
      </c>
      <c r="F1106" s="266"/>
      <c r="G1106" s="261" t="s">
        <v>17860</v>
      </c>
      <c r="H1106" s="262" t="s">
        <v>5835</v>
      </c>
      <c r="I1106" s="263" t="s">
        <v>945</v>
      </c>
      <c r="J1106" s="264" t="s">
        <v>12545</v>
      </c>
      <c r="K1106" s="264" t="s">
        <v>12545</v>
      </c>
    </row>
    <row r="1107" spans="1:11" ht="38.25" x14ac:dyDescent="0.2">
      <c r="A1107" s="261">
        <v>95712</v>
      </c>
      <c r="B1107" s="262" t="s">
        <v>5837</v>
      </c>
      <c r="C1107" s="263" t="s">
        <v>945</v>
      </c>
      <c r="D1107" s="264" t="s">
        <v>9214</v>
      </c>
      <c r="F1107" s="266"/>
      <c r="G1107" s="261" t="s">
        <v>17861</v>
      </c>
      <c r="H1107" s="262" t="s">
        <v>5837</v>
      </c>
      <c r="I1107" s="263" t="s">
        <v>945</v>
      </c>
      <c r="J1107" s="264" t="s">
        <v>9214</v>
      </c>
      <c r="K1107" s="264" t="s">
        <v>9214</v>
      </c>
    </row>
    <row r="1108" spans="1:11" ht="38.25" x14ac:dyDescent="0.2">
      <c r="A1108" s="261">
        <v>95713</v>
      </c>
      <c r="B1108" s="262" t="s">
        <v>5839</v>
      </c>
      <c r="C1108" s="263" t="s">
        <v>945</v>
      </c>
      <c r="D1108" s="264" t="s">
        <v>17441</v>
      </c>
      <c r="F1108" s="266"/>
      <c r="G1108" s="261" t="s">
        <v>17862</v>
      </c>
      <c r="H1108" s="262" t="s">
        <v>5839</v>
      </c>
      <c r="I1108" s="263" t="s">
        <v>945</v>
      </c>
      <c r="J1108" s="264" t="s">
        <v>17441</v>
      </c>
      <c r="K1108" s="264" t="s">
        <v>17441</v>
      </c>
    </row>
    <row r="1109" spans="1:11" ht="38.25" x14ac:dyDescent="0.2">
      <c r="A1109" s="261">
        <v>95716</v>
      </c>
      <c r="B1109" s="262" t="s">
        <v>5840</v>
      </c>
      <c r="C1109" s="263" t="s">
        <v>945</v>
      </c>
      <c r="D1109" s="264" t="s">
        <v>17863</v>
      </c>
      <c r="F1109" s="266"/>
      <c r="G1109" s="261" t="s">
        <v>17864</v>
      </c>
      <c r="H1109" s="262" t="s">
        <v>5840</v>
      </c>
      <c r="I1109" s="263" t="s">
        <v>945</v>
      </c>
      <c r="J1109" s="264" t="s">
        <v>17863</v>
      </c>
      <c r="K1109" s="264" t="s">
        <v>17863</v>
      </c>
    </row>
    <row r="1110" spans="1:11" ht="38.25" x14ac:dyDescent="0.2">
      <c r="A1110" s="261">
        <v>95717</v>
      </c>
      <c r="B1110" s="262" t="s">
        <v>5842</v>
      </c>
      <c r="C1110" s="263" t="s">
        <v>945</v>
      </c>
      <c r="D1110" s="264" t="s">
        <v>11715</v>
      </c>
      <c r="F1110" s="266"/>
      <c r="G1110" s="261" t="s">
        <v>17865</v>
      </c>
      <c r="H1110" s="262" t="s">
        <v>5842</v>
      </c>
      <c r="I1110" s="263" t="s">
        <v>945</v>
      </c>
      <c r="J1110" s="264" t="s">
        <v>11715</v>
      </c>
      <c r="K1110" s="264" t="s">
        <v>11715</v>
      </c>
    </row>
    <row r="1111" spans="1:11" ht="38.25" x14ac:dyDescent="0.2">
      <c r="A1111" s="261">
        <v>95718</v>
      </c>
      <c r="B1111" s="262" t="s">
        <v>5843</v>
      </c>
      <c r="C1111" s="263" t="s">
        <v>945</v>
      </c>
      <c r="D1111" s="264" t="s">
        <v>16799</v>
      </c>
      <c r="F1111" s="266"/>
      <c r="G1111" s="261" t="s">
        <v>17866</v>
      </c>
      <c r="H1111" s="262" t="s">
        <v>5843</v>
      </c>
      <c r="I1111" s="263" t="s">
        <v>945</v>
      </c>
      <c r="J1111" s="264" t="s">
        <v>16799</v>
      </c>
      <c r="K1111" s="264" t="s">
        <v>16799</v>
      </c>
    </row>
    <row r="1112" spans="1:11" ht="38.25" x14ac:dyDescent="0.2">
      <c r="A1112" s="261">
        <v>95719</v>
      </c>
      <c r="B1112" s="262" t="s">
        <v>5844</v>
      </c>
      <c r="C1112" s="263" t="s">
        <v>945</v>
      </c>
      <c r="D1112" s="264" t="s">
        <v>17441</v>
      </c>
      <c r="F1112" s="266"/>
      <c r="G1112" s="261" t="s">
        <v>17867</v>
      </c>
      <c r="H1112" s="262" t="s">
        <v>5844</v>
      </c>
      <c r="I1112" s="263" t="s">
        <v>945</v>
      </c>
      <c r="J1112" s="264" t="s">
        <v>17441</v>
      </c>
      <c r="K1112" s="264" t="s">
        <v>17441</v>
      </c>
    </row>
    <row r="1113" spans="1:11" ht="25.5" x14ac:dyDescent="0.2">
      <c r="A1113" s="261">
        <v>95869</v>
      </c>
      <c r="B1113" s="262" t="s">
        <v>5845</v>
      </c>
      <c r="C1113" s="263" t="s">
        <v>945</v>
      </c>
      <c r="D1113" s="264" t="s">
        <v>8248</v>
      </c>
      <c r="F1113" s="266"/>
      <c r="G1113" s="261" t="s">
        <v>17868</v>
      </c>
      <c r="H1113" s="262" t="s">
        <v>5845</v>
      </c>
      <c r="I1113" s="263" t="s">
        <v>945</v>
      </c>
      <c r="J1113" s="264" t="s">
        <v>8248</v>
      </c>
      <c r="K1113" s="264" t="s">
        <v>8248</v>
      </c>
    </row>
    <row r="1114" spans="1:11" ht="25.5" x14ac:dyDescent="0.2">
      <c r="A1114" s="261">
        <v>95870</v>
      </c>
      <c r="B1114" s="262" t="s">
        <v>5847</v>
      </c>
      <c r="C1114" s="263" t="s">
        <v>945</v>
      </c>
      <c r="D1114" s="264" t="s">
        <v>5585</v>
      </c>
      <c r="F1114" s="266"/>
      <c r="G1114" s="261" t="s">
        <v>17869</v>
      </c>
      <c r="H1114" s="262" t="s">
        <v>5847</v>
      </c>
      <c r="I1114" s="263" t="s">
        <v>945</v>
      </c>
      <c r="J1114" s="264" t="s">
        <v>5585</v>
      </c>
      <c r="K1114" s="264" t="s">
        <v>5585</v>
      </c>
    </row>
    <row r="1115" spans="1:11" ht="25.5" x14ac:dyDescent="0.2">
      <c r="A1115" s="261">
        <v>95871</v>
      </c>
      <c r="B1115" s="262" t="s">
        <v>5849</v>
      </c>
      <c r="C1115" s="263" t="s">
        <v>945</v>
      </c>
      <c r="D1115" s="264" t="s">
        <v>17870</v>
      </c>
      <c r="F1115" s="266"/>
      <c r="G1115" s="261" t="s">
        <v>17871</v>
      </c>
      <c r="H1115" s="262" t="s">
        <v>5849</v>
      </c>
      <c r="I1115" s="263" t="s">
        <v>945</v>
      </c>
      <c r="J1115" s="264" t="s">
        <v>17870</v>
      </c>
      <c r="K1115" s="264" t="s">
        <v>17870</v>
      </c>
    </row>
    <row r="1116" spans="1:11" ht="25.5" x14ac:dyDescent="0.2">
      <c r="A1116" s="261">
        <v>95874</v>
      </c>
      <c r="B1116" s="262" t="s">
        <v>5850</v>
      </c>
      <c r="C1116" s="263" t="s">
        <v>945</v>
      </c>
      <c r="D1116" s="264" t="s">
        <v>8699</v>
      </c>
      <c r="F1116" s="266"/>
      <c r="G1116" s="261" t="s">
        <v>17872</v>
      </c>
      <c r="H1116" s="262" t="s">
        <v>5850</v>
      </c>
      <c r="I1116" s="263" t="s">
        <v>945</v>
      </c>
      <c r="J1116" s="264" t="s">
        <v>8699</v>
      </c>
      <c r="K1116" s="264" t="s">
        <v>8699</v>
      </c>
    </row>
    <row r="1117" spans="1:11" ht="25.5" x14ac:dyDescent="0.2">
      <c r="A1117" s="261">
        <v>96008</v>
      </c>
      <c r="B1117" s="262" t="s">
        <v>5852</v>
      </c>
      <c r="C1117" s="263" t="s">
        <v>945</v>
      </c>
      <c r="D1117" s="264" t="s">
        <v>14560</v>
      </c>
      <c r="F1117" s="266"/>
      <c r="G1117" s="261" t="s">
        <v>17873</v>
      </c>
      <c r="H1117" s="262" t="s">
        <v>5852</v>
      </c>
      <c r="I1117" s="263" t="s">
        <v>945</v>
      </c>
      <c r="J1117" s="264" t="s">
        <v>14560</v>
      </c>
      <c r="K1117" s="264" t="s">
        <v>14560</v>
      </c>
    </row>
    <row r="1118" spans="1:11" ht="25.5" x14ac:dyDescent="0.2">
      <c r="A1118" s="261">
        <v>96009</v>
      </c>
      <c r="B1118" s="262" t="s">
        <v>5854</v>
      </c>
      <c r="C1118" s="263" t="s">
        <v>945</v>
      </c>
      <c r="D1118" s="264" t="s">
        <v>12720</v>
      </c>
      <c r="F1118" s="266"/>
      <c r="G1118" s="261" t="s">
        <v>17874</v>
      </c>
      <c r="H1118" s="262" t="s">
        <v>5854</v>
      </c>
      <c r="I1118" s="263" t="s">
        <v>945</v>
      </c>
      <c r="J1118" s="264" t="s">
        <v>12720</v>
      </c>
      <c r="K1118" s="264" t="s">
        <v>12720</v>
      </c>
    </row>
    <row r="1119" spans="1:11" ht="25.5" x14ac:dyDescent="0.2">
      <c r="A1119" s="261">
        <v>96011</v>
      </c>
      <c r="B1119" s="262" t="s">
        <v>5856</v>
      </c>
      <c r="C1119" s="263" t="s">
        <v>945</v>
      </c>
      <c r="D1119" s="264" t="s">
        <v>13623</v>
      </c>
      <c r="F1119" s="266"/>
      <c r="G1119" s="261" t="s">
        <v>17875</v>
      </c>
      <c r="H1119" s="262" t="s">
        <v>5856</v>
      </c>
      <c r="I1119" s="263" t="s">
        <v>945</v>
      </c>
      <c r="J1119" s="264" t="s">
        <v>13623</v>
      </c>
      <c r="K1119" s="264" t="s">
        <v>13623</v>
      </c>
    </row>
    <row r="1120" spans="1:11" ht="25.5" x14ac:dyDescent="0.2">
      <c r="A1120" s="261">
        <v>96012</v>
      </c>
      <c r="B1120" s="262" t="s">
        <v>5858</v>
      </c>
      <c r="C1120" s="263" t="s">
        <v>945</v>
      </c>
      <c r="D1120" s="264" t="s">
        <v>17338</v>
      </c>
      <c r="F1120" s="266"/>
      <c r="G1120" s="261" t="s">
        <v>17876</v>
      </c>
      <c r="H1120" s="262" t="s">
        <v>5858</v>
      </c>
      <c r="I1120" s="263" t="s">
        <v>945</v>
      </c>
      <c r="J1120" s="264" t="s">
        <v>17338</v>
      </c>
      <c r="K1120" s="264" t="s">
        <v>17338</v>
      </c>
    </row>
    <row r="1121" spans="1:11" ht="25.5" x14ac:dyDescent="0.2">
      <c r="A1121" s="261">
        <v>96015</v>
      </c>
      <c r="B1121" s="262" t="s">
        <v>5859</v>
      </c>
      <c r="C1121" s="263" t="s">
        <v>945</v>
      </c>
      <c r="D1121" s="264" t="s">
        <v>5758</v>
      </c>
      <c r="F1121" s="266"/>
      <c r="G1121" s="261" t="s">
        <v>17877</v>
      </c>
      <c r="H1121" s="262" t="s">
        <v>5859</v>
      </c>
      <c r="I1121" s="263" t="s">
        <v>945</v>
      </c>
      <c r="J1121" s="264" t="s">
        <v>5758</v>
      </c>
      <c r="K1121" s="264" t="s">
        <v>5758</v>
      </c>
    </row>
    <row r="1122" spans="1:11" ht="25.5" x14ac:dyDescent="0.2">
      <c r="A1122" s="261">
        <v>96016</v>
      </c>
      <c r="B1122" s="262" t="s">
        <v>5861</v>
      </c>
      <c r="C1122" s="263" t="s">
        <v>945</v>
      </c>
      <c r="D1122" s="264" t="s">
        <v>12642</v>
      </c>
      <c r="F1122" s="266"/>
      <c r="G1122" s="261" t="s">
        <v>17878</v>
      </c>
      <c r="H1122" s="262" t="s">
        <v>5861</v>
      </c>
      <c r="I1122" s="263" t="s">
        <v>945</v>
      </c>
      <c r="J1122" s="264" t="s">
        <v>12642</v>
      </c>
      <c r="K1122" s="264" t="s">
        <v>12642</v>
      </c>
    </row>
    <row r="1123" spans="1:11" ht="25.5" x14ac:dyDescent="0.2">
      <c r="A1123" s="261">
        <v>96018</v>
      </c>
      <c r="B1123" s="262" t="s">
        <v>5862</v>
      </c>
      <c r="C1123" s="263" t="s">
        <v>945</v>
      </c>
      <c r="D1123" s="264" t="s">
        <v>4423</v>
      </c>
      <c r="F1123" s="266"/>
      <c r="G1123" s="261" t="s">
        <v>17879</v>
      </c>
      <c r="H1123" s="262" t="s">
        <v>5862</v>
      </c>
      <c r="I1123" s="263" t="s">
        <v>945</v>
      </c>
      <c r="J1123" s="264" t="s">
        <v>4423</v>
      </c>
      <c r="K1123" s="264" t="s">
        <v>4423</v>
      </c>
    </row>
    <row r="1124" spans="1:11" ht="25.5" x14ac:dyDescent="0.2">
      <c r="A1124" s="261">
        <v>96019</v>
      </c>
      <c r="B1124" s="262" t="s">
        <v>5864</v>
      </c>
      <c r="C1124" s="263" t="s">
        <v>945</v>
      </c>
      <c r="D1124" s="264" t="s">
        <v>17338</v>
      </c>
      <c r="F1124" s="266"/>
      <c r="G1124" s="261" t="s">
        <v>17880</v>
      </c>
      <c r="H1124" s="262" t="s">
        <v>5864</v>
      </c>
      <c r="I1124" s="263" t="s">
        <v>945</v>
      </c>
      <c r="J1124" s="264" t="s">
        <v>17338</v>
      </c>
      <c r="K1124" s="264" t="s">
        <v>17338</v>
      </c>
    </row>
    <row r="1125" spans="1:11" ht="25.5" x14ac:dyDescent="0.2">
      <c r="A1125" s="261">
        <v>96023</v>
      </c>
      <c r="B1125" s="262" t="s">
        <v>5865</v>
      </c>
      <c r="C1125" s="263" t="s">
        <v>945</v>
      </c>
      <c r="D1125" s="264" t="s">
        <v>7080</v>
      </c>
      <c r="F1125" s="266"/>
      <c r="G1125" s="261" t="s">
        <v>17881</v>
      </c>
      <c r="H1125" s="262" t="s">
        <v>5865</v>
      </c>
      <c r="I1125" s="263" t="s">
        <v>945</v>
      </c>
      <c r="J1125" s="264" t="s">
        <v>7080</v>
      </c>
      <c r="K1125" s="264" t="s">
        <v>7080</v>
      </c>
    </row>
    <row r="1126" spans="1:11" ht="25.5" x14ac:dyDescent="0.2">
      <c r="A1126" s="261">
        <v>96024</v>
      </c>
      <c r="B1126" s="262" t="s">
        <v>5867</v>
      </c>
      <c r="C1126" s="263" t="s">
        <v>945</v>
      </c>
      <c r="D1126" s="264" t="s">
        <v>12712</v>
      </c>
      <c r="F1126" s="266"/>
      <c r="G1126" s="261" t="s">
        <v>17882</v>
      </c>
      <c r="H1126" s="262" t="s">
        <v>5867</v>
      </c>
      <c r="I1126" s="263" t="s">
        <v>945</v>
      </c>
      <c r="J1126" s="264" t="s">
        <v>12712</v>
      </c>
      <c r="K1126" s="264" t="s">
        <v>12712</v>
      </c>
    </row>
    <row r="1127" spans="1:11" ht="25.5" x14ac:dyDescent="0.2">
      <c r="A1127" s="261">
        <v>96026</v>
      </c>
      <c r="B1127" s="262" t="s">
        <v>5869</v>
      </c>
      <c r="C1127" s="263" t="s">
        <v>945</v>
      </c>
      <c r="D1127" s="264" t="s">
        <v>12936</v>
      </c>
      <c r="F1127" s="266"/>
      <c r="G1127" s="261" t="s">
        <v>17883</v>
      </c>
      <c r="H1127" s="262" t="s">
        <v>5869</v>
      </c>
      <c r="I1127" s="263" t="s">
        <v>945</v>
      </c>
      <c r="J1127" s="264" t="s">
        <v>12936</v>
      </c>
      <c r="K1127" s="264" t="s">
        <v>12936</v>
      </c>
    </row>
    <row r="1128" spans="1:11" ht="25.5" x14ac:dyDescent="0.2">
      <c r="A1128" s="261">
        <v>96027</v>
      </c>
      <c r="B1128" s="262" t="s">
        <v>5871</v>
      </c>
      <c r="C1128" s="263" t="s">
        <v>945</v>
      </c>
      <c r="D1128" s="264" t="s">
        <v>17284</v>
      </c>
      <c r="F1128" s="266"/>
      <c r="G1128" s="261" t="s">
        <v>17884</v>
      </c>
      <c r="H1128" s="262" t="s">
        <v>5871</v>
      </c>
      <c r="I1128" s="263" t="s">
        <v>945</v>
      </c>
      <c r="J1128" s="264" t="s">
        <v>17284</v>
      </c>
      <c r="K1128" s="264" t="s">
        <v>17284</v>
      </c>
    </row>
    <row r="1129" spans="1:11" ht="25.5" x14ac:dyDescent="0.2">
      <c r="A1129" s="261">
        <v>96030</v>
      </c>
      <c r="B1129" s="262" t="s">
        <v>5872</v>
      </c>
      <c r="C1129" s="263" t="s">
        <v>945</v>
      </c>
      <c r="D1129" s="264" t="s">
        <v>5873</v>
      </c>
      <c r="F1129" s="266"/>
      <c r="G1129" s="261" t="s">
        <v>17885</v>
      </c>
      <c r="H1129" s="262" t="s">
        <v>5872</v>
      </c>
      <c r="I1129" s="263" t="s">
        <v>945</v>
      </c>
      <c r="J1129" s="264" t="s">
        <v>5873</v>
      </c>
      <c r="K1129" s="264" t="s">
        <v>5873</v>
      </c>
    </row>
    <row r="1130" spans="1:11" ht="25.5" x14ac:dyDescent="0.2">
      <c r="A1130" s="261">
        <v>96031</v>
      </c>
      <c r="B1130" s="262" t="s">
        <v>5874</v>
      </c>
      <c r="C1130" s="263" t="s">
        <v>945</v>
      </c>
      <c r="D1130" s="264" t="s">
        <v>5875</v>
      </c>
      <c r="F1130" s="266"/>
      <c r="G1130" s="261" t="s">
        <v>17886</v>
      </c>
      <c r="H1130" s="262" t="s">
        <v>5874</v>
      </c>
      <c r="I1130" s="263" t="s">
        <v>945</v>
      </c>
      <c r="J1130" s="264" t="s">
        <v>5875</v>
      </c>
      <c r="K1130" s="264" t="s">
        <v>5875</v>
      </c>
    </row>
    <row r="1131" spans="1:11" ht="25.5" x14ac:dyDescent="0.2">
      <c r="A1131" s="261">
        <v>96032</v>
      </c>
      <c r="B1131" s="262" t="s">
        <v>5876</v>
      </c>
      <c r="C1131" s="263" t="s">
        <v>945</v>
      </c>
      <c r="D1131" s="264" t="s">
        <v>5689</v>
      </c>
      <c r="F1131" s="266"/>
      <c r="G1131" s="261" t="s">
        <v>17887</v>
      </c>
      <c r="H1131" s="262" t="s">
        <v>5876</v>
      </c>
      <c r="I1131" s="263" t="s">
        <v>945</v>
      </c>
      <c r="J1131" s="264" t="s">
        <v>5689</v>
      </c>
      <c r="K1131" s="264" t="s">
        <v>5689</v>
      </c>
    </row>
    <row r="1132" spans="1:11" ht="25.5" x14ac:dyDescent="0.2">
      <c r="A1132" s="261">
        <v>96033</v>
      </c>
      <c r="B1132" s="262" t="s">
        <v>5877</v>
      </c>
      <c r="C1132" s="263" t="s">
        <v>945</v>
      </c>
      <c r="D1132" s="264" t="s">
        <v>5878</v>
      </c>
      <c r="F1132" s="266"/>
      <c r="G1132" s="261" t="s">
        <v>17888</v>
      </c>
      <c r="H1132" s="262" t="s">
        <v>5877</v>
      </c>
      <c r="I1132" s="263" t="s">
        <v>945</v>
      </c>
      <c r="J1132" s="264" t="s">
        <v>5878</v>
      </c>
      <c r="K1132" s="264" t="s">
        <v>5878</v>
      </c>
    </row>
    <row r="1133" spans="1:11" ht="25.5" x14ac:dyDescent="0.2">
      <c r="A1133" s="261">
        <v>96034</v>
      </c>
      <c r="B1133" s="262" t="s">
        <v>5879</v>
      </c>
      <c r="C1133" s="263" t="s">
        <v>945</v>
      </c>
      <c r="D1133" s="264" t="s">
        <v>17344</v>
      </c>
      <c r="F1133" s="266"/>
      <c r="G1133" s="261" t="s">
        <v>17889</v>
      </c>
      <c r="H1133" s="262" t="s">
        <v>5879</v>
      </c>
      <c r="I1133" s="263" t="s">
        <v>945</v>
      </c>
      <c r="J1133" s="264" t="s">
        <v>17344</v>
      </c>
      <c r="K1133" s="264" t="s">
        <v>17344</v>
      </c>
    </row>
    <row r="1134" spans="1:11" ht="25.5" x14ac:dyDescent="0.2">
      <c r="A1134" s="261">
        <v>96053</v>
      </c>
      <c r="B1134" s="262" t="s">
        <v>5880</v>
      </c>
      <c r="C1134" s="263" t="s">
        <v>945</v>
      </c>
      <c r="D1134" s="264" t="s">
        <v>14192</v>
      </c>
      <c r="F1134" s="266"/>
      <c r="G1134" s="261" t="s">
        <v>17890</v>
      </c>
      <c r="H1134" s="262" t="s">
        <v>5880</v>
      </c>
      <c r="I1134" s="263" t="s">
        <v>945</v>
      </c>
      <c r="J1134" s="264" t="s">
        <v>14192</v>
      </c>
      <c r="K1134" s="264" t="s">
        <v>14192</v>
      </c>
    </row>
    <row r="1135" spans="1:11" ht="25.5" x14ac:dyDescent="0.2">
      <c r="A1135" s="261">
        <v>96054</v>
      </c>
      <c r="B1135" s="262" t="s">
        <v>5881</v>
      </c>
      <c r="C1135" s="263" t="s">
        <v>945</v>
      </c>
      <c r="D1135" s="264" t="s">
        <v>5264</v>
      </c>
      <c r="F1135" s="266"/>
      <c r="G1135" s="261" t="s">
        <v>17891</v>
      </c>
      <c r="H1135" s="262" t="s">
        <v>5881</v>
      </c>
      <c r="I1135" s="263" t="s">
        <v>945</v>
      </c>
      <c r="J1135" s="264" t="s">
        <v>5264</v>
      </c>
      <c r="K1135" s="264" t="s">
        <v>5264</v>
      </c>
    </row>
    <row r="1136" spans="1:11" ht="25.5" x14ac:dyDescent="0.2">
      <c r="A1136" s="261">
        <v>96055</v>
      </c>
      <c r="B1136" s="262" t="s">
        <v>5882</v>
      </c>
      <c r="C1136" s="263" t="s">
        <v>945</v>
      </c>
      <c r="D1136" s="264" t="s">
        <v>5214</v>
      </c>
      <c r="F1136" s="266"/>
      <c r="G1136" s="261" t="s">
        <v>17892</v>
      </c>
      <c r="H1136" s="262" t="s">
        <v>5882</v>
      </c>
      <c r="I1136" s="263" t="s">
        <v>945</v>
      </c>
      <c r="J1136" s="264" t="s">
        <v>5214</v>
      </c>
      <c r="K1136" s="264" t="s">
        <v>5214</v>
      </c>
    </row>
    <row r="1137" spans="1:11" ht="25.5" x14ac:dyDescent="0.2">
      <c r="A1137" s="261">
        <v>96056</v>
      </c>
      <c r="B1137" s="262" t="s">
        <v>5884</v>
      </c>
      <c r="C1137" s="263" t="s">
        <v>945</v>
      </c>
      <c r="D1137" s="264" t="s">
        <v>8882</v>
      </c>
      <c r="F1137" s="266"/>
      <c r="G1137" s="261" t="s">
        <v>17893</v>
      </c>
      <c r="H1137" s="262" t="s">
        <v>5884</v>
      </c>
      <c r="I1137" s="263" t="s">
        <v>945</v>
      </c>
      <c r="J1137" s="264" t="s">
        <v>8882</v>
      </c>
      <c r="K1137" s="264" t="s">
        <v>8882</v>
      </c>
    </row>
    <row r="1138" spans="1:11" ht="25.5" x14ac:dyDescent="0.2">
      <c r="A1138" s="261">
        <v>96057</v>
      </c>
      <c r="B1138" s="262" t="s">
        <v>5885</v>
      </c>
      <c r="C1138" s="263" t="s">
        <v>945</v>
      </c>
      <c r="D1138" s="264" t="s">
        <v>17284</v>
      </c>
      <c r="F1138" s="266"/>
      <c r="G1138" s="261" t="s">
        <v>17894</v>
      </c>
      <c r="H1138" s="262" t="s">
        <v>5885</v>
      </c>
      <c r="I1138" s="263" t="s">
        <v>945</v>
      </c>
      <c r="J1138" s="264" t="s">
        <v>17284</v>
      </c>
      <c r="K1138" s="264" t="s">
        <v>17284</v>
      </c>
    </row>
    <row r="1139" spans="1:11" ht="25.5" x14ac:dyDescent="0.2">
      <c r="A1139" s="261">
        <v>96060</v>
      </c>
      <c r="B1139" s="262" t="s">
        <v>5886</v>
      </c>
      <c r="C1139" s="263" t="s">
        <v>945</v>
      </c>
      <c r="D1139" s="264" t="s">
        <v>5463</v>
      </c>
      <c r="F1139" s="266"/>
      <c r="G1139" s="261" t="s">
        <v>17895</v>
      </c>
      <c r="H1139" s="262" t="s">
        <v>5886</v>
      </c>
      <c r="I1139" s="263" t="s">
        <v>945</v>
      </c>
      <c r="J1139" s="264" t="s">
        <v>5463</v>
      </c>
      <c r="K1139" s="264" t="s">
        <v>5463</v>
      </c>
    </row>
    <row r="1140" spans="1:11" ht="25.5" x14ac:dyDescent="0.2">
      <c r="A1140" s="261">
        <v>96061</v>
      </c>
      <c r="B1140" s="262" t="s">
        <v>5888</v>
      </c>
      <c r="C1140" s="263" t="s">
        <v>945</v>
      </c>
      <c r="D1140" s="264" t="s">
        <v>13160</v>
      </c>
      <c r="F1140" s="266"/>
      <c r="G1140" s="261" t="s">
        <v>17896</v>
      </c>
      <c r="H1140" s="262" t="s">
        <v>5888</v>
      </c>
      <c r="I1140" s="263" t="s">
        <v>945</v>
      </c>
      <c r="J1140" s="264" t="s">
        <v>13160</v>
      </c>
      <c r="K1140" s="264" t="s">
        <v>13160</v>
      </c>
    </row>
    <row r="1141" spans="1:11" ht="25.5" x14ac:dyDescent="0.2">
      <c r="A1141" s="261">
        <v>96062</v>
      </c>
      <c r="B1141" s="262" t="s">
        <v>5889</v>
      </c>
      <c r="C1141" s="263" t="s">
        <v>945</v>
      </c>
      <c r="D1141" s="264" t="s">
        <v>8964</v>
      </c>
      <c r="F1141" s="266"/>
      <c r="G1141" s="261" t="s">
        <v>17897</v>
      </c>
      <c r="H1141" s="262" t="s">
        <v>5889</v>
      </c>
      <c r="I1141" s="263" t="s">
        <v>945</v>
      </c>
      <c r="J1141" s="264" t="s">
        <v>8964</v>
      </c>
      <c r="K1141" s="264" t="s">
        <v>8964</v>
      </c>
    </row>
    <row r="1142" spans="1:11" ht="25.5" x14ac:dyDescent="0.2">
      <c r="A1142" s="261">
        <v>96241</v>
      </c>
      <c r="B1142" s="262" t="s">
        <v>5890</v>
      </c>
      <c r="C1142" s="263" t="s">
        <v>945</v>
      </c>
      <c r="D1142" s="264" t="s">
        <v>5762</v>
      </c>
      <c r="F1142" s="266"/>
      <c r="G1142" s="261" t="s">
        <v>17898</v>
      </c>
      <c r="H1142" s="262" t="s">
        <v>5890</v>
      </c>
      <c r="I1142" s="263" t="s">
        <v>945</v>
      </c>
      <c r="J1142" s="264" t="s">
        <v>5762</v>
      </c>
      <c r="K1142" s="264" t="s">
        <v>5762</v>
      </c>
    </row>
    <row r="1143" spans="1:11" ht="25.5" x14ac:dyDescent="0.2">
      <c r="A1143" s="261">
        <v>96242</v>
      </c>
      <c r="B1143" s="262" t="s">
        <v>5891</v>
      </c>
      <c r="C1143" s="263" t="s">
        <v>945</v>
      </c>
      <c r="D1143" s="264" t="s">
        <v>17899</v>
      </c>
      <c r="F1143" s="266"/>
      <c r="G1143" s="261" t="s">
        <v>17900</v>
      </c>
      <c r="H1143" s="262" t="s">
        <v>5891</v>
      </c>
      <c r="I1143" s="263" t="s">
        <v>945</v>
      </c>
      <c r="J1143" s="264" t="s">
        <v>17899</v>
      </c>
      <c r="K1143" s="264" t="s">
        <v>17899</v>
      </c>
    </row>
    <row r="1144" spans="1:11" ht="25.5" x14ac:dyDescent="0.2">
      <c r="A1144" s="261">
        <v>96243</v>
      </c>
      <c r="B1144" s="262" t="s">
        <v>5893</v>
      </c>
      <c r="C1144" s="263" t="s">
        <v>945</v>
      </c>
      <c r="D1144" s="264" t="s">
        <v>14674</v>
      </c>
      <c r="F1144" s="266"/>
      <c r="G1144" s="261" t="s">
        <v>17901</v>
      </c>
      <c r="H1144" s="262" t="s">
        <v>5893</v>
      </c>
      <c r="I1144" s="263" t="s">
        <v>945</v>
      </c>
      <c r="J1144" s="264" t="s">
        <v>14674</v>
      </c>
      <c r="K1144" s="264" t="s">
        <v>14674</v>
      </c>
    </row>
    <row r="1145" spans="1:11" ht="25.5" x14ac:dyDescent="0.2">
      <c r="A1145" s="261">
        <v>96244</v>
      </c>
      <c r="B1145" s="262" t="s">
        <v>5894</v>
      </c>
      <c r="C1145" s="263" t="s">
        <v>945</v>
      </c>
      <c r="D1145" s="264" t="s">
        <v>17902</v>
      </c>
      <c r="F1145" s="266"/>
      <c r="G1145" s="261" t="s">
        <v>17903</v>
      </c>
      <c r="H1145" s="262" t="s">
        <v>5894</v>
      </c>
      <c r="I1145" s="263" t="s">
        <v>945</v>
      </c>
      <c r="J1145" s="264" t="s">
        <v>17902</v>
      </c>
      <c r="K1145" s="264" t="s">
        <v>17902</v>
      </c>
    </row>
    <row r="1146" spans="1:11" ht="25.5" x14ac:dyDescent="0.2">
      <c r="A1146" s="261">
        <v>96298</v>
      </c>
      <c r="B1146" s="262" t="s">
        <v>5896</v>
      </c>
      <c r="C1146" s="263" t="s">
        <v>945</v>
      </c>
      <c r="D1146" s="264" t="s">
        <v>14451</v>
      </c>
      <c r="F1146" s="266"/>
      <c r="G1146" s="261" t="s">
        <v>17904</v>
      </c>
      <c r="H1146" s="262" t="s">
        <v>5896</v>
      </c>
      <c r="I1146" s="263" t="s">
        <v>945</v>
      </c>
      <c r="J1146" s="264" t="s">
        <v>14451</v>
      </c>
      <c r="K1146" s="264" t="s">
        <v>14451</v>
      </c>
    </row>
    <row r="1147" spans="1:11" ht="25.5" x14ac:dyDescent="0.2">
      <c r="A1147" s="261">
        <v>96299</v>
      </c>
      <c r="B1147" s="262" t="s">
        <v>5898</v>
      </c>
      <c r="C1147" s="263" t="s">
        <v>945</v>
      </c>
      <c r="D1147" s="264" t="s">
        <v>8802</v>
      </c>
      <c r="F1147" s="266"/>
      <c r="G1147" s="261" t="s">
        <v>17905</v>
      </c>
      <c r="H1147" s="262" t="s">
        <v>5898</v>
      </c>
      <c r="I1147" s="263" t="s">
        <v>945</v>
      </c>
      <c r="J1147" s="264" t="s">
        <v>8802</v>
      </c>
      <c r="K1147" s="264" t="s">
        <v>8802</v>
      </c>
    </row>
    <row r="1148" spans="1:11" ht="25.5" x14ac:dyDescent="0.2">
      <c r="A1148" s="261">
        <v>96300</v>
      </c>
      <c r="B1148" s="262" t="s">
        <v>5900</v>
      </c>
      <c r="C1148" s="263" t="s">
        <v>945</v>
      </c>
      <c r="D1148" s="264" t="s">
        <v>14612</v>
      </c>
      <c r="F1148" s="266"/>
      <c r="G1148" s="261" t="s">
        <v>17906</v>
      </c>
      <c r="H1148" s="262" t="s">
        <v>5900</v>
      </c>
      <c r="I1148" s="263" t="s">
        <v>945</v>
      </c>
      <c r="J1148" s="264" t="s">
        <v>14612</v>
      </c>
      <c r="K1148" s="264" t="s">
        <v>14612</v>
      </c>
    </row>
    <row r="1149" spans="1:11" ht="25.5" x14ac:dyDescent="0.2">
      <c r="A1149" s="261">
        <v>96301</v>
      </c>
      <c r="B1149" s="262" t="s">
        <v>5901</v>
      </c>
      <c r="C1149" s="263" t="s">
        <v>945</v>
      </c>
      <c r="D1149" s="264" t="s">
        <v>8090</v>
      </c>
      <c r="F1149" s="266"/>
      <c r="G1149" s="261" t="s">
        <v>17907</v>
      </c>
      <c r="H1149" s="262" t="s">
        <v>5901</v>
      </c>
      <c r="I1149" s="263" t="s">
        <v>945</v>
      </c>
      <c r="J1149" s="264" t="s">
        <v>8090</v>
      </c>
      <c r="K1149" s="264" t="s">
        <v>8090</v>
      </c>
    </row>
    <row r="1150" spans="1:11" ht="25.5" x14ac:dyDescent="0.2">
      <c r="A1150" s="261">
        <v>96304</v>
      </c>
      <c r="B1150" s="262" t="s">
        <v>5902</v>
      </c>
      <c r="C1150" s="263" t="s">
        <v>945</v>
      </c>
      <c r="D1150" s="264" t="s">
        <v>5225</v>
      </c>
      <c r="F1150" s="266"/>
      <c r="G1150" s="261" t="s">
        <v>17908</v>
      </c>
      <c r="H1150" s="262" t="s">
        <v>5902</v>
      </c>
      <c r="I1150" s="263" t="s">
        <v>945</v>
      </c>
      <c r="J1150" s="264" t="s">
        <v>5225</v>
      </c>
      <c r="K1150" s="264" t="s">
        <v>5225</v>
      </c>
    </row>
    <row r="1151" spans="1:11" ht="25.5" x14ac:dyDescent="0.2">
      <c r="A1151" s="261">
        <v>96305</v>
      </c>
      <c r="B1151" s="262" t="s">
        <v>5903</v>
      </c>
      <c r="C1151" s="263" t="s">
        <v>945</v>
      </c>
      <c r="D1151" s="264" t="s">
        <v>5000</v>
      </c>
      <c r="F1151" s="266"/>
      <c r="G1151" s="261" t="s">
        <v>17909</v>
      </c>
      <c r="H1151" s="262" t="s">
        <v>5903</v>
      </c>
      <c r="I1151" s="263" t="s">
        <v>945</v>
      </c>
      <c r="J1151" s="264" t="s">
        <v>5000</v>
      </c>
      <c r="K1151" s="264" t="s">
        <v>5000</v>
      </c>
    </row>
    <row r="1152" spans="1:11" ht="25.5" x14ac:dyDescent="0.2">
      <c r="A1152" s="261">
        <v>96306</v>
      </c>
      <c r="B1152" s="262" t="s">
        <v>5904</v>
      </c>
      <c r="C1152" s="263" t="s">
        <v>945</v>
      </c>
      <c r="D1152" s="264" t="s">
        <v>5037</v>
      </c>
      <c r="F1152" s="266"/>
      <c r="G1152" s="261" t="s">
        <v>17910</v>
      </c>
      <c r="H1152" s="262" t="s">
        <v>5904</v>
      </c>
      <c r="I1152" s="263" t="s">
        <v>945</v>
      </c>
      <c r="J1152" s="264" t="s">
        <v>5037</v>
      </c>
      <c r="K1152" s="264" t="s">
        <v>5037</v>
      </c>
    </row>
    <row r="1153" spans="1:11" ht="25.5" x14ac:dyDescent="0.2">
      <c r="A1153" s="261">
        <v>96307</v>
      </c>
      <c r="B1153" s="262" t="s">
        <v>5905</v>
      </c>
      <c r="C1153" s="263" t="s">
        <v>945</v>
      </c>
      <c r="D1153" s="264" t="s">
        <v>4884</v>
      </c>
      <c r="F1153" s="266"/>
      <c r="G1153" s="261" t="s">
        <v>17911</v>
      </c>
      <c r="H1153" s="262" t="s">
        <v>5905</v>
      </c>
      <c r="I1153" s="263" t="s">
        <v>945</v>
      </c>
      <c r="J1153" s="264" t="s">
        <v>4884</v>
      </c>
      <c r="K1153" s="264" t="s">
        <v>4884</v>
      </c>
    </row>
    <row r="1154" spans="1:11" ht="25.5" x14ac:dyDescent="0.2">
      <c r="A1154" s="261">
        <v>96457</v>
      </c>
      <c r="B1154" s="262" t="s">
        <v>5906</v>
      </c>
      <c r="C1154" s="263" t="s">
        <v>945</v>
      </c>
      <c r="D1154" s="264" t="s">
        <v>8090</v>
      </c>
      <c r="F1154" s="266"/>
      <c r="G1154" s="261" t="s">
        <v>17912</v>
      </c>
      <c r="H1154" s="262" t="s">
        <v>5906</v>
      </c>
      <c r="I1154" s="263" t="s">
        <v>945</v>
      </c>
      <c r="J1154" s="264" t="s">
        <v>8090</v>
      </c>
      <c r="K1154" s="264" t="s">
        <v>8090</v>
      </c>
    </row>
    <row r="1155" spans="1:11" ht="25.5" x14ac:dyDescent="0.2">
      <c r="A1155" s="261">
        <v>96458</v>
      </c>
      <c r="B1155" s="262" t="s">
        <v>5907</v>
      </c>
      <c r="C1155" s="263" t="s">
        <v>945</v>
      </c>
      <c r="D1155" s="264" t="s">
        <v>17913</v>
      </c>
      <c r="F1155" s="266"/>
      <c r="G1155" s="261" t="s">
        <v>17914</v>
      </c>
      <c r="H1155" s="262" t="s">
        <v>5907</v>
      </c>
      <c r="I1155" s="263" t="s">
        <v>945</v>
      </c>
      <c r="J1155" s="264" t="s">
        <v>17913</v>
      </c>
      <c r="K1155" s="264" t="s">
        <v>17913</v>
      </c>
    </row>
    <row r="1156" spans="1:11" ht="25.5" x14ac:dyDescent="0.2">
      <c r="A1156" s="261">
        <v>96459</v>
      </c>
      <c r="B1156" s="262" t="s">
        <v>5909</v>
      </c>
      <c r="C1156" s="263" t="s">
        <v>945</v>
      </c>
      <c r="D1156" s="264" t="s">
        <v>12915</v>
      </c>
      <c r="F1156" s="266"/>
      <c r="G1156" s="261" t="s">
        <v>17915</v>
      </c>
      <c r="H1156" s="262" t="s">
        <v>5909</v>
      </c>
      <c r="I1156" s="263" t="s">
        <v>945</v>
      </c>
      <c r="J1156" s="264" t="s">
        <v>12915</v>
      </c>
      <c r="K1156" s="264" t="s">
        <v>12915</v>
      </c>
    </row>
    <row r="1157" spans="1:11" ht="25.5" x14ac:dyDescent="0.2">
      <c r="A1157" s="261">
        <v>96460</v>
      </c>
      <c r="B1157" s="262" t="s">
        <v>5911</v>
      </c>
      <c r="C1157" s="263" t="s">
        <v>945</v>
      </c>
      <c r="D1157" s="264" t="s">
        <v>17916</v>
      </c>
      <c r="F1157" s="266"/>
      <c r="G1157" s="261" t="s">
        <v>17917</v>
      </c>
      <c r="H1157" s="262" t="s">
        <v>5911</v>
      </c>
      <c r="I1157" s="263" t="s">
        <v>945</v>
      </c>
      <c r="J1157" s="264" t="s">
        <v>17916</v>
      </c>
      <c r="K1157" s="264" t="s">
        <v>17916</v>
      </c>
    </row>
    <row r="1158" spans="1:11" ht="12.75" x14ac:dyDescent="0.2">
      <c r="A1158" s="261">
        <v>55960</v>
      </c>
      <c r="B1158" s="262" t="s">
        <v>5912</v>
      </c>
      <c r="C1158" s="263" t="s">
        <v>738</v>
      </c>
      <c r="D1158" s="264" t="s">
        <v>5112</v>
      </c>
      <c r="F1158" s="266"/>
      <c r="G1158" s="261" t="s">
        <v>17918</v>
      </c>
      <c r="H1158" s="262" t="s">
        <v>5912</v>
      </c>
      <c r="I1158" s="263" t="s">
        <v>738</v>
      </c>
      <c r="J1158" s="264" t="s">
        <v>5112</v>
      </c>
      <c r="K1158" s="264" t="s">
        <v>6756</v>
      </c>
    </row>
    <row r="1159" spans="1:11" ht="25.5" x14ac:dyDescent="0.2">
      <c r="A1159" s="261">
        <v>72085</v>
      </c>
      <c r="B1159" s="262" t="s">
        <v>5914</v>
      </c>
      <c r="C1159" s="263" t="s">
        <v>776</v>
      </c>
      <c r="D1159" s="264" t="s">
        <v>10488</v>
      </c>
      <c r="F1159" s="266"/>
      <c r="G1159" s="261" t="s">
        <v>17919</v>
      </c>
      <c r="H1159" s="262" t="s">
        <v>5914</v>
      </c>
      <c r="I1159" s="263" t="s">
        <v>776</v>
      </c>
      <c r="J1159" s="264" t="s">
        <v>10488</v>
      </c>
      <c r="K1159" s="264" t="s">
        <v>7358</v>
      </c>
    </row>
    <row r="1160" spans="1:11" ht="25.5" x14ac:dyDescent="0.2">
      <c r="A1160" s="261">
        <v>72086</v>
      </c>
      <c r="B1160" s="262" t="s">
        <v>5915</v>
      </c>
      <c r="C1160" s="263" t="s">
        <v>776</v>
      </c>
      <c r="D1160" s="264" t="s">
        <v>7216</v>
      </c>
      <c r="F1160" s="266"/>
      <c r="G1160" s="261" t="s">
        <v>17920</v>
      </c>
      <c r="H1160" s="262" t="s">
        <v>5915</v>
      </c>
      <c r="I1160" s="263" t="s">
        <v>776</v>
      </c>
      <c r="J1160" s="264" t="s">
        <v>7216</v>
      </c>
      <c r="K1160" s="264" t="s">
        <v>4331</v>
      </c>
    </row>
    <row r="1161" spans="1:11" ht="25.5" x14ac:dyDescent="0.2">
      <c r="A1161" s="261">
        <v>92259</v>
      </c>
      <c r="B1161" s="262" t="s">
        <v>5916</v>
      </c>
      <c r="C1161" s="263" t="s">
        <v>772</v>
      </c>
      <c r="D1161" s="264" t="s">
        <v>17921</v>
      </c>
      <c r="F1161" s="266"/>
      <c r="G1161" s="261" t="s">
        <v>17922</v>
      </c>
      <c r="H1161" s="262" t="s">
        <v>5916</v>
      </c>
      <c r="I1161" s="263" t="s">
        <v>772</v>
      </c>
      <c r="J1161" s="264" t="s">
        <v>17921</v>
      </c>
      <c r="K1161" s="264" t="s">
        <v>17923</v>
      </c>
    </row>
    <row r="1162" spans="1:11" ht="25.5" x14ac:dyDescent="0.2">
      <c r="A1162" s="261">
        <v>92260</v>
      </c>
      <c r="B1162" s="262" t="s">
        <v>5917</v>
      </c>
      <c r="C1162" s="263" t="s">
        <v>772</v>
      </c>
      <c r="D1162" s="264" t="s">
        <v>17924</v>
      </c>
      <c r="F1162" s="266"/>
      <c r="G1162" s="261" t="s">
        <v>17925</v>
      </c>
      <c r="H1162" s="262" t="s">
        <v>5917</v>
      </c>
      <c r="I1162" s="263" t="s">
        <v>772</v>
      </c>
      <c r="J1162" s="264" t="s">
        <v>17924</v>
      </c>
      <c r="K1162" s="264" t="s">
        <v>17926</v>
      </c>
    </row>
    <row r="1163" spans="1:11" ht="25.5" x14ac:dyDescent="0.2">
      <c r="A1163" s="261">
        <v>92261</v>
      </c>
      <c r="B1163" s="262" t="s">
        <v>5918</v>
      </c>
      <c r="C1163" s="263" t="s">
        <v>772</v>
      </c>
      <c r="D1163" s="264" t="s">
        <v>17927</v>
      </c>
      <c r="F1163" s="266"/>
      <c r="G1163" s="261" t="s">
        <v>17928</v>
      </c>
      <c r="H1163" s="262" t="s">
        <v>5918</v>
      </c>
      <c r="I1163" s="263" t="s">
        <v>772</v>
      </c>
      <c r="J1163" s="264" t="s">
        <v>17927</v>
      </c>
      <c r="K1163" s="264" t="s">
        <v>17929</v>
      </c>
    </row>
    <row r="1164" spans="1:11" ht="25.5" x14ac:dyDescent="0.2">
      <c r="A1164" s="261">
        <v>92262</v>
      </c>
      <c r="B1164" s="262" t="s">
        <v>5919</v>
      </c>
      <c r="C1164" s="263" t="s">
        <v>772</v>
      </c>
      <c r="D1164" s="264" t="s">
        <v>17930</v>
      </c>
      <c r="F1164" s="266"/>
      <c r="G1164" s="261" t="s">
        <v>17931</v>
      </c>
      <c r="H1164" s="262" t="s">
        <v>5919</v>
      </c>
      <c r="I1164" s="263" t="s">
        <v>772</v>
      </c>
      <c r="J1164" s="264" t="s">
        <v>17930</v>
      </c>
      <c r="K1164" s="264" t="s">
        <v>17932</v>
      </c>
    </row>
    <row r="1165" spans="1:11" ht="38.25" x14ac:dyDescent="0.2">
      <c r="A1165" s="261">
        <v>92539</v>
      </c>
      <c r="B1165" s="262" t="s">
        <v>5920</v>
      </c>
      <c r="C1165" s="263" t="s">
        <v>738</v>
      </c>
      <c r="D1165" s="264" t="s">
        <v>17933</v>
      </c>
      <c r="F1165" s="266"/>
      <c r="G1165" s="261" t="s">
        <v>17934</v>
      </c>
      <c r="H1165" s="262" t="s">
        <v>5920</v>
      </c>
      <c r="I1165" s="263" t="s">
        <v>738</v>
      </c>
      <c r="J1165" s="264" t="s">
        <v>17933</v>
      </c>
      <c r="K1165" s="264" t="s">
        <v>17935</v>
      </c>
    </row>
    <row r="1166" spans="1:11" ht="38.25" x14ac:dyDescent="0.2">
      <c r="A1166" s="261">
        <v>92540</v>
      </c>
      <c r="B1166" s="262" t="s">
        <v>5921</v>
      </c>
      <c r="C1166" s="263" t="s">
        <v>738</v>
      </c>
      <c r="D1166" s="264" t="s">
        <v>7878</v>
      </c>
      <c r="F1166" s="266"/>
      <c r="G1166" s="261" t="s">
        <v>17936</v>
      </c>
      <c r="H1166" s="262" t="s">
        <v>5921</v>
      </c>
      <c r="I1166" s="263" t="s">
        <v>738</v>
      </c>
      <c r="J1166" s="264" t="s">
        <v>7878</v>
      </c>
      <c r="K1166" s="264" t="s">
        <v>17937</v>
      </c>
    </row>
    <row r="1167" spans="1:11" ht="25.5" x14ac:dyDescent="0.2">
      <c r="A1167" s="261">
        <v>92541</v>
      </c>
      <c r="B1167" s="262" t="s">
        <v>5922</v>
      </c>
      <c r="C1167" s="263" t="s">
        <v>738</v>
      </c>
      <c r="D1167" s="264" t="s">
        <v>17938</v>
      </c>
      <c r="F1167" s="266"/>
      <c r="G1167" s="261" t="s">
        <v>17939</v>
      </c>
      <c r="H1167" s="262" t="s">
        <v>5922</v>
      </c>
      <c r="I1167" s="263" t="s">
        <v>738</v>
      </c>
      <c r="J1167" s="264" t="s">
        <v>17938</v>
      </c>
      <c r="K1167" s="264" t="s">
        <v>17940</v>
      </c>
    </row>
    <row r="1168" spans="1:11" ht="25.5" x14ac:dyDescent="0.2">
      <c r="A1168" s="261">
        <v>92542</v>
      </c>
      <c r="B1168" s="262" t="s">
        <v>5923</v>
      </c>
      <c r="C1168" s="263" t="s">
        <v>738</v>
      </c>
      <c r="D1168" s="264" t="s">
        <v>17941</v>
      </c>
      <c r="F1168" s="266"/>
      <c r="G1168" s="261" t="s">
        <v>17942</v>
      </c>
      <c r="H1168" s="262" t="s">
        <v>5923</v>
      </c>
      <c r="I1168" s="263" t="s">
        <v>738</v>
      </c>
      <c r="J1168" s="264" t="s">
        <v>17941</v>
      </c>
      <c r="K1168" s="264" t="s">
        <v>17943</v>
      </c>
    </row>
    <row r="1169" spans="1:11" ht="38.25" x14ac:dyDescent="0.2">
      <c r="A1169" s="261">
        <v>92543</v>
      </c>
      <c r="B1169" s="262" t="s">
        <v>5924</v>
      </c>
      <c r="C1169" s="263" t="s">
        <v>738</v>
      </c>
      <c r="D1169" s="264" t="s">
        <v>6978</v>
      </c>
      <c r="F1169" s="266"/>
      <c r="G1169" s="261" t="s">
        <v>17944</v>
      </c>
      <c r="H1169" s="262" t="s">
        <v>5924</v>
      </c>
      <c r="I1169" s="263" t="s">
        <v>738</v>
      </c>
      <c r="J1169" s="264" t="s">
        <v>6978</v>
      </c>
      <c r="K1169" s="264" t="s">
        <v>6982</v>
      </c>
    </row>
    <row r="1170" spans="1:11" ht="25.5" x14ac:dyDescent="0.2">
      <c r="A1170" s="261">
        <v>92544</v>
      </c>
      <c r="B1170" s="262" t="s">
        <v>5926</v>
      </c>
      <c r="C1170" s="263" t="s">
        <v>738</v>
      </c>
      <c r="D1170" s="264" t="s">
        <v>8783</v>
      </c>
      <c r="F1170" s="266"/>
      <c r="G1170" s="261" t="s">
        <v>17945</v>
      </c>
      <c r="H1170" s="262" t="s">
        <v>5926</v>
      </c>
      <c r="I1170" s="263" t="s">
        <v>738</v>
      </c>
      <c r="J1170" s="264" t="s">
        <v>8783</v>
      </c>
      <c r="K1170" s="264" t="s">
        <v>9753</v>
      </c>
    </row>
    <row r="1171" spans="1:11" ht="25.5" x14ac:dyDescent="0.2">
      <c r="A1171" s="261">
        <v>92545</v>
      </c>
      <c r="B1171" s="262" t="s">
        <v>5927</v>
      </c>
      <c r="C1171" s="263" t="s">
        <v>772</v>
      </c>
      <c r="D1171" s="264" t="s">
        <v>17946</v>
      </c>
      <c r="F1171" s="266"/>
      <c r="G1171" s="261" t="s">
        <v>17947</v>
      </c>
      <c r="H1171" s="262" t="s">
        <v>5927</v>
      </c>
      <c r="I1171" s="263" t="s">
        <v>772</v>
      </c>
      <c r="J1171" s="264" t="s">
        <v>17946</v>
      </c>
      <c r="K1171" s="264" t="s">
        <v>17948</v>
      </c>
    </row>
    <row r="1172" spans="1:11" ht="25.5" x14ac:dyDescent="0.2">
      <c r="A1172" s="261">
        <v>92546</v>
      </c>
      <c r="B1172" s="262" t="s">
        <v>5928</v>
      </c>
      <c r="C1172" s="263" t="s">
        <v>772</v>
      </c>
      <c r="D1172" s="264" t="s">
        <v>17949</v>
      </c>
      <c r="F1172" s="266"/>
      <c r="G1172" s="261" t="s">
        <v>17950</v>
      </c>
      <c r="H1172" s="262" t="s">
        <v>5928</v>
      </c>
      <c r="I1172" s="263" t="s">
        <v>772</v>
      </c>
      <c r="J1172" s="264" t="s">
        <v>17949</v>
      </c>
      <c r="K1172" s="264" t="s">
        <v>17951</v>
      </c>
    </row>
    <row r="1173" spans="1:11" ht="25.5" x14ac:dyDescent="0.2">
      <c r="A1173" s="261">
        <v>92547</v>
      </c>
      <c r="B1173" s="262" t="s">
        <v>5929</v>
      </c>
      <c r="C1173" s="263" t="s">
        <v>772</v>
      </c>
      <c r="D1173" s="264" t="s">
        <v>17952</v>
      </c>
      <c r="F1173" s="266"/>
      <c r="G1173" s="261" t="s">
        <v>17953</v>
      </c>
      <c r="H1173" s="262" t="s">
        <v>5929</v>
      </c>
      <c r="I1173" s="263" t="s">
        <v>772</v>
      </c>
      <c r="J1173" s="264" t="s">
        <v>17952</v>
      </c>
      <c r="K1173" s="264" t="s">
        <v>17954</v>
      </c>
    </row>
    <row r="1174" spans="1:11" ht="25.5" x14ac:dyDescent="0.2">
      <c r="A1174" s="261">
        <v>92548</v>
      </c>
      <c r="B1174" s="262" t="s">
        <v>5930</v>
      </c>
      <c r="C1174" s="263" t="s">
        <v>772</v>
      </c>
      <c r="D1174" s="264" t="s">
        <v>17955</v>
      </c>
      <c r="F1174" s="266"/>
      <c r="G1174" s="261" t="s">
        <v>17956</v>
      </c>
      <c r="H1174" s="262" t="s">
        <v>5930</v>
      </c>
      <c r="I1174" s="263" t="s">
        <v>772</v>
      </c>
      <c r="J1174" s="264" t="s">
        <v>17955</v>
      </c>
      <c r="K1174" s="264" t="s">
        <v>17957</v>
      </c>
    </row>
    <row r="1175" spans="1:11" ht="25.5" x14ac:dyDescent="0.2">
      <c r="A1175" s="261">
        <v>92549</v>
      </c>
      <c r="B1175" s="262" t="s">
        <v>5931</v>
      </c>
      <c r="C1175" s="263" t="s">
        <v>772</v>
      </c>
      <c r="D1175" s="264" t="s">
        <v>17958</v>
      </c>
      <c r="F1175" s="266"/>
      <c r="G1175" s="261" t="s">
        <v>17959</v>
      </c>
      <c r="H1175" s="262" t="s">
        <v>5931</v>
      </c>
      <c r="I1175" s="263" t="s">
        <v>772</v>
      </c>
      <c r="J1175" s="264" t="s">
        <v>17958</v>
      </c>
      <c r="K1175" s="264" t="s">
        <v>17960</v>
      </c>
    </row>
    <row r="1176" spans="1:11" ht="25.5" x14ac:dyDescent="0.2">
      <c r="A1176" s="261">
        <v>92550</v>
      </c>
      <c r="B1176" s="262" t="s">
        <v>5932</v>
      </c>
      <c r="C1176" s="263" t="s">
        <v>772</v>
      </c>
      <c r="D1176" s="264" t="s">
        <v>17961</v>
      </c>
      <c r="F1176" s="266"/>
      <c r="G1176" s="261" t="s">
        <v>17962</v>
      </c>
      <c r="H1176" s="262" t="s">
        <v>5932</v>
      </c>
      <c r="I1176" s="263" t="s">
        <v>772</v>
      </c>
      <c r="J1176" s="264" t="s">
        <v>17961</v>
      </c>
      <c r="K1176" s="264" t="s">
        <v>17963</v>
      </c>
    </row>
    <row r="1177" spans="1:11" ht="25.5" x14ac:dyDescent="0.2">
      <c r="A1177" s="261">
        <v>92551</v>
      </c>
      <c r="B1177" s="262" t="s">
        <v>5933</v>
      </c>
      <c r="C1177" s="263" t="s">
        <v>772</v>
      </c>
      <c r="D1177" s="264" t="s">
        <v>17964</v>
      </c>
      <c r="F1177" s="266"/>
      <c r="G1177" s="261" t="s">
        <v>17965</v>
      </c>
      <c r="H1177" s="262" t="s">
        <v>5933</v>
      </c>
      <c r="I1177" s="263" t="s">
        <v>772</v>
      </c>
      <c r="J1177" s="264" t="s">
        <v>17964</v>
      </c>
      <c r="K1177" s="264" t="s">
        <v>17966</v>
      </c>
    </row>
    <row r="1178" spans="1:11" ht="25.5" x14ac:dyDescent="0.2">
      <c r="A1178" s="261">
        <v>92552</v>
      </c>
      <c r="B1178" s="262" t="s">
        <v>5934</v>
      </c>
      <c r="C1178" s="263" t="s">
        <v>772</v>
      </c>
      <c r="D1178" s="264" t="s">
        <v>17967</v>
      </c>
      <c r="F1178" s="266"/>
      <c r="G1178" s="261" t="s">
        <v>17968</v>
      </c>
      <c r="H1178" s="262" t="s">
        <v>5934</v>
      </c>
      <c r="I1178" s="263" t="s">
        <v>772</v>
      </c>
      <c r="J1178" s="264" t="s">
        <v>17967</v>
      </c>
      <c r="K1178" s="264" t="s">
        <v>17969</v>
      </c>
    </row>
    <row r="1179" spans="1:11" ht="25.5" x14ac:dyDescent="0.2">
      <c r="A1179" s="261">
        <v>92553</v>
      </c>
      <c r="B1179" s="262" t="s">
        <v>5935</v>
      </c>
      <c r="C1179" s="263" t="s">
        <v>772</v>
      </c>
      <c r="D1179" s="264" t="s">
        <v>17970</v>
      </c>
      <c r="F1179" s="266"/>
      <c r="G1179" s="261" t="s">
        <v>17971</v>
      </c>
      <c r="H1179" s="262" t="s">
        <v>5935</v>
      </c>
      <c r="I1179" s="263" t="s">
        <v>772</v>
      </c>
      <c r="J1179" s="264" t="s">
        <v>17970</v>
      </c>
      <c r="K1179" s="264" t="s">
        <v>17972</v>
      </c>
    </row>
    <row r="1180" spans="1:11" ht="25.5" x14ac:dyDescent="0.2">
      <c r="A1180" s="261">
        <v>92554</v>
      </c>
      <c r="B1180" s="262" t="s">
        <v>5936</v>
      </c>
      <c r="C1180" s="263" t="s">
        <v>772</v>
      </c>
      <c r="D1180" s="264" t="s">
        <v>17973</v>
      </c>
      <c r="F1180" s="266"/>
      <c r="G1180" s="261" t="s">
        <v>17974</v>
      </c>
      <c r="H1180" s="262" t="s">
        <v>5936</v>
      </c>
      <c r="I1180" s="263" t="s">
        <v>772</v>
      </c>
      <c r="J1180" s="264" t="s">
        <v>17973</v>
      </c>
      <c r="K1180" s="264" t="s">
        <v>17975</v>
      </c>
    </row>
    <row r="1181" spans="1:11" ht="38.25" x14ac:dyDescent="0.2">
      <c r="A1181" s="261">
        <v>92555</v>
      </c>
      <c r="B1181" s="262" t="s">
        <v>5937</v>
      </c>
      <c r="C1181" s="263" t="s">
        <v>772</v>
      </c>
      <c r="D1181" s="264" t="s">
        <v>17976</v>
      </c>
      <c r="F1181" s="266"/>
      <c r="G1181" s="261" t="s">
        <v>17977</v>
      </c>
      <c r="H1181" s="262" t="s">
        <v>5937</v>
      </c>
      <c r="I1181" s="263" t="s">
        <v>772</v>
      </c>
      <c r="J1181" s="264" t="s">
        <v>17976</v>
      </c>
      <c r="K1181" s="264" t="s">
        <v>17978</v>
      </c>
    </row>
    <row r="1182" spans="1:11" ht="38.25" x14ac:dyDescent="0.2">
      <c r="A1182" s="261">
        <v>92556</v>
      </c>
      <c r="B1182" s="262" t="s">
        <v>5938</v>
      </c>
      <c r="C1182" s="263" t="s">
        <v>772</v>
      </c>
      <c r="D1182" s="264" t="s">
        <v>17979</v>
      </c>
      <c r="F1182" s="266"/>
      <c r="G1182" s="261" t="s">
        <v>17980</v>
      </c>
      <c r="H1182" s="262" t="s">
        <v>5938</v>
      </c>
      <c r="I1182" s="263" t="s">
        <v>772</v>
      </c>
      <c r="J1182" s="264" t="s">
        <v>17979</v>
      </c>
      <c r="K1182" s="264" t="s">
        <v>17981</v>
      </c>
    </row>
    <row r="1183" spans="1:11" ht="38.25" x14ac:dyDescent="0.2">
      <c r="A1183" s="261">
        <v>92557</v>
      </c>
      <c r="B1183" s="262" t="s">
        <v>5939</v>
      </c>
      <c r="C1183" s="263" t="s">
        <v>772</v>
      </c>
      <c r="D1183" s="264" t="s">
        <v>17982</v>
      </c>
      <c r="F1183" s="266"/>
      <c r="G1183" s="261" t="s">
        <v>17983</v>
      </c>
      <c r="H1183" s="262" t="s">
        <v>5939</v>
      </c>
      <c r="I1183" s="263" t="s">
        <v>772</v>
      </c>
      <c r="J1183" s="264" t="s">
        <v>17982</v>
      </c>
      <c r="K1183" s="264" t="s">
        <v>17984</v>
      </c>
    </row>
    <row r="1184" spans="1:11" ht="38.25" x14ac:dyDescent="0.2">
      <c r="A1184" s="261">
        <v>92558</v>
      </c>
      <c r="B1184" s="262" t="s">
        <v>5940</v>
      </c>
      <c r="C1184" s="263" t="s">
        <v>772</v>
      </c>
      <c r="D1184" s="264" t="s">
        <v>17985</v>
      </c>
      <c r="F1184" s="266"/>
      <c r="G1184" s="261" t="s">
        <v>17986</v>
      </c>
      <c r="H1184" s="262" t="s">
        <v>5940</v>
      </c>
      <c r="I1184" s="263" t="s">
        <v>772</v>
      </c>
      <c r="J1184" s="264" t="s">
        <v>17985</v>
      </c>
      <c r="K1184" s="264" t="s">
        <v>17987</v>
      </c>
    </row>
    <row r="1185" spans="1:11" ht="38.25" x14ac:dyDescent="0.2">
      <c r="A1185" s="261">
        <v>92559</v>
      </c>
      <c r="B1185" s="262" t="s">
        <v>5941</v>
      </c>
      <c r="C1185" s="263" t="s">
        <v>772</v>
      </c>
      <c r="D1185" s="264" t="s">
        <v>17988</v>
      </c>
      <c r="F1185" s="266"/>
      <c r="G1185" s="261" t="s">
        <v>17989</v>
      </c>
      <c r="H1185" s="262" t="s">
        <v>5941</v>
      </c>
      <c r="I1185" s="263" t="s">
        <v>772</v>
      </c>
      <c r="J1185" s="264" t="s">
        <v>17988</v>
      </c>
      <c r="K1185" s="264" t="s">
        <v>17990</v>
      </c>
    </row>
    <row r="1186" spans="1:11" ht="38.25" x14ac:dyDescent="0.2">
      <c r="A1186" s="261">
        <v>92560</v>
      </c>
      <c r="B1186" s="262" t="s">
        <v>5942</v>
      </c>
      <c r="C1186" s="263" t="s">
        <v>772</v>
      </c>
      <c r="D1186" s="264" t="s">
        <v>17991</v>
      </c>
      <c r="F1186" s="266"/>
      <c r="G1186" s="261" t="s">
        <v>17992</v>
      </c>
      <c r="H1186" s="262" t="s">
        <v>5942</v>
      </c>
      <c r="I1186" s="263" t="s">
        <v>772</v>
      </c>
      <c r="J1186" s="264" t="s">
        <v>17991</v>
      </c>
      <c r="K1186" s="264" t="s">
        <v>17993</v>
      </c>
    </row>
    <row r="1187" spans="1:11" ht="38.25" x14ac:dyDescent="0.2">
      <c r="A1187" s="261">
        <v>92561</v>
      </c>
      <c r="B1187" s="262" t="s">
        <v>5943</v>
      </c>
      <c r="C1187" s="263" t="s">
        <v>772</v>
      </c>
      <c r="D1187" s="264" t="s">
        <v>17994</v>
      </c>
      <c r="F1187" s="266"/>
      <c r="G1187" s="261" t="s">
        <v>17995</v>
      </c>
      <c r="H1187" s="262" t="s">
        <v>5943</v>
      </c>
      <c r="I1187" s="263" t="s">
        <v>772</v>
      </c>
      <c r="J1187" s="264" t="s">
        <v>17994</v>
      </c>
      <c r="K1187" s="264" t="s">
        <v>17996</v>
      </c>
    </row>
    <row r="1188" spans="1:11" ht="38.25" x14ac:dyDescent="0.2">
      <c r="A1188" s="261">
        <v>92562</v>
      </c>
      <c r="B1188" s="262" t="s">
        <v>5944</v>
      </c>
      <c r="C1188" s="263" t="s">
        <v>772</v>
      </c>
      <c r="D1188" s="264" t="s">
        <v>17997</v>
      </c>
      <c r="F1188" s="266"/>
      <c r="G1188" s="261" t="s">
        <v>17998</v>
      </c>
      <c r="H1188" s="262" t="s">
        <v>5944</v>
      </c>
      <c r="I1188" s="263" t="s">
        <v>772</v>
      </c>
      <c r="J1188" s="264" t="s">
        <v>17997</v>
      </c>
      <c r="K1188" s="264" t="s">
        <v>17999</v>
      </c>
    </row>
    <row r="1189" spans="1:11" ht="38.25" x14ac:dyDescent="0.2">
      <c r="A1189" s="261">
        <v>92563</v>
      </c>
      <c r="B1189" s="262" t="s">
        <v>5945</v>
      </c>
      <c r="C1189" s="263" t="s">
        <v>772</v>
      </c>
      <c r="D1189" s="264" t="s">
        <v>18000</v>
      </c>
      <c r="F1189" s="266"/>
      <c r="G1189" s="261" t="s">
        <v>18001</v>
      </c>
      <c r="H1189" s="262" t="s">
        <v>5945</v>
      </c>
      <c r="I1189" s="263" t="s">
        <v>772</v>
      </c>
      <c r="J1189" s="264" t="s">
        <v>18000</v>
      </c>
      <c r="K1189" s="264" t="s">
        <v>18002</v>
      </c>
    </row>
    <row r="1190" spans="1:11" ht="38.25" x14ac:dyDescent="0.2">
      <c r="A1190" s="261">
        <v>92564</v>
      </c>
      <c r="B1190" s="262" t="s">
        <v>5946</v>
      </c>
      <c r="C1190" s="263" t="s">
        <v>772</v>
      </c>
      <c r="D1190" s="264" t="s">
        <v>18003</v>
      </c>
      <c r="F1190" s="266"/>
      <c r="G1190" s="261" t="s">
        <v>18004</v>
      </c>
      <c r="H1190" s="262" t="s">
        <v>5946</v>
      </c>
      <c r="I1190" s="263" t="s">
        <v>772</v>
      </c>
      <c r="J1190" s="264" t="s">
        <v>18003</v>
      </c>
      <c r="K1190" s="264" t="s">
        <v>18005</v>
      </c>
    </row>
    <row r="1191" spans="1:11" ht="38.25" x14ac:dyDescent="0.2">
      <c r="A1191" s="261">
        <v>92565</v>
      </c>
      <c r="B1191" s="262" t="s">
        <v>5947</v>
      </c>
      <c r="C1191" s="263" t="s">
        <v>738</v>
      </c>
      <c r="D1191" s="264" t="s">
        <v>5779</v>
      </c>
      <c r="F1191" s="266"/>
      <c r="G1191" s="261" t="s">
        <v>18006</v>
      </c>
      <c r="H1191" s="262" t="s">
        <v>5947</v>
      </c>
      <c r="I1191" s="263" t="s">
        <v>738</v>
      </c>
      <c r="J1191" s="264" t="s">
        <v>5779</v>
      </c>
      <c r="K1191" s="264" t="s">
        <v>13206</v>
      </c>
    </row>
    <row r="1192" spans="1:11" ht="38.25" x14ac:dyDescent="0.2">
      <c r="A1192" s="261">
        <v>92566</v>
      </c>
      <c r="B1192" s="262" t="s">
        <v>5949</v>
      </c>
      <c r="C1192" s="263" t="s">
        <v>738</v>
      </c>
      <c r="D1192" s="264" t="s">
        <v>18007</v>
      </c>
      <c r="F1192" s="266"/>
      <c r="G1192" s="261" t="s">
        <v>18008</v>
      </c>
      <c r="H1192" s="262" t="s">
        <v>5949</v>
      </c>
      <c r="I1192" s="263" t="s">
        <v>738</v>
      </c>
      <c r="J1192" s="264" t="s">
        <v>18007</v>
      </c>
      <c r="K1192" s="264" t="s">
        <v>17080</v>
      </c>
    </row>
    <row r="1193" spans="1:11" ht="38.25" x14ac:dyDescent="0.2">
      <c r="A1193" s="261">
        <v>92567</v>
      </c>
      <c r="B1193" s="262" t="s">
        <v>5950</v>
      </c>
      <c r="C1193" s="263" t="s">
        <v>738</v>
      </c>
      <c r="D1193" s="264" t="s">
        <v>11884</v>
      </c>
      <c r="F1193" s="266"/>
      <c r="G1193" s="261" t="s">
        <v>18009</v>
      </c>
      <c r="H1193" s="262" t="s">
        <v>5950</v>
      </c>
      <c r="I1193" s="263" t="s">
        <v>738</v>
      </c>
      <c r="J1193" s="264" t="s">
        <v>11884</v>
      </c>
      <c r="K1193" s="264" t="s">
        <v>15014</v>
      </c>
    </row>
    <row r="1194" spans="1:11" ht="25.5" x14ac:dyDescent="0.2">
      <c r="A1194" s="261">
        <v>72089</v>
      </c>
      <c r="B1194" s="262" t="s">
        <v>5951</v>
      </c>
      <c r="C1194" s="263" t="s">
        <v>738</v>
      </c>
      <c r="D1194" s="264" t="s">
        <v>8217</v>
      </c>
      <c r="F1194" s="266"/>
      <c r="G1194" s="261" t="s">
        <v>18010</v>
      </c>
      <c r="H1194" s="262" t="s">
        <v>5951</v>
      </c>
      <c r="I1194" s="263" t="s">
        <v>738</v>
      </c>
      <c r="J1194" s="264" t="s">
        <v>8217</v>
      </c>
      <c r="K1194" s="264" t="s">
        <v>12840</v>
      </c>
    </row>
    <row r="1195" spans="1:11" ht="12.75" x14ac:dyDescent="0.2">
      <c r="A1195" s="261">
        <v>72091</v>
      </c>
      <c r="B1195" s="262" t="s">
        <v>5953</v>
      </c>
      <c r="C1195" s="263" t="s">
        <v>738</v>
      </c>
      <c r="D1195" s="264" t="s">
        <v>18011</v>
      </c>
      <c r="F1195" s="266"/>
      <c r="G1195" s="261" t="s">
        <v>18012</v>
      </c>
      <c r="H1195" s="262" t="s">
        <v>5953</v>
      </c>
      <c r="I1195" s="263" t="s">
        <v>738</v>
      </c>
      <c r="J1195" s="264" t="s">
        <v>18011</v>
      </c>
      <c r="K1195" s="264" t="s">
        <v>12709</v>
      </c>
    </row>
    <row r="1196" spans="1:11" ht="25.5" x14ac:dyDescent="0.2">
      <c r="A1196" s="261">
        <v>94189</v>
      </c>
      <c r="B1196" s="262" t="s">
        <v>5954</v>
      </c>
      <c r="C1196" s="263" t="s">
        <v>738</v>
      </c>
      <c r="D1196" s="264" t="s">
        <v>10222</v>
      </c>
      <c r="F1196" s="266"/>
      <c r="G1196" s="261" t="s">
        <v>18013</v>
      </c>
      <c r="H1196" s="262" t="s">
        <v>5954</v>
      </c>
      <c r="I1196" s="263" t="s">
        <v>738</v>
      </c>
      <c r="J1196" s="264" t="s">
        <v>10222</v>
      </c>
      <c r="K1196" s="264" t="s">
        <v>18014</v>
      </c>
    </row>
    <row r="1197" spans="1:11" ht="25.5" x14ac:dyDescent="0.2">
      <c r="A1197" s="261">
        <v>94192</v>
      </c>
      <c r="B1197" s="262" t="s">
        <v>5956</v>
      </c>
      <c r="C1197" s="263" t="s">
        <v>738</v>
      </c>
      <c r="D1197" s="264" t="s">
        <v>17916</v>
      </c>
      <c r="F1197" s="266"/>
      <c r="G1197" s="261" t="s">
        <v>18015</v>
      </c>
      <c r="H1197" s="262" t="s">
        <v>5956</v>
      </c>
      <c r="I1197" s="263" t="s">
        <v>738</v>
      </c>
      <c r="J1197" s="264" t="s">
        <v>17916</v>
      </c>
      <c r="K1197" s="264" t="s">
        <v>5567</v>
      </c>
    </row>
    <row r="1198" spans="1:11" ht="25.5" x14ac:dyDescent="0.2">
      <c r="A1198" s="261">
        <v>94195</v>
      </c>
      <c r="B1198" s="262" t="s">
        <v>5957</v>
      </c>
      <c r="C1198" s="263" t="s">
        <v>738</v>
      </c>
      <c r="D1198" s="264" t="s">
        <v>14569</v>
      </c>
      <c r="F1198" s="266"/>
      <c r="G1198" s="261" t="s">
        <v>18016</v>
      </c>
      <c r="H1198" s="262" t="s">
        <v>5957</v>
      </c>
      <c r="I1198" s="263" t="s">
        <v>738</v>
      </c>
      <c r="J1198" s="264" t="s">
        <v>14569</v>
      </c>
      <c r="K1198" s="264" t="s">
        <v>11346</v>
      </c>
    </row>
    <row r="1199" spans="1:11" ht="25.5" x14ac:dyDescent="0.2">
      <c r="A1199" s="261">
        <v>94198</v>
      </c>
      <c r="B1199" s="262" t="s">
        <v>5958</v>
      </c>
      <c r="C1199" s="263" t="s">
        <v>738</v>
      </c>
      <c r="D1199" s="264" t="s">
        <v>18017</v>
      </c>
      <c r="F1199" s="266"/>
      <c r="G1199" s="261" t="s">
        <v>18018</v>
      </c>
      <c r="H1199" s="262" t="s">
        <v>5958</v>
      </c>
      <c r="I1199" s="263" t="s">
        <v>738</v>
      </c>
      <c r="J1199" s="264" t="s">
        <v>18017</v>
      </c>
      <c r="K1199" s="264" t="s">
        <v>18019</v>
      </c>
    </row>
    <row r="1200" spans="1:11" ht="25.5" x14ac:dyDescent="0.2">
      <c r="A1200" s="261">
        <v>94201</v>
      </c>
      <c r="B1200" s="262" t="s">
        <v>5959</v>
      </c>
      <c r="C1200" s="263" t="s">
        <v>738</v>
      </c>
      <c r="D1200" s="264" t="s">
        <v>18020</v>
      </c>
      <c r="F1200" s="266"/>
      <c r="G1200" s="261" t="s">
        <v>18021</v>
      </c>
      <c r="H1200" s="262" t="s">
        <v>5959</v>
      </c>
      <c r="I1200" s="263" t="s">
        <v>738</v>
      </c>
      <c r="J1200" s="264" t="s">
        <v>18020</v>
      </c>
      <c r="K1200" s="264" t="s">
        <v>14396</v>
      </c>
    </row>
    <row r="1201" spans="1:11" ht="25.5" x14ac:dyDescent="0.2">
      <c r="A1201" s="261">
        <v>94204</v>
      </c>
      <c r="B1201" s="262" t="s">
        <v>5961</v>
      </c>
      <c r="C1201" s="263" t="s">
        <v>738</v>
      </c>
      <c r="D1201" s="264" t="s">
        <v>18022</v>
      </c>
      <c r="F1201" s="266"/>
      <c r="G1201" s="261" t="s">
        <v>18023</v>
      </c>
      <c r="H1201" s="262" t="s">
        <v>5961</v>
      </c>
      <c r="I1201" s="263" t="s">
        <v>738</v>
      </c>
      <c r="J1201" s="264" t="s">
        <v>18022</v>
      </c>
      <c r="K1201" s="264" t="s">
        <v>13134</v>
      </c>
    </row>
    <row r="1202" spans="1:11" ht="12.75" x14ac:dyDescent="0.2">
      <c r="A1202" s="261">
        <v>94224</v>
      </c>
      <c r="B1202" s="262" t="s">
        <v>5963</v>
      </c>
      <c r="C1202" s="263" t="s">
        <v>776</v>
      </c>
      <c r="D1202" s="264" t="s">
        <v>4199</v>
      </c>
      <c r="F1202" s="266"/>
      <c r="G1202" s="261" t="s">
        <v>18024</v>
      </c>
      <c r="H1202" s="262" t="s">
        <v>5963</v>
      </c>
      <c r="I1202" s="263" t="s">
        <v>776</v>
      </c>
      <c r="J1202" s="264" t="s">
        <v>4199</v>
      </c>
      <c r="K1202" s="264" t="s">
        <v>11337</v>
      </c>
    </row>
    <row r="1203" spans="1:11" ht="25.5" x14ac:dyDescent="0.2">
      <c r="A1203" s="261">
        <v>94225</v>
      </c>
      <c r="B1203" s="262" t="s">
        <v>5964</v>
      </c>
      <c r="C1203" s="263" t="s">
        <v>738</v>
      </c>
      <c r="D1203" s="264" t="s">
        <v>12971</v>
      </c>
      <c r="F1203" s="266"/>
      <c r="G1203" s="261" t="s">
        <v>18025</v>
      </c>
      <c r="H1203" s="262" t="s">
        <v>5964</v>
      </c>
      <c r="I1203" s="263" t="s">
        <v>738</v>
      </c>
      <c r="J1203" s="264" t="s">
        <v>12971</v>
      </c>
      <c r="K1203" s="264" t="s">
        <v>18026</v>
      </c>
    </row>
    <row r="1204" spans="1:11" ht="25.5" x14ac:dyDescent="0.2">
      <c r="A1204" s="261">
        <v>94226</v>
      </c>
      <c r="B1204" s="262" t="s">
        <v>5966</v>
      </c>
      <c r="C1204" s="263" t="s">
        <v>738</v>
      </c>
      <c r="D1204" s="264" t="s">
        <v>11292</v>
      </c>
      <c r="F1204" s="266"/>
      <c r="G1204" s="261" t="s">
        <v>18027</v>
      </c>
      <c r="H1204" s="262" t="s">
        <v>5966</v>
      </c>
      <c r="I1204" s="263" t="s">
        <v>738</v>
      </c>
      <c r="J1204" s="264" t="s">
        <v>11292</v>
      </c>
      <c r="K1204" s="264" t="s">
        <v>13496</v>
      </c>
    </row>
    <row r="1205" spans="1:11" ht="12.75" x14ac:dyDescent="0.2">
      <c r="A1205" s="261">
        <v>94232</v>
      </c>
      <c r="B1205" s="262" t="s">
        <v>5968</v>
      </c>
      <c r="C1205" s="263" t="s">
        <v>772</v>
      </c>
      <c r="D1205" s="264" t="s">
        <v>12638</v>
      </c>
      <c r="F1205" s="266"/>
      <c r="G1205" s="261" t="s">
        <v>18028</v>
      </c>
      <c r="H1205" s="262" t="s">
        <v>5968</v>
      </c>
      <c r="I1205" s="263" t="s">
        <v>772</v>
      </c>
      <c r="J1205" s="264" t="s">
        <v>12638</v>
      </c>
      <c r="K1205" s="264" t="s">
        <v>11513</v>
      </c>
    </row>
    <row r="1206" spans="1:11" ht="25.5" x14ac:dyDescent="0.2">
      <c r="A1206" s="261">
        <v>94440</v>
      </c>
      <c r="B1206" s="262" t="s">
        <v>5970</v>
      </c>
      <c r="C1206" s="263" t="s">
        <v>738</v>
      </c>
      <c r="D1206" s="264" t="s">
        <v>18029</v>
      </c>
      <c r="F1206" s="266"/>
      <c r="G1206" s="261" t="s">
        <v>18030</v>
      </c>
      <c r="H1206" s="262" t="s">
        <v>5970</v>
      </c>
      <c r="I1206" s="263" t="s">
        <v>738</v>
      </c>
      <c r="J1206" s="264" t="s">
        <v>18029</v>
      </c>
      <c r="K1206" s="264" t="s">
        <v>18031</v>
      </c>
    </row>
    <row r="1207" spans="1:11" ht="25.5" x14ac:dyDescent="0.2">
      <c r="A1207" s="261">
        <v>94441</v>
      </c>
      <c r="B1207" s="262" t="s">
        <v>5971</v>
      </c>
      <c r="C1207" s="263" t="s">
        <v>738</v>
      </c>
      <c r="D1207" s="264" t="s">
        <v>11301</v>
      </c>
      <c r="F1207" s="266"/>
      <c r="G1207" s="261" t="s">
        <v>18032</v>
      </c>
      <c r="H1207" s="262" t="s">
        <v>5971</v>
      </c>
      <c r="I1207" s="263" t="s">
        <v>738</v>
      </c>
      <c r="J1207" s="264" t="s">
        <v>11301</v>
      </c>
      <c r="K1207" s="264" t="s">
        <v>13746</v>
      </c>
    </row>
    <row r="1208" spans="1:11" ht="25.5" x14ac:dyDescent="0.2">
      <c r="A1208" s="261">
        <v>94442</v>
      </c>
      <c r="B1208" s="262" t="s">
        <v>5972</v>
      </c>
      <c r="C1208" s="263" t="s">
        <v>738</v>
      </c>
      <c r="D1208" s="264" t="s">
        <v>14228</v>
      </c>
      <c r="F1208" s="266"/>
      <c r="G1208" s="261" t="s">
        <v>18033</v>
      </c>
      <c r="H1208" s="262" t="s">
        <v>5972</v>
      </c>
      <c r="I1208" s="263" t="s">
        <v>738</v>
      </c>
      <c r="J1208" s="264" t="s">
        <v>14228</v>
      </c>
      <c r="K1208" s="264" t="s">
        <v>10071</v>
      </c>
    </row>
    <row r="1209" spans="1:11" ht="25.5" x14ac:dyDescent="0.2">
      <c r="A1209" s="261">
        <v>94443</v>
      </c>
      <c r="B1209" s="262" t="s">
        <v>5974</v>
      </c>
      <c r="C1209" s="263" t="s">
        <v>738</v>
      </c>
      <c r="D1209" s="264" t="s">
        <v>14319</v>
      </c>
      <c r="F1209" s="266"/>
      <c r="G1209" s="261" t="s">
        <v>18034</v>
      </c>
      <c r="H1209" s="262" t="s">
        <v>5974</v>
      </c>
      <c r="I1209" s="263" t="s">
        <v>738</v>
      </c>
      <c r="J1209" s="264" t="s">
        <v>14319</v>
      </c>
      <c r="K1209" s="264" t="s">
        <v>18035</v>
      </c>
    </row>
    <row r="1210" spans="1:11" ht="25.5" x14ac:dyDescent="0.2">
      <c r="A1210" s="261">
        <v>94445</v>
      </c>
      <c r="B1210" s="262" t="s">
        <v>5975</v>
      </c>
      <c r="C1210" s="263" t="s">
        <v>738</v>
      </c>
      <c r="D1210" s="264" t="s">
        <v>13992</v>
      </c>
      <c r="F1210" s="266"/>
      <c r="G1210" s="261" t="s">
        <v>18036</v>
      </c>
      <c r="H1210" s="262" t="s">
        <v>5975</v>
      </c>
      <c r="I1210" s="263" t="s">
        <v>738</v>
      </c>
      <c r="J1210" s="264" t="s">
        <v>13992</v>
      </c>
      <c r="K1210" s="264" t="s">
        <v>14233</v>
      </c>
    </row>
    <row r="1211" spans="1:11" ht="25.5" x14ac:dyDescent="0.2">
      <c r="A1211" s="261">
        <v>94446</v>
      </c>
      <c r="B1211" s="262" t="s">
        <v>5976</v>
      </c>
      <c r="C1211" s="263" t="s">
        <v>738</v>
      </c>
      <c r="D1211" s="264" t="s">
        <v>13137</v>
      </c>
      <c r="F1211" s="266"/>
      <c r="G1211" s="261" t="s">
        <v>18037</v>
      </c>
      <c r="H1211" s="262" t="s">
        <v>5976</v>
      </c>
      <c r="I1211" s="263" t="s">
        <v>738</v>
      </c>
      <c r="J1211" s="264" t="s">
        <v>13137</v>
      </c>
      <c r="K1211" s="264" t="s">
        <v>18038</v>
      </c>
    </row>
    <row r="1212" spans="1:11" ht="25.5" x14ac:dyDescent="0.2">
      <c r="A1212" s="261">
        <v>94447</v>
      </c>
      <c r="B1212" s="262" t="s">
        <v>5977</v>
      </c>
      <c r="C1212" s="263" t="s">
        <v>738</v>
      </c>
      <c r="D1212" s="264" t="s">
        <v>14408</v>
      </c>
      <c r="F1212" s="266"/>
      <c r="G1212" s="261" t="s">
        <v>18039</v>
      </c>
      <c r="H1212" s="262" t="s">
        <v>5977</v>
      </c>
      <c r="I1212" s="263" t="s">
        <v>738</v>
      </c>
      <c r="J1212" s="264" t="s">
        <v>14408</v>
      </c>
      <c r="K1212" s="264" t="s">
        <v>18040</v>
      </c>
    </row>
    <row r="1213" spans="1:11" ht="25.5" x14ac:dyDescent="0.2">
      <c r="A1213" s="261">
        <v>94448</v>
      </c>
      <c r="B1213" s="262" t="s">
        <v>5978</v>
      </c>
      <c r="C1213" s="263" t="s">
        <v>738</v>
      </c>
      <c r="D1213" s="264" t="s">
        <v>14630</v>
      </c>
      <c r="F1213" s="266"/>
      <c r="G1213" s="261" t="s">
        <v>18041</v>
      </c>
      <c r="H1213" s="262" t="s">
        <v>5978</v>
      </c>
      <c r="I1213" s="263" t="s">
        <v>738</v>
      </c>
      <c r="J1213" s="264" t="s">
        <v>14630</v>
      </c>
      <c r="K1213" s="264" t="s">
        <v>14741</v>
      </c>
    </row>
    <row r="1214" spans="1:11" ht="38.25" x14ac:dyDescent="0.2">
      <c r="A1214" s="261">
        <v>94207</v>
      </c>
      <c r="B1214" s="262" t="s">
        <v>5980</v>
      </c>
      <c r="C1214" s="263" t="s">
        <v>738</v>
      </c>
      <c r="D1214" s="264" t="s">
        <v>18020</v>
      </c>
      <c r="F1214" s="266"/>
      <c r="G1214" s="261" t="s">
        <v>18042</v>
      </c>
      <c r="H1214" s="262" t="s">
        <v>5980</v>
      </c>
      <c r="I1214" s="263" t="s">
        <v>738</v>
      </c>
      <c r="J1214" s="264" t="s">
        <v>18020</v>
      </c>
      <c r="K1214" s="264" t="s">
        <v>15147</v>
      </c>
    </row>
    <row r="1215" spans="1:11" ht="38.25" x14ac:dyDescent="0.2">
      <c r="A1215" s="261">
        <v>94210</v>
      </c>
      <c r="B1215" s="262" t="s">
        <v>5982</v>
      </c>
      <c r="C1215" s="263" t="s">
        <v>738</v>
      </c>
      <c r="D1215" s="264" t="s">
        <v>12709</v>
      </c>
      <c r="F1215" s="266"/>
      <c r="G1215" s="261" t="s">
        <v>18043</v>
      </c>
      <c r="H1215" s="262" t="s">
        <v>5982</v>
      </c>
      <c r="I1215" s="263" t="s">
        <v>738</v>
      </c>
      <c r="J1215" s="264" t="s">
        <v>12709</v>
      </c>
      <c r="K1215" s="264" t="s">
        <v>7920</v>
      </c>
    </row>
    <row r="1216" spans="1:11" ht="25.5" x14ac:dyDescent="0.2">
      <c r="A1216" s="261">
        <v>94218</v>
      </c>
      <c r="B1216" s="262" t="s">
        <v>5983</v>
      </c>
      <c r="C1216" s="263" t="s">
        <v>738</v>
      </c>
      <c r="D1216" s="264" t="s">
        <v>14470</v>
      </c>
      <c r="F1216" s="266"/>
      <c r="G1216" s="261" t="s">
        <v>18044</v>
      </c>
      <c r="H1216" s="262" t="s">
        <v>5983</v>
      </c>
      <c r="I1216" s="263" t="s">
        <v>738</v>
      </c>
      <c r="J1216" s="264" t="s">
        <v>14470</v>
      </c>
      <c r="K1216" s="264" t="s">
        <v>18045</v>
      </c>
    </row>
    <row r="1217" spans="1:11" ht="25.5" x14ac:dyDescent="0.2">
      <c r="A1217" s="268" t="s">
        <v>5984</v>
      </c>
      <c r="B1217" s="262" t="s">
        <v>5985</v>
      </c>
      <c r="C1217" s="263" t="s">
        <v>738</v>
      </c>
      <c r="D1217" s="264" t="s">
        <v>18046</v>
      </c>
      <c r="F1217" s="266"/>
      <c r="G1217" s="261" t="s">
        <v>5984</v>
      </c>
      <c r="H1217" s="262" t="s">
        <v>5985</v>
      </c>
      <c r="I1217" s="263" t="s">
        <v>738</v>
      </c>
      <c r="J1217" s="264" t="s">
        <v>18046</v>
      </c>
      <c r="K1217" s="264" t="s">
        <v>18047</v>
      </c>
    </row>
    <row r="1218" spans="1:11" ht="25.5" x14ac:dyDescent="0.2">
      <c r="A1218" s="268" t="s">
        <v>5986</v>
      </c>
      <c r="B1218" s="262" t="s">
        <v>5987</v>
      </c>
      <c r="C1218" s="263" t="s">
        <v>738</v>
      </c>
      <c r="D1218" s="264" t="s">
        <v>18048</v>
      </c>
      <c r="F1218" s="266"/>
      <c r="G1218" s="261" t="s">
        <v>5986</v>
      </c>
      <c r="H1218" s="262" t="s">
        <v>5987</v>
      </c>
      <c r="I1218" s="263" t="s">
        <v>738</v>
      </c>
      <c r="J1218" s="264" t="s">
        <v>18048</v>
      </c>
      <c r="K1218" s="264" t="s">
        <v>18049</v>
      </c>
    </row>
    <row r="1219" spans="1:11" ht="25.5" x14ac:dyDescent="0.2">
      <c r="A1219" s="268" t="s">
        <v>5988</v>
      </c>
      <c r="B1219" s="262" t="s">
        <v>5989</v>
      </c>
      <c r="C1219" s="263" t="s">
        <v>738</v>
      </c>
      <c r="D1219" s="264" t="s">
        <v>18050</v>
      </c>
      <c r="F1219" s="266"/>
      <c r="G1219" s="261" t="s">
        <v>5988</v>
      </c>
      <c r="H1219" s="262" t="s">
        <v>5989</v>
      </c>
      <c r="I1219" s="263" t="s">
        <v>738</v>
      </c>
      <c r="J1219" s="264" t="s">
        <v>18050</v>
      </c>
      <c r="K1219" s="264" t="s">
        <v>18051</v>
      </c>
    </row>
    <row r="1220" spans="1:11" ht="25.5" x14ac:dyDescent="0.2">
      <c r="A1220" s="268" t="s">
        <v>5990</v>
      </c>
      <c r="B1220" s="262" t="s">
        <v>5991</v>
      </c>
      <c r="C1220" s="263" t="s">
        <v>738</v>
      </c>
      <c r="D1220" s="264" t="s">
        <v>18052</v>
      </c>
      <c r="F1220" s="266"/>
      <c r="G1220" s="261" t="s">
        <v>5990</v>
      </c>
      <c r="H1220" s="262" t="s">
        <v>5991</v>
      </c>
      <c r="I1220" s="263" t="s">
        <v>738</v>
      </c>
      <c r="J1220" s="264" t="s">
        <v>18052</v>
      </c>
      <c r="K1220" s="264" t="s">
        <v>18053</v>
      </c>
    </row>
    <row r="1221" spans="1:11" ht="25.5" x14ac:dyDescent="0.2">
      <c r="A1221" s="268" t="s">
        <v>5992</v>
      </c>
      <c r="B1221" s="262" t="s">
        <v>5993</v>
      </c>
      <c r="C1221" s="263" t="s">
        <v>738</v>
      </c>
      <c r="D1221" s="264" t="s">
        <v>18054</v>
      </c>
      <c r="F1221" s="266"/>
      <c r="G1221" s="261" t="s">
        <v>5992</v>
      </c>
      <c r="H1221" s="262" t="s">
        <v>5993</v>
      </c>
      <c r="I1221" s="263" t="s">
        <v>738</v>
      </c>
      <c r="J1221" s="264" t="s">
        <v>18054</v>
      </c>
      <c r="K1221" s="264" t="s">
        <v>14200</v>
      </c>
    </row>
    <row r="1222" spans="1:11" ht="25.5" x14ac:dyDescent="0.2">
      <c r="A1222" s="268" t="s">
        <v>5994</v>
      </c>
      <c r="B1222" s="262" t="s">
        <v>5995</v>
      </c>
      <c r="C1222" s="263" t="s">
        <v>738</v>
      </c>
      <c r="D1222" s="264" t="s">
        <v>18055</v>
      </c>
      <c r="F1222" s="266"/>
      <c r="G1222" s="261" t="s">
        <v>5994</v>
      </c>
      <c r="H1222" s="262" t="s">
        <v>5995</v>
      </c>
      <c r="I1222" s="263" t="s">
        <v>738</v>
      </c>
      <c r="J1222" s="264" t="s">
        <v>18055</v>
      </c>
      <c r="K1222" s="264" t="s">
        <v>18056</v>
      </c>
    </row>
    <row r="1223" spans="1:11" ht="12.75" x14ac:dyDescent="0.2">
      <c r="A1223" s="268" t="s">
        <v>5996</v>
      </c>
      <c r="B1223" s="262" t="s">
        <v>5997</v>
      </c>
      <c r="C1223" s="263" t="s">
        <v>738</v>
      </c>
      <c r="D1223" s="264" t="s">
        <v>18057</v>
      </c>
      <c r="F1223" s="266"/>
      <c r="G1223" s="261" t="s">
        <v>5996</v>
      </c>
      <c r="H1223" s="262" t="s">
        <v>5997</v>
      </c>
      <c r="I1223" s="263" t="s">
        <v>738</v>
      </c>
      <c r="J1223" s="264" t="s">
        <v>18057</v>
      </c>
      <c r="K1223" s="264" t="s">
        <v>13878</v>
      </c>
    </row>
    <row r="1224" spans="1:11" ht="12.75" x14ac:dyDescent="0.2">
      <c r="A1224" s="268" t="s">
        <v>5998</v>
      </c>
      <c r="B1224" s="262" t="s">
        <v>5999</v>
      </c>
      <c r="C1224" s="263" t="s">
        <v>738</v>
      </c>
      <c r="D1224" s="264" t="s">
        <v>18058</v>
      </c>
      <c r="F1224" s="266"/>
      <c r="G1224" s="261" t="s">
        <v>5998</v>
      </c>
      <c r="H1224" s="262" t="s">
        <v>5999</v>
      </c>
      <c r="I1224" s="263" t="s">
        <v>738</v>
      </c>
      <c r="J1224" s="264" t="s">
        <v>18058</v>
      </c>
      <c r="K1224" s="264" t="s">
        <v>18059</v>
      </c>
    </row>
    <row r="1225" spans="1:11" ht="12.75" x14ac:dyDescent="0.2">
      <c r="A1225" s="268" t="s">
        <v>6000</v>
      </c>
      <c r="B1225" s="262" t="s">
        <v>6001</v>
      </c>
      <c r="C1225" s="263" t="s">
        <v>738</v>
      </c>
      <c r="D1225" s="264" t="s">
        <v>18060</v>
      </c>
      <c r="F1225" s="266"/>
      <c r="G1225" s="261" t="s">
        <v>6000</v>
      </c>
      <c r="H1225" s="262" t="s">
        <v>6001</v>
      </c>
      <c r="I1225" s="263" t="s">
        <v>738</v>
      </c>
      <c r="J1225" s="264" t="s">
        <v>18060</v>
      </c>
      <c r="K1225" s="264" t="s">
        <v>18061</v>
      </c>
    </row>
    <row r="1226" spans="1:11" ht="12.75" x14ac:dyDescent="0.2">
      <c r="A1226" s="268" t="s">
        <v>6002</v>
      </c>
      <c r="B1226" s="262" t="s">
        <v>6003</v>
      </c>
      <c r="C1226" s="263" t="s">
        <v>738</v>
      </c>
      <c r="D1226" s="264" t="s">
        <v>18062</v>
      </c>
      <c r="F1226" s="266"/>
      <c r="G1226" s="261" t="s">
        <v>6002</v>
      </c>
      <c r="H1226" s="262" t="s">
        <v>6003</v>
      </c>
      <c r="I1226" s="263" t="s">
        <v>738</v>
      </c>
      <c r="J1226" s="264" t="s">
        <v>18062</v>
      </c>
      <c r="K1226" s="264" t="s">
        <v>18063</v>
      </c>
    </row>
    <row r="1227" spans="1:11" ht="12.75" x14ac:dyDescent="0.2">
      <c r="A1227" s="261">
        <v>75220</v>
      </c>
      <c r="B1227" s="262" t="s">
        <v>6004</v>
      </c>
      <c r="C1227" s="263" t="s">
        <v>776</v>
      </c>
      <c r="D1227" s="264" t="s">
        <v>18064</v>
      </c>
      <c r="F1227" s="266"/>
      <c r="G1227" s="261" t="s">
        <v>18065</v>
      </c>
      <c r="H1227" s="262" t="s">
        <v>6004</v>
      </c>
      <c r="I1227" s="263" t="s">
        <v>776</v>
      </c>
      <c r="J1227" s="264" t="s">
        <v>18064</v>
      </c>
      <c r="K1227" s="264" t="s">
        <v>18066</v>
      </c>
    </row>
    <row r="1228" spans="1:11" ht="25.5" x14ac:dyDescent="0.2">
      <c r="A1228" s="261">
        <v>94213</v>
      </c>
      <c r="B1228" s="262" t="s">
        <v>6005</v>
      </c>
      <c r="C1228" s="263" t="s">
        <v>738</v>
      </c>
      <c r="D1228" s="264" t="s">
        <v>18067</v>
      </c>
      <c r="F1228" s="266"/>
      <c r="G1228" s="261" t="s">
        <v>18068</v>
      </c>
      <c r="H1228" s="262" t="s">
        <v>6005</v>
      </c>
      <c r="I1228" s="263" t="s">
        <v>738</v>
      </c>
      <c r="J1228" s="264" t="s">
        <v>18067</v>
      </c>
      <c r="K1228" s="264" t="s">
        <v>18069</v>
      </c>
    </row>
    <row r="1229" spans="1:11" ht="25.5" x14ac:dyDescent="0.2">
      <c r="A1229" s="261">
        <v>94216</v>
      </c>
      <c r="B1229" s="262" t="s">
        <v>6006</v>
      </c>
      <c r="C1229" s="263" t="s">
        <v>738</v>
      </c>
      <c r="D1229" s="264" t="s">
        <v>18070</v>
      </c>
      <c r="F1229" s="266"/>
      <c r="G1229" s="261" t="s">
        <v>18071</v>
      </c>
      <c r="H1229" s="262" t="s">
        <v>6006</v>
      </c>
      <c r="I1229" s="263" t="s">
        <v>738</v>
      </c>
      <c r="J1229" s="264" t="s">
        <v>18070</v>
      </c>
      <c r="K1229" s="264" t="s">
        <v>18072</v>
      </c>
    </row>
    <row r="1230" spans="1:11" ht="25.5" x14ac:dyDescent="0.2">
      <c r="A1230" s="261">
        <v>94219</v>
      </c>
      <c r="B1230" s="262" t="s">
        <v>6007</v>
      </c>
      <c r="C1230" s="263" t="s">
        <v>776</v>
      </c>
      <c r="D1230" s="264" t="s">
        <v>12747</v>
      </c>
      <c r="F1230" s="266"/>
      <c r="G1230" s="261" t="s">
        <v>18073</v>
      </c>
      <c r="H1230" s="262" t="s">
        <v>6007</v>
      </c>
      <c r="I1230" s="263" t="s">
        <v>776</v>
      </c>
      <c r="J1230" s="264" t="s">
        <v>12747</v>
      </c>
      <c r="K1230" s="264" t="s">
        <v>12981</v>
      </c>
    </row>
    <row r="1231" spans="1:11" ht="38.25" x14ac:dyDescent="0.2">
      <c r="A1231" s="261">
        <v>94220</v>
      </c>
      <c r="B1231" s="262" t="s">
        <v>6008</v>
      </c>
      <c r="C1231" s="263" t="s">
        <v>776</v>
      </c>
      <c r="D1231" s="264" t="s">
        <v>14642</v>
      </c>
      <c r="F1231" s="266"/>
      <c r="G1231" s="261" t="s">
        <v>18074</v>
      </c>
      <c r="H1231" s="262" t="s">
        <v>6008</v>
      </c>
      <c r="I1231" s="263" t="s">
        <v>776</v>
      </c>
      <c r="J1231" s="264" t="s">
        <v>14642</v>
      </c>
      <c r="K1231" s="264" t="s">
        <v>13604</v>
      </c>
    </row>
    <row r="1232" spans="1:11" ht="25.5" x14ac:dyDescent="0.2">
      <c r="A1232" s="261">
        <v>94221</v>
      </c>
      <c r="B1232" s="262" t="s">
        <v>6009</v>
      </c>
      <c r="C1232" s="263" t="s">
        <v>776</v>
      </c>
      <c r="D1232" s="264" t="s">
        <v>4784</v>
      </c>
      <c r="F1232" s="266"/>
      <c r="G1232" s="261" t="s">
        <v>18075</v>
      </c>
      <c r="H1232" s="262" t="s">
        <v>6009</v>
      </c>
      <c r="I1232" s="263" t="s">
        <v>776</v>
      </c>
      <c r="J1232" s="264" t="s">
        <v>4784</v>
      </c>
      <c r="K1232" s="264" t="s">
        <v>13552</v>
      </c>
    </row>
    <row r="1233" spans="1:11" ht="25.5" x14ac:dyDescent="0.2">
      <c r="A1233" s="261">
        <v>94222</v>
      </c>
      <c r="B1233" s="262" t="s">
        <v>6010</v>
      </c>
      <c r="C1233" s="263" t="s">
        <v>776</v>
      </c>
      <c r="D1233" s="264" t="s">
        <v>13964</v>
      </c>
      <c r="F1233" s="266"/>
      <c r="G1233" s="261" t="s">
        <v>18076</v>
      </c>
      <c r="H1233" s="262" t="s">
        <v>6010</v>
      </c>
      <c r="I1233" s="263" t="s">
        <v>776</v>
      </c>
      <c r="J1233" s="264" t="s">
        <v>13964</v>
      </c>
      <c r="K1233" s="264" t="s">
        <v>18077</v>
      </c>
    </row>
    <row r="1234" spans="1:11" ht="25.5" x14ac:dyDescent="0.2">
      <c r="A1234" s="268" t="s">
        <v>6011</v>
      </c>
      <c r="B1234" s="262" t="s">
        <v>6012</v>
      </c>
      <c r="C1234" s="263" t="s">
        <v>776</v>
      </c>
      <c r="D1234" s="264" t="s">
        <v>14187</v>
      </c>
      <c r="F1234" s="266"/>
      <c r="G1234" s="261" t="s">
        <v>6011</v>
      </c>
      <c r="H1234" s="262" t="s">
        <v>6012</v>
      </c>
      <c r="I1234" s="263" t="s">
        <v>776</v>
      </c>
      <c r="J1234" s="264" t="s">
        <v>14187</v>
      </c>
      <c r="K1234" s="264" t="s">
        <v>14604</v>
      </c>
    </row>
    <row r="1235" spans="1:11" ht="25.5" x14ac:dyDescent="0.2">
      <c r="A1235" s="261">
        <v>94223</v>
      </c>
      <c r="B1235" s="262" t="s">
        <v>6014</v>
      </c>
      <c r="C1235" s="263" t="s">
        <v>776</v>
      </c>
      <c r="D1235" s="264" t="s">
        <v>18078</v>
      </c>
      <c r="F1235" s="266"/>
      <c r="G1235" s="261" t="s">
        <v>18079</v>
      </c>
      <c r="H1235" s="262" t="s">
        <v>6014</v>
      </c>
      <c r="I1235" s="263" t="s">
        <v>776</v>
      </c>
      <c r="J1235" s="264" t="s">
        <v>18078</v>
      </c>
      <c r="K1235" s="264" t="s">
        <v>18080</v>
      </c>
    </row>
    <row r="1236" spans="1:11" ht="25.5" x14ac:dyDescent="0.2">
      <c r="A1236" s="261">
        <v>94451</v>
      </c>
      <c r="B1236" s="262" t="s">
        <v>6015</v>
      </c>
      <c r="C1236" s="263" t="s">
        <v>776</v>
      </c>
      <c r="D1236" s="264" t="s">
        <v>18081</v>
      </c>
      <c r="F1236" s="266"/>
      <c r="G1236" s="261" t="s">
        <v>18082</v>
      </c>
      <c r="H1236" s="262" t="s">
        <v>6015</v>
      </c>
      <c r="I1236" s="263" t="s">
        <v>776</v>
      </c>
      <c r="J1236" s="264" t="s">
        <v>18081</v>
      </c>
      <c r="K1236" s="264" t="s">
        <v>18083</v>
      </c>
    </row>
    <row r="1237" spans="1:11" ht="38.25" x14ac:dyDescent="0.2">
      <c r="A1237" s="261">
        <v>94230</v>
      </c>
      <c r="B1237" s="262" t="s">
        <v>6016</v>
      </c>
      <c r="C1237" s="263" t="s">
        <v>776</v>
      </c>
      <c r="D1237" s="264" t="s">
        <v>14825</v>
      </c>
      <c r="F1237" s="266"/>
      <c r="G1237" s="261" t="s">
        <v>18084</v>
      </c>
      <c r="H1237" s="262" t="s">
        <v>6016</v>
      </c>
      <c r="I1237" s="263" t="s">
        <v>776</v>
      </c>
      <c r="J1237" s="264" t="s">
        <v>14825</v>
      </c>
      <c r="K1237" s="264" t="s">
        <v>17195</v>
      </c>
    </row>
    <row r="1238" spans="1:11" ht="25.5" x14ac:dyDescent="0.2">
      <c r="A1238" s="261">
        <v>94227</v>
      </c>
      <c r="B1238" s="262" t="s">
        <v>6017</v>
      </c>
      <c r="C1238" s="263" t="s">
        <v>776</v>
      </c>
      <c r="D1238" s="264" t="s">
        <v>13137</v>
      </c>
      <c r="F1238" s="266"/>
      <c r="G1238" s="261" t="s">
        <v>18085</v>
      </c>
      <c r="H1238" s="262" t="s">
        <v>6017</v>
      </c>
      <c r="I1238" s="263" t="s">
        <v>776</v>
      </c>
      <c r="J1238" s="264" t="s">
        <v>13137</v>
      </c>
      <c r="K1238" s="264" t="s">
        <v>18086</v>
      </c>
    </row>
    <row r="1239" spans="1:11" ht="25.5" x14ac:dyDescent="0.2">
      <c r="A1239" s="261">
        <v>94228</v>
      </c>
      <c r="B1239" s="262" t="s">
        <v>6018</v>
      </c>
      <c r="C1239" s="263" t="s">
        <v>776</v>
      </c>
      <c r="D1239" s="264" t="s">
        <v>18087</v>
      </c>
      <c r="F1239" s="266"/>
      <c r="G1239" s="261" t="s">
        <v>18088</v>
      </c>
      <c r="H1239" s="262" t="s">
        <v>6018</v>
      </c>
      <c r="I1239" s="263" t="s">
        <v>776</v>
      </c>
      <c r="J1239" s="264" t="s">
        <v>18087</v>
      </c>
      <c r="K1239" s="264" t="s">
        <v>18089</v>
      </c>
    </row>
    <row r="1240" spans="1:11" ht="25.5" x14ac:dyDescent="0.2">
      <c r="A1240" s="261">
        <v>94229</v>
      </c>
      <c r="B1240" s="262" t="s">
        <v>6019</v>
      </c>
      <c r="C1240" s="263" t="s">
        <v>776</v>
      </c>
      <c r="D1240" s="264" t="s">
        <v>18090</v>
      </c>
      <c r="F1240" s="266"/>
      <c r="G1240" s="261" t="s">
        <v>18091</v>
      </c>
      <c r="H1240" s="262" t="s">
        <v>6019</v>
      </c>
      <c r="I1240" s="263" t="s">
        <v>776</v>
      </c>
      <c r="J1240" s="264" t="s">
        <v>18090</v>
      </c>
      <c r="K1240" s="264" t="s">
        <v>18092</v>
      </c>
    </row>
    <row r="1241" spans="1:11" ht="25.5" x14ac:dyDescent="0.2">
      <c r="A1241" s="261">
        <v>94231</v>
      </c>
      <c r="B1241" s="262" t="s">
        <v>6020</v>
      </c>
      <c r="C1241" s="263" t="s">
        <v>776</v>
      </c>
      <c r="D1241" s="264" t="s">
        <v>18093</v>
      </c>
      <c r="F1241" s="266"/>
      <c r="G1241" s="261" t="s">
        <v>18094</v>
      </c>
      <c r="H1241" s="262" t="s">
        <v>6020</v>
      </c>
      <c r="I1241" s="263" t="s">
        <v>776</v>
      </c>
      <c r="J1241" s="264" t="s">
        <v>18093</v>
      </c>
      <c r="K1241" s="264" t="s">
        <v>18095</v>
      </c>
    </row>
    <row r="1242" spans="1:11" ht="25.5" x14ac:dyDescent="0.2">
      <c r="A1242" s="261">
        <v>94450</v>
      </c>
      <c r="B1242" s="262" t="s">
        <v>6022</v>
      </c>
      <c r="C1242" s="263" t="s">
        <v>776</v>
      </c>
      <c r="D1242" s="264" t="s">
        <v>17174</v>
      </c>
      <c r="F1242" s="266"/>
      <c r="G1242" s="261" t="s">
        <v>18096</v>
      </c>
      <c r="H1242" s="262" t="s">
        <v>6022</v>
      </c>
      <c r="I1242" s="263" t="s">
        <v>776</v>
      </c>
      <c r="J1242" s="264" t="s">
        <v>17174</v>
      </c>
      <c r="K1242" s="264" t="s">
        <v>7781</v>
      </c>
    </row>
    <row r="1243" spans="1:11" ht="25.5" x14ac:dyDescent="0.2">
      <c r="A1243" s="261">
        <v>94449</v>
      </c>
      <c r="B1243" s="262" t="s">
        <v>6023</v>
      </c>
      <c r="C1243" s="263" t="s">
        <v>738</v>
      </c>
      <c r="D1243" s="264" t="s">
        <v>4832</v>
      </c>
      <c r="F1243" s="266"/>
      <c r="G1243" s="261" t="s">
        <v>18097</v>
      </c>
      <c r="H1243" s="262" t="s">
        <v>6023</v>
      </c>
      <c r="I1243" s="263" t="s">
        <v>738</v>
      </c>
      <c r="J1243" s="264" t="s">
        <v>4832</v>
      </c>
      <c r="K1243" s="264" t="s">
        <v>13414</v>
      </c>
    </row>
    <row r="1244" spans="1:11" ht="38.25" x14ac:dyDescent="0.2">
      <c r="A1244" s="261">
        <v>72110</v>
      </c>
      <c r="B1244" s="262" t="s">
        <v>6025</v>
      </c>
      <c r="C1244" s="263" t="s">
        <v>738</v>
      </c>
      <c r="D1244" s="264" t="s">
        <v>18098</v>
      </c>
      <c r="F1244" s="266"/>
      <c r="G1244" s="261" t="s">
        <v>18099</v>
      </c>
      <c r="H1244" s="262" t="s">
        <v>6025</v>
      </c>
      <c r="I1244" s="263" t="s">
        <v>738</v>
      </c>
      <c r="J1244" s="264" t="s">
        <v>18098</v>
      </c>
      <c r="K1244" s="264" t="s">
        <v>18100</v>
      </c>
    </row>
    <row r="1245" spans="1:11" ht="38.25" x14ac:dyDescent="0.2">
      <c r="A1245" s="261">
        <v>72111</v>
      </c>
      <c r="B1245" s="262" t="s">
        <v>6026</v>
      </c>
      <c r="C1245" s="263" t="s">
        <v>738</v>
      </c>
      <c r="D1245" s="264" t="s">
        <v>18101</v>
      </c>
      <c r="F1245" s="266"/>
      <c r="G1245" s="261" t="s">
        <v>18102</v>
      </c>
      <c r="H1245" s="262" t="s">
        <v>6026</v>
      </c>
      <c r="I1245" s="263" t="s">
        <v>738</v>
      </c>
      <c r="J1245" s="264" t="s">
        <v>18101</v>
      </c>
      <c r="K1245" s="264" t="s">
        <v>18103</v>
      </c>
    </row>
    <row r="1246" spans="1:11" ht="38.25" x14ac:dyDescent="0.2">
      <c r="A1246" s="261">
        <v>72112</v>
      </c>
      <c r="B1246" s="262" t="s">
        <v>6027</v>
      </c>
      <c r="C1246" s="263" t="s">
        <v>738</v>
      </c>
      <c r="D1246" s="264" t="s">
        <v>18104</v>
      </c>
      <c r="F1246" s="266"/>
      <c r="G1246" s="261" t="s">
        <v>18105</v>
      </c>
      <c r="H1246" s="262" t="s">
        <v>6027</v>
      </c>
      <c r="I1246" s="263" t="s">
        <v>738</v>
      </c>
      <c r="J1246" s="264" t="s">
        <v>18104</v>
      </c>
      <c r="K1246" s="264" t="s">
        <v>18106</v>
      </c>
    </row>
    <row r="1247" spans="1:11" ht="38.25" x14ac:dyDescent="0.2">
      <c r="A1247" s="261">
        <v>72113</v>
      </c>
      <c r="B1247" s="262" t="s">
        <v>6028</v>
      </c>
      <c r="C1247" s="263" t="s">
        <v>738</v>
      </c>
      <c r="D1247" s="264" t="s">
        <v>15172</v>
      </c>
      <c r="F1247" s="266"/>
      <c r="G1247" s="261" t="s">
        <v>18107</v>
      </c>
      <c r="H1247" s="262" t="s">
        <v>6028</v>
      </c>
      <c r="I1247" s="263" t="s">
        <v>738</v>
      </c>
      <c r="J1247" s="264" t="s">
        <v>15172</v>
      </c>
      <c r="K1247" s="264" t="s">
        <v>18108</v>
      </c>
    </row>
    <row r="1248" spans="1:11" ht="38.25" x14ac:dyDescent="0.2">
      <c r="A1248" s="261">
        <v>72114</v>
      </c>
      <c r="B1248" s="262" t="s">
        <v>6029</v>
      </c>
      <c r="C1248" s="263" t="s">
        <v>738</v>
      </c>
      <c r="D1248" s="264" t="s">
        <v>14240</v>
      </c>
      <c r="F1248" s="266"/>
      <c r="G1248" s="261" t="s">
        <v>18109</v>
      </c>
      <c r="H1248" s="262" t="s">
        <v>6029</v>
      </c>
      <c r="I1248" s="263" t="s">
        <v>738</v>
      </c>
      <c r="J1248" s="264" t="s">
        <v>14240</v>
      </c>
      <c r="K1248" s="264" t="s">
        <v>18110</v>
      </c>
    </row>
    <row r="1249" spans="1:11" ht="12.75" x14ac:dyDescent="0.2">
      <c r="A1249" s="268" t="s">
        <v>6030</v>
      </c>
      <c r="B1249" s="262" t="s">
        <v>6031</v>
      </c>
      <c r="C1249" s="263" t="s">
        <v>819</v>
      </c>
      <c r="D1249" s="264" t="s">
        <v>9706</v>
      </c>
      <c r="F1249" s="266"/>
      <c r="G1249" s="261" t="s">
        <v>6030</v>
      </c>
      <c r="H1249" s="262" t="s">
        <v>6031</v>
      </c>
      <c r="I1249" s="263" t="s">
        <v>819</v>
      </c>
      <c r="J1249" s="264" t="s">
        <v>9706</v>
      </c>
      <c r="K1249" s="264" t="s">
        <v>18111</v>
      </c>
    </row>
    <row r="1250" spans="1:11" ht="12.75" x14ac:dyDescent="0.2">
      <c r="A1250" s="268" t="s">
        <v>6033</v>
      </c>
      <c r="B1250" s="262" t="s">
        <v>6034</v>
      </c>
      <c r="C1250" s="263" t="s">
        <v>819</v>
      </c>
      <c r="D1250" s="264" t="s">
        <v>13442</v>
      </c>
      <c r="F1250" s="266"/>
      <c r="G1250" s="261" t="s">
        <v>6033</v>
      </c>
      <c r="H1250" s="262" t="s">
        <v>6034</v>
      </c>
      <c r="I1250" s="263" t="s">
        <v>819</v>
      </c>
      <c r="J1250" s="264" t="s">
        <v>13442</v>
      </c>
      <c r="K1250" s="264" t="s">
        <v>10412</v>
      </c>
    </row>
    <row r="1251" spans="1:11" ht="25.5" x14ac:dyDescent="0.2">
      <c r="A1251" s="261">
        <v>92255</v>
      </c>
      <c r="B1251" s="262" t="s">
        <v>6036</v>
      </c>
      <c r="C1251" s="263" t="s">
        <v>772</v>
      </c>
      <c r="D1251" s="264" t="s">
        <v>18112</v>
      </c>
      <c r="F1251" s="266"/>
      <c r="G1251" s="261" t="s">
        <v>18113</v>
      </c>
      <c r="H1251" s="262" t="s">
        <v>6036</v>
      </c>
      <c r="I1251" s="263" t="s">
        <v>772</v>
      </c>
      <c r="J1251" s="264" t="s">
        <v>18112</v>
      </c>
      <c r="K1251" s="264" t="s">
        <v>18114</v>
      </c>
    </row>
    <row r="1252" spans="1:11" ht="25.5" x14ac:dyDescent="0.2">
      <c r="A1252" s="261">
        <v>92256</v>
      </c>
      <c r="B1252" s="262" t="s">
        <v>6037</v>
      </c>
      <c r="C1252" s="263" t="s">
        <v>772</v>
      </c>
      <c r="D1252" s="264" t="s">
        <v>18115</v>
      </c>
      <c r="F1252" s="266"/>
      <c r="G1252" s="261" t="s">
        <v>18116</v>
      </c>
      <c r="H1252" s="262" t="s">
        <v>6037</v>
      </c>
      <c r="I1252" s="263" t="s">
        <v>772</v>
      </c>
      <c r="J1252" s="264" t="s">
        <v>18115</v>
      </c>
      <c r="K1252" s="264" t="s">
        <v>18117</v>
      </c>
    </row>
    <row r="1253" spans="1:11" ht="25.5" x14ac:dyDescent="0.2">
      <c r="A1253" s="261">
        <v>92257</v>
      </c>
      <c r="B1253" s="262" t="s">
        <v>6038</v>
      </c>
      <c r="C1253" s="263" t="s">
        <v>772</v>
      </c>
      <c r="D1253" s="264" t="s">
        <v>18118</v>
      </c>
      <c r="F1253" s="266"/>
      <c r="G1253" s="261" t="s">
        <v>18119</v>
      </c>
      <c r="H1253" s="262" t="s">
        <v>6038</v>
      </c>
      <c r="I1253" s="263" t="s">
        <v>772</v>
      </c>
      <c r="J1253" s="264" t="s">
        <v>18118</v>
      </c>
      <c r="K1253" s="264" t="s">
        <v>18120</v>
      </c>
    </row>
    <row r="1254" spans="1:11" ht="25.5" x14ac:dyDescent="0.2">
      <c r="A1254" s="261">
        <v>92258</v>
      </c>
      <c r="B1254" s="262" t="s">
        <v>6039</v>
      </c>
      <c r="C1254" s="263" t="s">
        <v>772</v>
      </c>
      <c r="D1254" s="264" t="s">
        <v>18121</v>
      </c>
      <c r="F1254" s="266"/>
      <c r="G1254" s="261" t="s">
        <v>18122</v>
      </c>
      <c r="H1254" s="262" t="s">
        <v>6039</v>
      </c>
      <c r="I1254" s="263" t="s">
        <v>772</v>
      </c>
      <c r="J1254" s="264" t="s">
        <v>18121</v>
      </c>
      <c r="K1254" s="264" t="s">
        <v>18123</v>
      </c>
    </row>
    <row r="1255" spans="1:11" ht="25.5" x14ac:dyDescent="0.2">
      <c r="A1255" s="261">
        <v>92568</v>
      </c>
      <c r="B1255" s="262" t="s">
        <v>6040</v>
      </c>
      <c r="C1255" s="263" t="s">
        <v>738</v>
      </c>
      <c r="D1255" s="264" t="s">
        <v>18124</v>
      </c>
      <c r="F1255" s="266"/>
      <c r="G1255" s="261" t="s">
        <v>18125</v>
      </c>
      <c r="H1255" s="262" t="s">
        <v>6040</v>
      </c>
      <c r="I1255" s="263" t="s">
        <v>738</v>
      </c>
      <c r="J1255" s="264" t="s">
        <v>18124</v>
      </c>
      <c r="K1255" s="264" t="s">
        <v>12584</v>
      </c>
    </row>
    <row r="1256" spans="1:11" ht="25.5" x14ac:dyDescent="0.2">
      <c r="A1256" s="261">
        <v>92569</v>
      </c>
      <c r="B1256" s="262" t="s">
        <v>6041</v>
      </c>
      <c r="C1256" s="263" t="s">
        <v>738</v>
      </c>
      <c r="D1256" s="264" t="s">
        <v>6431</v>
      </c>
      <c r="F1256" s="266"/>
      <c r="G1256" s="261" t="s">
        <v>18126</v>
      </c>
      <c r="H1256" s="262" t="s">
        <v>6041</v>
      </c>
      <c r="I1256" s="263" t="s">
        <v>738</v>
      </c>
      <c r="J1256" s="264" t="s">
        <v>6431</v>
      </c>
      <c r="K1256" s="264" t="s">
        <v>18127</v>
      </c>
    </row>
    <row r="1257" spans="1:11" ht="25.5" x14ac:dyDescent="0.2">
      <c r="A1257" s="261">
        <v>92570</v>
      </c>
      <c r="B1257" s="262" t="s">
        <v>6042</v>
      </c>
      <c r="C1257" s="263" t="s">
        <v>738</v>
      </c>
      <c r="D1257" s="264" t="s">
        <v>9517</v>
      </c>
      <c r="F1257" s="266"/>
      <c r="G1257" s="261" t="s">
        <v>18128</v>
      </c>
      <c r="H1257" s="262" t="s">
        <v>6042</v>
      </c>
      <c r="I1257" s="263" t="s">
        <v>738</v>
      </c>
      <c r="J1257" s="264" t="s">
        <v>9517</v>
      </c>
      <c r="K1257" s="264" t="s">
        <v>14720</v>
      </c>
    </row>
    <row r="1258" spans="1:11" ht="38.25" x14ac:dyDescent="0.2">
      <c r="A1258" s="261">
        <v>92571</v>
      </c>
      <c r="B1258" s="262" t="s">
        <v>6043</v>
      </c>
      <c r="C1258" s="263" t="s">
        <v>738</v>
      </c>
      <c r="D1258" s="264" t="s">
        <v>18129</v>
      </c>
      <c r="F1258" s="266"/>
      <c r="G1258" s="261" t="s">
        <v>18130</v>
      </c>
      <c r="H1258" s="262" t="s">
        <v>6043</v>
      </c>
      <c r="I1258" s="263" t="s">
        <v>738</v>
      </c>
      <c r="J1258" s="264" t="s">
        <v>18129</v>
      </c>
      <c r="K1258" s="264" t="s">
        <v>18131</v>
      </c>
    </row>
    <row r="1259" spans="1:11" ht="25.5" x14ac:dyDescent="0.2">
      <c r="A1259" s="261">
        <v>92572</v>
      </c>
      <c r="B1259" s="262" t="s">
        <v>6044</v>
      </c>
      <c r="C1259" s="263" t="s">
        <v>738</v>
      </c>
      <c r="D1259" s="264" t="s">
        <v>13272</v>
      </c>
      <c r="F1259" s="266"/>
      <c r="G1259" s="261" t="s">
        <v>18132</v>
      </c>
      <c r="H1259" s="262" t="s">
        <v>6044</v>
      </c>
      <c r="I1259" s="263" t="s">
        <v>738</v>
      </c>
      <c r="J1259" s="264" t="s">
        <v>13272</v>
      </c>
      <c r="K1259" s="264" t="s">
        <v>18133</v>
      </c>
    </row>
    <row r="1260" spans="1:11" ht="38.25" x14ac:dyDescent="0.2">
      <c r="A1260" s="261">
        <v>92573</v>
      </c>
      <c r="B1260" s="262" t="s">
        <v>6045</v>
      </c>
      <c r="C1260" s="263" t="s">
        <v>738</v>
      </c>
      <c r="D1260" s="264" t="s">
        <v>5481</v>
      </c>
      <c r="F1260" s="266"/>
      <c r="G1260" s="261" t="s">
        <v>18134</v>
      </c>
      <c r="H1260" s="262" t="s">
        <v>6045</v>
      </c>
      <c r="I1260" s="263" t="s">
        <v>738</v>
      </c>
      <c r="J1260" s="264" t="s">
        <v>5481</v>
      </c>
      <c r="K1260" s="264" t="s">
        <v>8886</v>
      </c>
    </row>
    <row r="1261" spans="1:11" ht="25.5" x14ac:dyDescent="0.2">
      <c r="A1261" s="261">
        <v>92574</v>
      </c>
      <c r="B1261" s="262" t="s">
        <v>6046</v>
      </c>
      <c r="C1261" s="263" t="s">
        <v>738</v>
      </c>
      <c r="D1261" s="264" t="s">
        <v>18135</v>
      </c>
      <c r="F1261" s="266"/>
      <c r="G1261" s="261" t="s">
        <v>18136</v>
      </c>
      <c r="H1261" s="262" t="s">
        <v>6046</v>
      </c>
      <c r="I1261" s="263" t="s">
        <v>738</v>
      </c>
      <c r="J1261" s="264" t="s">
        <v>18135</v>
      </c>
      <c r="K1261" s="264" t="s">
        <v>18137</v>
      </c>
    </row>
    <row r="1262" spans="1:11" ht="25.5" x14ac:dyDescent="0.2">
      <c r="A1262" s="261">
        <v>92575</v>
      </c>
      <c r="B1262" s="262" t="s">
        <v>6047</v>
      </c>
      <c r="C1262" s="263" t="s">
        <v>738</v>
      </c>
      <c r="D1262" s="264" t="s">
        <v>11081</v>
      </c>
      <c r="F1262" s="266"/>
      <c r="G1262" s="261" t="s">
        <v>18138</v>
      </c>
      <c r="H1262" s="262" t="s">
        <v>6047</v>
      </c>
      <c r="I1262" s="263" t="s">
        <v>738</v>
      </c>
      <c r="J1262" s="264" t="s">
        <v>11081</v>
      </c>
      <c r="K1262" s="264" t="s">
        <v>5878</v>
      </c>
    </row>
    <row r="1263" spans="1:11" ht="25.5" x14ac:dyDescent="0.2">
      <c r="A1263" s="261">
        <v>92576</v>
      </c>
      <c r="B1263" s="262" t="s">
        <v>6048</v>
      </c>
      <c r="C1263" s="263" t="s">
        <v>738</v>
      </c>
      <c r="D1263" s="264" t="s">
        <v>14327</v>
      </c>
      <c r="F1263" s="266"/>
      <c r="G1263" s="261" t="s">
        <v>18139</v>
      </c>
      <c r="H1263" s="262" t="s">
        <v>6048</v>
      </c>
      <c r="I1263" s="263" t="s">
        <v>738</v>
      </c>
      <c r="J1263" s="264" t="s">
        <v>14327</v>
      </c>
      <c r="K1263" s="264" t="s">
        <v>8850</v>
      </c>
    </row>
    <row r="1264" spans="1:11" ht="25.5" x14ac:dyDescent="0.2">
      <c r="A1264" s="261">
        <v>92577</v>
      </c>
      <c r="B1264" s="262" t="s">
        <v>6050</v>
      </c>
      <c r="C1264" s="263" t="s">
        <v>738</v>
      </c>
      <c r="D1264" s="264" t="s">
        <v>13974</v>
      </c>
      <c r="F1264" s="266"/>
      <c r="G1264" s="261" t="s">
        <v>18140</v>
      </c>
      <c r="H1264" s="262" t="s">
        <v>6050</v>
      </c>
      <c r="I1264" s="263" t="s">
        <v>738</v>
      </c>
      <c r="J1264" s="264" t="s">
        <v>13974</v>
      </c>
      <c r="K1264" s="264" t="s">
        <v>13273</v>
      </c>
    </row>
    <row r="1265" spans="1:11" ht="25.5" x14ac:dyDescent="0.2">
      <c r="A1265" s="261">
        <v>92578</v>
      </c>
      <c r="B1265" s="262" t="s">
        <v>6051</v>
      </c>
      <c r="C1265" s="263" t="s">
        <v>738</v>
      </c>
      <c r="D1265" s="264" t="s">
        <v>11251</v>
      </c>
      <c r="F1265" s="266"/>
      <c r="G1265" s="261" t="s">
        <v>18141</v>
      </c>
      <c r="H1265" s="262" t="s">
        <v>6051</v>
      </c>
      <c r="I1265" s="263" t="s">
        <v>738</v>
      </c>
      <c r="J1265" s="264" t="s">
        <v>11251</v>
      </c>
      <c r="K1265" s="264" t="s">
        <v>14598</v>
      </c>
    </row>
    <row r="1266" spans="1:11" ht="25.5" x14ac:dyDescent="0.2">
      <c r="A1266" s="261">
        <v>92579</v>
      </c>
      <c r="B1266" s="262" t="s">
        <v>6053</v>
      </c>
      <c r="C1266" s="263" t="s">
        <v>738</v>
      </c>
      <c r="D1266" s="264" t="s">
        <v>12669</v>
      </c>
      <c r="F1266" s="266"/>
      <c r="G1266" s="261" t="s">
        <v>18142</v>
      </c>
      <c r="H1266" s="262" t="s">
        <v>6053</v>
      </c>
      <c r="I1266" s="263" t="s">
        <v>738</v>
      </c>
      <c r="J1266" s="264" t="s">
        <v>12669</v>
      </c>
      <c r="K1266" s="264" t="s">
        <v>11015</v>
      </c>
    </row>
    <row r="1267" spans="1:11" ht="38.25" x14ac:dyDescent="0.2">
      <c r="A1267" s="261">
        <v>92580</v>
      </c>
      <c r="B1267" s="262" t="s">
        <v>6055</v>
      </c>
      <c r="C1267" s="263" t="s">
        <v>738</v>
      </c>
      <c r="D1267" s="264" t="s">
        <v>18143</v>
      </c>
      <c r="F1267" s="266"/>
      <c r="G1267" s="261" t="s">
        <v>18144</v>
      </c>
      <c r="H1267" s="262" t="s">
        <v>6055</v>
      </c>
      <c r="I1267" s="263" t="s">
        <v>738</v>
      </c>
      <c r="J1267" s="264" t="s">
        <v>18143</v>
      </c>
      <c r="K1267" s="264" t="s">
        <v>18145</v>
      </c>
    </row>
    <row r="1268" spans="1:11" ht="25.5" x14ac:dyDescent="0.2">
      <c r="A1268" s="261">
        <v>92581</v>
      </c>
      <c r="B1268" s="262" t="s">
        <v>6057</v>
      </c>
      <c r="C1268" s="263" t="s">
        <v>738</v>
      </c>
      <c r="D1268" s="264" t="s">
        <v>13619</v>
      </c>
      <c r="F1268" s="266"/>
      <c r="G1268" s="261" t="s">
        <v>18146</v>
      </c>
      <c r="H1268" s="262" t="s">
        <v>6057</v>
      </c>
      <c r="I1268" s="263" t="s">
        <v>738</v>
      </c>
      <c r="J1268" s="264" t="s">
        <v>13619</v>
      </c>
      <c r="K1268" s="264" t="s">
        <v>18147</v>
      </c>
    </row>
    <row r="1269" spans="1:11" ht="25.5" x14ac:dyDescent="0.2">
      <c r="A1269" s="261">
        <v>92582</v>
      </c>
      <c r="B1269" s="262" t="s">
        <v>6058</v>
      </c>
      <c r="C1269" s="263" t="s">
        <v>772</v>
      </c>
      <c r="D1269" s="264" t="s">
        <v>18148</v>
      </c>
      <c r="F1269" s="266"/>
      <c r="G1269" s="261" t="s">
        <v>18149</v>
      </c>
      <c r="H1269" s="262" t="s">
        <v>6058</v>
      </c>
      <c r="I1269" s="263" t="s">
        <v>772</v>
      </c>
      <c r="J1269" s="264" t="s">
        <v>18148</v>
      </c>
      <c r="K1269" s="264" t="s">
        <v>18150</v>
      </c>
    </row>
    <row r="1270" spans="1:11" ht="25.5" x14ac:dyDescent="0.2">
      <c r="A1270" s="261">
        <v>92584</v>
      </c>
      <c r="B1270" s="262" t="s">
        <v>6059</v>
      </c>
      <c r="C1270" s="263" t="s">
        <v>772</v>
      </c>
      <c r="D1270" s="264" t="s">
        <v>18151</v>
      </c>
      <c r="F1270" s="266"/>
      <c r="G1270" s="261" t="s">
        <v>18152</v>
      </c>
      <c r="H1270" s="262" t="s">
        <v>6059</v>
      </c>
      <c r="I1270" s="263" t="s">
        <v>772</v>
      </c>
      <c r="J1270" s="264" t="s">
        <v>18151</v>
      </c>
      <c r="K1270" s="264" t="s">
        <v>18153</v>
      </c>
    </row>
    <row r="1271" spans="1:11" ht="25.5" x14ac:dyDescent="0.2">
      <c r="A1271" s="261">
        <v>92586</v>
      </c>
      <c r="B1271" s="262" t="s">
        <v>6060</v>
      </c>
      <c r="C1271" s="263" t="s">
        <v>772</v>
      </c>
      <c r="D1271" s="264" t="s">
        <v>18154</v>
      </c>
      <c r="F1271" s="266"/>
      <c r="G1271" s="261" t="s">
        <v>18155</v>
      </c>
      <c r="H1271" s="262" t="s">
        <v>6060</v>
      </c>
      <c r="I1271" s="263" t="s">
        <v>772</v>
      </c>
      <c r="J1271" s="264" t="s">
        <v>18154</v>
      </c>
      <c r="K1271" s="264" t="s">
        <v>18156</v>
      </c>
    </row>
    <row r="1272" spans="1:11" ht="25.5" x14ac:dyDescent="0.2">
      <c r="A1272" s="261">
        <v>92588</v>
      </c>
      <c r="B1272" s="262" t="s">
        <v>6061</v>
      </c>
      <c r="C1272" s="263" t="s">
        <v>772</v>
      </c>
      <c r="D1272" s="264" t="s">
        <v>18157</v>
      </c>
      <c r="F1272" s="266"/>
      <c r="G1272" s="261" t="s">
        <v>18158</v>
      </c>
      <c r="H1272" s="262" t="s">
        <v>6061</v>
      </c>
      <c r="I1272" s="263" t="s">
        <v>772</v>
      </c>
      <c r="J1272" s="264" t="s">
        <v>18157</v>
      </c>
      <c r="K1272" s="264" t="s">
        <v>18159</v>
      </c>
    </row>
    <row r="1273" spans="1:11" ht="25.5" x14ac:dyDescent="0.2">
      <c r="A1273" s="261">
        <v>92590</v>
      </c>
      <c r="B1273" s="262" t="s">
        <v>6062</v>
      </c>
      <c r="C1273" s="263" t="s">
        <v>772</v>
      </c>
      <c r="D1273" s="264" t="s">
        <v>18160</v>
      </c>
      <c r="F1273" s="266"/>
      <c r="G1273" s="261" t="s">
        <v>18161</v>
      </c>
      <c r="H1273" s="262" t="s">
        <v>6062</v>
      </c>
      <c r="I1273" s="263" t="s">
        <v>772</v>
      </c>
      <c r="J1273" s="264" t="s">
        <v>18160</v>
      </c>
      <c r="K1273" s="264" t="s">
        <v>18162</v>
      </c>
    </row>
    <row r="1274" spans="1:11" ht="25.5" x14ac:dyDescent="0.2">
      <c r="A1274" s="261">
        <v>92592</v>
      </c>
      <c r="B1274" s="262" t="s">
        <v>6063</v>
      </c>
      <c r="C1274" s="263" t="s">
        <v>772</v>
      </c>
      <c r="D1274" s="264" t="s">
        <v>18163</v>
      </c>
      <c r="F1274" s="266"/>
      <c r="G1274" s="261" t="s">
        <v>18164</v>
      </c>
      <c r="H1274" s="262" t="s">
        <v>6063</v>
      </c>
      <c r="I1274" s="263" t="s">
        <v>772</v>
      </c>
      <c r="J1274" s="264" t="s">
        <v>18163</v>
      </c>
      <c r="K1274" s="264" t="s">
        <v>18165</v>
      </c>
    </row>
    <row r="1275" spans="1:11" ht="25.5" x14ac:dyDescent="0.2">
      <c r="A1275" s="261">
        <v>92593</v>
      </c>
      <c r="B1275" s="262" t="s">
        <v>6064</v>
      </c>
      <c r="C1275" s="263" t="s">
        <v>819</v>
      </c>
      <c r="D1275" s="264" t="s">
        <v>7213</v>
      </c>
      <c r="F1275" s="266"/>
      <c r="G1275" s="261" t="s">
        <v>18166</v>
      </c>
      <c r="H1275" s="262" t="s">
        <v>6064</v>
      </c>
      <c r="I1275" s="263" t="s">
        <v>819</v>
      </c>
      <c r="J1275" s="264" t="s">
        <v>7213</v>
      </c>
      <c r="K1275" s="264" t="s">
        <v>13589</v>
      </c>
    </row>
    <row r="1276" spans="1:11" ht="25.5" x14ac:dyDescent="0.2">
      <c r="A1276" s="261">
        <v>92594</v>
      </c>
      <c r="B1276" s="262" t="s">
        <v>6066</v>
      </c>
      <c r="C1276" s="263" t="s">
        <v>772</v>
      </c>
      <c r="D1276" s="264" t="s">
        <v>18167</v>
      </c>
      <c r="F1276" s="266"/>
      <c r="G1276" s="261" t="s">
        <v>18168</v>
      </c>
      <c r="H1276" s="262" t="s">
        <v>6066</v>
      </c>
      <c r="I1276" s="263" t="s">
        <v>772</v>
      </c>
      <c r="J1276" s="264" t="s">
        <v>18167</v>
      </c>
      <c r="K1276" s="264" t="s">
        <v>18169</v>
      </c>
    </row>
    <row r="1277" spans="1:11" ht="25.5" x14ac:dyDescent="0.2">
      <c r="A1277" s="261">
        <v>92596</v>
      </c>
      <c r="B1277" s="262" t="s">
        <v>6067</v>
      </c>
      <c r="C1277" s="263" t="s">
        <v>772</v>
      </c>
      <c r="D1277" s="264" t="s">
        <v>18170</v>
      </c>
      <c r="F1277" s="266"/>
      <c r="G1277" s="261" t="s">
        <v>18171</v>
      </c>
      <c r="H1277" s="262" t="s">
        <v>6067</v>
      </c>
      <c r="I1277" s="263" t="s">
        <v>772</v>
      </c>
      <c r="J1277" s="264" t="s">
        <v>18170</v>
      </c>
      <c r="K1277" s="264" t="s">
        <v>18172</v>
      </c>
    </row>
    <row r="1278" spans="1:11" ht="25.5" x14ac:dyDescent="0.2">
      <c r="A1278" s="261">
        <v>92598</v>
      </c>
      <c r="B1278" s="262" t="s">
        <v>6068</v>
      </c>
      <c r="C1278" s="263" t="s">
        <v>772</v>
      </c>
      <c r="D1278" s="264" t="s">
        <v>18173</v>
      </c>
      <c r="F1278" s="266"/>
      <c r="G1278" s="261" t="s">
        <v>18174</v>
      </c>
      <c r="H1278" s="262" t="s">
        <v>6068</v>
      </c>
      <c r="I1278" s="263" t="s">
        <v>772</v>
      </c>
      <c r="J1278" s="264" t="s">
        <v>18173</v>
      </c>
      <c r="K1278" s="264" t="s">
        <v>18175</v>
      </c>
    </row>
    <row r="1279" spans="1:11" ht="25.5" x14ac:dyDescent="0.2">
      <c r="A1279" s="261">
        <v>92600</v>
      </c>
      <c r="B1279" s="262" t="s">
        <v>6069</v>
      </c>
      <c r="C1279" s="263" t="s">
        <v>772</v>
      </c>
      <c r="D1279" s="264" t="s">
        <v>18176</v>
      </c>
      <c r="F1279" s="266"/>
      <c r="G1279" s="261" t="s">
        <v>18177</v>
      </c>
      <c r="H1279" s="262" t="s">
        <v>6069</v>
      </c>
      <c r="I1279" s="263" t="s">
        <v>772</v>
      </c>
      <c r="J1279" s="264" t="s">
        <v>18176</v>
      </c>
      <c r="K1279" s="264" t="s">
        <v>18178</v>
      </c>
    </row>
    <row r="1280" spans="1:11" ht="25.5" x14ac:dyDescent="0.2">
      <c r="A1280" s="261">
        <v>92602</v>
      </c>
      <c r="B1280" s="262" t="s">
        <v>6070</v>
      </c>
      <c r="C1280" s="263" t="s">
        <v>772</v>
      </c>
      <c r="D1280" s="264" t="s">
        <v>18148</v>
      </c>
      <c r="F1280" s="266"/>
      <c r="G1280" s="261" t="s">
        <v>18179</v>
      </c>
      <c r="H1280" s="262" t="s">
        <v>6070</v>
      </c>
      <c r="I1280" s="263" t="s">
        <v>772</v>
      </c>
      <c r="J1280" s="264" t="s">
        <v>18148</v>
      </c>
      <c r="K1280" s="264" t="s">
        <v>18150</v>
      </c>
    </row>
    <row r="1281" spans="1:11" ht="25.5" x14ac:dyDescent="0.2">
      <c r="A1281" s="261">
        <v>92604</v>
      </c>
      <c r="B1281" s="262" t="s">
        <v>6071</v>
      </c>
      <c r="C1281" s="263" t="s">
        <v>772</v>
      </c>
      <c r="D1281" s="264" t="s">
        <v>18180</v>
      </c>
      <c r="F1281" s="266"/>
      <c r="G1281" s="261" t="s">
        <v>18181</v>
      </c>
      <c r="H1281" s="262" t="s">
        <v>6071</v>
      </c>
      <c r="I1281" s="263" t="s">
        <v>772</v>
      </c>
      <c r="J1281" s="264" t="s">
        <v>18180</v>
      </c>
      <c r="K1281" s="264" t="s">
        <v>18182</v>
      </c>
    </row>
    <row r="1282" spans="1:11" ht="25.5" x14ac:dyDescent="0.2">
      <c r="A1282" s="261">
        <v>92606</v>
      </c>
      <c r="B1282" s="262" t="s">
        <v>6072</v>
      </c>
      <c r="C1282" s="263" t="s">
        <v>772</v>
      </c>
      <c r="D1282" s="264" t="s">
        <v>18183</v>
      </c>
      <c r="F1282" s="266"/>
      <c r="G1282" s="261" t="s">
        <v>18184</v>
      </c>
      <c r="H1282" s="262" t="s">
        <v>6072</v>
      </c>
      <c r="I1282" s="263" t="s">
        <v>772</v>
      </c>
      <c r="J1282" s="264" t="s">
        <v>18183</v>
      </c>
      <c r="K1282" s="264" t="s">
        <v>18185</v>
      </c>
    </row>
    <row r="1283" spans="1:11" ht="25.5" x14ac:dyDescent="0.2">
      <c r="A1283" s="261">
        <v>92608</v>
      </c>
      <c r="B1283" s="262" t="s">
        <v>6073</v>
      </c>
      <c r="C1283" s="263" t="s">
        <v>772</v>
      </c>
      <c r="D1283" s="264" t="s">
        <v>18186</v>
      </c>
      <c r="F1283" s="266"/>
      <c r="G1283" s="261" t="s">
        <v>18187</v>
      </c>
      <c r="H1283" s="262" t="s">
        <v>6073</v>
      </c>
      <c r="I1283" s="263" t="s">
        <v>772</v>
      </c>
      <c r="J1283" s="264" t="s">
        <v>18186</v>
      </c>
      <c r="K1283" s="264" t="s">
        <v>18188</v>
      </c>
    </row>
    <row r="1284" spans="1:11" ht="25.5" x14ac:dyDescent="0.2">
      <c r="A1284" s="261">
        <v>92610</v>
      </c>
      <c r="B1284" s="262" t="s">
        <v>6074</v>
      </c>
      <c r="C1284" s="263" t="s">
        <v>772</v>
      </c>
      <c r="D1284" s="264" t="s">
        <v>18189</v>
      </c>
      <c r="F1284" s="266"/>
      <c r="G1284" s="261" t="s">
        <v>18190</v>
      </c>
      <c r="H1284" s="262" t="s">
        <v>6074</v>
      </c>
      <c r="I1284" s="263" t="s">
        <v>772</v>
      </c>
      <c r="J1284" s="264" t="s">
        <v>18189</v>
      </c>
      <c r="K1284" s="264" t="s">
        <v>18191</v>
      </c>
    </row>
    <row r="1285" spans="1:11" ht="38.25" x14ac:dyDescent="0.2">
      <c r="A1285" s="261">
        <v>92612</v>
      </c>
      <c r="B1285" s="262" t="s">
        <v>6075</v>
      </c>
      <c r="C1285" s="263" t="s">
        <v>772</v>
      </c>
      <c r="D1285" s="264" t="s">
        <v>18192</v>
      </c>
      <c r="F1285" s="266"/>
      <c r="G1285" s="261" t="s">
        <v>18193</v>
      </c>
      <c r="H1285" s="262" t="s">
        <v>6075</v>
      </c>
      <c r="I1285" s="263" t="s">
        <v>772</v>
      </c>
      <c r="J1285" s="264" t="s">
        <v>18192</v>
      </c>
      <c r="K1285" s="264" t="s">
        <v>18194</v>
      </c>
    </row>
    <row r="1286" spans="1:11" ht="25.5" x14ac:dyDescent="0.2">
      <c r="A1286" s="261">
        <v>92614</v>
      </c>
      <c r="B1286" s="262" t="s">
        <v>6076</v>
      </c>
      <c r="C1286" s="263" t="s">
        <v>772</v>
      </c>
      <c r="D1286" s="264" t="s">
        <v>18195</v>
      </c>
      <c r="F1286" s="266"/>
      <c r="G1286" s="261" t="s">
        <v>18196</v>
      </c>
      <c r="H1286" s="262" t="s">
        <v>6076</v>
      </c>
      <c r="I1286" s="263" t="s">
        <v>772</v>
      </c>
      <c r="J1286" s="264" t="s">
        <v>18195</v>
      </c>
      <c r="K1286" s="264" t="s">
        <v>18197</v>
      </c>
    </row>
    <row r="1287" spans="1:11" ht="25.5" x14ac:dyDescent="0.2">
      <c r="A1287" s="261">
        <v>92616</v>
      </c>
      <c r="B1287" s="262" t="s">
        <v>6077</v>
      </c>
      <c r="C1287" s="263" t="s">
        <v>772</v>
      </c>
      <c r="D1287" s="264" t="s">
        <v>18198</v>
      </c>
      <c r="F1287" s="266"/>
      <c r="G1287" s="261" t="s">
        <v>18199</v>
      </c>
      <c r="H1287" s="262" t="s">
        <v>6077</v>
      </c>
      <c r="I1287" s="263" t="s">
        <v>772</v>
      </c>
      <c r="J1287" s="264" t="s">
        <v>18198</v>
      </c>
      <c r="K1287" s="264" t="s">
        <v>18200</v>
      </c>
    </row>
    <row r="1288" spans="1:11" ht="25.5" x14ac:dyDescent="0.2">
      <c r="A1288" s="261">
        <v>92618</v>
      </c>
      <c r="B1288" s="262" t="s">
        <v>6078</v>
      </c>
      <c r="C1288" s="263" t="s">
        <v>772</v>
      </c>
      <c r="D1288" s="264" t="s">
        <v>18201</v>
      </c>
      <c r="F1288" s="266"/>
      <c r="G1288" s="261" t="s">
        <v>18202</v>
      </c>
      <c r="H1288" s="262" t="s">
        <v>6078</v>
      </c>
      <c r="I1288" s="263" t="s">
        <v>772</v>
      </c>
      <c r="J1288" s="264" t="s">
        <v>18201</v>
      </c>
      <c r="K1288" s="264" t="s">
        <v>18203</v>
      </c>
    </row>
    <row r="1289" spans="1:11" ht="25.5" x14ac:dyDescent="0.2">
      <c r="A1289" s="261">
        <v>92620</v>
      </c>
      <c r="B1289" s="262" t="s">
        <v>6079</v>
      </c>
      <c r="C1289" s="263" t="s">
        <v>772</v>
      </c>
      <c r="D1289" s="264" t="s">
        <v>18204</v>
      </c>
      <c r="F1289" s="266"/>
      <c r="G1289" s="261" t="s">
        <v>18205</v>
      </c>
      <c r="H1289" s="262" t="s">
        <v>6079</v>
      </c>
      <c r="I1289" s="263" t="s">
        <v>772</v>
      </c>
      <c r="J1289" s="264" t="s">
        <v>18204</v>
      </c>
      <c r="K1289" s="264" t="s">
        <v>18206</v>
      </c>
    </row>
    <row r="1290" spans="1:11" ht="25.5" x14ac:dyDescent="0.2">
      <c r="A1290" s="261">
        <v>94444</v>
      </c>
      <c r="B1290" s="262" t="s">
        <v>6080</v>
      </c>
      <c r="C1290" s="263" t="s">
        <v>738</v>
      </c>
      <c r="D1290" s="264" t="s">
        <v>18207</v>
      </c>
      <c r="F1290" s="266"/>
      <c r="G1290" s="261" t="s">
        <v>18208</v>
      </c>
      <c r="H1290" s="262" t="s">
        <v>6080</v>
      </c>
      <c r="I1290" s="263" t="s">
        <v>738</v>
      </c>
      <c r="J1290" s="264" t="s">
        <v>18207</v>
      </c>
      <c r="K1290" s="264" t="s">
        <v>18209</v>
      </c>
    </row>
    <row r="1291" spans="1:11" ht="12.75" x14ac:dyDescent="0.2">
      <c r="A1291" s="268" t="s">
        <v>6081</v>
      </c>
      <c r="B1291" s="262" t="s">
        <v>6082</v>
      </c>
      <c r="C1291" s="263" t="s">
        <v>945</v>
      </c>
      <c r="D1291" s="264" t="s">
        <v>12823</v>
      </c>
      <c r="F1291" s="266"/>
      <c r="G1291" s="261" t="s">
        <v>6081</v>
      </c>
      <c r="H1291" s="262" t="s">
        <v>6082</v>
      </c>
      <c r="I1291" s="263" t="s">
        <v>945</v>
      </c>
      <c r="J1291" s="264" t="s">
        <v>12823</v>
      </c>
      <c r="K1291" s="264" t="s">
        <v>5266</v>
      </c>
    </row>
    <row r="1292" spans="1:11" ht="12.75" x14ac:dyDescent="0.2">
      <c r="A1292" s="268" t="s">
        <v>6084</v>
      </c>
      <c r="B1292" s="262" t="s">
        <v>6085</v>
      </c>
      <c r="C1292" s="263" t="s">
        <v>776</v>
      </c>
      <c r="D1292" s="264" t="s">
        <v>18210</v>
      </c>
      <c r="F1292" s="266"/>
      <c r="G1292" s="261" t="s">
        <v>6084</v>
      </c>
      <c r="H1292" s="262" t="s">
        <v>6085</v>
      </c>
      <c r="I1292" s="263" t="s">
        <v>776</v>
      </c>
      <c r="J1292" s="264" t="s">
        <v>18210</v>
      </c>
      <c r="K1292" s="264" t="s">
        <v>12906</v>
      </c>
    </row>
    <row r="1293" spans="1:11" ht="12.75" x14ac:dyDescent="0.2">
      <c r="A1293" s="268" t="s">
        <v>6087</v>
      </c>
      <c r="B1293" s="262" t="s">
        <v>6088</v>
      </c>
      <c r="C1293" s="263" t="s">
        <v>776</v>
      </c>
      <c r="D1293" s="264" t="s">
        <v>18211</v>
      </c>
      <c r="F1293" s="266"/>
      <c r="G1293" s="261" t="s">
        <v>6087</v>
      </c>
      <c r="H1293" s="262" t="s">
        <v>6088</v>
      </c>
      <c r="I1293" s="263" t="s">
        <v>776</v>
      </c>
      <c r="J1293" s="264" t="s">
        <v>18211</v>
      </c>
      <c r="K1293" s="264" t="s">
        <v>18212</v>
      </c>
    </row>
    <row r="1294" spans="1:11" ht="12.75" x14ac:dyDescent="0.2">
      <c r="A1294" s="268" t="s">
        <v>6089</v>
      </c>
      <c r="B1294" s="262" t="s">
        <v>6090</v>
      </c>
      <c r="C1294" s="263" t="s">
        <v>776</v>
      </c>
      <c r="D1294" s="264" t="s">
        <v>8968</v>
      </c>
      <c r="F1294" s="266"/>
      <c r="G1294" s="261" t="s">
        <v>6089</v>
      </c>
      <c r="H1294" s="262" t="s">
        <v>6090</v>
      </c>
      <c r="I1294" s="263" t="s">
        <v>776</v>
      </c>
      <c r="J1294" s="264" t="s">
        <v>8968</v>
      </c>
      <c r="K1294" s="264" t="s">
        <v>14228</v>
      </c>
    </row>
    <row r="1295" spans="1:11" ht="12.75" x14ac:dyDescent="0.2">
      <c r="A1295" s="268" t="s">
        <v>6091</v>
      </c>
      <c r="B1295" s="262" t="s">
        <v>6092</v>
      </c>
      <c r="C1295" s="263" t="s">
        <v>776</v>
      </c>
      <c r="D1295" s="264" t="s">
        <v>17171</v>
      </c>
      <c r="F1295" s="266"/>
      <c r="G1295" s="261" t="s">
        <v>6091</v>
      </c>
      <c r="H1295" s="262" t="s">
        <v>6092</v>
      </c>
      <c r="I1295" s="263" t="s">
        <v>776</v>
      </c>
      <c r="J1295" s="264" t="s">
        <v>17171</v>
      </c>
      <c r="K1295" s="264" t="s">
        <v>18213</v>
      </c>
    </row>
    <row r="1296" spans="1:11" ht="12.75" x14ac:dyDescent="0.2">
      <c r="A1296" s="268" t="s">
        <v>6093</v>
      </c>
      <c r="B1296" s="262" t="s">
        <v>6094</v>
      </c>
      <c r="C1296" s="263" t="s">
        <v>738</v>
      </c>
      <c r="D1296" s="264" t="s">
        <v>5023</v>
      </c>
      <c r="F1296" s="266"/>
      <c r="G1296" s="261" t="s">
        <v>6093</v>
      </c>
      <c r="H1296" s="262" t="s">
        <v>6094</v>
      </c>
      <c r="I1296" s="263" t="s">
        <v>738</v>
      </c>
      <c r="J1296" s="264" t="s">
        <v>5023</v>
      </c>
      <c r="K1296" s="264" t="s">
        <v>4331</v>
      </c>
    </row>
    <row r="1297" spans="1:11" ht="12.75" x14ac:dyDescent="0.2">
      <c r="A1297" s="268" t="s">
        <v>6096</v>
      </c>
      <c r="B1297" s="262" t="s">
        <v>6097</v>
      </c>
      <c r="C1297" s="263" t="s">
        <v>738</v>
      </c>
      <c r="D1297" s="264" t="s">
        <v>8695</v>
      </c>
      <c r="F1297" s="266"/>
      <c r="G1297" s="261" t="s">
        <v>6096</v>
      </c>
      <c r="H1297" s="262" t="s">
        <v>6097</v>
      </c>
      <c r="I1297" s="263" t="s">
        <v>738</v>
      </c>
      <c r="J1297" s="264" t="s">
        <v>8695</v>
      </c>
      <c r="K1297" s="264" t="s">
        <v>13103</v>
      </c>
    </row>
    <row r="1298" spans="1:11" ht="12.75" x14ac:dyDescent="0.2">
      <c r="A1298" s="268" t="s">
        <v>6099</v>
      </c>
      <c r="B1298" s="262" t="s">
        <v>6100</v>
      </c>
      <c r="C1298" s="263" t="s">
        <v>737</v>
      </c>
      <c r="D1298" s="264" t="s">
        <v>18214</v>
      </c>
      <c r="F1298" s="266"/>
      <c r="G1298" s="261" t="s">
        <v>6099</v>
      </c>
      <c r="H1298" s="262" t="s">
        <v>6100</v>
      </c>
      <c r="I1298" s="263" t="s">
        <v>737</v>
      </c>
      <c r="J1298" s="264" t="s">
        <v>18214</v>
      </c>
      <c r="K1298" s="264" t="s">
        <v>18215</v>
      </c>
    </row>
    <row r="1299" spans="1:11" ht="12.75" x14ac:dyDescent="0.2">
      <c r="A1299" s="268" t="s">
        <v>6101</v>
      </c>
      <c r="B1299" s="262" t="s">
        <v>6102</v>
      </c>
      <c r="C1299" s="263" t="s">
        <v>737</v>
      </c>
      <c r="D1299" s="264" t="s">
        <v>18216</v>
      </c>
      <c r="F1299" s="266"/>
      <c r="G1299" s="261" t="s">
        <v>6101</v>
      </c>
      <c r="H1299" s="262" t="s">
        <v>6102</v>
      </c>
      <c r="I1299" s="263" t="s">
        <v>737</v>
      </c>
      <c r="J1299" s="264" t="s">
        <v>18216</v>
      </c>
      <c r="K1299" s="264" t="s">
        <v>18217</v>
      </c>
    </row>
    <row r="1300" spans="1:11" ht="12.75" x14ac:dyDescent="0.2">
      <c r="A1300" s="268" t="s">
        <v>6103</v>
      </c>
      <c r="B1300" s="262" t="s">
        <v>6104</v>
      </c>
      <c r="C1300" s="263" t="s">
        <v>737</v>
      </c>
      <c r="D1300" s="264" t="s">
        <v>18218</v>
      </c>
      <c r="F1300" s="266"/>
      <c r="G1300" s="261" t="s">
        <v>6103</v>
      </c>
      <c r="H1300" s="262" t="s">
        <v>6104</v>
      </c>
      <c r="I1300" s="263" t="s">
        <v>737</v>
      </c>
      <c r="J1300" s="264" t="s">
        <v>18218</v>
      </c>
      <c r="K1300" s="264" t="s">
        <v>12992</v>
      </c>
    </row>
    <row r="1301" spans="1:11" ht="12.75" x14ac:dyDescent="0.2">
      <c r="A1301" s="268" t="s">
        <v>6105</v>
      </c>
      <c r="B1301" s="262" t="s">
        <v>6106</v>
      </c>
      <c r="C1301" s="263" t="s">
        <v>737</v>
      </c>
      <c r="D1301" s="264" t="s">
        <v>18219</v>
      </c>
      <c r="F1301" s="266"/>
      <c r="G1301" s="261" t="s">
        <v>6105</v>
      </c>
      <c r="H1301" s="262" t="s">
        <v>6106</v>
      </c>
      <c r="I1301" s="263" t="s">
        <v>737</v>
      </c>
      <c r="J1301" s="264" t="s">
        <v>18219</v>
      </c>
      <c r="K1301" s="264" t="s">
        <v>13912</v>
      </c>
    </row>
    <row r="1302" spans="1:11" ht="12.75" x14ac:dyDescent="0.2">
      <c r="A1302" s="268" t="s">
        <v>6107</v>
      </c>
      <c r="B1302" s="262" t="s">
        <v>6108</v>
      </c>
      <c r="C1302" s="263" t="s">
        <v>738</v>
      </c>
      <c r="D1302" s="264" t="s">
        <v>13193</v>
      </c>
      <c r="F1302" s="266"/>
      <c r="G1302" s="261" t="s">
        <v>6107</v>
      </c>
      <c r="H1302" s="262" t="s">
        <v>6108</v>
      </c>
      <c r="I1302" s="263" t="s">
        <v>738</v>
      </c>
      <c r="J1302" s="264" t="s">
        <v>13193</v>
      </c>
      <c r="K1302" s="264" t="s">
        <v>7914</v>
      </c>
    </row>
    <row r="1303" spans="1:11" ht="25.5" x14ac:dyDescent="0.2">
      <c r="A1303" s="268" t="s">
        <v>6109</v>
      </c>
      <c r="B1303" s="262" t="s">
        <v>6110</v>
      </c>
      <c r="C1303" s="263" t="s">
        <v>776</v>
      </c>
      <c r="D1303" s="264" t="s">
        <v>14496</v>
      </c>
      <c r="F1303" s="266"/>
      <c r="G1303" s="261" t="s">
        <v>6109</v>
      </c>
      <c r="H1303" s="262" t="s">
        <v>6110</v>
      </c>
      <c r="I1303" s="263" t="s">
        <v>776</v>
      </c>
      <c r="J1303" s="264" t="s">
        <v>14496</v>
      </c>
      <c r="K1303" s="264" t="s">
        <v>18220</v>
      </c>
    </row>
    <row r="1304" spans="1:11" ht="25.5" x14ac:dyDescent="0.2">
      <c r="A1304" s="268" t="s">
        <v>6111</v>
      </c>
      <c r="B1304" s="262" t="s">
        <v>6112</v>
      </c>
      <c r="C1304" s="263" t="s">
        <v>776</v>
      </c>
      <c r="D1304" s="264" t="s">
        <v>18221</v>
      </c>
      <c r="F1304" s="266"/>
      <c r="G1304" s="261" t="s">
        <v>6111</v>
      </c>
      <c r="H1304" s="262" t="s">
        <v>6112</v>
      </c>
      <c r="I1304" s="263" t="s">
        <v>776</v>
      </c>
      <c r="J1304" s="264" t="s">
        <v>18221</v>
      </c>
      <c r="K1304" s="264" t="s">
        <v>13218</v>
      </c>
    </row>
    <row r="1305" spans="1:11" ht="25.5" x14ac:dyDescent="0.2">
      <c r="A1305" s="268" t="s">
        <v>6113</v>
      </c>
      <c r="B1305" s="262" t="s">
        <v>6114</v>
      </c>
      <c r="C1305" s="263" t="s">
        <v>776</v>
      </c>
      <c r="D1305" s="264" t="s">
        <v>18222</v>
      </c>
      <c r="F1305" s="266"/>
      <c r="G1305" s="261" t="s">
        <v>6113</v>
      </c>
      <c r="H1305" s="262" t="s">
        <v>6114</v>
      </c>
      <c r="I1305" s="263" t="s">
        <v>776</v>
      </c>
      <c r="J1305" s="264" t="s">
        <v>18222</v>
      </c>
      <c r="K1305" s="264" t="s">
        <v>14864</v>
      </c>
    </row>
    <row r="1306" spans="1:11" ht="12.75" x14ac:dyDescent="0.2">
      <c r="A1306" s="268" t="s">
        <v>6115</v>
      </c>
      <c r="B1306" s="262" t="s">
        <v>6116</v>
      </c>
      <c r="C1306" s="263" t="s">
        <v>776</v>
      </c>
      <c r="D1306" s="264" t="s">
        <v>10386</v>
      </c>
      <c r="F1306" s="266"/>
      <c r="G1306" s="261" t="s">
        <v>6115</v>
      </c>
      <c r="H1306" s="262" t="s">
        <v>6116</v>
      </c>
      <c r="I1306" s="263" t="s">
        <v>776</v>
      </c>
      <c r="J1306" s="264" t="s">
        <v>10386</v>
      </c>
      <c r="K1306" s="264" t="s">
        <v>18020</v>
      </c>
    </row>
    <row r="1307" spans="1:11" ht="12.75" x14ac:dyDescent="0.2">
      <c r="A1307" s="261">
        <v>83651</v>
      </c>
      <c r="B1307" s="262" t="s">
        <v>6117</v>
      </c>
      <c r="C1307" s="263" t="s">
        <v>776</v>
      </c>
      <c r="D1307" s="264" t="s">
        <v>18223</v>
      </c>
      <c r="F1307" s="266"/>
      <c r="G1307" s="261" t="s">
        <v>18224</v>
      </c>
      <c r="H1307" s="262" t="s">
        <v>6117</v>
      </c>
      <c r="I1307" s="263" t="s">
        <v>776</v>
      </c>
      <c r="J1307" s="264" t="s">
        <v>18223</v>
      </c>
      <c r="K1307" s="264" t="s">
        <v>18225</v>
      </c>
    </row>
    <row r="1308" spans="1:11" ht="25.5" x14ac:dyDescent="0.2">
      <c r="A1308" s="261">
        <v>83656</v>
      </c>
      <c r="B1308" s="262" t="s">
        <v>6118</v>
      </c>
      <c r="C1308" s="263" t="s">
        <v>738</v>
      </c>
      <c r="D1308" s="264" t="s">
        <v>14232</v>
      </c>
      <c r="F1308" s="266"/>
      <c r="G1308" s="261" t="s">
        <v>18226</v>
      </c>
      <c r="H1308" s="262" t="s">
        <v>6118</v>
      </c>
      <c r="I1308" s="263" t="s">
        <v>738</v>
      </c>
      <c r="J1308" s="264" t="s">
        <v>14232</v>
      </c>
      <c r="K1308" s="264" t="s">
        <v>18227</v>
      </c>
    </row>
    <row r="1309" spans="1:11" ht="25.5" x14ac:dyDescent="0.2">
      <c r="A1309" s="261">
        <v>83658</v>
      </c>
      <c r="B1309" s="262" t="s">
        <v>6120</v>
      </c>
      <c r="C1309" s="263" t="s">
        <v>776</v>
      </c>
      <c r="D1309" s="264" t="s">
        <v>18228</v>
      </c>
      <c r="F1309" s="266"/>
      <c r="G1309" s="261" t="s">
        <v>18229</v>
      </c>
      <c r="H1309" s="262" t="s">
        <v>6120</v>
      </c>
      <c r="I1309" s="263" t="s">
        <v>776</v>
      </c>
      <c r="J1309" s="264" t="s">
        <v>18228</v>
      </c>
      <c r="K1309" s="264" t="s">
        <v>18230</v>
      </c>
    </row>
    <row r="1310" spans="1:11" ht="12.75" x14ac:dyDescent="0.2">
      <c r="A1310" s="261">
        <v>83661</v>
      </c>
      <c r="B1310" s="262" t="s">
        <v>6121</v>
      </c>
      <c r="C1310" s="263" t="s">
        <v>776</v>
      </c>
      <c r="D1310" s="264" t="s">
        <v>18231</v>
      </c>
      <c r="F1310" s="266"/>
      <c r="G1310" s="261" t="s">
        <v>18232</v>
      </c>
      <c r="H1310" s="262" t="s">
        <v>6121</v>
      </c>
      <c r="I1310" s="263" t="s">
        <v>776</v>
      </c>
      <c r="J1310" s="264" t="s">
        <v>18231</v>
      </c>
      <c r="K1310" s="264" t="s">
        <v>18233</v>
      </c>
    </row>
    <row r="1311" spans="1:11" ht="12.75" x14ac:dyDescent="0.2">
      <c r="A1311" s="261">
        <v>83662</v>
      </c>
      <c r="B1311" s="262" t="s">
        <v>6122</v>
      </c>
      <c r="C1311" s="263" t="s">
        <v>737</v>
      </c>
      <c r="D1311" s="264" t="s">
        <v>18234</v>
      </c>
      <c r="F1311" s="266"/>
      <c r="G1311" s="261" t="s">
        <v>18235</v>
      </c>
      <c r="H1311" s="262" t="s">
        <v>6122</v>
      </c>
      <c r="I1311" s="263" t="s">
        <v>737</v>
      </c>
      <c r="J1311" s="264" t="s">
        <v>18234</v>
      </c>
      <c r="K1311" s="264" t="s">
        <v>18236</v>
      </c>
    </row>
    <row r="1312" spans="1:11" ht="25.5" x14ac:dyDescent="0.2">
      <c r="A1312" s="261">
        <v>83664</v>
      </c>
      <c r="B1312" s="262" t="s">
        <v>6123</v>
      </c>
      <c r="C1312" s="263" t="s">
        <v>776</v>
      </c>
      <c r="D1312" s="264" t="s">
        <v>14823</v>
      </c>
      <c r="F1312" s="266"/>
      <c r="G1312" s="261" t="s">
        <v>18237</v>
      </c>
      <c r="H1312" s="262" t="s">
        <v>6123</v>
      </c>
      <c r="I1312" s="263" t="s">
        <v>776</v>
      </c>
      <c r="J1312" s="264" t="s">
        <v>14823</v>
      </c>
      <c r="K1312" s="264" t="s">
        <v>18238</v>
      </c>
    </row>
    <row r="1313" spans="1:11" ht="12.75" x14ac:dyDescent="0.2">
      <c r="A1313" s="261">
        <v>83665</v>
      </c>
      <c r="B1313" s="262" t="s">
        <v>6124</v>
      </c>
      <c r="C1313" s="263" t="s">
        <v>738</v>
      </c>
      <c r="D1313" s="264" t="s">
        <v>13037</v>
      </c>
      <c r="F1313" s="266"/>
      <c r="G1313" s="261" t="s">
        <v>18239</v>
      </c>
      <c r="H1313" s="262" t="s">
        <v>6124</v>
      </c>
      <c r="I1313" s="263" t="s">
        <v>738</v>
      </c>
      <c r="J1313" s="264" t="s">
        <v>13037</v>
      </c>
      <c r="K1313" s="264" t="s">
        <v>8904</v>
      </c>
    </row>
    <row r="1314" spans="1:11" ht="12.75" x14ac:dyDescent="0.2">
      <c r="A1314" s="261">
        <v>83667</v>
      </c>
      <c r="B1314" s="262" t="s">
        <v>6126</v>
      </c>
      <c r="C1314" s="263" t="s">
        <v>737</v>
      </c>
      <c r="D1314" s="264" t="s">
        <v>18240</v>
      </c>
      <c r="F1314" s="266"/>
      <c r="G1314" s="261" t="s">
        <v>18241</v>
      </c>
      <c r="H1314" s="262" t="s">
        <v>6126</v>
      </c>
      <c r="I1314" s="263" t="s">
        <v>737</v>
      </c>
      <c r="J1314" s="264" t="s">
        <v>18240</v>
      </c>
      <c r="K1314" s="264" t="s">
        <v>14093</v>
      </c>
    </row>
    <row r="1315" spans="1:11" ht="12.75" x14ac:dyDescent="0.2">
      <c r="A1315" s="261">
        <v>83668</v>
      </c>
      <c r="B1315" s="262" t="s">
        <v>6127</v>
      </c>
      <c r="C1315" s="263" t="s">
        <v>737</v>
      </c>
      <c r="D1315" s="264" t="s">
        <v>18242</v>
      </c>
      <c r="F1315" s="266"/>
      <c r="G1315" s="261" t="s">
        <v>18243</v>
      </c>
      <c r="H1315" s="262" t="s">
        <v>6127</v>
      </c>
      <c r="I1315" s="263" t="s">
        <v>737</v>
      </c>
      <c r="J1315" s="264" t="s">
        <v>18242</v>
      </c>
      <c r="K1315" s="264" t="s">
        <v>18244</v>
      </c>
    </row>
    <row r="1316" spans="1:11" ht="12.75" x14ac:dyDescent="0.2">
      <c r="A1316" s="261">
        <v>83669</v>
      </c>
      <c r="B1316" s="262" t="s">
        <v>6128</v>
      </c>
      <c r="C1316" s="263" t="s">
        <v>738</v>
      </c>
      <c r="D1316" s="264" t="s">
        <v>9708</v>
      </c>
      <c r="F1316" s="266"/>
      <c r="G1316" s="261" t="s">
        <v>18245</v>
      </c>
      <c r="H1316" s="262" t="s">
        <v>6128</v>
      </c>
      <c r="I1316" s="263" t="s">
        <v>738</v>
      </c>
      <c r="J1316" s="264" t="s">
        <v>9708</v>
      </c>
      <c r="K1316" s="264" t="s">
        <v>7086</v>
      </c>
    </row>
    <row r="1317" spans="1:11" ht="12.75" x14ac:dyDescent="0.2">
      <c r="A1317" s="261">
        <v>83670</v>
      </c>
      <c r="B1317" s="262" t="s">
        <v>6130</v>
      </c>
      <c r="C1317" s="263" t="s">
        <v>776</v>
      </c>
      <c r="D1317" s="264" t="s">
        <v>7987</v>
      </c>
      <c r="F1317" s="266"/>
      <c r="G1317" s="261" t="s">
        <v>18246</v>
      </c>
      <c r="H1317" s="262" t="s">
        <v>6130</v>
      </c>
      <c r="I1317" s="263" t="s">
        <v>776</v>
      </c>
      <c r="J1317" s="264" t="s">
        <v>7987</v>
      </c>
      <c r="K1317" s="264" t="s">
        <v>18247</v>
      </c>
    </row>
    <row r="1318" spans="1:11" ht="12.75" x14ac:dyDescent="0.2">
      <c r="A1318" s="261">
        <v>83671</v>
      </c>
      <c r="B1318" s="262" t="s">
        <v>6131</v>
      </c>
      <c r="C1318" s="263" t="s">
        <v>776</v>
      </c>
      <c r="D1318" s="264" t="s">
        <v>6554</v>
      </c>
      <c r="F1318" s="266"/>
      <c r="G1318" s="261" t="s">
        <v>18248</v>
      </c>
      <c r="H1318" s="262" t="s">
        <v>6131</v>
      </c>
      <c r="I1318" s="263" t="s">
        <v>776</v>
      </c>
      <c r="J1318" s="264" t="s">
        <v>6554</v>
      </c>
      <c r="K1318" s="264" t="s">
        <v>13919</v>
      </c>
    </row>
    <row r="1319" spans="1:11" ht="25.5" x14ac:dyDescent="0.2">
      <c r="A1319" s="261">
        <v>83675</v>
      </c>
      <c r="B1319" s="262" t="s">
        <v>6132</v>
      </c>
      <c r="C1319" s="263" t="s">
        <v>776</v>
      </c>
      <c r="D1319" s="264" t="s">
        <v>18249</v>
      </c>
      <c r="F1319" s="266"/>
      <c r="G1319" s="261" t="s">
        <v>18250</v>
      </c>
      <c r="H1319" s="262" t="s">
        <v>6132</v>
      </c>
      <c r="I1319" s="263" t="s">
        <v>776</v>
      </c>
      <c r="J1319" s="264" t="s">
        <v>18249</v>
      </c>
      <c r="K1319" s="264" t="s">
        <v>18251</v>
      </c>
    </row>
    <row r="1320" spans="1:11" ht="25.5" x14ac:dyDescent="0.2">
      <c r="A1320" s="261">
        <v>83676</v>
      </c>
      <c r="B1320" s="262" t="s">
        <v>6134</v>
      </c>
      <c r="C1320" s="263" t="s">
        <v>776</v>
      </c>
      <c r="D1320" s="264" t="s">
        <v>18252</v>
      </c>
      <c r="F1320" s="266"/>
      <c r="G1320" s="261" t="s">
        <v>18253</v>
      </c>
      <c r="H1320" s="262" t="s">
        <v>6134</v>
      </c>
      <c r="I1320" s="263" t="s">
        <v>776</v>
      </c>
      <c r="J1320" s="264" t="s">
        <v>18252</v>
      </c>
      <c r="K1320" s="264" t="s">
        <v>14504</v>
      </c>
    </row>
    <row r="1321" spans="1:11" ht="25.5" x14ac:dyDescent="0.2">
      <c r="A1321" s="261">
        <v>83677</v>
      </c>
      <c r="B1321" s="262" t="s">
        <v>6135</v>
      </c>
      <c r="C1321" s="263" t="s">
        <v>776</v>
      </c>
      <c r="D1321" s="264" t="s">
        <v>18254</v>
      </c>
      <c r="F1321" s="266"/>
      <c r="G1321" s="261" t="s">
        <v>18255</v>
      </c>
      <c r="H1321" s="262" t="s">
        <v>6135</v>
      </c>
      <c r="I1321" s="263" t="s">
        <v>776</v>
      </c>
      <c r="J1321" s="264" t="s">
        <v>18254</v>
      </c>
      <c r="K1321" s="264" t="s">
        <v>18256</v>
      </c>
    </row>
    <row r="1322" spans="1:11" ht="25.5" x14ac:dyDescent="0.2">
      <c r="A1322" s="261">
        <v>83678</v>
      </c>
      <c r="B1322" s="262" t="s">
        <v>6136</v>
      </c>
      <c r="C1322" s="263" t="s">
        <v>776</v>
      </c>
      <c r="D1322" s="264" t="s">
        <v>18257</v>
      </c>
      <c r="F1322" s="266"/>
      <c r="G1322" s="261" t="s">
        <v>18258</v>
      </c>
      <c r="H1322" s="262" t="s">
        <v>6136</v>
      </c>
      <c r="I1322" s="263" t="s">
        <v>776</v>
      </c>
      <c r="J1322" s="264" t="s">
        <v>18257</v>
      </c>
      <c r="K1322" s="264" t="s">
        <v>18259</v>
      </c>
    </row>
    <row r="1323" spans="1:11" ht="12.75" x14ac:dyDescent="0.2">
      <c r="A1323" s="261">
        <v>83679</v>
      </c>
      <c r="B1323" s="262" t="s">
        <v>6137</v>
      </c>
      <c r="C1323" s="263" t="s">
        <v>776</v>
      </c>
      <c r="D1323" s="264" t="s">
        <v>9753</v>
      </c>
      <c r="F1323" s="266"/>
      <c r="G1323" s="261" t="s">
        <v>18260</v>
      </c>
      <c r="H1323" s="262" t="s">
        <v>6137</v>
      </c>
      <c r="I1323" s="263" t="s">
        <v>776</v>
      </c>
      <c r="J1323" s="264" t="s">
        <v>9753</v>
      </c>
      <c r="K1323" s="264" t="s">
        <v>13946</v>
      </c>
    </row>
    <row r="1324" spans="1:11" ht="12.75" x14ac:dyDescent="0.2">
      <c r="A1324" s="261">
        <v>83680</v>
      </c>
      <c r="B1324" s="262" t="s">
        <v>6138</v>
      </c>
      <c r="C1324" s="263" t="s">
        <v>776</v>
      </c>
      <c r="D1324" s="264" t="s">
        <v>4850</v>
      </c>
      <c r="F1324" s="266"/>
      <c r="G1324" s="261" t="s">
        <v>18261</v>
      </c>
      <c r="H1324" s="262" t="s">
        <v>6138</v>
      </c>
      <c r="I1324" s="263" t="s">
        <v>776</v>
      </c>
      <c r="J1324" s="264" t="s">
        <v>4850</v>
      </c>
      <c r="K1324" s="264" t="s">
        <v>17809</v>
      </c>
    </row>
    <row r="1325" spans="1:11" ht="12.75" x14ac:dyDescent="0.2">
      <c r="A1325" s="261">
        <v>83681</v>
      </c>
      <c r="B1325" s="262" t="s">
        <v>6139</v>
      </c>
      <c r="C1325" s="263" t="s">
        <v>776</v>
      </c>
      <c r="D1325" s="264" t="s">
        <v>12789</v>
      </c>
      <c r="F1325" s="266"/>
      <c r="G1325" s="261" t="s">
        <v>18262</v>
      </c>
      <c r="H1325" s="262" t="s">
        <v>6139</v>
      </c>
      <c r="I1325" s="263" t="s">
        <v>776</v>
      </c>
      <c r="J1325" s="264" t="s">
        <v>12789</v>
      </c>
      <c r="K1325" s="264" t="s">
        <v>18263</v>
      </c>
    </row>
    <row r="1326" spans="1:11" ht="12.75" x14ac:dyDescent="0.2">
      <c r="A1326" s="261">
        <v>83682</v>
      </c>
      <c r="B1326" s="262" t="s">
        <v>6140</v>
      </c>
      <c r="C1326" s="263" t="s">
        <v>737</v>
      </c>
      <c r="D1326" s="264" t="s">
        <v>18264</v>
      </c>
      <c r="F1326" s="266"/>
      <c r="G1326" s="261" t="s">
        <v>18265</v>
      </c>
      <c r="H1326" s="262" t="s">
        <v>6140</v>
      </c>
      <c r="I1326" s="263" t="s">
        <v>737</v>
      </c>
      <c r="J1326" s="264" t="s">
        <v>18264</v>
      </c>
      <c r="K1326" s="264" t="s">
        <v>18266</v>
      </c>
    </row>
    <row r="1327" spans="1:11" ht="12.75" x14ac:dyDescent="0.2">
      <c r="A1327" s="261">
        <v>83683</v>
      </c>
      <c r="B1327" s="262" t="s">
        <v>6141</v>
      </c>
      <c r="C1327" s="263" t="s">
        <v>737</v>
      </c>
      <c r="D1327" s="264" t="s">
        <v>15036</v>
      </c>
      <c r="F1327" s="266"/>
      <c r="G1327" s="261" t="s">
        <v>18267</v>
      </c>
      <c r="H1327" s="262" t="s">
        <v>6141</v>
      </c>
      <c r="I1327" s="263" t="s">
        <v>737</v>
      </c>
      <c r="J1327" s="264" t="s">
        <v>15036</v>
      </c>
      <c r="K1327" s="264" t="s">
        <v>18268</v>
      </c>
    </row>
    <row r="1328" spans="1:11" ht="12.75" x14ac:dyDescent="0.2">
      <c r="A1328" s="261">
        <v>83729</v>
      </c>
      <c r="B1328" s="262" t="s">
        <v>6142</v>
      </c>
      <c r="C1328" s="263" t="s">
        <v>738</v>
      </c>
      <c r="D1328" s="264" t="s">
        <v>9795</v>
      </c>
      <c r="F1328" s="266"/>
      <c r="G1328" s="261" t="s">
        <v>18269</v>
      </c>
      <c r="H1328" s="262" t="s">
        <v>6142</v>
      </c>
      <c r="I1328" s="263" t="s">
        <v>738</v>
      </c>
      <c r="J1328" s="264" t="s">
        <v>9795</v>
      </c>
      <c r="K1328" s="264" t="s">
        <v>4432</v>
      </c>
    </row>
    <row r="1329" spans="1:11" ht="12.75" x14ac:dyDescent="0.2">
      <c r="A1329" s="261">
        <v>83739</v>
      </c>
      <c r="B1329" s="262" t="s">
        <v>6144</v>
      </c>
      <c r="C1329" s="263" t="s">
        <v>738</v>
      </c>
      <c r="D1329" s="264" t="s">
        <v>7698</v>
      </c>
      <c r="F1329" s="266"/>
      <c r="G1329" s="261" t="s">
        <v>18270</v>
      </c>
      <c r="H1329" s="262" t="s">
        <v>6144</v>
      </c>
      <c r="I1329" s="263" t="s">
        <v>738</v>
      </c>
      <c r="J1329" s="264" t="s">
        <v>7698</v>
      </c>
      <c r="K1329" s="264" t="s">
        <v>8594</v>
      </c>
    </row>
    <row r="1330" spans="1:11" ht="12.75" x14ac:dyDescent="0.2">
      <c r="A1330" s="261">
        <v>6454</v>
      </c>
      <c r="B1330" s="262" t="s">
        <v>6145</v>
      </c>
      <c r="C1330" s="263" t="s">
        <v>737</v>
      </c>
      <c r="D1330" s="264" t="s">
        <v>18271</v>
      </c>
      <c r="F1330" s="266"/>
      <c r="G1330" s="261" t="s">
        <v>18272</v>
      </c>
      <c r="H1330" s="262" t="s">
        <v>6145</v>
      </c>
      <c r="I1330" s="263" t="s">
        <v>737</v>
      </c>
      <c r="J1330" s="264" t="s">
        <v>18271</v>
      </c>
      <c r="K1330" s="264" t="s">
        <v>12716</v>
      </c>
    </row>
    <row r="1331" spans="1:11" ht="12.75" x14ac:dyDescent="0.2">
      <c r="A1331" s="261">
        <v>73611</v>
      </c>
      <c r="B1331" s="262" t="s">
        <v>6146</v>
      </c>
      <c r="C1331" s="263" t="s">
        <v>737</v>
      </c>
      <c r="D1331" s="264" t="s">
        <v>18273</v>
      </c>
      <c r="F1331" s="266"/>
      <c r="G1331" s="261" t="s">
        <v>18274</v>
      </c>
      <c r="H1331" s="262" t="s">
        <v>6146</v>
      </c>
      <c r="I1331" s="263" t="s">
        <v>737</v>
      </c>
      <c r="J1331" s="264" t="s">
        <v>18273</v>
      </c>
      <c r="K1331" s="264" t="s">
        <v>18275</v>
      </c>
    </row>
    <row r="1332" spans="1:11" ht="12.75" x14ac:dyDescent="0.2">
      <c r="A1332" s="261">
        <v>73697</v>
      </c>
      <c r="B1332" s="262" t="s">
        <v>6147</v>
      </c>
      <c r="C1332" s="263" t="s">
        <v>737</v>
      </c>
      <c r="D1332" s="264" t="s">
        <v>14313</v>
      </c>
      <c r="F1332" s="266"/>
      <c r="G1332" s="261" t="s">
        <v>18276</v>
      </c>
      <c r="H1332" s="262" t="s">
        <v>6147</v>
      </c>
      <c r="I1332" s="263" t="s">
        <v>737</v>
      </c>
      <c r="J1332" s="264" t="s">
        <v>14313</v>
      </c>
      <c r="K1332" s="264" t="s">
        <v>18277</v>
      </c>
    </row>
    <row r="1333" spans="1:11" ht="12.75" x14ac:dyDescent="0.2">
      <c r="A1333" s="261">
        <v>73698</v>
      </c>
      <c r="B1333" s="262" t="s">
        <v>6148</v>
      </c>
      <c r="C1333" s="263" t="s">
        <v>737</v>
      </c>
      <c r="D1333" s="264" t="s">
        <v>18278</v>
      </c>
      <c r="F1333" s="266"/>
      <c r="G1333" s="261" t="s">
        <v>18279</v>
      </c>
      <c r="H1333" s="262" t="s">
        <v>6148</v>
      </c>
      <c r="I1333" s="263" t="s">
        <v>737</v>
      </c>
      <c r="J1333" s="264" t="s">
        <v>18278</v>
      </c>
      <c r="K1333" s="264" t="s">
        <v>18280</v>
      </c>
    </row>
    <row r="1334" spans="1:11" ht="12.75" x14ac:dyDescent="0.2">
      <c r="A1334" s="268" t="s">
        <v>6149</v>
      </c>
      <c r="B1334" s="262" t="s">
        <v>6150</v>
      </c>
      <c r="C1334" s="263" t="s">
        <v>738</v>
      </c>
      <c r="D1334" s="264" t="s">
        <v>18281</v>
      </c>
      <c r="F1334" s="266"/>
      <c r="G1334" s="261" t="s">
        <v>6149</v>
      </c>
      <c r="H1334" s="262" t="s">
        <v>6150</v>
      </c>
      <c r="I1334" s="263" t="s">
        <v>738</v>
      </c>
      <c r="J1334" s="264" t="s">
        <v>18281</v>
      </c>
      <c r="K1334" s="264" t="s">
        <v>15271</v>
      </c>
    </row>
    <row r="1335" spans="1:11" ht="12.75" x14ac:dyDescent="0.2">
      <c r="A1335" s="268" t="s">
        <v>6151</v>
      </c>
      <c r="B1335" s="262" t="s">
        <v>6152</v>
      </c>
      <c r="C1335" s="263" t="s">
        <v>738</v>
      </c>
      <c r="D1335" s="264" t="s">
        <v>18282</v>
      </c>
      <c r="F1335" s="266"/>
      <c r="G1335" s="261" t="s">
        <v>6151</v>
      </c>
      <c r="H1335" s="262" t="s">
        <v>6152</v>
      </c>
      <c r="I1335" s="263" t="s">
        <v>738</v>
      </c>
      <c r="J1335" s="264" t="s">
        <v>18282</v>
      </c>
      <c r="K1335" s="264" t="s">
        <v>18283</v>
      </c>
    </row>
    <row r="1336" spans="1:11" ht="38.25" x14ac:dyDescent="0.2">
      <c r="A1336" s="261">
        <v>92743</v>
      </c>
      <c r="B1336" s="262" t="s">
        <v>6153</v>
      </c>
      <c r="C1336" s="263" t="s">
        <v>737</v>
      </c>
      <c r="D1336" s="264" t="s">
        <v>18284</v>
      </c>
      <c r="F1336" s="266"/>
      <c r="G1336" s="261" t="s">
        <v>18285</v>
      </c>
      <c r="H1336" s="262" t="s">
        <v>6153</v>
      </c>
      <c r="I1336" s="263" t="s">
        <v>737</v>
      </c>
      <c r="J1336" s="264" t="s">
        <v>18284</v>
      </c>
      <c r="K1336" s="264" t="s">
        <v>18286</v>
      </c>
    </row>
    <row r="1337" spans="1:11" ht="38.25" x14ac:dyDescent="0.2">
      <c r="A1337" s="261">
        <v>92744</v>
      </c>
      <c r="B1337" s="262" t="s">
        <v>6154</v>
      </c>
      <c r="C1337" s="263" t="s">
        <v>737</v>
      </c>
      <c r="D1337" s="264" t="s">
        <v>18287</v>
      </c>
      <c r="F1337" s="266"/>
      <c r="G1337" s="261" t="s">
        <v>18288</v>
      </c>
      <c r="H1337" s="262" t="s">
        <v>6154</v>
      </c>
      <c r="I1337" s="263" t="s">
        <v>737</v>
      </c>
      <c r="J1337" s="264" t="s">
        <v>18287</v>
      </c>
      <c r="K1337" s="264" t="s">
        <v>18289</v>
      </c>
    </row>
    <row r="1338" spans="1:11" ht="38.25" x14ac:dyDescent="0.2">
      <c r="A1338" s="261">
        <v>92745</v>
      </c>
      <c r="B1338" s="262" t="s">
        <v>6155</v>
      </c>
      <c r="C1338" s="263" t="s">
        <v>737</v>
      </c>
      <c r="D1338" s="264" t="s">
        <v>18290</v>
      </c>
      <c r="F1338" s="266"/>
      <c r="G1338" s="261" t="s">
        <v>18291</v>
      </c>
      <c r="H1338" s="262" t="s">
        <v>6155</v>
      </c>
      <c r="I1338" s="263" t="s">
        <v>737</v>
      </c>
      <c r="J1338" s="264" t="s">
        <v>18290</v>
      </c>
      <c r="K1338" s="264" t="s">
        <v>18292</v>
      </c>
    </row>
    <row r="1339" spans="1:11" ht="38.25" x14ac:dyDescent="0.2">
      <c r="A1339" s="261">
        <v>92746</v>
      </c>
      <c r="B1339" s="262" t="s">
        <v>6156</v>
      </c>
      <c r="C1339" s="263" t="s">
        <v>737</v>
      </c>
      <c r="D1339" s="264" t="s">
        <v>18293</v>
      </c>
      <c r="F1339" s="266"/>
      <c r="G1339" s="261" t="s">
        <v>18294</v>
      </c>
      <c r="H1339" s="262" t="s">
        <v>6156</v>
      </c>
      <c r="I1339" s="263" t="s">
        <v>737</v>
      </c>
      <c r="J1339" s="264" t="s">
        <v>18293</v>
      </c>
      <c r="K1339" s="264" t="s">
        <v>18295</v>
      </c>
    </row>
    <row r="1340" spans="1:11" ht="38.25" x14ac:dyDescent="0.2">
      <c r="A1340" s="261">
        <v>92747</v>
      </c>
      <c r="B1340" s="262" t="s">
        <v>6157</v>
      </c>
      <c r="C1340" s="263" t="s">
        <v>737</v>
      </c>
      <c r="D1340" s="264" t="s">
        <v>18296</v>
      </c>
      <c r="F1340" s="266"/>
      <c r="G1340" s="261" t="s">
        <v>18297</v>
      </c>
      <c r="H1340" s="262" t="s">
        <v>6157</v>
      </c>
      <c r="I1340" s="263" t="s">
        <v>737</v>
      </c>
      <c r="J1340" s="264" t="s">
        <v>18296</v>
      </c>
      <c r="K1340" s="264" t="s">
        <v>18298</v>
      </c>
    </row>
    <row r="1341" spans="1:11" ht="38.25" x14ac:dyDescent="0.2">
      <c r="A1341" s="261">
        <v>92748</v>
      </c>
      <c r="B1341" s="262" t="s">
        <v>6158</v>
      </c>
      <c r="C1341" s="263" t="s">
        <v>737</v>
      </c>
      <c r="D1341" s="264" t="s">
        <v>18299</v>
      </c>
      <c r="F1341" s="266"/>
      <c r="G1341" s="261" t="s">
        <v>18300</v>
      </c>
      <c r="H1341" s="262" t="s">
        <v>6158</v>
      </c>
      <c r="I1341" s="263" t="s">
        <v>737</v>
      </c>
      <c r="J1341" s="264" t="s">
        <v>18299</v>
      </c>
      <c r="K1341" s="264" t="s">
        <v>18301</v>
      </c>
    </row>
    <row r="1342" spans="1:11" ht="25.5" x14ac:dyDescent="0.2">
      <c r="A1342" s="261">
        <v>92749</v>
      </c>
      <c r="B1342" s="262" t="s">
        <v>6159</v>
      </c>
      <c r="C1342" s="263" t="s">
        <v>737</v>
      </c>
      <c r="D1342" s="264" t="s">
        <v>18302</v>
      </c>
      <c r="F1342" s="266"/>
      <c r="G1342" s="261" t="s">
        <v>18303</v>
      </c>
      <c r="H1342" s="262" t="s">
        <v>6159</v>
      </c>
      <c r="I1342" s="263" t="s">
        <v>737</v>
      </c>
      <c r="J1342" s="264" t="s">
        <v>18302</v>
      </c>
      <c r="K1342" s="264" t="s">
        <v>18304</v>
      </c>
    </row>
    <row r="1343" spans="1:11" ht="25.5" x14ac:dyDescent="0.2">
      <c r="A1343" s="261">
        <v>92750</v>
      </c>
      <c r="B1343" s="262" t="s">
        <v>6160</v>
      </c>
      <c r="C1343" s="263" t="s">
        <v>737</v>
      </c>
      <c r="D1343" s="264" t="s">
        <v>18305</v>
      </c>
      <c r="F1343" s="266"/>
      <c r="G1343" s="261" t="s">
        <v>18306</v>
      </c>
      <c r="H1343" s="262" t="s">
        <v>6160</v>
      </c>
      <c r="I1343" s="263" t="s">
        <v>737</v>
      </c>
      <c r="J1343" s="264" t="s">
        <v>18305</v>
      </c>
      <c r="K1343" s="264" t="s">
        <v>18307</v>
      </c>
    </row>
    <row r="1344" spans="1:11" ht="25.5" x14ac:dyDescent="0.2">
      <c r="A1344" s="261">
        <v>92751</v>
      </c>
      <c r="B1344" s="262" t="s">
        <v>6161</v>
      </c>
      <c r="C1344" s="263" t="s">
        <v>737</v>
      </c>
      <c r="D1344" s="264" t="s">
        <v>18308</v>
      </c>
      <c r="F1344" s="266"/>
      <c r="G1344" s="261" t="s">
        <v>18309</v>
      </c>
      <c r="H1344" s="262" t="s">
        <v>6161</v>
      </c>
      <c r="I1344" s="263" t="s">
        <v>737</v>
      </c>
      <c r="J1344" s="264" t="s">
        <v>18308</v>
      </c>
      <c r="K1344" s="264" t="s">
        <v>18310</v>
      </c>
    </row>
    <row r="1345" spans="1:11" ht="25.5" x14ac:dyDescent="0.2">
      <c r="A1345" s="261">
        <v>92752</v>
      </c>
      <c r="B1345" s="262" t="s">
        <v>6162</v>
      </c>
      <c r="C1345" s="263" t="s">
        <v>737</v>
      </c>
      <c r="D1345" s="264" t="s">
        <v>18311</v>
      </c>
      <c r="F1345" s="266"/>
      <c r="G1345" s="261" t="s">
        <v>18312</v>
      </c>
      <c r="H1345" s="262" t="s">
        <v>6162</v>
      </c>
      <c r="I1345" s="263" t="s">
        <v>737</v>
      </c>
      <c r="J1345" s="264" t="s">
        <v>18311</v>
      </c>
      <c r="K1345" s="264" t="s">
        <v>18313</v>
      </c>
    </row>
    <row r="1346" spans="1:11" ht="38.25" x14ac:dyDescent="0.2">
      <c r="A1346" s="261">
        <v>92753</v>
      </c>
      <c r="B1346" s="262" t="s">
        <v>6163</v>
      </c>
      <c r="C1346" s="263" t="s">
        <v>737</v>
      </c>
      <c r="D1346" s="264" t="s">
        <v>18314</v>
      </c>
      <c r="F1346" s="266"/>
      <c r="G1346" s="261" t="s">
        <v>18315</v>
      </c>
      <c r="H1346" s="262" t="s">
        <v>6163</v>
      </c>
      <c r="I1346" s="263" t="s">
        <v>737</v>
      </c>
      <c r="J1346" s="264" t="s">
        <v>18314</v>
      </c>
      <c r="K1346" s="264" t="s">
        <v>18316</v>
      </c>
    </row>
    <row r="1347" spans="1:11" ht="38.25" x14ac:dyDescent="0.2">
      <c r="A1347" s="261">
        <v>92754</v>
      </c>
      <c r="B1347" s="262" t="s">
        <v>6164</v>
      </c>
      <c r="C1347" s="263" t="s">
        <v>737</v>
      </c>
      <c r="D1347" s="264" t="s">
        <v>18317</v>
      </c>
      <c r="F1347" s="266"/>
      <c r="G1347" s="261" t="s">
        <v>18318</v>
      </c>
      <c r="H1347" s="262" t="s">
        <v>6164</v>
      </c>
      <c r="I1347" s="263" t="s">
        <v>737</v>
      </c>
      <c r="J1347" s="264" t="s">
        <v>18317</v>
      </c>
      <c r="K1347" s="264" t="s">
        <v>18319</v>
      </c>
    </row>
    <row r="1348" spans="1:11" ht="25.5" x14ac:dyDescent="0.2">
      <c r="A1348" s="261">
        <v>92755</v>
      </c>
      <c r="B1348" s="262" t="s">
        <v>6165</v>
      </c>
      <c r="C1348" s="263" t="s">
        <v>738</v>
      </c>
      <c r="D1348" s="264" t="s">
        <v>18320</v>
      </c>
      <c r="F1348" s="266"/>
      <c r="G1348" s="261" t="s">
        <v>18321</v>
      </c>
      <c r="H1348" s="262" t="s">
        <v>6165</v>
      </c>
      <c r="I1348" s="263" t="s">
        <v>738</v>
      </c>
      <c r="J1348" s="264" t="s">
        <v>18320</v>
      </c>
      <c r="K1348" s="264" t="s">
        <v>18322</v>
      </c>
    </row>
    <row r="1349" spans="1:11" ht="25.5" x14ac:dyDescent="0.2">
      <c r="A1349" s="261">
        <v>92756</v>
      </c>
      <c r="B1349" s="262" t="s">
        <v>6166</v>
      </c>
      <c r="C1349" s="263" t="s">
        <v>738</v>
      </c>
      <c r="D1349" s="264" t="s">
        <v>18323</v>
      </c>
      <c r="F1349" s="266"/>
      <c r="G1349" s="261" t="s">
        <v>18324</v>
      </c>
      <c r="H1349" s="262" t="s">
        <v>6166</v>
      </c>
      <c r="I1349" s="263" t="s">
        <v>738</v>
      </c>
      <c r="J1349" s="264" t="s">
        <v>18323</v>
      </c>
      <c r="K1349" s="264" t="s">
        <v>18325</v>
      </c>
    </row>
    <row r="1350" spans="1:11" ht="25.5" x14ac:dyDescent="0.2">
      <c r="A1350" s="261">
        <v>92757</v>
      </c>
      <c r="B1350" s="262" t="s">
        <v>6167</v>
      </c>
      <c r="C1350" s="263" t="s">
        <v>738</v>
      </c>
      <c r="D1350" s="264" t="s">
        <v>18326</v>
      </c>
      <c r="F1350" s="266"/>
      <c r="G1350" s="261" t="s">
        <v>18327</v>
      </c>
      <c r="H1350" s="262" t="s">
        <v>6167</v>
      </c>
      <c r="I1350" s="263" t="s">
        <v>738</v>
      </c>
      <c r="J1350" s="264" t="s">
        <v>18326</v>
      </c>
      <c r="K1350" s="264" t="s">
        <v>18328</v>
      </c>
    </row>
    <row r="1351" spans="1:11" ht="25.5" x14ac:dyDescent="0.2">
      <c r="A1351" s="261">
        <v>92758</v>
      </c>
      <c r="B1351" s="262" t="s">
        <v>6168</v>
      </c>
      <c r="C1351" s="263" t="s">
        <v>737</v>
      </c>
      <c r="D1351" s="264" t="s">
        <v>18329</v>
      </c>
      <c r="F1351" s="266"/>
      <c r="G1351" s="261" t="s">
        <v>18330</v>
      </c>
      <c r="H1351" s="262" t="s">
        <v>6168</v>
      </c>
      <c r="I1351" s="263" t="s">
        <v>737</v>
      </c>
      <c r="J1351" s="264" t="s">
        <v>18329</v>
      </c>
      <c r="K1351" s="264" t="s">
        <v>18331</v>
      </c>
    </row>
    <row r="1352" spans="1:11" ht="12.75" x14ac:dyDescent="0.2">
      <c r="A1352" s="268" t="s">
        <v>6169</v>
      </c>
      <c r="B1352" s="262" t="s">
        <v>6170</v>
      </c>
      <c r="C1352" s="263" t="s">
        <v>737</v>
      </c>
      <c r="D1352" s="264" t="s">
        <v>18332</v>
      </c>
      <c r="F1352" s="266"/>
      <c r="G1352" s="261" t="s">
        <v>6169</v>
      </c>
      <c r="H1352" s="262" t="s">
        <v>6170</v>
      </c>
      <c r="I1352" s="263" t="s">
        <v>737</v>
      </c>
      <c r="J1352" s="264" t="s">
        <v>18332</v>
      </c>
      <c r="K1352" s="264" t="s">
        <v>18333</v>
      </c>
    </row>
    <row r="1353" spans="1:11" ht="12.75" x14ac:dyDescent="0.2">
      <c r="A1353" s="268" t="s">
        <v>6171</v>
      </c>
      <c r="B1353" s="262" t="s">
        <v>6172</v>
      </c>
      <c r="C1353" s="263" t="s">
        <v>737</v>
      </c>
      <c r="D1353" s="264" t="s">
        <v>18334</v>
      </c>
      <c r="F1353" s="266"/>
      <c r="G1353" s="261" t="s">
        <v>6171</v>
      </c>
      <c r="H1353" s="262" t="s">
        <v>6172</v>
      </c>
      <c r="I1353" s="263" t="s">
        <v>737</v>
      </c>
      <c r="J1353" s="264" t="s">
        <v>18334</v>
      </c>
      <c r="K1353" s="264" t="s">
        <v>18335</v>
      </c>
    </row>
    <row r="1354" spans="1:11" ht="12.75" x14ac:dyDescent="0.2">
      <c r="A1354" s="268" t="s">
        <v>6173</v>
      </c>
      <c r="B1354" s="262" t="s">
        <v>6174</v>
      </c>
      <c r="C1354" s="263" t="s">
        <v>737</v>
      </c>
      <c r="D1354" s="264" t="s">
        <v>18336</v>
      </c>
      <c r="F1354" s="266"/>
      <c r="G1354" s="261" t="s">
        <v>6173</v>
      </c>
      <c r="H1354" s="262" t="s">
        <v>6174</v>
      </c>
      <c r="I1354" s="263" t="s">
        <v>737</v>
      </c>
      <c r="J1354" s="264" t="s">
        <v>18336</v>
      </c>
      <c r="K1354" s="264" t="s">
        <v>18337</v>
      </c>
    </row>
    <row r="1355" spans="1:11" ht="25.5" x14ac:dyDescent="0.2">
      <c r="A1355" s="268" t="s">
        <v>6175</v>
      </c>
      <c r="B1355" s="262" t="s">
        <v>6176</v>
      </c>
      <c r="C1355" s="263" t="s">
        <v>737</v>
      </c>
      <c r="D1355" s="264" t="s">
        <v>18338</v>
      </c>
      <c r="F1355" s="266"/>
      <c r="G1355" s="261" t="s">
        <v>6175</v>
      </c>
      <c r="H1355" s="262" t="s">
        <v>6176</v>
      </c>
      <c r="I1355" s="263" t="s">
        <v>737</v>
      </c>
      <c r="J1355" s="264" t="s">
        <v>18338</v>
      </c>
      <c r="K1355" s="264" t="s">
        <v>18339</v>
      </c>
    </row>
    <row r="1356" spans="1:11" ht="25.5" x14ac:dyDescent="0.2">
      <c r="A1356" s="268" t="s">
        <v>6177</v>
      </c>
      <c r="B1356" s="262" t="s">
        <v>6178</v>
      </c>
      <c r="C1356" s="263" t="s">
        <v>737</v>
      </c>
      <c r="D1356" s="264" t="s">
        <v>18340</v>
      </c>
      <c r="F1356" s="266"/>
      <c r="G1356" s="261" t="s">
        <v>6177</v>
      </c>
      <c r="H1356" s="262" t="s">
        <v>6178</v>
      </c>
      <c r="I1356" s="263" t="s">
        <v>737</v>
      </c>
      <c r="J1356" s="264" t="s">
        <v>18340</v>
      </c>
      <c r="K1356" s="264" t="s">
        <v>18341</v>
      </c>
    </row>
    <row r="1357" spans="1:11" ht="38.25" x14ac:dyDescent="0.2">
      <c r="A1357" s="261">
        <v>91069</v>
      </c>
      <c r="B1357" s="262" t="s">
        <v>6179</v>
      </c>
      <c r="C1357" s="263" t="s">
        <v>738</v>
      </c>
      <c r="D1357" s="264" t="s">
        <v>13633</v>
      </c>
      <c r="F1357" s="266"/>
      <c r="G1357" s="261" t="s">
        <v>18342</v>
      </c>
      <c r="H1357" s="262" t="s">
        <v>6179</v>
      </c>
      <c r="I1357" s="263" t="s">
        <v>738</v>
      </c>
      <c r="J1357" s="264" t="s">
        <v>13633</v>
      </c>
      <c r="K1357" s="264" t="s">
        <v>18343</v>
      </c>
    </row>
    <row r="1358" spans="1:11" ht="38.25" x14ac:dyDescent="0.2">
      <c r="A1358" s="261">
        <v>91070</v>
      </c>
      <c r="B1358" s="262" t="s">
        <v>6180</v>
      </c>
      <c r="C1358" s="263" t="s">
        <v>738</v>
      </c>
      <c r="D1358" s="264" t="s">
        <v>16595</v>
      </c>
      <c r="F1358" s="266"/>
      <c r="G1358" s="261" t="s">
        <v>18344</v>
      </c>
      <c r="H1358" s="262" t="s">
        <v>6180</v>
      </c>
      <c r="I1358" s="263" t="s">
        <v>738</v>
      </c>
      <c r="J1358" s="264" t="s">
        <v>16595</v>
      </c>
      <c r="K1358" s="264" t="s">
        <v>18345</v>
      </c>
    </row>
    <row r="1359" spans="1:11" ht="38.25" x14ac:dyDescent="0.2">
      <c r="A1359" s="261">
        <v>91071</v>
      </c>
      <c r="B1359" s="262" t="s">
        <v>6181</v>
      </c>
      <c r="C1359" s="263" t="s">
        <v>738</v>
      </c>
      <c r="D1359" s="264" t="s">
        <v>18346</v>
      </c>
      <c r="F1359" s="266"/>
      <c r="G1359" s="261" t="s">
        <v>18347</v>
      </c>
      <c r="H1359" s="262" t="s">
        <v>6181</v>
      </c>
      <c r="I1359" s="263" t="s">
        <v>738</v>
      </c>
      <c r="J1359" s="264" t="s">
        <v>18346</v>
      </c>
      <c r="K1359" s="264" t="s">
        <v>18348</v>
      </c>
    </row>
    <row r="1360" spans="1:11" ht="38.25" x14ac:dyDescent="0.2">
      <c r="A1360" s="261">
        <v>91072</v>
      </c>
      <c r="B1360" s="262" t="s">
        <v>6182</v>
      </c>
      <c r="C1360" s="263" t="s">
        <v>738</v>
      </c>
      <c r="D1360" s="264" t="s">
        <v>18349</v>
      </c>
      <c r="F1360" s="266"/>
      <c r="G1360" s="261" t="s">
        <v>18350</v>
      </c>
      <c r="H1360" s="262" t="s">
        <v>6182</v>
      </c>
      <c r="I1360" s="263" t="s">
        <v>738</v>
      </c>
      <c r="J1360" s="264" t="s">
        <v>18349</v>
      </c>
      <c r="K1360" s="264" t="s">
        <v>16630</v>
      </c>
    </row>
    <row r="1361" spans="1:11" ht="38.25" x14ac:dyDescent="0.2">
      <c r="A1361" s="261">
        <v>91073</v>
      </c>
      <c r="B1361" s="262" t="s">
        <v>6183</v>
      </c>
      <c r="C1361" s="263" t="s">
        <v>738</v>
      </c>
      <c r="D1361" s="264" t="s">
        <v>18351</v>
      </c>
      <c r="F1361" s="266"/>
      <c r="G1361" s="261" t="s">
        <v>18352</v>
      </c>
      <c r="H1361" s="262" t="s">
        <v>6183</v>
      </c>
      <c r="I1361" s="263" t="s">
        <v>738</v>
      </c>
      <c r="J1361" s="264" t="s">
        <v>18351</v>
      </c>
      <c r="K1361" s="264" t="s">
        <v>18353</v>
      </c>
    </row>
    <row r="1362" spans="1:11" ht="38.25" x14ac:dyDescent="0.2">
      <c r="A1362" s="261">
        <v>91074</v>
      </c>
      <c r="B1362" s="262" t="s">
        <v>6184</v>
      </c>
      <c r="C1362" s="263" t="s">
        <v>738</v>
      </c>
      <c r="D1362" s="264" t="s">
        <v>18354</v>
      </c>
      <c r="F1362" s="266"/>
      <c r="G1362" s="261" t="s">
        <v>18355</v>
      </c>
      <c r="H1362" s="262" t="s">
        <v>6184</v>
      </c>
      <c r="I1362" s="263" t="s">
        <v>738</v>
      </c>
      <c r="J1362" s="264" t="s">
        <v>18354</v>
      </c>
      <c r="K1362" s="264" t="s">
        <v>18356</v>
      </c>
    </row>
    <row r="1363" spans="1:11" ht="38.25" x14ac:dyDescent="0.2">
      <c r="A1363" s="261">
        <v>91075</v>
      </c>
      <c r="B1363" s="262" t="s">
        <v>6185</v>
      </c>
      <c r="C1363" s="263" t="s">
        <v>738</v>
      </c>
      <c r="D1363" s="264" t="s">
        <v>18357</v>
      </c>
      <c r="F1363" s="266"/>
      <c r="G1363" s="261" t="s">
        <v>18358</v>
      </c>
      <c r="H1363" s="262" t="s">
        <v>6185</v>
      </c>
      <c r="I1363" s="263" t="s">
        <v>738</v>
      </c>
      <c r="J1363" s="264" t="s">
        <v>18357</v>
      </c>
      <c r="K1363" s="264" t="s">
        <v>18359</v>
      </c>
    </row>
    <row r="1364" spans="1:11" ht="38.25" x14ac:dyDescent="0.2">
      <c r="A1364" s="261">
        <v>91076</v>
      </c>
      <c r="B1364" s="262" t="s">
        <v>6186</v>
      </c>
      <c r="C1364" s="263" t="s">
        <v>738</v>
      </c>
      <c r="D1364" s="264" t="s">
        <v>18360</v>
      </c>
      <c r="F1364" s="266"/>
      <c r="G1364" s="261" t="s">
        <v>18361</v>
      </c>
      <c r="H1364" s="262" t="s">
        <v>6186</v>
      </c>
      <c r="I1364" s="263" t="s">
        <v>738</v>
      </c>
      <c r="J1364" s="264" t="s">
        <v>18360</v>
      </c>
      <c r="K1364" s="264" t="s">
        <v>18362</v>
      </c>
    </row>
    <row r="1365" spans="1:11" ht="38.25" x14ac:dyDescent="0.2">
      <c r="A1365" s="261">
        <v>91077</v>
      </c>
      <c r="B1365" s="262" t="s">
        <v>6187</v>
      </c>
      <c r="C1365" s="263" t="s">
        <v>738</v>
      </c>
      <c r="D1365" s="264" t="s">
        <v>18363</v>
      </c>
      <c r="F1365" s="266"/>
      <c r="G1365" s="261" t="s">
        <v>18364</v>
      </c>
      <c r="H1365" s="262" t="s">
        <v>6187</v>
      </c>
      <c r="I1365" s="263" t="s">
        <v>738</v>
      </c>
      <c r="J1365" s="264" t="s">
        <v>18363</v>
      </c>
      <c r="K1365" s="264" t="s">
        <v>18365</v>
      </c>
    </row>
    <row r="1366" spans="1:11" ht="38.25" x14ac:dyDescent="0.2">
      <c r="A1366" s="261">
        <v>91078</v>
      </c>
      <c r="B1366" s="262" t="s">
        <v>6188</v>
      </c>
      <c r="C1366" s="263" t="s">
        <v>738</v>
      </c>
      <c r="D1366" s="264" t="s">
        <v>16914</v>
      </c>
      <c r="F1366" s="266"/>
      <c r="G1366" s="261" t="s">
        <v>18366</v>
      </c>
      <c r="H1366" s="262" t="s">
        <v>6188</v>
      </c>
      <c r="I1366" s="263" t="s">
        <v>738</v>
      </c>
      <c r="J1366" s="264" t="s">
        <v>16914</v>
      </c>
      <c r="K1366" s="264" t="s">
        <v>18367</v>
      </c>
    </row>
    <row r="1367" spans="1:11" ht="38.25" x14ac:dyDescent="0.2">
      <c r="A1367" s="261">
        <v>91079</v>
      </c>
      <c r="B1367" s="262" t="s">
        <v>6190</v>
      </c>
      <c r="C1367" s="263" t="s">
        <v>738</v>
      </c>
      <c r="D1367" s="264" t="s">
        <v>18368</v>
      </c>
      <c r="F1367" s="266"/>
      <c r="G1367" s="261" t="s">
        <v>18369</v>
      </c>
      <c r="H1367" s="262" t="s">
        <v>6190</v>
      </c>
      <c r="I1367" s="263" t="s">
        <v>738</v>
      </c>
      <c r="J1367" s="264" t="s">
        <v>18368</v>
      </c>
      <c r="K1367" s="264" t="s">
        <v>18370</v>
      </c>
    </row>
    <row r="1368" spans="1:11" ht="38.25" x14ac:dyDescent="0.2">
      <c r="A1368" s="261">
        <v>91080</v>
      </c>
      <c r="B1368" s="262" t="s">
        <v>6191</v>
      </c>
      <c r="C1368" s="263" t="s">
        <v>738</v>
      </c>
      <c r="D1368" s="264" t="s">
        <v>18371</v>
      </c>
      <c r="F1368" s="266"/>
      <c r="G1368" s="261" t="s">
        <v>18372</v>
      </c>
      <c r="H1368" s="262" t="s">
        <v>6191</v>
      </c>
      <c r="I1368" s="263" t="s">
        <v>738</v>
      </c>
      <c r="J1368" s="264" t="s">
        <v>18371</v>
      </c>
      <c r="K1368" s="264" t="s">
        <v>18373</v>
      </c>
    </row>
    <row r="1369" spans="1:11" ht="38.25" x14ac:dyDescent="0.2">
      <c r="A1369" s="261">
        <v>91081</v>
      </c>
      <c r="B1369" s="262" t="s">
        <v>6192</v>
      </c>
      <c r="C1369" s="263" t="s">
        <v>738</v>
      </c>
      <c r="D1369" s="264" t="s">
        <v>18374</v>
      </c>
      <c r="F1369" s="266"/>
      <c r="G1369" s="261" t="s">
        <v>18375</v>
      </c>
      <c r="H1369" s="262" t="s">
        <v>6192</v>
      </c>
      <c r="I1369" s="263" t="s">
        <v>738</v>
      </c>
      <c r="J1369" s="264" t="s">
        <v>18374</v>
      </c>
      <c r="K1369" s="264" t="s">
        <v>18376</v>
      </c>
    </row>
    <row r="1370" spans="1:11" ht="38.25" x14ac:dyDescent="0.2">
      <c r="A1370" s="261">
        <v>91082</v>
      </c>
      <c r="B1370" s="262" t="s">
        <v>6193</v>
      </c>
      <c r="C1370" s="263" t="s">
        <v>738</v>
      </c>
      <c r="D1370" s="264" t="s">
        <v>18377</v>
      </c>
      <c r="F1370" s="266"/>
      <c r="G1370" s="261" t="s">
        <v>18378</v>
      </c>
      <c r="H1370" s="262" t="s">
        <v>6193</v>
      </c>
      <c r="I1370" s="263" t="s">
        <v>738</v>
      </c>
      <c r="J1370" s="264" t="s">
        <v>18377</v>
      </c>
      <c r="K1370" s="264" t="s">
        <v>18379</v>
      </c>
    </row>
    <row r="1371" spans="1:11" ht="38.25" x14ac:dyDescent="0.2">
      <c r="A1371" s="261">
        <v>91083</v>
      </c>
      <c r="B1371" s="262" t="s">
        <v>6194</v>
      </c>
      <c r="C1371" s="263" t="s">
        <v>738</v>
      </c>
      <c r="D1371" s="264" t="s">
        <v>18380</v>
      </c>
      <c r="F1371" s="266"/>
      <c r="G1371" s="261" t="s">
        <v>18381</v>
      </c>
      <c r="H1371" s="262" t="s">
        <v>6194</v>
      </c>
      <c r="I1371" s="263" t="s">
        <v>738</v>
      </c>
      <c r="J1371" s="264" t="s">
        <v>18380</v>
      </c>
      <c r="K1371" s="264" t="s">
        <v>18382</v>
      </c>
    </row>
    <row r="1372" spans="1:11" ht="38.25" x14ac:dyDescent="0.2">
      <c r="A1372" s="261">
        <v>91084</v>
      </c>
      <c r="B1372" s="262" t="s">
        <v>6196</v>
      </c>
      <c r="C1372" s="263" t="s">
        <v>738</v>
      </c>
      <c r="D1372" s="264" t="s">
        <v>18383</v>
      </c>
      <c r="F1372" s="266"/>
      <c r="G1372" s="267" t="s">
        <v>18384</v>
      </c>
      <c r="H1372" s="262" t="s">
        <v>6196</v>
      </c>
      <c r="I1372" s="263" t="s">
        <v>738</v>
      </c>
      <c r="J1372" s="264" t="s">
        <v>18383</v>
      </c>
      <c r="K1372" s="264" t="s">
        <v>18385</v>
      </c>
    </row>
    <row r="1373" spans="1:11" ht="38.25" x14ac:dyDescent="0.2">
      <c r="A1373" s="261">
        <v>91086</v>
      </c>
      <c r="B1373" s="262" t="s">
        <v>6197</v>
      </c>
      <c r="C1373" s="263" t="s">
        <v>738</v>
      </c>
      <c r="D1373" s="264" t="s">
        <v>18386</v>
      </c>
      <c r="F1373" s="266"/>
      <c r="G1373" s="267" t="s">
        <v>18387</v>
      </c>
      <c r="H1373" s="262" t="s">
        <v>6197</v>
      </c>
      <c r="I1373" s="263" t="s">
        <v>738</v>
      </c>
      <c r="J1373" s="264" t="s">
        <v>18386</v>
      </c>
      <c r="K1373" s="264" t="s">
        <v>18388</v>
      </c>
    </row>
    <row r="1374" spans="1:11" ht="38.25" x14ac:dyDescent="0.2">
      <c r="A1374" s="261">
        <v>91087</v>
      </c>
      <c r="B1374" s="262" t="s">
        <v>6198</v>
      </c>
      <c r="C1374" s="263" t="s">
        <v>738</v>
      </c>
      <c r="D1374" s="264" t="s">
        <v>18389</v>
      </c>
      <c r="F1374" s="266"/>
      <c r="G1374" s="267" t="s">
        <v>18390</v>
      </c>
      <c r="H1374" s="262" t="s">
        <v>6198</v>
      </c>
      <c r="I1374" s="263" t="s">
        <v>738</v>
      </c>
      <c r="J1374" s="264" t="s">
        <v>18389</v>
      </c>
      <c r="K1374" s="264" t="s">
        <v>18391</v>
      </c>
    </row>
    <row r="1375" spans="1:11" ht="38.25" x14ac:dyDescent="0.2">
      <c r="A1375" s="261">
        <v>91088</v>
      </c>
      <c r="B1375" s="262" t="s">
        <v>6199</v>
      </c>
      <c r="C1375" s="263" t="s">
        <v>738</v>
      </c>
      <c r="D1375" s="264" t="s">
        <v>18392</v>
      </c>
      <c r="F1375" s="266"/>
      <c r="G1375" s="267" t="s">
        <v>18393</v>
      </c>
      <c r="H1375" s="262" t="s">
        <v>6199</v>
      </c>
      <c r="I1375" s="263" t="s">
        <v>738</v>
      </c>
      <c r="J1375" s="264" t="s">
        <v>18392</v>
      </c>
      <c r="K1375" s="264" t="s">
        <v>18394</v>
      </c>
    </row>
    <row r="1376" spans="1:11" ht="38.25" x14ac:dyDescent="0.2">
      <c r="A1376" s="261">
        <v>91089</v>
      </c>
      <c r="B1376" s="262" t="s">
        <v>6200</v>
      </c>
      <c r="C1376" s="263" t="s">
        <v>738</v>
      </c>
      <c r="D1376" s="264" t="s">
        <v>16632</v>
      </c>
      <c r="F1376" s="266"/>
      <c r="G1376" s="267" t="s">
        <v>18395</v>
      </c>
      <c r="H1376" s="262" t="s">
        <v>6200</v>
      </c>
      <c r="I1376" s="263" t="s">
        <v>738</v>
      </c>
      <c r="J1376" s="264" t="s">
        <v>16632</v>
      </c>
      <c r="K1376" s="264" t="s">
        <v>14434</v>
      </c>
    </row>
    <row r="1377" spans="1:11" ht="38.25" x14ac:dyDescent="0.2">
      <c r="A1377" s="261">
        <v>91090</v>
      </c>
      <c r="B1377" s="262" t="s">
        <v>6201</v>
      </c>
      <c r="C1377" s="263" t="s">
        <v>738</v>
      </c>
      <c r="D1377" s="264" t="s">
        <v>18396</v>
      </c>
      <c r="F1377" s="266"/>
      <c r="G1377" s="267" t="s">
        <v>18397</v>
      </c>
      <c r="H1377" s="262" t="s">
        <v>6201</v>
      </c>
      <c r="I1377" s="263" t="s">
        <v>738</v>
      </c>
      <c r="J1377" s="264" t="s">
        <v>18396</v>
      </c>
      <c r="K1377" s="264" t="s">
        <v>18398</v>
      </c>
    </row>
    <row r="1378" spans="1:11" ht="38.25" x14ac:dyDescent="0.2">
      <c r="A1378" s="261">
        <v>91091</v>
      </c>
      <c r="B1378" s="262" t="s">
        <v>6202</v>
      </c>
      <c r="C1378" s="263" t="s">
        <v>738</v>
      </c>
      <c r="D1378" s="264" t="s">
        <v>18399</v>
      </c>
      <c r="F1378" s="266"/>
      <c r="G1378" s="267" t="s">
        <v>18400</v>
      </c>
      <c r="H1378" s="262" t="s">
        <v>6202</v>
      </c>
      <c r="I1378" s="263" t="s">
        <v>738</v>
      </c>
      <c r="J1378" s="264" t="s">
        <v>18399</v>
      </c>
      <c r="K1378" s="264" t="s">
        <v>18401</v>
      </c>
    </row>
    <row r="1379" spans="1:11" ht="38.25" x14ac:dyDescent="0.2">
      <c r="A1379" s="261">
        <v>91092</v>
      </c>
      <c r="B1379" s="262" t="s">
        <v>6203</v>
      </c>
      <c r="C1379" s="263" t="s">
        <v>738</v>
      </c>
      <c r="D1379" s="264" t="s">
        <v>18402</v>
      </c>
      <c r="F1379" s="266"/>
      <c r="G1379" s="267" t="s">
        <v>18403</v>
      </c>
      <c r="H1379" s="262" t="s">
        <v>6203</v>
      </c>
      <c r="I1379" s="263" t="s">
        <v>738</v>
      </c>
      <c r="J1379" s="264" t="s">
        <v>18402</v>
      </c>
      <c r="K1379" s="264" t="s">
        <v>18404</v>
      </c>
    </row>
    <row r="1380" spans="1:11" ht="38.25" x14ac:dyDescent="0.2">
      <c r="A1380" s="261">
        <v>91093</v>
      </c>
      <c r="B1380" s="262" t="s">
        <v>6205</v>
      </c>
      <c r="C1380" s="263" t="s">
        <v>738</v>
      </c>
      <c r="D1380" s="264" t="s">
        <v>6189</v>
      </c>
      <c r="F1380" s="266"/>
      <c r="G1380" s="267" t="s">
        <v>18405</v>
      </c>
      <c r="H1380" s="262" t="s">
        <v>6205</v>
      </c>
      <c r="I1380" s="263" t="s">
        <v>738</v>
      </c>
      <c r="J1380" s="264" t="s">
        <v>6189</v>
      </c>
      <c r="K1380" s="264" t="s">
        <v>18406</v>
      </c>
    </row>
    <row r="1381" spans="1:11" ht="38.25" x14ac:dyDescent="0.2">
      <c r="A1381" s="261">
        <v>91094</v>
      </c>
      <c r="B1381" s="262" t="s">
        <v>6206</v>
      </c>
      <c r="C1381" s="263" t="s">
        <v>738</v>
      </c>
      <c r="D1381" s="264" t="s">
        <v>18407</v>
      </c>
      <c r="F1381" s="266"/>
      <c r="G1381" s="267" t="s">
        <v>18408</v>
      </c>
      <c r="H1381" s="262" t="s">
        <v>6206</v>
      </c>
      <c r="I1381" s="263" t="s">
        <v>738</v>
      </c>
      <c r="J1381" s="264" t="s">
        <v>18407</v>
      </c>
      <c r="K1381" s="264" t="s">
        <v>18409</v>
      </c>
    </row>
    <row r="1382" spans="1:11" ht="38.25" x14ac:dyDescent="0.2">
      <c r="A1382" s="261">
        <v>91095</v>
      </c>
      <c r="B1382" s="262" t="s">
        <v>6207</v>
      </c>
      <c r="C1382" s="263" t="s">
        <v>738</v>
      </c>
      <c r="D1382" s="264" t="s">
        <v>18410</v>
      </c>
      <c r="F1382" s="266"/>
      <c r="G1382" s="261" t="s">
        <v>18411</v>
      </c>
      <c r="H1382" s="262" t="s">
        <v>6207</v>
      </c>
      <c r="I1382" s="263" t="s">
        <v>738</v>
      </c>
      <c r="J1382" s="264" t="s">
        <v>18410</v>
      </c>
      <c r="K1382" s="264" t="s">
        <v>17533</v>
      </c>
    </row>
    <row r="1383" spans="1:11" ht="38.25" x14ac:dyDescent="0.2">
      <c r="A1383" s="261">
        <v>91096</v>
      </c>
      <c r="B1383" s="262" t="s">
        <v>6208</v>
      </c>
      <c r="C1383" s="263" t="s">
        <v>738</v>
      </c>
      <c r="D1383" s="264" t="s">
        <v>18412</v>
      </c>
      <c r="F1383" s="266"/>
      <c r="G1383" s="261" t="s">
        <v>18413</v>
      </c>
      <c r="H1383" s="262" t="s">
        <v>6208</v>
      </c>
      <c r="I1383" s="263" t="s">
        <v>738</v>
      </c>
      <c r="J1383" s="264" t="s">
        <v>18412</v>
      </c>
      <c r="K1383" s="264" t="s">
        <v>18414</v>
      </c>
    </row>
    <row r="1384" spans="1:11" ht="38.25" x14ac:dyDescent="0.2">
      <c r="A1384" s="261">
        <v>91097</v>
      </c>
      <c r="B1384" s="262" t="s">
        <v>6209</v>
      </c>
      <c r="C1384" s="263" t="s">
        <v>738</v>
      </c>
      <c r="D1384" s="264" t="s">
        <v>14429</v>
      </c>
      <c r="F1384" s="266"/>
      <c r="G1384" s="261" t="s">
        <v>18415</v>
      </c>
      <c r="H1384" s="262" t="s">
        <v>6209</v>
      </c>
      <c r="I1384" s="263" t="s">
        <v>738</v>
      </c>
      <c r="J1384" s="264" t="s">
        <v>14429</v>
      </c>
      <c r="K1384" s="264" t="s">
        <v>18416</v>
      </c>
    </row>
    <row r="1385" spans="1:11" ht="38.25" x14ac:dyDescent="0.2">
      <c r="A1385" s="261">
        <v>91098</v>
      </c>
      <c r="B1385" s="262" t="s">
        <v>6210</v>
      </c>
      <c r="C1385" s="263" t="s">
        <v>738</v>
      </c>
      <c r="D1385" s="264" t="s">
        <v>15133</v>
      </c>
      <c r="F1385" s="266"/>
      <c r="G1385" s="261" t="s">
        <v>18417</v>
      </c>
      <c r="H1385" s="262" t="s">
        <v>6210</v>
      </c>
      <c r="I1385" s="263" t="s">
        <v>738</v>
      </c>
      <c r="J1385" s="264" t="s">
        <v>15133</v>
      </c>
      <c r="K1385" s="264" t="s">
        <v>18418</v>
      </c>
    </row>
    <row r="1386" spans="1:11" ht="38.25" x14ac:dyDescent="0.2">
      <c r="A1386" s="261">
        <v>91099</v>
      </c>
      <c r="B1386" s="262" t="s">
        <v>6211</v>
      </c>
      <c r="C1386" s="263" t="s">
        <v>738</v>
      </c>
      <c r="D1386" s="264" t="s">
        <v>12694</v>
      </c>
      <c r="F1386" s="266"/>
      <c r="G1386" s="261" t="s">
        <v>18419</v>
      </c>
      <c r="H1386" s="262" t="s">
        <v>6211</v>
      </c>
      <c r="I1386" s="263" t="s">
        <v>738</v>
      </c>
      <c r="J1386" s="264" t="s">
        <v>12694</v>
      </c>
      <c r="K1386" s="264" t="s">
        <v>18420</v>
      </c>
    </row>
    <row r="1387" spans="1:11" ht="38.25" x14ac:dyDescent="0.2">
      <c r="A1387" s="261">
        <v>91100</v>
      </c>
      <c r="B1387" s="262" t="s">
        <v>6212</v>
      </c>
      <c r="C1387" s="263" t="s">
        <v>738</v>
      </c>
      <c r="D1387" s="264" t="s">
        <v>18421</v>
      </c>
      <c r="F1387" s="266"/>
      <c r="G1387" s="261" t="s">
        <v>18422</v>
      </c>
      <c r="H1387" s="262" t="s">
        <v>6212</v>
      </c>
      <c r="I1387" s="263" t="s">
        <v>738</v>
      </c>
      <c r="J1387" s="264" t="s">
        <v>18421</v>
      </c>
      <c r="K1387" s="264" t="s">
        <v>18423</v>
      </c>
    </row>
    <row r="1388" spans="1:11" ht="38.25" x14ac:dyDescent="0.2">
      <c r="A1388" s="261">
        <v>91101</v>
      </c>
      <c r="B1388" s="262" t="s">
        <v>6213</v>
      </c>
      <c r="C1388" s="263" t="s">
        <v>738</v>
      </c>
      <c r="D1388" s="264" t="s">
        <v>18424</v>
      </c>
      <c r="F1388" s="266"/>
      <c r="G1388" s="261" t="s">
        <v>18425</v>
      </c>
      <c r="H1388" s="262" t="s">
        <v>6213</v>
      </c>
      <c r="I1388" s="263" t="s">
        <v>738</v>
      </c>
      <c r="J1388" s="264" t="s">
        <v>18424</v>
      </c>
      <c r="K1388" s="264" t="s">
        <v>18426</v>
      </c>
    </row>
    <row r="1389" spans="1:11" ht="38.25" x14ac:dyDescent="0.2">
      <c r="A1389" s="261">
        <v>93952</v>
      </c>
      <c r="B1389" s="262" t="s">
        <v>6214</v>
      </c>
      <c r="C1389" s="263" t="s">
        <v>776</v>
      </c>
      <c r="D1389" s="264" t="s">
        <v>18427</v>
      </c>
      <c r="F1389" s="266"/>
      <c r="G1389" s="267" t="s">
        <v>18428</v>
      </c>
      <c r="H1389" s="262" t="s">
        <v>6214</v>
      </c>
      <c r="I1389" s="263" t="s">
        <v>776</v>
      </c>
      <c r="J1389" s="264" t="s">
        <v>18427</v>
      </c>
      <c r="K1389" s="264" t="s">
        <v>18429</v>
      </c>
    </row>
    <row r="1390" spans="1:11" ht="38.25" x14ac:dyDescent="0.2">
      <c r="A1390" s="261">
        <v>93953</v>
      </c>
      <c r="B1390" s="262" t="s">
        <v>6215</v>
      </c>
      <c r="C1390" s="263" t="s">
        <v>776</v>
      </c>
      <c r="D1390" s="264" t="s">
        <v>18430</v>
      </c>
      <c r="F1390" s="266"/>
      <c r="G1390" s="261" t="s">
        <v>18431</v>
      </c>
      <c r="H1390" s="262" t="s">
        <v>6215</v>
      </c>
      <c r="I1390" s="263" t="s">
        <v>776</v>
      </c>
      <c r="J1390" s="264" t="s">
        <v>18430</v>
      </c>
      <c r="K1390" s="264" t="s">
        <v>18432</v>
      </c>
    </row>
    <row r="1391" spans="1:11" ht="38.25" x14ac:dyDescent="0.2">
      <c r="A1391" s="261">
        <v>93954</v>
      </c>
      <c r="B1391" s="262" t="s">
        <v>6216</v>
      </c>
      <c r="C1391" s="263" t="s">
        <v>776</v>
      </c>
      <c r="D1391" s="264" t="s">
        <v>18433</v>
      </c>
      <c r="F1391" s="266"/>
      <c r="G1391" s="261" t="s">
        <v>18434</v>
      </c>
      <c r="H1391" s="262" t="s">
        <v>6216</v>
      </c>
      <c r="I1391" s="263" t="s">
        <v>776</v>
      </c>
      <c r="J1391" s="264" t="s">
        <v>18433</v>
      </c>
      <c r="K1391" s="264" t="s">
        <v>18435</v>
      </c>
    </row>
    <row r="1392" spans="1:11" ht="38.25" x14ac:dyDescent="0.2">
      <c r="A1392" s="261">
        <v>93955</v>
      </c>
      <c r="B1392" s="262" t="s">
        <v>6217</v>
      </c>
      <c r="C1392" s="263" t="s">
        <v>776</v>
      </c>
      <c r="D1392" s="264" t="s">
        <v>18436</v>
      </c>
      <c r="F1392" s="266"/>
      <c r="G1392" s="261" t="s">
        <v>18437</v>
      </c>
      <c r="H1392" s="262" t="s">
        <v>6217</v>
      </c>
      <c r="I1392" s="263" t="s">
        <v>776</v>
      </c>
      <c r="J1392" s="264" t="s">
        <v>18436</v>
      </c>
      <c r="K1392" s="264" t="s">
        <v>18438</v>
      </c>
    </row>
    <row r="1393" spans="1:11" ht="25.5" x14ac:dyDescent="0.2">
      <c r="A1393" s="261">
        <v>93956</v>
      </c>
      <c r="B1393" s="262" t="s">
        <v>6218</v>
      </c>
      <c r="C1393" s="263" t="s">
        <v>776</v>
      </c>
      <c r="D1393" s="264" t="s">
        <v>18439</v>
      </c>
      <c r="F1393" s="266"/>
      <c r="G1393" s="261" t="s">
        <v>18440</v>
      </c>
      <c r="H1393" s="262" t="s">
        <v>6218</v>
      </c>
      <c r="I1393" s="263" t="s">
        <v>776</v>
      </c>
      <c r="J1393" s="264" t="s">
        <v>18439</v>
      </c>
      <c r="K1393" s="264" t="s">
        <v>13447</v>
      </c>
    </row>
    <row r="1394" spans="1:11" ht="38.25" x14ac:dyDescent="0.2">
      <c r="A1394" s="261">
        <v>93957</v>
      </c>
      <c r="B1394" s="262" t="s">
        <v>6219</v>
      </c>
      <c r="C1394" s="263" t="s">
        <v>776</v>
      </c>
      <c r="D1394" s="264" t="s">
        <v>18441</v>
      </c>
      <c r="F1394" s="266"/>
      <c r="G1394" s="261" t="s">
        <v>18442</v>
      </c>
      <c r="H1394" s="262" t="s">
        <v>6219</v>
      </c>
      <c r="I1394" s="263" t="s">
        <v>776</v>
      </c>
      <c r="J1394" s="264" t="s">
        <v>18441</v>
      </c>
      <c r="K1394" s="264" t="s">
        <v>17016</v>
      </c>
    </row>
    <row r="1395" spans="1:11" ht="38.25" x14ac:dyDescent="0.2">
      <c r="A1395" s="261">
        <v>93958</v>
      </c>
      <c r="B1395" s="262" t="s">
        <v>6220</v>
      </c>
      <c r="C1395" s="263" t="s">
        <v>776</v>
      </c>
      <c r="D1395" s="264" t="s">
        <v>18443</v>
      </c>
      <c r="F1395" s="266"/>
      <c r="G1395" s="261" t="s">
        <v>18444</v>
      </c>
      <c r="H1395" s="262" t="s">
        <v>6220</v>
      </c>
      <c r="I1395" s="263" t="s">
        <v>776</v>
      </c>
      <c r="J1395" s="264" t="s">
        <v>18443</v>
      </c>
      <c r="K1395" s="264" t="s">
        <v>18445</v>
      </c>
    </row>
    <row r="1396" spans="1:11" ht="38.25" x14ac:dyDescent="0.2">
      <c r="A1396" s="261">
        <v>93959</v>
      </c>
      <c r="B1396" s="262" t="s">
        <v>6221</v>
      </c>
      <c r="C1396" s="263" t="s">
        <v>776</v>
      </c>
      <c r="D1396" s="264" t="s">
        <v>18446</v>
      </c>
      <c r="F1396" s="266"/>
      <c r="G1396" s="261" t="s">
        <v>18447</v>
      </c>
      <c r="H1396" s="262" t="s">
        <v>6221</v>
      </c>
      <c r="I1396" s="263" t="s">
        <v>776</v>
      </c>
      <c r="J1396" s="264" t="s">
        <v>18446</v>
      </c>
      <c r="K1396" s="264" t="s">
        <v>18448</v>
      </c>
    </row>
    <row r="1397" spans="1:11" ht="38.25" x14ac:dyDescent="0.2">
      <c r="A1397" s="261">
        <v>93960</v>
      </c>
      <c r="B1397" s="262" t="s">
        <v>6222</v>
      </c>
      <c r="C1397" s="263" t="s">
        <v>776</v>
      </c>
      <c r="D1397" s="264" t="s">
        <v>18449</v>
      </c>
      <c r="F1397" s="266"/>
      <c r="G1397" s="261" t="s">
        <v>18450</v>
      </c>
      <c r="H1397" s="262" t="s">
        <v>6222</v>
      </c>
      <c r="I1397" s="263" t="s">
        <v>776</v>
      </c>
      <c r="J1397" s="264" t="s">
        <v>18449</v>
      </c>
      <c r="K1397" s="264" t="s">
        <v>18451</v>
      </c>
    </row>
    <row r="1398" spans="1:11" ht="25.5" x14ac:dyDescent="0.2">
      <c r="A1398" s="261">
        <v>93961</v>
      </c>
      <c r="B1398" s="262" t="s">
        <v>6223</v>
      </c>
      <c r="C1398" s="263" t="s">
        <v>776</v>
      </c>
      <c r="D1398" s="264" t="s">
        <v>18452</v>
      </c>
      <c r="F1398" s="266"/>
      <c r="G1398" s="261" t="s">
        <v>18453</v>
      </c>
      <c r="H1398" s="262" t="s">
        <v>6223</v>
      </c>
      <c r="I1398" s="263" t="s">
        <v>776</v>
      </c>
      <c r="J1398" s="264" t="s">
        <v>18452</v>
      </c>
      <c r="K1398" s="264" t="s">
        <v>18454</v>
      </c>
    </row>
    <row r="1399" spans="1:11" ht="38.25" x14ac:dyDescent="0.2">
      <c r="A1399" s="261">
        <v>93962</v>
      </c>
      <c r="B1399" s="262" t="s">
        <v>6224</v>
      </c>
      <c r="C1399" s="263" t="s">
        <v>776</v>
      </c>
      <c r="D1399" s="264" t="s">
        <v>18455</v>
      </c>
      <c r="F1399" s="266"/>
      <c r="G1399" s="261" t="s">
        <v>18456</v>
      </c>
      <c r="H1399" s="262" t="s">
        <v>6224</v>
      </c>
      <c r="I1399" s="263" t="s">
        <v>776</v>
      </c>
      <c r="J1399" s="264" t="s">
        <v>18455</v>
      </c>
      <c r="K1399" s="264" t="s">
        <v>18457</v>
      </c>
    </row>
    <row r="1400" spans="1:11" ht="38.25" x14ac:dyDescent="0.2">
      <c r="A1400" s="261">
        <v>93963</v>
      </c>
      <c r="B1400" s="262" t="s">
        <v>6225</v>
      </c>
      <c r="C1400" s="263" t="s">
        <v>776</v>
      </c>
      <c r="D1400" s="264" t="s">
        <v>18458</v>
      </c>
      <c r="F1400" s="266"/>
      <c r="G1400" s="261" t="s">
        <v>18459</v>
      </c>
      <c r="H1400" s="262" t="s">
        <v>6225</v>
      </c>
      <c r="I1400" s="263" t="s">
        <v>776</v>
      </c>
      <c r="J1400" s="264" t="s">
        <v>18458</v>
      </c>
      <c r="K1400" s="264" t="s">
        <v>18460</v>
      </c>
    </row>
    <row r="1401" spans="1:11" ht="38.25" x14ac:dyDescent="0.2">
      <c r="A1401" s="261">
        <v>93964</v>
      </c>
      <c r="B1401" s="262" t="s">
        <v>6226</v>
      </c>
      <c r="C1401" s="263" t="s">
        <v>776</v>
      </c>
      <c r="D1401" s="264" t="s">
        <v>14716</v>
      </c>
      <c r="F1401" s="266"/>
      <c r="G1401" s="261" t="s">
        <v>18461</v>
      </c>
      <c r="H1401" s="262" t="s">
        <v>6226</v>
      </c>
      <c r="I1401" s="263" t="s">
        <v>776</v>
      </c>
      <c r="J1401" s="264" t="s">
        <v>14716</v>
      </c>
      <c r="K1401" s="264" t="s">
        <v>18462</v>
      </c>
    </row>
    <row r="1402" spans="1:11" ht="38.25" x14ac:dyDescent="0.2">
      <c r="A1402" s="261">
        <v>93965</v>
      </c>
      <c r="B1402" s="262" t="s">
        <v>6227</v>
      </c>
      <c r="C1402" s="263" t="s">
        <v>776</v>
      </c>
      <c r="D1402" s="264" t="s">
        <v>13425</v>
      </c>
      <c r="F1402" s="266"/>
      <c r="G1402" s="261" t="s">
        <v>18463</v>
      </c>
      <c r="H1402" s="262" t="s">
        <v>6227</v>
      </c>
      <c r="I1402" s="263" t="s">
        <v>776</v>
      </c>
      <c r="J1402" s="264" t="s">
        <v>13425</v>
      </c>
      <c r="K1402" s="264" t="s">
        <v>18464</v>
      </c>
    </row>
    <row r="1403" spans="1:11" ht="25.5" x14ac:dyDescent="0.2">
      <c r="A1403" s="261">
        <v>93966</v>
      </c>
      <c r="B1403" s="262" t="s">
        <v>6228</v>
      </c>
      <c r="C1403" s="263" t="s">
        <v>776</v>
      </c>
      <c r="D1403" s="264" t="s">
        <v>18465</v>
      </c>
      <c r="F1403" s="266"/>
      <c r="G1403" s="261" t="s">
        <v>18466</v>
      </c>
      <c r="H1403" s="262" t="s">
        <v>6228</v>
      </c>
      <c r="I1403" s="263" t="s">
        <v>776</v>
      </c>
      <c r="J1403" s="264" t="s">
        <v>18465</v>
      </c>
      <c r="K1403" s="264" t="s">
        <v>14433</v>
      </c>
    </row>
    <row r="1404" spans="1:11" ht="38.25" x14ac:dyDescent="0.2">
      <c r="A1404" s="261">
        <v>93967</v>
      </c>
      <c r="B1404" s="262" t="s">
        <v>6229</v>
      </c>
      <c r="C1404" s="263" t="s">
        <v>776</v>
      </c>
      <c r="D1404" s="264" t="s">
        <v>18467</v>
      </c>
      <c r="F1404" s="266"/>
      <c r="G1404" s="267" t="s">
        <v>18468</v>
      </c>
      <c r="H1404" s="262" t="s">
        <v>6229</v>
      </c>
      <c r="I1404" s="263" t="s">
        <v>776</v>
      </c>
      <c r="J1404" s="264" t="s">
        <v>18467</v>
      </c>
      <c r="K1404" s="264" t="s">
        <v>18469</v>
      </c>
    </row>
    <row r="1405" spans="1:11" ht="38.25" x14ac:dyDescent="0.2">
      <c r="A1405" s="261">
        <v>93968</v>
      </c>
      <c r="B1405" s="262" t="s">
        <v>6230</v>
      </c>
      <c r="C1405" s="263" t="s">
        <v>776</v>
      </c>
      <c r="D1405" s="264" t="s">
        <v>18470</v>
      </c>
      <c r="F1405" s="266"/>
      <c r="G1405" s="267" t="s">
        <v>18471</v>
      </c>
      <c r="H1405" s="262" t="s">
        <v>6230</v>
      </c>
      <c r="I1405" s="263" t="s">
        <v>776</v>
      </c>
      <c r="J1405" s="264" t="s">
        <v>18470</v>
      </c>
      <c r="K1405" s="264" t="s">
        <v>18472</v>
      </c>
    </row>
    <row r="1406" spans="1:11" ht="38.25" x14ac:dyDescent="0.2">
      <c r="A1406" s="261">
        <v>93969</v>
      </c>
      <c r="B1406" s="262" t="s">
        <v>6231</v>
      </c>
      <c r="C1406" s="263" t="s">
        <v>776</v>
      </c>
      <c r="D1406" s="264" t="s">
        <v>18473</v>
      </c>
      <c r="F1406" s="266"/>
      <c r="G1406" s="261" t="s">
        <v>18474</v>
      </c>
      <c r="H1406" s="262" t="s">
        <v>6231</v>
      </c>
      <c r="I1406" s="263" t="s">
        <v>776</v>
      </c>
      <c r="J1406" s="264" t="s">
        <v>18473</v>
      </c>
      <c r="K1406" s="264" t="s">
        <v>18475</v>
      </c>
    </row>
    <row r="1407" spans="1:11" ht="38.25" x14ac:dyDescent="0.2">
      <c r="A1407" s="261">
        <v>93970</v>
      </c>
      <c r="B1407" s="262" t="s">
        <v>6232</v>
      </c>
      <c r="C1407" s="263" t="s">
        <v>776</v>
      </c>
      <c r="D1407" s="264" t="s">
        <v>18476</v>
      </c>
      <c r="F1407" s="266"/>
      <c r="G1407" s="261" t="s">
        <v>18477</v>
      </c>
      <c r="H1407" s="262" t="s">
        <v>6232</v>
      </c>
      <c r="I1407" s="263" t="s">
        <v>776</v>
      </c>
      <c r="J1407" s="264" t="s">
        <v>18476</v>
      </c>
      <c r="K1407" s="264" t="s">
        <v>14353</v>
      </c>
    </row>
    <row r="1408" spans="1:11" ht="25.5" x14ac:dyDescent="0.2">
      <c r="A1408" s="261">
        <v>93971</v>
      </c>
      <c r="B1408" s="262" t="s">
        <v>6233</v>
      </c>
      <c r="C1408" s="263" t="s">
        <v>776</v>
      </c>
      <c r="D1408" s="264" t="s">
        <v>14950</v>
      </c>
      <c r="F1408" s="266"/>
      <c r="G1408" s="261" t="s">
        <v>18478</v>
      </c>
      <c r="H1408" s="262" t="s">
        <v>6233</v>
      </c>
      <c r="I1408" s="263" t="s">
        <v>776</v>
      </c>
      <c r="J1408" s="264" t="s">
        <v>14950</v>
      </c>
      <c r="K1408" s="264" t="s">
        <v>16925</v>
      </c>
    </row>
    <row r="1409" spans="1:11" ht="25.5" x14ac:dyDescent="0.2">
      <c r="A1409" s="261">
        <v>95108</v>
      </c>
      <c r="B1409" s="262" t="s">
        <v>6234</v>
      </c>
      <c r="C1409" s="263" t="s">
        <v>772</v>
      </c>
      <c r="D1409" s="264" t="s">
        <v>13603</v>
      </c>
      <c r="F1409" s="266"/>
      <c r="G1409" s="261" t="s">
        <v>18479</v>
      </c>
      <c r="H1409" s="262" t="s">
        <v>6234</v>
      </c>
      <c r="I1409" s="263" t="s">
        <v>772</v>
      </c>
      <c r="J1409" s="264" t="s">
        <v>13603</v>
      </c>
      <c r="K1409" s="264" t="s">
        <v>4254</v>
      </c>
    </row>
    <row r="1410" spans="1:11" ht="25.5" x14ac:dyDescent="0.2">
      <c r="A1410" s="261">
        <v>83690</v>
      </c>
      <c r="B1410" s="262" t="s">
        <v>6235</v>
      </c>
      <c r="C1410" s="263" t="s">
        <v>737</v>
      </c>
      <c r="D1410" s="264" t="s">
        <v>18480</v>
      </c>
      <c r="F1410" s="266"/>
      <c r="G1410" s="261" t="s">
        <v>18481</v>
      </c>
      <c r="H1410" s="262" t="s">
        <v>6235</v>
      </c>
      <c r="I1410" s="263" t="s">
        <v>737</v>
      </c>
      <c r="J1410" s="264" t="s">
        <v>18480</v>
      </c>
      <c r="K1410" s="264" t="s">
        <v>18482</v>
      </c>
    </row>
    <row r="1411" spans="1:11" ht="25.5" x14ac:dyDescent="0.2">
      <c r="A1411" s="268" t="s">
        <v>6236</v>
      </c>
      <c r="B1411" s="262" t="s">
        <v>6237</v>
      </c>
      <c r="C1411" s="263" t="s">
        <v>772</v>
      </c>
      <c r="D1411" s="264" t="s">
        <v>18483</v>
      </c>
      <c r="F1411" s="266"/>
      <c r="G1411" s="261" t="s">
        <v>6236</v>
      </c>
      <c r="H1411" s="262" t="s">
        <v>6237</v>
      </c>
      <c r="I1411" s="263" t="s">
        <v>772</v>
      </c>
      <c r="J1411" s="264" t="s">
        <v>18483</v>
      </c>
      <c r="K1411" s="264" t="s">
        <v>18484</v>
      </c>
    </row>
    <row r="1412" spans="1:11" ht="25.5" x14ac:dyDescent="0.2">
      <c r="A1412" s="268" t="s">
        <v>6238</v>
      </c>
      <c r="B1412" s="262" t="s">
        <v>6239</v>
      </c>
      <c r="C1412" s="263" t="s">
        <v>772</v>
      </c>
      <c r="D1412" s="264" t="s">
        <v>18485</v>
      </c>
      <c r="F1412" s="266"/>
      <c r="G1412" s="261" t="s">
        <v>6238</v>
      </c>
      <c r="H1412" s="262" t="s">
        <v>6239</v>
      </c>
      <c r="I1412" s="263" t="s">
        <v>772</v>
      </c>
      <c r="J1412" s="264" t="s">
        <v>18485</v>
      </c>
      <c r="K1412" s="264" t="s">
        <v>18486</v>
      </c>
    </row>
    <row r="1413" spans="1:11" ht="38.25" x14ac:dyDescent="0.2">
      <c r="A1413" s="268" t="s">
        <v>6240</v>
      </c>
      <c r="B1413" s="262" t="s">
        <v>6241</v>
      </c>
      <c r="C1413" s="263" t="s">
        <v>772</v>
      </c>
      <c r="D1413" s="264" t="s">
        <v>18487</v>
      </c>
      <c r="F1413" s="266"/>
      <c r="G1413" s="261" t="s">
        <v>6240</v>
      </c>
      <c r="H1413" s="262" t="s">
        <v>6241</v>
      </c>
      <c r="I1413" s="263" t="s">
        <v>772</v>
      </c>
      <c r="J1413" s="264" t="s">
        <v>18487</v>
      </c>
      <c r="K1413" s="264" t="s">
        <v>18488</v>
      </c>
    </row>
    <row r="1414" spans="1:11" ht="38.25" x14ac:dyDescent="0.2">
      <c r="A1414" s="268" t="s">
        <v>6242</v>
      </c>
      <c r="B1414" s="262" t="s">
        <v>6243</v>
      </c>
      <c r="C1414" s="263" t="s">
        <v>772</v>
      </c>
      <c r="D1414" s="264" t="s">
        <v>18489</v>
      </c>
      <c r="F1414" s="266"/>
      <c r="G1414" s="261" t="s">
        <v>6242</v>
      </c>
      <c r="H1414" s="262" t="s">
        <v>6243</v>
      </c>
      <c r="I1414" s="263" t="s">
        <v>772</v>
      </c>
      <c r="J1414" s="264" t="s">
        <v>18489</v>
      </c>
      <c r="K1414" s="264" t="s">
        <v>18490</v>
      </c>
    </row>
    <row r="1415" spans="1:11" ht="38.25" x14ac:dyDescent="0.2">
      <c r="A1415" s="268" t="s">
        <v>6244</v>
      </c>
      <c r="B1415" s="262" t="s">
        <v>6245</v>
      </c>
      <c r="C1415" s="263" t="s">
        <v>772</v>
      </c>
      <c r="D1415" s="264" t="s">
        <v>18491</v>
      </c>
      <c r="F1415" s="266"/>
      <c r="G1415" s="261" t="s">
        <v>6244</v>
      </c>
      <c r="H1415" s="262" t="s">
        <v>6245</v>
      </c>
      <c r="I1415" s="263" t="s">
        <v>772</v>
      </c>
      <c r="J1415" s="264" t="s">
        <v>18491</v>
      </c>
      <c r="K1415" s="264" t="s">
        <v>18492</v>
      </c>
    </row>
    <row r="1416" spans="1:11" ht="38.25" x14ac:dyDescent="0.2">
      <c r="A1416" s="268" t="s">
        <v>6246</v>
      </c>
      <c r="B1416" s="262" t="s">
        <v>6247</v>
      </c>
      <c r="C1416" s="263" t="s">
        <v>772</v>
      </c>
      <c r="D1416" s="264" t="s">
        <v>18493</v>
      </c>
      <c r="F1416" s="266"/>
      <c r="G1416" s="261" t="s">
        <v>6246</v>
      </c>
      <c r="H1416" s="262" t="s">
        <v>6247</v>
      </c>
      <c r="I1416" s="263" t="s">
        <v>772</v>
      </c>
      <c r="J1416" s="264" t="s">
        <v>18493</v>
      </c>
      <c r="K1416" s="264" t="s">
        <v>18494</v>
      </c>
    </row>
    <row r="1417" spans="1:11" ht="38.25" x14ac:dyDescent="0.2">
      <c r="A1417" s="268" t="s">
        <v>6248</v>
      </c>
      <c r="B1417" s="262" t="s">
        <v>6249</v>
      </c>
      <c r="C1417" s="263" t="s">
        <v>772</v>
      </c>
      <c r="D1417" s="264" t="s">
        <v>18495</v>
      </c>
      <c r="F1417" s="266"/>
      <c r="G1417" s="261" t="s">
        <v>6248</v>
      </c>
      <c r="H1417" s="262" t="s">
        <v>6249</v>
      </c>
      <c r="I1417" s="263" t="s">
        <v>772</v>
      </c>
      <c r="J1417" s="264" t="s">
        <v>18495</v>
      </c>
      <c r="K1417" s="264" t="s">
        <v>18496</v>
      </c>
    </row>
    <row r="1418" spans="1:11" ht="38.25" x14ac:dyDescent="0.2">
      <c r="A1418" s="268" t="s">
        <v>6250</v>
      </c>
      <c r="B1418" s="262" t="s">
        <v>6251</v>
      </c>
      <c r="C1418" s="263" t="s">
        <v>772</v>
      </c>
      <c r="D1418" s="264" t="s">
        <v>18497</v>
      </c>
      <c r="F1418" s="266"/>
      <c r="G1418" s="261" t="s">
        <v>6250</v>
      </c>
      <c r="H1418" s="262" t="s">
        <v>6251</v>
      </c>
      <c r="I1418" s="263" t="s">
        <v>772</v>
      </c>
      <c r="J1418" s="264" t="s">
        <v>18497</v>
      </c>
      <c r="K1418" s="264" t="s">
        <v>18498</v>
      </c>
    </row>
    <row r="1419" spans="1:11" ht="38.25" x14ac:dyDescent="0.2">
      <c r="A1419" s="268" t="s">
        <v>6252</v>
      </c>
      <c r="B1419" s="262" t="s">
        <v>6253</v>
      </c>
      <c r="C1419" s="263" t="s">
        <v>772</v>
      </c>
      <c r="D1419" s="264" t="s">
        <v>18499</v>
      </c>
      <c r="F1419" s="266"/>
      <c r="G1419" s="261" t="s">
        <v>6252</v>
      </c>
      <c r="H1419" s="262" t="s">
        <v>6253</v>
      </c>
      <c r="I1419" s="263" t="s">
        <v>772</v>
      </c>
      <c r="J1419" s="264" t="s">
        <v>18499</v>
      </c>
      <c r="K1419" s="264" t="s">
        <v>18500</v>
      </c>
    </row>
    <row r="1420" spans="1:11" ht="38.25" x14ac:dyDescent="0.2">
      <c r="A1420" s="268" t="s">
        <v>6254</v>
      </c>
      <c r="B1420" s="262" t="s">
        <v>6255</v>
      </c>
      <c r="C1420" s="263" t="s">
        <v>772</v>
      </c>
      <c r="D1420" s="264" t="s">
        <v>18501</v>
      </c>
      <c r="F1420" s="266"/>
      <c r="G1420" s="261" t="s">
        <v>6254</v>
      </c>
      <c r="H1420" s="262" t="s">
        <v>6255</v>
      </c>
      <c r="I1420" s="263" t="s">
        <v>772</v>
      </c>
      <c r="J1420" s="264" t="s">
        <v>18501</v>
      </c>
      <c r="K1420" s="264" t="s">
        <v>18502</v>
      </c>
    </row>
    <row r="1421" spans="1:11" ht="38.25" x14ac:dyDescent="0.2">
      <c r="A1421" s="268" t="s">
        <v>6256</v>
      </c>
      <c r="B1421" s="262" t="s">
        <v>6257</v>
      </c>
      <c r="C1421" s="263" t="s">
        <v>772</v>
      </c>
      <c r="D1421" s="264" t="s">
        <v>18503</v>
      </c>
      <c r="F1421" s="266"/>
      <c r="G1421" s="261" t="s">
        <v>6256</v>
      </c>
      <c r="H1421" s="262" t="s">
        <v>6257</v>
      </c>
      <c r="I1421" s="263" t="s">
        <v>772</v>
      </c>
      <c r="J1421" s="264" t="s">
        <v>18503</v>
      </c>
      <c r="K1421" s="264" t="s">
        <v>18504</v>
      </c>
    </row>
    <row r="1422" spans="1:11" ht="38.25" x14ac:dyDescent="0.2">
      <c r="A1422" s="268" t="s">
        <v>6258</v>
      </c>
      <c r="B1422" s="262" t="s">
        <v>6259</v>
      </c>
      <c r="C1422" s="263" t="s">
        <v>772</v>
      </c>
      <c r="D1422" s="264" t="s">
        <v>18505</v>
      </c>
      <c r="F1422" s="266"/>
      <c r="G1422" s="261" t="s">
        <v>6258</v>
      </c>
      <c r="H1422" s="262" t="s">
        <v>6259</v>
      </c>
      <c r="I1422" s="263" t="s">
        <v>772</v>
      </c>
      <c r="J1422" s="264" t="s">
        <v>18505</v>
      </c>
      <c r="K1422" s="264" t="s">
        <v>18506</v>
      </c>
    </row>
    <row r="1423" spans="1:11" ht="38.25" x14ac:dyDescent="0.2">
      <c r="A1423" s="268" t="s">
        <v>6260</v>
      </c>
      <c r="B1423" s="262" t="s">
        <v>6261</v>
      </c>
      <c r="C1423" s="263" t="s">
        <v>772</v>
      </c>
      <c r="D1423" s="264" t="s">
        <v>18507</v>
      </c>
      <c r="F1423" s="266"/>
      <c r="G1423" s="261" t="s">
        <v>6260</v>
      </c>
      <c r="H1423" s="262" t="s">
        <v>6261</v>
      </c>
      <c r="I1423" s="263" t="s">
        <v>772</v>
      </c>
      <c r="J1423" s="264" t="s">
        <v>18507</v>
      </c>
      <c r="K1423" s="264" t="s">
        <v>18508</v>
      </c>
    </row>
    <row r="1424" spans="1:11" ht="38.25" x14ac:dyDescent="0.2">
      <c r="A1424" s="268" t="s">
        <v>6262</v>
      </c>
      <c r="B1424" s="262" t="s">
        <v>6263</v>
      </c>
      <c r="C1424" s="263" t="s">
        <v>772</v>
      </c>
      <c r="D1424" s="264" t="s">
        <v>18509</v>
      </c>
      <c r="F1424" s="266"/>
      <c r="G1424" s="261" t="s">
        <v>6262</v>
      </c>
      <c r="H1424" s="262" t="s">
        <v>6263</v>
      </c>
      <c r="I1424" s="263" t="s">
        <v>772</v>
      </c>
      <c r="J1424" s="264" t="s">
        <v>18509</v>
      </c>
      <c r="K1424" s="264" t="s">
        <v>18510</v>
      </c>
    </row>
    <row r="1425" spans="1:11" ht="38.25" x14ac:dyDescent="0.2">
      <c r="A1425" s="268" t="s">
        <v>6264</v>
      </c>
      <c r="B1425" s="262" t="s">
        <v>6265</v>
      </c>
      <c r="C1425" s="263" t="s">
        <v>772</v>
      </c>
      <c r="D1425" s="264" t="s">
        <v>18511</v>
      </c>
      <c r="F1425" s="266"/>
      <c r="G1425" s="261" t="s">
        <v>6264</v>
      </c>
      <c r="H1425" s="262" t="s">
        <v>6265</v>
      </c>
      <c r="I1425" s="263" t="s">
        <v>772</v>
      </c>
      <c r="J1425" s="264" t="s">
        <v>18511</v>
      </c>
      <c r="K1425" s="264" t="s">
        <v>18512</v>
      </c>
    </row>
    <row r="1426" spans="1:11" ht="38.25" x14ac:dyDescent="0.2">
      <c r="A1426" s="268" t="s">
        <v>6266</v>
      </c>
      <c r="B1426" s="262" t="s">
        <v>6267</v>
      </c>
      <c r="C1426" s="263" t="s">
        <v>772</v>
      </c>
      <c r="D1426" s="264" t="s">
        <v>18513</v>
      </c>
      <c r="F1426" s="266"/>
      <c r="G1426" s="261" t="s">
        <v>6266</v>
      </c>
      <c r="H1426" s="262" t="s">
        <v>6267</v>
      </c>
      <c r="I1426" s="263" t="s">
        <v>772</v>
      </c>
      <c r="J1426" s="264" t="s">
        <v>18513</v>
      </c>
      <c r="K1426" s="264" t="s">
        <v>18514</v>
      </c>
    </row>
    <row r="1427" spans="1:11" ht="25.5" x14ac:dyDescent="0.2">
      <c r="A1427" s="268" t="s">
        <v>6268</v>
      </c>
      <c r="B1427" s="262" t="s">
        <v>6269</v>
      </c>
      <c r="C1427" s="263" t="s">
        <v>772</v>
      </c>
      <c r="D1427" s="264" t="s">
        <v>18515</v>
      </c>
      <c r="F1427" s="266"/>
      <c r="G1427" s="261" t="s">
        <v>6268</v>
      </c>
      <c r="H1427" s="262" t="s">
        <v>6269</v>
      </c>
      <c r="I1427" s="263" t="s">
        <v>772</v>
      </c>
      <c r="J1427" s="264" t="s">
        <v>18515</v>
      </c>
      <c r="K1427" s="264" t="s">
        <v>18516</v>
      </c>
    </row>
    <row r="1428" spans="1:11" ht="25.5" x14ac:dyDescent="0.2">
      <c r="A1428" s="268" t="s">
        <v>6270</v>
      </c>
      <c r="B1428" s="262" t="s">
        <v>6271</v>
      </c>
      <c r="C1428" s="263" t="s">
        <v>772</v>
      </c>
      <c r="D1428" s="264" t="s">
        <v>18517</v>
      </c>
      <c r="F1428" s="266"/>
      <c r="G1428" s="261" t="s">
        <v>6270</v>
      </c>
      <c r="H1428" s="262" t="s">
        <v>6271</v>
      </c>
      <c r="I1428" s="263" t="s">
        <v>772</v>
      </c>
      <c r="J1428" s="264" t="s">
        <v>18517</v>
      </c>
      <c r="K1428" s="264" t="s">
        <v>18518</v>
      </c>
    </row>
    <row r="1429" spans="1:11" ht="25.5" x14ac:dyDescent="0.2">
      <c r="A1429" s="268" t="s">
        <v>6272</v>
      </c>
      <c r="B1429" s="262" t="s">
        <v>6273</v>
      </c>
      <c r="C1429" s="263" t="s">
        <v>772</v>
      </c>
      <c r="D1429" s="264" t="s">
        <v>18519</v>
      </c>
      <c r="F1429" s="266"/>
      <c r="G1429" s="261" t="s">
        <v>6272</v>
      </c>
      <c r="H1429" s="262" t="s">
        <v>6273</v>
      </c>
      <c r="I1429" s="263" t="s">
        <v>772</v>
      </c>
      <c r="J1429" s="264" t="s">
        <v>18519</v>
      </c>
      <c r="K1429" s="264" t="s">
        <v>18520</v>
      </c>
    </row>
    <row r="1430" spans="1:11" ht="25.5" x14ac:dyDescent="0.2">
      <c r="A1430" s="268" t="s">
        <v>6274</v>
      </c>
      <c r="B1430" s="262" t="s">
        <v>6275</v>
      </c>
      <c r="C1430" s="263" t="s">
        <v>772</v>
      </c>
      <c r="D1430" s="264" t="s">
        <v>18521</v>
      </c>
      <c r="F1430" s="266"/>
      <c r="G1430" s="261" t="s">
        <v>6274</v>
      </c>
      <c r="H1430" s="262" t="s">
        <v>6275</v>
      </c>
      <c r="I1430" s="263" t="s">
        <v>772</v>
      </c>
      <c r="J1430" s="264" t="s">
        <v>18521</v>
      </c>
      <c r="K1430" s="264" t="s">
        <v>18522</v>
      </c>
    </row>
    <row r="1431" spans="1:11" ht="25.5" x14ac:dyDescent="0.2">
      <c r="A1431" s="268" t="s">
        <v>6276</v>
      </c>
      <c r="B1431" s="262" t="s">
        <v>6277</v>
      </c>
      <c r="C1431" s="263" t="s">
        <v>772</v>
      </c>
      <c r="D1431" s="264" t="s">
        <v>18523</v>
      </c>
      <c r="F1431" s="266"/>
      <c r="G1431" s="261" t="s">
        <v>6276</v>
      </c>
      <c r="H1431" s="262" t="s">
        <v>6277</v>
      </c>
      <c r="I1431" s="263" t="s">
        <v>772</v>
      </c>
      <c r="J1431" s="264" t="s">
        <v>18523</v>
      </c>
      <c r="K1431" s="264" t="s">
        <v>18524</v>
      </c>
    </row>
    <row r="1432" spans="1:11" ht="25.5" x14ac:dyDescent="0.2">
      <c r="A1432" s="268" t="s">
        <v>6278</v>
      </c>
      <c r="B1432" s="262" t="s">
        <v>6279</v>
      </c>
      <c r="C1432" s="263" t="s">
        <v>772</v>
      </c>
      <c r="D1432" s="264" t="s">
        <v>18525</v>
      </c>
      <c r="F1432" s="266"/>
      <c r="G1432" s="261" t="s">
        <v>6278</v>
      </c>
      <c r="H1432" s="262" t="s">
        <v>6279</v>
      </c>
      <c r="I1432" s="263" t="s">
        <v>772</v>
      </c>
      <c r="J1432" s="264" t="s">
        <v>18525</v>
      </c>
      <c r="K1432" s="264" t="s">
        <v>18526</v>
      </c>
    </row>
    <row r="1433" spans="1:11" ht="25.5" x14ac:dyDescent="0.2">
      <c r="A1433" s="268" t="s">
        <v>6280</v>
      </c>
      <c r="B1433" s="262" t="s">
        <v>6281</v>
      </c>
      <c r="C1433" s="263" t="s">
        <v>772</v>
      </c>
      <c r="D1433" s="264" t="s">
        <v>18527</v>
      </c>
      <c r="F1433" s="266"/>
      <c r="G1433" s="261" t="s">
        <v>6280</v>
      </c>
      <c r="H1433" s="262" t="s">
        <v>6281</v>
      </c>
      <c r="I1433" s="263" t="s">
        <v>772</v>
      </c>
      <c r="J1433" s="264" t="s">
        <v>18527</v>
      </c>
      <c r="K1433" s="264" t="s">
        <v>18528</v>
      </c>
    </row>
    <row r="1434" spans="1:11" ht="25.5" x14ac:dyDescent="0.2">
      <c r="A1434" s="268" t="s">
        <v>6282</v>
      </c>
      <c r="B1434" s="262" t="s">
        <v>6283</v>
      </c>
      <c r="C1434" s="263" t="s">
        <v>772</v>
      </c>
      <c r="D1434" s="264" t="s">
        <v>18529</v>
      </c>
      <c r="F1434" s="266"/>
      <c r="G1434" s="261" t="s">
        <v>6282</v>
      </c>
      <c r="H1434" s="262" t="s">
        <v>6283</v>
      </c>
      <c r="I1434" s="263" t="s">
        <v>772</v>
      </c>
      <c r="J1434" s="264" t="s">
        <v>18529</v>
      </c>
      <c r="K1434" s="264" t="s">
        <v>18530</v>
      </c>
    </row>
    <row r="1435" spans="1:11" ht="25.5" x14ac:dyDescent="0.2">
      <c r="A1435" s="268" t="s">
        <v>6284</v>
      </c>
      <c r="B1435" s="262" t="s">
        <v>6285</v>
      </c>
      <c r="C1435" s="263" t="s">
        <v>772</v>
      </c>
      <c r="D1435" s="264" t="s">
        <v>18531</v>
      </c>
      <c r="F1435" s="266"/>
      <c r="G1435" s="261" t="s">
        <v>6284</v>
      </c>
      <c r="H1435" s="262" t="s">
        <v>6285</v>
      </c>
      <c r="I1435" s="263" t="s">
        <v>772</v>
      </c>
      <c r="J1435" s="264" t="s">
        <v>18531</v>
      </c>
      <c r="K1435" s="264" t="s">
        <v>18532</v>
      </c>
    </row>
    <row r="1436" spans="1:11" ht="25.5" x14ac:dyDescent="0.2">
      <c r="A1436" s="268" t="s">
        <v>6286</v>
      </c>
      <c r="B1436" s="262" t="s">
        <v>6287</v>
      </c>
      <c r="C1436" s="263" t="s">
        <v>772</v>
      </c>
      <c r="D1436" s="264" t="s">
        <v>18533</v>
      </c>
      <c r="F1436" s="266"/>
      <c r="G1436" s="261" t="s">
        <v>6286</v>
      </c>
      <c r="H1436" s="262" t="s">
        <v>6287</v>
      </c>
      <c r="I1436" s="263" t="s">
        <v>772</v>
      </c>
      <c r="J1436" s="264" t="s">
        <v>18533</v>
      </c>
      <c r="K1436" s="264" t="s">
        <v>18534</v>
      </c>
    </row>
    <row r="1437" spans="1:11" ht="25.5" x14ac:dyDescent="0.2">
      <c r="A1437" s="268" t="s">
        <v>6288</v>
      </c>
      <c r="B1437" s="262" t="s">
        <v>6289</v>
      </c>
      <c r="C1437" s="263" t="s">
        <v>772</v>
      </c>
      <c r="D1437" s="264" t="s">
        <v>18535</v>
      </c>
      <c r="F1437" s="266"/>
      <c r="G1437" s="261" t="s">
        <v>6288</v>
      </c>
      <c r="H1437" s="262" t="s">
        <v>6289</v>
      </c>
      <c r="I1437" s="263" t="s">
        <v>772</v>
      </c>
      <c r="J1437" s="264" t="s">
        <v>18535</v>
      </c>
      <c r="K1437" s="264" t="s">
        <v>18536</v>
      </c>
    </row>
    <row r="1438" spans="1:11" ht="25.5" x14ac:dyDescent="0.2">
      <c r="A1438" s="268" t="s">
        <v>6290</v>
      </c>
      <c r="B1438" s="262" t="s">
        <v>6291</v>
      </c>
      <c r="C1438" s="263" t="s">
        <v>772</v>
      </c>
      <c r="D1438" s="264" t="s">
        <v>18537</v>
      </c>
      <c r="F1438" s="266"/>
      <c r="G1438" s="261" t="s">
        <v>6290</v>
      </c>
      <c r="H1438" s="262" t="s">
        <v>6291</v>
      </c>
      <c r="I1438" s="263" t="s">
        <v>772</v>
      </c>
      <c r="J1438" s="264" t="s">
        <v>18537</v>
      </c>
      <c r="K1438" s="264" t="s">
        <v>18538</v>
      </c>
    </row>
    <row r="1439" spans="1:11" ht="25.5" x14ac:dyDescent="0.2">
      <c r="A1439" s="268" t="s">
        <v>6292</v>
      </c>
      <c r="B1439" s="262" t="s">
        <v>6293</v>
      </c>
      <c r="C1439" s="263" t="s">
        <v>772</v>
      </c>
      <c r="D1439" s="264" t="s">
        <v>18539</v>
      </c>
      <c r="F1439" s="266"/>
      <c r="G1439" s="261" t="s">
        <v>6292</v>
      </c>
      <c r="H1439" s="262" t="s">
        <v>6293</v>
      </c>
      <c r="I1439" s="263" t="s">
        <v>772</v>
      </c>
      <c r="J1439" s="264" t="s">
        <v>18539</v>
      </c>
      <c r="K1439" s="264" t="s">
        <v>18540</v>
      </c>
    </row>
    <row r="1440" spans="1:11" ht="25.5" x14ac:dyDescent="0.2">
      <c r="A1440" s="268" t="s">
        <v>6294</v>
      </c>
      <c r="B1440" s="262" t="s">
        <v>6295</v>
      </c>
      <c r="C1440" s="263" t="s">
        <v>772</v>
      </c>
      <c r="D1440" s="264" t="s">
        <v>18541</v>
      </c>
      <c r="F1440" s="266"/>
      <c r="G1440" s="261" t="s">
        <v>6294</v>
      </c>
      <c r="H1440" s="262" t="s">
        <v>6295</v>
      </c>
      <c r="I1440" s="263" t="s">
        <v>772</v>
      </c>
      <c r="J1440" s="264" t="s">
        <v>18541</v>
      </c>
      <c r="K1440" s="264" t="s">
        <v>18542</v>
      </c>
    </row>
    <row r="1441" spans="1:11" ht="25.5" x14ac:dyDescent="0.2">
      <c r="A1441" s="268" t="s">
        <v>6296</v>
      </c>
      <c r="B1441" s="262" t="s">
        <v>6297</v>
      </c>
      <c r="C1441" s="263" t="s">
        <v>772</v>
      </c>
      <c r="D1441" s="264" t="s">
        <v>18543</v>
      </c>
      <c r="F1441" s="266"/>
      <c r="G1441" s="261" t="s">
        <v>6296</v>
      </c>
      <c r="H1441" s="262" t="s">
        <v>6297</v>
      </c>
      <c r="I1441" s="263" t="s">
        <v>772</v>
      </c>
      <c r="J1441" s="264" t="s">
        <v>18543</v>
      </c>
      <c r="K1441" s="264" t="s">
        <v>18544</v>
      </c>
    </row>
    <row r="1442" spans="1:11" ht="25.5" x14ac:dyDescent="0.2">
      <c r="A1442" s="268" t="s">
        <v>6298</v>
      </c>
      <c r="B1442" s="262" t="s">
        <v>6299</v>
      </c>
      <c r="C1442" s="263" t="s">
        <v>772</v>
      </c>
      <c r="D1442" s="264" t="s">
        <v>18545</v>
      </c>
      <c r="F1442" s="266"/>
      <c r="G1442" s="261" t="s">
        <v>6298</v>
      </c>
      <c r="H1442" s="262" t="s">
        <v>6299</v>
      </c>
      <c r="I1442" s="263" t="s">
        <v>772</v>
      </c>
      <c r="J1442" s="264" t="s">
        <v>18545</v>
      </c>
      <c r="K1442" s="264" t="s">
        <v>18546</v>
      </c>
    </row>
    <row r="1443" spans="1:11" ht="25.5" x14ac:dyDescent="0.2">
      <c r="A1443" s="268" t="s">
        <v>6300</v>
      </c>
      <c r="B1443" s="262" t="s">
        <v>6301</v>
      </c>
      <c r="C1443" s="263" t="s">
        <v>772</v>
      </c>
      <c r="D1443" s="264" t="s">
        <v>18547</v>
      </c>
      <c r="F1443" s="266"/>
      <c r="G1443" s="261" t="s">
        <v>6300</v>
      </c>
      <c r="H1443" s="262" t="s">
        <v>6301</v>
      </c>
      <c r="I1443" s="263" t="s">
        <v>772</v>
      </c>
      <c r="J1443" s="264" t="s">
        <v>18547</v>
      </c>
      <c r="K1443" s="264" t="s">
        <v>18548</v>
      </c>
    </row>
    <row r="1444" spans="1:11" ht="25.5" x14ac:dyDescent="0.2">
      <c r="A1444" s="268" t="s">
        <v>6302</v>
      </c>
      <c r="B1444" s="262" t="s">
        <v>6303</v>
      </c>
      <c r="C1444" s="263" t="s">
        <v>772</v>
      </c>
      <c r="D1444" s="264" t="s">
        <v>18549</v>
      </c>
      <c r="F1444" s="266"/>
      <c r="G1444" s="261" t="s">
        <v>6302</v>
      </c>
      <c r="H1444" s="262" t="s">
        <v>6303</v>
      </c>
      <c r="I1444" s="263" t="s">
        <v>772</v>
      </c>
      <c r="J1444" s="264" t="s">
        <v>18549</v>
      </c>
      <c r="K1444" s="264" t="s">
        <v>18550</v>
      </c>
    </row>
    <row r="1445" spans="1:11" ht="25.5" x14ac:dyDescent="0.2">
      <c r="A1445" s="268" t="s">
        <v>6304</v>
      </c>
      <c r="B1445" s="262" t="s">
        <v>6305</v>
      </c>
      <c r="C1445" s="263" t="s">
        <v>772</v>
      </c>
      <c r="D1445" s="264" t="s">
        <v>18551</v>
      </c>
      <c r="F1445" s="266"/>
      <c r="G1445" s="261" t="s">
        <v>6304</v>
      </c>
      <c r="H1445" s="262" t="s">
        <v>6305</v>
      </c>
      <c r="I1445" s="263" t="s">
        <v>772</v>
      </c>
      <c r="J1445" s="264" t="s">
        <v>18551</v>
      </c>
      <c r="K1445" s="264" t="s">
        <v>18552</v>
      </c>
    </row>
    <row r="1446" spans="1:11" ht="25.5" x14ac:dyDescent="0.2">
      <c r="A1446" s="268" t="s">
        <v>6306</v>
      </c>
      <c r="B1446" s="262" t="s">
        <v>6307</v>
      </c>
      <c r="C1446" s="263" t="s">
        <v>772</v>
      </c>
      <c r="D1446" s="264" t="s">
        <v>18553</v>
      </c>
      <c r="F1446" s="266"/>
      <c r="G1446" s="267" t="s">
        <v>6306</v>
      </c>
      <c r="H1446" s="262" t="s">
        <v>6307</v>
      </c>
      <c r="I1446" s="263" t="s">
        <v>772</v>
      </c>
      <c r="J1446" s="264" t="s">
        <v>18553</v>
      </c>
      <c r="K1446" s="264" t="s">
        <v>18554</v>
      </c>
    </row>
    <row r="1447" spans="1:11" ht="25.5" x14ac:dyDescent="0.2">
      <c r="A1447" s="268" t="s">
        <v>6308</v>
      </c>
      <c r="B1447" s="262" t="s">
        <v>6309</v>
      </c>
      <c r="C1447" s="263" t="s">
        <v>772</v>
      </c>
      <c r="D1447" s="264" t="s">
        <v>18555</v>
      </c>
      <c r="F1447" s="266"/>
      <c r="G1447" s="267" t="s">
        <v>6308</v>
      </c>
      <c r="H1447" s="262" t="s">
        <v>6309</v>
      </c>
      <c r="I1447" s="263" t="s">
        <v>772</v>
      </c>
      <c r="J1447" s="264" t="s">
        <v>18555</v>
      </c>
      <c r="K1447" s="264" t="s">
        <v>18556</v>
      </c>
    </row>
    <row r="1448" spans="1:11" ht="25.5" x14ac:dyDescent="0.2">
      <c r="A1448" s="268" t="s">
        <v>6310</v>
      </c>
      <c r="B1448" s="262" t="s">
        <v>6311</v>
      </c>
      <c r="C1448" s="263" t="s">
        <v>772</v>
      </c>
      <c r="D1448" s="264" t="s">
        <v>18557</v>
      </c>
      <c r="F1448" s="266"/>
      <c r="G1448" s="267" t="s">
        <v>6310</v>
      </c>
      <c r="H1448" s="262" t="s">
        <v>6311</v>
      </c>
      <c r="I1448" s="263" t="s">
        <v>772</v>
      </c>
      <c r="J1448" s="264" t="s">
        <v>18557</v>
      </c>
      <c r="K1448" s="264" t="s">
        <v>18558</v>
      </c>
    </row>
    <row r="1449" spans="1:11" ht="25.5" x14ac:dyDescent="0.2">
      <c r="A1449" s="268" t="s">
        <v>6312</v>
      </c>
      <c r="B1449" s="262" t="s">
        <v>6313</v>
      </c>
      <c r="C1449" s="263" t="s">
        <v>772</v>
      </c>
      <c r="D1449" s="264" t="s">
        <v>18559</v>
      </c>
      <c r="F1449" s="266"/>
      <c r="G1449" s="267" t="s">
        <v>6312</v>
      </c>
      <c r="H1449" s="262" t="s">
        <v>6313</v>
      </c>
      <c r="I1449" s="263" t="s">
        <v>772</v>
      </c>
      <c r="J1449" s="264" t="s">
        <v>18559</v>
      </c>
      <c r="K1449" s="264" t="s">
        <v>18560</v>
      </c>
    </row>
    <row r="1450" spans="1:11" ht="25.5" x14ac:dyDescent="0.2">
      <c r="A1450" s="268" t="s">
        <v>6314</v>
      </c>
      <c r="B1450" s="262" t="s">
        <v>6315</v>
      </c>
      <c r="C1450" s="263" t="s">
        <v>772</v>
      </c>
      <c r="D1450" s="264" t="s">
        <v>18561</v>
      </c>
      <c r="F1450" s="266"/>
      <c r="G1450" s="267" t="s">
        <v>6314</v>
      </c>
      <c r="H1450" s="262" t="s">
        <v>6315</v>
      </c>
      <c r="I1450" s="263" t="s">
        <v>772</v>
      </c>
      <c r="J1450" s="264" t="s">
        <v>18561</v>
      </c>
      <c r="K1450" s="264" t="s">
        <v>18562</v>
      </c>
    </row>
    <row r="1451" spans="1:11" ht="25.5" x14ac:dyDescent="0.2">
      <c r="A1451" s="268" t="s">
        <v>6316</v>
      </c>
      <c r="B1451" s="262" t="s">
        <v>6317</v>
      </c>
      <c r="C1451" s="263" t="s">
        <v>772</v>
      </c>
      <c r="D1451" s="264" t="s">
        <v>18563</v>
      </c>
      <c r="F1451" s="266"/>
      <c r="G1451" s="267" t="s">
        <v>6316</v>
      </c>
      <c r="H1451" s="262" t="s">
        <v>6317</v>
      </c>
      <c r="I1451" s="263" t="s">
        <v>772</v>
      </c>
      <c r="J1451" s="264" t="s">
        <v>18563</v>
      </c>
      <c r="K1451" s="264" t="s">
        <v>18564</v>
      </c>
    </row>
    <row r="1452" spans="1:11" ht="25.5" x14ac:dyDescent="0.2">
      <c r="A1452" s="268" t="s">
        <v>6318</v>
      </c>
      <c r="B1452" s="262" t="s">
        <v>6319</v>
      </c>
      <c r="C1452" s="263" t="s">
        <v>772</v>
      </c>
      <c r="D1452" s="264" t="s">
        <v>18565</v>
      </c>
      <c r="F1452" s="266"/>
      <c r="G1452" s="267" t="s">
        <v>6318</v>
      </c>
      <c r="H1452" s="262" t="s">
        <v>6319</v>
      </c>
      <c r="I1452" s="263" t="s">
        <v>772</v>
      </c>
      <c r="J1452" s="264" t="s">
        <v>18565</v>
      </c>
      <c r="K1452" s="264" t="s">
        <v>18566</v>
      </c>
    </row>
    <row r="1453" spans="1:11" ht="38.25" x14ac:dyDescent="0.2">
      <c r="A1453" s="268" t="s">
        <v>6320</v>
      </c>
      <c r="B1453" s="262" t="s">
        <v>6321</v>
      </c>
      <c r="C1453" s="263" t="s">
        <v>772</v>
      </c>
      <c r="D1453" s="264" t="s">
        <v>18567</v>
      </c>
      <c r="F1453" s="266"/>
      <c r="G1453" s="267" t="s">
        <v>6320</v>
      </c>
      <c r="H1453" s="262" t="s">
        <v>6321</v>
      </c>
      <c r="I1453" s="263" t="s">
        <v>772</v>
      </c>
      <c r="J1453" s="264" t="s">
        <v>18567</v>
      </c>
      <c r="K1453" s="264" t="s">
        <v>18568</v>
      </c>
    </row>
    <row r="1454" spans="1:11" ht="38.25" x14ac:dyDescent="0.2">
      <c r="A1454" s="268" t="s">
        <v>6322</v>
      </c>
      <c r="B1454" s="262" t="s">
        <v>6323</v>
      </c>
      <c r="C1454" s="263" t="s">
        <v>772</v>
      </c>
      <c r="D1454" s="264" t="s">
        <v>18569</v>
      </c>
      <c r="F1454" s="266"/>
      <c r="G1454" s="267" t="s">
        <v>6322</v>
      </c>
      <c r="H1454" s="262" t="s">
        <v>6323</v>
      </c>
      <c r="I1454" s="263" t="s">
        <v>772</v>
      </c>
      <c r="J1454" s="264" t="s">
        <v>18569</v>
      </c>
      <c r="K1454" s="264" t="s">
        <v>18570</v>
      </c>
    </row>
    <row r="1455" spans="1:11" ht="38.25" x14ac:dyDescent="0.2">
      <c r="A1455" s="268" t="s">
        <v>6324</v>
      </c>
      <c r="B1455" s="262" t="s">
        <v>6325</v>
      </c>
      <c r="C1455" s="263" t="s">
        <v>772</v>
      </c>
      <c r="D1455" s="264" t="s">
        <v>18571</v>
      </c>
      <c r="F1455" s="266"/>
      <c r="G1455" s="267" t="s">
        <v>6324</v>
      </c>
      <c r="H1455" s="262" t="s">
        <v>6325</v>
      </c>
      <c r="I1455" s="263" t="s">
        <v>772</v>
      </c>
      <c r="J1455" s="264" t="s">
        <v>18571</v>
      </c>
      <c r="K1455" s="264" t="s">
        <v>18572</v>
      </c>
    </row>
    <row r="1456" spans="1:11" ht="38.25" x14ac:dyDescent="0.2">
      <c r="A1456" s="268" t="s">
        <v>6326</v>
      </c>
      <c r="B1456" s="262" t="s">
        <v>6327</v>
      </c>
      <c r="C1456" s="263" t="s">
        <v>772</v>
      </c>
      <c r="D1456" s="264" t="s">
        <v>18573</v>
      </c>
      <c r="F1456" s="266"/>
      <c r="G1456" s="267" t="s">
        <v>6326</v>
      </c>
      <c r="H1456" s="262" t="s">
        <v>6327</v>
      </c>
      <c r="I1456" s="263" t="s">
        <v>772</v>
      </c>
      <c r="J1456" s="264" t="s">
        <v>18573</v>
      </c>
      <c r="K1456" s="264" t="s">
        <v>18574</v>
      </c>
    </row>
    <row r="1457" spans="1:11" ht="38.25" x14ac:dyDescent="0.2">
      <c r="A1457" s="268" t="s">
        <v>6328</v>
      </c>
      <c r="B1457" s="262" t="s">
        <v>6329</v>
      </c>
      <c r="C1457" s="263" t="s">
        <v>772</v>
      </c>
      <c r="D1457" s="264" t="s">
        <v>18575</v>
      </c>
      <c r="F1457" s="266"/>
      <c r="G1457" s="267" t="s">
        <v>6328</v>
      </c>
      <c r="H1457" s="262" t="s">
        <v>6329</v>
      </c>
      <c r="I1457" s="263" t="s">
        <v>772</v>
      </c>
      <c r="J1457" s="264" t="s">
        <v>18575</v>
      </c>
      <c r="K1457" s="264" t="s">
        <v>18576</v>
      </c>
    </row>
    <row r="1458" spans="1:11" ht="38.25" x14ac:dyDescent="0.2">
      <c r="A1458" s="268" t="s">
        <v>6330</v>
      </c>
      <c r="B1458" s="262" t="s">
        <v>6331</v>
      </c>
      <c r="C1458" s="263" t="s">
        <v>772</v>
      </c>
      <c r="D1458" s="264" t="s">
        <v>18577</v>
      </c>
      <c r="F1458" s="266"/>
      <c r="G1458" s="267" t="s">
        <v>6330</v>
      </c>
      <c r="H1458" s="262" t="s">
        <v>6331</v>
      </c>
      <c r="I1458" s="263" t="s">
        <v>772</v>
      </c>
      <c r="J1458" s="264" t="s">
        <v>18577</v>
      </c>
      <c r="K1458" s="264" t="s">
        <v>18578</v>
      </c>
    </row>
    <row r="1459" spans="1:11" ht="38.25" x14ac:dyDescent="0.2">
      <c r="A1459" s="268" t="s">
        <v>6332</v>
      </c>
      <c r="B1459" s="262" t="s">
        <v>6333</v>
      </c>
      <c r="C1459" s="263" t="s">
        <v>772</v>
      </c>
      <c r="D1459" s="264" t="s">
        <v>18579</v>
      </c>
      <c r="F1459" s="266"/>
      <c r="G1459" s="267" t="s">
        <v>6332</v>
      </c>
      <c r="H1459" s="262" t="s">
        <v>6333</v>
      </c>
      <c r="I1459" s="263" t="s">
        <v>772</v>
      </c>
      <c r="J1459" s="264" t="s">
        <v>18579</v>
      </c>
      <c r="K1459" s="264" t="s">
        <v>18580</v>
      </c>
    </row>
    <row r="1460" spans="1:11" ht="38.25" x14ac:dyDescent="0.2">
      <c r="A1460" s="268" t="s">
        <v>6334</v>
      </c>
      <c r="B1460" s="262" t="s">
        <v>6335</v>
      </c>
      <c r="C1460" s="263" t="s">
        <v>772</v>
      </c>
      <c r="D1460" s="264" t="s">
        <v>18581</v>
      </c>
      <c r="F1460" s="266"/>
      <c r="G1460" s="267" t="s">
        <v>6334</v>
      </c>
      <c r="H1460" s="262" t="s">
        <v>6335</v>
      </c>
      <c r="I1460" s="263" t="s">
        <v>772</v>
      </c>
      <c r="J1460" s="264" t="s">
        <v>18581</v>
      </c>
      <c r="K1460" s="264" t="s">
        <v>18582</v>
      </c>
    </row>
    <row r="1461" spans="1:11" ht="38.25" x14ac:dyDescent="0.2">
      <c r="A1461" s="268" t="s">
        <v>6336</v>
      </c>
      <c r="B1461" s="262" t="s">
        <v>6337</v>
      </c>
      <c r="C1461" s="263" t="s">
        <v>772</v>
      </c>
      <c r="D1461" s="264" t="s">
        <v>18583</v>
      </c>
      <c r="F1461" s="266"/>
      <c r="G1461" s="267" t="s">
        <v>6336</v>
      </c>
      <c r="H1461" s="262" t="s">
        <v>6337</v>
      </c>
      <c r="I1461" s="263" t="s">
        <v>772</v>
      </c>
      <c r="J1461" s="264" t="s">
        <v>18583</v>
      </c>
      <c r="K1461" s="264" t="s">
        <v>18584</v>
      </c>
    </row>
    <row r="1462" spans="1:11" ht="38.25" x14ac:dyDescent="0.2">
      <c r="A1462" s="268" t="s">
        <v>6338</v>
      </c>
      <c r="B1462" s="262" t="s">
        <v>6339</v>
      </c>
      <c r="C1462" s="263" t="s">
        <v>772</v>
      </c>
      <c r="D1462" s="264" t="s">
        <v>18585</v>
      </c>
      <c r="F1462" s="266"/>
      <c r="G1462" s="261" t="s">
        <v>6338</v>
      </c>
      <c r="H1462" s="262" t="s">
        <v>6339</v>
      </c>
      <c r="I1462" s="263" t="s">
        <v>772</v>
      </c>
      <c r="J1462" s="264" t="s">
        <v>18585</v>
      </c>
      <c r="K1462" s="264" t="s">
        <v>18586</v>
      </c>
    </row>
    <row r="1463" spans="1:11" ht="38.25" x14ac:dyDescent="0.2">
      <c r="A1463" s="268" t="s">
        <v>6340</v>
      </c>
      <c r="B1463" s="262" t="s">
        <v>6341</v>
      </c>
      <c r="C1463" s="263" t="s">
        <v>772</v>
      </c>
      <c r="D1463" s="264" t="s">
        <v>18587</v>
      </c>
      <c r="F1463" s="266"/>
      <c r="G1463" s="261" t="s">
        <v>6340</v>
      </c>
      <c r="H1463" s="262" t="s">
        <v>6341</v>
      </c>
      <c r="I1463" s="263" t="s">
        <v>772</v>
      </c>
      <c r="J1463" s="264" t="s">
        <v>18587</v>
      </c>
      <c r="K1463" s="264" t="s">
        <v>18588</v>
      </c>
    </row>
    <row r="1464" spans="1:11" ht="38.25" x14ac:dyDescent="0.2">
      <c r="A1464" s="268" t="s">
        <v>6342</v>
      </c>
      <c r="B1464" s="262" t="s">
        <v>6343</v>
      </c>
      <c r="C1464" s="263" t="s">
        <v>772</v>
      </c>
      <c r="D1464" s="264" t="s">
        <v>18589</v>
      </c>
      <c r="F1464" s="266"/>
      <c r="G1464" s="261" t="s">
        <v>6342</v>
      </c>
      <c r="H1464" s="262" t="s">
        <v>6343</v>
      </c>
      <c r="I1464" s="263" t="s">
        <v>772</v>
      </c>
      <c r="J1464" s="264" t="s">
        <v>18589</v>
      </c>
      <c r="K1464" s="264" t="s">
        <v>18590</v>
      </c>
    </row>
    <row r="1465" spans="1:11" ht="38.25" x14ac:dyDescent="0.2">
      <c r="A1465" s="268" t="s">
        <v>6344</v>
      </c>
      <c r="B1465" s="262" t="s">
        <v>6345</v>
      </c>
      <c r="C1465" s="263" t="s">
        <v>772</v>
      </c>
      <c r="D1465" s="264" t="s">
        <v>18591</v>
      </c>
      <c r="F1465" s="266"/>
      <c r="G1465" s="261" t="s">
        <v>6344</v>
      </c>
      <c r="H1465" s="262" t="s">
        <v>6345</v>
      </c>
      <c r="I1465" s="263" t="s">
        <v>772</v>
      </c>
      <c r="J1465" s="264" t="s">
        <v>18591</v>
      </c>
      <c r="K1465" s="264" t="s">
        <v>18592</v>
      </c>
    </row>
    <row r="1466" spans="1:11" ht="38.25" x14ac:dyDescent="0.2">
      <c r="A1466" s="268" t="s">
        <v>6346</v>
      </c>
      <c r="B1466" s="262" t="s">
        <v>6347</v>
      </c>
      <c r="C1466" s="263" t="s">
        <v>772</v>
      </c>
      <c r="D1466" s="264" t="s">
        <v>18593</v>
      </c>
      <c r="F1466" s="266"/>
      <c r="G1466" s="261" t="s">
        <v>6346</v>
      </c>
      <c r="H1466" s="262" t="s">
        <v>6347</v>
      </c>
      <c r="I1466" s="263" t="s">
        <v>772</v>
      </c>
      <c r="J1466" s="264" t="s">
        <v>18593</v>
      </c>
      <c r="K1466" s="264" t="s">
        <v>18594</v>
      </c>
    </row>
    <row r="1467" spans="1:11" ht="38.25" x14ac:dyDescent="0.2">
      <c r="A1467" s="268" t="s">
        <v>6348</v>
      </c>
      <c r="B1467" s="262" t="s">
        <v>6349</v>
      </c>
      <c r="C1467" s="263" t="s">
        <v>772</v>
      </c>
      <c r="D1467" s="264" t="s">
        <v>18595</v>
      </c>
      <c r="F1467" s="266"/>
      <c r="G1467" s="261" t="s">
        <v>6348</v>
      </c>
      <c r="H1467" s="262" t="s">
        <v>6349</v>
      </c>
      <c r="I1467" s="263" t="s">
        <v>772</v>
      </c>
      <c r="J1467" s="264" t="s">
        <v>18595</v>
      </c>
      <c r="K1467" s="264" t="s">
        <v>18596</v>
      </c>
    </row>
    <row r="1468" spans="1:11" ht="38.25" x14ac:dyDescent="0.2">
      <c r="A1468" s="268" t="s">
        <v>6350</v>
      </c>
      <c r="B1468" s="262" t="s">
        <v>6351</v>
      </c>
      <c r="C1468" s="263" t="s">
        <v>772</v>
      </c>
      <c r="D1468" s="264" t="s">
        <v>18597</v>
      </c>
      <c r="F1468" s="266"/>
      <c r="G1468" s="261" t="s">
        <v>6350</v>
      </c>
      <c r="H1468" s="262" t="s">
        <v>6351</v>
      </c>
      <c r="I1468" s="263" t="s">
        <v>772</v>
      </c>
      <c r="J1468" s="264" t="s">
        <v>18597</v>
      </c>
      <c r="K1468" s="264" t="s">
        <v>18598</v>
      </c>
    </row>
    <row r="1469" spans="1:11" ht="51" x14ac:dyDescent="0.2">
      <c r="A1469" s="268" t="s">
        <v>6352</v>
      </c>
      <c r="B1469" s="262" t="s">
        <v>6353</v>
      </c>
      <c r="C1469" s="263" t="s">
        <v>772</v>
      </c>
      <c r="D1469" s="264" t="s">
        <v>18599</v>
      </c>
      <c r="F1469" s="266"/>
      <c r="G1469" s="261" t="s">
        <v>6352</v>
      </c>
      <c r="H1469" s="262" t="s">
        <v>6353</v>
      </c>
      <c r="I1469" s="263" t="s">
        <v>772</v>
      </c>
      <c r="J1469" s="264" t="s">
        <v>18599</v>
      </c>
      <c r="K1469" s="264" t="s">
        <v>18600</v>
      </c>
    </row>
    <row r="1470" spans="1:11" ht="25.5" x14ac:dyDescent="0.2">
      <c r="A1470" s="268" t="s">
        <v>6354</v>
      </c>
      <c r="B1470" s="262" t="s">
        <v>6355</v>
      </c>
      <c r="C1470" s="263" t="s">
        <v>772</v>
      </c>
      <c r="D1470" s="264" t="s">
        <v>18601</v>
      </c>
      <c r="F1470" s="266"/>
      <c r="G1470" s="261" t="s">
        <v>6354</v>
      </c>
      <c r="H1470" s="262" t="s">
        <v>6355</v>
      </c>
      <c r="I1470" s="263" t="s">
        <v>772</v>
      </c>
      <c r="J1470" s="264" t="s">
        <v>18601</v>
      </c>
      <c r="K1470" s="264" t="s">
        <v>18602</v>
      </c>
    </row>
    <row r="1471" spans="1:11" ht="25.5" x14ac:dyDescent="0.2">
      <c r="A1471" s="268" t="s">
        <v>6356</v>
      </c>
      <c r="B1471" s="262" t="s">
        <v>6357</v>
      </c>
      <c r="C1471" s="263" t="s">
        <v>772</v>
      </c>
      <c r="D1471" s="264" t="s">
        <v>18603</v>
      </c>
      <c r="F1471" s="266"/>
      <c r="G1471" s="261" t="s">
        <v>6356</v>
      </c>
      <c r="H1471" s="262" t="s">
        <v>6357</v>
      </c>
      <c r="I1471" s="263" t="s">
        <v>772</v>
      </c>
      <c r="J1471" s="264" t="s">
        <v>18603</v>
      </c>
      <c r="K1471" s="264" t="s">
        <v>18604</v>
      </c>
    </row>
    <row r="1472" spans="1:11" ht="25.5" x14ac:dyDescent="0.2">
      <c r="A1472" s="268" t="s">
        <v>6358</v>
      </c>
      <c r="B1472" s="262" t="s">
        <v>6359</v>
      </c>
      <c r="C1472" s="263" t="s">
        <v>772</v>
      </c>
      <c r="D1472" s="264" t="s">
        <v>18605</v>
      </c>
      <c r="F1472" s="266"/>
      <c r="G1472" s="261" t="s">
        <v>6358</v>
      </c>
      <c r="H1472" s="262" t="s">
        <v>6359</v>
      </c>
      <c r="I1472" s="263" t="s">
        <v>772</v>
      </c>
      <c r="J1472" s="264" t="s">
        <v>18605</v>
      </c>
      <c r="K1472" s="264" t="s">
        <v>18606</v>
      </c>
    </row>
    <row r="1473" spans="1:11" ht="25.5" x14ac:dyDescent="0.2">
      <c r="A1473" s="268" t="s">
        <v>6360</v>
      </c>
      <c r="B1473" s="262" t="s">
        <v>6361</v>
      </c>
      <c r="C1473" s="263" t="s">
        <v>772</v>
      </c>
      <c r="D1473" s="264" t="s">
        <v>18607</v>
      </c>
      <c r="F1473" s="266"/>
      <c r="G1473" s="261" t="s">
        <v>6360</v>
      </c>
      <c r="H1473" s="262" t="s">
        <v>6361</v>
      </c>
      <c r="I1473" s="263" t="s">
        <v>772</v>
      </c>
      <c r="J1473" s="264" t="s">
        <v>18607</v>
      </c>
      <c r="K1473" s="264" t="s">
        <v>18608</v>
      </c>
    </row>
    <row r="1474" spans="1:11" ht="25.5" x14ac:dyDescent="0.2">
      <c r="A1474" s="268" t="s">
        <v>6362</v>
      </c>
      <c r="B1474" s="262" t="s">
        <v>6363</v>
      </c>
      <c r="C1474" s="263" t="s">
        <v>772</v>
      </c>
      <c r="D1474" s="264" t="s">
        <v>18609</v>
      </c>
      <c r="F1474" s="266"/>
      <c r="G1474" s="261" t="s">
        <v>6362</v>
      </c>
      <c r="H1474" s="262" t="s">
        <v>6363</v>
      </c>
      <c r="I1474" s="263" t="s">
        <v>772</v>
      </c>
      <c r="J1474" s="264" t="s">
        <v>18609</v>
      </c>
      <c r="K1474" s="264" t="s">
        <v>18610</v>
      </c>
    </row>
    <row r="1475" spans="1:11" ht="25.5" x14ac:dyDescent="0.2">
      <c r="A1475" s="268" t="s">
        <v>6364</v>
      </c>
      <c r="B1475" s="262" t="s">
        <v>6365</v>
      </c>
      <c r="C1475" s="263" t="s">
        <v>772</v>
      </c>
      <c r="D1475" s="264" t="s">
        <v>18611</v>
      </c>
      <c r="F1475" s="266"/>
      <c r="G1475" s="261" t="s">
        <v>6364</v>
      </c>
      <c r="H1475" s="262" t="s">
        <v>6365</v>
      </c>
      <c r="I1475" s="263" t="s">
        <v>772</v>
      </c>
      <c r="J1475" s="264" t="s">
        <v>18611</v>
      </c>
      <c r="K1475" s="264" t="s">
        <v>18612</v>
      </c>
    </row>
    <row r="1476" spans="1:11" ht="25.5" x14ac:dyDescent="0.2">
      <c r="A1476" s="268" t="s">
        <v>6366</v>
      </c>
      <c r="B1476" s="262" t="s">
        <v>6367</v>
      </c>
      <c r="C1476" s="263" t="s">
        <v>772</v>
      </c>
      <c r="D1476" s="264" t="s">
        <v>18613</v>
      </c>
      <c r="F1476" s="266"/>
      <c r="G1476" s="261" t="s">
        <v>6366</v>
      </c>
      <c r="H1476" s="262" t="s">
        <v>6367</v>
      </c>
      <c r="I1476" s="263" t="s">
        <v>772</v>
      </c>
      <c r="J1476" s="264" t="s">
        <v>18613</v>
      </c>
      <c r="K1476" s="264" t="s">
        <v>18614</v>
      </c>
    </row>
    <row r="1477" spans="1:11" ht="25.5" x14ac:dyDescent="0.2">
      <c r="A1477" s="268" t="s">
        <v>6368</v>
      </c>
      <c r="B1477" s="262" t="s">
        <v>6369</v>
      </c>
      <c r="C1477" s="263" t="s">
        <v>772</v>
      </c>
      <c r="D1477" s="264" t="s">
        <v>18615</v>
      </c>
      <c r="F1477" s="266"/>
      <c r="G1477" s="261" t="s">
        <v>6368</v>
      </c>
      <c r="H1477" s="262" t="s">
        <v>6369</v>
      </c>
      <c r="I1477" s="263" t="s">
        <v>772</v>
      </c>
      <c r="J1477" s="264" t="s">
        <v>18615</v>
      </c>
      <c r="K1477" s="264" t="s">
        <v>18616</v>
      </c>
    </row>
    <row r="1478" spans="1:11" ht="25.5" x14ac:dyDescent="0.2">
      <c r="A1478" s="268" t="s">
        <v>6370</v>
      </c>
      <c r="B1478" s="262" t="s">
        <v>6371</v>
      </c>
      <c r="C1478" s="263" t="s">
        <v>772</v>
      </c>
      <c r="D1478" s="264" t="s">
        <v>18617</v>
      </c>
      <c r="F1478" s="266"/>
      <c r="G1478" s="261" t="s">
        <v>6370</v>
      </c>
      <c r="H1478" s="262" t="s">
        <v>6371</v>
      </c>
      <c r="I1478" s="263" t="s">
        <v>772</v>
      </c>
      <c r="J1478" s="264" t="s">
        <v>18617</v>
      </c>
      <c r="K1478" s="264" t="s">
        <v>18618</v>
      </c>
    </row>
    <row r="1479" spans="1:11" ht="25.5" x14ac:dyDescent="0.2">
      <c r="A1479" s="268" t="s">
        <v>6372</v>
      </c>
      <c r="B1479" s="262" t="s">
        <v>6373</v>
      </c>
      <c r="C1479" s="263" t="s">
        <v>772</v>
      </c>
      <c r="D1479" s="264" t="s">
        <v>18619</v>
      </c>
      <c r="F1479" s="266"/>
      <c r="G1479" s="261" t="s">
        <v>6372</v>
      </c>
      <c r="H1479" s="262" t="s">
        <v>6373</v>
      </c>
      <c r="I1479" s="263" t="s">
        <v>772</v>
      </c>
      <c r="J1479" s="264" t="s">
        <v>18619</v>
      </c>
      <c r="K1479" s="264" t="s">
        <v>18620</v>
      </c>
    </row>
    <row r="1480" spans="1:11" ht="25.5" x14ac:dyDescent="0.2">
      <c r="A1480" s="268" t="s">
        <v>6374</v>
      </c>
      <c r="B1480" s="262" t="s">
        <v>6375</v>
      </c>
      <c r="C1480" s="263" t="s">
        <v>772</v>
      </c>
      <c r="D1480" s="264" t="s">
        <v>18621</v>
      </c>
      <c r="F1480" s="266"/>
      <c r="G1480" s="261" t="s">
        <v>6374</v>
      </c>
      <c r="H1480" s="262" t="s">
        <v>6375</v>
      </c>
      <c r="I1480" s="263" t="s">
        <v>772</v>
      </c>
      <c r="J1480" s="264" t="s">
        <v>18621</v>
      </c>
      <c r="K1480" s="264" t="s">
        <v>18622</v>
      </c>
    </row>
    <row r="1481" spans="1:11" ht="25.5" x14ac:dyDescent="0.2">
      <c r="A1481" s="268" t="s">
        <v>6376</v>
      </c>
      <c r="B1481" s="262" t="s">
        <v>6377</v>
      </c>
      <c r="C1481" s="263" t="s">
        <v>772</v>
      </c>
      <c r="D1481" s="264" t="s">
        <v>18623</v>
      </c>
      <c r="F1481" s="266"/>
      <c r="G1481" s="261" t="s">
        <v>6376</v>
      </c>
      <c r="H1481" s="262" t="s">
        <v>6377</v>
      </c>
      <c r="I1481" s="263" t="s">
        <v>772</v>
      </c>
      <c r="J1481" s="264" t="s">
        <v>18623</v>
      </c>
      <c r="K1481" s="264" t="s">
        <v>18624</v>
      </c>
    </row>
    <row r="1482" spans="1:11" ht="12.75" x14ac:dyDescent="0.2">
      <c r="A1482" s="268" t="s">
        <v>6378</v>
      </c>
      <c r="B1482" s="262" t="s">
        <v>6379</v>
      </c>
      <c r="C1482" s="263" t="s">
        <v>772</v>
      </c>
      <c r="D1482" s="264" t="s">
        <v>15191</v>
      </c>
      <c r="F1482" s="266"/>
      <c r="G1482" s="261" t="s">
        <v>6378</v>
      </c>
      <c r="H1482" s="262" t="s">
        <v>6379</v>
      </c>
      <c r="I1482" s="263" t="s">
        <v>772</v>
      </c>
      <c r="J1482" s="264" t="s">
        <v>15191</v>
      </c>
      <c r="K1482" s="264" t="s">
        <v>18625</v>
      </c>
    </row>
    <row r="1483" spans="1:11" ht="12.75" x14ac:dyDescent="0.2">
      <c r="A1483" s="268" t="s">
        <v>6380</v>
      </c>
      <c r="B1483" s="262" t="s">
        <v>6381</v>
      </c>
      <c r="C1483" s="263" t="s">
        <v>772</v>
      </c>
      <c r="D1483" s="264" t="s">
        <v>18626</v>
      </c>
      <c r="F1483" s="266"/>
      <c r="G1483" s="261" t="s">
        <v>6380</v>
      </c>
      <c r="H1483" s="262" t="s">
        <v>6381</v>
      </c>
      <c r="I1483" s="263" t="s">
        <v>772</v>
      </c>
      <c r="J1483" s="264" t="s">
        <v>18626</v>
      </c>
      <c r="K1483" s="264" t="s">
        <v>18627</v>
      </c>
    </row>
    <row r="1484" spans="1:11" ht="12.75" x14ac:dyDescent="0.2">
      <c r="A1484" s="268" t="s">
        <v>6382</v>
      </c>
      <c r="B1484" s="262" t="s">
        <v>6383</v>
      </c>
      <c r="C1484" s="263" t="s">
        <v>772</v>
      </c>
      <c r="D1484" s="264" t="s">
        <v>18628</v>
      </c>
      <c r="F1484" s="266"/>
      <c r="G1484" s="261" t="s">
        <v>6382</v>
      </c>
      <c r="H1484" s="262" t="s">
        <v>6383</v>
      </c>
      <c r="I1484" s="263" t="s">
        <v>772</v>
      </c>
      <c r="J1484" s="264" t="s">
        <v>18628</v>
      </c>
      <c r="K1484" s="264" t="s">
        <v>18629</v>
      </c>
    </row>
    <row r="1485" spans="1:11" ht="25.5" x14ac:dyDescent="0.2">
      <c r="A1485" s="268" t="s">
        <v>6384</v>
      </c>
      <c r="B1485" s="262" t="s">
        <v>6385</v>
      </c>
      <c r="C1485" s="263" t="s">
        <v>772</v>
      </c>
      <c r="D1485" s="264" t="s">
        <v>18630</v>
      </c>
      <c r="F1485" s="266"/>
      <c r="G1485" s="261" t="s">
        <v>6384</v>
      </c>
      <c r="H1485" s="262" t="s">
        <v>6385</v>
      </c>
      <c r="I1485" s="263" t="s">
        <v>772</v>
      </c>
      <c r="J1485" s="264" t="s">
        <v>18630</v>
      </c>
      <c r="K1485" s="264" t="s">
        <v>18631</v>
      </c>
    </row>
    <row r="1486" spans="1:11" ht="25.5" x14ac:dyDescent="0.2">
      <c r="A1486" s="268" t="s">
        <v>6386</v>
      </c>
      <c r="B1486" s="262" t="s">
        <v>6387</v>
      </c>
      <c r="C1486" s="263" t="s">
        <v>772</v>
      </c>
      <c r="D1486" s="264" t="s">
        <v>18632</v>
      </c>
      <c r="F1486" s="266"/>
      <c r="G1486" s="261" t="s">
        <v>6386</v>
      </c>
      <c r="H1486" s="262" t="s">
        <v>6387</v>
      </c>
      <c r="I1486" s="263" t="s">
        <v>772</v>
      </c>
      <c r="J1486" s="264" t="s">
        <v>18632</v>
      </c>
      <c r="K1486" s="264" t="s">
        <v>18633</v>
      </c>
    </row>
    <row r="1487" spans="1:11" ht="25.5" x14ac:dyDescent="0.2">
      <c r="A1487" s="268" t="s">
        <v>6388</v>
      </c>
      <c r="B1487" s="262" t="s">
        <v>6389</v>
      </c>
      <c r="C1487" s="263" t="s">
        <v>772</v>
      </c>
      <c r="D1487" s="264" t="s">
        <v>18634</v>
      </c>
      <c r="F1487" s="266"/>
      <c r="G1487" s="261" t="s">
        <v>6388</v>
      </c>
      <c r="H1487" s="262" t="s">
        <v>6389</v>
      </c>
      <c r="I1487" s="263" t="s">
        <v>772</v>
      </c>
      <c r="J1487" s="264" t="s">
        <v>18634</v>
      </c>
      <c r="K1487" s="264" t="s">
        <v>18635</v>
      </c>
    </row>
    <row r="1488" spans="1:11" ht="25.5" x14ac:dyDescent="0.2">
      <c r="A1488" s="268" t="s">
        <v>6390</v>
      </c>
      <c r="B1488" s="262" t="s">
        <v>6391</v>
      </c>
      <c r="C1488" s="263" t="s">
        <v>772</v>
      </c>
      <c r="D1488" s="264" t="s">
        <v>18636</v>
      </c>
      <c r="F1488" s="266"/>
      <c r="G1488" s="261" t="s">
        <v>6390</v>
      </c>
      <c r="H1488" s="262" t="s">
        <v>6391</v>
      </c>
      <c r="I1488" s="263" t="s">
        <v>772</v>
      </c>
      <c r="J1488" s="264" t="s">
        <v>18636</v>
      </c>
      <c r="K1488" s="264" t="s">
        <v>18637</v>
      </c>
    </row>
    <row r="1489" spans="1:11" ht="25.5" x14ac:dyDescent="0.2">
      <c r="A1489" s="261">
        <v>83621</v>
      </c>
      <c r="B1489" s="262" t="s">
        <v>6392</v>
      </c>
      <c r="C1489" s="263" t="s">
        <v>772</v>
      </c>
      <c r="D1489" s="264" t="s">
        <v>14881</v>
      </c>
      <c r="F1489" s="266"/>
      <c r="G1489" s="267" t="s">
        <v>18638</v>
      </c>
      <c r="H1489" s="262" t="s">
        <v>6392</v>
      </c>
      <c r="I1489" s="263" t="s">
        <v>772</v>
      </c>
      <c r="J1489" s="264" t="s">
        <v>14881</v>
      </c>
      <c r="K1489" s="264" t="s">
        <v>13020</v>
      </c>
    </row>
    <row r="1490" spans="1:11" ht="25.5" x14ac:dyDescent="0.2">
      <c r="A1490" s="261">
        <v>83659</v>
      </c>
      <c r="B1490" s="262" t="s">
        <v>6393</v>
      </c>
      <c r="C1490" s="263" t="s">
        <v>772</v>
      </c>
      <c r="D1490" s="264" t="s">
        <v>18639</v>
      </c>
      <c r="F1490" s="266"/>
      <c r="G1490" s="267" t="s">
        <v>18640</v>
      </c>
      <c r="H1490" s="262" t="s">
        <v>6393</v>
      </c>
      <c r="I1490" s="263" t="s">
        <v>772</v>
      </c>
      <c r="J1490" s="264" t="s">
        <v>18639</v>
      </c>
      <c r="K1490" s="264" t="s">
        <v>18641</v>
      </c>
    </row>
    <row r="1491" spans="1:11" ht="12.75" x14ac:dyDescent="0.2">
      <c r="A1491" s="261">
        <v>83708</v>
      </c>
      <c r="B1491" s="262" t="s">
        <v>6394</v>
      </c>
      <c r="C1491" s="263" t="s">
        <v>772</v>
      </c>
      <c r="D1491" s="264" t="s">
        <v>18642</v>
      </c>
      <c r="F1491" s="266"/>
      <c r="G1491" s="261" t="s">
        <v>18643</v>
      </c>
      <c r="H1491" s="262" t="s">
        <v>6394</v>
      </c>
      <c r="I1491" s="263" t="s">
        <v>772</v>
      </c>
      <c r="J1491" s="264" t="s">
        <v>18642</v>
      </c>
      <c r="K1491" s="264" t="s">
        <v>18644</v>
      </c>
    </row>
    <row r="1492" spans="1:11" ht="12.75" x14ac:dyDescent="0.2">
      <c r="A1492" s="261">
        <v>83709</v>
      </c>
      <c r="B1492" s="262" t="s">
        <v>6395</v>
      </c>
      <c r="C1492" s="263" t="s">
        <v>772</v>
      </c>
      <c r="D1492" s="264" t="s">
        <v>18645</v>
      </c>
      <c r="F1492" s="266"/>
      <c r="G1492" s="261" t="s">
        <v>18646</v>
      </c>
      <c r="H1492" s="262" t="s">
        <v>6395</v>
      </c>
      <c r="I1492" s="263" t="s">
        <v>772</v>
      </c>
      <c r="J1492" s="264" t="s">
        <v>18645</v>
      </c>
      <c r="K1492" s="264" t="s">
        <v>18647</v>
      </c>
    </row>
    <row r="1493" spans="1:11" ht="12.75" x14ac:dyDescent="0.2">
      <c r="A1493" s="261">
        <v>83710</v>
      </c>
      <c r="B1493" s="262" t="s">
        <v>6396</v>
      </c>
      <c r="C1493" s="263" t="s">
        <v>772</v>
      </c>
      <c r="D1493" s="264" t="s">
        <v>18648</v>
      </c>
      <c r="F1493" s="266"/>
      <c r="G1493" s="261" t="s">
        <v>18649</v>
      </c>
      <c r="H1493" s="262" t="s">
        <v>6396</v>
      </c>
      <c r="I1493" s="263" t="s">
        <v>772</v>
      </c>
      <c r="J1493" s="264" t="s">
        <v>18648</v>
      </c>
      <c r="K1493" s="264" t="s">
        <v>18650</v>
      </c>
    </row>
    <row r="1494" spans="1:11" ht="25.5" x14ac:dyDescent="0.2">
      <c r="A1494" s="261">
        <v>83711</v>
      </c>
      <c r="B1494" s="262" t="s">
        <v>6397</v>
      </c>
      <c r="C1494" s="263" t="s">
        <v>772</v>
      </c>
      <c r="D1494" s="264" t="s">
        <v>18651</v>
      </c>
      <c r="F1494" s="266"/>
      <c r="G1494" s="261" t="s">
        <v>18652</v>
      </c>
      <c r="H1494" s="262" t="s">
        <v>6397</v>
      </c>
      <c r="I1494" s="263" t="s">
        <v>772</v>
      </c>
      <c r="J1494" s="264" t="s">
        <v>18651</v>
      </c>
      <c r="K1494" s="264" t="s">
        <v>18653</v>
      </c>
    </row>
    <row r="1495" spans="1:11" ht="25.5" x14ac:dyDescent="0.2">
      <c r="A1495" s="261">
        <v>83712</v>
      </c>
      <c r="B1495" s="262" t="s">
        <v>6398</v>
      </c>
      <c r="C1495" s="263" t="s">
        <v>772</v>
      </c>
      <c r="D1495" s="264" t="s">
        <v>18654</v>
      </c>
      <c r="F1495" s="266"/>
      <c r="G1495" s="261" t="s">
        <v>18655</v>
      </c>
      <c r="H1495" s="262" t="s">
        <v>6398</v>
      </c>
      <c r="I1495" s="263" t="s">
        <v>772</v>
      </c>
      <c r="J1495" s="264" t="s">
        <v>18654</v>
      </c>
      <c r="K1495" s="264" t="s">
        <v>18656</v>
      </c>
    </row>
    <row r="1496" spans="1:11" ht="25.5" x14ac:dyDescent="0.2">
      <c r="A1496" s="261">
        <v>83713</v>
      </c>
      <c r="B1496" s="262" t="s">
        <v>6399</v>
      </c>
      <c r="C1496" s="263" t="s">
        <v>772</v>
      </c>
      <c r="D1496" s="264" t="s">
        <v>18657</v>
      </c>
      <c r="F1496" s="266"/>
      <c r="G1496" s="261" t="s">
        <v>18658</v>
      </c>
      <c r="H1496" s="262" t="s">
        <v>6399</v>
      </c>
      <c r="I1496" s="263" t="s">
        <v>772</v>
      </c>
      <c r="J1496" s="264" t="s">
        <v>18657</v>
      </c>
      <c r="K1496" s="264" t="s">
        <v>18659</v>
      </c>
    </row>
    <row r="1497" spans="1:11" ht="12.75" x14ac:dyDescent="0.2">
      <c r="A1497" s="261">
        <v>83714</v>
      </c>
      <c r="B1497" s="262" t="s">
        <v>6400</v>
      </c>
      <c r="C1497" s="263" t="s">
        <v>776</v>
      </c>
      <c r="D1497" s="264" t="s">
        <v>18660</v>
      </c>
      <c r="F1497" s="266"/>
      <c r="G1497" s="261" t="s">
        <v>18661</v>
      </c>
      <c r="H1497" s="262" t="s">
        <v>6400</v>
      </c>
      <c r="I1497" s="263" t="s">
        <v>776</v>
      </c>
      <c r="J1497" s="264" t="s">
        <v>18660</v>
      </c>
      <c r="K1497" s="264" t="s">
        <v>18662</v>
      </c>
    </row>
    <row r="1498" spans="1:11" ht="12.75" x14ac:dyDescent="0.2">
      <c r="A1498" s="261">
        <v>83715</v>
      </c>
      <c r="B1498" s="262" t="s">
        <v>6401</v>
      </c>
      <c r="C1498" s="263" t="s">
        <v>776</v>
      </c>
      <c r="D1498" s="264" t="s">
        <v>18663</v>
      </c>
      <c r="F1498" s="266"/>
      <c r="G1498" s="261" t="s">
        <v>18664</v>
      </c>
      <c r="H1498" s="262" t="s">
        <v>6401</v>
      </c>
      <c r="I1498" s="263" t="s">
        <v>776</v>
      </c>
      <c r="J1498" s="264" t="s">
        <v>18663</v>
      </c>
      <c r="K1498" s="264" t="s">
        <v>18665</v>
      </c>
    </row>
    <row r="1499" spans="1:11" ht="25.5" x14ac:dyDescent="0.2">
      <c r="A1499" s="261">
        <v>83716</v>
      </c>
      <c r="B1499" s="262" t="s">
        <v>6402</v>
      </c>
      <c r="C1499" s="263" t="s">
        <v>772</v>
      </c>
      <c r="D1499" s="264" t="s">
        <v>18666</v>
      </c>
      <c r="F1499" s="266"/>
      <c r="G1499" s="261" t="s">
        <v>18667</v>
      </c>
      <c r="H1499" s="262" t="s">
        <v>6402</v>
      </c>
      <c r="I1499" s="263" t="s">
        <v>772</v>
      </c>
      <c r="J1499" s="264" t="s">
        <v>18666</v>
      </c>
      <c r="K1499" s="264" t="s">
        <v>18668</v>
      </c>
    </row>
    <row r="1500" spans="1:11" ht="25.5" x14ac:dyDescent="0.2">
      <c r="A1500" s="261">
        <v>94263</v>
      </c>
      <c r="B1500" s="262" t="s">
        <v>6403</v>
      </c>
      <c r="C1500" s="263" t="s">
        <v>776</v>
      </c>
      <c r="D1500" s="264" t="s">
        <v>14462</v>
      </c>
      <c r="F1500" s="266"/>
      <c r="G1500" s="261" t="s">
        <v>18669</v>
      </c>
      <c r="H1500" s="262" t="s">
        <v>6403</v>
      </c>
      <c r="I1500" s="263" t="s">
        <v>776</v>
      </c>
      <c r="J1500" s="264" t="s">
        <v>14462</v>
      </c>
      <c r="K1500" s="264" t="s">
        <v>16187</v>
      </c>
    </row>
    <row r="1501" spans="1:11" ht="25.5" x14ac:dyDescent="0.2">
      <c r="A1501" s="261">
        <v>94264</v>
      </c>
      <c r="B1501" s="262" t="s">
        <v>6404</v>
      </c>
      <c r="C1501" s="263" t="s">
        <v>776</v>
      </c>
      <c r="D1501" s="264" t="s">
        <v>13237</v>
      </c>
      <c r="F1501" s="266"/>
      <c r="G1501" s="261" t="s">
        <v>18670</v>
      </c>
      <c r="H1501" s="262" t="s">
        <v>6404</v>
      </c>
      <c r="I1501" s="263" t="s">
        <v>776</v>
      </c>
      <c r="J1501" s="264" t="s">
        <v>13237</v>
      </c>
      <c r="K1501" s="264" t="s">
        <v>12978</v>
      </c>
    </row>
    <row r="1502" spans="1:11" ht="25.5" x14ac:dyDescent="0.2">
      <c r="A1502" s="261">
        <v>94265</v>
      </c>
      <c r="B1502" s="262" t="s">
        <v>6406</v>
      </c>
      <c r="C1502" s="263" t="s">
        <v>776</v>
      </c>
      <c r="D1502" s="264" t="s">
        <v>18671</v>
      </c>
      <c r="F1502" s="266"/>
      <c r="G1502" s="261" t="s">
        <v>18672</v>
      </c>
      <c r="H1502" s="262" t="s">
        <v>6406</v>
      </c>
      <c r="I1502" s="263" t="s">
        <v>776</v>
      </c>
      <c r="J1502" s="264" t="s">
        <v>18671</v>
      </c>
      <c r="K1502" s="264" t="s">
        <v>18143</v>
      </c>
    </row>
    <row r="1503" spans="1:11" ht="25.5" x14ac:dyDescent="0.2">
      <c r="A1503" s="261">
        <v>94266</v>
      </c>
      <c r="B1503" s="262" t="s">
        <v>6407</v>
      </c>
      <c r="C1503" s="263" t="s">
        <v>776</v>
      </c>
      <c r="D1503" s="264" t="s">
        <v>13728</v>
      </c>
      <c r="F1503" s="266"/>
      <c r="G1503" s="261" t="s">
        <v>18673</v>
      </c>
      <c r="H1503" s="262" t="s">
        <v>6407</v>
      </c>
      <c r="I1503" s="263" t="s">
        <v>776</v>
      </c>
      <c r="J1503" s="264" t="s">
        <v>13728</v>
      </c>
      <c r="K1503" s="264" t="s">
        <v>14355</v>
      </c>
    </row>
    <row r="1504" spans="1:11" ht="25.5" x14ac:dyDescent="0.2">
      <c r="A1504" s="261">
        <v>94267</v>
      </c>
      <c r="B1504" s="262" t="s">
        <v>6409</v>
      </c>
      <c r="C1504" s="263" t="s">
        <v>776</v>
      </c>
      <c r="D1504" s="264" t="s">
        <v>18674</v>
      </c>
      <c r="F1504" s="266"/>
      <c r="G1504" s="261" t="s">
        <v>18675</v>
      </c>
      <c r="H1504" s="262" t="s">
        <v>6409</v>
      </c>
      <c r="I1504" s="263" t="s">
        <v>776</v>
      </c>
      <c r="J1504" s="264" t="s">
        <v>18674</v>
      </c>
      <c r="K1504" s="264" t="s">
        <v>18676</v>
      </c>
    </row>
    <row r="1505" spans="1:11" ht="25.5" x14ac:dyDescent="0.2">
      <c r="A1505" s="261">
        <v>94268</v>
      </c>
      <c r="B1505" s="262" t="s">
        <v>6411</v>
      </c>
      <c r="C1505" s="263" t="s">
        <v>776</v>
      </c>
      <c r="D1505" s="264" t="s">
        <v>18677</v>
      </c>
      <c r="F1505" s="266"/>
      <c r="G1505" s="261" t="s">
        <v>18678</v>
      </c>
      <c r="H1505" s="262" t="s">
        <v>6411</v>
      </c>
      <c r="I1505" s="263" t="s">
        <v>776</v>
      </c>
      <c r="J1505" s="264" t="s">
        <v>18677</v>
      </c>
      <c r="K1505" s="264" t="s">
        <v>18679</v>
      </c>
    </row>
    <row r="1506" spans="1:11" ht="25.5" x14ac:dyDescent="0.2">
      <c r="A1506" s="261">
        <v>94269</v>
      </c>
      <c r="B1506" s="262" t="s">
        <v>6413</v>
      </c>
      <c r="C1506" s="263" t="s">
        <v>776</v>
      </c>
      <c r="D1506" s="264" t="s">
        <v>18680</v>
      </c>
      <c r="F1506" s="266"/>
      <c r="G1506" s="261" t="s">
        <v>18681</v>
      </c>
      <c r="H1506" s="262" t="s">
        <v>6413</v>
      </c>
      <c r="I1506" s="263" t="s">
        <v>776</v>
      </c>
      <c r="J1506" s="264" t="s">
        <v>18680</v>
      </c>
      <c r="K1506" s="264" t="s">
        <v>9602</v>
      </c>
    </row>
    <row r="1507" spans="1:11" ht="25.5" x14ac:dyDescent="0.2">
      <c r="A1507" s="261">
        <v>94270</v>
      </c>
      <c r="B1507" s="262" t="s">
        <v>6415</v>
      </c>
      <c r="C1507" s="263" t="s">
        <v>776</v>
      </c>
      <c r="D1507" s="264" t="s">
        <v>18682</v>
      </c>
      <c r="F1507" s="266"/>
      <c r="G1507" s="267" t="s">
        <v>18683</v>
      </c>
      <c r="H1507" s="262" t="s">
        <v>6415</v>
      </c>
      <c r="I1507" s="263" t="s">
        <v>776</v>
      </c>
      <c r="J1507" s="264" t="s">
        <v>18682</v>
      </c>
      <c r="K1507" s="264" t="s">
        <v>18684</v>
      </c>
    </row>
    <row r="1508" spans="1:11" ht="25.5" x14ac:dyDescent="0.2">
      <c r="A1508" s="261">
        <v>94271</v>
      </c>
      <c r="B1508" s="262" t="s">
        <v>6416</v>
      </c>
      <c r="C1508" s="263" t="s">
        <v>776</v>
      </c>
      <c r="D1508" s="264" t="s">
        <v>14351</v>
      </c>
      <c r="F1508" s="266"/>
      <c r="G1508" s="267" t="s">
        <v>18685</v>
      </c>
      <c r="H1508" s="262" t="s">
        <v>6416</v>
      </c>
      <c r="I1508" s="263" t="s">
        <v>776</v>
      </c>
      <c r="J1508" s="264" t="s">
        <v>14351</v>
      </c>
      <c r="K1508" s="264" t="s">
        <v>18686</v>
      </c>
    </row>
    <row r="1509" spans="1:11" ht="25.5" x14ac:dyDescent="0.2">
      <c r="A1509" s="261">
        <v>94272</v>
      </c>
      <c r="B1509" s="262" t="s">
        <v>6417</v>
      </c>
      <c r="C1509" s="263" t="s">
        <v>776</v>
      </c>
      <c r="D1509" s="264" t="s">
        <v>18687</v>
      </c>
      <c r="F1509" s="266"/>
      <c r="G1509" s="267" t="s">
        <v>18688</v>
      </c>
      <c r="H1509" s="262" t="s">
        <v>6417</v>
      </c>
      <c r="I1509" s="263" t="s">
        <v>776</v>
      </c>
      <c r="J1509" s="264" t="s">
        <v>18687</v>
      </c>
      <c r="K1509" s="264" t="s">
        <v>18689</v>
      </c>
    </row>
    <row r="1510" spans="1:11" ht="38.25" x14ac:dyDescent="0.2">
      <c r="A1510" s="261">
        <v>94273</v>
      </c>
      <c r="B1510" s="262" t="s">
        <v>6419</v>
      </c>
      <c r="C1510" s="263" t="s">
        <v>776</v>
      </c>
      <c r="D1510" s="264" t="s">
        <v>18690</v>
      </c>
      <c r="F1510" s="266"/>
      <c r="G1510" s="267" t="s">
        <v>18691</v>
      </c>
      <c r="H1510" s="262" t="s">
        <v>6419</v>
      </c>
      <c r="I1510" s="263" t="s">
        <v>776</v>
      </c>
      <c r="J1510" s="264" t="s">
        <v>18690</v>
      </c>
      <c r="K1510" s="264" t="s">
        <v>18692</v>
      </c>
    </row>
    <row r="1511" spans="1:11" ht="38.25" x14ac:dyDescent="0.2">
      <c r="A1511" s="261">
        <v>94274</v>
      </c>
      <c r="B1511" s="262" t="s">
        <v>6420</v>
      </c>
      <c r="C1511" s="263" t="s">
        <v>776</v>
      </c>
      <c r="D1511" s="264" t="s">
        <v>14223</v>
      </c>
      <c r="F1511" s="266"/>
      <c r="G1511" s="267" t="s">
        <v>18693</v>
      </c>
      <c r="H1511" s="262" t="s">
        <v>6420</v>
      </c>
      <c r="I1511" s="263" t="s">
        <v>776</v>
      </c>
      <c r="J1511" s="264" t="s">
        <v>14223</v>
      </c>
      <c r="K1511" s="264" t="s">
        <v>7405</v>
      </c>
    </row>
    <row r="1512" spans="1:11" ht="38.25" x14ac:dyDescent="0.2">
      <c r="A1512" s="261">
        <v>94275</v>
      </c>
      <c r="B1512" s="262" t="s">
        <v>6421</v>
      </c>
      <c r="C1512" s="263" t="s">
        <v>776</v>
      </c>
      <c r="D1512" s="264" t="s">
        <v>18694</v>
      </c>
      <c r="F1512" s="266"/>
      <c r="G1512" s="261" t="s">
        <v>18695</v>
      </c>
      <c r="H1512" s="262" t="s">
        <v>6421</v>
      </c>
      <c r="I1512" s="263" t="s">
        <v>776</v>
      </c>
      <c r="J1512" s="264" t="s">
        <v>18694</v>
      </c>
      <c r="K1512" s="264" t="s">
        <v>18696</v>
      </c>
    </row>
    <row r="1513" spans="1:11" ht="38.25" x14ac:dyDescent="0.2">
      <c r="A1513" s="261">
        <v>94276</v>
      </c>
      <c r="B1513" s="262" t="s">
        <v>6422</v>
      </c>
      <c r="C1513" s="263" t="s">
        <v>776</v>
      </c>
      <c r="D1513" s="264" t="s">
        <v>18697</v>
      </c>
      <c r="F1513" s="266"/>
      <c r="G1513" s="261" t="s">
        <v>18698</v>
      </c>
      <c r="H1513" s="262" t="s">
        <v>6422</v>
      </c>
      <c r="I1513" s="263" t="s">
        <v>776</v>
      </c>
      <c r="J1513" s="264" t="s">
        <v>18697</v>
      </c>
      <c r="K1513" s="264" t="s">
        <v>18699</v>
      </c>
    </row>
    <row r="1514" spans="1:11" ht="25.5" x14ac:dyDescent="0.2">
      <c r="A1514" s="261">
        <v>94281</v>
      </c>
      <c r="B1514" s="262" t="s">
        <v>6424</v>
      </c>
      <c r="C1514" s="263" t="s">
        <v>776</v>
      </c>
      <c r="D1514" s="264" t="s">
        <v>13992</v>
      </c>
      <c r="F1514" s="266"/>
      <c r="G1514" s="261" t="s">
        <v>18700</v>
      </c>
      <c r="H1514" s="262" t="s">
        <v>6424</v>
      </c>
      <c r="I1514" s="263" t="s">
        <v>776</v>
      </c>
      <c r="J1514" s="264" t="s">
        <v>13992</v>
      </c>
      <c r="K1514" s="264" t="s">
        <v>9434</v>
      </c>
    </row>
    <row r="1515" spans="1:11" ht="25.5" x14ac:dyDescent="0.2">
      <c r="A1515" s="261">
        <v>94282</v>
      </c>
      <c r="B1515" s="262" t="s">
        <v>6425</v>
      </c>
      <c r="C1515" s="263" t="s">
        <v>776</v>
      </c>
      <c r="D1515" s="264" t="s">
        <v>4872</v>
      </c>
      <c r="F1515" s="266"/>
      <c r="G1515" s="261" t="s">
        <v>18701</v>
      </c>
      <c r="H1515" s="262" t="s">
        <v>6425</v>
      </c>
      <c r="I1515" s="263" t="s">
        <v>776</v>
      </c>
      <c r="J1515" s="264" t="s">
        <v>4872</v>
      </c>
      <c r="K1515" s="264" t="s">
        <v>18702</v>
      </c>
    </row>
    <row r="1516" spans="1:11" ht="25.5" x14ac:dyDescent="0.2">
      <c r="A1516" s="261">
        <v>94283</v>
      </c>
      <c r="B1516" s="262" t="s">
        <v>6426</v>
      </c>
      <c r="C1516" s="263" t="s">
        <v>776</v>
      </c>
      <c r="D1516" s="264" t="s">
        <v>13857</v>
      </c>
      <c r="F1516" s="266"/>
      <c r="G1516" s="261" t="s">
        <v>18703</v>
      </c>
      <c r="H1516" s="262" t="s">
        <v>6426</v>
      </c>
      <c r="I1516" s="263" t="s">
        <v>776</v>
      </c>
      <c r="J1516" s="264" t="s">
        <v>13857</v>
      </c>
      <c r="K1516" s="264" t="s">
        <v>18704</v>
      </c>
    </row>
    <row r="1517" spans="1:11" ht="25.5" x14ac:dyDescent="0.2">
      <c r="A1517" s="261">
        <v>94284</v>
      </c>
      <c r="B1517" s="262" t="s">
        <v>6427</v>
      </c>
      <c r="C1517" s="263" t="s">
        <v>776</v>
      </c>
      <c r="D1517" s="264" t="s">
        <v>18705</v>
      </c>
      <c r="F1517" s="266"/>
      <c r="G1517" s="261" t="s">
        <v>18706</v>
      </c>
      <c r="H1517" s="262" t="s">
        <v>6427</v>
      </c>
      <c r="I1517" s="263" t="s">
        <v>776</v>
      </c>
      <c r="J1517" s="264" t="s">
        <v>18705</v>
      </c>
      <c r="K1517" s="264" t="s">
        <v>18707</v>
      </c>
    </row>
    <row r="1518" spans="1:11" ht="25.5" x14ac:dyDescent="0.2">
      <c r="A1518" s="261">
        <v>94285</v>
      </c>
      <c r="B1518" s="262" t="s">
        <v>6428</v>
      </c>
      <c r="C1518" s="263" t="s">
        <v>776</v>
      </c>
      <c r="D1518" s="264" t="s">
        <v>18708</v>
      </c>
      <c r="F1518" s="266"/>
      <c r="G1518" s="261" t="s">
        <v>18709</v>
      </c>
      <c r="H1518" s="262" t="s">
        <v>6428</v>
      </c>
      <c r="I1518" s="263" t="s">
        <v>776</v>
      </c>
      <c r="J1518" s="264" t="s">
        <v>18708</v>
      </c>
      <c r="K1518" s="264" t="s">
        <v>14516</v>
      </c>
    </row>
    <row r="1519" spans="1:11" ht="25.5" x14ac:dyDescent="0.2">
      <c r="A1519" s="261">
        <v>94286</v>
      </c>
      <c r="B1519" s="262" t="s">
        <v>6429</v>
      </c>
      <c r="C1519" s="263" t="s">
        <v>776</v>
      </c>
      <c r="D1519" s="264" t="s">
        <v>18710</v>
      </c>
      <c r="F1519" s="266"/>
      <c r="G1519" s="261" t="s">
        <v>18711</v>
      </c>
      <c r="H1519" s="262" t="s">
        <v>6429</v>
      </c>
      <c r="I1519" s="263" t="s">
        <v>776</v>
      </c>
      <c r="J1519" s="264" t="s">
        <v>18710</v>
      </c>
      <c r="K1519" s="264" t="s">
        <v>18712</v>
      </c>
    </row>
    <row r="1520" spans="1:11" ht="25.5" x14ac:dyDescent="0.2">
      <c r="A1520" s="261">
        <v>94287</v>
      </c>
      <c r="B1520" s="262" t="s">
        <v>6430</v>
      </c>
      <c r="C1520" s="263" t="s">
        <v>776</v>
      </c>
      <c r="D1520" s="264" t="s">
        <v>13550</v>
      </c>
      <c r="F1520" s="266"/>
      <c r="G1520" s="261" t="s">
        <v>18713</v>
      </c>
      <c r="H1520" s="262" t="s">
        <v>6430</v>
      </c>
      <c r="I1520" s="263" t="s">
        <v>776</v>
      </c>
      <c r="J1520" s="264" t="s">
        <v>13550</v>
      </c>
      <c r="K1520" s="264" t="s">
        <v>18714</v>
      </c>
    </row>
    <row r="1521" spans="1:11" ht="25.5" x14ac:dyDescent="0.2">
      <c r="A1521" s="261">
        <v>94288</v>
      </c>
      <c r="B1521" s="262" t="s">
        <v>6432</v>
      </c>
      <c r="C1521" s="263" t="s">
        <v>776</v>
      </c>
      <c r="D1521" s="264" t="s">
        <v>18715</v>
      </c>
      <c r="F1521" s="266"/>
      <c r="G1521" s="261" t="s">
        <v>18716</v>
      </c>
      <c r="H1521" s="262" t="s">
        <v>6432</v>
      </c>
      <c r="I1521" s="263" t="s">
        <v>776</v>
      </c>
      <c r="J1521" s="264" t="s">
        <v>18715</v>
      </c>
      <c r="K1521" s="264" t="s">
        <v>14451</v>
      </c>
    </row>
    <row r="1522" spans="1:11" ht="25.5" x14ac:dyDescent="0.2">
      <c r="A1522" s="261">
        <v>94289</v>
      </c>
      <c r="B1522" s="262" t="s">
        <v>6434</v>
      </c>
      <c r="C1522" s="263" t="s">
        <v>776</v>
      </c>
      <c r="D1522" s="264" t="s">
        <v>18717</v>
      </c>
      <c r="F1522" s="266"/>
      <c r="G1522" s="261" t="s">
        <v>18718</v>
      </c>
      <c r="H1522" s="262" t="s">
        <v>6434</v>
      </c>
      <c r="I1522" s="263" t="s">
        <v>776</v>
      </c>
      <c r="J1522" s="264" t="s">
        <v>18717</v>
      </c>
      <c r="K1522" s="264" t="s">
        <v>18719</v>
      </c>
    </row>
    <row r="1523" spans="1:11" ht="25.5" x14ac:dyDescent="0.2">
      <c r="A1523" s="261">
        <v>94290</v>
      </c>
      <c r="B1523" s="262" t="s">
        <v>6436</v>
      </c>
      <c r="C1523" s="263" t="s">
        <v>776</v>
      </c>
      <c r="D1523" s="264" t="s">
        <v>18720</v>
      </c>
      <c r="F1523" s="266"/>
      <c r="G1523" s="261" t="s">
        <v>18721</v>
      </c>
      <c r="H1523" s="262" t="s">
        <v>6436</v>
      </c>
      <c r="I1523" s="263" t="s">
        <v>776</v>
      </c>
      <c r="J1523" s="264" t="s">
        <v>18720</v>
      </c>
      <c r="K1523" s="264" t="s">
        <v>13226</v>
      </c>
    </row>
    <row r="1524" spans="1:11" ht="25.5" x14ac:dyDescent="0.2">
      <c r="A1524" s="261">
        <v>94291</v>
      </c>
      <c r="B1524" s="262" t="s">
        <v>6438</v>
      </c>
      <c r="C1524" s="263" t="s">
        <v>776</v>
      </c>
      <c r="D1524" s="264" t="s">
        <v>13917</v>
      </c>
      <c r="F1524" s="266"/>
      <c r="G1524" s="261" t="s">
        <v>18722</v>
      </c>
      <c r="H1524" s="262" t="s">
        <v>6438</v>
      </c>
      <c r="I1524" s="263" t="s">
        <v>776</v>
      </c>
      <c r="J1524" s="264" t="s">
        <v>13917</v>
      </c>
      <c r="K1524" s="264" t="s">
        <v>7719</v>
      </c>
    </row>
    <row r="1525" spans="1:11" ht="25.5" x14ac:dyDescent="0.2">
      <c r="A1525" s="261">
        <v>94292</v>
      </c>
      <c r="B1525" s="262" t="s">
        <v>6439</v>
      </c>
      <c r="C1525" s="263" t="s">
        <v>776</v>
      </c>
      <c r="D1525" s="264" t="s">
        <v>14828</v>
      </c>
      <c r="F1525" s="266"/>
      <c r="G1525" s="261" t="s">
        <v>18723</v>
      </c>
      <c r="H1525" s="262" t="s">
        <v>6439</v>
      </c>
      <c r="I1525" s="263" t="s">
        <v>776</v>
      </c>
      <c r="J1525" s="264" t="s">
        <v>14828</v>
      </c>
      <c r="K1525" s="264" t="s">
        <v>14760</v>
      </c>
    </row>
    <row r="1526" spans="1:11" ht="25.5" x14ac:dyDescent="0.2">
      <c r="A1526" s="261">
        <v>94293</v>
      </c>
      <c r="B1526" s="262" t="s">
        <v>6440</v>
      </c>
      <c r="C1526" s="263" t="s">
        <v>776</v>
      </c>
      <c r="D1526" s="264" t="s">
        <v>18724</v>
      </c>
      <c r="F1526" s="266"/>
      <c r="G1526" s="261" t="s">
        <v>18725</v>
      </c>
      <c r="H1526" s="262" t="s">
        <v>6440</v>
      </c>
      <c r="I1526" s="263" t="s">
        <v>776</v>
      </c>
      <c r="J1526" s="264" t="s">
        <v>18724</v>
      </c>
      <c r="K1526" s="264" t="s">
        <v>18726</v>
      </c>
    </row>
    <row r="1527" spans="1:11" ht="12.75" x14ac:dyDescent="0.2">
      <c r="A1527" s="261">
        <v>94294</v>
      </c>
      <c r="B1527" s="262" t="s">
        <v>6441</v>
      </c>
      <c r="C1527" s="263" t="s">
        <v>776</v>
      </c>
      <c r="D1527" s="264" t="s">
        <v>8588</v>
      </c>
      <c r="F1527" s="266"/>
      <c r="G1527" s="261" t="s">
        <v>18727</v>
      </c>
      <c r="H1527" s="262" t="s">
        <v>6441</v>
      </c>
      <c r="I1527" s="263" t="s">
        <v>776</v>
      </c>
      <c r="J1527" s="264" t="s">
        <v>8588</v>
      </c>
      <c r="K1527" s="264" t="s">
        <v>7117</v>
      </c>
    </row>
    <row r="1528" spans="1:11" ht="25.5" x14ac:dyDescent="0.2">
      <c r="A1528" s="261">
        <v>94037</v>
      </c>
      <c r="B1528" s="262" t="s">
        <v>6443</v>
      </c>
      <c r="C1528" s="263" t="s">
        <v>738</v>
      </c>
      <c r="D1528" s="264" t="s">
        <v>5040</v>
      </c>
      <c r="F1528" s="266"/>
      <c r="G1528" s="261" t="s">
        <v>18728</v>
      </c>
      <c r="H1528" s="262" t="s">
        <v>6443</v>
      </c>
      <c r="I1528" s="263" t="s">
        <v>738</v>
      </c>
      <c r="J1528" s="264" t="s">
        <v>5040</v>
      </c>
      <c r="K1528" s="264" t="s">
        <v>6546</v>
      </c>
    </row>
    <row r="1529" spans="1:11" ht="38.25" x14ac:dyDescent="0.2">
      <c r="A1529" s="261">
        <v>94038</v>
      </c>
      <c r="B1529" s="262" t="s">
        <v>6445</v>
      </c>
      <c r="C1529" s="263" t="s">
        <v>738</v>
      </c>
      <c r="D1529" s="264" t="s">
        <v>18729</v>
      </c>
      <c r="F1529" s="266"/>
      <c r="G1529" s="261" t="s">
        <v>18730</v>
      </c>
      <c r="H1529" s="262" t="s">
        <v>6445</v>
      </c>
      <c r="I1529" s="263" t="s">
        <v>738</v>
      </c>
      <c r="J1529" s="264" t="s">
        <v>18729</v>
      </c>
      <c r="K1529" s="264" t="s">
        <v>18731</v>
      </c>
    </row>
    <row r="1530" spans="1:11" ht="25.5" x14ac:dyDescent="0.2">
      <c r="A1530" s="261">
        <v>94039</v>
      </c>
      <c r="B1530" s="262" t="s">
        <v>6446</v>
      </c>
      <c r="C1530" s="263" t="s">
        <v>738</v>
      </c>
      <c r="D1530" s="264" t="s">
        <v>8923</v>
      </c>
      <c r="F1530" s="266"/>
      <c r="G1530" s="261" t="s">
        <v>18732</v>
      </c>
      <c r="H1530" s="262" t="s">
        <v>6446</v>
      </c>
      <c r="I1530" s="263" t="s">
        <v>738</v>
      </c>
      <c r="J1530" s="264" t="s">
        <v>8923</v>
      </c>
      <c r="K1530" s="264" t="s">
        <v>5662</v>
      </c>
    </row>
    <row r="1531" spans="1:11" ht="38.25" x14ac:dyDescent="0.2">
      <c r="A1531" s="261">
        <v>94040</v>
      </c>
      <c r="B1531" s="262" t="s">
        <v>6448</v>
      </c>
      <c r="C1531" s="263" t="s">
        <v>738</v>
      </c>
      <c r="D1531" s="264" t="s">
        <v>12780</v>
      </c>
      <c r="F1531" s="266"/>
      <c r="G1531" s="261" t="s">
        <v>18733</v>
      </c>
      <c r="H1531" s="262" t="s">
        <v>6448</v>
      </c>
      <c r="I1531" s="263" t="s">
        <v>738</v>
      </c>
      <c r="J1531" s="264" t="s">
        <v>12780</v>
      </c>
      <c r="K1531" s="264" t="s">
        <v>18734</v>
      </c>
    </row>
    <row r="1532" spans="1:11" ht="25.5" x14ac:dyDescent="0.2">
      <c r="A1532" s="261">
        <v>94041</v>
      </c>
      <c r="B1532" s="262" t="s">
        <v>6449</v>
      </c>
      <c r="C1532" s="263" t="s">
        <v>738</v>
      </c>
      <c r="D1532" s="264" t="s">
        <v>14560</v>
      </c>
      <c r="F1532" s="266"/>
      <c r="G1532" s="261" t="s">
        <v>18735</v>
      </c>
      <c r="H1532" s="262" t="s">
        <v>6449</v>
      </c>
      <c r="I1532" s="263" t="s">
        <v>738</v>
      </c>
      <c r="J1532" s="264" t="s">
        <v>14560</v>
      </c>
      <c r="K1532" s="264" t="s">
        <v>13047</v>
      </c>
    </row>
    <row r="1533" spans="1:11" ht="38.25" x14ac:dyDescent="0.2">
      <c r="A1533" s="261">
        <v>94042</v>
      </c>
      <c r="B1533" s="262" t="s">
        <v>6450</v>
      </c>
      <c r="C1533" s="263" t="s">
        <v>738</v>
      </c>
      <c r="D1533" s="264" t="s">
        <v>14199</v>
      </c>
      <c r="F1533" s="266"/>
      <c r="G1533" s="261" t="s">
        <v>18736</v>
      </c>
      <c r="H1533" s="262" t="s">
        <v>6450</v>
      </c>
      <c r="I1533" s="263" t="s">
        <v>738</v>
      </c>
      <c r="J1533" s="264" t="s">
        <v>14199</v>
      </c>
      <c r="K1533" s="264" t="s">
        <v>9635</v>
      </c>
    </row>
    <row r="1534" spans="1:11" ht="25.5" x14ac:dyDescent="0.2">
      <c r="A1534" s="261">
        <v>94043</v>
      </c>
      <c r="B1534" s="262" t="s">
        <v>6451</v>
      </c>
      <c r="C1534" s="263" t="s">
        <v>738</v>
      </c>
      <c r="D1534" s="264" t="s">
        <v>9102</v>
      </c>
      <c r="F1534" s="266"/>
      <c r="G1534" s="261" t="s">
        <v>18737</v>
      </c>
      <c r="H1534" s="262" t="s">
        <v>6451</v>
      </c>
      <c r="I1534" s="263" t="s">
        <v>738</v>
      </c>
      <c r="J1534" s="264" t="s">
        <v>9102</v>
      </c>
      <c r="K1534" s="264" t="s">
        <v>15004</v>
      </c>
    </row>
    <row r="1535" spans="1:11" ht="38.25" x14ac:dyDescent="0.2">
      <c r="A1535" s="261">
        <v>94044</v>
      </c>
      <c r="B1535" s="262" t="s">
        <v>6453</v>
      </c>
      <c r="C1535" s="263" t="s">
        <v>738</v>
      </c>
      <c r="D1535" s="264" t="s">
        <v>10435</v>
      </c>
      <c r="F1535" s="266"/>
      <c r="G1535" s="261" t="s">
        <v>18738</v>
      </c>
      <c r="H1535" s="262" t="s">
        <v>6453</v>
      </c>
      <c r="I1535" s="263" t="s">
        <v>738</v>
      </c>
      <c r="J1535" s="264" t="s">
        <v>10435</v>
      </c>
      <c r="K1535" s="264" t="s">
        <v>18739</v>
      </c>
    </row>
    <row r="1536" spans="1:11" ht="25.5" x14ac:dyDescent="0.2">
      <c r="A1536" s="261">
        <v>94045</v>
      </c>
      <c r="B1536" s="262" t="s">
        <v>6455</v>
      </c>
      <c r="C1536" s="263" t="s">
        <v>738</v>
      </c>
      <c r="D1536" s="264" t="s">
        <v>8806</v>
      </c>
      <c r="F1536" s="266"/>
      <c r="G1536" s="261" t="s">
        <v>18740</v>
      </c>
      <c r="H1536" s="262" t="s">
        <v>6455</v>
      </c>
      <c r="I1536" s="263" t="s">
        <v>738</v>
      </c>
      <c r="J1536" s="264" t="s">
        <v>8806</v>
      </c>
      <c r="K1536" s="264" t="s">
        <v>5181</v>
      </c>
    </row>
    <row r="1537" spans="1:11" ht="38.25" x14ac:dyDescent="0.2">
      <c r="A1537" s="261">
        <v>94046</v>
      </c>
      <c r="B1537" s="262" t="s">
        <v>6457</v>
      </c>
      <c r="C1537" s="263" t="s">
        <v>738</v>
      </c>
      <c r="D1537" s="264" t="s">
        <v>14184</v>
      </c>
      <c r="F1537" s="266"/>
      <c r="G1537" s="261" t="s">
        <v>18741</v>
      </c>
      <c r="H1537" s="262" t="s">
        <v>6457</v>
      </c>
      <c r="I1537" s="263" t="s">
        <v>738</v>
      </c>
      <c r="J1537" s="264" t="s">
        <v>14184</v>
      </c>
      <c r="K1537" s="264" t="s">
        <v>5965</v>
      </c>
    </row>
    <row r="1538" spans="1:11" ht="25.5" x14ac:dyDescent="0.2">
      <c r="A1538" s="261">
        <v>94047</v>
      </c>
      <c r="B1538" s="262" t="s">
        <v>6459</v>
      </c>
      <c r="C1538" s="263" t="s">
        <v>738</v>
      </c>
      <c r="D1538" s="264" t="s">
        <v>7568</v>
      </c>
      <c r="F1538" s="266"/>
      <c r="G1538" s="261" t="s">
        <v>18742</v>
      </c>
      <c r="H1538" s="262" t="s">
        <v>6459</v>
      </c>
      <c r="I1538" s="263" t="s">
        <v>738</v>
      </c>
      <c r="J1538" s="264" t="s">
        <v>7568</v>
      </c>
      <c r="K1538" s="264" t="s">
        <v>12666</v>
      </c>
    </row>
    <row r="1539" spans="1:11" ht="38.25" x14ac:dyDescent="0.2">
      <c r="A1539" s="261">
        <v>94048</v>
      </c>
      <c r="B1539" s="262" t="s">
        <v>6461</v>
      </c>
      <c r="C1539" s="263" t="s">
        <v>738</v>
      </c>
      <c r="D1539" s="264" t="s">
        <v>18743</v>
      </c>
      <c r="F1539" s="266"/>
      <c r="G1539" s="261" t="s">
        <v>18744</v>
      </c>
      <c r="H1539" s="262" t="s">
        <v>6461</v>
      </c>
      <c r="I1539" s="263" t="s">
        <v>738</v>
      </c>
      <c r="J1539" s="264" t="s">
        <v>18743</v>
      </c>
      <c r="K1539" s="264" t="s">
        <v>18745</v>
      </c>
    </row>
    <row r="1540" spans="1:11" ht="25.5" x14ac:dyDescent="0.2">
      <c r="A1540" s="261">
        <v>94049</v>
      </c>
      <c r="B1540" s="262" t="s">
        <v>6463</v>
      </c>
      <c r="C1540" s="263" t="s">
        <v>738</v>
      </c>
      <c r="D1540" s="264" t="s">
        <v>14571</v>
      </c>
      <c r="F1540" s="266"/>
      <c r="G1540" s="261" t="s">
        <v>18746</v>
      </c>
      <c r="H1540" s="262" t="s">
        <v>6463</v>
      </c>
      <c r="I1540" s="263" t="s">
        <v>738</v>
      </c>
      <c r="J1540" s="264" t="s">
        <v>14571</v>
      </c>
      <c r="K1540" s="264" t="s">
        <v>18747</v>
      </c>
    </row>
    <row r="1541" spans="1:11" ht="25.5" x14ac:dyDescent="0.2">
      <c r="A1541" s="261">
        <v>94050</v>
      </c>
      <c r="B1541" s="262" t="s">
        <v>6464</v>
      </c>
      <c r="C1541" s="263" t="s">
        <v>738</v>
      </c>
      <c r="D1541" s="264" t="s">
        <v>18748</v>
      </c>
      <c r="F1541" s="266"/>
      <c r="G1541" s="261" t="s">
        <v>18749</v>
      </c>
      <c r="H1541" s="262" t="s">
        <v>6464</v>
      </c>
      <c r="I1541" s="263" t="s">
        <v>738</v>
      </c>
      <c r="J1541" s="264" t="s">
        <v>18748</v>
      </c>
      <c r="K1541" s="264" t="s">
        <v>18750</v>
      </c>
    </row>
    <row r="1542" spans="1:11" ht="25.5" x14ac:dyDescent="0.2">
      <c r="A1542" s="261">
        <v>94051</v>
      </c>
      <c r="B1542" s="262" t="s">
        <v>6465</v>
      </c>
      <c r="C1542" s="263" t="s">
        <v>738</v>
      </c>
      <c r="D1542" s="264" t="s">
        <v>18751</v>
      </c>
      <c r="F1542" s="266"/>
      <c r="G1542" s="261" t="s">
        <v>18752</v>
      </c>
      <c r="H1542" s="262" t="s">
        <v>6465</v>
      </c>
      <c r="I1542" s="263" t="s">
        <v>738</v>
      </c>
      <c r="J1542" s="264" t="s">
        <v>18751</v>
      </c>
      <c r="K1542" s="264" t="s">
        <v>18753</v>
      </c>
    </row>
    <row r="1543" spans="1:11" ht="25.5" x14ac:dyDescent="0.2">
      <c r="A1543" s="261">
        <v>94052</v>
      </c>
      <c r="B1543" s="262" t="s">
        <v>6466</v>
      </c>
      <c r="C1543" s="263" t="s">
        <v>738</v>
      </c>
      <c r="D1543" s="264" t="s">
        <v>18754</v>
      </c>
      <c r="F1543" s="266"/>
      <c r="G1543" s="261" t="s">
        <v>18755</v>
      </c>
      <c r="H1543" s="262" t="s">
        <v>6466</v>
      </c>
      <c r="I1543" s="263" t="s">
        <v>738</v>
      </c>
      <c r="J1543" s="264" t="s">
        <v>18754</v>
      </c>
      <c r="K1543" s="264" t="s">
        <v>14116</v>
      </c>
    </row>
    <row r="1544" spans="1:11" ht="25.5" x14ac:dyDescent="0.2">
      <c r="A1544" s="261">
        <v>94053</v>
      </c>
      <c r="B1544" s="262" t="s">
        <v>6467</v>
      </c>
      <c r="C1544" s="263" t="s">
        <v>738</v>
      </c>
      <c r="D1544" s="264" t="s">
        <v>8429</v>
      </c>
      <c r="F1544" s="266"/>
      <c r="G1544" s="261" t="s">
        <v>18756</v>
      </c>
      <c r="H1544" s="262" t="s">
        <v>6467</v>
      </c>
      <c r="I1544" s="263" t="s">
        <v>738</v>
      </c>
      <c r="J1544" s="264" t="s">
        <v>8429</v>
      </c>
      <c r="K1544" s="264" t="s">
        <v>10373</v>
      </c>
    </row>
    <row r="1545" spans="1:11" ht="25.5" x14ac:dyDescent="0.2">
      <c r="A1545" s="261">
        <v>94054</v>
      </c>
      <c r="B1545" s="262" t="s">
        <v>6468</v>
      </c>
      <c r="C1545" s="263" t="s">
        <v>738</v>
      </c>
      <c r="D1545" s="264" t="s">
        <v>18757</v>
      </c>
      <c r="F1545" s="266"/>
      <c r="G1545" s="261" t="s">
        <v>18758</v>
      </c>
      <c r="H1545" s="262" t="s">
        <v>6468</v>
      </c>
      <c r="I1545" s="263" t="s">
        <v>738</v>
      </c>
      <c r="J1545" s="264" t="s">
        <v>18757</v>
      </c>
      <c r="K1545" s="264" t="s">
        <v>13618</v>
      </c>
    </row>
    <row r="1546" spans="1:11" ht="25.5" x14ac:dyDescent="0.2">
      <c r="A1546" s="261">
        <v>94055</v>
      </c>
      <c r="B1546" s="262" t="s">
        <v>6469</v>
      </c>
      <c r="C1546" s="263" t="s">
        <v>738</v>
      </c>
      <c r="D1546" s="264" t="s">
        <v>4448</v>
      </c>
      <c r="F1546" s="266"/>
      <c r="G1546" s="261" t="s">
        <v>18759</v>
      </c>
      <c r="H1546" s="262" t="s">
        <v>6469</v>
      </c>
      <c r="I1546" s="263" t="s">
        <v>738</v>
      </c>
      <c r="J1546" s="264" t="s">
        <v>4448</v>
      </c>
      <c r="K1546" s="264" t="s">
        <v>15037</v>
      </c>
    </row>
    <row r="1547" spans="1:11" ht="25.5" x14ac:dyDescent="0.2">
      <c r="A1547" s="261">
        <v>94056</v>
      </c>
      <c r="B1547" s="262" t="s">
        <v>6470</v>
      </c>
      <c r="C1547" s="263" t="s">
        <v>738</v>
      </c>
      <c r="D1547" s="264" t="s">
        <v>13886</v>
      </c>
      <c r="F1547" s="266"/>
      <c r="G1547" s="261" t="s">
        <v>18760</v>
      </c>
      <c r="H1547" s="262" t="s">
        <v>6470</v>
      </c>
      <c r="I1547" s="263" t="s">
        <v>738</v>
      </c>
      <c r="J1547" s="264" t="s">
        <v>13886</v>
      </c>
      <c r="K1547" s="264" t="s">
        <v>14650</v>
      </c>
    </row>
    <row r="1548" spans="1:11" ht="25.5" x14ac:dyDescent="0.2">
      <c r="A1548" s="261">
        <v>94057</v>
      </c>
      <c r="B1548" s="262" t="s">
        <v>6471</v>
      </c>
      <c r="C1548" s="263" t="s">
        <v>738</v>
      </c>
      <c r="D1548" s="264" t="s">
        <v>8787</v>
      </c>
      <c r="F1548" s="266"/>
      <c r="G1548" s="261" t="s">
        <v>18761</v>
      </c>
      <c r="H1548" s="262" t="s">
        <v>6471</v>
      </c>
      <c r="I1548" s="263" t="s">
        <v>738</v>
      </c>
      <c r="J1548" s="264" t="s">
        <v>8787</v>
      </c>
      <c r="K1548" s="264" t="s">
        <v>12996</v>
      </c>
    </row>
    <row r="1549" spans="1:11" ht="25.5" x14ac:dyDescent="0.2">
      <c r="A1549" s="261">
        <v>94058</v>
      </c>
      <c r="B1549" s="262" t="s">
        <v>6472</v>
      </c>
      <c r="C1549" s="263" t="s">
        <v>738</v>
      </c>
      <c r="D1549" s="264" t="s">
        <v>18762</v>
      </c>
      <c r="F1549" s="266"/>
      <c r="G1549" s="261" t="s">
        <v>18763</v>
      </c>
      <c r="H1549" s="262" t="s">
        <v>6472</v>
      </c>
      <c r="I1549" s="263" t="s">
        <v>738</v>
      </c>
      <c r="J1549" s="264" t="s">
        <v>18762</v>
      </c>
      <c r="K1549" s="264" t="s">
        <v>18764</v>
      </c>
    </row>
    <row r="1550" spans="1:11" ht="25.5" x14ac:dyDescent="0.2">
      <c r="A1550" s="261">
        <v>94059</v>
      </c>
      <c r="B1550" s="262" t="s">
        <v>6473</v>
      </c>
      <c r="C1550" s="263" t="s">
        <v>738</v>
      </c>
      <c r="D1550" s="264" t="s">
        <v>9805</v>
      </c>
      <c r="F1550" s="266"/>
      <c r="G1550" s="261" t="s">
        <v>18765</v>
      </c>
      <c r="H1550" s="262" t="s">
        <v>6473</v>
      </c>
      <c r="I1550" s="263" t="s">
        <v>738</v>
      </c>
      <c r="J1550" s="264" t="s">
        <v>9805</v>
      </c>
      <c r="K1550" s="264" t="s">
        <v>13207</v>
      </c>
    </row>
    <row r="1551" spans="1:11" ht="25.5" x14ac:dyDescent="0.2">
      <c r="A1551" s="261">
        <v>94060</v>
      </c>
      <c r="B1551" s="262" t="s">
        <v>6474</v>
      </c>
      <c r="C1551" s="263" t="s">
        <v>738</v>
      </c>
      <c r="D1551" s="264" t="s">
        <v>18766</v>
      </c>
      <c r="F1551" s="266"/>
      <c r="G1551" s="261" t="s">
        <v>18767</v>
      </c>
      <c r="H1551" s="262" t="s">
        <v>6474</v>
      </c>
      <c r="I1551" s="263" t="s">
        <v>738</v>
      </c>
      <c r="J1551" s="264" t="s">
        <v>18766</v>
      </c>
      <c r="K1551" s="264" t="s">
        <v>13877</v>
      </c>
    </row>
    <row r="1552" spans="1:11" ht="12.75" x14ac:dyDescent="0.2">
      <c r="A1552" s="268" t="s">
        <v>6475</v>
      </c>
      <c r="B1552" s="262" t="s">
        <v>6476</v>
      </c>
      <c r="C1552" s="263" t="s">
        <v>738</v>
      </c>
      <c r="D1552" s="264" t="s">
        <v>13741</v>
      </c>
      <c r="F1552" s="266"/>
      <c r="G1552" s="261" t="s">
        <v>6475</v>
      </c>
      <c r="H1552" s="262" t="s">
        <v>6476</v>
      </c>
      <c r="I1552" s="263" t="s">
        <v>738</v>
      </c>
      <c r="J1552" s="264" t="s">
        <v>13741</v>
      </c>
      <c r="K1552" s="264" t="s">
        <v>17482</v>
      </c>
    </row>
    <row r="1553" spans="1:11" ht="12.75" x14ac:dyDescent="0.2">
      <c r="A1553" s="268" t="s">
        <v>6478</v>
      </c>
      <c r="B1553" s="262" t="s">
        <v>6479</v>
      </c>
      <c r="C1553" s="263" t="s">
        <v>738</v>
      </c>
      <c r="D1553" s="264" t="s">
        <v>4260</v>
      </c>
      <c r="F1553" s="266"/>
      <c r="G1553" s="261" t="s">
        <v>6478</v>
      </c>
      <c r="H1553" s="262" t="s">
        <v>6479</v>
      </c>
      <c r="I1553" s="263" t="s">
        <v>738</v>
      </c>
      <c r="J1553" s="264" t="s">
        <v>4260</v>
      </c>
      <c r="K1553" s="264" t="s">
        <v>13849</v>
      </c>
    </row>
    <row r="1554" spans="1:11" ht="12.75" x14ac:dyDescent="0.2">
      <c r="A1554" s="261">
        <v>83770</v>
      </c>
      <c r="B1554" s="262" t="s">
        <v>6480</v>
      </c>
      <c r="C1554" s="263" t="s">
        <v>738</v>
      </c>
      <c r="D1554" s="264" t="s">
        <v>18768</v>
      </c>
      <c r="F1554" s="266"/>
      <c r="G1554" s="261" t="s">
        <v>18769</v>
      </c>
      <c r="H1554" s="262" t="s">
        <v>6480</v>
      </c>
      <c r="I1554" s="263" t="s">
        <v>738</v>
      </c>
      <c r="J1554" s="264" t="s">
        <v>18768</v>
      </c>
      <c r="K1554" s="264" t="s">
        <v>18770</v>
      </c>
    </row>
    <row r="1555" spans="1:11" ht="25.5" x14ac:dyDescent="0.2">
      <c r="A1555" s="261">
        <v>73301</v>
      </c>
      <c r="B1555" s="262" t="s">
        <v>6481</v>
      </c>
      <c r="C1555" s="263" t="s">
        <v>737</v>
      </c>
      <c r="D1555" s="264" t="s">
        <v>14412</v>
      </c>
      <c r="F1555" s="266"/>
      <c r="G1555" s="261" t="s">
        <v>18771</v>
      </c>
      <c r="H1555" s="262" t="s">
        <v>6481</v>
      </c>
      <c r="I1555" s="263" t="s">
        <v>737</v>
      </c>
      <c r="J1555" s="264" t="s">
        <v>14412</v>
      </c>
      <c r="K1555" s="264" t="s">
        <v>14600</v>
      </c>
    </row>
    <row r="1556" spans="1:11" ht="25.5" x14ac:dyDescent="0.2">
      <c r="A1556" s="261">
        <v>83515</v>
      </c>
      <c r="B1556" s="262" t="s">
        <v>6483</v>
      </c>
      <c r="C1556" s="263" t="s">
        <v>737</v>
      </c>
      <c r="D1556" s="264" t="s">
        <v>9390</v>
      </c>
      <c r="F1556" s="266"/>
      <c r="G1556" s="261" t="s">
        <v>18772</v>
      </c>
      <c r="H1556" s="262" t="s">
        <v>6483</v>
      </c>
      <c r="I1556" s="263" t="s">
        <v>737</v>
      </c>
      <c r="J1556" s="264" t="s">
        <v>9390</v>
      </c>
      <c r="K1556" s="264" t="s">
        <v>4199</v>
      </c>
    </row>
    <row r="1557" spans="1:11" ht="25.5" x14ac:dyDescent="0.2">
      <c r="A1557" s="261">
        <v>83516</v>
      </c>
      <c r="B1557" s="262" t="s">
        <v>6484</v>
      </c>
      <c r="C1557" s="263" t="s">
        <v>737</v>
      </c>
      <c r="D1557" s="264" t="s">
        <v>7727</v>
      </c>
      <c r="F1557" s="266"/>
      <c r="G1557" s="261" t="s">
        <v>18773</v>
      </c>
      <c r="H1557" s="262" t="s">
        <v>6484</v>
      </c>
      <c r="I1557" s="263" t="s">
        <v>737</v>
      </c>
      <c r="J1557" s="264" t="s">
        <v>7727</v>
      </c>
      <c r="K1557" s="264" t="s">
        <v>8810</v>
      </c>
    </row>
    <row r="1558" spans="1:11" ht="25.5" x14ac:dyDescent="0.2">
      <c r="A1558" s="261">
        <v>72144</v>
      </c>
      <c r="B1558" s="262" t="s">
        <v>6485</v>
      </c>
      <c r="C1558" s="263" t="s">
        <v>772</v>
      </c>
      <c r="D1558" s="264" t="s">
        <v>18774</v>
      </c>
      <c r="F1558" s="266"/>
      <c r="G1558" s="261" t="s">
        <v>18775</v>
      </c>
      <c r="H1558" s="262" t="s">
        <v>6485</v>
      </c>
      <c r="I1558" s="263" t="s">
        <v>772</v>
      </c>
      <c r="J1558" s="264" t="s">
        <v>18774</v>
      </c>
      <c r="K1558" s="264" t="s">
        <v>13726</v>
      </c>
    </row>
    <row r="1559" spans="1:11" ht="25.5" x14ac:dyDescent="0.2">
      <c r="A1559" s="268" t="s">
        <v>6486</v>
      </c>
      <c r="B1559" s="262" t="s">
        <v>6487</v>
      </c>
      <c r="C1559" s="263" t="s">
        <v>772</v>
      </c>
      <c r="D1559" s="264" t="s">
        <v>18776</v>
      </c>
      <c r="F1559" s="266"/>
      <c r="G1559" s="261" t="s">
        <v>6486</v>
      </c>
      <c r="H1559" s="262" t="s">
        <v>6487</v>
      </c>
      <c r="I1559" s="263" t="s">
        <v>772</v>
      </c>
      <c r="J1559" s="264" t="s">
        <v>18776</v>
      </c>
      <c r="K1559" s="264" t="s">
        <v>18777</v>
      </c>
    </row>
    <row r="1560" spans="1:11" ht="25.5" x14ac:dyDescent="0.2">
      <c r="A1560" s="268" t="s">
        <v>6488</v>
      </c>
      <c r="B1560" s="262" t="s">
        <v>6489</v>
      </c>
      <c r="C1560" s="263" t="s">
        <v>772</v>
      </c>
      <c r="D1560" s="264" t="s">
        <v>18778</v>
      </c>
      <c r="F1560" s="266"/>
      <c r="G1560" s="261" t="s">
        <v>6488</v>
      </c>
      <c r="H1560" s="262" t="s">
        <v>6489</v>
      </c>
      <c r="I1560" s="263" t="s">
        <v>772</v>
      </c>
      <c r="J1560" s="264" t="s">
        <v>18778</v>
      </c>
      <c r="K1560" s="264" t="s">
        <v>18779</v>
      </c>
    </row>
    <row r="1561" spans="1:11" ht="25.5" x14ac:dyDescent="0.2">
      <c r="A1561" s="261">
        <v>84874</v>
      </c>
      <c r="B1561" s="262" t="s">
        <v>6490</v>
      </c>
      <c r="C1561" s="263" t="s">
        <v>772</v>
      </c>
      <c r="D1561" s="264" t="s">
        <v>18780</v>
      </c>
      <c r="F1561" s="266"/>
      <c r="G1561" s="261" t="s">
        <v>18781</v>
      </c>
      <c r="H1561" s="262" t="s">
        <v>6490</v>
      </c>
      <c r="I1561" s="263" t="s">
        <v>772</v>
      </c>
      <c r="J1561" s="264" t="s">
        <v>18780</v>
      </c>
      <c r="K1561" s="264" t="s">
        <v>18782</v>
      </c>
    </row>
    <row r="1562" spans="1:11" ht="12.75" x14ac:dyDescent="0.2">
      <c r="A1562" s="261">
        <v>84876</v>
      </c>
      <c r="B1562" s="262" t="s">
        <v>6491</v>
      </c>
      <c r="C1562" s="263" t="s">
        <v>738</v>
      </c>
      <c r="D1562" s="264" t="s">
        <v>18783</v>
      </c>
      <c r="F1562" s="266"/>
      <c r="G1562" s="261" t="s">
        <v>18784</v>
      </c>
      <c r="H1562" s="262" t="s">
        <v>6491</v>
      </c>
      <c r="I1562" s="263" t="s">
        <v>738</v>
      </c>
      <c r="J1562" s="264" t="s">
        <v>18783</v>
      </c>
      <c r="K1562" s="264" t="s">
        <v>18785</v>
      </c>
    </row>
    <row r="1563" spans="1:11" ht="25.5" x14ac:dyDescent="0.2">
      <c r="A1563" s="261">
        <v>90800</v>
      </c>
      <c r="B1563" s="262" t="s">
        <v>6492</v>
      </c>
      <c r="C1563" s="263" t="s">
        <v>772</v>
      </c>
      <c r="D1563" s="264" t="s">
        <v>18786</v>
      </c>
      <c r="F1563" s="266"/>
      <c r="G1563" s="261" t="s">
        <v>18787</v>
      </c>
      <c r="H1563" s="262" t="s">
        <v>6492</v>
      </c>
      <c r="I1563" s="263" t="s">
        <v>772</v>
      </c>
      <c r="J1563" s="264" t="s">
        <v>18786</v>
      </c>
      <c r="K1563" s="264" t="s">
        <v>18788</v>
      </c>
    </row>
    <row r="1564" spans="1:11" ht="25.5" x14ac:dyDescent="0.2">
      <c r="A1564" s="261">
        <v>90801</v>
      </c>
      <c r="B1564" s="262" t="s">
        <v>6493</v>
      </c>
      <c r="C1564" s="263" t="s">
        <v>772</v>
      </c>
      <c r="D1564" s="264" t="s">
        <v>18457</v>
      </c>
      <c r="F1564" s="266"/>
      <c r="G1564" s="261" t="s">
        <v>18789</v>
      </c>
      <c r="H1564" s="262" t="s">
        <v>6493</v>
      </c>
      <c r="I1564" s="263" t="s">
        <v>772</v>
      </c>
      <c r="J1564" s="264" t="s">
        <v>18457</v>
      </c>
      <c r="K1564" s="264" t="s">
        <v>18790</v>
      </c>
    </row>
    <row r="1565" spans="1:11" ht="25.5" x14ac:dyDescent="0.2">
      <c r="A1565" s="261">
        <v>90802</v>
      </c>
      <c r="B1565" s="262" t="s">
        <v>6494</v>
      </c>
      <c r="C1565" s="263" t="s">
        <v>772</v>
      </c>
      <c r="D1565" s="264" t="s">
        <v>18791</v>
      </c>
      <c r="F1565" s="266"/>
      <c r="G1565" s="261" t="s">
        <v>18792</v>
      </c>
      <c r="H1565" s="262" t="s">
        <v>6494</v>
      </c>
      <c r="I1565" s="263" t="s">
        <v>772</v>
      </c>
      <c r="J1565" s="264" t="s">
        <v>18791</v>
      </c>
      <c r="K1565" s="264" t="s">
        <v>18793</v>
      </c>
    </row>
    <row r="1566" spans="1:11" ht="25.5" x14ac:dyDescent="0.2">
      <c r="A1566" s="261">
        <v>90803</v>
      </c>
      <c r="B1566" s="262" t="s">
        <v>6495</v>
      </c>
      <c r="C1566" s="263" t="s">
        <v>772</v>
      </c>
      <c r="D1566" s="264" t="s">
        <v>18794</v>
      </c>
      <c r="F1566" s="266"/>
      <c r="G1566" s="267" t="s">
        <v>18795</v>
      </c>
      <c r="H1566" s="262" t="s">
        <v>6495</v>
      </c>
      <c r="I1566" s="263" t="s">
        <v>772</v>
      </c>
      <c r="J1566" s="264" t="s">
        <v>18794</v>
      </c>
      <c r="K1566" s="264" t="s">
        <v>18796</v>
      </c>
    </row>
    <row r="1567" spans="1:11" ht="25.5" x14ac:dyDescent="0.2">
      <c r="A1567" s="261">
        <v>90804</v>
      </c>
      <c r="B1567" s="262" t="s">
        <v>6496</v>
      </c>
      <c r="C1567" s="263" t="s">
        <v>772</v>
      </c>
      <c r="D1567" s="264" t="s">
        <v>18797</v>
      </c>
      <c r="F1567" s="266"/>
      <c r="G1567" s="267" t="s">
        <v>18798</v>
      </c>
      <c r="H1567" s="262" t="s">
        <v>6496</v>
      </c>
      <c r="I1567" s="263" t="s">
        <v>772</v>
      </c>
      <c r="J1567" s="264" t="s">
        <v>18797</v>
      </c>
      <c r="K1567" s="264" t="s">
        <v>18799</v>
      </c>
    </row>
    <row r="1568" spans="1:11" ht="25.5" x14ac:dyDescent="0.2">
      <c r="A1568" s="261">
        <v>90805</v>
      </c>
      <c r="B1568" s="262" t="s">
        <v>6497</v>
      </c>
      <c r="C1568" s="263" t="s">
        <v>772</v>
      </c>
      <c r="D1568" s="264" t="s">
        <v>18800</v>
      </c>
      <c r="F1568" s="266"/>
      <c r="G1568" s="267" t="s">
        <v>18801</v>
      </c>
      <c r="H1568" s="262" t="s">
        <v>6497</v>
      </c>
      <c r="I1568" s="263" t="s">
        <v>772</v>
      </c>
      <c r="J1568" s="264" t="s">
        <v>18800</v>
      </c>
      <c r="K1568" s="264" t="s">
        <v>18802</v>
      </c>
    </row>
    <row r="1569" spans="1:11" ht="25.5" x14ac:dyDescent="0.2">
      <c r="A1569" s="261">
        <v>90806</v>
      </c>
      <c r="B1569" s="262" t="s">
        <v>6498</v>
      </c>
      <c r="C1569" s="263" t="s">
        <v>772</v>
      </c>
      <c r="D1569" s="264" t="s">
        <v>18803</v>
      </c>
      <c r="F1569" s="266"/>
      <c r="G1569" s="267" t="s">
        <v>18804</v>
      </c>
      <c r="H1569" s="262" t="s">
        <v>6498</v>
      </c>
      <c r="I1569" s="263" t="s">
        <v>772</v>
      </c>
      <c r="J1569" s="264" t="s">
        <v>18803</v>
      </c>
      <c r="K1569" s="264" t="s">
        <v>18805</v>
      </c>
    </row>
    <row r="1570" spans="1:11" ht="25.5" x14ac:dyDescent="0.2">
      <c r="A1570" s="261">
        <v>90807</v>
      </c>
      <c r="B1570" s="262" t="s">
        <v>6499</v>
      </c>
      <c r="C1570" s="263" t="s">
        <v>772</v>
      </c>
      <c r="D1570" s="264" t="s">
        <v>17070</v>
      </c>
      <c r="F1570" s="266"/>
      <c r="G1570" s="267" t="s">
        <v>18806</v>
      </c>
      <c r="H1570" s="262" t="s">
        <v>6499</v>
      </c>
      <c r="I1570" s="263" t="s">
        <v>772</v>
      </c>
      <c r="J1570" s="264" t="s">
        <v>17070</v>
      </c>
      <c r="K1570" s="264" t="s">
        <v>18807</v>
      </c>
    </row>
    <row r="1571" spans="1:11" ht="25.5" x14ac:dyDescent="0.2">
      <c r="A1571" s="261">
        <v>90816</v>
      </c>
      <c r="B1571" s="262" t="s">
        <v>6500</v>
      </c>
      <c r="C1571" s="263" t="s">
        <v>772</v>
      </c>
      <c r="D1571" s="264" t="s">
        <v>18808</v>
      </c>
      <c r="F1571" s="266"/>
      <c r="G1571" s="267" t="s">
        <v>18809</v>
      </c>
      <c r="H1571" s="262" t="s">
        <v>6500</v>
      </c>
      <c r="I1571" s="263" t="s">
        <v>772</v>
      </c>
      <c r="J1571" s="264" t="s">
        <v>18808</v>
      </c>
      <c r="K1571" s="264" t="s">
        <v>18810</v>
      </c>
    </row>
    <row r="1572" spans="1:11" ht="25.5" x14ac:dyDescent="0.2">
      <c r="A1572" s="261">
        <v>90817</v>
      </c>
      <c r="B1572" s="262" t="s">
        <v>6501</v>
      </c>
      <c r="C1572" s="263" t="s">
        <v>772</v>
      </c>
      <c r="D1572" s="264" t="s">
        <v>18811</v>
      </c>
      <c r="F1572" s="266"/>
      <c r="G1572" s="267" t="s">
        <v>18812</v>
      </c>
      <c r="H1572" s="262" t="s">
        <v>6501</v>
      </c>
      <c r="I1572" s="263" t="s">
        <v>772</v>
      </c>
      <c r="J1572" s="264" t="s">
        <v>18811</v>
      </c>
      <c r="K1572" s="264" t="s">
        <v>18813</v>
      </c>
    </row>
    <row r="1573" spans="1:11" ht="25.5" x14ac:dyDescent="0.2">
      <c r="A1573" s="261">
        <v>90818</v>
      </c>
      <c r="B1573" s="262" t="s">
        <v>6502</v>
      </c>
      <c r="C1573" s="263" t="s">
        <v>772</v>
      </c>
      <c r="D1573" s="264" t="s">
        <v>14632</v>
      </c>
      <c r="F1573" s="266"/>
      <c r="G1573" s="267" t="s">
        <v>18814</v>
      </c>
      <c r="H1573" s="262" t="s">
        <v>6502</v>
      </c>
      <c r="I1573" s="263" t="s">
        <v>772</v>
      </c>
      <c r="J1573" s="264" t="s">
        <v>14632</v>
      </c>
      <c r="K1573" s="264" t="s">
        <v>18815</v>
      </c>
    </row>
    <row r="1574" spans="1:11" ht="25.5" x14ac:dyDescent="0.2">
      <c r="A1574" s="261">
        <v>90819</v>
      </c>
      <c r="B1574" s="262" t="s">
        <v>6503</v>
      </c>
      <c r="C1574" s="263" t="s">
        <v>772</v>
      </c>
      <c r="D1574" s="264" t="s">
        <v>18816</v>
      </c>
      <c r="F1574" s="266"/>
      <c r="G1574" s="267" t="s">
        <v>18817</v>
      </c>
      <c r="H1574" s="262" t="s">
        <v>6503</v>
      </c>
      <c r="I1574" s="263" t="s">
        <v>772</v>
      </c>
      <c r="J1574" s="264" t="s">
        <v>18816</v>
      </c>
      <c r="K1574" s="264" t="s">
        <v>18818</v>
      </c>
    </row>
    <row r="1575" spans="1:11" ht="25.5" x14ac:dyDescent="0.2">
      <c r="A1575" s="261">
        <v>90820</v>
      </c>
      <c r="B1575" s="262" t="s">
        <v>6504</v>
      </c>
      <c r="C1575" s="263" t="s">
        <v>772</v>
      </c>
      <c r="D1575" s="264" t="s">
        <v>18819</v>
      </c>
      <c r="F1575" s="266"/>
      <c r="G1575" s="267" t="s">
        <v>18820</v>
      </c>
      <c r="H1575" s="262" t="s">
        <v>6504</v>
      </c>
      <c r="I1575" s="263" t="s">
        <v>772</v>
      </c>
      <c r="J1575" s="264" t="s">
        <v>18819</v>
      </c>
      <c r="K1575" s="264" t="s">
        <v>18821</v>
      </c>
    </row>
    <row r="1576" spans="1:11" ht="25.5" x14ac:dyDescent="0.2">
      <c r="A1576" s="261">
        <v>90821</v>
      </c>
      <c r="B1576" s="262" t="s">
        <v>6505</v>
      </c>
      <c r="C1576" s="263" t="s">
        <v>772</v>
      </c>
      <c r="D1576" s="264" t="s">
        <v>18822</v>
      </c>
      <c r="F1576" s="266"/>
      <c r="G1576" s="267" t="s">
        <v>18823</v>
      </c>
      <c r="H1576" s="262" t="s">
        <v>6505</v>
      </c>
      <c r="I1576" s="263" t="s">
        <v>772</v>
      </c>
      <c r="J1576" s="264" t="s">
        <v>18822</v>
      </c>
      <c r="K1576" s="264" t="s">
        <v>18824</v>
      </c>
    </row>
    <row r="1577" spans="1:11" ht="25.5" x14ac:dyDescent="0.2">
      <c r="A1577" s="261">
        <v>90822</v>
      </c>
      <c r="B1577" s="262" t="s">
        <v>6506</v>
      </c>
      <c r="C1577" s="263" t="s">
        <v>772</v>
      </c>
      <c r="D1577" s="264" t="s">
        <v>18825</v>
      </c>
      <c r="F1577" s="266"/>
      <c r="G1577" s="267" t="s">
        <v>18826</v>
      </c>
      <c r="H1577" s="262" t="s">
        <v>6506</v>
      </c>
      <c r="I1577" s="263" t="s">
        <v>772</v>
      </c>
      <c r="J1577" s="264" t="s">
        <v>18825</v>
      </c>
      <c r="K1577" s="264" t="s">
        <v>18827</v>
      </c>
    </row>
    <row r="1578" spans="1:11" ht="25.5" x14ac:dyDescent="0.2">
      <c r="A1578" s="261">
        <v>90823</v>
      </c>
      <c r="B1578" s="262" t="s">
        <v>6507</v>
      </c>
      <c r="C1578" s="263" t="s">
        <v>772</v>
      </c>
      <c r="D1578" s="264" t="s">
        <v>18828</v>
      </c>
      <c r="F1578" s="266"/>
      <c r="G1578" s="267" t="s">
        <v>18829</v>
      </c>
      <c r="H1578" s="262" t="s">
        <v>6507</v>
      </c>
      <c r="I1578" s="263" t="s">
        <v>772</v>
      </c>
      <c r="J1578" s="264" t="s">
        <v>18828</v>
      </c>
      <c r="K1578" s="264" t="s">
        <v>18830</v>
      </c>
    </row>
    <row r="1579" spans="1:11" ht="25.5" x14ac:dyDescent="0.2">
      <c r="A1579" s="261">
        <v>90826</v>
      </c>
      <c r="B1579" s="262" t="s">
        <v>6508</v>
      </c>
      <c r="C1579" s="263" t="s">
        <v>772</v>
      </c>
      <c r="D1579" s="264" t="s">
        <v>18831</v>
      </c>
      <c r="F1579" s="266"/>
      <c r="G1579" s="267" t="s">
        <v>18832</v>
      </c>
      <c r="H1579" s="262" t="s">
        <v>6508</v>
      </c>
      <c r="I1579" s="263" t="s">
        <v>772</v>
      </c>
      <c r="J1579" s="264" t="s">
        <v>18831</v>
      </c>
      <c r="K1579" s="264" t="s">
        <v>17916</v>
      </c>
    </row>
    <row r="1580" spans="1:11" ht="25.5" x14ac:dyDescent="0.2">
      <c r="A1580" s="261">
        <v>90827</v>
      </c>
      <c r="B1580" s="262" t="s">
        <v>6510</v>
      </c>
      <c r="C1580" s="263" t="s">
        <v>772</v>
      </c>
      <c r="D1580" s="264" t="s">
        <v>18833</v>
      </c>
      <c r="F1580" s="266"/>
      <c r="G1580" s="267" t="s">
        <v>18834</v>
      </c>
      <c r="H1580" s="262" t="s">
        <v>6510</v>
      </c>
      <c r="I1580" s="263" t="s">
        <v>772</v>
      </c>
      <c r="J1580" s="264" t="s">
        <v>18833</v>
      </c>
      <c r="K1580" s="264" t="s">
        <v>18835</v>
      </c>
    </row>
    <row r="1581" spans="1:11" ht="25.5" x14ac:dyDescent="0.2">
      <c r="A1581" s="261">
        <v>90828</v>
      </c>
      <c r="B1581" s="262" t="s">
        <v>6511</v>
      </c>
      <c r="C1581" s="263" t="s">
        <v>772</v>
      </c>
      <c r="D1581" s="264" t="s">
        <v>14826</v>
      </c>
      <c r="F1581" s="266"/>
      <c r="G1581" s="267" t="s">
        <v>18836</v>
      </c>
      <c r="H1581" s="262" t="s">
        <v>6511</v>
      </c>
      <c r="I1581" s="263" t="s">
        <v>772</v>
      </c>
      <c r="J1581" s="264" t="s">
        <v>14826</v>
      </c>
      <c r="K1581" s="264" t="s">
        <v>14417</v>
      </c>
    </row>
    <row r="1582" spans="1:11" ht="25.5" x14ac:dyDescent="0.2">
      <c r="A1582" s="261">
        <v>90829</v>
      </c>
      <c r="B1582" s="262" t="s">
        <v>6512</v>
      </c>
      <c r="C1582" s="263" t="s">
        <v>772</v>
      </c>
      <c r="D1582" s="264" t="s">
        <v>14117</v>
      </c>
      <c r="F1582" s="266"/>
      <c r="G1582" s="267" t="s">
        <v>18837</v>
      </c>
      <c r="H1582" s="262" t="s">
        <v>6512</v>
      </c>
      <c r="I1582" s="263" t="s">
        <v>772</v>
      </c>
      <c r="J1582" s="264" t="s">
        <v>14117</v>
      </c>
      <c r="K1582" s="264" t="s">
        <v>11081</v>
      </c>
    </row>
    <row r="1583" spans="1:11" ht="25.5" x14ac:dyDescent="0.2">
      <c r="A1583" s="261">
        <v>90830</v>
      </c>
      <c r="B1583" s="262" t="s">
        <v>6514</v>
      </c>
      <c r="C1583" s="263" t="s">
        <v>772</v>
      </c>
      <c r="D1583" s="264" t="s">
        <v>13488</v>
      </c>
      <c r="F1583" s="266"/>
      <c r="G1583" s="267" t="s">
        <v>18838</v>
      </c>
      <c r="H1583" s="262" t="s">
        <v>6514</v>
      </c>
      <c r="I1583" s="263" t="s">
        <v>772</v>
      </c>
      <c r="J1583" s="264" t="s">
        <v>13488</v>
      </c>
      <c r="K1583" s="264" t="s">
        <v>18839</v>
      </c>
    </row>
    <row r="1584" spans="1:11" ht="25.5" x14ac:dyDescent="0.2">
      <c r="A1584" s="261">
        <v>90831</v>
      </c>
      <c r="B1584" s="262" t="s">
        <v>6515</v>
      </c>
      <c r="C1584" s="263" t="s">
        <v>772</v>
      </c>
      <c r="D1584" s="264" t="s">
        <v>18840</v>
      </c>
      <c r="F1584" s="266"/>
      <c r="G1584" s="267" t="s">
        <v>18841</v>
      </c>
      <c r="H1584" s="262" t="s">
        <v>6515</v>
      </c>
      <c r="I1584" s="263" t="s">
        <v>772</v>
      </c>
      <c r="J1584" s="264" t="s">
        <v>18840</v>
      </c>
      <c r="K1584" s="264" t="s">
        <v>14613</v>
      </c>
    </row>
    <row r="1585" spans="1:11" ht="38.25" x14ac:dyDescent="0.2">
      <c r="A1585" s="261">
        <v>90841</v>
      </c>
      <c r="B1585" s="262" t="s">
        <v>6516</v>
      </c>
      <c r="C1585" s="263" t="s">
        <v>772</v>
      </c>
      <c r="D1585" s="264" t="s">
        <v>18842</v>
      </c>
      <c r="F1585" s="266"/>
      <c r="G1585" s="267" t="s">
        <v>18843</v>
      </c>
      <c r="H1585" s="262" t="s">
        <v>6516</v>
      </c>
      <c r="I1585" s="263" t="s">
        <v>772</v>
      </c>
      <c r="J1585" s="264" t="s">
        <v>18842</v>
      </c>
      <c r="K1585" s="264" t="s">
        <v>18844</v>
      </c>
    </row>
    <row r="1586" spans="1:11" ht="38.25" x14ac:dyDescent="0.2">
      <c r="A1586" s="261">
        <v>90842</v>
      </c>
      <c r="B1586" s="262" t="s">
        <v>6517</v>
      </c>
      <c r="C1586" s="263" t="s">
        <v>772</v>
      </c>
      <c r="D1586" s="264" t="s">
        <v>18845</v>
      </c>
      <c r="F1586" s="266"/>
      <c r="G1586" s="267" t="s">
        <v>18846</v>
      </c>
      <c r="H1586" s="262" t="s">
        <v>6517</v>
      </c>
      <c r="I1586" s="263" t="s">
        <v>772</v>
      </c>
      <c r="J1586" s="264" t="s">
        <v>18845</v>
      </c>
      <c r="K1586" s="264" t="s">
        <v>18847</v>
      </c>
    </row>
    <row r="1587" spans="1:11" ht="38.25" x14ac:dyDescent="0.2">
      <c r="A1587" s="261">
        <v>90843</v>
      </c>
      <c r="B1587" s="262" t="s">
        <v>6518</v>
      </c>
      <c r="C1587" s="263" t="s">
        <v>772</v>
      </c>
      <c r="D1587" s="264" t="s">
        <v>18848</v>
      </c>
      <c r="F1587" s="266"/>
      <c r="G1587" s="267" t="s">
        <v>18849</v>
      </c>
      <c r="H1587" s="262" t="s">
        <v>6518</v>
      </c>
      <c r="I1587" s="263" t="s">
        <v>772</v>
      </c>
      <c r="J1587" s="264" t="s">
        <v>18848</v>
      </c>
      <c r="K1587" s="264" t="s">
        <v>18850</v>
      </c>
    </row>
    <row r="1588" spans="1:11" ht="38.25" x14ac:dyDescent="0.2">
      <c r="A1588" s="261">
        <v>90844</v>
      </c>
      <c r="B1588" s="262" t="s">
        <v>6519</v>
      </c>
      <c r="C1588" s="263" t="s">
        <v>772</v>
      </c>
      <c r="D1588" s="264" t="s">
        <v>18851</v>
      </c>
      <c r="F1588" s="266"/>
      <c r="G1588" s="267" t="s">
        <v>18852</v>
      </c>
      <c r="H1588" s="262" t="s">
        <v>6519</v>
      </c>
      <c r="I1588" s="263" t="s">
        <v>772</v>
      </c>
      <c r="J1588" s="264" t="s">
        <v>18851</v>
      </c>
      <c r="K1588" s="264" t="s">
        <v>18853</v>
      </c>
    </row>
    <row r="1589" spans="1:11" ht="38.25" x14ac:dyDescent="0.2">
      <c r="A1589" s="261">
        <v>90847</v>
      </c>
      <c r="B1589" s="262" t="s">
        <v>6520</v>
      </c>
      <c r="C1589" s="263" t="s">
        <v>772</v>
      </c>
      <c r="D1589" s="264" t="s">
        <v>18854</v>
      </c>
      <c r="F1589" s="266"/>
      <c r="G1589" s="267" t="s">
        <v>18855</v>
      </c>
      <c r="H1589" s="262" t="s">
        <v>6520</v>
      </c>
      <c r="I1589" s="263" t="s">
        <v>772</v>
      </c>
      <c r="J1589" s="264" t="s">
        <v>18854</v>
      </c>
      <c r="K1589" s="264" t="s">
        <v>18856</v>
      </c>
    </row>
    <row r="1590" spans="1:11" ht="38.25" x14ac:dyDescent="0.2">
      <c r="A1590" s="261">
        <v>90848</v>
      </c>
      <c r="B1590" s="262" t="s">
        <v>6521</v>
      </c>
      <c r="C1590" s="263" t="s">
        <v>772</v>
      </c>
      <c r="D1590" s="264" t="s">
        <v>18857</v>
      </c>
      <c r="F1590" s="266"/>
      <c r="G1590" s="267" t="s">
        <v>18858</v>
      </c>
      <c r="H1590" s="262" t="s">
        <v>6521</v>
      </c>
      <c r="I1590" s="263" t="s">
        <v>772</v>
      </c>
      <c r="J1590" s="264" t="s">
        <v>18857</v>
      </c>
      <c r="K1590" s="264" t="s">
        <v>18859</v>
      </c>
    </row>
    <row r="1591" spans="1:11" ht="38.25" x14ac:dyDescent="0.2">
      <c r="A1591" s="261">
        <v>90849</v>
      </c>
      <c r="B1591" s="262" t="s">
        <v>6522</v>
      </c>
      <c r="C1591" s="263" t="s">
        <v>772</v>
      </c>
      <c r="D1591" s="264" t="s">
        <v>18860</v>
      </c>
      <c r="F1591" s="266"/>
      <c r="G1591" s="267" t="s">
        <v>18861</v>
      </c>
      <c r="H1591" s="262" t="s">
        <v>6522</v>
      </c>
      <c r="I1591" s="263" t="s">
        <v>772</v>
      </c>
      <c r="J1591" s="264" t="s">
        <v>18860</v>
      </c>
      <c r="K1591" s="264" t="s">
        <v>18862</v>
      </c>
    </row>
    <row r="1592" spans="1:11" ht="38.25" x14ac:dyDescent="0.2">
      <c r="A1592" s="261">
        <v>90850</v>
      </c>
      <c r="B1592" s="262" t="s">
        <v>6523</v>
      </c>
      <c r="C1592" s="263" t="s">
        <v>772</v>
      </c>
      <c r="D1592" s="264" t="s">
        <v>18863</v>
      </c>
      <c r="F1592" s="266"/>
      <c r="G1592" s="267" t="s">
        <v>18864</v>
      </c>
      <c r="H1592" s="262" t="s">
        <v>6523</v>
      </c>
      <c r="I1592" s="263" t="s">
        <v>772</v>
      </c>
      <c r="J1592" s="264" t="s">
        <v>18863</v>
      </c>
      <c r="K1592" s="264" t="s">
        <v>18865</v>
      </c>
    </row>
    <row r="1593" spans="1:11" ht="25.5" x14ac:dyDescent="0.2">
      <c r="A1593" s="261">
        <v>91009</v>
      </c>
      <c r="B1593" s="262" t="s">
        <v>6524</v>
      </c>
      <c r="C1593" s="263" t="s">
        <v>772</v>
      </c>
      <c r="D1593" s="264" t="s">
        <v>18866</v>
      </c>
      <c r="F1593" s="266"/>
      <c r="G1593" s="267" t="s">
        <v>18867</v>
      </c>
      <c r="H1593" s="262" t="s">
        <v>6524</v>
      </c>
      <c r="I1593" s="263" t="s">
        <v>772</v>
      </c>
      <c r="J1593" s="264" t="s">
        <v>18866</v>
      </c>
      <c r="K1593" s="264" t="s">
        <v>18868</v>
      </c>
    </row>
    <row r="1594" spans="1:11" ht="25.5" x14ac:dyDescent="0.2">
      <c r="A1594" s="261">
        <v>91010</v>
      </c>
      <c r="B1594" s="262" t="s">
        <v>6525</v>
      </c>
      <c r="C1594" s="263" t="s">
        <v>772</v>
      </c>
      <c r="D1594" s="264" t="s">
        <v>18869</v>
      </c>
      <c r="F1594" s="266"/>
      <c r="G1594" s="267" t="s">
        <v>18870</v>
      </c>
      <c r="H1594" s="262" t="s">
        <v>6525</v>
      </c>
      <c r="I1594" s="263" t="s">
        <v>772</v>
      </c>
      <c r="J1594" s="264" t="s">
        <v>18869</v>
      </c>
      <c r="K1594" s="264" t="s">
        <v>18871</v>
      </c>
    </row>
    <row r="1595" spans="1:11" ht="25.5" x14ac:dyDescent="0.2">
      <c r="A1595" s="261">
        <v>91011</v>
      </c>
      <c r="B1595" s="262" t="s">
        <v>6526</v>
      </c>
      <c r="C1595" s="263" t="s">
        <v>772</v>
      </c>
      <c r="D1595" s="264" t="s">
        <v>18872</v>
      </c>
      <c r="F1595" s="266"/>
      <c r="G1595" s="267" t="s">
        <v>18873</v>
      </c>
      <c r="H1595" s="262" t="s">
        <v>6526</v>
      </c>
      <c r="I1595" s="263" t="s">
        <v>772</v>
      </c>
      <c r="J1595" s="264" t="s">
        <v>18872</v>
      </c>
      <c r="K1595" s="264" t="s">
        <v>18874</v>
      </c>
    </row>
    <row r="1596" spans="1:11" ht="25.5" x14ac:dyDescent="0.2">
      <c r="A1596" s="261">
        <v>91012</v>
      </c>
      <c r="B1596" s="262" t="s">
        <v>6527</v>
      </c>
      <c r="C1596" s="263" t="s">
        <v>772</v>
      </c>
      <c r="D1596" s="264" t="s">
        <v>18875</v>
      </c>
      <c r="F1596" s="266"/>
      <c r="G1596" s="267" t="s">
        <v>18876</v>
      </c>
      <c r="H1596" s="262" t="s">
        <v>6527</v>
      </c>
      <c r="I1596" s="263" t="s">
        <v>772</v>
      </c>
      <c r="J1596" s="264" t="s">
        <v>18875</v>
      </c>
      <c r="K1596" s="264" t="s">
        <v>18877</v>
      </c>
    </row>
    <row r="1597" spans="1:11" ht="38.25" x14ac:dyDescent="0.2">
      <c r="A1597" s="261">
        <v>91013</v>
      </c>
      <c r="B1597" s="262" t="s">
        <v>6528</v>
      </c>
      <c r="C1597" s="263" t="s">
        <v>772</v>
      </c>
      <c r="D1597" s="264" t="s">
        <v>18878</v>
      </c>
      <c r="F1597" s="266"/>
      <c r="G1597" s="267" t="s">
        <v>18879</v>
      </c>
      <c r="H1597" s="262" t="s">
        <v>6528</v>
      </c>
      <c r="I1597" s="263" t="s">
        <v>772</v>
      </c>
      <c r="J1597" s="264" t="s">
        <v>18878</v>
      </c>
      <c r="K1597" s="264" t="s">
        <v>18880</v>
      </c>
    </row>
    <row r="1598" spans="1:11" ht="38.25" x14ac:dyDescent="0.2">
      <c r="A1598" s="261">
        <v>91014</v>
      </c>
      <c r="B1598" s="262" t="s">
        <v>6529</v>
      </c>
      <c r="C1598" s="263" t="s">
        <v>772</v>
      </c>
      <c r="D1598" s="264" t="s">
        <v>18881</v>
      </c>
      <c r="F1598" s="266"/>
      <c r="G1598" s="267" t="s">
        <v>18882</v>
      </c>
      <c r="H1598" s="262" t="s">
        <v>6529</v>
      </c>
      <c r="I1598" s="263" t="s">
        <v>772</v>
      </c>
      <c r="J1598" s="264" t="s">
        <v>18881</v>
      </c>
      <c r="K1598" s="264" t="s">
        <v>18883</v>
      </c>
    </row>
    <row r="1599" spans="1:11" ht="38.25" x14ac:dyDescent="0.2">
      <c r="A1599" s="261">
        <v>91015</v>
      </c>
      <c r="B1599" s="262" t="s">
        <v>6530</v>
      </c>
      <c r="C1599" s="263" t="s">
        <v>772</v>
      </c>
      <c r="D1599" s="264" t="s">
        <v>18884</v>
      </c>
      <c r="F1599" s="266"/>
      <c r="G1599" s="267" t="s">
        <v>18885</v>
      </c>
      <c r="H1599" s="262" t="s">
        <v>6530</v>
      </c>
      <c r="I1599" s="263" t="s">
        <v>772</v>
      </c>
      <c r="J1599" s="264" t="s">
        <v>18884</v>
      </c>
      <c r="K1599" s="264" t="s">
        <v>18886</v>
      </c>
    </row>
    <row r="1600" spans="1:11" ht="38.25" x14ac:dyDescent="0.2">
      <c r="A1600" s="261">
        <v>91016</v>
      </c>
      <c r="B1600" s="262" t="s">
        <v>6531</v>
      </c>
      <c r="C1600" s="263" t="s">
        <v>772</v>
      </c>
      <c r="D1600" s="264" t="s">
        <v>18887</v>
      </c>
      <c r="F1600" s="266"/>
      <c r="G1600" s="267" t="s">
        <v>18888</v>
      </c>
      <c r="H1600" s="262" t="s">
        <v>6531</v>
      </c>
      <c r="I1600" s="263" t="s">
        <v>772</v>
      </c>
      <c r="J1600" s="264" t="s">
        <v>18887</v>
      </c>
      <c r="K1600" s="264" t="s">
        <v>18889</v>
      </c>
    </row>
    <row r="1601" spans="1:11" ht="25.5" x14ac:dyDescent="0.2">
      <c r="A1601" s="261">
        <v>91286</v>
      </c>
      <c r="B1601" s="262" t="s">
        <v>6532</v>
      </c>
      <c r="C1601" s="263" t="s">
        <v>772</v>
      </c>
      <c r="D1601" s="264" t="s">
        <v>18890</v>
      </c>
      <c r="F1601" s="266"/>
      <c r="G1601" s="267" t="s">
        <v>18891</v>
      </c>
      <c r="H1601" s="262" t="s">
        <v>6532</v>
      </c>
      <c r="I1601" s="263" t="s">
        <v>772</v>
      </c>
      <c r="J1601" s="264" t="s">
        <v>18890</v>
      </c>
      <c r="K1601" s="264" t="s">
        <v>18892</v>
      </c>
    </row>
    <row r="1602" spans="1:11" ht="25.5" x14ac:dyDescent="0.2">
      <c r="A1602" s="261">
        <v>91287</v>
      </c>
      <c r="B1602" s="262" t="s">
        <v>6533</v>
      </c>
      <c r="C1602" s="263" t="s">
        <v>772</v>
      </c>
      <c r="D1602" s="264" t="s">
        <v>18893</v>
      </c>
      <c r="F1602" s="266"/>
      <c r="G1602" s="267" t="s">
        <v>18894</v>
      </c>
      <c r="H1602" s="262" t="s">
        <v>6533</v>
      </c>
      <c r="I1602" s="263" t="s">
        <v>772</v>
      </c>
      <c r="J1602" s="264" t="s">
        <v>18893</v>
      </c>
      <c r="K1602" s="264" t="s">
        <v>18895</v>
      </c>
    </row>
    <row r="1603" spans="1:11" ht="25.5" x14ac:dyDescent="0.2">
      <c r="A1603" s="261">
        <v>91288</v>
      </c>
      <c r="B1603" s="262" t="s">
        <v>6534</v>
      </c>
      <c r="C1603" s="263" t="s">
        <v>772</v>
      </c>
      <c r="D1603" s="264" t="s">
        <v>13895</v>
      </c>
      <c r="F1603" s="266"/>
      <c r="G1603" s="267" t="s">
        <v>18896</v>
      </c>
      <c r="H1603" s="262" t="s">
        <v>6534</v>
      </c>
      <c r="I1603" s="263" t="s">
        <v>772</v>
      </c>
      <c r="J1603" s="264" t="s">
        <v>13895</v>
      </c>
      <c r="K1603" s="264" t="s">
        <v>13566</v>
      </c>
    </row>
    <row r="1604" spans="1:11" ht="25.5" x14ac:dyDescent="0.2">
      <c r="A1604" s="261">
        <v>91290</v>
      </c>
      <c r="B1604" s="262" t="s">
        <v>6535</v>
      </c>
      <c r="C1604" s="263" t="s">
        <v>772</v>
      </c>
      <c r="D1604" s="264" t="s">
        <v>7671</v>
      </c>
      <c r="F1604" s="266"/>
      <c r="G1604" s="267" t="s">
        <v>18897</v>
      </c>
      <c r="H1604" s="262" t="s">
        <v>6535</v>
      </c>
      <c r="I1604" s="263" t="s">
        <v>772</v>
      </c>
      <c r="J1604" s="264" t="s">
        <v>7671</v>
      </c>
      <c r="K1604" s="264" t="s">
        <v>18898</v>
      </c>
    </row>
    <row r="1605" spans="1:11" ht="25.5" x14ac:dyDescent="0.2">
      <c r="A1605" s="261">
        <v>91291</v>
      </c>
      <c r="B1605" s="262" t="s">
        <v>6536</v>
      </c>
      <c r="C1605" s="263" t="s">
        <v>772</v>
      </c>
      <c r="D1605" s="264" t="s">
        <v>18899</v>
      </c>
      <c r="F1605" s="266"/>
      <c r="G1605" s="267" t="s">
        <v>18900</v>
      </c>
      <c r="H1605" s="262" t="s">
        <v>6536</v>
      </c>
      <c r="I1605" s="263" t="s">
        <v>772</v>
      </c>
      <c r="J1605" s="264" t="s">
        <v>18899</v>
      </c>
      <c r="K1605" s="264" t="s">
        <v>18901</v>
      </c>
    </row>
    <row r="1606" spans="1:11" ht="25.5" x14ac:dyDescent="0.2">
      <c r="A1606" s="261">
        <v>91292</v>
      </c>
      <c r="B1606" s="262" t="s">
        <v>6537</v>
      </c>
      <c r="C1606" s="263" t="s">
        <v>772</v>
      </c>
      <c r="D1606" s="264" t="s">
        <v>18902</v>
      </c>
      <c r="F1606" s="266"/>
      <c r="G1606" s="267" t="s">
        <v>18903</v>
      </c>
      <c r="H1606" s="262" t="s">
        <v>6537</v>
      </c>
      <c r="I1606" s="263" t="s">
        <v>772</v>
      </c>
      <c r="J1606" s="264" t="s">
        <v>18902</v>
      </c>
      <c r="K1606" s="264" t="s">
        <v>18904</v>
      </c>
    </row>
    <row r="1607" spans="1:11" ht="25.5" x14ac:dyDescent="0.2">
      <c r="A1607" s="261">
        <v>91293</v>
      </c>
      <c r="B1607" s="262" t="s">
        <v>6538</v>
      </c>
      <c r="C1607" s="263" t="s">
        <v>772</v>
      </c>
      <c r="D1607" s="264" t="s">
        <v>18905</v>
      </c>
      <c r="F1607" s="266"/>
      <c r="G1607" s="267" t="s">
        <v>18906</v>
      </c>
      <c r="H1607" s="262" t="s">
        <v>6538</v>
      </c>
      <c r="I1607" s="263" t="s">
        <v>772</v>
      </c>
      <c r="J1607" s="264" t="s">
        <v>18905</v>
      </c>
      <c r="K1607" s="264" t="s">
        <v>18907</v>
      </c>
    </row>
    <row r="1608" spans="1:11" ht="25.5" x14ac:dyDescent="0.2">
      <c r="A1608" s="261">
        <v>91294</v>
      </c>
      <c r="B1608" s="262" t="s">
        <v>6539</v>
      </c>
      <c r="C1608" s="263" t="s">
        <v>772</v>
      </c>
      <c r="D1608" s="264" t="s">
        <v>18908</v>
      </c>
      <c r="F1608" s="266"/>
      <c r="G1608" s="267" t="s">
        <v>18909</v>
      </c>
      <c r="H1608" s="262" t="s">
        <v>6539</v>
      </c>
      <c r="I1608" s="263" t="s">
        <v>772</v>
      </c>
      <c r="J1608" s="264" t="s">
        <v>18908</v>
      </c>
      <c r="K1608" s="264" t="s">
        <v>18910</v>
      </c>
    </row>
    <row r="1609" spans="1:11" ht="25.5" x14ac:dyDescent="0.2">
      <c r="A1609" s="261">
        <v>91295</v>
      </c>
      <c r="B1609" s="262" t="s">
        <v>6540</v>
      </c>
      <c r="C1609" s="263" t="s">
        <v>772</v>
      </c>
      <c r="D1609" s="264" t="s">
        <v>16301</v>
      </c>
      <c r="F1609" s="266"/>
      <c r="G1609" s="267" t="s">
        <v>18911</v>
      </c>
      <c r="H1609" s="262" t="s">
        <v>6540</v>
      </c>
      <c r="I1609" s="263" t="s">
        <v>772</v>
      </c>
      <c r="J1609" s="264" t="s">
        <v>16301</v>
      </c>
      <c r="K1609" s="264" t="s">
        <v>15013</v>
      </c>
    </row>
    <row r="1610" spans="1:11" ht="25.5" x14ac:dyDescent="0.2">
      <c r="A1610" s="261">
        <v>91296</v>
      </c>
      <c r="B1610" s="262" t="s">
        <v>6541</v>
      </c>
      <c r="C1610" s="263" t="s">
        <v>772</v>
      </c>
      <c r="D1610" s="264" t="s">
        <v>18912</v>
      </c>
      <c r="F1610" s="266"/>
      <c r="G1610" s="267" t="s">
        <v>18913</v>
      </c>
      <c r="H1610" s="262" t="s">
        <v>6541</v>
      </c>
      <c r="I1610" s="263" t="s">
        <v>772</v>
      </c>
      <c r="J1610" s="264" t="s">
        <v>18912</v>
      </c>
      <c r="K1610" s="264" t="s">
        <v>18914</v>
      </c>
    </row>
    <row r="1611" spans="1:11" ht="25.5" x14ac:dyDescent="0.2">
      <c r="A1611" s="261">
        <v>91297</v>
      </c>
      <c r="B1611" s="262" t="s">
        <v>6542</v>
      </c>
      <c r="C1611" s="263" t="s">
        <v>772</v>
      </c>
      <c r="D1611" s="264" t="s">
        <v>18915</v>
      </c>
      <c r="F1611" s="266"/>
      <c r="G1611" s="267" t="s">
        <v>18916</v>
      </c>
      <c r="H1611" s="262" t="s">
        <v>6542</v>
      </c>
      <c r="I1611" s="263" t="s">
        <v>772</v>
      </c>
      <c r="J1611" s="264" t="s">
        <v>18915</v>
      </c>
      <c r="K1611" s="264" t="s">
        <v>18917</v>
      </c>
    </row>
    <row r="1612" spans="1:11" ht="25.5" x14ac:dyDescent="0.2">
      <c r="A1612" s="261">
        <v>91298</v>
      </c>
      <c r="B1612" s="262" t="s">
        <v>6543</v>
      </c>
      <c r="C1612" s="263" t="s">
        <v>772</v>
      </c>
      <c r="D1612" s="264" t="s">
        <v>18918</v>
      </c>
      <c r="F1612" s="266"/>
      <c r="G1612" s="267" t="s">
        <v>18919</v>
      </c>
      <c r="H1612" s="262" t="s">
        <v>6543</v>
      </c>
      <c r="I1612" s="263" t="s">
        <v>772</v>
      </c>
      <c r="J1612" s="264" t="s">
        <v>18918</v>
      </c>
      <c r="K1612" s="264" t="s">
        <v>18920</v>
      </c>
    </row>
    <row r="1613" spans="1:11" ht="25.5" x14ac:dyDescent="0.2">
      <c r="A1613" s="261">
        <v>91299</v>
      </c>
      <c r="B1613" s="262" t="s">
        <v>6544</v>
      </c>
      <c r="C1613" s="263" t="s">
        <v>772</v>
      </c>
      <c r="D1613" s="264" t="s">
        <v>18921</v>
      </c>
      <c r="F1613" s="266"/>
      <c r="G1613" s="267" t="s">
        <v>18922</v>
      </c>
      <c r="H1613" s="262" t="s">
        <v>6544</v>
      </c>
      <c r="I1613" s="263" t="s">
        <v>772</v>
      </c>
      <c r="J1613" s="264" t="s">
        <v>18921</v>
      </c>
      <c r="K1613" s="264" t="s">
        <v>18923</v>
      </c>
    </row>
    <row r="1614" spans="1:11" ht="25.5" x14ac:dyDescent="0.2">
      <c r="A1614" s="261">
        <v>91300</v>
      </c>
      <c r="B1614" s="262" t="s">
        <v>6545</v>
      </c>
      <c r="C1614" s="263" t="s">
        <v>772</v>
      </c>
      <c r="D1614" s="264" t="s">
        <v>4441</v>
      </c>
      <c r="F1614" s="266"/>
      <c r="G1614" s="267" t="s">
        <v>18924</v>
      </c>
      <c r="H1614" s="262" t="s">
        <v>6545</v>
      </c>
      <c r="I1614" s="263" t="s">
        <v>772</v>
      </c>
      <c r="J1614" s="264" t="s">
        <v>4441</v>
      </c>
      <c r="K1614" s="264" t="s">
        <v>12974</v>
      </c>
    </row>
    <row r="1615" spans="1:11" ht="25.5" x14ac:dyDescent="0.2">
      <c r="A1615" s="261">
        <v>91301</v>
      </c>
      <c r="B1615" s="262" t="s">
        <v>6547</v>
      </c>
      <c r="C1615" s="263" t="s">
        <v>772</v>
      </c>
      <c r="D1615" s="264" t="s">
        <v>14227</v>
      </c>
      <c r="F1615" s="266"/>
      <c r="G1615" s="267" t="s">
        <v>18925</v>
      </c>
      <c r="H1615" s="262" t="s">
        <v>6547</v>
      </c>
      <c r="I1615" s="263" t="s">
        <v>772</v>
      </c>
      <c r="J1615" s="264" t="s">
        <v>14227</v>
      </c>
      <c r="K1615" s="264" t="s">
        <v>12255</v>
      </c>
    </row>
    <row r="1616" spans="1:11" ht="25.5" x14ac:dyDescent="0.2">
      <c r="A1616" s="261">
        <v>91302</v>
      </c>
      <c r="B1616" s="262" t="s">
        <v>6549</v>
      </c>
      <c r="C1616" s="263" t="s">
        <v>772</v>
      </c>
      <c r="D1616" s="264" t="s">
        <v>13626</v>
      </c>
      <c r="F1616" s="266"/>
      <c r="G1616" s="267" t="s">
        <v>18926</v>
      </c>
      <c r="H1616" s="262" t="s">
        <v>6549</v>
      </c>
      <c r="I1616" s="263" t="s">
        <v>772</v>
      </c>
      <c r="J1616" s="264" t="s">
        <v>13626</v>
      </c>
      <c r="K1616" s="264" t="s">
        <v>18927</v>
      </c>
    </row>
    <row r="1617" spans="1:11" ht="25.5" x14ac:dyDescent="0.2">
      <c r="A1617" s="261">
        <v>91303</v>
      </c>
      <c r="B1617" s="262" t="s">
        <v>6550</v>
      </c>
      <c r="C1617" s="263" t="s">
        <v>772</v>
      </c>
      <c r="D1617" s="264" t="s">
        <v>7355</v>
      </c>
      <c r="F1617" s="266"/>
      <c r="G1617" s="267" t="s">
        <v>18928</v>
      </c>
      <c r="H1617" s="262" t="s">
        <v>6550</v>
      </c>
      <c r="I1617" s="263" t="s">
        <v>772</v>
      </c>
      <c r="J1617" s="264" t="s">
        <v>7355</v>
      </c>
      <c r="K1617" s="264" t="s">
        <v>9038</v>
      </c>
    </row>
    <row r="1618" spans="1:11" ht="25.5" x14ac:dyDescent="0.2">
      <c r="A1618" s="261">
        <v>91304</v>
      </c>
      <c r="B1618" s="262" t="s">
        <v>6552</v>
      </c>
      <c r="C1618" s="263" t="s">
        <v>772</v>
      </c>
      <c r="D1618" s="264" t="s">
        <v>18929</v>
      </c>
      <c r="F1618" s="266"/>
      <c r="G1618" s="267" t="s">
        <v>18930</v>
      </c>
      <c r="H1618" s="262" t="s">
        <v>6552</v>
      </c>
      <c r="I1618" s="263" t="s">
        <v>772</v>
      </c>
      <c r="J1618" s="264" t="s">
        <v>18929</v>
      </c>
      <c r="K1618" s="264" t="s">
        <v>18931</v>
      </c>
    </row>
    <row r="1619" spans="1:11" ht="25.5" x14ac:dyDescent="0.2">
      <c r="A1619" s="261">
        <v>91305</v>
      </c>
      <c r="B1619" s="262" t="s">
        <v>6553</v>
      </c>
      <c r="C1619" s="263" t="s">
        <v>772</v>
      </c>
      <c r="D1619" s="264" t="s">
        <v>18932</v>
      </c>
      <c r="F1619" s="266"/>
      <c r="G1619" s="267" t="s">
        <v>18933</v>
      </c>
      <c r="H1619" s="262" t="s">
        <v>6553</v>
      </c>
      <c r="I1619" s="263" t="s">
        <v>772</v>
      </c>
      <c r="J1619" s="264" t="s">
        <v>18932</v>
      </c>
      <c r="K1619" s="264" t="s">
        <v>18934</v>
      </c>
    </row>
    <row r="1620" spans="1:11" ht="25.5" x14ac:dyDescent="0.2">
      <c r="A1620" s="261">
        <v>91306</v>
      </c>
      <c r="B1620" s="262" t="s">
        <v>6555</v>
      </c>
      <c r="C1620" s="263" t="s">
        <v>772</v>
      </c>
      <c r="D1620" s="264" t="s">
        <v>18935</v>
      </c>
      <c r="F1620" s="266"/>
      <c r="G1620" s="267" t="s">
        <v>18936</v>
      </c>
      <c r="H1620" s="262" t="s">
        <v>6555</v>
      </c>
      <c r="I1620" s="263" t="s">
        <v>772</v>
      </c>
      <c r="J1620" s="264" t="s">
        <v>18935</v>
      </c>
      <c r="K1620" s="264" t="s">
        <v>16775</v>
      </c>
    </row>
    <row r="1621" spans="1:11" ht="25.5" x14ac:dyDescent="0.2">
      <c r="A1621" s="261">
        <v>91307</v>
      </c>
      <c r="B1621" s="262" t="s">
        <v>6556</v>
      </c>
      <c r="C1621" s="263" t="s">
        <v>772</v>
      </c>
      <c r="D1621" s="264" t="s">
        <v>18937</v>
      </c>
      <c r="F1621" s="266"/>
      <c r="G1621" s="267" t="s">
        <v>18938</v>
      </c>
      <c r="H1621" s="262" t="s">
        <v>6556</v>
      </c>
      <c r="I1621" s="263" t="s">
        <v>772</v>
      </c>
      <c r="J1621" s="264" t="s">
        <v>18937</v>
      </c>
      <c r="K1621" s="264" t="s">
        <v>18939</v>
      </c>
    </row>
    <row r="1622" spans="1:11" ht="38.25" x14ac:dyDescent="0.2">
      <c r="A1622" s="261">
        <v>91312</v>
      </c>
      <c r="B1622" s="262" t="s">
        <v>6557</v>
      </c>
      <c r="C1622" s="263" t="s">
        <v>772</v>
      </c>
      <c r="D1622" s="264" t="s">
        <v>18940</v>
      </c>
      <c r="F1622" s="266"/>
      <c r="G1622" s="267" t="s">
        <v>18941</v>
      </c>
      <c r="H1622" s="262" t="s">
        <v>6557</v>
      </c>
      <c r="I1622" s="263" t="s">
        <v>772</v>
      </c>
      <c r="J1622" s="264" t="s">
        <v>18940</v>
      </c>
      <c r="K1622" s="264" t="s">
        <v>18942</v>
      </c>
    </row>
    <row r="1623" spans="1:11" ht="38.25" x14ac:dyDescent="0.2">
      <c r="A1623" s="261">
        <v>91313</v>
      </c>
      <c r="B1623" s="262" t="s">
        <v>6558</v>
      </c>
      <c r="C1623" s="263" t="s">
        <v>772</v>
      </c>
      <c r="D1623" s="264" t="s">
        <v>18943</v>
      </c>
      <c r="F1623" s="266"/>
      <c r="G1623" s="267" t="s">
        <v>18944</v>
      </c>
      <c r="H1623" s="262" t="s">
        <v>6558</v>
      </c>
      <c r="I1623" s="263" t="s">
        <v>772</v>
      </c>
      <c r="J1623" s="264" t="s">
        <v>18943</v>
      </c>
      <c r="K1623" s="264" t="s">
        <v>18945</v>
      </c>
    </row>
    <row r="1624" spans="1:11" ht="38.25" x14ac:dyDescent="0.2">
      <c r="A1624" s="261">
        <v>91314</v>
      </c>
      <c r="B1624" s="262" t="s">
        <v>6559</v>
      </c>
      <c r="C1624" s="263" t="s">
        <v>772</v>
      </c>
      <c r="D1624" s="264" t="s">
        <v>18946</v>
      </c>
      <c r="F1624" s="266"/>
      <c r="G1624" s="267" t="s">
        <v>18947</v>
      </c>
      <c r="H1624" s="262" t="s">
        <v>6559</v>
      </c>
      <c r="I1624" s="263" t="s">
        <v>772</v>
      </c>
      <c r="J1624" s="264" t="s">
        <v>18946</v>
      </c>
      <c r="K1624" s="264" t="s">
        <v>18948</v>
      </c>
    </row>
    <row r="1625" spans="1:11" ht="38.25" x14ac:dyDescent="0.2">
      <c r="A1625" s="261">
        <v>91315</v>
      </c>
      <c r="B1625" s="262" t="s">
        <v>6560</v>
      </c>
      <c r="C1625" s="263" t="s">
        <v>772</v>
      </c>
      <c r="D1625" s="264" t="s">
        <v>18949</v>
      </c>
      <c r="F1625" s="266"/>
      <c r="G1625" s="267" t="s">
        <v>18950</v>
      </c>
      <c r="H1625" s="262" t="s">
        <v>6560</v>
      </c>
      <c r="I1625" s="263" t="s">
        <v>772</v>
      </c>
      <c r="J1625" s="264" t="s">
        <v>18949</v>
      </c>
      <c r="K1625" s="264" t="s">
        <v>18951</v>
      </c>
    </row>
    <row r="1626" spans="1:11" ht="38.25" x14ac:dyDescent="0.2">
      <c r="A1626" s="261">
        <v>91318</v>
      </c>
      <c r="B1626" s="262" t="s">
        <v>6561</v>
      </c>
      <c r="C1626" s="263" t="s">
        <v>772</v>
      </c>
      <c r="D1626" s="264" t="s">
        <v>18952</v>
      </c>
      <c r="F1626" s="266"/>
      <c r="G1626" s="267" t="s">
        <v>18953</v>
      </c>
      <c r="H1626" s="262" t="s">
        <v>6561</v>
      </c>
      <c r="I1626" s="263" t="s">
        <v>772</v>
      </c>
      <c r="J1626" s="264" t="s">
        <v>18952</v>
      </c>
      <c r="K1626" s="264" t="s">
        <v>18954</v>
      </c>
    </row>
    <row r="1627" spans="1:11" ht="38.25" x14ac:dyDescent="0.2">
      <c r="A1627" s="261">
        <v>91319</v>
      </c>
      <c r="B1627" s="262" t="s">
        <v>6562</v>
      </c>
      <c r="C1627" s="263" t="s">
        <v>772</v>
      </c>
      <c r="D1627" s="264" t="s">
        <v>18955</v>
      </c>
      <c r="F1627" s="266"/>
      <c r="G1627" s="267" t="s">
        <v>18956</v>
      </c>
      <c r="H1627" s="262" t="s">
        <v>6562</v>
      </c>
      <c r="I1627" s="263" t="s">
        <v>772</v>
      </c>
      <c r="J1627" s="264" t="s">
        <v>18955</v>
      </c>
      <c r="K1627" s="264" t="s">
        <v>18957</v>
      </c>
    </row>
    <row r="1628" spans="1:11" ht="38.25" x14ac:dyDescent="0.2">
      <c r="A1628" s="261">
        <v>91320</v>
      </c>
      <c r="B1628" s="262" t="s">
        <v>6563</v>
      </c>
      <c r="C1628" s="263" t="s">
        <v>772</v>
      </c>
      <c r="D1628" s="264" t="s">
        <v>18958</v>
      </c>
      <c r="F1628" s="266"/>
      <c r="G1628" s="267" t="s">
        <v>18959</v>
      </c>
      <c r="H1628" s="262" t="s">
        <v>6563</v>
      </c>
      <c r="I1628" s="263" t="s">
        <v>772</v>
      </c>
      <c r="J1628" s="264" t="s">
        <v>18958</v>
      </c>
      <c r="K1628" s="264" t="s">
        <v>18960</v>
      </c>
    </row>
    <row r="1629" spans="1:11" ht="38.25" x14ac:dyDescent="0.2">
      <c r="A1629" s="261">
        <v>91321</v>
      </c>
      <c r="B1629" s="262" t="s">
        <v>6564</v>
      </c>
      <c r="C1629" s="263" t="s">
        <v>772</v>
      </c>
      <c r="D1629" s="264" t="s">
        <v>18961</v>
      </c>
      <c r="F1629" s="266"/>
      <c r="G1629" s="267" t="s">
        <v>18962</v>
      </c>
      <c r="H1629" s="262" t="s">
        <v>6564</v>
      </c>
      <c r="I1629" s="263" t="s">
        <v>772</v>
      </c>
      <c r="J1629" s="264" t="s">
        <v>18961</v>
      </c>
      <c r="K1629" s="264" t="s">
        <v>18963</v>
      </c>
    </row>
    <row r="1630" spans="1:11" ht="38.25" x14ac:dyDescent="0.2">
      <c r="A1630" s="261">
        <v>91324</v>
      </c>
      <c r="B1630" s="262" t="s">
        <v>6565</v>
      </c>
      <c r="C1630" s="263" t="s">
        <v>772</v>
      </c>
      <c r="D1630" s="264" t="s">
        <v>18964</v>
      </c>
      <c r="F1630" s="266"/>
      <c r="G1630" s="267" t="s">
        <v>18965</v>
      </c>
      <c r="H1630" s="262" t="s">
        <v>6565</v>
      </c>
      <c r="I1630" s="263" t="s">
        <v>772</v>
      </c>
      <c r="J1630" s="264" t="s">
        <v>18964</v>
      </c>
      <c r="K1630" s="264" t="s">
        <v>18966</v>
      </c>
    </row>
    <row r="1631" spans="1:11" ht="38.25" x14ac:dyDescent="0.2">
      <c r="A1631" s="261">
        <v>91325</v>
      </c>
      <c r="B1631" s="262" t="s">
        <v>6566</v>
      </c>
      <c r="C1631" s="263" t="s">
        <v>772</v>
      </c>
      <c r="D1631" s="264" t="s">
        <v>18967</v>
      </c>
      <c r="F1631" s="266"/>
      <c r="G1631" s="267" t="s">
        <v>18968</v>
      </c>
      <c r="H1631" s="262" t="s">
        <v>6566</v>
      </c>
      <c r="I1631" s="263" t="s">
        <v>772</v>
      </c>
      <c r="J1631" s="264" t="s">
        <v>18967</v>
      </c>
      <c r="K1631" s="264" t="s">
        <v>18293</v>
      </c>
    </row>
    <row r="1632" spans="1:11" ht="38.25" x14ac:dyDescent="0.2">
      <c r="A1632" s="261">
        <v>91326</v>
      </c>
      <c r="B1632" s="262" t="s">
        <v>6567</v>
      </c>
      <c r="C1632" s="263" t="s">
        <v>772</v>
      </c>
      <c r="D1632" s="264" t="s">
        <v>18969</v>
      </c>
      <c r="F1632" s="266"/>
      <c r="G1632" s="267" t="s">
        <v>18970</v>
      </c>
      <c r="H1632" s="262" t="s">
        <v>6567</v>
      </c>
      <c r="I1632" s="263" t="s">
        <v>772</v>
      </c>
      <c r="J1632" s="264" t="s">
        <v>18969</v>
      </c>
      <c r="K1632" s="264" t="s">
        <v>18971</v>
      </c>
    </row>
    <row r="1633" spans="1:11" ht="38.25" x14ac:dyDescent="0.2">
      <c r="A1633" s="261">
        <v>91327</v>
      </c>
      <c r="B1633" s="262" t="s">
        <v>6568</v>
      </c>
      <c r="C1633" s="263" t="s">
        <v>772</v>
      </c>
      <c r="D1633" s="264" t="s">
        <v>18972</v>
      </c>
      <c r="F1633" s="266"/>
      <c r="G1633" s="267" t="s">
        <v>18973</v>
      </c>
      <c r="H1633" s="262" t="s">
        <v>6568</v>
      </c>
      <c r="I1633" s="263" t="s">
        <v>772</v>
      </c>
      <c r="J1633" s="264" t="s">
        <v>18972</v>
      </c>
      <c r="K1633" s="264" t="s">
        <v>18974</v>
      </c>
    </row>
    <row r="1634" spans="1:11" ht="38.25" x14ac:dyDescent="0.2">
      <c r="A1634" s="261">
        <v>91328</v>
      </c>
      <c r="B1634" s="262" t="s">
        <v>6569</v>
      </c>
      <c r="C1634" s="263" t="s">
        <v>772</v>
      </c>
      <c r="D1634" s="264" t="s">
        <v>18975</v>
      </c>
      <c r="F1634" s="266"/>
      <c r="G1634" s="267" t="s">
        <v>18976</v>
      </c>
      <c r="H1634" s="262" t="s">
        <v>6569</v>
      </c>
      <c r="I1634" s="263" t="s">
        <v>772</v>
      </c>
      <c r="J1634" s="264" t="s">
        <v>18975</v>
      </c>
      <c r="K1634" s="264" t="s">
        <v>18977</v>
      </c>
    </row>
    <row r="1635" spans="1:11" ht="38.25" x14ac:dyDescent="0.2">
      <c r="A1635" s="261">
        <v>91329</v>
      </c>
      <c r="B1635" s="262" t="s">
        <v>6570</v>
      </c>
      <c r="C1635" s="263" t="s">
        <v>772</v>
      </c>
      <c r="D1635" s="264" t="s">
        <v>18978</v>
      </c>
      <c r="F1635" s="266"/>
      <c r="G1635" s="267" t="s">
        <v>18979</v>
      </c>
      <c r="H1635" s="262" t="s">
        <v>6570</v>
      </c>
      <c r="I1635" s="263" t="s">
        <v>772</v>
      </c>
      <c r="J1635" s="264" t="s">
        <v>18978</v>
      </c>
      <c r="K1635" s="264" t="s">
        <v>18980</v>
      </c>
    </row>
    <row r="1636" spans="1:11" ht="38.25" x14ac:dyDescent="0.2">
      <c r="A1636" s="261">
        <v>91330</v>
      </c>
      <c r="B1636" s="262" t="s">
        <v>6571</v>
      </c>
      <c r="C1636" s="263" t="s">
        <v>772</v>
      </c>
      <c r="D1636" s="264" t="s">
        <v>18981</v>
      </c>
      <c r="F1636" s="266"/>
      <c r="G1636" s="267" t="s">
        <v>18982</v>
      </c>
      <c r="H1636" s="262" t="s">
        <v>6571</v>
      </c>
      <c r="I1636" s="263" t="s">
        <v>772</v>
      </c>
      <c r="J1636" s="264" t="s">
        <v>18981</v>
      </c>
      <c r="K1636" s="264" t="s">
        <v>18983</v>
      </c>
    </row>
    <row r="1637" spans="1:11" ht="38.25" x14ac:dyDescent="0.2">
      <c r="A1637" s="261">
        <v>91331</v>
      </c>
      <c r="B1637" s="262" t="s">
        <v>6572</v>
      </c>
      <c r="C1637" s="263" t="s">
        <v>772</v>
      </c>
      <c r="D1637" s="264" t="s">
        <v>18984</v>
      </c>
      <c r="F1637" s="266"/>
      <c r="G1637" s="267" t="s">
        <v>18985</v>
      </c>
      <c r="H1637" s="262" t="s">
        <v>6572</v>
      </c>
      <c r="I1637" s="263" t="s">
        <v>772</v>
      </c>
      <c r="J1637" s="264" t="s">
        <v>18984</v>
      </c>
      <c r="K1637" s="264" t="s">
        <v>18986</v>
      </c>
    </row>
    <row r="1638" spans="1:11" ht="38.25" x14ac:dyDescent="0.2">
      <c r="A1638" s="261">
        <v>91332</v>
      </c>
      <c r="B1638" s="262" t="s">
        <v>6573</v>
      </c>
      <c r="C1638" s="263" t="s">
        <v>772</v>
      </c>
      <c r="D1638" s="264" t="s">
        <v>18987</v>
      </c>
      <c r="F1638" s="266"/>
      <c r="G1638" s="267" t="s">
        <v>18988</v>
      </c>
      <c r="H1638" s="262" t="s">
        <v>6573</v>
      </c>
      <c r="I1638" s="263" t="s">
        <v>772</v>
      </c>
      <c r="J1638" s="264" t="s">
        <v>18987</v>
      </c>
      <c r="K1638" s="264" t="s">
        <v>18989</v>
      </c>
    </row>
    <row r="1639" spans="1:11" ht="38.25" x14ac:dyDescent="0.2">
      <c r="A1639" s="261">
        <v>91333</v>
      </c>
      <c r="B1639" s="262" t="s">
        <v>6574</v>
      </c>
      <c r="C1639" s="263" t="s">
        <v>772</v>
      </c>
      <c r="D1639" s="264" t="s">
        <v>18990</v>
      </c>
      <c r="F1639" s="266"/>
      <c r="G1639" s="267" t="s">
        <v>18991</v>
      </c>
      <c r="H1639" s="262" t="s">
        <v>6574</v>
      </c>
      <c r="I1639" s="263" t="s">
        <v>772</v>
      </c>
      <c r="J1639" s="264" t="s">
        <v>18990</v>
      </c>
      <c r="K1639" s="264" t="s">
        <v>18992</v>
      </c>
    </row>
    <row r="1640" spans="1:11" ht="38.25" x14ac:dyDescent="0.2">
      <c r="A1640" s="261">
        <v>91334</v>
      </c>
      <c r="B1640" s="262" t="s">
        <v>6575</v>
      </c>
      <c r="C1640" s="263" t="s">
        <v>772</v>
      </c>
      <c r="D1640" s="264" t="s">
        <v>18993</v>
      </c>
      <c r="F1640" s="266"/>
      <c r="G1640" s="267" t="s">
        <v>18994</v>
      </c>
      <c r="H1640" s="262" t="s">
        <v>6575</v>
      </c>
      <c r="I1640" s="263" t="s">
        <v>772</v>
      </c>
      <c r="J1640" s="264" t="s">
        <v>18993</v>
      </c>
      <c r="K1640" s="264" t="s">
        <v>18995</v>
      </c>
    </row>
    <row r="1641" spans="1:11" ht="38.25" x14ac:dyDescent="0.2">
      <c r="A1641" s="261">
        <v>91335</v>
      </c>
      <c r="B1641" s="262" t="s">
        <v>6576</v>
      </c>
      <c r="C1641" s="263" t="s">
        <v>772</v>
      </c>
      <c r="D1641" s="264" t="s">
        <v>18996</v>
      </c>
      <c r="F1641" s="266"/>
      <c r="G1641" s="267" t="s">
        <v>18997</v>
      </c>
      <c r="H1641" s="262" t="s">
        <v>6576</v>
      </c>
      <c r="I1641" s="263" t="s">
        <v>772</v>
      </c>
      <c r="J1641" s="264" t="s">
        <v>18996</v>
      </c>
      <c r="K1641" s="264" t="s">
        <v>18998</v>
      </c>
    </row>
    <row r="1642" spans="1:11" ht="38.25" x14ac:dyDescent="0.2">
      <c r="A1642" s="261">
        <v>91336</v>
      </c>
      <c r="B1642" s="262" t="s">
        <v>6577</v>
      </c>
      <c r="C1642" s="263" t="s">
        <v>772</v>
      </c>
      <c r="D1642" s="264" t="s">
        <v>18999</v>
      </c>
      <c r="F1642" s="266"/>
      <c r="G1642" s="267" t="s">
        <v>19000</v>
      </c>
      <c r="H1642" s="262" t="s">
        <v>6577</v>
      </c>
      <c r="I1642" s="263" t="s">
        <v>772</v>
      </c>
      <c r="J1642" s="264" t="s">
        <v>18999</v>
      </c>
      <c r="K1642" s="264" t="s">
        <v>19001</v>
      </c>
    </row>
    <row r="1643" spans="1:11" ht="38.25" x14ac:dyDescent="0.2">
      <c r="A1643" s="261">
        <v>91337</v>
      </c>
      <c r="B1643" s="262" t="s">
        <v>6578</v>
      </c>
      <c r="C1643" s="263" t="s">
        <v>772</v>
      </c>
      <c r="D1643" s="264" t="s">
        <v>19002</v>
      </c>
      <c r="F1643" s="266"/>
      <c r="G1643" s="267" t="s">
        <v>19003</v>
      </c>
      <c r="H1643" s="262" t="s">
        <v>6578</v>
      </c>
      <c r="I1643" s="263" t="s">
        <v>772</v>
      </c>
      <c r="J1643" s="264" t="s">
        <v>19002</v>
      </c>
      <c r="K1643" s="264" t="s">
        <v>19004</v>
      </c>
    </row>
    <row r="1644" spans="1:11" ht="12.75" x14ac:dyDescent="0.2">
      <c r="A1644" s="268" t="s">
        <v>6579</v>
      </c>
      <c r="B1644" s="262" t="s">
        <v>6580</v>
      </c>
      <c r="C1644" s="263" t="s">
        <v>772</v>
      </c>
      <c r="D1644" s="264" t="s">
        <v>19005</v>
      </c>
      <c r="F1644" s="266"/>
      <c r="G1644" s="261" t="s">
        <v>6579</v>
      </c>
      <c r="H1644" s="262" t="s">
        <v>6580</v>
      </c>
      <c r="I1644" s="263" t="s">
        <v>772</v>
      </c>
      <c r="J1644" s="264" t="s">
        <v>19005</v>
      </c>
      <c r="K1644" s="264" t="s">
        <v>19006</v>
      </c>
    </row>
    <row r="1645" spans="1:11" ht="12.75" x14ac:dyDescent="0.2">
      <c r="A1645" s="261">
        <v>84844</v>
      </c>
      <c r="B1645" s="262" t="s">
        <v>6581</v>
      </c>
      <c r="C1645" s="263" t="s">
        <v>738</v>
      </c>
      <c r="D1645" s="264" t="s">
        <v>19007</v>
      </c>
      <c r="F1645" s="266"/>
      <c r="G1645" s="261" t="s">
        <v>19008</v>
      </c>
      <c r="H1645" s="262" t="s">
        <v>6581</v>
      </c>
      <c r="I1645" s="263" t="s">
        <v>738</v>
      </c>
      <c r="J1645" s="264" t="s">
        <v>19007</v>
      </c>
      <c r="K1645" s="264" t="s">
        <v>19009</v>
      </c>
    </row>
    <row r="1646" spans="1:11" ht="12.75" x14ac:dyDescent="0.2">
      <c r="A1646" s="261">
        <v>84845</v>
      </c>
      <c r="B1646" s="262" t="s">
        <v>6582</v>
      </c>
      <c r="C1646" s="263" t="s">
        <v>738</v>
      </c>
      <c r="D1646" s="264" t="s">
        <v>19010</v>
      </c>
      <c r="F1646" s="266"/>
      <c r="G1646" s="261" t="s">
        <v>19011</v>
      </c>
      <c r="H1646" s="262" t="s">
        <v>6582</v>
      </c>
      <c r="I1646" s="263" t="s">
        <v>738</v>
      </c>
      <c r="J1646" s="264" t="s">
        <v>19010</v>
      </c>
      <c r="K1646" s="264" t="s">
        <v>19012</v>
      </c>
    </row>
    <row r="1647" spans="1:11" ht="12.75" x14ac:dyDescent="0.2">
      <c r="A1647" s="261">
        <v>84846</v>
      </c>
      <c r="B1647" s="262" t="s">
        <v>6583</v>
      </c>
      <c r="C1647" s="263" t="s">
        <v>738</v>
      </c>
      <c r="D1647" s="264" t="s">
        <v>19013</v>
      </c>
      <c r="F1647" s="266"/>
      <c r="G1647" s="261" t="s">
        <v>19014</v>
      </c>
      <c r="H1647" s="262" t="s">
        <v>6583</v>
      </c>
      <c r="I1647" s="263" t="s">
        <v>738</v>
      </c>
      <c r="J1647" s="264" t="s">
        <v>19013</v>
      </c>
      <c r="K1647" s="264" t="s">
        <v>19015</v>
      </c>
    </row>
    <row r="1648" spans="1:11" ht="12.75" x14ac:dyDescent="0.2">
      <c r="A1648" s="261">
        <v>84847</v>
      </c>
      <c r="B1648" s="262" t="s">
        <v>6584</v>
      </c>
      <c r="C1648" s="263" t="s">
        <v>738</v>
      </c>
      <c r="D1648" s="264" t="s">
        <v>19013</v>
      </c>
      <c r="F1648" s="266"/>
      <c r="G1648" s="261" t="s">
        <v>19016</v>
      </c>
      <c r="H1648" s="262" t="s">
        <v>6584</v>
      </c>
      <c r="I1648" s="263" t="s">
        <v>738</v>
      </c>
      <c r="J1648" s="264" t="s">
        <v>19013</v>
      </c>
      <c r="K1648" s="264" t="s">
        <v>19015</v>
      </c>
    </row>
    <row r="1649" spans="1:11" ht="25.5" x14ac:dyDescent="0.2">
      <c r="A1649" s="261">
        <v>84848</v>
      </c>
      <c r="B1649" s="262" t="s">
        <v>6585</v>
      </c>
      <c r="C1649" s="263" t="s">
        <v>738</v>
      </c>
      <c r="D1649" s="264" t="s">
        <v>19017</v>
      </c>
      <c r="F1649" s="266"/>
      <c r="G1649" s="261" t="s">
        <v>19018</v>
      </c>
      <c r="H1649" s="262" t="s">
        <v>6585</v>
      </c>
      <c r="I1649" s="263" t="s">
        <v>738</v>
      </c>
      <c r="J1649" s="264" t="s">
        <v>19017</v>
      </c>
      <c r="K1649" s="264" t="s">
        <v>19019</v>
      </c>
    </row>
    <row r="1650" spans="1:11" ht="12.75" x14ac:dyDescent="0.2">
      <c r="A1650" s="261">
        <v>84849</v>
      </c>
      <c r="B1650" s="262" t="s">
        <v>6586</v>
      </c>
      <c r="C1650" s="263" t="s">
        <v>772</v>
      </c>
      <c r="D1650" s="264" t="s">
        <v>19020</v>
      </c>
      <c r="F1650" s="266"/>
      <c r="G1650" s="261" t="s">
        <v>19021</v>
      </c>
      <c r="H1650" s="262" t="s">
        <v>6586</v>
      </c>
      <c r="I1650" s="263" t="s">
        <v>772</v>
      </c>
      <c r="J1650" s="264" t="s">
        <v>19020</v>
      </c>
      <c r="K1650" s="264" t="s">
        <v>14748</v>
      </c>
    </row>
    <row r="1651" spans="1:11" ht="12.75" x14ac:dyDescent="0.2">
      <c r="A1651" s="268" t="s">
        <v>6587</v>
      </c>
      <c r="B1651" s="262" t="s">
        <v>6588</v>
      </c>
      <c r="C1651" s="263" t="s">
        <v>738</v>
      </c>
      <c r="D1651" s="264" t="s">
        <v>19022</v>
      </c>
      <c r="F1651" s="266"/>
      <c r="G1651" s="261" t="s">
        <v>6587</v>
      </c>
      <c r="H1651" s="262" t="s">
        <v>6588</v>
      </c>
      <c r="I1651" s="263" t="s">
        <v>738</v>
      </c>
      <c r="J1651" s="264" t="s">
        <v>19022</v>
      </c>
      <c r="K1651" s="264" t="s">
        <v>19023</v>
      </c>
    </row>
    <row r="1652" spans="1:11" ht="12.75" x14ac:dyDescent="0.2">
      <c r="A1652" s="268" t="s">
        <v>6589</v>
      </c>
      <c r="B1652" s="262" t="s">
        <v>6590</v>
      </c>
      <c r="C1652" s="263" t="s">
        <v>738</v>
      </c>
      <c r="D1652" s="264" t="s">
        <v>19024</v>
      </c>
      <c r="F1652" s="266"/>
      <c r="G1652" s="261" t="s">
        <v>6589</v>
      </c>
      <c r="H1652" s="262" t="s">
        <v>6590</v>
      </c>
      <c r="I1652" s="263" t="s">
        <v>738</v>
      </c>
      <c r="J1652" s="264" t="s">
        <v>19024</v>
      </c>
      <c r="K1652" s="264" t="s">
        <v>14638</v>
      </c>
    </row>
    <row r="1653" spans="1:11" ht="12.75" x14ac:dyDescent="0.2">
      <c r="A1653" s="268" t="s">
        <v>6591</v>
      </c>
      <c r="B1653" s="262" t="s">
        <v>6592</v>
      </c>
      <c r="C1653" s="263" t="s">
        <v>738</v>
      </c>
      <c r="D1653" s="264" t="s">
        <v>18331</v>
      </c>
      <c r="F1653" s="266"/>
      <c r="G1653" s="261" t="s">
        <v>6591</v>
      </c>
      <c r="H1653" s="262" t="s">
        <v>6592</v>
      </c>
      <c r="I1653" s="263" t="s">
        <v>738</v>
      </c>
      <c r="J1653" s="264" t="s">
        <v>18331</v>
      </c>
      <c r="K1653" s="264" t="s">
        <v>19025</v>
      </c>
    </row>
    <row r="1654" spans="1:11" ht="12.75" x14ac:dyDescent="0.2">
      <c r="A1654" s="268" t="s">
        <v>6593</v>
      </c>
      <c r="B1654" s="262" t="s">
        <v>6594</v>
      </c>
      <c r="C1654" s="263" t="s">
        <v>772</v>
      </c>
      <c r="D1654" s="264" t="s">
        <v>19026</v>
      </c>
      <c r="F1654" s="266"/>
      <c r="G1654" s="261" t="s">
        <v>6593</v>
      </c>
      <c r="H1654" s="262" t="s">
        <v>6594</v>
      </c>
      <c r="I1654" s="263" t="s">
        <v>772</v>
      </c>
      <c r="J1654" s="264" t="s">
        <v>19026</v>
      </c>
      <c r="K1654" s="264" t="s">
        <v>19027</v>
      </c>
    </row>
    <row r="1655" spans="1:11" ht="12.75" x14ac:dyDescent="0.2">
      <c r="A1655" s="268" t="s">
        <v>6595</v>
      </c>
      <c r="B1655" s="262" t="s">
        <v>6596</v>
      </c>
      <c r="C1655" s="263" t="s">
        <v>772</v>
      </c>
      <c r="D1655" s="264" t="s">
        <v>19028</v>
      </c>
      <c r="F1655" s="266"/>
      <c r="G1655" s="261" t="s">
        <v>6595</v>
      </c>
      <c r="H1655" s="262" t="s">
        <v>6596</v>
      </c>
      <c r="I1655" s="263" t="s">
        <v>772</v>
      </c>
      <c r="J1655" s="264" t="s">
        <v>19028</v>
      </c>
      <c r="K1655" s="264" t="s">
        <v>19029</v>
      </c>
    </row>
    <row r="1656" spans="1:11" ht="12.75" x14ac:dyDescent="0.2">
      <c r="A1656" s="268" t="s">
        <v>6597</v>
      </c>
      <c r="B1656" s="262" t="s">
        <v>6598</v>
      </c>
      <c r="C1656" s="263" t="s">
        <v>738</v>
      </c>
      <c r="D1656" s="264" t="s">
        <v>14143</v>
      </c>
      <c r="F1656" s="266"/>
      <c r="G1656" s="261" t="s">
        <v>6597</v>
      </c>
      <c r="H1656" s="262" t="s">
        <v>6598</v>
      </c>
      <c r="I1656" s="263" t="s">
        <v>738</v>
      </c>
      <c r="J1656" s="264" t="s">
        <v>14143</v>
      </c>
      <c r="K1656" s="264" t="s">
        <v>19030</v>
      </c>
    </row>
    <row r="1657" spans="1:11" ht="25.5" x14ac:dyDescent="0.2">
      <c r="A1657" s="268" t="s">
        <v>6599</v>
      </c>
      <c r="B1657" s="262" t="s">
        <v>6600</v>
      </c>
      <c r="C1657" s="263" t="s">
        <v>738</v>
      </c>
      <c r="D1657" s="264" t="s">
        <v>19031</v>
      </c>
      <c r="F1657" s="266"/>
      <c r="G1657" s="261" t="s">
        <v>6599</v>
      </c>
      <c r="H1657" s="262" t="s">
        <v>6600</v>
      </c>
      <c r="I1657" s="263" t="s">
        <v>738</v>
      </c>
      <c r="J1657" s="264" t="s">
        <v>19031</v>
      </c>
      <c r="K1657" s="264" t="s">
        <v>19032</v>
      </c>
    </row>
    <row r="1658" spans="1:11" ht="12.75" x14ac:dyDescent="0.2">
      <c r="A1658" s="268" t="s">
        <v>6601</v>
      </c>
      <c r="B1658" s="262" t="s">
        <v>6602</v>
      </c>
      <c r="C1658" s="263" t="s">
        <v>738</v>
      </c>
      <c r="D1658" s="264" t="s">
        <v>19033</v>
      </c>
      <c r="F1658" s="266"/>
      <c r="G1658" s="261" t="s">
        <v>6601</v>
      </c>
      <c r="H1658" s="262" t="s">
        <v>6602</v>
      </c>
      <c r="I1658" s="263" t="s">
        <v>738</v>
      </c>
      <c r="J1658" s="264" t="s">
        <v>19033</v>
      </c>
      <c r="K1658" s="264" t="s">
        <v>19034</v>
      </c>
    </row>
    <row r="1659" spans="1:11" ht="12.75" x14ac:dyDescent="0.2">
      <c r="A1659" s="261">
        <v>84854</v>
      </c>
      <c r="B1659" s="262" t="s">
        <v>6604</v>
      </c>
      <c r="C1659" s="263" t="s">
        <v>776</v>
      </c>
      <c r="D1659" s="264" t="s">
        <v>7749</v>
      </c>
      <c r="F1659" s="266"/>
      <c r="G1659" s="261" t="s">
        <v>19035</v>
      </c>
      <c r="H1659" s="262" t="s">
        <v>6604</v>
      </c>
      <c r="I1659" s="263" t="s">
        <v>776</v>
      </c>
      <c r="J1659" s="264" t="s">
        <v>7749</v>
      </c>
      <c r="K1659" s="264" t="s">
        <v>4483</v>
      </c>
    </row>
    <row r="1660" spans="1:11" ht="12.75" x14ac:dyDescent="0.2">
      <c r="A1660" s="261">
        <v>94559</v>
      </c>
      <c r="B1660" s="262" t="s">
        <v>6606</v>
      </c>
      <c r="C1660" s="263" t="s">
        <v>738</v>
      </c>
      <c r="D1660" s="264" t="s">
        <v>19036</v>
      </c>
      <c r="F1660" s="266"/>
      <c r="G1660" s="261" t="s">
        <v>19037</v>
      </c>
      <c r="H1660" s="262" t="s">
        <v>6606</v>
      </c>
      <c r="I1660" s="263" t="s">
        <v>738</v>
      </c>
      <c r="J1660" s="264" t="s">
        <v>19036</v>
      </c>
      <c r="K1660" s="264" t="s">
        <v>19038</v>
      </c>
    </row>
    <row r="1661" spans="1:11" ht="25.5" x14ac:dyDescent="0.2">
      <c r="A1661" s="261">
        <v>94560</v>
      </c>
      <c r="B1661" s="262" t="s">
        <v>6607</v>
      </c>
      <c r="C1661" s="263" t="s">
        <v>738</v>
      </c>
      <c r="D1661" s="264" t="s">
        <v>19039</v>
      </c>
      <c r="F1661" s="266"/>
      <c r="G1661" s="261" t="s">
        <v>19040</v>
      </c>
      <c r="H1661" s="262" t="s">
        <v>6607</v>
      </c>
      <c r="I1661" s="263" t="s">
        <v>738</v>
      </c>
      <c r="J1661" s="264" t="s">
        <v>19039</v>
      </c>
      <c r="K1661" s="264" t="s">
        <v>19041</v>
      </c>
    </row>
    <row r="1662" spans="1:11" ht="25.5" x14ac:dyDescent="0.2">
      <c r="A1662" s="261">
        <v>94562</v>
      </c>
      <c r="B1662" s="262" t="s">
        <v>6608</v>
      </c>
      <c r="C1662" s="263" t="s">
        <v>738</v>
      </c>
      <c r="D1662" s="264" t="s">
        <v>19042</v>
      </c>
      <c r="F1662" s="266"/>
      <c r="G1662" s="261" t="s">
        <v>19043</v>
      </c>
      <c r="H1662" s="262" t="s">
        <v>6608</v>
      </c>
      <c r="I1662" s="263" t="s">
        <v>738</v>
      </c>
      <c r="J1662" s="264" t="s">
        <v>19042</v>
      </c>
      <c r="K1662" s="264" t="s">
        <v>19044</v>
      </c>
    </row>
    <row r="1663" spans="1:11" ht="25.5" x14ac:dyDescent="0.2">
      <c r="A1663" s="261">
        <v>94563</v>
      </c>
      <c r="B1663" s="262" t="s">
        <v>6609</v>
      </c>
      <c r="C1663" s="263" t="s">
        <v>738</v>
      </c>
      <c r="D1663" s="264" t="s">
        <v>19045</v>
      </c>
      <c r="F1663" s="266"/>
      <c r="G1663" s="261" t="s">
        <v>19046</v>
      </c>
      <c r="H1663" s="262" t="s">
        <v>6609</v>
      </c>
      <c r="I1663" s="263" t="s">
        <v>738</v>
      </c>
      <c r="J1663" s="264" t="s">
        <v>19045</v>
      </c>
      <c r="K1663" s="264" t="s">
        <v>19047</v>
      </c>
    </row>
    <row r="1664" spans="1:11" ht="25.5" x14ac:dyDescent="0.2">
      <c r="A1664" s="261">
        <v>94564</v>
      </c>
      <c r="B1664" s="262" t="s">
        <v>6610</v>
      </c>
      <c r="C1664" s="263" t="s">
        <v>738</v>
      </c>
      <c r="D1664" s="264" t="s">
        <v>19048</v>
      </c>
      <c r="F1664" s="266"/>
      <c r="G1664" s="261" t="s">
        <v>19049</v>
      </c>
      <c r="H1664" s="262" t="s">
        <v>6610</v>
      </c>
      <c r="I1664" s="263" t="s">
        <v>738</v>
      </c>
      <c r="J1664" s="264" t="s">
        <v>19048</v>
      </c>
      <c r="K1664" s="264" t="s">
        <v>13882</v>
      </c>
    </row>
    <row r="1665" spans="1:11" ht="25.5" x14ac:dyDescent="0.2">
      <c r="A1665" s="261">
        <v>94565</v>
      </c>
      <c r="B1665" s="262" t="s">
        <v>6611</v>
      </c>
      <c r="C1665" s="263" t="s">
        <v>738</v>
      </c>
      <c r="D1665" s="264" t="s">
        <v>19050</v>
      </c>
      <c r="F1665" s="266"/>
      <c r="G1665" s="261" t="s">
        <v>19051</v>
      </c>
      <c r="H1665" s="262" t="s">
        <v>6611</v>
      </c>
      <c r="I1665" s="263" t="s">
        <v>738</v>
      </c>
      <c r="J1665" s="264" t="s">
        <v>19050</v>
      </c>
      <c r="K1665" s="264" t="s">
        <v>19052</v>
      </c>
    </row>
    <row r="1666" spans="1:11" ht="25.5" x14ac:dyDescent="0.2">
      <c r="A1666" s="261">
        <v>94567</v>
      </c>
      <c r="B1666" s="262" t="s">
        <v>6612</v>
      </c>
      <c r="C1666" s="263" t="s">
        <v>738</v>
      </c>
      <c r="D1666" s="264" t="s">
        <v>19053</v>
      </c>
      <c r="F1666" s="266"/>
      <c r="G1666" s="261" t="s">
        <v>19054</v>
      </c>
      <c r="H1666" s="262" t="s">
        <v>6612</v>
      </c>
      <c r="I1666" s="263" t="s">
        <v>738</v>
      </c>
      <c r="J1666" s="264" t="s">
        <v>19053</v>
      </c>
      <c r="K1666" s="264" t="s">
        <v>19055</v>
      </c>
    </row>
    <row r="1667" spans="1:11" ht="25.5" x14ac:dyDescent="0.2">
      <c r="A1667" s="261">
        <v>94568</v>
      </c>
      <c r="B1667" s="262" t="s">
        <v>6613</v>
      </c>
      <c r="C1667" s="263" t="s">
        <v>738</v>
      </c>
      <c r="D1667" s="264" t="s">
        <v>19056</v>
      </c>
      <c r="F1667" s="266"/>
      <c r="G1667" s="261" t="s">
        <v>19057</v>
      </c>
      <c r="H1667" s="262" t="s">
        <v>6613</v>
      </c>
      <c r="I1667" s="263" t="s">
        <v>738</v>
      </c>
      <c r="J1667" s="264" t="s">
        <v>19056</v>
      </c>
      <c r="K1667" s="264" t="s">
        <v>19058</v>
      </c>
    </row>
    <row r="1668" spans="1:11" ht="12.75" x14ac:dyDescent="0.2">
      <c r="A1668" s="268" t="s">
        <v>6614</v>
      </c>
      <c r="B1668" s="262" t="s">
        <v>6615</v>
      </c>
      <c r="C1668" s="263" t="s">
        <v>738</v>
      </c>
      <c r="D1668" s="264" t="s">
        <v>19059</v>
      </c>
      <c r="F1668" s="266"/>
      <c r="G1668" s="261" t="s">
        <v>6614</v>
      </c>
      <c r="H1668" s="262" t="s">
        <v>6615</v>
      </c>
      <c r="I1668" s="263" t="s">
        <v>738</v>
      </c>
      <c r="J1668" s="264" t="s">
        <v>19059</v>
      </c>
      <c r="K1668" s="264" t="s">
        <v>19060</v>
      </c>
    </row>
    <row r="1669" spans="1:11" ht="12.75" x14ac:dyDescent="0.2">
      <c r="A1669" s="261">
        <v>73631</v>
      </c>
      <c r="B1669" s="262" t="s">
        <v>6616</v>
      </c>
      <c r="C1669" s="263" t="s">
        <v>738</v>
      </c>
      <c r="D1669" s="264" t="s">
        <v>19061</v>
      </c>
      <c r="F1669" s="266"/>
      <c r="G1669" s="261" t="s">
        <v>19062</v>
      </c>
      <c r="H1669" s="262" t="s">
        <v>6616</v>
      </c>
      <c r="I1669" s="263" t="s">
        <v>738</v>
      </c>
      <c r="J1669" s="264" t="s">
        <v>19061</v>
      </c>
      <c r="K1669" s="264" t="s">
        <v>19063</v>
      </c>
    </row>
    <row r="1670" spans="1:11" ht="12.75" x14ac:dyDescent="0.2">
      <c r="A1670" s="268" t="s">
        <v>6617</v>
      </c>
      <c r="B1670" s="262" t="s">
        <v>6618</v>
      </c>
      <c r="C1670" s="263" t="s">
        <v>776</v>
      </c>
      <c r="D1670" s="264" t="s">
        <v>19064</v>
      </c>
      <c r="F1670" s="266"/>
      <c r="G1670" s="261" t="s">
        <v>6617</v>
      </c>
      <c r="H1670" s="262" t="s">
        <v>6618</v>
      </c>
      <c r="I1670" s="263" t="s">
        <v>776</v>
      </c>
      <c r="J1670" s="264" t="s">
        <v>19064</v>
      </c>
      <c r="K1670" s="264" t="s">
        <v>19065</v>
      </c>
    </row>
    <row r="1671" spans="1:11" ht="25.5" x14ac:dyDescent="0.2">
      <c r="A1671" s="261">
        <v>73665</v>
      </c>
      <c r="B1671" s="262" t="s">
        <v>6619</v>
      </c>
      <c r="C1671" s="263" t="s">
        <v>776</v>
      </c>
      <c r="D1671" s="264" t="s">
        <v>13646</v>
      </c>
      <c r="F1671" s="266"/>
      <c r="G1671" s="261" t="s">
        <v>19066</v>
      </c>
      <c r="H1671" s="262" t="s">
        <v>6619</v>
      </c>
      <c r="I1671" s="263" t="s">
        <v>776</v>
      </c>
      <c r="J1671" s="264" t="s">
        <v>13646</v>
      </c>
      <c r="K1671" s="264" t="s">
        <v>19067</v>
      </c>
    </row>
    <row r="1672" spans="1:11" ht="12.75" x14ac:dyDescent="0.2">
      <c r="A1672" s="261">
        <v>73669</v>
      </c>
      <c r="B1672" s="262" t="s">
        <v>6620</v>
      </c>
      <c r="C1672" s="263" t="s">
        <v>776</v>
      </c>
      <c r="D1672" s="264" t="s">
        <v>19068</v>
      </c>
      <c r="F1672" s="266"/>
      <c r="G1672" s="261" t="s">
        <v>19069</v>
      </c>
      <c r="H1672" s="262" t="s">
        <v>6620</v>
      </c>
      <c r="I1672" s="263" t="s">
        <v>776</v>
      </c>
      <c r="J1672" s="264" t="s">
        <v>19068</v>
      </c>
      <c r="K1672" s="264" t="s">
        <v>19070</v>
      </c>
    </row>
    <row r="1673" spans="1:11" ht="12.75" x14ac:dyDescent="0.2">
      <c r="A1673" s="268" t="s">
        <v>6622</v>
      </c>
      <c r="B1673" s="262" t="s">
        <v>6623</v>
      </c>
      <c r="C1673" s="263" t="s">
        <v>776</v>
      </c>
      <c r="D1673" s="264" t="s">
        <v>19071</v>
      </c>
      <c r="F1673" s="266"/>
      <c r="G1673" s="261" t="s">
        <v>6622</v>
      </c>
      <c r="H1673" s="262" t="s">
        <v>6623</v>
      </c>
      <c r="I1673" s="263" t="s">
        <v>776</v>
      </c>
      <c r="J1673" s="264" t="s">
        <v>19071</v>
      </c>
      <c r="K1673" s="264" t="s">
        <v>19072</v>
      </c>
    </row>
    <row r="1674" spans="1:11" ht="12.75" x14ac:dyDescent="0.2">
      <c r="A1674" s="268" t="s">
        <v>6624</v>
      </c>
      <c r="B1674" s="262" t="s">
        <v>6625</v>
      </c>
      <c r="C1674" s="263" t="s">
        <v>776</v>
      </c>
      <c r="D1674" s="264" t="s">
        <v>19073</v>
      </c>
      <c r="F1674" s="266"/>
      <c r="G1674" s="261" t="s">
        <v>6624</v>
      </c>
      <c r="H1674" s="262" t="s">
        <v>6625</v>
      </c>
      <c r="I1674" s="263" t="s">
        <v>776</v>
      </c>
      <c r="J1674" s="264" t="s">
        <v>19073</v>
      </c>
      <c r="K1674" s="264" t="s">
        <v>15216</v>
      </c>
    </row>
    <row r="1675" spans="1:11" ht="12.75" x14ac:dyDescent="0.2">
      <c r="A1675" s="268" t="s">
        <v>6626</v>
      </c>
      <c r="B1675" s="262" t="s">
        <v>6627</v>
      </c>
      <c r="C1675" s="263" t="s">
        <v>776</v>
      </c>
      <c r="D1675" s="264" t="s">
        <v>19074</v>
      </c>
      <c r="F1675" s="266"/>
      <c r="G1675" s="261" t="s">
        <v>6626</v>
      </c>
      <c r="H1675" s="262" t="s">
        <v>6627</v>
      </c>
      <c r="I1675" s="263" t="s">
        <v>776</v>
      </c>
      <c r="J1675" s="264" t="s">
        <v>19074</v>
      </c>
      <c r="K1675" s="264" t="s">
        <v>19075</v>
      </c>
    </row>
    <row r="1676" spans="1:11" ht="12.75" x14ac:dyDescent="0.2">
      <c r="A1676" s="268" t="s">
        <v>6628</v>
      </c>
      <c r="B1676" s="262" t="s">
        <v>6629</v>
      </c>
      <c r="C1676" s="263" t="s">
        <v>776</v>
      </c>
      <c r="D1676" s="264" t="s">
        <v>19076</v>
      </c>
      <c r="F1676" s="266"/>
      <c r="G1676" s="261" t="s">
        <v>6628</v>
      </c>
      <c r="H1676" s="262" t="s">
        <v>6629</v>
      </c>
      <c r="I1676" s="263" t="s">
        <v>776</v>
      </c>
      <c r="J1676" s="264" t="s">
        <v>19076</v>
      </c>
      <c r="K1676" s="264" t="s">
        <v>19077</v>
      </c>
    </row>
    <row r="1677" spans="1:11" ht="12.75" x14ac:dyDescent="0.2">
      <c r="A1677" s="261">
        <v>84862</v>
      </c>
      <c r="B1677" s="262" t="s">
        <v>6630</v>
      </c>
      <c r="C1677" s="263" t="s">
        <v>776</v>
      </c>
      <c r="D1677" s="264" t="s">
        <v>19078</v>
      </c>
      <c r="F1677" s="266"/>
      <c r="G1677" s="261" t="s">
        <v>19079</v>
      </c>
      <c r="H1677" s="262" t="s">
        <v>6630</v>
      </c>
      <c r="I1677" s="263" t="s">
        <v>776</v>
      </c>
      <c r="J1677" s="264" t="s">
        <v>19078</v>
      </c>
      <c r="K1677" s="264" t="s">
        <v>19080</v>
      </c>
    </row>
    <row r="1678" spans="1:11" ht="12.75" x14ac:dyDescent="0.2">
      <c r="A1678" s="261">
        <v>84863</v>
      </c>
      <c r="B1678" s="262" t="s">
        <v>6631</v>
      </c>
      <c r="C1678" s="263" t="s">
        <v>776</v>
      </c>
      <c r="D1678" s="264" t="s">
        <v>19081</v>
      </c>
      <c r="F1678" s="266"/>
      <c r="G1678" s="261" t="s">
        <v>19082</v>
      </c>
      <c r="H1678" s="262" t="s">
        <v>6631</v>
      </c>
      <c r="I1678" s="263" t="s">
        <v>776</v>
      </c>
      <c r="J1678" s="264" t="s">
        <v>19081</v>
      </c>
      <c r="K1678" s="264" t="s">
        <v>19083</v>
      </c>
    </row>
    <row r="1679" spans="1:11" ht="25.5" x14ac:dyDescent="0.2">
      <c r="A1679" s="261">
        <v>68050</v>
      </c>
      <c r="B1679" s="262" t="s">
        <v>6632</v>
      </c>
      <c r="C1679" s="263" t="s">
        <v>738</v>
      </c>
      <c r="D1679" s="264" t="s">
        <v>19084</v>
      </c>
      <c r="F1679" s="266"/>
      <c r="G1679" s="261" t="s">
        <v>19085</v>
      </c>
      <c r="H1679" s="262" t="s">
        <v>6632</v>
      </c>
      <c r="I1679" s="263" t="s">
        <v>738</v>
      </c>
      <c r="J1679" s="264" t="s">
        <v>19084</v>
      </c>
      <c r="K1679" s="264" t="s">
        <v>19086</v>
      </c>
    </row>
    <row r="1680" spans="1:11" ht="12.75" x14ac:dyDescent="0.2">
      <c r="A1680" s="261">
        <v>90838</v>
      </c>
      <c r="B1680" s="262" t="s">
        <v>6633</v>
      </c>
      <c r="C1680" s="263" t="s">
        <v>772</v>
      </c>
      <c r="D1680" s="264" t="s">
        <v>19087</v>
      </c>
      <c r="F1680" s="266"/>
      <c r="G1680" s="261" t="s">
        <v>19088</v>
      </c>
      <c r="H1680" s="262" t="s">
        <v>6633</v>
      </c>
      <c r="I1680" s="263" t="s">
        <v>772</v>
      </c>
      <c r="J1680" s="264" t="s">
        <v>19087</v>
      </c>
      <c r="K1680" s="264" t="s">
        <v>19089</v>
      </c>
    </row>
    <row r="1681" spans="1:11" ht="25.5" x14ac:dyDescent="0.2">
      <c r="A1681" s="261">
        <v>91338</v>
      </c>
      <c r="B1681" s="262" t="s">
        <v>19090</v>
      </c>
      <c r="C1681" s="263" t="s">
        <v>738</v>
      </c>
      <c r="D1681" s="264" t="s">
        <v>14017</v>
      </c>
      <c r="F1681" s="266"/>
      <c r="G1681" s="261" t="s">
        <v>19091</v>
      </c>
      <c r="H1681" s="262" t="s">
        <v>19090</v>
      </c>
      <c r="I1681" s="263" t="s">
        <v>738</v>
      </c>
      <c r="J1681" s="264" t="s">
        <v>14017</v>
      </c>
      <c r="K1681" s="264" t="s">
        <v>19092</v>
      </c>
    </row>
    <row r="1682" spans="1:11" ht="25.5" x14ac:dyDescent="0.2">
      <c r="A1682" s="261">
        <v>91341</v>
      </c>
      <c r="B1682" s="262" t="s">
        <v>6634</v>
      </c>
      <c r="C1682" s="263" t="s">
        <v>738</v>
      </c>
      <c r="D1682" s="264" t="s">
        <v>19093</v>
      </c>
      <c r="F1682" s="266"/>
      <c r="G1682" s="261" t="s">
        <v>19094</v>
      </c>
      <c r="H1682" s="262" t="s">
        <v>6634</v>
      </c>
      <c r="I1682" s="263" t="s">
        <v>738</v>
      </c>
      <c r="J1682" s="264" t="s">
        <v>19093</v>
      </c>
      <c r="K1682" s="264" t="s">
        <v>19095</v>
      </c>
    </row>
    <row r="1683" spans="1:11" ht="25.5" x14ac:dyDescent="0.2">
      <c r="A1683" s="261">
        <v>94805</v>
      </c>
      <c r="B1683" s="262" t="s">
        <v>6635</v>
      </c>
      <c r="C1683" s="263" t="s">
        <v>772</v>
      </c>
      <c r="D1683" s="264" t="s">
        <v>19096</v>
      </c>
      <c r="F1683" s="266"/>
      <c r="G1683" s="261" t="s">
        <v>19097</v>
      </c>
      <c r="H1683" s="262" t="s">
        <v>6635</v>
      </c>
      <c r="I1683" s="263" t="s">
        <v>772</v>
      </c>
      <c r="J1683" s="264" t="s">
        <v>19096</v>
      </c>
      <c r="K1683" s="264" t="s">
        <v>19098</v>
      </c>
    </row>
    <row r="1684" spans="1:11" ht="25.5" x14ac:dyDescent="0.2">
      <c r="A1684" s="261">
        <v>94806</v>
      </c>
      <c r="B1684" s="262" t="s">
        <v>6636</v>
      </c>
      <c r="C1684" s="263" t="s">
        <v>772</v>
      </c>
      <c r="D1684" s="264" t="s">
        <v>19099</v>
      </c>
      <c r="F1684" s="266"/>
      <c r="G1684" s="261" t="s">
        <v>19100</v>
      </c>
      <c r="H1684" s="262" t="s">
        <v>6636</v>
      </c>
      <c r="I1684" s="263" t="s">
        <v>772</v>
      </c>
      <c r="J1684" s="264" t="s">
        <v>19099</v>
      </c>
      <c r="K1684" s="264" t="s">
        <v>19101</v>
      </c>
    </row>
    <row r="1685" spans="1:11" ht="25.5" x14ac:dyDescent="0.2">
      <c r="A1685" s="261">
        <v>94807</v>
      </c>
      <c r="B1685" s="262" t="s">
        <v>6637</v>
      </c>
      <c r="C1685" s="263" t="s">
        <v>772</v>
      </c>
      <c r="D1685" s="264" t="s">
        <v>19102</v>
      </c>
      <c r="F1685" s="266"/>
      <c r="G1685" s="261" t="s">
        <v>19103</v>
      </c>
      <c r="H1685" s="262" t="s">
        <v>6637</v>
      </c>
      <c r="I1685" s="263" t="s">
        <v>772</v>
      </c>
      <c r="J1685" s="264" t="s">
        <v>19102</v>
      </c>
      <c r="K1685" s="264" t="s">
        <v>19104</v>
      </c>
    </row>
    <row r="1686" spans="1:11" ht="12.75" x14ac:dyDescent="0.2">
      <c r="A1686" s="268" t="s">
        <v>6638</v>
      </c>
      <c r="B1686" s="262" t="s">
        <v>6639</v>
      </c>
      <c r="C1686" s="263" t="s">
        <v>776</v>
      </c>
      <c r="D1686" s="264" t="s">
        <v>19105</v>
      </c>
      <c r="F1686" s="266"/>
      <c r="G1686" s="261" t="s">
        <v>6638</v>
      </c>
      <c r="H1686" s="262" t="s">
        <v>6639</v>
      </c>
      <c r="I1686" s="263" t="s">
        <v>776</v>
      </c>
      <c r="J1686" s="264" t="s">
        <v>19105</v>
      </c>
      <c r="K1686" s="264" t="s">
        <v>19106</v>
      </c>
    </row>
    <row r="1687" spans="1:11" ht="12.75" x14ac:dyDescent="0.2">
      <c r="A1687" s="268" t="s">
        <v>6640</v>
      </c>
      <c r="B1687" s="262" t="s">
        <v>6641</v>
      </c>
      <c r="C1687" s="263" t="s">
        <v>776</v>
      </c>
      <c r="D1687" s="264" t="s">
        <v>19107</v>
      </c>
      <c r="F1687" s="266"/>
      <c r="G1687" s="261" t="s">
        <v>6640</v>
      </c>
      <c r="H1687" s="262" t="s">
        <v>6641</v>
      </c>
      <c r="I1687" s="263" t="s">
        <v>776</v>
      </c>
      <c r="J1687" s="264" t="s">
        <v>19107</v>
      </c>
      <c r="K1687" s="264" t="s">
        <v>19108</v>
      </c>
    </row>
    <row r="1688" spans="1:11" ht="12.75" x14ac:dyDescent="0.2">
      <c r="A1688" s="268" t="s">
        <v>6642</v>
      </c>
      <c r="B1688" s="262" t="s">
        <v>6643</v>
      </c>
      <c r="C1688" s="263" t="s">
        <v>776</v>
      </c>
      <c r="D1688" s="264" t="s">
        <v>19109</v>
      </c>
      <c r="F1688" s="266"/>
      <c r="G1688" s="261" t="s">
        <v>6642</v>
      </c>
      <c r="H1688" s="262" t="s">
        <v>6643</v>
      </c>
      <c r="I1688" s="263" t="s">
        <v>776</v>
      </c>
      <c r="J1688" s="264" t="s">
        <v>19109</v>
      </c>
      <c r="K1688" s="264" t="s">
        <v>19110</v>
      </c>
    </row>
    <row r="1689" spans="1:11" ht="12.75" x14ac:dyDescent="0.2">
      <c r="A1689" s="261">
        <v>85096</v>
      </c>
      <c r="B1689" s="262" t="s">
        <v>6644</v>
      </c>
      <c r="C1689" s="263" t="s">
        <v>738</v>
      </c>
      <c r="D1689" s="264" t="s">
        <v>19111</v>
      </c>
      <c r="F1689" s="266"/>
      <c r="G1689" s="261" t="s">
        <v>19112</v>
      </c>
      <c r="H1689" s="262" t="s">
        <v>6644</v>
      </c>
      <c r="I1689" s="263" t="s">
        <v>738</v>
      </c>
      <c r="J1689" s="264" t="s">
        <v>19111</v>
      </c>
      <c r="K1689" s="264" t="s">
        <v>9401</v>
      </c>
    </row>
    <row r="1690" spans="1:11" ht="12.75" x14ac:dyDescent="0.2">
      <c r="A1690" s="268" t="s">
        <v>6645</v>
      </c>
      <c r="B1690" s="262" t="s">
        <v>6646</v>
      </c>
      <c r="C1690" s="263" t="s">
        <v>772</v>
      </c>
      <c r="D1690" s="264" t="s">
        <v>19113</v>
      </c>
      <c r="F1690" s="266"/>
      <c r="G1690" s="261" t="s">
        <v>6645</v>
      </c>
      <c r="H1690" s="262" t="s">
        <v>6646</v>
      </c>
      <c r="I1690" s="263" t="s">
        <v>772</v>
      </c>
      <c r="J1690" s="264" t="s">
        <v>19113</v>
      </c>
      <c r="K1690" s="264" t="s">
        <v>19114</v>
      </c>
    </row>
    <row r="1691" spans="1:11" ht="38.25" x14ac:dyDescent="0.2">
      <c r="A1691" s="261">
        <v>84885</v>
      </c>
      <c r="B1691" s="262" t="s">
        <v>6647</v>
      </c>
      <c r="C1691" s="263" t="s">
        <v>772</v>
      </c>
      <c r="D1691" s="264" t="s">
        <v>19115</v>
      </c>
      <c r="F1691" s="266"/>
      <c r="G1691" s="261" t="s">
        <v>19116</v>
      </c>
      <c r="H1691" s="262" t="s">
        <v>6647</v>
      </c>
      <c r="I1691" s="263" t="s">
        <v>772</v>
      </c>
      <c r="J1691" s="264" t="s">
        <v>19115</v>
      </c>
      <c r="K1691" s="264" t="s">
        <v>19117</v>
      </c>
    </row>
    <row r="1692" spans="1:11" ht="12.75" x14ac:dyDescent="0.2">
      <c r="A1692" s="261">
        <v>84886</v>
      </c>
      <c r="B1692" s="262" t="s">
        <v>6648</v>
      </c>
      <c r="C1692" s="263" t="s">
        <v>772</v>
      </c>
      <c r="D1692" s="264" t="s">
        <v>19118</v>
      </c>
      <c r="F1692" s="266"/>
      <c r="G1692" s="261" t="s">
        <v>19119</v>
      </c>
      <c r="H1692" s="262" t="s">
        <v>6648</v>
      </c>
      <c r="I1692" s="263" t="s">
        <v>772</v>
      </c>
      <c r="J1692" s="264" t="s">
        <v>19118</v>
      </c>
      <c r="K1692" s="264" t="s">
        <v>19120</v>
      </c>
    </row>
    <row r="1693" spans="1:11" ht="12.75" x14ac:dyDescent="0.2">
      <c r="A1693" s="261">
        <v>84889</v>
      </c>
      <c r="B1693" s="262" t="s">
        <v>6649</v>
      </c>
      <c r="C1693" s="263" t="s">
        <v>772</v>
      </c>
      <c r="D1693" s="264" t="s">
        <v>13933</v>
      </c>
      <c r="F1693" s="266"/>
      <c r="G1693" s="261" t="s">
        <v>19121</v>
      </c>
      <c r="H1693" s="262" t="s">
        <v>6649</v>
      </c>
      <c r="I1693" s="263" t="s">
        <v>772</v>
      </c>
      <c r="J1693" s="264" t="s">
        <v>13933</v>
      </c>
      <c r="K1693" s="264" t="s">
        <v>4759</v>
      </c>
    </row>
    <row r="1694" spans="1:11" ht="12.75" x14ac:dyDescent="0.2">
      <c r="A1694" s="261">
        <v>84891</v>
      </c>
      <c r="B1694" s="262" t="s">
        <v>6650</v>
      </c>
      <c r="C1694" s="263" t="s">
        <v>772</v>
      </c>
      <c r="D1694" s="264" t="s">
        <v>19122</v>
      </c>
      <c r="F1694" s="266"/>
      <c r="G1694" s="261" t="s">
        <v>19123</v>
      </c>
      <c r="H1694" s="262" t="s">
        <v>6650</v>
      </c>
      <c r="I1694" s="263" t="s">
        <v>772</v>
      </c>
      <c r="J1694" s="264" t="s">
        <v>19122</v>
      </c>
      <c r="K1694" s="264" t="s">
        <v>19124</v>
      </c>
    </row>
    <row r="1695" spans="1:11" ht="12.75" x14ac:dyDescent="0.2">
      <c r="A1695" s="268" t="s">
        <v>6651</v>
      </c>
      <c r="B1695" s="262" t="s">
        <v>6652</v>
      </c>
      <c r="C1695" s="263" t="s">
        <v>772</v>
      </c>
      <c r="D1695" s="264" t="s">
        <v>19125</v>
      </c>
      <c r="F1695" s="266"/>
      <c r="G1695" s="261" t="s">
        <v>6651</v>
      </c>
      <c r="H1695" s="262" t="s">
        <v>6652</v>
      </c>
      <c r="I1695" s="263" t="s">
        <v>772</v>
      </c>
      <c r="J1695" s="264" t="s">
        <v>19125</v>
      </c>
      <c r="K1695" s="264" t="s">
        <v>19126</v>
      </c>
    </row>
    <row r="1696" spans="1:11" ht="25.5" x14ac:dyDescent="0.2">
      <c r="A1696" s="268" t="s">
        <v>6653</v>
      </c>
      <c r="B1696" s="262" t="s">
        <v>6654</v>
      </c>
      <c r="C1696" s="263" t="s">
        <v>772</v>
      </c>
      <c r="D1696" s="264" t="s">
        <v>7876</v>
      </c>
      <c r="F1696" s="266"/>
      <c r="G1696" s="261" t="s">
        <v>6653</v>
      </c>
      <c r="H1696" s="262" t="s">
        <v>6654</v>
      </c>
      <c r="I1696" s="263" t="s">
        <v>772</v>
      </c>
      <c r="J1696" s="264" t="s">
        <v>7876</v>
      </c>
      <c r="K1696" s="264" t="s">
        <v>16799</v>
      </c>
    </row>
    <row r="1697" spans="1:11" ht="12.75" x14ac:dyDescent="0.2">
      <c r="A1697" s="268" t="s">
        <v>6655</v>
      </c>
      <c r="B1697" s="262" t="s">
        <v>6656</v>
      </c>
      <c r="C1697" s="263" t="s">
        <v>772</v>
      </c>
      <c r="D1697" s="264" t="s">
        <v>19127</v>
      </c>
      <c r="F1697" s="266"/>
      <c r="G1697" s="261" t="s">
        <v>6655</v>
      </c>
      <c r="H1697" s="262" t="s">
        <v>6656</v>
      </c>
      <c r="I1697" s="263" t="s">
        <v>772</v>
      </c>
      <c r="J1697" s="264" t="s">
        <v>19127</v>
      </c>
      <c r="K1697" s="264" t="s">
        <v>19128</v>
      </c>
    </row>
    <row r="1698" spans="1:11" ht="12.75" x14ac:dyDescent="0.2">
      <c r="A1698" s="261">
        <v>84950</v>
      </c>
      <c r="B1698" s="262" t="s">
        <v>6657</v>
      </c>
      <c r="C1698" s="263" t="s">
        <v>772</v>
      </c>
      <c r="D1698" s="264" t="s">
        <v>19129</v>
      </c>
      <c r="F1698" s="266"/>
      <c r="G1698" s="261" t="s">
        <v>19130</v>
      </c>
      <c r="H1698" s="262" t="s">
        <v>6657</v>
      </c>
      <c r="I1698" s="263" t="s">
        <v>772</v>
      </c>
      <c r="J1698" s="264" t="s">
        <v>19129</v>
      </c>
      <c r="K1698" s="264" t="s">
        <v>19131</v>
      </c>
    </row>
    <row r="1699" spans="1:11" ht="12.75" x14ac:dyDescent="0.2">
      <c r="A1699" s="261">
        <v>84952</v>
      </c>
      <c r="B1699" s="262" t="s">
        <v>6658</v>
      </c>
      <c r="C1699" s="263" t="s">
        <v>772</v>
      </c>
      <c r="D1699" s="264" t="s">
        <v>13921</v>
      </c>
      <c r="F1699" s="266"/>
      <c r="G1699" s="261" t="s">
        <v>19132</v>
      </c>
      <c r="H1699" s="262" t="s">
        <v>6658</v>
      </c>
      <c r="I1699" s="263" t="s">
        <v>772</v>
      </c>
      <c r="J1699" s="264" t="s">
        <v>13921</v>
      </c>
      <c r="K1699" s="264" t="s">
        <v>19133</v>
      </c>
    </row>
    <row r="1700" spans="1:11" ht="12.75" x14ac:dyDescent="0.2">
      <c r="A1700" s="261">
        <v>72116</v>
      </c>
      <c r="B1700" s="262" t="s">
        <v>6659</v>
      </c>
      <c r="C1700" s="263" t="s">
        <v>738</v>
      </c>
      <c r="D1700" s="264" t="s">
        <v>19134</v>
      </c>
      <c r="F1700" s="266"/>
      <c r="G1700" s="261" t="s">
        <v>19135</v>
      </c>
      <c r="H1700" s="262" t="s">
        <v>6659</v>
      </c>
      <c r="I1700" s="263" t="s">
        <v>738</v>
      </c>
      <c r="J1700" s="264" t="s">
        <v>19134</v>
      </c>
      <c r="K1700" s="264" t="s">
        <v>19136</v>
      </c>
    </row>
    <row r="1701" spans="1:11" ht="12.75" x14ac:dyDescent="0.2">
      <c r="A1701" s="261">
        <v>72117</v>
      </c>
      <c r="B1701" s="262" t="s">
        <v>6660</v>
      </c>
      <c r="C1701" s="263" t="s">
        <v>738</v>
      </c>
      <c r="D1701" s="264" t="s">
        <v>13680</v>
      </c>
      <c r="F1701" s="266"/>
      <c r="G1701" s="261" t="s">
        <v>19137</v>
      </c>
      <c r="H1701" s="262" t="s">
        <v>6660</v>
      </c>
      <c r="I1701" s="263" t="s">
        <v>738</v>
      </c>
      <c r="J1701" s="264" t="s">
        <v>13680</v>
      </c>
      <c r="K1701" s="264" t="s">
        <v>19138</v>
      </c>
    </row>
    <row r="1702" spans="1:11" ht="25.5" x14ac:dyDescent="0.2">
      <c r="A1702" s="261">
        <v>72118</v>
      </c>
      <c r="B1702" s="262" t="s">
        <v>6661</v>
      </c>
      <c r="C1702" s="263" t="s">
        <v>738</v>
      </c>
      <c r="D1702" s="264" t="s">
        <v>19139</v>
      </c>
      <c r="F1702" s="266"/>
      <c r="G1702" s="261" t="s">
        <v>19140</v>
      </c>
      <c r="H1702" s="262" t="s">
        <v>6661</v>
      </c>
      <c r="I1702" s="263" t="s">
        <v>738</v>
      </c>
      <c r="J1702" s="264" t="s">
        <v>19139</v>
      </c>
      <c r="K1702" s="264" t="s">
        <v>19141</v>
      </c>
    </row>
    <row r="1703" spans="1:11" ht="25.5" x14ac:dyDescent="0.2">
      <c r="A1703" s="261">
        <v>72119</v>
      </c>
      <c r="B1703" s="262" t="s">
        <v>6662</v>
      </c>
      <c r="C1703" s="263" t="s">
        <v>738</v>
      </c>
      <c r="D1703" s="264" t="s">
        <v>19142</v>
      </c>
      <c r="F1703" s="266"/>
      <c r="G1703" s="261" t="s">
        <v>19143</v>
      </c>
      <c r="H1703" s="262" t="s">
        <v>6662</v>
      </c>
      <c r="I1703" s="263" t="s">
        <v>738</v>
      </c>
      <c r="J1703" s="264" t="s">
        <v>19142</v>
      </c>
      <c r="K1703" s="264" t="s">
        <v>19144</v>
      </c>
    </row>
    <row r="1704" spans="1:11" ht="25.5" x14ac:dyDescent="0.2">
      <c r="A1704" s="261">
        <v>72120</v>
      </c>
      <c r="B1704" s="262" t="s">
        <v>6663</v>
      </c>
      <c r="C1704" s="263" t="s">
        <v>738</v>
      </c>
      <c r="D1704" s="264" t="s">
        <v>19145</v>
      </c>
      <c r="F1704" s="266"/>
      <c r="G1704" s="261" t="s">
        <v>19146</v>
      </c>
      <c r="H1704" s="262" t="s">
        <v>6663</v>
      </c>
      <c r="I1704" s="263" t="s">
        <v>738</v>
      </c>
      <c r="J1704" s="264" t="s">
        <v>19145</v>
      </c>
      <c r="K1704" s="264" t="s">
        <v>19147</v>
      </c>
    </row>
    <row r="1705" spans="1:11" ht="12.75" x14ac:dyDescent="0.2">
      <c r="A1705" s="261">
        <v>72122</v>
      </c>
      <c r="B1705" s="262" t="s">
        <v>6664</v>
      </c>
      <c r="C1705" s="263" t="s">
        <v>738</v>
      </c>
      <c r="D1705" s="264" t="s">
        <v>19148</v>
      </c>
      <c r="F1705" s="266"/>
      <c r="G1705" s="261" t="s">
        <v>19149</v>
      </c>
      <c r="H1705" s="262" t="s">
        <v>6664</v>
      </c>
      <c r="I1705" s="263" t="s">
        <v>738</v>
      </c>
      <c r="J1705" s="264" t="s">
        <v>19148</v>
      </c>
      <c r="K1705" s="264" t="s">
        <v>19150</v>
      </c>
    </row>
    <row r="1706" spans="1:11" ht="12.75" x14ac:dyDescent="0.2">
      <c r="A1706" s="261">
        <v>72123</v>
      </c>
      <c r="B1706" s="262" t="s">
        <v>6665</v>
      </c>
      <c r="C1706" s="263" t="s">
        <v>738</v>
      </c>
      <c r="D1706" s="264" t="s">
        <v>15259</v>
      </c>
      <c r="F1706" s="266"/>
      <c r="G1706" s="261" t="s">
        <v>19151</v>
      </c>
      <c r="H1706" s="262" t="s">
        <v>6665</v>
      </c>
      <c r="I1706" s="263" t="s">
        <v>738</v>
      </c>
      <c r="J1706" s="264" t="s">
        <v>15259</v>
      </c>
      <c r="K1706" s="264" t="s">
        <v>19152</v>
      </c>
    </row>
    <row r="1707" spans="1:11" ht="12.75" x14ac:dyDescent="0.2">
      <c r="A1707" s="268" t="s">
        <v>6666</v>
      </c>
      <c r="B1707" s="262" t="s">
        <v>6667</v>
      </c>
      <c r="C1707" s="263" t="s">
        <v>772</v>
      </c>
      <c r="D1707" s="264" t="s">
        <v>19153</v>
      </c>
      <c r="F1707" s="266"/>
      <c r="G1707" s="267" t="s">
        <v>6666</v>
      </c>
      <c r="H1707" s="262" t="s">
        <v>6667</v>
      </c>
      <c r="I1707" s="263" t="s">
        <v>772</v>
      </c>
      <c r="J1707" s="264" t="s">
        <v>19153</v>
      </c>
      <c r="K1707" s="264" t="s">
        <v>19154</v>
      </c>
    </row>
    <row r="1708" spans="1:11" ht="12.75" x14ac:dyDescent="0.2">
      <c r="A1708" s="268" t="s">
        <v>6668</v>
      </c>
      <c r="B1708" s="262" t="s">
        <v>6669</v>
      </c>
      <c r="C1708" s="263" t="s">
        <v>738</v>
      </c>
      <c r="D1708" s="264" t="s">
        <v>19155</v>
      </c>
      <c r="F1708" s="266"/>
      <c r="G1708" s="267" t="s">
        <v>6668</v>
      </c>
      <c r="H1708" s="262" t="s">
        <v>6669</v>
      </c>
      <c r="I1708" s="263" t="s">
        <v>738</v>
      </c>
      <c r="J1708" s="264" t="s">
        <v>19155</v>
      </c>
      <c r="K1708" s="264" t="s">
        <v>19156</v>
      </c>
    </row>
    <row r="1709" spans="1:11" ht="25.5" x14ac:dyDescent="0.2">
      <c r="A1709" s="268" t="s">
        <v>6670</v>
      </c>
      <c r="B1709" s="262" t="s">
        <v>6671</v>
      </c>
      <c r="C1709" s="263" t="s">
        <v>738</v>
      </c>
      <c r="D1709" s="264" t="s">
        <v>19157</v>
      </c>
      <c r="F1709" s="266"/>
      <c r="G1709" s="261" t="s">
        <v>6670</v>
      </c>
      <c r="H1709" s="262" t="s">
        <v>6671</v>
      </c>
      <c r="I1709" s="263" t="s">
        <v>738</v>
      </c>
      <c r="J1709" s="264" t="s">
        <v>19157</v>
      </c>
      <c r="K1709" s="264" t="s">
        <v>19158</v>
      </c>
    </row>
    <row r="1710" spans="1:11" ht="12.75" x14ac:dyDescent="0.2">
      <c r="A1710" s="261">
        <v>84957</v>
      </c>
      <c r="B1710" s="262" t="s">
        <v>6672</v>
      </c>
      <c r="C1710" s="263" t="s">
        <v>738</v>
      </c>
      <c r="D1710" s="264" t="s">
        <v>19159</v>
      </c>
      <c r="F1710" s="266"/>
      <c r="G1710" s="261" t="s">
        <v>19160</v>
      </c>
      <c r="H1710" s="262" t="s">
        <v>6672</v>
      </c>
      <c r="I1710" s="263" t="s">
        <v>738</v>
      </c>
      <c r="J1710" s="264" t="s">
        <v>19159</v>
      </c>
      <c r="K1710" s="264" t="s">
        <v>19161</v>
      </c>
    </row>
    <row r="1711" spans="1:11" ht="12.75" x14ac:dyDescent="0.2">
      <c r="A1711" s="261">
        <v>84959</v>
      </c>
      <c r="B1711" s="262" t="s">
        <v>6673</v>
      </c>
      <c r="C1711" s="263" t="s">
        <v>738</v>
      </c>
      <c r="D1711" s="264" t="s">
        <v>19162</v>
      </c>
      <c r="F1711" s="266"/>
      <c r="G1711" s="261" t="s">
        <v>19163</v>
      </c>
      <c r="H1711" s="262" t="s">
        <v>6673</v>
      </c>
      <c r="I1711" s="263" t="s">
        <v>738</v>
      </c>
      <c r="J1711" s="264" t="s">
        <v>19162</v>
      </c>
      <c r="K1711" s="264" t="s">
        <v>19164</v>
      </c>
    </row>
    <row r="1712" spans="1:11" ht="12.75" x14ac:dyDescent="0.2">
      <c r="A1712" s="261">
        <v>85001</v>
      </c>
      <c r="B1712" s="262" t="s">
        <v>6674</v>
      </c>
      <c r="C1712" s="263" t="s">
        <v>738</v>
      </c>
      <c r="D1712" s="264" t="s">
        <v>19165</v>
      </c>
      <c r="F1712" s="266"/>
      <c r="G1712" s="261" t="s">
        <v>19166</v>
      </c>
      <c r="H1712" s="262" t="s">
        <v>6674</v>
      </c>
      <c r="I1712" s="263" t="s">
        <v>738</v>
      </c>
      <c r="J1712" s="264" t="s">
        <v>19165</v>
      </c>
      <c r="K1712" s="264" t="s">
        <v>19167</v>
      </c>
    </row>
    <row r="1713" spans="1:11" ht="12.75" x14ac:dyDescent="0.2">
      <c r="A1713" s="261">
        <v>85002</v>
      </c>
      <c r="B1713" s="262" t="s">
        <v>6675</v>
      </c>
      <c r="C1713" s="263" t="s">
        <v>738</v>
      </c>
      <c r="D1713" s="264" t="s">
        <v>19168</v>
      </c>
      <c r="F1713" s="266"/>
      <c r="G1713" s="261" t="s">
        <v>19169</v>
      </c>
      <c r="H1713" s="262" t="s">
        <v>6675</v>
      </c>
      <c r="I1713" s="263" t="s">
        <v>738</v>
      </c>
      <c r="J1713" s="264" t="s">
        <v>19168</v>
      </c>
      <c r="K1713" s="264" t="s">
        <v>19170</v>
      </c>
    </row>
    <row r="1714" spans="1:11" ht="12.75" x14ac:dyDescent="0.2">
      <c r="A1714" s="261">
        <v>85004</v>
      </c>
      <c r="B1714" s="262" t="s">
        <v>6676</v>
      </c>
      <c r="C1714" s="263" t="s">
        <v>738</v>
      </c>
      <c r="D1714" s="264" t="s">
        <v>19171</v>
      </c>
      <c r="F1714" s="266"/>
      <c r="G1714" s="267" t="s">
        <v>19172</v>
      </c>
      <c r="H1714" s="262" t="s">
        <v>6676</v>
      </c>
      <c r="I1714" s="263" t="s">
        <v>738</v>
      </c>
      <c r="J1714" s="264" t="s">
        <v>19171</v>
      </c>
      <c r="K1714" s="264" t="s">
        <v>14191</v>
      </c>
    </row>
    <row r="1715" spans="1:11" ht="12.75" x14ac:dyDescent="0.2">
      <c r="A1715" s="261">
        <v>85005</v>
      </c>
      <c r="B1715" s="262" t="s">
        <v>6677</v>
      </c>
      <c r="C1715" s="263" t="s">
        <v>738</v>
      </c>
      <c r="D1715" s="264" t="s">
        <v>19173</v>
      </c>
      <c r="F1715" s="266"/>
      <c r="G1715" s="267" t="s">
        <v>19174</v>
      </c>
      <c r="H1715" s="262" t="s">
        <v>6677</v>
      </c>
      <c r="I1715" s="263" t="s">
        <v>738</v>
      </c>
      <c r="J1715" s="264" t="s">
        <v>19173</v>
      </c>
      <c r="K1715" s="264" t="s">
        <v>19175</v>
      </c>
    </row>
    <row r="1716" spans="1:11" ht="12.75" x14ac:dyDescent="0.2">
      <c r="A1716" s="261">
        <v>68054</v>
      </c>
      <c r="B1716" s="262" t="s">
        <v>6678</v>
      </c>
      <c r="C1716" s="263" t="s">
        <v>738</v>
      </c>
      <c r="D1716" s="264" t="s">
        <v>19176</v>
      </c>
      <c r="F1716" s="266"/>
      <c r="G1716" s="261" t="s">
        <v>19177</v>
      </c>
      <c r="H1716" s="262" t="s">
        <v>6678</v>
      </c>
      <c r="I1716" s="263" t="s">
        <v>738</v>
      </c>
      <c r="J1716" s="264" t="s">
        <v>19176</v>
      </c>
      <c r="K1716" s="264" t="s">
        <v>19178</v>
      </c>
    </row>
    <row r="1717" spans="1:11" ht="12.75" x14ac:dyDescent="0.2">
      <c r="A1717" s="268" t="s">
        <v>6679</v>
      </c>
      <c r="B1717" s="262" t="s">
        <v>6680</v>
      </c>
      <c r="C1717" s="263" t="s">
        <v>738</v>
      </c>
      <c r="D1717" s="264" t="s">
        <v>19179</v>
      </c>
      <c r="F1717" s="266"/>
      <c r="G1717" s="261" t="s">
        <v>6679</v>
      </c>
      <c r="H1717" s="262" t="s">
        <v>6680</v>
      </c>
      <c r="I1717" s="263" t="s">
        <v>738</v>
      </c>
      <c r="J1717" s="264" t="s">
        <v>19179</v>
      </c>
      <c r="K1717" s="264" t="s">
        <v>19180</v>
      </c>
    </row>
    <row r="1718" spans="1:11" ht="25.5" x14ac:dyDescent="0.2">
      <c r="A1718" s="268" t="s">
        <v>6681</v>
      </c>
      <c r="B1718" s="262" t="s">
        <v>6682</v>
      </c>
      <c r="C1718" s="263" t="s">
        <v>738</v>
      </c>
      <c r="D1718" s="264" t="s">
        <v>19181</v>
      </c>
      <c r="F1718" s="266"/>
      <c r="G1718" s="261" t="s">
        <v>6681</v>
      </c>
      <c r="H1718" s="262" t="s">
        <v>6682</v>
      </c>
      <c r="I1718" s="263" t="s">
        <v>738</v>
      </c>
      <c r="J1718" s="264" t="s">
        <v>19181</v>
      </c>
      <c r="K1718" s="264" t="s">
        <v>19182</v>
      </c>
    </row>
    <row r="1719" spans="1:11" ht="25.5" x14ac:dyDescent="0.2">
      <c r="A1719" s="261">
        <v>85188</v>
      </c>
      <c r="B1719" s="262" t="s">
        <v>6683</v>
      </c>
      <c r="C1719" s="263" t="s">
        <v>772</v>
      </c>
      <c r="D1719" s="264" t="s">
        <v>19183</v>
      </c>
      <c r="F1719" s="266"/>
      <c r="G1719" s="261" t="s">
        <v>19184</v>
      </c>
      <c r="H1719" s="262" t="s">
        <v>6683</v>
      </c>
      <c r="I1719" s="263" t="s">
        <v>772</v>
      </c>
      <c r="J1719" s="264" t="s">
        <v>19183</v>
      </c>
      <c r="K1719" s="264" t="s">
        <v>19185</v>
      </c>
    </row>
    <row r="1720" spans="1:11" ht="25.5" x14ac:dyDescent="0.2">
      <c r="A1720" s="261">
        <v>85189</v>
      </c>
      <c r="B1720" s="262" t="s">
        <v>6684</v>
      </c>
      <c r="C1720" s="263" t="s">
        <v>772</v>
      </c>
      <c r="D1720" s="264" t="s">
        <v>19186</v>
      </c>
      <c r="F1720" s="266"/>
      <c r="G1720" s="261" t="s">
        <v>19187</v>
      </c>
      <c r="H1720" s="262" t="s">
        <v>6684</v>
      </c>
      <c r="I1720" s="263" t="s">
        <v>772</v>
      </c>
      <c r="J1720" s="264" t="s">
        <v>19186</v>
      </c>
      <c r="K1720" s="264" t="s">
        <v>19188</v>
      </c>
    </row>
    <row r="1721" spans="1:11" ht="12.75" x14ac:dyDescent="0.2">
      <c r="A1721" s="261">
        <v>85010</v>
      </c>
      <c r="B1721" s="262" t="s">
        <v>6685</v>
      </c>
      <c r="C1721" s="263" t="s">
        <v>738</v>
      </c>
      <c r="D1721" s="264" t="s">
        <v>19189</v>
      </c>
      <c r="F1721" s="266"/>
      <c r="G1721" s="261" t="s">
        <v>19190</v>
      </c>
      <c r="H1721" s="262" t="s">
        <v>6685</v>
      </c>
      <c r="I1721" s="263" t="s">
        <v>738</v>
      </c>
      <c r="J1721" s="264" t="s">
        <v>19189</v>
      </c>
      <c r="K1721" s="264" t="s">
        <v>19191</v>
      </c>
    </row>
    <row r="1722" spans="1:11" ht="12.75" x14ac:dyDescent="0.2">
      <c r="A1722" s="261">
        <v>85014</v>
      </c>
      <c r="B1722" s="262" t="s">
        <v>6686</v>
      </c>
      <c r="C1722" s="263" t="s">
        <v>738</v>
      </c>
      <c r="D1722" s="264" t="s">
        <v>19192</v>
      </c>
      <c r="F1722" s="266"/>
      <c r="G1722" s="261" t="s">
        <v>19193</v>
      </c>
      <c r="H1722" s="262" t="s">
        <v>6686</v>
      </c>
      <c r="I1722" s="263" t="s">
        <v>738</v>
      </c>
      <c r="J1722" s="264" t="s">
        <v>19192</v>
      </c>
      <c r="K1722" s="264" t="s">
        <v>19194</v>
      </c>
    </row>
    <row r="1723" spans="1:11" ht="25.5" x14ac:dyDescent="0.2">
      <c r="A1723" s="261">
        <v>94569</v>
      </c>
      <c r="B1723" s="262" t="s">
        <v>6687</v>
      </c>
      <c r="C1723" s="263" t="s">
        <v>738</v>
      </c>
      <c r="D1723" s="264" t="s">
        <v>19195</v>
      </c>
      <c r="F1723" s="266"/>
      <c r="G1723" s="261" t="s">
        <v>19196</v>
      </c>
      <c r="H1723" s="262" t="s">
        <v>6687</v>
      </c>
      <c r="I1723" s="263" t="s">
        <v>738</v>
      </c>
      <c r="J1723" s="264" t="s">
        <v>19195</v>
      </c>
      <c r="K1723" s="264" t="s">
        <v>19197</v>
      </c>
    </row>
    <row r="1724" spans="1:11" ht="25.5" x14ac:dyDescent="0.2">
      <c r="A1724" s="261">
        <v>94570</v>
      </c>
      <c r="B1724" s="262" t="s">
        <v>6688</v>
      </c>
      <c r="C1724" s="263" t="s">
        <v>738</v>
      </c>
      <c r="D1724" s="264" t="s">
        <v>19198</v>
      </c>
      <c r="F1724" s="266"/>
      <c r="G1724" s="261" t="s">
        <v>19199</v>
      </c>
      <c r="H1724" s="262" t="s">
        <v>6688</v>
      </c>
      <c r="I1724" s="263" t="s">
        <v>738</v>
      </c>
      <c r="J1724" s="264" t="s">
        <v>19198</v>
      </c>
      <c r="K1724" s="264" t="s">
        <v>19200</v>
      </c>
    </row>
    <row r="1725" spans="1:11" ht="25.5" x14ac:dyDescent="0.2">
      <c r="A1725" s="261">
        <v>94572</v>
      </c>
      <c r="B1725" s="262" t="s">
        <v>6689</v>
      </c>
      <c r="C1725" s="263" t="s">
        <v>738</v>
      </c>
      <c r="D1725" s="264" t="s">
        <v>19201</v>
      </c>
      <c r="F1725" s="266"/>
      <c r="G1725" s="261" t="s">
        <v>19202</v>
      </c>
      <c r="H1725" s="262" t="s">
        <v>6689</v>
      </c>
      <c r="I1725" s="263" t="s">
        <v>738</v>
      </c>
      <c r="J1725" s="264" t="s">
        <v>19201</v>
      </c>
      <c r="K1725" s="264" t="s">
        <v>19203</v>
      </c>
    </row>
    <row r="1726" spans="1:11" ht="25.5" x14ac:dyDescent="0.2">
      <c r="A1726" s="261">
        <v>94573</v>
      </c>
      <c r="B1726" s="262" t="s">
        <v>6690</v>
      </c>
      <c r="C1726" s="263" t="s">
        <v>738</v>
      </c>
      <c r="D1726" s="264" t="s">
        <v>19204</v>
      </c>
      <c r="F1726" s="266"/>
      <c r="G1726" s="261" t="s">
        <v>19205</v>
      </c>
      <c r="H1726" s="262" t="s">
        <v>6690</v>
      </c>
      <c r="I1726" s="263" t="s">
        <v>738</v>
      </c>
      <c r="J1726" s="264" t="s">
        <v>19204</v>
      </c>
      <c r="K1726" s="264" t="s">
        <v>19206</v>
      </c>
    </row>
    <row r="1727" spans="1:11" ht="25.5" x14ac:dyDescent="0.2">
      <c r="A1727" s="261">
        <v>94574</v>
      </c>
      <c r="B1727" s="262" t="s">
        <v>6691</v>
      </c>
      <c r="C1727" s="263" t="s">
        <v>738</v>
      </c>
      <c r="D1727" s="264" t="s">
        <v>19207</v>
      </c>
      <c r="F1727" s="266"/>
      <c r="G1727" s="261" t="s">
        <v>19208</v>
      </c>
      <c r="H1727" s="262" t="s">
        <v>6691</v>
      </c>
      <c r="I1727" s="263" t="s">
        <v>738</v>
      </c>
      <c r="J1727" s="264" t="s">
        <v>19207</v>
      </c>
      <c r="K1727" s="264" t="s">
        <v>19209</v>
      </c>
    </row>
    <row r="1728" spans="1:11" ht="25.5" x14ac:dyDescent="0.2">
      <c r="A1728" s="261">
        <v>94575</v>
      </c>
      <c r="B1728" s="262" t="s">
        <v>6692</v>
      </c>
      <c r="C1728" s="263" t="s">
        <v>738</v>
      </c>
      <c r="D1728" s="264" t="s">
        <v>19210</v>
      </c>
      <c r="F1728" s="266"/>
      <c r="G1728" s="261" t="s">
        <v>19211</v>
      </c>
      <c r="H1728" s="262" t="s">
        <v>6692</v>
      </c>
      <c r="I1728" s="263" t="s">
        <v>738</v>
      </c>
      <c r="J1728" s="264" t="s">
        <v>19210</v>
      </c>
      <c r="K1728" s="264" t="s">
        <v>19212</v>
      </c>
    </row>
    <row r="1729" spans="1:11" ht="25.5" x14ac:dyDescent="0.2">
      <c r="A1729" s="261">
        <v>94576</v>
      </c>
      <c r="B1729" s="262" t="s">
        <v>6693</v>
      </c>
      <c r="C1729" s="263" t="s">
        <v>738</v>
      </c>
      <c r="D1729" s="264" t="s">
        <v>19213</v>
      </c>
      <c r="F1729" s="266"/>
      <c r="G1729" s="261" t="s">
        <v>19214</v>
      </c>
      <c r="H1729" s="262" t="s">
        <v>6693</v>
      </c>
      <c r="I1729" s="263" t="s">
        <v>738</v>
      </c>
      <c r="J1729" s="264" t="s">
        <v>19213</v>
      </c>
      <c r="K1729" s="264" t="s">
        <v>13893</v>
      </c>
    </row>
    <row r="1730" spans="1:11" ht="25.5" x14ac:dyDescent="0.2">
      <c r="A1730" s="261">
        <v>94578</v>
      </c>
      <c r="B1730" s="262" t="s">
        <v>6694</v>
      </c>
      <c r="C1730" s="263" t="s">
        <v>738</v>
      </c>
      <c r="D1730" s="264" t="s">
        <v>19215</v>
      </c>
      <c r="F1730" s="266"/>
      <c r="G1730" s="261" t="s">
        <v>19216</v>
      </c>
      <c r="H1730" s="262" t="s">
        <v>6694</v>
      </c>
      <c r="I1730" s="263" t="s">
        <v>738</v>
      </c>
      <c r="J1730" s="264" t="s">
        <v>19215</v>
      </c>
      <c r="K1730" s="264" t="s">
        <v>19217</v>
      </c>
    </row>
    <row r="1731" spans="1:11" ht="25.5" x14ac:dyDescent="0.2">
      <c r="A1731" s="261">
        <v>94579</v>
      </c>
      <c r="B1731" s="262" t="s">
        <v>6695</v>
      </c>
      <c r="C1731" s="263" t="s">
        <v>738</v>
      </c>
      <c r="D1731" s="264" t="s">
        <v>19218</v>
      </c>
      <c r="F1731" s="266"/>
      <c r="G1731" s="261" t="s">
        <v>19219</v>
      </c>
      <c r="H1731" s="262" t="s">
        <v>6695</v>
      </c>
      <c r="I1731" s="263" t="s">
        <v>738</v>
      </c>
      <c r="J1731" s="264" t="s">
        <v>19218</v>
      </c>
      <c r="K1731" s="264" t="s">
        <v>19220</v>
      </c>
    </row>
    <row r="1732" spans="1:11" ht="25.5" x14ac:dyDescent="0.2">
      <c r="A1732" s="261">
        <v>94580</v>
      </c>
      <c r="B1732" s="262" t="s">
        <v>6696</v>
      </c>
      <c r="C1732" s="263" t="s">
        <v>738</v>
      </c>
      <c r="D1732" s="264" t="s">
        <v>19221</v>
      </c>
      <c r="F1732" s="266"/>
      <c r="G1732" s="261" t="s">
        <v>19222</v>
      </c>
      <c r="H1732" s="262" t="s">
        <v>6696</v>
      </c>
      <c r="I1732" s="263" t="s">
        <v>738</v>
      </c>
      <c r="J1732" s="264" t="s">
        <v>19221</v>
      </c>
      <c r="K1732" s="264" t="s">
        <v>19223</v>
      </c>
    </row>
    <row r="1733" spans="1:11" ht="12.75" x14ac:dyDescent="0.2">
      <c r="A1733" s="261">
        <v>94581</v>
      </c>
      <c r="B1733" s="262" t="s">
        <v>6697</v>
      </c>
      <c r="C1733" s="263" t="s">
        <v>738</v>
      </c>
      <c r="D1733" s="264" t="s">
        <v>19224</v>
      </c>
      <c r="F1733" s="266"/>
      <c r="G1733" s="261" t="s">
        <v>19225</v>
      </c>
      <c r="H1733" s="262" t="s">
        <v>6697</v>
      </c>
      <c r="I1733" s="263" t="s">
        <v>738</v>
      </c>
      <c r="J1733" s="264" t="s">
        <v>19224</v>
      </c>
      <c r="K1733" s="264" t="s">
        <v>19226</v>
      </c>
    </row>
    <row r="1734" spans="1:11" ht="25.5" x14ac:dyDescent="0.2">
      <c r="A1734" s="261">
        <v>94582</v>
      </c>
      <c r="B1734" s="262" t="s">
        <v>6698</v>
      </c>
      <c r="C1734" s="263" t="s">
        <v>738</v>
      </c>
      <c r="D1734" s="264" t="s">
        <v>19227</v>
      </c>
      <c r="F1734" s="266"/>
      <c r="G1734" s="261" t="s">
        <v>19228</v>
      </c>
      <c r="H1734" s="262" t="s">
        <v>6698</v>
      </c>
      <c r="I1734" s="263" t="s">
        <v>738</v>
      </c>
      <c r="J1734" s="264" t="s">
        <v>19227</v>
      </c>
      <c r="K1734" s="264" t="s">
        <v>19229</v>
      </c>
    </row>
    <row r="1735" spans="1:11" ht="25.5" x14ac:dyDescent="0.2">
      <c r="A1735" s="261">
        <v>94584</v>
      </c>
      <c r="B1735" s="262" t="s">
        <v>6699</v>
      </c>
      <c r="C1735" s="263" t="s">
        <v>738</v>
      </c>
      <c r="D1735" s="264" t="s">
        <v>19230</v>
      </c>
      <c r="F1735" s="266"/>
      <c r="G1735" s="261" t="s">
        <v>19231</v>
      </c>
      <c r="H1735" s="262" t="s">
        <v>6699</v>
      </c>
      <c r="I1735" s="263" t="s">
        <v>738</v>
      </c>
      <c r="J1735" s="264" t="s">
        <v>19230</v>
      </c>
      <c r="K1735" s="264" t="s">
        <v>19232</v>
      </c>
    </row>
    <row r="1736" spans="1:11" ht="25.5" x14ac:dyDescent="0.2">
      <c r="A1736" s="261">
        <v>94585</v>
      </c>
      <c r="B1736" s="262" t="s">
        <v>6700</v>
      </c>
      <c r="C1736" s="263" t="s">
        <v>738</v>
      </c>
      <c r="D1736" s="264" t="s">
        <v>19233</v>
      </c>
      <c r="F1736" s="266"/>
      <c r="G1736" s="261" t="s">
        <v>19234</v>
      </c>
      <c r="H1736" s="262" t="s">
        <v>6700</v>
      </c>
      <c r="I1736" s="263" t="s">
        <v>738</v>
      </c>
      <c r="J1736" s="264" t="s">
        <v>19233</v>
      </c>
      <c r="K1736" s="264" t="s">
        <v>19235</v>
      </c>
    </row>
    <row r="1737" spans="1:11" ht="12.75" x14ac:dyDescent="0.2">
      <c r="A1737" s="261">
        <v>94586</v>
      </c>
      <c r="B1737" s="262" t="s">
        <v>6701</v>
      </c>
      <c r="C1737" s="263" t="s">
        <v>738</v>
      </c>
      <c r="D1737" s="264" t="s">
        <v>19236</v>
      </c>
      <c r="F1737" s="266"/>
      <c r="G1737" s="261" t="s">
        <v>19237</v>
      </c>
      <c r="H1737" s="262" t="s">
        <v>6701</v>
      </c>
      <c r="I1737" s="263" t="s">
        <v>738</v>
      </c>
      <c r="J1737" s="264" t="s">
        <v>19236</v>
      </c>
      <c r="K1737" s="264" t="s">
        <v>19238</v>
      </c>
    </row>
    <row r="1738" spans="1:11" ht="12.75" x14ac:dyDescent="0.2">
      <c r="A1738" s="268" t="s">
        <v>6702</v>
      </c>
      <c r="B1738" s="262" t="s">
        <v>6703</v>
      </c>
      <c r="C1738" s="263" t="s">
        <v>776</v>
      </c>
      <c r="D1738" s="264" t="s">
        <v>19239</v>
      </c>
      <c r="F1738" s="266"/>
      <c r="G1738" s="261" t="s">
        <v>6702</v>
      </c>
      <c r="H1738" s="262" t="s">
        <v>6703</v>
      </c>
      <c r="I1738" s="263" t="s">
        <v>776</v>
      </c>
      <c r="J1738" s="264" t="s">
        <v>19239</v>
      </c>
      <c r="K1738" s="264" t="s">
        <v>14368</v>
      </c>
    </row>
    <row r="1739" spans="1:11" ht="12.75" x14ac:dyDescent="0.2">
      <c r="A1739" s="268" t="s">
        <v>6704</v>
      </c>
      <c r="B1739" s="262" t="s">
        <v>6705</v>
      </c>
      <c r="C1739" s="263" t="s">
        <v>776</v>
      </c>
      <c r="D1739" s="264" t="s">
        <v>19240</v>
      </c>
      <c r="F1739" s="266"/>
      <c r="G1739" s="261" t="s">
        <v>6704</v>
      </c>
      <c r="H1739" s="262" t="s">
        <v>6705</v>
      </c>
      <c r="I1739" s="263" t="s">
        <v>776</v>
      </c>
      <c r="J1739" s="264" t="s">
        <v>19240</v>
      </c>
      <c r="K1739" s="264" t="s">
        <v>19241</v>
      </c>
    </row>
    <row r="1740" spans="1:11" ht="12.75" x14ac:dyDescent="0.2">
      <c r="A1740" s="261">
        <v>85015</v>
      </c>
      <c r="B1740" s="262" t="s">
        <v>6706</v>
      </c>
      <c r="C1740" s="263" t="s">
        <v>776</v>
      </c>
      <c r="D1740" s="264" t="s">
        <v>19242</v>
      </c>
      <c r="F1740" s="266"/>
      <c r="G1740" s="261" t="s">
        <v>19243</v>
      </c>
      <c r="H1740" s="262" t="s">
        <v>6706</v>
      </c>
      <c r="I1740" s="263" t="s">
        <v>776</v>
      </c>
      <c r="J1740" s="264" t="s">
        <v>19242</v>
      </c>
      <c r="K1740" s="264" t="s">
        <v>13136</v>
      </c>
    </row>
    <row r="1741" spans="1:11" ht="12.75" x14ac:dyDescent="0.2">
      <c r="A1741" s="261">
        <v>85016</v>
      </c>
      <c r="B1741" s="262" t="s">
        <v>6708</v>
      </c>
      <c r="C1741" s="263" t="s">
        <v>776</v>
      </c>
      <c r="D1741" s="264" t="s">
        <v>14185</v>
      </c>
      <c r="F1741" s="266"/>
      <c r="G1741" s="261" t="s">
        <v>19244</v>
      </c>
      <c r="H1741" s="262" t="s">
        <v>6708</v>
      </c>
      <c r="I1741" s="263" t="s">
        <v>776</v>
      </c>
      <c r="J1741" s="264" t="s">
        <v>14185</v>
      </c>
      <c r="K1741" s="264" t="s">
        <v>14628</v>
      </c>
    </row>
    <row r="1742" spans="1:11" ht="25.5" x14ac:dyDescent="0.2">
      <c r="A1742" s="261">
        <v>79475</v>
      </c>
      <c r="B1742" s="262" t="s">
        <v>6709</v>
      </c>
      <c r="C1742" s="263" t="s">
        <v>737</v>
      </c>
      <c r="D1742" s="264" t="s">
        <v>19245</v>
      </c>
      <c r="F1742" s="266"/>
      <c r="G1742" s="261" t="s">
        <v>19246</v>
      </c>
      <c r="H1742" s="262" t="s">
        <v>6709</v>
      </c>
      <c r="I1742" s="263" t="s">
        <v>737</v>
      </c>
      <c r="J1742" s="264" t="s">
        <v>19245</v>
      </c>
      <c r="K1742" s="264" t="s">
        <v>19247</v>
      </c>
    </row>
    <row r="1743" spans="1:11" ht="38.25" x14ac:dyDescent="0.2">
      <c r="A1743" s="261">
        <v>97751</v>
      </c>
      <c r="B1743" s="262" t="s">
        <v>14024</v>
      </c>
      <c r="C1743" s="263" t="s">
        <v>737</v>
      </c>
      <c r="D1743" s="264" t="s">
        <v>19248</v>
      </c>
      <c r="F1743" s="266"/>
      <c r="G1743" s="261" t="s">
        <v>19249</v>
      </c>
      <c r="H1743" s="262" t="s">
        <v>14024</v>
      </c>
      <c r="I1743" s="263" t="s">
        <v>737</v>
      </c>
      <c r="J1743" s="264" t="s">
        <v>19248</v>
      </c>
      <c r="K1743" s="264" t="s">
        <v>19250</v>
      </c>
    </row>
    <row r="1744" spans="1:11" ht="38.25" x14ac:dyDescent="0.2">
      <c r="A1744" s="261">
        <v>97752</v>
      </c>
      <c r="B1744" s="262" t="s">
        <v>14025</v>
      </c>
      <c r="C1744" s="263" t="s">
        <v>737</v>
      </c>
      <c r="D1744" s="264" t="s">
        <v>19251</v>
      </c>
      <c r="F1744" s="266"/>
      <c r="G1744" s="261" t="s">
        <v>19252</v>
      </c>
      <c r="H1744" s="262" t="s">
        <v>14025</v>
      </c>
      <c r="I1744" s="263" t="s">
        <v>737</v>
      </c>
      <c r="J1744" s="264" t="s">
        <v>19251</v>
      </c>
      <c r="K1744" s="264" t="s">
        <v>19253</v>
      </c>
    </row>
    <row r="1745" spans="1:11" ht="38.25" x14ac:dyDescent="0.2">
      <c r="A1745" s="261">
        <v>97753</v>
      </c>
      <c r="B1745" s="262" t="s">
        <v>14026</v>
      </c>
      <c r="C1745" s="263" t="s">
        <v>737</v>
      </c>
      <c r="D1745" s="264" t="s">
        <v>19254</v>
      </c>
      <c r="F1745" s="266"/>
      <c r="G1745" s="261" t="s">
        <v>19255</v>
      </c>
      <c r="H1745" s="262" t="s">
        <v>14026</v>
      </c>
      <c r="I1745" s="263" t="s">
        <v>737</v>
      </c>
      <c r="J1745" s="264" t="s">
        <v>19254</v>
      </c>
      <c r="K1745" s="264" t="s">
        <v>19256</v>
      </c>
    </row>
    <row r="1746" spans="1:11" ht="38.25" x14ac:dyDescent="0.2">
      <c r="A1746" s="261">
        <v>97754</v>
      </c>
      <c r="B1746" s="262" t="s">
        <v>14027</v>
      </c>
      <c r="C1746" s="263" t="s">
        <v>737</v>
      </c>
      <c r="D1746" s="264" t="s">
        <v>19257</v>
      </c>
      <c r="F1746" s="266"/>
      <c r="G1746" s="261" t="s">
        <v>19258</v>
      </c>
      <c r="H1746" s="262" t="s">
        <v>14027</v>
      </c>
      <c r="I1746" s="263" t="s">
        <v>737</v>
      </c>
      <c r="J1746" s="264" t="s">
        <v>19257</v>
      </c>
      <c r="K1746" s="264" t="s">
        <v>19259</v>
      </c>
    </row>
    <row r="1747" spans="1:11" ht="38.25" x14ac:dyDescent="0.2">
      <c r="A1747" s="261">
        <v>97755</v>
      </c>
      <c r="B1747" s="262" t="s">
        <v>14028</v>
      </c>
      <c r="C1747" s="263" t="s">
        <v>737</v>
      </c>
      <c r="D1747" s="264" t="s">
        <v>19260</v>
      </c>
      <c r="F1747" s="266"/>
      <c r="G1747" s="261" t="s">
        <v>19261</v>
      </c>
      <c r="H1747" s="262" t="s">
        <v>14028</v>
      </c>
      <c r="I1747" s="263" t="s">
        <v>737</v>
      </c>
      <c r="J1747" s="264" t="s">
        <v>19260</v>
      </c>
      <c r="K1747" s="264" t="s">
        <v>19262</v>
      </c>
    </row>
    <row r="1748" spans="1:11" ht="38.25" x14ac:dyDescent="0.2">
      <c r="A1748" s="261">
        <v>97756</v>
      </c>
      <c r="B1748" s="262" t="s">
        <v>14029</v>
      </c>
      <c r="C1748" s="263" t="s">
        <v>737</v>
      </c>
      <c r="D1748" s="264" t="s">
        <v>19263</v>
      </c>
      <c r="F1748" s="266"/>
      <c r="G1748" s="261" t="s">
        <v>19264</v>
      </c>
      <c r="H1748" s="262" t="s">
        <v>14029</v>
      </c>
      <c r="I1748" s="263" t="s">
        <v>737</v>
      </c>
      <c r="J1748" s="264" t="s">
        <v>19263</v>
      </c>
      <c r="K1748" s="264" t="s">
        <v>19265</v>
      </c>
    </row>
    <row r="1749" spans="1:11" ht="38.25" x14ac:dyDescent="0.2">
      <c r="A1749" s="261">
        <v>97757</v>
      </c>
      <c r="B1749" s="262" t="s">
        <v>14030</v>
      </c>
      <c r="C1749" s="263" t="s">
        <v>737</v>
      </c>
      <c r="D1749" s="264" t="s">
        <v>19266</v>
      </c>
      <c r="F1749" s="266"/>
      <c r="G1749" s="261" t="s">
        <v>19267</v>
      </c>
      <c r="H1749" s="262" t="s">
        <v>14030</v>
      </c>
      <c r="I1749" s="263" t="s">
        <v>737</v>
      </c>
      <c r="J1749" s="264" t="s">
        <v>19266</v>
      </c>
      <c r="K1749" s="264" t="s">
        <v>19268</v>
      </c>
    </row>
    <row r="1750" spans="1:11" ht="38.25" x14ac:dyDescent="0.2">
      <c r="A1750" s="261">
        <v>97758</v>
      </c>
      <c r="B1750" s="262" t="s">
        <v>14031</v>
      </c>
      <c r="C1750" s="263" t="s">
        <v>737</v>
      </c>
      <c r="D1750" s="264" t="s">
        <v>19269</v>
      </c>
      <c r="F1750" s="266"/>
      <c r="G1750" s="261" t="s">
        <v>19270</v>
      </c>
      <c r="H1750" s="262" t="s">
        <v>14031</v>
      </c>
      <c r="I1750" s="263" t="s">
        <v>737</v>
      </c>
      <c r="J1750" s="264" t="s">
        <v>19269</v>
      </c>
      <c r="K1750" s="264" t="s">
        <v>19271</v>
      </c>
    </row>
    <row r="1751" spans="1:11" ht="38.25" x14ac:dyDescent="0.2">
      <c r="A1751" s="261">
        <v>97759</v>
      </c>
      <c r="B1751" s="262" t="s">
        <v>14032</v>
      </c>
      <c r="C1751" s="263" t="s">
        <v>737</v>
      </c>
      <c r="D1751" s="264" t="s">
        <v>19272</v>
      </c>
      <c r="F1751" s="266"/>
      <c r="G1751" s="261" t="s">
        <v>19273</v>
      </c>
      <c r="H1751" s="262" t="s">
        <v>14032</v>
      </c>
      <c r="I1751" s="263" t="s">
        <v>737</v>
      </c>
      <c r="J1751" s="264" t="s">
        <v>19272</v>
      </c>
      <c r="K1751" s="264" t="s">
        <v>19274</v>
      </c>
    </row>
    <row r="1752" spans="1:11" ht="38.25" x14ac:dyDescent="0.2">
      <c r="A1752" s="261">
        <v>97760</v>
      </c>
      <c r="B1752" s="262" t="s">
        <v>14033</v>
      </c>
      <c r="C1752" s="263" t="s">
        <v>737</v>
      </c>
      <c r="D1752" s="264" t="s">
        <v>19275</v>
      </c>
      <c r="F1752" s="266"/>
      <c r="G1752" s="261" t="s">
        <v>19276</v>
      </c>
      <c r="H1752" s="262" t="s">
        <v>14033</v>
      </c>
      <c r="I1752" s="263" t="s">
        <v>737</v>
      </c>
      <c r="J1752" s="264" t="s">
        <v>19275</v>
      </c>
      <c r="K1752" s="264" t="s">
        <v>19277</v>
      </c>
    </row>
    <row r="1753" spans="1:11" ht="38.25" x14ac:dyDescent="0.2">
      <c r="A1753" s="261">
        <v>97761</v>
      </c>
      <c r="B1753" s="262" t="s">
        <v>14034</v>
      </c>
      <c r="C1753" s="263" t="s">
        <v>737</v>
      </c>
      <c r="D1753" s="264" t="s">
        <v>19278</v>
      </c>
      <c r="F1753" s="266"/>
      <c r="G1753" s="261" t="s">
        <v>19279</v>
      </c>
      <c r="H1753" s="262" t="s">
        <v>14034</v>
      </c>
      <c r="I1753" s="263" t="s">
        <v>737</v>
      </c>
      <c r="J1753" s="264" t="s">
        <v>19278</v>
      </c>
      <c r="K1753" s="264" t="s">
        <v>19280</v>
      </c>
    </row>
    <row r="1754" spans="1:11" ht="38.25" x14ac:dyDescent="0.2">
      <c r="A1754" s="261">
        <v>97762</v>
      </c>
      <c r="B1754" s="262" t="s">
        <v>14035</v>
      </c>
      <c r="C1754" s="263" t="s">
        <v>737</v>
      </c>
      <c r="D1754" s="264" t="s">
        <v>19281</v>
      </c>
      <c r="F1754" s="266"/>
      <c r="G1754" s="261" t="s">
        <v>19282</v>
      </c>
      <c r="H1754" s="262" t="s">
        <v>14035</v>
      </c>
      <c r="I1754" s="263" t="s">
        <v>737</v>
      </c>
      <c r="J1754" s="264" t="s">
        <v>19281</v>
      </c>
      <c r="K1754" s="264" t="s">
        <v>19283</v>
      </c>
    </row>
    <row r="1755" spans="1:11" ht="38.25" x14ac:dyDescent="0.2">
      <c r="A1755" s="261">
        <v>97763</v>
      </c>
      <c r="B1755" s="262" t="s">
        <v>14036</v>
      </c>
      <c r="C1755" s="263" t="s">
        <v>737</v>
      </c>
      <c r="D1755" s="264" t="s">
        <v>19284</v>
      </c>
      <c r="F1755" s="266"/>
      <c r="G1755" s="261" t="s">
        <v>19285</v>
      </c>
      <c r="H1755" s="262" t="s">
        <v>14036</v>
      </c>
      <c r="I1755" s="263" t="s">
        <v>737</v>
      </c>
      <c r="J1755" s="264" t="s">
        <v>19284</v>
      </c>
      <c r="K1755" s="264" t="s">
        <v>19286</v>
      </c>
    </row>
    <row r="1756" spans="1:11" ht="38.25" x14ac:dyDescent="0.2">
      <c r="A1756" s="261">
        <v>97764</v>
      </c>
      <c r="B1756" s="262" t="s">
        <v>14037</v>
      </c>
      <c r="C1756" s="263" t="s">
        <v>737</v>
      </c>
      <c r="D1756" s="264" t="s">
        <v>19287</v>
      </c>
      <c r="F1756" s="266"/>
      <c r="G1756" s="261" t="s">
        <v>19288</v>
      </c>
      <c r="H1756" s="262" t="s">
        <v>14037</v>
      </c>
      <c r="I1756" s="263" t="s">
        <v>737</v>
      </c>
      <c r="J1756" s="264" t="s">
        <v>19287</v>
      </c>
      <c r="K1756" s="264" t="s">
        <v>19289</v>
      </c>
    </row>
    <row r="1757" spans="1:11" ht="38.25" x14ac:dyDescent="0.2">
      <c r="A1757" s="261">
        <v>97765</v>
      </c>
      <c r="B1757" s="262" t="s">
        <v>14038</v>
      </c>
      <c r="C1757" s="263" t="s">
        <v>737</v>
      </c>
      <c r="D1757" s="264" t="s">
        <v>19290</v>
      </c>
      <c r="F1757" s="266"/>
      <c r="G1757" s="261" t="s">
        <v>19291</v>
      </c>
      <c r="H1757" s="262" t="s">
        <v>14038</v>
      </c>
      <c r="I1757" s="263" t="s">
        <v>737</v>
      </c>
      <c r="J1757" s="264" t="s">
        <v>19290</v>
      </c>
      <c r="K1757" s="264" t="s">
        <v>19292</v>
      </c>
    </row>
    <row r="1758" spans="1:11" ht="38.25" x14ac:dyDescent="0.2">
      <c r="A1758" s="261">
        <v>97766</v>
      </c>
      <c r="B1758" s="262" t="s">
        <v>14039</v>
      </c>
      <c r="C1758" s="263" t="s">
        <v>737</v>
      </c>
      <c r="D1758" s="264" t="s">
        <v>19293</v>
      </c>
      <c r="F1758" s="266"/>
      <c r="G1758" s="261" t="s">
        <v>19294</v>
      </c>
      <c r="H1758" s="262" t="s">
        <v>14039</v>
      </c>
      <c r="I1758" s="263" t="s">
        <v>737</v>
      </c>
      <c r="J1758" s="264" t="s">
        <v>19293</v>
      </c>
      <c r="K1758" s="264" t="s">
        <v>19295</v>
      </c>
    </row>
    <row r="1759" spans="1:11" ht="38.25" x14ac:dyDescent="0.2">
      <c r="A1759" s="261">
        <v>97767</v>
      </c>
      <c r="B1759" s="262" t="s">
        <v>14040</v>
      </c>
      <c r="C1759" s="263" t="s">
        <v>737</v>
      </c>
      <c r="D1759" s="264" t="s">
        <v>19296</v>
      </c>
      <c r="F1759" s="266"/>
      <c r="G1759" s="261" t="s">
        <v>19297</v>
      </c>
      <c r="H1759" s="262" t="s">
        <v>14040</v>
      </c>
      <c r="I1759" s="263" t="s">
        <v>737</v>
      </c>
      <c r="J1759" s="264" t="s">
        <v>19296</v>
      </c>
      <c r="K1759" s="264" t="s">
        <v>16762</v>
      </c>
    </row>
    <row r="1760" spans="1:11" ht="38.25" x14ac:dyDescent="0.2">
      <c r="A1760" s="261">
        <v>97768</v>
      </c>
      <c r="B1760" s="262" t="s">
        <v>14041</v>
      </c>
      <c r="C1760" s="263" t="s">
        <v>737</v>
      </c>
      <c r="D1760" s="264" t="s">
        <v>19298</v>
      </c>
      <c r="F1760" s="266"/>
      <c r="G1760" s="261" t="s">
        <v>19299</v>
      </c>
      <c r="H1760" s="262" t="s">
        <v>14041</v>
      </c>
      <c r="I1760" s="263" t="s">
        <v>737</v>
      </c>
      <c r="J1760" s="264" t="s">
        <v>19298</v>
      </c>
      <c r="K1760" s="264" t="s">
        <v>19300</v>
      </c>
    </row>
    <row r="1761" spans="1:11" ht="38.25" x14ac:dyDescent="0.2">
      <c r="A1761" s="261">
        <v>97769</v>
      </c>
      <c r="B1761" s="262" t="s">
        <v>14042</v>
      </c>
      <c r="C1761" s="263" t="s">
        <v>737</v>
      </c>
      <c r="D1761" s="264" t="s">
        <v>19301</v>
      </c>
      <c r="F1761" s="266"/>
      <c r="G1761" s="261" t="s">
        <v>19302</v>
      </c>
      <c r="H1761" s="262" t="s">
        <v>14042</v>
      </c>
      <c r="I1761" s="263" t="s">
        <v>737</v>
      </c>
      <c r="J1761" s="264" t="s">
        <v>19301</v>
      </c>
      <c r="K1761" s="264" t="s">
        <v>19303</v>
      </c>
    </row>
    <row r="1762" spans="1:11" ht="38.25" x14ac:dyDescent="0.2">
      <c r="A1762" s="261">
        <v>97770</v>
      </c>
      <c r="B1762" s="262" t="s">
        <v>14043</v>
      </c>
      <c r="C1762" s="263" t="s">
        <v>737</v>
      </c>
      <c r="D1762" s="264" t="s">
        <v>19304</v>
      </c>
      <c r="F1762" s="266"/>
      <c r="G1762" s="261" t="s">
        <v>19305</v>
      </c>
      <c r="H1762" s="262" t="s">
        <v>14043</v>
      </c>
      <c r="I1762" s="263" t="s">
        <v>737</v>
      </c>
      <c r="J1762" s="264" t="s">
        <v>19304</v>
      </c>
      <c r="K1762" s="264" t="s">
        <v>19306</v>
      </c>
    </row>
    <row r="1763" spans="1:11" ht="38.25" x14ac:dyDescent="0.2">
      <c r="A1763" s="261">
        <v>97771</v>
      </c>
      <c r="B1763" s="262" t="s">
        <v>14044</v>
      </c>
      <c r="C1763" s="263" t="s">
        <v>737</v>
      </c>
      <c r="D1763" s="264" t="s">
        <v>19307</v>
      </c>
      <c r="F1763" s="266"/>
      <c r="G1763" s="261" t="s">
        <v>19308</v>
      </c>
      <c r="H1763" s="262" t="s">
        <v>14044</v>
      </c>
      <c r="I1763" s="263" t="s">
        <v>737</v>
      </c>
      <c r="J1763" s="264" t="s">
        <v>19307</v>
      </c>
      <c r="K1763" s="264" t="s">
        <v>19309</v>
      </c>
    </row>
    <row r="1764" spans="1:11" ht="38.25" x14ac:dyDescent="0.2">
      <c r="A1764" s="261">
        <v>97772</v>
      </c>
      <c r="B1764" s="262" t="s">
        <v>14045</v>
      </c>
      <c r="C1764" s="263" t="s">
        <v>737</v>
      </c>
      <c r="D1764" s="264" t="s">
        <v>19310</v>
      </c>
      <c r="F1764" s="266"/>
      <c r="G1764" s="261" t="s">
        <v>19311</v>
      </c>
      <c r="H1764" s="262" t="s">
        <v>14045</v>
      </c>
      <c r="I1764" s="263" t="s">
        <v>737</v>
      </c>
      <c r="J1764" s="264" t="s">
        <v>19310</v>
      </c>
      <c r="K1764" s="264" t="s">
        <v>19312</v>
      </c>
    </row>
    <row r="1765" spans="1:11" ht="38.25" x14ac:dyDescent="0.2">
      <c r="A1765" s="261">
        <v>97773</v>
      </c>
      <c r="B1765" s="262" t="s">
        <v>14046</v>
      </c>
      <c r="C1765" s="263" t="s">
        <v>737</v>
      </c>
      <c r="D1765" s="264" t="s">
        <v>19313</v>
      </c>
      <c r="F1765" s="266"/>
      <c r="G1765" s="261" t="s">
        <v>19314</v>
      </c>
      <c r="H1765" s="262" t="s">
        <v>14046</v>
      </c>
      <c r="I1765" s="263" t="s">
        <v>737</v>
      </c>
      <c r="J1765" s="264" t="s">
        <v>19313</v>
      </c>
      <c r="K1765" s="264" t="s">
        <v>19315</v>
      </c>
    </row>
    <row r="1766" spans="1:11" ht="38.25" x14ac:dyDescent="0.2">
      <c r="A1766" s="261">
        <v>97774</v>
      </c>
      <c r="B1766" s="262" t="s">
        <v>14047</v>
      </c>
      <c r="C1766" s="263" t="s">
        <v>737</v>
      </c>
      <c r="D1766" s="264" t="s">
        <v>14004</v>
      </c>
      <c r="F1766" s="266"/>
      <c r="G1766" s="261" t="s">
        <v>19316</v>
      </c>
      <c r="H1766" s="262" t="s">
        <v>14047</v>
      </c>
      <c r="I1766" s="263" t="s">
        <v>737</v>
      </c>
      <c r="J1766" s="264" t="s">
        <v>14004</v>
      </c>
      <c r="K1766" s="264" t="s">
        <v>19317</v>
      </c>
    </row>
    <row r="1767" spans="1:11" ht="38.25" x14ac:dyDescent="0.2">
      <c r="A1767" s="261">
        <v>97775</v>
      </c>
      <c r="B1767" s="262" t="s">
        <v>14048</v>
      </c>
      <c r="C1767" s="263" t="s">
        <v>737</v>
      </c>
      <c r="D1767" s="264" t="s">
        <v>19318</v>
      </c>
      <c r="F1767" s="266"/>
      <c r="G1767" s="261" t="s">
        <v>19319</v>
      </c>
      <c r="H1767" s="262" t="s">
        <v>14048</v>
      </c>
      <c r="I1767" s="263" t="s">
        <v>737</v>
      </c>
      <c r="J1767" s="264" t="s">
        <v>19318</v>
      </c>
      <c r="K1767" s="264" t="s">
        <v>19320</v>
      </c>
    </row>
    <row r="1768" spans="1:11" ht="38.25" x14ac:dyDescent="0.2">
      <c r="A1768" s="261">
        <v>97776</v>
      </c>
      <c r="B1768" s="262" t="s">
        <v>14049</v>
      </c>
      <c r="C1768" s="263" t="s">
        <v>737</v>
      </c>
      <c r="D1768" s="264" t="s">
        <v>19321</v>
      </c>
      <c r="F1768" s="266"/>
      <c r="G1768" s="261" t="s">
        <v>19322</v>
      </c>
      <c r="H1768" s="262" t="s">
        <v>14049</v>
      </c>
      <c r="I1768" s="263" t="s">
        <v>737</v>
      </c>
      <c r="J1768" s="264" t="s">
        <v>19321</v>
      </c>
      <c r="K1768" s="264" t="s">
        <v>19323</v>
      </c>
    </row>
    <row r="1769" spans="1:11" ht="38.25" x14ac:dyDescent="0.2">
      <c r="A1769" s="261">
        <v>97777</v>
      </c>
      <c r="B1769" s="262" t="s">
        <v>14050</v>
      </c>
      <c r="C1769" s="263" t="s">
        <v>737</v>
      </c>
      <c r="D1769" s="264" t="s">
        <v>19324</v>
      </c>
      <c r="F1769" s="266"/>
      <c r="G1769" s="261" t="s">
        <v>19325</v>
      </c>
      <c r="H1769" s="262" t="s">
        <v>14050</v>
      </c>
      <c r="I1769" s="263" t="s">
        <v>737</v>
      </c>
      <c r="J1769" s="264" t="s">
        <v>19324</v>
      </c>
      <c r="K1769" s="264" t="s">
        <v>19326</v>
      </c>
    </row>
    <row r="1770" spans="1:11" ht="38.25" x14ac:dyDescent="0.2">
      <c r="A1770" s="261">
        <v>97778</v>
      </c>
      <c r="B1770" s="262" t="s">
        <v>14051</v>
      </c>
      <c r="C1770" s="263" t="s">
        <v>737</v>
      </c>
      <c r="D1770" s="264" t="s">
        <v>19327</v>
      </c>
      <c r="F1770" s="266"/>
      <c r="G1770" s="261" t="s">
        <v>19328</v>
      </c>
      <c r="H1770" s="262" t="s">
        <v>14051</v>
      </c>
      <c r="I1770" s="263" t="s">
        <v>737</v>
      </c>
      <c r="J1770" s="264" t="s">
        <v>19327</v>
      </c>
      <c r="K1770" s="264" t="s">
        <v>19329</v>
      </c>
    </row>
    <row r="1771" spans="1:11" ht="38.25" x14ac:dyDescent="0.2">
      <c r="A1771" s="261">
        <v>97779</v>
      </c>
      <c r="B1771" s="262" t="s">
        <v>14052</v>
      </c>
      <c r="C1771" s="263" t="s">
        <v>737</v>
      </c>
      <c r="D1771" s="264" t="s">
        <v>19330</v>
      </c>
      <c r="F1771" s="266"/>
      <c r="G1771" s="261" t="s">
        <v>19331</v>
      </c>
      <c r="H1771" s="262" t="s">
        <v>14052</v>
      </c>
      <c r="I1771" s="263" t="s">
        <v>737</v>
      </c>
      <c r="J1771" s="264" t="s">
        <v>19330</v>
      </c>
      <c r="K1771" s="264" t="s">
        <v>19332</v>
      </c>
    </row>
    <row r="1772" spans="1:11" ht="38.25" x14ac:dyDescent="0.2">
      <c r="A1772" s="261">
        <v>97780</v>
      </c>
      <c r="B1772" s="262" t="s">
        <v>14053</v>
      </c>
      <c r="C1772" s="263" t="s">
        <v>737</v>
      </c>
      <c r="D1772" s="264" t="s">
        <v>19333</v>
      </c>
      <c r="F1772" s="266"/>
      <c r="G1772" s="261" t="s">
        <v>19334</v>
      </c>
      <c r="H1772" s="262" t="s">
        <v>14053</v>
      </c>
      <c r="I1772" s="263" t="s">
        <v>737</v>
      </c>
      <c r="J1772" s="264" t="s">
        <v>19333</v>
      </c>
      <c r="K1772" s="264" t="s">
        <v>14011</v>
      </c>
    </row>
    <row r="1773" spans="1:11" ht="38.25" x14ac:dyDescent="0.2">
      <c r="A1773" s="261">
        <v>97781</v>
      </c>
      <c r="B1773" s="262" t="s">
        <v>14054</v>
      </c>
      <c r="C1773" s="263" t="s">
        <v>737</v>
      </c>
      <c r="D1773" s="264" t="s">
        <v>19335</v>
      </c>
      <c r="F1773" s="266"/>
      <c r="G1773" s="261" t="s">
        <v>19336</v>
      </c>
      <c r="H1773" s="262" t="s">
        <v>14054</v>
      </c>
      <c r="I1773" s="263" t="s">
        <v>737</v>
      </c>
      <c r="J1773" s="264" t="s">
        <v>19335</v>
      </c>
      <c r="K1773" s="264" t="s">
        <v>19337</v>
      </c>
    </row>
    <row r="1774" spans="1:11" ht="38.25" x14ac:dyDescent="0.2">
      <c r="A1774" s="261">
        <v>97782</v>
      </c>
      <c r="B1774" s="262" t="s">
        <v>14055</v>
      </c>
      <c r="C1774" s="263" t="s">
        <v>737</v>
      </c>
      <c r="D1774" s="264" t="s">
        <v>19157</v>
      </c>
      <c r="F1774" s="266"/>
      <c r="G1774" s="261" t="s">
        <v>19338</v>
      </c>
      <c r="H1774" s="262" t="s">
        <v>14055</v>
      </c>
      <c r="I1774" s="263" t="s">
        <v>737</v>
      </c>
      <c r="J1774" s="264" t="s">
        <v>19157</v>
      </c>
      <c r="K1774" s="264" t="s">
        <v>19339</v>
      </c>
    </row>
    <row r="1775" spans="1:11" ht="38.25" x14ac:dyDescent="0.2">
      <c r="A1775" s="261">
        <v>97783</v>
      </c>
      <c r="B1775" s="262" t="s">
        <v>14056</v>
      </c>
      <c r="C1775" s="263" t="s">
        <v>737</v>
      </c>
      <c r="D1775" s="264" t="s">
        <v>19340</v>
      </c>
      <c r="F1775" s="266"/>
      <c r="G1775" s="261" t="s">
        <v>19341</v>
      </c>
      <c r="H1775" s="262" t="s">
        <v>14056</v>
      </c>
      <c r="I1775" s="263" t="s">
        <v>737</v>
      </c>
      <c r="J1775" s="264" t="s">
        <v>19340</v>
      </c>
      <c r="K1775" s="264" t="s">
        <v>19342</v>
      </c>
    </row>
    <row r="1776" spans="1:11" ht="38.25" x14ac:dyDescent="0.2">
      <c r="A1776" s="261">
        <v>97784</v>
      </c>
      <c r="B1776" s="262" t="s">
        <v>14057</v>
      </c>
      <c r="C1776" s="263" t="s">
        <v>737</v>
      </c>
      <c r="D1776" s="264" t="s">
        <v>19343</v>
      </c>
      <c r="F1776" s="266"/>
      <c r="G1776" s="261" t="s">
        <v>19344</v>
      </c>
      <c r="H1776" s="262" t="s">
        <v>14057</v>
      </c>
      <c r="I1776" s="263" t="s">
        <v>737</v>
      </c>
      <c r="J1776" s="264" t="s">
        <v>19343</v>
      </c>
      <c r="K1776" s="264" t="s">
        <v>19345</v>
      </c>
    </row>
    <row r="1777" spans="1:11" ht="38.25" x14ac:dyDescent="0.2">
      <c r="A1777" s="261">
        <v>97785</v>
      </c>
      <c r="B1777" s="262" t="s">
        <v>14058</v>
      </c>
      <c r="C1777" s="263" t="s">
        <v>737</v>
      </c>
      <c r="D1777" s="264" t="s">
        <v>19346</v>
      </c>
      <c r="F1777" s="266"/>
      <c r="G1777" s="261" t="s">
        <v>19347</v>
      </c>
      <c r="H1777" s="262" t="s">
        <v>14058</v>
      </c>
      <c r="I1777" s="263" t="s">
        <v>737</v>
      </c>
      <c r="J1777" s="264" t="s">
        <v>19346</v>
      </c>
      <c r="K1777" s="264" t="s">
        <v>19348</v>
      </c>
    </row>
    <row r="1778" spans="1:11" ht="38.25" x14ac:dyDescent="0.2">
      <c r="A1778" s="261">
        <v>97786</v>
      </c>
      <c r="B1778" s="262" t="s">
        <v>14059</v>
      </c>
      <c r="C1778" s="263" t="s">
        <v>737</v>
      </c>
      <c r="D1778" s="264" t="s">
        <v>19349</v>
      </c>
      <c r="F1778" s="266"/>
      <c r="G1778" s="261" t="s">
        <v>19350</v>
      </c>
      <c r="H1778" s="262" t="s">
        <v>14059</v>
      </c>
      <c r="I1778" s="263" t="s">
        <v>737</v>
      </c>
      <c r="J1778" s="264" t="s">
        <v>19349</v>
      </c>
      <c r="K1778" s="264" t="s">
        <v>19351</v>
      </c>
    </row>
    <row r="1779" spans="1:11" ht="38.25" x14ac:dyDescent="0.2">
      <c r="A1779" s="261">
        <v>97787</v>
      </c>
      <c r="B1779" s="262" t="s">
        <v>14060</v>
      </c>
      <c r="C1779" s="263" t="s">
        <v>737</v>
      </c>
      <c r="D1779" s="264" t="s">
        <v>19352</v>
      </c>
      <c r="F1779" s="266"/>
      <c r="G1779" s="261" t="s">
        <v>19353</v>
      </c>
      <c r="H1779" s="262" t="s">
        <v>14060</v>
      </c>
      <c r="I1779" s="263" t="s">
        <v>737</v>
      </c>
      <c r="J1779" s="264" t="s">
        <v>19352</v>
      </c>
      <c r="K1779" s="264" t="s">
        <v>19354</v>
      </c>
    </row>
    <row r="1780" spans="1:11" ht="38.25" x14ac:dyDescent="0.2">
      <c r="A1780" s="261">
        <v>97788</v>
      </c>
      <c r="B1780" s="262" t="s">
        <v>14061</v>
      </c>
      <c r="C1780" s="263" t="s">
        <v>737</v>
      </c>
      <c r="D1780" s="264" t="s">
        <v>19355</v>
      </c>
      <c r="F1780" s="266"/>
      <c r="G1780" s="261" t="s">
        <v>19356</v>
      </c>
      <c r="H1780" s="262" t="s">
        <v>14061</v>
      </c>
      <c r="I1780" s="263" t="s">
        <v>737</v>
      </c>
      <c r="J1780" s="264" t="s">
        <v>19355</v>
      </c>
      <c r="K1780" s="264" t="s">
        <v>19357</v>
      </c>
    </row>
    <row r="1781" spans="1:11" ht="38.25" x14ac:dyDescent="0.2">
      <c r="A1781" s="261">
        <v>97789</v>
      </c>
      <c r="B1781" s="262" t="s">
        <v>14062</v>
      </c>
      <c r="C1781" s="263" t="s">
        <v>737</v>
      </c>
      <c r="D1781" s="264" t="s">
        <v>19358</v>
      </c>
      <c r="F1781" s="266"/>
      <c r="G1781" s="261" t="s">
        <v>19359</v>
      </c>
      <c r="H1781" s="262" t="s">
        <v>14062</v>
      </c>
      <c r="I1781" s="263" t="s">
        <v>737</v>
      </c>
      <c r="J1781" s="264" t="s">
        <v>19358</v>
      </c>
      <c r="K1781" s="264" t="s">
        <v>19360</v>
      </c>
    </row>
    <row r="1782" spans="1:11" ht="38.25" x14ac:dyDescent="0.2">
      <c r="A1782" s="261">
        <v>97790</v>
      </c>
      <c r="B1782" s="262" t="s">
        <v>14063</v>
      </c>
      <c r="C1782" s="263" t="s">
        <v>737</v>
      </c>
      <c r="D1782" s="264" t="s">
        <v>19361</v>
      </c>
      <c r="F1782" s="266"/>
      <c r="G1782" s="261" t="s">
        <v>19362</v>
      </c>
      <c r="H1782" s="262" t="s">
        <v>14063</v>
      </c>
      <c r="I1782" s="263" t="s">
        <v>737</v>
      </c>
      <c r="J1782" s="264" t="s">
        <v>19361</v>
      </c>
      <c r="K1782" s="264" t="s">
        <v>19363</v>
      </c>
    </row>
    <row r="1783" spans="1:11" ht="38.25" x14ac:dyDescent="0.2">
      <c r="A1783" s="261">
        <v>97791</v>
      </c>
      <c r="B1783" s="262" t="s">
        <v>14064</v>
      </c>
      <c r="C1783" s="263" t="s">
        <v>737</v>
      </c>
      <c r="D1783" s="264" t="s">
        <v>19364</v>
      </c>
      <c r="F1783" s="266"/>
      <c r="G1783" s="261" t="s">
        <v>19365</v>
      </c>
      <c r="H1783" s="262" t="s">
        <v>14064</v>
      </c>
      <c r="I1783" s="263" t="s">
        <v>737</v>
      </c>
      <c r="J1783" s="264" t="s">
        <v>19364</v>
      </c>
      <c r="K1783" s="264" t="s">
        <v>19366</v>
      </c>
    </row>
    <row r="1784" spans="1:11" ht="38.25" x14ac:dyDescent="0.2">
      <c r="A1784" s="261">
        <v>97792</v>
      </c>
      <c r="B1784" s="262" t="s">
        <v>14065</v>
      </c>
      <c r="C1784" s="263" t="s">
        <v>737</v>
      </c>
      <c r="D1784" s="264" t="s">
        <v>19367</v>
      </c>
      <c r="F1784" s="266"/>
      <c r="G1784" s="261" t="s">
        <v>19368</v>
      </c>
      <c r="H1784" s="262" t="s">
        <v>14065</v>
      </c>
      <c r="I1784" s="263" t="s">
        <v>737</v>
      </c>
      <c r="J1784" s="264" t="s">
        <v>19367</v>
      </c>
      <c r="K1784" s="264" t="s">
        <v>19369</v>
      </c>
    </row>
    <row r="1785" spans="1:11" ht="38.25" x14ac:dyDescent="0.2">
      <c r="A1785" s="261">
        <v>97793</v>
      </c>
      <c r="B1785" s="262" t="s">
        <v>14066</v>
      </c>
      <c r="C1785" s="263" t="s">
        <v>737</v>
      </c>
      <c r="D1785" s="264" t="s">
        <v>19370</v>
      </c>
      <c r="F1785" s="266"/>
      <c r="G1785" s="261" t="s">
        <v>19371</v>
      </c>
      <c r="H1785" s="262" t="s">
        <v>14066</v>
      </c>
      <c r="I1785" s="263" t="s">
        <v>737</v>
      </c>
      <c r="J1785" s="264" t="s">
        <v>19370</v>
      </c>
      <c r="K1785" s="264" t="s">
        <v>19372</v>
      </c>
    </row>
    <row r="1786" spans="1:11" ht="38.25" x14ac:dyDescent="0.2">
      <c r="A1786" s="261">
        <v>97794</v>
      </c>
      <c r="B1786" s="262" t="s">
        <v>14067</v>
      </c>
      <c r="C1786" s="263" t="s">
        <v>737</v>
      </c>
      <c r="D1786" s="264" t="s">
        <v>19373</v>
      </c>
      <c r="F1786" s="266"/>
      <c r="G1786" s="261" t="s">
        <v>19374</v>
      </c>
      <c r="H1786" s="262" t="s">
        <v>14067</v>
      </c>
      <c r="I1786" s="263" t="s">
        <v>737</v>
      </c>
      <c r="J1786" s="264" t="s">
        <v>19373</v>
      </c>
      <c r="K1786" s="264" t="s">
        <v>19375</v>
      </c>
    </row>
    <row r="1787" spans="1:11" ht="38.25" x14ac:dyDescent="0.2">
      <c r="A1787" s="261">
        <v>97795</v>
      </c>
      <c r="B1787" s="262" t="s">
        <v>14068</v>
      </c>
      <c r="C1787" s="263" t="s">
        <v>737</v>
      </c>
      <c r="D1787" s="264" t="s">
        <v>19376</v>
      </c>
      <c r="F1787" s="266"/>
      <c r="G1787" s="261" t="s">
        <v>19377</v>
      </c>
      <c r="H1787" s="262" t="s">
        <v>14068</v>
      </c>
      <c r="I1787" s="263" t="s">
        <v>737</v>
      </c>
      <c r="J1787" s="264" t="s">
        <v>19376</v>
      </c>
      <c r="K1787" s="264" t="s">
        <v>19378</v>
      </c>
    </row>
    <row r="1788" spans="1:11" ht="38.25" x14ac:dyDescent="0.2">
      <c r="A1788" s="261">
        <v>97796</v>
      </c>
      <c r="B1788" s="262" t="s">
        <v>14069</v>
      </c>
      <c r="C1788" s="263" t="s">
        <v>737</v>
      </c>
      <c r="D1788" s="264" t="s">
        <v>19379</v>
      </c>
      <c r="F1788" s="266"/>
      <c r="G1788" s="261" t="s">
        <v>19380</v>
      </c>
      <c r="H1788" s="262" t="s">
        <v>14069</v>
      </c>
      <c r="I1788" s="263" t="s">
        <v>737</v>
      </c>
      <c r="J1788" s="264" t="s">
        <v>19379</v>
      </c>
      <c r="K1788" s="264" t="s">
        <v>19381</v>
      </c>
    </row>
    <row r="1789" spans="1:11" ht="38.25" x14ac:dyDescent="0.2">
      <c r="A1789" s="261">
        <v>97797</v>
      </c>
      <c r="B1789" s="262" t="s">
        <v>14070</v>
      </c>
      <c r="C1789" s="263" t="s">
        <v>737</v>
      </c>
      <c r="D1789" s="264" t="s">
        <v>19382</v>
      </c>
      <c r="F1789" s="266"/>
      <c r="G1789" s="261" t="s">
        <v>19383</v>
      </c>
      <c r="H1789" s="262" t="s">
        <v>14070</v>
      </c>
      <c r="I1789" s="263" t="s">
        <v>737</v>
      </c>
      <c r="J1789" s="264" t="s">
        <v>19382</v>
      </c>
      <c r="K1789" s="264" t="s">
        <v>19384</v>
      </c>
    </row>
    <row r="1790" spans="1:11" ht="38.25" x14ac:dyDescent="0.2">
      <c r="A1790" s="261">
        <v>97798</v>
      </c>
      <c r="B1790" s="262" t="s">
        <v>14071</v>
      </c>
      <c r="C1790" s="263" t="s">
        <v>737</v>
      </c>
      <c r="D1790" s="264" t="s">
        <v>19385</v>
      </c>
      <c r="F1790" s="266"/>
      <c r="G1790" s="261" t="s">
        <v>19386</v>
      </c>
      <c r="H1790" s="262" t="s">
        <v>14071</v>
      </c>
      <c r="I1790" s="263" t="s">
        <v>737</v>
      </c>
      <c r="J1790" s="264" t="s">
        <v>19385</v>
      </c>
      <c r="K1790" s="264" t="s">
        <v>19387</v>
      </c>
    </row>
    <row r="1791" spans="1:11" ht="25.5" x14ac:dyDescent="0.2">
      <c r="A1791" s="261">
        <v>97799</v>
      </c>
      <c r="B1791" s="262" t="s">
        <v>14072</v>
      </c>
      <c r="C1791" s="263" t="s">
        <v>737</v>
      </c>
      <c r="D1791" s="264" t="s">
        <v>19388</v>
      </c>
      <c r="F1791" s="266"/>
      <c r="G1791" s="261" t="s">
        <v>19389</v>
      </c>
      <c r="H1791" s="262" t="s">
        <v>14072</v>
      </c>
      <c r="I1791" s="263" t="s">
        <v>737</v>
      </c>
      <c r="J1791" s="264" t="s">
        <v>19388</v>
      </c>
      <c r="K1791" s="264" t="s">
        <v>19390</v>
      </c>
    </row>
    <row r="1792" spans="1:11" ht="25.5" x14ac:dyDescent="0.2">
      <c r="A1792" s="261">
        <v>97800</v>
      </c>
      <c r="B1792" s="262" t="s">
        <v>14073</v>
      </c>
      <c r="C1792" s="263" t="s">
        <v>737</v>
      </c>
      <c r="D1792" s="264" t="s">
        <v>19391</v>
      </c>
      <c r="F1792" s="266"/>
      <c r="G1792" s="261" t="s">
        <v>19392</v>
      </c>
      <c r="H1792" s="262" t="s">
        <v>14073</v>
      </c>
      <c r="I1792" s="263" t="s">
        <v>737</v>
      </c>
      <c r="J1792" s="264" t="s">
        <v>19391</v>
      </c>
      <c r="K1792" s="264" t="s">
        <v>19393</v>
      </c>
    </row>
    <row r="1793" spans="1:11" ht="25.5" x14ac:dyDescent="0.2">
      <c r="A1793" s="268" t="s">
        <v>6710</v>
      </c>
      <c r="B1793" s="262" t="s">
        <v>6711</v>
      </c>
      <c r="C1793" s="263" t="s">
        <v>776</v>
      </c>
      <c r="D1793" s="264" t="s">
        <v>19394</v>
      </c>
      <c r="F1793" s="266"/>
      <c r="G1793" s="261" t="s">
        <v>6710</v>
      </c>
      <c r="H1793" s="262" t="s">
        <v>6711</v>
      </c>
      <c r="I1793" s="263" t="s">
        <v>776</v>
      </c>
      <c r="J1793" s="264" t="s">
        <v>19394</v>
      </c>
      <c r="K1793" s="264" t="s">
        <v>19395</v>
      </c>
    </row>
    <row r="1794" spans="1:11" ht="38.25" x14ac:dyDescent="0.2">
      <c r="A1794" s="261">
        <v>89198</v>
      </c>
      <c r="B1794" s="262" t="s">
        <v>6712</v>
      </c>
      <c r="C1794" s="263" t="s">
        <v>776</v>
      </c>
      <c r="D1794" s="264" t="s">
        <v>19396</v>
      </c>
      <c r="F1794" s="266"/>
      <c r="G1794" s="261" t="s">
        <v>19397</v>
      </c>
      <c r="H1794" s="262" t="s">
        <v>6712</v>
      </c>
      <c r="I1794" s="263" t="s">
        <v>776</v>
      </c>
      <c r="J1794" s="264" t="s">
        <v>19396</v>
      </c>
      <c r="K1794" s="264" t="s">
        <v>19398</v>
      </c>
    </row>
    <row r="1795" spans="1:11" ht="38.25" x14ac:dyDescent="0.2">
      <c r="A1795" s="261">
        <v>89199</v>
      </c>
      <c r="B1795" s="262" t="s">
        <v>6713</v>
      </c>
      <c r="C1795" s="263" t="s">
        <v>776</v>
      </c>
      <c r="D1795" s="264" t="s">
        <v>19399</v>
      </c>
      <c r="F1795" s="266"/>
      <c r="G1795" s="261" t="s">
        <v>19400</v>
      </c>
      <c r="H1795" s="262" t="s">
        <v>6713</v>
      </c>
      <c r="I1795" s="263" t="s">
        <v>776</v>
      </c>
      <c r="J1795" s="264" t="s">
        <v>19399</v>
      </c>
      <c r="K1795" s="264" t="s">
        <v>19401</v>
      </c>
    </row>
    <row r="1796" spans="1:11" ht="38.25" x14ac:dyDescent="0.2">
      <c r="A1796" s="261">
        <v>89200</v>
      </c>
      <c r="B1796" s="262" t="s">
        <v>6715</v>
      </c>
      <c r="C1796" s="263" t="s">
        <v>776</v>
      </c>
      <c r="D1796" s="264" t="s">
        <v>19402</v>
      </c>
      <c r="F1796" s="266"/>
      <c r="G1796" s="261" t="s">
        <v>19403</v>
      </c>
      <c r="H1796" s="262" t="s">
        <v>6715</v>
      </c>
      <c r="I1796" s="263" t="s">
        <v>776</v>
      </c>
      <c r="J1796" s="264" t="s">
        <v>19402</v>
      </c>
      <c r="K1796" s="264" t="s">
        <v>19404</v>
      </c>
    </row>
    <row r="1797" spans="1:11" ht="38.25" x14ac:dyDescent="0.2">
      <c r="A1797" s="261">
        <v>89201</v>
      </c>
      <c r="B1797" s="262" t="s">
        <v>6717</v>
      </c>
      <c r="C1797" s="263" t="s">
        <v>776</v>
      </c>
      <c r="D1797" s="264" t="s">
        <v>19405</v>
      </c>
      <c r="F1797" s="266"/>
      <c r="G1797" s="261" t="s">
        <v>19406</v>
      </c>
      <c r="H1797" s="262" t="s">
        <v>6717</v>
      </c>
      <c r="I1797" s="263" t="s">
        <v>776</v>
      </c>
      <c r="J1797" s="264" t="s">
        <v>19405</v>
      </c>
      <c r="K1797" s="264" t="s">
        <v>14440</v>
      </c>
    </row>
    <row r="1798" spans="1:11" ht="38.25" x14ac:dyDescent="0.2">
      <c r="A1798" s="261">
        <v>89202</v>
      </c>
      <c r="B1798" s="262" t="s">
        <v>6719</v>
      </c>
      <c r="C1798" s="263" t="s">
        <v>776</v>
      </c>
      <c r="D1798" s="264" t="s">
        <v>19407</v>
      </c>
      <c r="F1798" s="266"/>
      <c r="G1798" s="261" t="s">
        <v>19408</v>
      </c>
      <c r="H1798" s="262" t="s">
        <v>6719</v>
      </c>
      <c r="I1798" s="263" t="s">
        <v>776</v>
      </c>
      <c r="J1798" s="264" t="s">
        <v>19407</v>
      </c>
      <c r="K1798" s="264" t="s">
        <v>19409</v>
      </c>
    </row>
    <row r="1799" spans="1:11" ht="38.25" x14ac:dyDescent="0.2">
      <c r="A1799" s="261">
        <v>89203</v>
      </c>
      <c r="B1799" s="262" t="s">
        <v>6720</v>
      </c>
      <c r="C1799" s="263" t="s">
        <v>776</v>
      </c>
      <c r="D1799" s="264" t="s">
        <v>19410</v>
      </c>
      <c r="F1799" s="266"/>
      <c r="G1799" s="267" t="s">
        <v>19411</v>
      </c>
      <c r="H1799" s="262" t="s">
        <v>6720</v>
      </c>
      <c r="I1799" s="263" t="s">
        <v>776</v>
      </c>
      <c r="J1799" s="264" t="s">
        <v>19410</v>
      </c>
      <c r="K1799" s="264" t="s">
        <v>19412</v>
      </c>
    </row>
    <row r="1800" spans="1:11" ht="38.25" x14ac:dyDescent="0.2">
      <c r="A1800" s="261">
        <v>89204</v>
      </c>
      <c r="B1800" s="262" t="s">
        <v>6721</v>
      </c>
      <c r="C1800" s="263" t="s">
        <v>776</v>
      </c>
      <c r="D1800" s="264" t="s">
        <v>19413</v>
      </c>
      <c r="F1800" s="266"/>
      <c r="G1800" s="261" t="s">
        <v>19414</v>
      </c>
      <c r="H1800" s="262" t="s">
        <v>6721</v>
      </c>
      <c r="I1800" s="263" t="s">
        <v>776</v>
      </c>
      <c r="J1800" s="264" t="s">
        <v>19413</v>
      </c>
      <c r="K1800" s="264" t="s">
        <v>13258</v>
      </c>
    </row>
    <row r="1801" spans="1:11" ht="38.25" x14ac:dyDescent="0.2">
      <c r="A1801" s="261">
        <v>89205</v>
      </c>
      <c r="B1801" s="262" t="s">
        <v>6722</v>
      </c>
      <c r="C1801" s="263" t="s">
        <v>776</v>
      </c>
      <c r="D1801" s="264" t="s">
        <v>19415</v>
      </c>
      <c r="F1801" s="266"/>
      <c r="G1801" s="261" t="s">
        <v>19416</v>
      </c>
      <c r="H1801" s="262" t="s">
        <v>6722</v>
      </c>
      <c r="I1801" s="263" t="s">
        <v>776</v>
      </c>
      <c r="J1801" s="264" t="s">
        <v>19415</v>
      </c>
      <c r="K1801" s="264" t="s">
        <v>14521</v>
      </c>
    </row>
    <row r="1802" spans="1:11" ht="38.25" x14ac:dyDescent="0.2">
      <c r="A1802" s="261">
        <v>89206</v>
      </c>
      <c r="B1802" s="262" t="s">
        <v>6723</v>
      </c>
      <c r="C1802" s="263" t="s">
        <v>776</v>
      </c>
      <c r="D1802" s="264" t="s">
        <v>19417</v>
      </c>
      <c r="F1802" s="266"/>
      <c r="G1802" s="261" t="s">
        <v>19418</v>
      </c>
      <c r="H1802" s="262" t="s">
        <v>6723</v>
      </c>
      <c r="I1802" s="263" t="s">
        <v>776</v>
      </c>
      <c r="J1802" s="264" t="s">
        <v>19417</v>
      </c>
      <c r="K1802" s="264" t="s">
        <v>19419</v>
      </c>
    </row>
    <row r="1803" spans="1:11" ht="25.5" x14ac:dyDescent="0.2">
      <c r="A1803" s="261">
        <v>90808</v>
      </c>
      <c r="B1803" s="262" t="s">
        <v>6724</v>
      </c>
      <c r="C1803" s="263" t="s">
        <v>776</v>
      </c>
      <c r="D1803" s="264" t="s">
        <v>14502</v>
      </c>
      <c r="F1803" s="266"/>
      <c r="G1803" s="261" t="s">
        <v>19420</v>
      </c>
      <c r="H1803" s="262" t="s">
        <v>6724</v>
      </c>
      <c r="I1803" s="263" t="s">
        <v>776</v>
      </c>
      <c r="J1803" s="264" t="s">
        <v>14502</v>
      </c>
      <c r="K1803" s="264" t="s">
        <v>19421</v>
      </c>
    </row>
    <row r="1804" spans="1:11" ht="25.5" x14ac:dyDescent="0.2">
      <c r="A1804" s="261">
        <v>90809</v>
      </c>
      <c r="B1804" s="262" t="s">
        <v>6726</v>
      </c>
      <c r="C1804" s="263" t="s">
        <v>776</v>
      </c>
      <c r="D1804" s="264" t="s">
        <v>19422</v>
      </c>
      <c r="F1804" s="266"/>
      <c r="G1804" s="261" t="s">
        <v>19423</v>
      </c>
      <c r="H1804" s="262" t="s">
        <v>6726</v>
      </c>
      <c r="I1804" s="263" t="s">
        <v>776</v>
      </c>
      <c r="J1804" s="264" t="s">
        <v>19422</v>
      </c>
      <c r="K1804" s="264" t="s">
        <v>14430</v>
      </c>
    </row>
    <row r="1805" spans="1:11" ht="25.5" x14ac:dyDescent="0.2">
      <c r="A1805" s="261">
        <v>90810</v>
      </c>
      <c r="B1805" s="262" t="s">
        <v>6727</v>
      </c>
      <c r="C1805" s="263" t="s">
        <v>776</v>
      </c>
      <c r="D1805" s="264" t="s">
        <v>19424</v>
      </c>
      <c r="F1805" s="266"/>
      <c r="G1805" s="261" t="s">
        <v>19425</v>
      </c>
      <c r="H1805" s="262" t="s">
        <v>6727</v>
      </c>
      <c r="I1805" s="263" t="s">
        <v>776</v>
      </c>
      <c r="J1805" s="264" t="s">
        <v>19424</v>
      </c>
      <c r="K1805" s="264" t="s">
        <v>19426</v>
      </c>
    </row>
    <row r="1806" spans="1:11" ht="25.5" x14ac:dyDescent="0.2">
      <c r="A1806" s="261">
        <v>90811</v>
      </c>
      <c r="B1806" s="262" t="s">
        <v>6728</v>
      </c>
      <c r="C1806" s="263" t="s">
        <v>776</v>
      </c>
      <c r="D1806" s="264" t="s">
        <v>19427</v>
      </c>
      <c r="F1806" s="266"/>
      <c r="G1806" s="267" t="s">
        <v>19428</v>
      </c>
      <c r="H1806" s="262" t="s">
        <v>6728</v>
      </c>
      <c r="I1806" s="263" t="s">
        <v>776</v>
      </c>
      <c r="J1806" s="264" t="s">
        <v>19427</v>
      </c>
      <c r="K1806" s="264" t="s">
        <v>4662</v>
      </c>
    </row>
    <row r="1807" spans="1:11" ht="25.5" x14ac:dyDescent="0.2">
      <c r="A1807" s="261">
        <v>90812</v>
      </c>
      <c r="B1807" s="262" t="s">
        <v>6729</v>
      </c>
      <c r="C1807" s="263" t="s">
        <v>776</v>
      </c>
      <c r="D1807" s="264" t="s">
        <v>19429</v>
      </c>
      <c r="F1807" s="266"/>
      <c r="G1807" s="267" t="s">
        <v>19430</v>
      </c>
      <c r="H1807" s="262" t="s">
        <v>6729</v>
      </c>
      <c r="I1807" s="263" t="s">
        <v>776</v>
      </c>
      <c r="J1807" s="264" t="s">
        <v>19429</v>
      </c>
      <c r="K1807" s="264" t="s">
        <v>19431</v>
      </c>
    </row>
    <row r="1808" spans="1:11" ht="25.5" x14ac:dyDescent="0.2">
      <c r="A1808" s="261">
        <v>90813</v>
      </c>
      <c r="B1808" s="262" t="s">
        <v>6730</v>
      </c>
      <c r="C1808" s="263" t="s">
        <v>776</v>
      </c>
      <c r="D1808" s="264" t="s">
        <v>19432</v>
      </c>
      <c r="F1808" s="266"/>
      <c r="G1808" s="267" t="s">
        <v>19433</v>
      </c>
      <c r="H1808" s="262" t="s">
        <v>6730</v>
      </c>
      <c r="I1808" s="263" t="s">
        <v>776</v>
      </c>
      <c r="J1808" s="264" t="s">
        <v>19432</v>
      </c>
      <c r="K1808" s="264" t="s">
        <v>19434</v>
      </c>
    </row>
    <row r="1809" spans="1:11" ht="25.5" x14ac:dyDescent="0.2">
      <c r="A1809" s="261">
        <v>90814</v>
      </c>
      <c r="B1809" s="262" t="s">
        <v>6731</v>
      </c>
      <c r="C1809" s="263" t="s">
        <v>776</v>
      </c>
      <c r="D1809" s="264" t="s">
        <v>19435</v>
      </c>
      <c r="F1809" s="266"/>
      <c r="G1809" s="267" t="s">
        <v>19436</v>
      </c>
      <c r="H1809" s="262" t="s">
        <v>6731</v>
      </c>
      <c r="I1809" s="263" t="s">
        <v>776</v>
      </c>
      <c r="J1809" s="264" t="s">
        <v>19435</v>
      </c>
      <c r="K1809" s="264" t="s">
        <v>19437</v>
      </c>
    </row>
    <row r="1810" spans="1:11" ht="25.5" x14ac:dyDescent="0.2">
      <c r="A1810" s="261">
        <v>90815</v>
      </c>
      <c r="B1810" s="262" t="s">
        <v>6732</v>
      </c>
      <c r="C1810" s="263" t="s">
        <v>776</v>
      </c>
      <c r="D1810" s="264" t="s">
        <v>19438</v>
      </c>
      <c r="F1810" s="266"/>
      <c r="G1810" s="267" t="s">
        <v>19439</v>
      </c>
      <c r="H1810" s="262" t="s">
        <v>6732</v>
      </c>
      <c r="I1810" s="263" t="s">
        <v>776</v>
      </c>
      <c r="J1810" s="264" t="s">
        <v>19438</v>
      </c>
      <c r="K1810" s="264" t="s">
        <v>19440</v>
      </c>
    </row>
    <row r="1811" spans="1:11" ht="38.25" x14ac:dyDescent="0.2">
      <c r="A1811" s="261">
        <v>90877</v>
      </c>
      <c r="B1811" s="262" t="s">
        <v>6733</v>
      </c>
      <c r="C1811" s="263" t="s">
        <v>776</v>
      </c>
      <c r="D1811" s="264" t="s">
        <v>19441</v>
      </c>
      <c r="F1811" s="266"/>
      <c r="G1811" s="267" t="s">
        <v>19442</v>
      </c>
      <c r="H1811" s="262" t="s">
        <v>6733</v>
      </c>
      <c r="I1811" s="263" t="s">
        <v>776</v>
      </c>
      <c r="J1811" s="264" t="s">
        <v>19441</v>
      </c>
      <c r="K1811" s="264" t="s">
        <v>19443</v>
      </c>
    </row>
    <row r="1812" spans="1:11" ht="38.25" x14ac:dyDescent="0.2">
      <c r="A1812" s="261">
        <v>90878</v>
      </c>
      <c r="B1812" s="262" t="s">
        <v>6734</v>
      </c>
      <c r="C1812" s="263" t="s">
        <v>776</v>
      </c>
      <c r="D1812" s="264" t="s">
        <v>19444</v>
      </c>
      <c r="F1812" s="266"/>
      <c r="G1812" s="267" t="s">
        <v>19445</v>
      </c>
      <c r="H1812" s="262" t="s">
        <v>6734</v>
      </c>
      <c r="I1812" s="263" t="s">
        <v>776</v>
      </c>
      <c r="J1812" s="264" t="s">
        <v>19444</v>
      </c>
      <c r="K1812" s="264" t="s">
        <v>19446</v>
      </c>
    </row>
    <row r="1813" spans="1:11" ht="38.25" x14ac:dyDescent="0.2">
      <c r="A1813" s="261">
        <v>90880</v>
      </c>
      <c r="B1813" s="262" t="s">
        <v>6735</v>
      </c>
      <c r="C1813" s="263" t="s">
        <v>776</v>
      </c>
      <c r="D1813" s="264" t="s">
        <v>19447</v>
      </c>
      <c r="F1813" s="266"/>
      <c r="G1813" s="267" t="s">
        <v>19448</v>
      </c>
      <c r="H1813" s="262" t="s">
        <v>6735</v>
      </c>
      <c r="I1813" s="263" t="s">
        <v>776</v>
      </c>
      <c r="J1813" s="264" t="s">
        <v>19447</v>
      </c>
      <c r="K1813" s="264" t="s">
        <v>15053</v>
      </c>
    </row>
    <row r="1814" spans="1:11" ht="38.25" x14ac:dyDescent="0.2">
      <c r="A1814" s="261">
        <v>90881</v>
      </c>
      <c r="B1814" s="262" t="s">
        <v>6736</v>
      </c>
      <c r="C1814" s="263" t="s">
        <v>776</v>
      </c>
      <c r="D1814" s="264" t="s">
        <v>19449</v>
      </c>
      <c r="F1814" s="266"/>
      <c r="G1814" s="261" t="s">
        <v>19450</v>
      </c>
      <c r="H1814" s="262" t="s">
        <v>6736</v>
      </c>
      <c r="I1814" s="263" t="s">
        <v>776</v>
      </c>
      <c r="J1814" s="264" t="s">
        <v>19449</v>
      </c>
      <c r="K1814" s="264" t="s">
        <v>19451</v>
      </c>
    </row>
    <row r="1815" spans="1:11" ht="38.25" x14ac:dyDescent="0.2">
      <c r="A1815" s="261">
        <v>90883</v>
      </c>
      <c r="B1815" s="262" t="s">
        <v>6737</v>
      </c>
      <c r="C1815" s="263" t="s">
        <v>776</v>
      </c>
      <c r="D1815" s="264" t="s">
        <v>19452</v>
      </c>
      <c r="F1815" s="266"/>
      <c r="G1815" s="261" t="s">
        <v>19453</v>
      </c>
      <c r="H1815" s="262" t="s">
        <v>6737</v>
      </c>
      <c r="I1815" s="263" t="s">
        <v>776</v>
      </c>
      <c r="J1815" s="264" t="s">
        <v>19452</v>
      </c>
      <c r="K1815" s="264" t="s">
        <v>19454</v>
      </c>
    </row>
    <row r="1816" spans="1:11" ht="38.25" x14ac:dyDescent="0.2">
      <c r="A1816" s="261">
        <v>90884</v>
      </c>
      <c r="B1816" s="262" t="s">
        <v>6738</v>
      </c>
      <c r="C1816" s="263" t="s">
        <v>776</v>
      </c>
      <c r="D1816" s="264" t="s">
        <v>19455</v>
      </c>
      <c r="F1816" s="266"/>
      <c r="G1816" s="261" t="s">
        <v>19456</v>
      </c>
      <c r="H1816" s="262" t="s">
        <v>6738</v>
      </c>
      <c r="I1816" s="263" t="s">
        <v>776</v>
      </c>
      <c r="J1816" s="264" t="s">
        <v>19455</v>
      </c>
      <c r="K1816" s="264" t="s">
        <v>19457</v>
      </c>
    </row>
    <row r="1817" spans="1:11" ht="38.25" x14ac:dyDescent="0.2">
      <c r="A1817" s="261">
        <v>90885</v>
      </c>
      <c r="B1817" s="262" t="s">
        <v>6740</v>
      </c>
      <c r="C1817" s="263" t="s">
        <v>776</v>
      </c>
      <c r="D1817" s="264" t="s">
        <v>14624</v>
      </c>
      <c r="F1817" s="266"/>
      <c r="G1817" s="261" t="s">
        <v>19458</v>
      </c>
      <c r="H1817" s="262" t="s">
        <v>6740</v>
      </c>
      <c r="I1817" s="263" t="s">
        <v>776</v>
      </c>
      <c r="J1817" s="264" t="s">
        <v>14624</v>
      </c>
      <c r="K1817" s="264" t="s">
        <v>14528</v>
      </c>
    </row>
    <row r="1818" spans="1:11" ht="38.25" x14ac:dyDescent="0.2">
      <c r="A1818" s="261">
        <v>90886</v>
      </c>
      <c r="B1818" s="262" t="s">
        <v>6741</v>
      </c>
      <c r="C1818" s="263" t="s">
        <v>776</v>
      </c>
      <c r="D1818" s="264" t="s">
        <v>19459</v>
      </c>
      <c r="F1818" s="266"/>
      <c r="G1818" s="261" t="s">
        <v>19460</v>
      </c>
      <c r="H1818" s="262" t="s">
        <v>6741</v>
      </c>
      <c r="I1818" s="263" t="s">
        <v>776</v>
      </c>
      <c r="J1818" s="264" t="s">
        <v>19459</v>
      </c>
      <c r="K1818" s="264" t="s">
        <v>19461</v>
      </c>
    </row>
    <row r="1819" spans="1:11" ht="38.25" x14ac:dyDescent="0.2">
      <c r="A1819" s="261">
        <v>90887</v>
      </c>
      <c r="B1819" s="262" t="s">
        <v>6742</v>
      </c>
      <c r="C1819" s="263" t="s">
        <v>776</v>
      </c>
      <c r="D1819" s="264" t="s">
        <v>19462</v>
      </c>
      <c r="F1819" s="266"/>
      <c r="G1819" s="261" t="s">
        <v>19463</v>
      </c>
      <c r="H1819" s="262" t="s">
        <v>6742</v>
      </c>
      <c r="I1819" s="263" t="s">
        <v>776</v>
      </c>
      <c r="J1819" s="264" t="s">
        <v>19462</v>
      </c>
      <c r="K1819" s="264" t="s">
        <v>14239</v>
      </c>
    </row>
    <row r="1820" spans="1:11" ht="38.25" x14ac:dyDescent="0.2">
      <c r="A1820" s="261">
        <v>90888</v>
      </c>
      <c r="B1820" s="262" t="s">
        <v>6743</v>
      </c>
      <c r="C1820" s="263" t="s">
        <v>776</v>
      </c>
      <c r="D1820" s="264" t="s">
        <v>19464</v>
      </c>
      <c r="F1820" s="266"/>
      <c r="G1820" s="261" t="s">
        <v>19465</v>
      </c>
      <c r="H1820" s="262" t="s">
        <v>6743</v>
      </c>
      <c r="I1820" s="263" t="s">
        <v>776</v>
      </c>
      <c r="J1820" s="264" t="s">
        <v>19464</v>
      </c>
      <c r="K1820" s="264" t="s">
        <v>19466</v>
      </c>
    </row>
    <row r="1821" spans="1:11" ht="38.25" x14ac:dyDescent="0.2">
      <c r="A1821" s="261">
        <v>90889</v>
      </c>
      <c r="B1821" s="262" t="s">
        <v>6744</v>
      </c>
      <c r="C1821" s="263" t="s">
        <v>776</v>
      </c>
      <c r="D1821" s="264" t="s">
        <v>19467</v>
      </c>
      <c r="F1821" s="266"/>
      <c r="G1821" s="261" t="s">
        <v>19468</v>
      </c>
      <c r="H1821" s="262" t="s">
        <v>6744</v>
      </c>
      <c r="I1821" s="263" t="s">
        <v>776</v>
      </c>
      <c r="J1821" s="264" t="s">
        <v>19467</v>
      </c>
      <c r="K1821" s="264" t="s">
        <v>19469</v>
      </c>
    </row>
    <row r="1822" spans="1:11" ht="38.25" x14ac:dyDescent="0.2">
      <c r="A1822" s="261">
        <v>90890</v>
      </c>
      <c r="B1822" s="262" t="s">
        <v>6745</v>
      </c>
      <c r="C1822" s="263" t="s">
        <v>776</v>
      </c>
      <c r="D1822" s="264" t="s">
        <v>14555</v>
      </c>
      <c r="F1822" s="266"/>
      <c r="G1822" s="261" t="s">
        <v>19470</v>
      </c>
      <c r="H1822" s="262" t="s">
        <v>6745</v>
      </c>
      <c r="I1822" s="263" t="s">
        <v>776</v>
      </c>
      <c r="J1822" s="264" t="s">
        <v>14555</v>
      </c>
      <c r="K1822" s="264" t="s">
        <v>19471</v>
      </c>
    </row>
    <row r="1823" spans="1:11" ht="38.25" x14ac:dyDescent="0.2">
      <c r="A1823" s="261">
        <v>90891</v>
      </c>
      <c r="B1823" s="262" t="s">
        <v>6746</v>
      </c>
      <c r="C1823" s="263" t="s">
        <v>776</v>
      </c>
      <c r="D1823" s="264" t="s">
        <v>19472</v>
      </c>
      <c r="F1823" s="266"/>
      <c r="G1823" s="267" t="s">
        <v>19473</v>
      </c>
      <c r="H1823" s="262" t="s">
        <v>6746</v>
      </c>
      <c r="I1823" s="263" t="s">
        <v>776</v>
      </c>
      <c r="J1823" s="264" t="s">
        <v>19472</v>
      </c>
      <c r="K1823" s="264" t="s">
        <v>19474</v>
      </c>
    </row>
    <row r="1824" spans="1:11" ht="12.75" x14ac:dyDescent="0.2">
      <c r="A1824" s="261">
        <v>95601</v>
      </c>
      <c r="B1824" s="262" t="s">
        <v>6747</v>
      </c>
      <c r="C1824" s="263" t="s">
        <v>772</v>
      </c>
      <c r="D1824" s="264" t="s">
        <v>13873</v>
      </c>
      <c r="F1824" s="266"/>
      <c r="G1824" s="261" t="s">
        <v>19475</v>
      </c>
      <c r="H1824" s="262" t="s">
        <v>6747</v>
      </c>
      <c r="I1824" s="263" t="s">
        <v>772</v>
      </c>
      <c r="J1824" s="264" t="s">
        <v>13873</v>
      </c>
      <c r="K1824" s="264" t="s">
        <v>18743</v>
      </c>
    </row>
    <row r="1825" spans="1:11" ht="25.5" x14ac:dyDescent="0.2">
      <c r="A1825" s="261">
        <v>95602</v>
      </c>
      <c r="B1825" s="262" t="s">
        <v>6748</v>
      </c>
      <c r="C1825" s="263" t="s">
        <v>772</v>
      </c>
      <c r="D1825" s="264" t="s">
        <v>14360</v>
      </c>
      <c r="F1825" s="266"/>
      <c r="G1825" s="267" t="s">
        <v>19476</v>
      </c>
      <c r="H1825" s="262" t="s">
        <v>6748</v>
      </c>
      <c r="I1825" s="263" t="s">
        <v>772</v>
      </c>
      <c r="J1825" s="264" t="s">
        <v>14360</v>
      </c>
      <c r="K1825" s="264" t="s">
        <v>13086</v>
      </c>
    </row>
    <row r="1826" spans="1:11" ht="25.5" x14ac:dyDescent="0.2">
      <c r="A1826" s="261">
        <v>95603</v>
      </c>
      <c r="B1826" s="262" t="s">
        <v>6750</v>
      </c>
      <c r="C1826" s="263" t="s">
        <v>772</v>
      </c>
      <c r="D1826" s="264" t="s">
        <v>11466</v>
      </c>
      <c r="F1826" s="266"/>
      <c r="G1826" s="261" t="s">
        <v>19477</v>
      </c>
      <c r="H1826" s="262" t="s">
        <v>6750</v>
      </c>
      <c r="I1826" s="263" t="s">
        <v>772</v>
      </c>
      <c r="J1826" s="264" t="s">
        <v>11466</v>
      </c>
      <c r="K1826" s="264" t="s">
        <v>19478</v>
      </c>
    </row>
    <row r="1827" spans="1:11" ht="25.5" x14ac:dyDescent="0.2">
      <c r="A1827" s="261">
        <v>95604</v>
      </c>
      <c r="B1827" s="262" t="s">
        <v>6752</v>
      </c>
      <c r="C1827" s="263" t="s">
        <v>772</v>
      </c>
      <c r="D1827" s="264" t="s">
        <v>19479</v>
      </c>
      <c r="F1827" s="266"/>
      <c r="G1827" s="261" t="s">
        <v>19480</v>
      </c>
      <c r="H1827" s="262" t="s">
        <v>6752</v>
      </c>
      <c r="I1827" s="263" t="s">
        <v>772</v>
      </c>
      <c r="J1827" s="264" t="s">
        <v>19479</v>
      </c>
      <c r="K1827" s="264" t="s">
        <v>17173</v>
      </c>
    </row>
    <row r="1828" spans="1:11" ht="25.5" x14ac:dyDescent="0.2">
      <c r="A1828" s="261">
        <v>95605</v>
      </c>
      <c r="B1828" s="262" t="s">
        <v>6754</v>
      </c>
      <c r="C1828" s="263" t="s">
        <v>772</v>
      </c>
      <c r="D1828" s="264" t="s">
        <v>19481</v>
      </c>
      <c r="F1828" s="266"/>
      <c r="G1828" s="267" t="s">
        <v>19482</v>
      </c>
      <c r="H1828" s="262" t="s">
        <v>6754</v>
      </c>
      <c r="I1828" s="263" t="s">
        <v>772</v>
      </c>
      <c r="J1828" s="264" t="s">
        <v>19481</v>
      </c>
      <c r="K1828" s="264" t="s">
        <v>19483</v>
      </c>
    </row>
    <row r="1829" spans="1:11" ht="12.75" x14ac:dyDescent="0.2">
      <c r="A1829" s="261">
        <v>95607</v>
      </c>
      <c r="B1829" s="262" t="s">
        <v>6755</v>
      </c>
      <c r="C1829" s="263" t="s">
        <v>772</v>
      </c>
      <c r="D1829" s="264" t="s">
        <v>5851</v>
      </c>
      <c r="F1829" s="266"/>
      <c r="G1829" s="267" t="s">
        <v>19484</v>
      </c>
      <c r="H1829" s="262" t="s">
        <v>6755</v>
      </c>
      <c r="I1829" s="263" t="s">
        <v>772</v>
      </c>
      <c r="J1829" s="264" t="s">
        <v>5851</v>
      </c>
      <c r="K1829" s="264" t="s">
        <v>7152</v>
      </c>
    </row>
    <row r="1830" spans="1:11" ht="12.75" x14ac:dyDescent="0.2">
      <c r="A1830" s="261">
        <v>95608</v>
      </c>
      <c r="B1830" s="262" t="s">
        <v>6757</v>
      </c>
      <c r="C1830" s="263" t="s">
        <v>772</v>
      </c>
      <c r="D1830" s="264" t="s">
        <v>6758</v>
      </c>
      <c r="F1830" s="266"/>
      <c r="G1830" s="267" t="s">
        <v>19485</v>
      </c>
      <c r="H1830" s="262" t="s">
        <v>6757</v>
      </c>
      <c r="I1830" s="263" t="s">
        <v>772</v>
      </c>
      <c r="J1830" s="264" t="s">
        <v>6758</v>
      </c>
      <c r="K1830" s="264" t="s">
        <v>7189</v>
      </c>
    </row>
    <row r="1831" spans="1:11" ht="12.75" x14ac:dyDescent="0.2">
      <c r="A1831" s="261">
        <v>95609</v>
      </c>
      <c r="B1831" s="262" t="s">
        <v>6759</v>
      </c>
      <c r="C1831" s="263" t="s">
        <v>772</v>
      </c>
      <c r="D1831" s="264" t="s">
        <v>10472</v>
      </c>
      <c r="F1831" s="266"/>
      <c r="G1831" s="267" t="s">
        <v>19486</v>
      </c>
      <c r="H1831" s="262" t="s">
        <v>6759</v>
      </c>
      <c r="I1831" s="263" t="s">
        <v>772</v>
      </c>
      <c r="J1831" s="264" t="s">
        <v>10472</v>
      </c>
      <c r="K1831" s="264" t="s">
        <v>12538</v>
      </c>
    </row>
    <row r="1832" spans="1:11" ht="25.5" x14ac:dyDescent="0.2">
      <c r="A1832" s="261">
        <v>96160</v>
      </c>
      <c r="B1832" s="262" t="s">
        <v>6761</v>
      </c>
      <c r="C1832" s="263" t="s">
        <v>776</v>
      </c>
      <c r="D1832" s="264" t="s">
        <v>19487</v>
      </c>
      <c r="F1832" s="266"/>
      <c r="G1832" s="261" t="s">
        <v>19488</v>
      </c>
      <c r="H1832" s="262" t="s">
        <v>6761</v>
      </c>
      <c r="I1832" s="263" t="s">
        <v>776</v>
      </c>
      <c r="J1832" s="264" t="s">
        <v>19487</v>
      </c>
      <c r="K1832" s="264" t="s">
        <v>19489</v>
      </c>
    </row>
    <row r="1833" spans="1:11" ht="25.5" x14ac:dyDescent="0.2">
      <c r="A1833" s="261">
        <v>96161</v>
      </c>
      <c r="B1833" s="262" t="s">
        <v>6762</v>
      </c>
      <c r="C1833" s="263" t="s">
        <v>776</v>
      </c>
      <c r="D1833" s="264" t="s">
        <v>19490</v>
      </c>
      <c r="F1833" s="266"/>
      <c r="G1833" s="261" t="s">
        <v>19491</v>
      </c>
      <c r="H1833" s="262" t="s">
        <v>6762</v>
      </c>
      <c r="I1833" s="263" t="s">
        <v>776</v>
      </c>
      <c r="J1833" s="264" t="s">
        <v>19490</v>
      </c>
      <c r="K1833" s="264" t="s">
        <v>19492</v>
      </c>
    </row>
    <row r="1834" spans="1:11" ht="25.5" x14ac:dyDescent="0.2">
      <c r="A1834" s="261">
        <v>96162</v>
      </c>
      <c r="B1834" s="262" t="s">
        <v>6763</v>
      </c>
      <c r="C1834" s="263" t="s">
        <v>776</v>
      </c>
      <c r="D1834" s="264" t="s">
        <v>19493</v>
      </c>
      <c r="F1834" s="266"/>
      <c r="G1834" s="261" t="s">
        <v>19494</v>
      </c>
      <c r="H1834" s="262" t="s">
        <v>6763</v>
      </c>
      <c r="I1834" s="263" t="s">
        <v>776</v>
      </c>
      <c r="J1834" s="264" t="s">
        <v>19493</v>
      </c>
      <c r="K1834" s="264" t="s">
        <v>19495</v>
      </c>
    </row>
    <row r="1835" spans="1:11" ht="25.5" x14ac:dyDescent="0.2">
      <c r="A1835" s="261">
        <v>96163</v>
      </c>
      <c r="B1835" s="262" t="s">
        <v>6764</v>
      </c>
      <c r="C1835" s="263" t="s">
        <v>776</v>
      </c>
      <c r="D1835" s="264" t="s">
        <v>19496</v>
      </c>
      <c r="F1835" s="266"/>
      <c r="G1835" s="261" t="s">
        <v>19497</v>
      </c>
      <c r="H1835" s="262" t="s">
        <v>6764</v>
      </c>
      <c r="I1835" s="263" t="s">
        <v>776</v>
      </c>
      <c r="J1835" s="264" t="s">
        <v>19496</v>
      </c>
      <c r="K1835" s="264" t="s">
        <v>19498</v>
      </c>
    </row>
    <row r="1836" spans="1:11" ht="25.5" x14ac:dyDescent="0.2">
      <c r="A1836" s="261">
        <v>96164</v>
      </c>
      <c r="B1836" s="262" t="s">
        <v>6765</v>
      </c>
      <c r="C1836" s="263" t="s">
        <v>776</v>
      </c>
      <c r="D1836" s="264" t="s">
        <v>19499</v>
      </c>
      <c r="F1836" s="266"/>
      <c r="G1836" s="261" t="s">
        <v>19500</v>
      </c>
      <c r="H1836" s="262" t="s">
        <v>6765</v>
      </c>
      <c r="I1836" s="263" t="s">
        <v>776</v>
      </c>
      <c r="J1836" s="264" t="s">
        <v>19499</v>
      </c>
      <c r="K1836" s="264" t="s">
        <v>19501</v>
      </c>
    </row>
    <row r="1837" spans="1:11" ht="25.5" x14ac:dyDescent="0.2">
      <c r="A1837" s="261">
        <v>96165</v>
      </c>
      <c r="B1837" s="262" t="s">
        <v>6766</v>
      </c>
      <c r="C1837" s="263" t="s">
        <v>776</v>
      </c>
      <c r="D1837" s="264" t="s">
        <v>13511</v>
      </c>
      <c r="F1837" s="266"/>
      <c r="G1837" s="261" t="s">
        <v>19502</v>
      </c>
      <c r="H1837" s="262" t="s">
        <v>6766</v>
      </c>
      <c r="I1837" s="263" t="s">
        <v>776</v>
      </c>
      <c r="J1837" s="264" t="s">
        <v>13511</v>
      </c>
      <c r="K1837" s="264" t="s">
        <v>19503</v>
      </c>
    </row>
    <row r="1838" spans="1:11" ht="25.5" x14ac:dyDescent="0.2">
      <c r="A1838" s="261">
        <v>96166</v>
      </c>
      <c r="B1838" s="262" t="s">
        <v>6767</v>
      </c>
      <c r="C1838" s="263" t="s">
        <v>776</v>
      </c>
      <c r="D1838" s="264" t="s">
        <v>19504</v>
      </c>
      <c r="F1838" s="266"/>
      <c r="G1838" s="261" t="s">
        <v>19505</v>
      </c>
      <c r="H1838" s="262" t="s">
        <v>6767</v>
      </c>
      <c r="I1838" s="263" t="s">
        <v>776</v>
      </c>
      <c r="J1838" s="264" t="s">
        <v>19504</v>
      </c>
      <c r="K1838" s="264" t="s">
        <v>19506</v>
      </c>
    </row>
    <row r="1839" spans="1:11" ht="25.5" x14ac:dyDescent="0.2">
      <c r="A1839" s="261">
        <v>96167</v>
      </c>
      <c r="B1839" s="262" t="s">
        <v>6768</v>
      </c>
      <c r="C1839" s="263" t="s">
        <v>776</v>
      </c>
      <c r="D1839" s="264" t="s">
        <v>19507</v>
      </c>
      <c r="F1839" s="266"/>
      <c r="G1839" s="261" t="s">
        <v>19508</v>
      </c>
      <c r="H1839" s="262" t="s">
        <v>6768</v>
      </c>
      <c r="I1839" s="263" t="s">
        <v>776</v>
      </c>
      <c r="J1839" s="264" t="s">
        <v>19507</v>
      </c>
      <c r="K1839" s="264" t="s">
        <v>19509</v>
      </c>
    </row>
    <row r="1840" spans="1:11" ht="25.5" x14ac:dyDescent="0.2">
      <c r="A1840" s="261">
        <v>96168</v>
      </c>
      <c r="B1840" s="262" t="s">
        <v>6769</v>
      </c>
      <c r="C1840" s="263" t="s">
        <v>776</v>
      </c>
      <c r="D1840" s="264" t="s">
        <v>19510</v>
      </c>
      <c r="F1840" s="266"/>
      <c r="G1840" s="261" t="s">
        <v>19511</v>
      </c>
      <c r="H1840" s="262" t="s">
        <v>6769</v>
      </c>
      <c r="I1840" s="263" t="s">
        <v>776</v>
      </c>
      <c r="J1840" s="264" t="s">
        <v>19510</v>
      </c>
      <c r="K1840" s="264" t="s">
        <v>19512</v>
      </c>
    </row>
    <row r="1841" spans="1:11" ht="25.5" x14ac:dyDescent="0.2">
      <c r="A1841" s="261">
        <v>96169</v>
      </c>
      <c r="B1841" s="262" t="s">
        <v>6770</v>
      </c>
      <c r="C1841" s="263" t="s">
        <v>776</v>
      </c>
      <c r="D1841" s="264" t="s">
        <v>19513</v>
      </c>
      <c r="F1841" s="266"/>
      <c r="G1841" s="267" t="s">
        <v>19514</v>
      </c>
      <c r="H1841" s="262" t="s">
        <v>6770</v>
      </c>
      <c r="I1841" s="263" t="s">
        <v>776</v>
      </c>
      <c r="J1841" s="264" t="s">
        <v>19513</v>
      </c>
      <c r="K1841" s="264" t="s">
        <v>19515</v>
      </c>
    </row>
    <row r="1842" spans="1:11" ht="25.5" x14ac:dyDescent="0.2">
      <c r="A1842" s="261">
        <v>96170</v>
      </c>
      <c r="B1842" s="262" t="s">
        <v>6771</v>
      </c>
      <c r="C1842" s="263" t="s">
        <v>776</v>
      </c>
      <c r="D1842" s="264" t="s">
        <v>19516</v>
      </c>
      <c r="F1842" s="266"/>
      <c r="G1842" s="267" t="s">
        <v>19517</v>
      </c>
      <c r="H1842" s="262" t="s">
        <v>6771</v>
      </c>
      <c r="I1842" s="263" t="s">
        <v>776</v>
      </c>
      <c r="J1842" s="264" t="s">
        <v>19516</v>
      </c>
      <c r="K1842" s="264" t="s">
        <v>19518</v>
      </c>
    </row>
    <row r="1843" spans="1:11" ht="25.5" x14ac:dyDescent="0.2">
      <c r="A1843" s="261">
        <v>96171</v>
      </c>
      <c r="B1843" s="262" t="s">
        <v>6772</v>
      </c>
      <c r="C1843" s="263" t="s">
        <v>776</v>
      </c>
      <c r="D1843" s="264" t="s">
        <v>19519</v>
      </c>
      <c r="F1843" s="266"/>
      <c r="G1843" s="267" t="s">
        <v>19520</v>
      </c>
      <c r="H1843" s="262" t="s">
        <v>6772</v>
      </c>
      <c r="I1843" s="263" t="s">
        <v>776</v>
      </c>
      <c r="J1843" s="264" t="s">
        <v>19519</v>
      </c>
      <c r="K1843" s="264" t="s">
        <v>19168</v>
      </c>
    </row>
    <row r="1844" spans="1:11" ht="25.5" x14ac:dyDescent="0.2">
      <c r="A1844" s="261">
        <v>96172</v>
      </c>
      <c r="B1844" s="262" t="s">
        <v>6773</v>
      </c>
      <c r="C1844" s="263" t="s">
        <v>776</v>
      </c>
      <c r="D1844" s="264" t="s">
        <v>19521</v>
      </c>
      <c r="F1844" s="266"/>
      <c r="G1844" s="261" t="s">
        <v>19522</v>
      </c>
      <c r="H1844" s="262" t="s">
        <v>6773</v>
      </c>
      <c r="I1844" s="263" t="s">
        <v>776</v>
      </c>
      <c r="J1844" s="264" t="s">
        <v>19521</v>
      </c>
      <c r="K1844" s="264" t="s">
        <v>19523</v>
      </c>
    </row>
    <row r="1845" spans="1:11" ht="25.5" x14ac:dyDescent="0.2">
      <c r="A1845" s="261">
        <v>96173</v>
      </c>
      <c r="B1845" s="262" t="s">
        <v>6774</v>
      </c>
      <c r="C1845" s="263" t="s">
        <v>776</v>
      </c>
      <c r="D1845" s="264" t="s">
        <v>19524</v>
      </c>
      <c r="F1845" s="266"/>
      <c r="G1845" s="267" t="s">
        <v>19525</v>
      </c>
      <c r="H1845" s="262" t="s">
        <v>6774</v>
      </c>
      <c r="I1845" s="263" t="s">
        <v>776</v>
      </c>
      <c r="J1845" s="264" t="s">
        <v>19524</v>
      </c>
      <c r="K1845" s="264" t="s">
        <v>19526</v>
      </c>
    </row>
    <row r="1846" spans="1:11" ht="25.5" x14ac:dyDescent="0.2">
      <c r="A1846" s="261">
        <v>96174</v>
      </c>
      <c r="B1846" s="262" t="s">
        <v>6775</v>
      </c>
      <c r="C1846" s="263" t="s">
        <v>776</v>
      </c>
      <c r="D1846" s="264" t="s">
        <v>19527</v>
      </c>
      <c r="F1846" s="266"/>
      <c r="G1846" s="261" t="s">
        <v>19528</v>
      </c>
      <c r="H1846" s="262" t="s">
        <v>6775</v>
      </c>
      <c r="I1846" s="263" t="s">
        <v>776</v>
      </c>
      <c r="J1846" s="264" t="s">
        <v>19527</v>
      </c>
      <c r="K1846" s="264" t="s">
        <v>19529</v>
      </c>
    </row>
    <row r="1847" spans="1:11" ht="25.5" x14ac:dyDescent="0.2">
      <c r="A1847" s="261">
        <v>96175</v>
      </c>
      <c r="B1847" s="262" t="s">
        <v>6776</v>
      </c>
      <c r="C1847" s="263" t="s">
        <v>776</v>
      </c>
      <c r="D1847" s="264" t="s">
        <v>19530</v>
      </c>
      <c r="F1847" s="266"/>
      <c r="G1847" s="261" t="s">
        <v>19531</v>
      </c>
      <c r="H1847" s="262" t="s">
        <v>6776</v>
      </c>
      <c r="I1847" s="263" t="s">
        <v>776</v>
      </c>
      <c r="J1847" s="264" t="s">
        <v>19530</v>
      </c>
      <c r="K1847" s="264" t="s">
        <v>19532</v>
      </c>
    </row>
    <row r="1848" spans="1:11" ht="25.5" x14ac:dyDescent="0.2">
      <c r="A1848" s="261">
        <v>96176</v>
      </c>
      <c r="B1848" s="262" t="s">
        <v>6777</v>
      </c>
      <c r="C1848" s="263" t="s">
        <v>776</v>
      </c>
      <c r="D1848" s="264" t="s">
        <v>19533</v>
      </c>
      <c r="F1848" s="266"/>
      <c r="G1848" s="261" t="s">
        <v>19534</v>
      </c>
      <c r="H1848" s="262" t="s">
        <v>6777</v>
      </c>
      <c r="I1848" s="263" t="s">
        <v>776</v>
      </c>
      <c r="J1848" s="264" t="s">
        <v>19533</v>
      </c>
      <c r="K1848" s="264" t="s">
        <v>19535</v>
      </c>
    </row>
    <row r="1849" spans="1:11" ht="25.5" x14ac:dyDescent="0.2">
      <c r="A1849" s="261">
        <v>96177</v>
      </c>
      <c r="B1849" s="262" t="s">
        <v>6778</v>
      </c>
      <c r="C1849" s="263" t="s">
        <v>776</v>
      </c>
      <c r="D1849" s="264" t="s">
        <v>19536</v>
      </c>
      <c r="F1849" s="266"/>
      <c r="G1849" s="261" t="s">
        <v>19537</v>
      </c>
      <c r="H1849" s="262" t="s">
        <v>6778</v>
      </c>
      <c r="I1849" s="263" t="s">
        <v>776</v>
      </c>
      <c r="J1849" s="264" t="s">
        <v>19536</v>
      </c>
      <c r="K1849" s="264" t="s">
        <v>19538</v>
      </c>
    </row>
    <row r="1850" spans="1:11" ht="25.5" x14ac:dyDescent="0.2">
      <c r="A1850" s="261">
        <v>96178</v>
      </c>
      <c r="B1850" s="262" t="s">
        <v>6779</v>
      </c>
      <c r="C1850" s="263" t="s">
        <v>776</v>
      </c>
      <c r="D1850" s="264" t="s">
        <v>19539</v>
      </c>
      <c r="F1850" s="266"/>
      <c r="G1850" s="267" t="s">
        <v>19540</v>
      </c>
      <c r="H1850" s="262" t="s">
        <v>6779</v>
      </c>
      <c r="I1850" s="263" t="s">
        <v>776</v>
      </c>
      <c r="J1850" s="264" t="s">
        <v>19539</v>
      </c>
      <c r="K1850" s="264" t="s">
        <v>19541</v>
      </c>
    </row>
    <row r="1851" spans="1:11" ht="25.5" x14ac:dyDescent="0.2">
      <c r="A1851" s="261">
        <v>96179</v>
      </c>
      <c r="B1851" s="262" t="s">
        <v>6780</v>
      </c>
      <c r="C1851" s="263" t="s">
        <v>776</v>
      </c>
      <c r="D1851" s="264" t="s">
        <v>19542</v>
      </c>
      <c r="F1851" s="266"/>
      <c r="G1851" s="267" t="s">
        <v>19543</v>
      </c>
      <c r="H1851" s="262" t="s">
        <v>6780</v>
      </c>
      <c r="I1851" s="263" t="s">
        <v>776</v>
      </c>
      <c r="J1851" s="264" t="s">
        <v>19542</v>
      </c>
      <c r="K1851" s="264" t="s">
        <v>19544</v>
      </c>
    </row>
    <row r="1852" spans="1:11" ht="25.5" x14ac:dyDescent="0.2">
      <c r="A1852" s="261">
        <v>96180</v>
      </c>
      <c r="B1852" s="262" t="s">
        <v>6781</v>
      </c>
      <c r="C1852" s="263" t="s">
        <v>776</v>
      </c>
      <c r="D1852" s="264" t="s">
        <v>19545</v>
      </c>
      <c r="F1852" s="266"/>
      <c r="G1852" s="267" t="s">
        <v>19546</v>
      </c>
      <c r="H1852" s="262" t="s">
        <v>6781</v>
      </c>
      <c r="I1852" s="263" t="s">
        <v>776</v>
      </c>
      <c r="J1852" s="264" t="s">
        <v>19545</v>
      </c>
      <c r="K1852" s="264" t="s">
        <v>19547</v>
      </c>
    </row>
    <row r="1853" spans="1:11" ht="25.5" x14ac:dyDescent="0.2">
      <c r="A1853" s="261">
        <v>96181</v>
      </c>
      <c r="B1853" s="262" t="s">
        <v>6782</v>
      </c>
      <c r="C1853" s="263" t="s">
        <v>776</v>
      </c>
      <c r="D1853" s="264" t="s">
        <v>19548</v>
      </c>
      <c r="F1853" s="266"/>
      <c r="G1853" s="261" t="s">
        <v>19549</v>
      </c>
      <c r="H1853" s="262" t="s">
        <v>6782</v>
      </c>
      <c r="I1853" s="263" t="s">
        <v>776</v>
      </c>
      <c r="J1853" s="264" t="s">
        <v>19548</v>
      </c>
      <c r="K1853" s="264" t="s">
        <v>19550</v>
      </c>
    </row>
    <row r="1854" spans="1:11" ht="25.5" x14ac:dyDescent="0.2">
      <c r="A1854" s="261">
        <v>96182</v>
      </c>
      <c r="B1854" s="262" t="s">
        <v>6783</v>
      </c>
      <c r="C1854" s="263" t="s">
        <v>776</v>
      </c>
      <c r="D1854" s="264" t="s">
        <v>19551</v>
      </c>
      <c r="F1854" s="266"/>
      <c r="G1854" s="261" t="s">
        <v>19552</v>
      </c>
      <c r="H1854" s="262" t="s">
        <v>6783</v>
      </c>
      <c r="I1854" s="263" t="s">
        <v>776</v>
      </c>
      <c r="J1854" s="264" t="s">
        <v>19551</v>
      </c>
      <c r="K1854" s="264" t="s">
        <v>19553</v>
      </c>
    </row>
    <row r="1855" spans="1:11" ht="25.5" x14ac:dyDescent="0.2">
      <c r="A1855" s="261">
        <v>96183</v>
      </c>
      <c r="B1855" s="262" t="s">
        <v>6784</v>
      </c>
      <c r="C1855" s="263" t="s">
        <v>776</v>
      </c>
      <c r="D1855" s="264" t="s">
        <v>19554</v>
      </c>
      <c r="F1855" s="266"/>
      <c r="G1855" s="261" t="s">
        <v>19555</v>
      </c>
      <c r="H1855" s="262" t="s">
        <v>6784</v>
      </c>
      <c r="I1855" s="263" t="s">
        <v>776</v>
      </c>
      <c r="J1855" s="264" t="s">
        <v>19554</v>
      </c>
      <c r="K1855" s="264" t="s">
        <v>19556</v>
      </c>
    </row>
    <row r="1856" spans="1:11" ht="25.5" x14ac:dyDescent="0.2">
      <c r="A1856" s="261">
        <v>83534</v>
      </c>
      <c r="B1856" s="262" t="s">
        <v>6785</v>
      </c>
      <c r="C1856" s="263" t="s">
        <v>737</v>
      </c>
      <c r="D1856" s="264" t="s">
        <v>19557</v>
      </c>
      <c r="F1856" s="266"/>
      <c r="G1856" s="261" t="s">
        <v>19558</v>
      </c>
      <c r="H1856" s="262" t="s">
        <v>6785</v>
      </c>
      <c r="I1856" s="263" t="s">
        <v>737</v>
      </c>
      <c r="J1856" s="264" t="s">
        <v>19557</v>
      </c>
      <c r="K1856" s="264" t="s">
        <v>19559</v>
      </c>
    </row>
    <row r="1857" spans="1:11" ht="12.75" x14ac:dyDescent="0.2">
      <c r="A1857" s="261">
        <v>95240</v>
      </c>
      <c r="B1857" s="262" t="s">
        <v>6786</v>
      </c>
      <c r="C1857" s="263" t="s">
        <v>738</v>
      </c>
      <c r="D1857" s="264" t="s">
        <v>6098</v>
      </c>
      <c r="F1857" s="266"/>
      <c r="G1857" s="261" t="s">
        <v>19560</v>
      </c>
      <c r="H1857" s="262" t="s">
        <v>6786</v>
      </c>
      <c r="I1857" s="263" t="s">
        <v>738</v>
      </c>
      <c r="J1857" s="264" t="s">
        <v>6098</v>
      </c>
      <c r="K1857" s="264" t="s">
        <v>15101</v>
      </c>
    </row>
    <row r="1858" spans="1:11" ht="12.75" x14ac:dyDescent="0.2">
      <c r="A1858" s="261">
        <v>95241</v>
      </c>
      <c r="B1858" s="262" t="s">
        <v>6788</v>
      </c>
      <c r="C1858" s="263" t="s">
        <v>738</v>
      </c>
      <c r="D1858" s="264" t="s">
        <v>4630</v>
      </c>
      <c r="F1858" s="266"/>
      <c r="G1858" s="261" t="s">
        <v>19561</v>
      </c>
      <c r="H1858" s="262" t="s">
        <v>6788</v>
      </c>
      <c r="I1858" s="263" t="s">
        <v>738</v>
      </c>
      <c r="J1858" s="264" t="s">
        <v>4630</v>
      </c>
      <c r="K1858" s="264" t="s">
        <v>19562</v>
      </c>
    </row>
    <row r="1859" spans="1:11" ht="12.75" x14ac:dyDescent="0.2">
      <c r="A1859" s="261">
        <v>96616</v>
      </c>
      <c r="B1859" s="262" t="s">
        <v>6790</v>
      </c>
      <c r="C1859" s="263" t="s">
        <v>737</v>
      </c>
      <c r="D1859" s="264" t="s">
        <v>19563</v>
      </c>
      <c r="F1859" s="266"/>
      <c r="G1859" s="261" t="s">
        <v>19564</v>
      </c>
      <c r="H1859" s="262" t="s">
        <v>6790</v>
      </c>
      <c r="I1859" s="263" t="s">
        <v>737</v>
      </c>
      <c r="J1859" s="264" t="s">
        <v>19563</v>
      </c>
      <c r="K1859" s="264" t="s">
        <v>19565</v>
      </c>
    </row>
    <row r="1860" spans="1:11" ht="25.5" x14ac:dyDescent="0.2">
      <c r="A1860" s="261">
        <v>96617</v>
      </c>
      <c r="B1860" s="262" t="s">
        <v>6791</v>
      </c>
      <c r="C1860" s="263" t="s">
        <v>738</v>
      </c>
      <c r="D1860" s="264" t="s">
        <v>7205</v>
      </c>
      <c r="F1860" s="266"/>
      <c r="G1860" s="261" t="s">
        <v>19566</v>
      </c>
      <c r="H1860" s="262" t="s">
        <v>6791</v>
      </c>
      <c r="I1860" s="263" t="s">
        <v>738</v>
      </c>
      <c r="J1860" s="264" t="s">
        <v>7205</v>
      </c>
      <c r="K1860" s="264" t="s">
        <v>8843</v>
      </c>
    </row>
    <row r="1861" spans="1:11" ht="25.5" x14ac:dyDescent="0.2">
      <c r="A1861" s="261">
        <v>96619</v>
      </c>
      <c r="B1861" s="262" t="s">
        <v>6793</v>
      </c>
      <c r="C1861" s="263" t="s">
        <v>738</v>
      </c>
      <c r="D1861" s="264" t="s">
        <v>19567</v>
      </c>
      <c r="F1861" s="266"/>
      <c r="G1861" s="261" t="s">
        <v>19568</v>
      </c>
      <c r="H1861" s="262" t="s">
        <v>6793</v>
      </c>
      <c r="I1861" s="263" t="s">
        <v>738</v>
      </c>
      <c r="J1861" s="264" t="s">
        <v>19567</v>
      </c>
      <c r="K1861" s="264" t="s">
        <v>12334</v>
      </c>
    </row>
    <row r="1862" spans="1:11" ht="12.75" x14ac:dyDescent="0.2">
      <c r="A1862" s="261">
        <v>96620</v>
      </c>
      <c r="B1862" s="262" t="s">
        <v>6795</v>
      </c>
      <c r="C1862" s="263" t="s">
        <v>737</v>
      </c>
      <c r="D1862" s="264" t="s">
        <v>19569</v>
      </c>
      <c r="F1862" s="266"/>
      <c r="G1862" s="267" t="s">
        <v>19570</v>
      </c>
      <c r="H1862" s="262" t="s">
        <v>6795</v>
      </c>
      <c r="I1862" s="263" t="s">
        <v>737</v>
      </c>
      <c r="J1862" s="264" t="s">
        <v>19569</v>
      </c>
      <c r="K1862" s="264" t="s">
        <v>19571</v>
      </c>
    </row>
    <row r="1863" spans="1:11" ht="25.5" x14ac:dyDescent="0.2">
      <c r="A1863" s="261">
        <v>96621</v>
      </c>
      <c r="B1863" s="262" t="s">
        <v>6796</v>
      </c>
      <c r="C1863" s="263" t="s">
        <v>737</v>
      </c>
      <c r="D1863" s="264" t="s">
        <v>19572</v>
      </c>
      <c r="F1863" s="266"/>
      <c r="G1863" s="267" t="s">
        <v>19573</v>
      </c>
      <c r="H1863" s="262" t="s">
        <v>6796</v>
      </c>
      <c r="I1863" s="263" t="s">
        <v>737</v>
      </c>
      <c r="J1863" s="264" t="s">
        <v>19572</v>
      </c>
      <c r="K1863" s="264" t="s">
        <v>19574</v>
      </c>
    </row>
    <row r="1864" spans="1:11" ht="25.5" x14ac:dyDescent="0.2">
      <c r="A1864" s="261">
        <v>96622</v>
      </c>
      <c r="B1864" s="262" t="s">
        <v>6797</v>
      </c>
      <c r="C1864" s="263" t="s">
        <v>737</v>
      </c>
      <c r="D1864" s="264" t="s">
        <v>19575</v>
      </c>
      <c r="F1864" s="266"/>
      <c r="G1864" s="267" t="s">
        <v>19576</v>
      </c>
      <c r="H1864" s="262" t="s">
        <v>6797</v>
      </c>
      <c r="I1864" s="263" t="s">
        <v>737</v>
      </c>
      <c r="J1864" s="264" t="s">
        <v>19575</v>
      </c>
      <c r="K1864" s="264" t="s">
        <v>19577</v>
      </c>
    </row>
    <row r="1865" spans="1:11" ht="25.5" x14ac:dyDescent="0.2">
      <c r="A1865" s="261">
        <v>96623</v>
      </c>
      <c r="B1865" s="262" t="s">
        <v>6798</v>
      </c>
      <c r="C1865" s="263" t="s">
        <v>737</v>
      </c>
      <c r="D1865" s="264" t="s">
        <v>19578</v>
      </c>
      <c r="F1865" s="266"/>
      <c r="G1865" s="261" t="s">
        <v>19579</v>
      </c>
      <c r="H1865" s="262" t="s">
        <v>6798</v>
      </c>
      <c r="I1865" s="263" t="s">
        <v>737</v>
      </c>
      <c r="J1865" s="264" t="s">
        <v>19578</v>
      </c>
      <c r="K1865" s="264" t="s">
        <v>19580</v>
      </c>
    </row>
    <row r="1866" spans="1:11" ht="25.5" x14ac:dyDescent="0.2">
      <c r="A1866" s="261">
        <v>96624</v>
      </c>
      <c r="B1866" s="262" t="s">
        <v>6799</v>
      </c>
      <c r="C1866" s="263" t="s">
        <v>737</v>
      </c>
      <c r="D1866" s="264" t="s">
        <v>19581</v>
      </c>
      <c r="F1866" s="266"/>
      <c r="G1866" s="261" t="s">
        <v>19582</v>
      </c>
      <c r="H1866" s="262" t="s">
        <v>6799</v>
      </c>
      <c r="I1866" s="263" t="s">
        <v>737</v>
      </c>
      <c r="J1866" s="264" t="s">
        <v>19581</v>
      </c>
      <c r="K1866" s="264" t="s">
        <v>19583</v>
      </c>
    </row>
    <row r="1867" spans="1:11" ht="12.75" x14ac:dyDescent="0.2">
      <c r="A1867" s="261">
        <v>97082</v>
      </c>
      <c r="B1867" s="262" t="s">
        <v>6800</v>
      </c>
      <c r="C1867" s="263" t="s">
        <v>737</v>
      </c>
      <c r="D1867" s="264" t="s">
        <v>13134</v>
      </c>
      <c r="F1867" s="266"/>
      <c r="G1867" s="261" t="s">
        <v>19584</v>
      </c>
      <c r="H1867" s="262" t="s">
        <v>6800</v>
      </c>
      <c r="I1867" s="263" t="s">
        <v>737</v>
      </c>
      <c r="J1867" s="264" t="s">
        <v>13134</v>
      </c>
      <c r="K1867" s="264" t="s">
        <v>19585</v>
      </c>
    </row>
    <row r="1868" spans="1:11" ht="25.5" x14ac:dyDescent="0.2">
      <c r="A1868" s="261">
        <v>97083</v>
      </c>
      <c r="B1868" s="262" t="s">
        <v>6801</v>
      </c>
      <c r="C1868" s="263" t="s">
        <v>738</v>
      </c>
      <c r="D1868" s="264" t="s">
        <v>4313</v>
      </c>
      <c r="F1868" s="266"/>
      <c r="G1868" s="261" t="s">
        <v>19586</v>
      </c>
      <c r="H1868" s="262" t="s">
        <v>6801</v>
      </c>
      <c r="I1868" s="263" t="s">
        <v>738</v>
      </c>
      <c r="J1868" s="264" t="s">
        <v>4313</v>
      </c>
      <c r="K1868" s="264" t="s">
        <v>14406</v>
      </c>
    </row>
    <row r="1869" spans="1:11" ht="25.5" x14ac:dyDescent="0.2">
      <c r="A1869" s="261">
        <v>97084</v>
      </c>
      <c r="B1869" s="262" t="s">
        <v>6802</v>
      </c>
      <c r="C1869" s="263" t="s">
        <v>738</v>
      </c>
      <c r="D1869" s="264" t="s">
        <v>5272</v>
      </c>
      <c r="F1869" s="266"/>
      <c r="G1869" s="261" t="s">
        <v>19587</v>
      </c>
      <c r="H1869" s="262" t="s">
        <v>6802</v>
      </c>
      <c r="I1869" s="263" t="s">
        <v>738</v>
      </c>
      <c r="J1869" s="264" t="s">
        <v>5272</v>
      </c>
      <c r="K1869" s="264" t="s">
        <v>5299</v>
      </c>
    </row>
    <row r="1870" spans="1:11" ht="25.5" x14ac:dyDescent="0.2">
      <c r="A1870" s="261">
        <v>97086</v>
      </c>
      <c r="B1870" s="262" t="s">
        <v>6803</v>
      </c>
      <c r="C1870" s="263" t="s">
        <v>738</v>
      </c>
      <c r="D1870" s="264" t="s">
        <v>19588</v>
      </c>
      <c r="F1870" s="266"/>
      <c r="G1870" s="261" t="s">
        <v>19589</v>
      </c>
      <c r="H1870" s="262" t="s">
        <v>6803</v>
      </c>
      <c r="I1870" s="263" t="s">
        <v>738</v>
      </c>
      <c r="J1870" s="264" t="s">
        <v>19588</v>
      </c>
      <c r="K1870" s="264" t="s">
        <v>19590</v>
      </c>
    </row>
    <row r="1871" spans="1:11" ht="25.5" x14ac:dyDescent="0.2">
      <c r="A1871" s="261">
        <v>97094</v>
      </c>
      <c r="B1871" s="262" t="s">
        <v>6804</v>
      </c>
      <c r="C1871" s="263" t="s">
        <v>737</v>
      </c>
      <c r="D1871" s="264" t="s">
        <v>14086</v>
      </c>
      <c r="F1871" s="266"/>
      <c r="G1871" s="261" t="s">
        <v>19591</v>
      </c>
      <c r="H1871" s="262" t="s">
        <v>6804</v>
      </c>
      <c r="I1871" s="263" t="s">
        <v>737</v>
      </c>
      <c r="J1871" s="264" t="s">
        <v>14086</v>
      </c>
      <c r="K1871" s="264" t="s">
        <v>19592</v>
      </c>
    </row>
    <row r="1872" spans="1:11" ht="25.5" x14ac:dyDescent="0.2">
      <c r="A1872" s="261">
        <v>97095</v>
      </c>
      <c r="B1872" s="262" t="s">
        <v>6805</v>
      </c>
      <c r="C1872" s="263" t="s">
        <v>737</v>
      </c>
      <c r="D1872" s="264" t="s">
        <v>14087</v>
      </c>
      <c r="F1872" s="266"/>
      <c r="G1872" s="267" t="s">
        <v>19593</v>
      </c>
      <c r="H1872" s="262" t="s">
        <v>6805</v>
      </c>
      <c r="I1872" s="263" t="s">
        <v>737</v>
      </c>
      <c r="J1872" s="264" t="s">
        <v>14087</v>
      </c>
      <c r="K1872" s="264" t="s">
        <v>19594</v>
      </c>
    </row>
    <row r="1873" spans="1:11" ht="25.5" x14ac:dyDescent="0.2">
      <c r="A1873" s="261">
        <v>97096</v>
      </c>
      <c r="B1873" s="262" t="s">
        <v>6806</v>
      </c>
      <c r="C1873" s="263" t="s">
        <v>737</v>
      </c>
      <c r="D1873" s="264" t="s">
        <v>19595</v>
      </c>
      <c r="F1873" s="266"/>
      <c r="G1873" s="267" t="s">
        <v>19596</v>
      </c>
      <c r="H1873" s="262" t="s">
        <v>6806</v>
      </c>
      <c r="I1873" s="263" t="s">
        <v>737</v>
      </c>
      <c r="J1873" s="264" t="s">
        <v>19595</v>
      </c>
      <c r="K1873" s="264" t="s">
        <v>19597</v>
      </c>
    </row>
    <row r="1874" spans="1:11" ht="25.5" x14ac:dyDescent="0.2">
      <c r="A1874" s="261">
        <v>90996</v>
      </c>
      <c r="B1874" s="262" t="s">
        <v>6807</v>
      </c>
      <c r="C1874" s="263" t="s">
        <v>738</v>
      </c>
      <c r="D1874" s="264" t="s">
        <v>7106</v>
      </c>
      <c r="F1874" s="266"/>
      <c r="G1874" s="261" t="s">
        <v>19598</v>
      </c>
      <c r="H1874" s="262" t="s">
        <v>6807</v>
      </c>
      <c r="I1874" s="263" t="s">
        <v>738</v>
      </c>
      <c r="J1874" s="264" t="s">
        <v>7106</v>
      </c>
      <c r="K1874" s="264" t="s">
        <v>13352</v>
      </c>
    </row>
    <row r="1875" spans="1:11" ht="25.5" x14ac:dyDescent="0.2">
      <c r="A1875" s="261">
        <v>90997</v>
      </c>
      <c r="B1875" s="262" t="s">
        <v>6809</v>
      </c>
      <c r="C1875" s="263" t="s">
        <v>738</v>
      </c>
      <c r="D1875" s="264" t="s">
        <v>13285</v>
      </c>
      <c r="F1875" s="266"/>
      <c r="G1875" s="261" t="s">
        <v>19599</v>
      </c>
      <c r="H1875" s="262" t="s">
        <v>6809</v>
      </c>
      <c r="I1875" s="263" t="s">
        <v>738</v>
      </c>
      <c r="J1875" s="264" t="s">
        <v>13285</v>
      </c>
      <c r="K1875" s="264" t="s">
        <v>13997</v>
      </c>
    </row>
    <row r="1876" spans="1:11" ht="25.5" x14ac:dyDescent="0.2">
      <c r="A1876" s="261">
        <v>90998</v>
      </c>
      <c r="B1876" s="262" t="s">
        <v>6810</v>
      </c>
      <c r="C1876" s="263" t="s">
        <v>738</v>
      </c>
      <c r="D1876" s="264" t="s">
        <v>14473</v>
      </c>
      <c r="F1876" s="266"/>
      <c r="G1876" s="261" t="s">
        <v>19600</v>
      </c>
      <c r="H1876" s="262" t="s">
        <v>6810</v>
      </c>
      <c r="I1876" s="263" t="s">
        <v>738</v>
      </c>
      <c r="J1876" s="264" t="s">
        <v>14473</v>
      </c>
      <c r="K1876" s="264" t="s">
        <v>13152</v>
      </c>
    </row>
    <row r="1877" spans="1:11" ht="25.5" x14ac:dyDescent="0.2">
      <c r="A1877" s="261">
        <v>91000</v>
      </c>
      <c r="B1877" s="262" t="s">
        <v>6812</v>
      </c>
      <c r="C1877" s="263" t="s">
        <v>738</v>
      </c>
      <c r="D1877" s="264" t="s">
        <v>12281</v>
      </c>
      <c r="F1877" s="266"/>
      <c r="G1877" s="261" t="s">
        <v>19601</v>
      </c>
      <c r="H1877" s="262" t="s">
        <v>6812</v>
      </c>
      <c r="I1877" s="263" t="s">
        <v>738</v>
      </c>
      <c r="J1877" s="264" t="s">
        <v>12281</v>
      </c>
      <c r="K1877" s="264" t="s">
        <v>10924</v>
      </c>
    </row>
    <row r="1878" spans="1:11" ht="25.5" x14ac:dyDescent="0.2">
      <c r="A1878" s="261">
        <v>91002</v>
      </c>
      <c r="B1878" s="262" t="s">
        <v>6814</v>
      </c>
      <c r="C1878" s="263" t="s">
        <v>738</v>
      </c>
      <c r="D1878" s="264" t="s">
        <v>19602</v>
      </c>
      <c r="F1878" s="266"/>
      <c r="G1878" s="261" t="s">
        <v>19603</v>
      </c>
      <c r="H1878" s="262" t="s">
        <v>6814</v>
      </c>
      <c r="I1878" s="263" t="s">
        <v>738</v>
      </c>
      <c r="J1878" s="264" t="s">
        <v>19602</v>
      </c>
      <c r="K1878" s="264" t="s">
        <v>7900</v>
      </c>
    </row>
    <row r="1879" spans="1:11" ht="25.5" x14ac:dyDescent="0.2">
      <c r="A1879" s="261">
        <v>91003</v>
      </c>
      <c r="B1879" s="262" t="s">
        <v>6815</v>
      </c>
      <c r="C1879" s="263" t="s">
        <v>738</v>
      </c>
      <c r="D1879" s="264" t="s">
        <v>8808</v>
      </c>
      <c r="F1879" s="266"/>
      <c r="G1879" s="261" t="s">
        <v>19604</v>
      </c>
      <c r="H1879" s="262" t="s">
        <v>6815</v>
      </c>
      <c r="I1879" s="263" t="s">
        <v>738</v>
      </c>
      <c r="J1879" s="264" t="s">
        <v>8808</v>
      </c>
      <c r="K1879" s="264" t="s">
        <v>13379</v>
      </c>
    </row>
    <row r="1880" spans="1:11" ht="25.5" x14ac:dyDescent="0.2">
      <c r="A1880" s="261">
        <v>91004</v>
      </c>
      <c r="B1880" s="262" t="s">
        <v>6817</v>
      </c>
      <c r="C1880" s="263" t="s">
        <v>738</v>
      </c>
      <c r="D1880" s="264" t="s">
        <v>14090</v>
      </c>
      <c r="F1880" s="266"/>
      <c r="G1880" s="261" t="s">
        <v>19605</v>
      </c>
      <c r="H1880" s="262" t="s">
        <v>6817</v>
      </c>
      <c r="I1880" s="263" t="s">
        <v>738</v>
      </c>
      <c r="J1880" s="264" t="s">
        <v>14090</v>
      </c>
      <c r="K1880" s="264" t="s">
        <v>19606</v>
      </c>
    </row>
    <row r="1881" spans="1:11" ht="25.5" x14ac:dyDescent="0.2">
      <c r="A1881" s="261">
        <v>91005</v>
      </c>
      <c r="B1881" s="262" t="s">
        <v>6819</v>
      </c>
      <c r="C1881" s="263" t="s">
        <v>738</v>
      </c>
      <c r="D1881" s="264" t="s">
        <v>4354</v>
      </c>
      <c r="F1881" s="266"/>
      <c r="G1881" s="261" t="s">
        <v>19607</v>
      </c>
      <c r="H1881" s="262" t="s">
        <v>6819</v>
      </c>
      <c r="I1881" s="263" t="s">
        <v>738</v>
      </c>
      <c r="J1881" s="264" t="s">
        <v>4354</v>
      </c>
      <c r="K1881" s="264" t="s">
        <v>4859</v>
      </c>
    </row>
    <row r="1882" spans="1:11" ht="25.5" x14ac:dyDescent="0.2">
      <c r="A1882" s="261">
        <v>91006</v>
      </c>
      <c r="B1882" s="262" t="s">
        <v>6820</v>
      </c>
      <c r="C1882" s="263" t="s">
        <v>738</v>
      </c>
      <c r="D1882" s="264" t="s">
        <v>13009</v>
      </c>
      <c r="F1882" s="266"/>
      <c r="G1882" s="261" t="s">
        <v>19608</v>
      </c>
      <c r="H1882" s="262" t="s">
        <v>6820</v>
      </c>
      <c r="I1882" s="263" t="s">
        <v>738</v>
      </c>
      <c r="J1882" s="264" t="s">
        <v>13009</v>
      </c>
      <c r="K1882" s="264" t="s">
        <v>9139</v>
      </c>
    </row>
    <row r="1883" spans="1:11" ht="25.5" x14ac:dyDescent="0.2">
      <c r="A1883" s="261">
        <v>91007</v>
      </c>
      <c r="B1883" s="262" t="s">
        <v>6822</v>
      </c>
      <c r="C1883" s="263" t="s">
        <v>738</v>
      </c>
      <c r="D1883" s="264" t="s">
        <v>5753</v>
      </c>
      <c r="F1883" s="266"/>
      <c r="G1883" s="261" t="s">
        <v>19609</v>
      </c>
      <c r="H1883" s="262" t="s">
        <v>6822</v>
      </c>
      <c r="I1883" s="263" t="s">
        <v>738</v>
      </c>
      <c r="J1883" s="264" t="s">
        <v>5753</v>
      </c>
      <c r="K1883" s="264" t="s">
        <v>5853</v>
      </c>
    </row>
    <row r="1884" spans="1:11" ht="25.5" x14ac:dyDescent="0.2">
      <c r="A1884" s="261">
        <v>91008</v>
      </c>
      <c r="B1884" s="262" t="s">
        <v>6824</v>
      </c>
      <c r="C1884" s="263" t="s">
        <v>738</v>
      </c>
      <c r="D1884" s="264" t="s">
        <v>14720</v>
      </c>
      <c r="F1884" s="266"/>
      <c r="G1884" s="261" t="s">
        <v>19610</v>
      </c>
      <c r="H1884" s="262" t="s">
        <v>6824</v>
      </c>
      <c r="I1884" s="263" t="s">
        <v>738</v>
      </c>
      <c r="J1884" s="264" t="s">
        <v>14720</v>
      </c>
      <c r="K1884" s="264" t="s">
        <v>13534</v>
      </c>
    </row>
    <row r="1885" spans="1:11" ht="25.5" x14ac:dyDescent="0.2">
      <c r="A1885" s="261">
        <v>92263</v>
      </c>
      <c r="B1885" s="262" t="s">
        <v>6825</v>
      </c>
      <c r="C1885" s="263" t="s">
        <v>738</v>
      </c>
      <c r="D1885" s="264" t="s">
        <v>19611</v>
      </c>
      <c r="F1885" s="266"/>
      <c r="G1885" s="261" t="s">
        <v>19612</v>
      </c>
      <c r="H1885" s="262" t="s">
        <v>6825</v>
      </c>
      <c r="I1885" s="263" t="s">
        <v>738</v>
      </c>
      <c r="J1885" s="264" t="s">
        <v>19611</v>
      </c>
      <c r="K1885" s="264" t="s">
        <v>19613</v>
      </c>
    </row>
    <row r="1886" spans="1:11" ht="25.5" x14ac:dyDescent="0.2">
      <c r="A1886" s="261">
        <v>92264</v>
      </c>
      <c r="B1886" s="262" t="s">
        <v>6826</v>
      </c>
      <c r="C1886" s="263" t="s">
        <v>738</v>
      </c>
      <c r="D1886" s="264" t="s">
        <v>19614</v>
      </c>
      <c r="F1886" s="266"/>
      <c r="G1886" s="261" t="s">
        <v>19615</v>
      </c>
      <c r="H1886" s="262" t="s">
        <v>6826</v>
      </c>
      <c r="I1886" s="263" t="s">
        <v>738</v>
      </c>
      <c r="J1886" s="264" t="s">
        <v>19614</v>
      </c>
      <c r="K1886" s="264" t="s">
        <v>13527</v>
      </c>
    </row>
    <row r="1887" spans="1:11" ht="25.5" x14ac:dyDescent="0.2">
      <c r="A1887" s="261">
        <v>92265</v>
      </c>
      <c r="B1887" s="262" t="s">
        <v>6827</v>
      </c>
      <c r="C1887" s="263" t="s">
        <v>738</v>
      </c>
      <c r="D1887" s="264" t="s">
        <v>19616</v>
      </c>
      <c r="F1887" s="266"/>
      <c r="G1887" s="261" t="s">
        <v>19617</v>
      </c>
      <c r="H1887" s="262" t="s">
        <v>6827</v>
      </c>
      <c r="I1887" s="263" t="s">
        <v>738</v>
      </c>
      <c r="J1887" s="264" t="s">
        <v>19616</v>
      </c>
      <c r="K1887" s="264" t="s">
        <v>9443</v>
      </c>
    </row>
    <row r="1888" spans="1:11" ht="25.5" x14ac:dyDescent="0.2">
      <c r="A1888" s="261">
        <v>92266</v>
      </c>
      <c r="B1888" s="262" t="s">
        <v>6828</v>
      </c>
      <c r="C1888" s="263" t="s">
        <v>738</v>
      </c>
      <c r="D1888" s="264" t="s">
        <v>19618</v>
      </c>
      <c r="F1888" s="266"/>
      <c r="G1888" s="261" t="s">
        <v>19619</v>
      </c>
      <c r="H1888" s="262" t="s">
        <v>6828</v>
      </c>
      <c r="I1888" s="263" t="s">
        <v>738</v>
      </c>
      <c r="J1888" s="264" t="s">
        <v>19618</v>
      </c>
      <c r="K1888" s="264" t="s">
        <v>14684</v>
      </c>
    </row>
    <row r="1889" spans="1:11" ht="25.5" x14ac:dyDescent="0.2">
      <c r="A1889" s="261">
        <v>92267</v>
      </c>
      <c r="B1889" s="262" t="s">
        <v>6829</v>
      </c>
      <c r="C1889" s="263" t="s">
        <v>738</v>
      </c>
      <c r="D1889" s="264" t="s">
        <v>18697</v>
      </c>
      <c r="F1889" s="266"/>
      <c r="G1889" s="261" t="s">
        <v>19620</v>
      </c>
      <c r="H1889" s="262" t="s">
        <v>6829</v>
      </c>
      <c r="I1889" s="263" t="s">
        <v>738</v>
      </c>
      <c r="J1889" s="264" t="s">
        <v>18697</v>
      </c>
      <c r="K1889" s="264" t="s">
        <v>4952</v>
      </c>
    </row>
    <row r="1890" spans="1:11" ht="25.5" x14ac:dyDescent="0.2">
      <c r="A1890" s="261">
        <v>92268</v>
      </c>
      <c r="B1890" s="262" t="s">
        <v>6830</v>
      </c>
      <c r="C1890" s="263" t="s">
        <v>738</v>
      </c>
      <c r="D1890" s="264" t="s">
        <v>14091</v>
      </c>
      <c r="F1890" s="266"/>
      <c r="G1890" s="261" t="s">
        <v>19621</v>
      </c>
      <c r="H1890" s="262" t="s">
        <v>6830</v>
      </c>
      <c r="I1890" s="263" t="s">
        <v>738</v>
      </c>
      <c r="J1890" s="264" t="s">
        <v>14091</v>
      </c>
      <c r="K1890" s="264" t="s">
        <v>19622</v>
      </c>
    </row>
    <row r="1891" spans="1:11" ht="25.5" x14ac:dyDescent="0.2">
      <c r="A1891" s="261">
        <v>92269</v>
      </c>
      <c r="B1891" s="262" t="s">
        <v>6831</v>
      </c>
      <c r="C1891" s="263" t="s">
        <v>738</v>
      </c>
      <c r="D1891" s="264" t="s">
        <v>19623</v>
      </c>
      <c r="F1891" s="266"/>
      <c r="G1891" s="261" t="s">
        <v>19624</v>
      </c>
      <c r="H1891" s="262" t="s">
        <v>6831</v>
      </c>
      <c r="I1891" s="263" t="s">
        <v>738</v>
      </c>
      <c r="J1891" s="264" t="s">
        <v>19623</v>
      </c>
      <c r="K1891" s="264" t="s">
        <v>19625</v>
      </c>
    </row>
    <row r="1892" spans="1:11" ht="12.75" x14ac:dyDescent="0.2">
      <c r="A1892" s="261">
        <v>92270</v>
      </c>
      <c r="B1892" s="262" t="s">
        <v>6832</v>
      </c>
      <c r="C1892" s="263" t="s">
        <v>738</v>
      </c>
      <c r="D1892" s="264" t="s">
        <v>19626</v>
      </c>
      <c r="F1892" s="266"/>
      <c r="G1892" s="261" t="s">
        <v>19627</v>
      </c>
      <c r="H1892" s="262" t="s">
        <v>6832</v>
      </c>
      <c r="I1892" s="263" t="s">
        <v>738</v>
      </c>
      <c r="J1892" s="264" t="s">
        <v>19626</v>
      </c>
      <c r="K1892" s="264" t="s">
        <v>19628</v>
      </c>
    </row>
    <row r="1893" spans="1:11" ht="12.75" x14ac:dyDescent="0.2">
      <c r="A1893" s="261">
        <v>92271</v>
      </c>
      <c r="B1893" s="262" t="s">
        <v>6833</v>
      </c>
      <c r="C1893" s="263" t="s">
        <v>738</v>
      </c>
      <c r="D1893" s="264" t="s">
        <v>19629</v>
      </c>
      <c r="F1893" s="266"/>
      <c r="G1893" s="267" t="s">
        <v>19630</v>
      </c>
      <c r="H1893" s="262" t="s">
        <v>6833</v>
      </c>
      <c r="I1893" s="263" t="s">
        <v>738</v>
      </c>
      <c r="J1893" s="264" t="s">
        <v>19629</v>
      </c>
      <c r="K1893" s="264" t="s">
        <v>19631</v>
      </c>
    </row>
    <row r="1894" spans="1:11" ht="12.75" x14ac:dyDescent="0.2">
      <c r="A1894" s="261">
        <v>92272</v>
      </c>
      <c r="B1894" s="262" t="s">
        <v>6834</v>
      </c>
      <c r="C1894" s="263" t="s">
        <v>776</v>
      </c>
      <c r="D1894" s="264" t="s">
        <v>19632</v>
      </c>
      <c r="F1894" s="266"/>
      <c r="G1894" s="267" t="s">
        <v>19633</v>
      </c>
      <c r="H1894" s="262" t="s">
        <v>6834</v>
      </c>
      <c r="I1894" s="263" t="s">
        <v>776</v>
      </c>
      <c r="J1894" s="264" t="s">
        <v>19632</v>
      </c>
      <c r="K1894" s="264" t="s">
        <v>13600</v>
      </c>
    </row>
    <row r="1895" spans="1:11" ht="12.75" x14ac:dyDescent="0.2">
      <c r="A1895" s="261">
        <v>92273</v>
      </c>
      <c r="B1895" s="262" t="s">
        <v>6835</v>
      </c>
      <c r="C1895" s="263" t="s">
        <v>776</v>
      </c>
      <c r="D1895" s="264" t="s">
        <v>17902</v>
      </c>
      <c r="F1895" s="266"/>
      <c r="G1895" s="261" t="s">
        <v>19634</v>
      </c>
      <c r="H1895" s="262" t="s">
        <v>6835</v>
      </c>
      <c r="I1895" s="263" t="s">
        <v>776</v>
      </c>
      <c r="J1895" s="264" t="s">
        <v>17902</v>
      </c>
      <c r="K1895" s="264" t="s">
        <v>13043</v>
      </c>
    </row>
    <row r="1896" spans="1:11" ht="38.25" x14ac:dyDescent="0.2">
      <c r="A1896" s="261">
        <v>92408</v>
      </c>
      <c r="B1896" s="262" t="s">
        <v>6836</v>
      </c>
      <c r="C1896" s="263" t="s">
        <v>738</v>
      </c>
      <c r="D1896" s="264" t="s">
        <v>19635</v>
      </c>
      <c r="F1896" s="266"/>
      <c r="G1896" s="261" t="s">
        <v>19636</v>
      </c>
      <c r="H1896" s="262" t="s">
        <v>6836</v>
      </c>
      <c r="I1896" s="263" t="s">
        <v>738</v>
      </c>
      <c r="J1896" s="264" t="s">
        <v>19635</v>
      </c>
      <c r="K1896" s="264" t="s">
        <v>19637</v>
      </c>
    </row>
    <row r="1897" spans="1:11" ht="38.25" x14ac:dyDescent="0.2">
      <c r="A1897" s="261">
        <v>92409</v>
      </c>
      <c r="B1897" s="262" t="s">
        <v>6837</v>
      </c>
      <c r="C1897" s="263" t="s">
        <v>738</v>
      </c>
      <c r="D1897" s="264" t="s">
        <v>19638</v>
      </c>
      <c r="F1897" s="266"/>
      <c r="G1897" s="261" t="s">
        <v>19639</v>
      </c>
      <c r="H1897" s="262" t="s">
        <v>6837</v>
      </c>
      <c r="I1897" s="263" t="s">
        <v>738</v>
      </c>
      <c r="J1897" s="264" t="s">
        <v>19638</v>
      </c>
      <c r="K1897" s="264" t="s">
        <v>19640</v>
      </c>
    </row>
    <row r="1898" spans="1:11" ht="38.25" x14ac:dyDescent="0.2">
      <c r="A1898" s="261">
        <v>92410</v>
      </c>
      <c r="B1898" s="262" t="s">
        <v>6838</v>
      </c>
      <c r="C1898" s="263" t="s">
        <v>738</v>
      </c>
      <c r="D1898" s="264" t="s">
        <v>19641</v>
      </c>
      <c r="F1898" s="266"/>
      <c r="G1898" s="267" t="s">
        <v>19642</v>
      </c>
      <c r="H1898" s="262" t="s">
        <v>6838</v>
      </c>
      <c r="I1898" s="263" t="s">
        <v>738</v>
      </c>
      <c r="J1898" s="264" t="s">
        <v>19641</v>
      </c>
      <c r="K1898" s="264" t="s">
        <v>19643</v>
      </c>
    </row>
    <row r="1899" spans="1:11" ht="38.25" x14ac:dyDescent="0.2">
      <c r="A1899" s="261">
        <v>92411</v>
      </c>
      <c r="B1899" s="262" t="s">
        <v>6839</v>
      </c>
      <c r="C1899" s="263" t="s">
        <v>738</v>
      </c>
      <c r="D1899" s="264" t="s">
        <v>19644</v>
      </c>
      <c r="F1899" s="266"/>
      <c r="G1899" s="261" t="s">
        <v>19645</v>
      </c>
      <c r="H1899" s="262" t="s">
        <v>6839</v>
      </c>
      <c r="I1899" s="263" t="s">
        <v>738</v>
      </c>
      <c r="J1899" s="264" t="s">
        <v>19644</v>
      </c>
      <c r="K1899" s="264" t="s">
        <v>19646</v>
      </c>
    </row>
    <row r="1900" spans="1:11" ht="38.25" x14ac:dyDescent="0.2">
      <c r="A1900" s="261">
        <v>92412</v>
      </c>
      <c r="B1900" s="262" t="s">
        <v>6840</v>
      </c>
      <c r="C1900" s="263" t="s">
        <v>738</v>
      </c>
      <c r="D1900" s="264" t="s">
        <v>19647</v>
      </c>
      <c r="F1900" s="266"/>
      <c r="G1900" s="261" t="s">
        <v>19648</v>
      </c>
      <c r="H1900" s="262" t="s">
        <v>6840</v>
      </c>
      <c r="I1900" s="263" t="s">
        <v>738</v>
      </c>
      <c r="J1900" s="264" t="s">
        <v>19647</v>
      </c>
      <c r="K1900" s="264" t="s">
        <v>19649</v>
      </c>
    </row>
    <row r="1901" spans="1:11" ht="38.25" x14ac:dyDescent="0.2">
      <c r="A1901" s="261">
        <v>92413</v>
      </c>
      <c r="B1901" s="262" t="s">
        <v>6841</v>
      </c>
      <c r="C1901" s="263" t="s">
        <v>738</v>
      </c>
      <c r="D1901" s="264" t="s">
        <v>19650</v>
      </c>
      <c r="F1901" s="266"/>
      <c r="G1901" s="261" t="s">
        <v>19651</v>
      </c>
      <c r="H1901" s="262" t="s">
        <v>6841</v>
      </c>
      <c r="I1901" s="263" t="s">
        <v>738</v>
      </c>
      <c r="J1901" s="264" t="s">
        <v>19650</v>
      </c>
      <c r="K1901" s="264" t="s">
        <v>19652</v>
      </c>
    </row>
    <row r="1902" spans="1:11" ht="38.25" x14ac:dyDescent="0.2">
      <c r="A1902" s="261">
        <v>92414</v>
      </c>
      <c r="B1902" s="262" t="s">
        <v>6842</v>
      </c>
      <c r="C1902" s="263" t="s">
        <v>738</v>
      </c>
      <c r="D1902" s="264" t="s">
        <v>19653</v>
      </c>
      <c r="F1902" s="266"/>
      <c r="G1902" s="261" t="s">
        <v>19654</v>
      </c>
      <c r="H1902" s="262" t="s">
        <v>6842</v>
      </c>
      <c r="I1902" s="263" t="s">
        <v>738</v>
      </c>
      <c r="J1902" s="264" t="s">
        <v>19653</v>
      </c>
      <c r="K1902" s="264" t="s">
        <v>13293</v>
      </c>
    </row>
    <row r="1903" spans="1:11" ht="38.25" x14ac:dyDescent="0.2">
      <c r="A1903" s="261">
        <v>92415</v>
      </c>
      <c r="B1903" s="262" t="s">
        <v>6843</v>
      </c>
      <c r="C1903" s="263" t="s">
        <v>738</v>
      </c>
      <c r="D1903" s="264" t="s">
        <v>19655</v>
      </c>
      <c r="F1903" s="266"/>
      <c r="G1903" s="261" t="s">
        <v>19656</v>
      </c>
      <c r="H1903" s="262" t="s">
        <v>6843</v>
      </c>
      <c r="I1903" s="263" t="s">
        <v>738</v>
      </c>
      <c r="J1903" s="264" t="s">
        <v>19655</v>
      </c>
      <c r="K1903" s="264" t="s">
        <v>19657</v>
      </c>
    </row>
    <row r="1904" spans="1:11" ht="38.25" x14ac:dyDescent="0.2">
      <c r="A1904" s="261">
        <v>92416</v>
      </c>
      <c r="B1904" s="262" t="s">
        <v>6844</v>
      </c>
      <c r="C1904" s="263" t="s">
        <v>738</v>
      </c>
      <c r="D1904" s="264" t="s">
        <v>19658</v>
      </c>
      <c r="F1904" s="266"/>
      <c r="G1904" s="261" t="s">
        <v>19659</v>
      </c>
      <c r="H1904" s="262" t="s">
        <v>6844</v>
      </c>
      <c r="I1904" s="263" t="s">
        <v>738</v>
      </c>
      <c r="J1904" s="264" t="s">
        <v>19658</v>
      </c>
      <c r="K1904" s="264" t="s">
        <v>13699</v>
      </c>
    </row>
    <row r="1905" spans="1:11" ht="38.25" x14ac:dyDescent="0.2">
      <c r="A1905" s="261">
        <v>92417</v>
      </c>
      <c r="B1905" s="262" t="s">
        <v>6845</v>
      </c>
      <c r="C1905" s="263" t="s">
        <v>738</v>
      </c>
      <c r="D1905" s="264" t="s">
        <v>19660</v>
      </c>
      <c r="F1905" s="266"/>
      <c r="G1905" s="261" t="s">
        <v>19661</v>
      </c>
      <c r="H1905" s="262" t="s">
        <v>6845</v>
      </c>
      <c r="I1905" s="263" t="s">
        <v>738</v>
      </c>
      <c r="J1905" s="264" t="s">
        <v>19660</v>
      </c>
      <c r="K1905" s="264" t="s">
        <v>19662</v>
      </c>
    </row>
    <row r="1906" spans="1:11" ht="38.25" x14ac:dyDescent="0.2">
      <c r="A1906" s="261">
        <v>92418</v>
      </c>
      <c r="B1906" s="262" t="s">
        <v>6846</v>
      </c>
      <c r="C1906" s="263" t="s">
        <v>738</v>
      </c>
      <c r="D1906" s="264" t="s">
        <v>10014</v>
      </c>
      <c r="F1906" s="266"/>
      <c r="G1906" s="261" t="s">
        <v>19663</v>
      </c>
      <c r="H1906" s="262" t="s">
        <v>6846</v>
      </c>
      <c r="I1906" s="263" t="s">
        <v>738</v>
      </c>
      <c r="J1906" s="264" t="s">
        <v>10014</v>
      </c>
      <c r="K1906" s="264" t="s">
        <v>11482</v>
      </c>
    </row>
    <row r="1907" spans="1:11" ht="38.25" x14ac:dyDescent="0.2">
      <c r="A1907" s="261">
        <v>92419</v>
      </c>
      <c r="B1907" s="262" t="s">
        <v>6847</v>
      </c>
      <c r="C1907" s="263" t="s">
        <v>738</v>
      </c>
      <c r="D1907" s="264" t="s">
        <v>19664</v>
      </c>
      <c r="F1907" s="266"/>
      <c r="G1907" s="261" t="s">
        <v>19665</v>
      </c>
      <c r="H1907" s="262" t="s">
        <v>6847</v>
      </c>
      <c r="I1907" s="263" t="s">
        <v>738</v>
      </c>
      <c r="J1907" s="264" t="s">
        <v>19664</v>
      </c>
      <c r="K1907" s="264" t="s">
        <v>19666</v>
      </c>
    </row>
    <row r="1908" spans="1:11" ht="38.25" x14ac:dyDescent="0.2">
      <c r="A1908" s="261">
        <v>92420</v>
      </c>
      <c r="B1908" s="262" t="s">
        <v>6848</v>
      </c>
      <c r="C1908" s="263" t="s">
        <v>738</v>
      </c>
      <c r="D1908" s="264" t="s">
        <v>14490</v>
      </c>
      <c r="F1908" s="266"/>
      <c r="G1908" s="261" t="s">
        <v>19667</v>
      </c>
      <c r="H1908" s="262" t="s">
        <v>6848</v>
      </c>
      <c r="I1908" s="263" t="s">
        <v>738</v>
      </c>
      <c r="J1908" s="264" t="s">
        <v>14490</v>
      </c>
      <c r="K1908" s="264" t="s">
        <v>19668</v>
      </c>
    </row>
    <row r="1909" spans="1:11" ht="38.25" x14ac:dyDescent="0.2">
      <c r="A1909" s="261">
        <v>92421</v>
      </c>
      <c r="B1909" s="262" t="s">
        <v>6849</v>
      </c>
      <c r="C1909" s="263" t="s">
        <v>738</v>
      </c>
      <c r="D1909" s="264" t="s">
        <v>19669</v>
      </c>
      <c r="F1909" s="266"/>
      <c r="G1909" s="261" t="s">
        <v>19670</v>
      </c>
      <c r="H1909" s="262" t="s">
        <v>6849</v>
      </c>
      <c r="I1909" s="263" t="s">
        <v>738</v>
      </c>
      <c r="J1909" s="264" t="s">
        <v>19669</v>
      </c>
      <c r="K1909" s="264" t="s">
        <v>19671</v>
      </c>
    </row>
    <row r="1910" spans="1:11" ht="38.25" x14ac:dyDescent="0.2">
      <c r="A1910" s="261">
        <v>92422</v>
      </c>
      <c r="B1910" s="262" t="s">
        <v>6850</v>
      </c>
      <c r="C1910" s="263" t="s">
        <v>738</v>
      </c>
      <c r="D1910" s="264" t="s">
        <v>10821</v>
      </c>
      <c r="F1910" s="266"/>
      <c r="G1910" s="261" t="s">
        <v>19672</v>
      </c>
      <c r="H1910" s="262" t="s">
        <v>6850</v>
      </c>
      <c r="I1910" s="263" t="s">
        <v>738</v>
      </c>
      <c r="J1910" s="264" t="s">
        <v>10821</v>
      </c>
      <c r="K1910" s="264" t="s">
        <v>18939</v>
      </c>
    </row>
    <row r="1911" spans="1:11" ht="38.25" x14ac:dyDescent="0.2">
      <c r="A1911" s="261">
        <v>92423</v>
      </c>
      <c r="B1911" s="262" t="s">
        <v>6852</v>
      </c>
      <c r="C1911" s="263" t="s">
        <v>738</v>
      </c>
      <c r="D1911" s="264" t="s">
        <v>7923</v>
      </c>
      <c r="F1911" s="266"/>
      <c r="G1911" s="261" t="s">
        <v>19673</v>
      </c>
      <c r="H1911" s="262" t="s">
        <v>6852</v>
      </c>
      <c r="I1911" s="263" t="s">
        <v>738</v>
      </c>
      <c r="J1911" s="264" t="s">
        <v>7923</v>
      </c>
      <c r="K1911" s="264" t="s">
        <v>19674</v>
      </c>
    </row>
    <row r="1912" spans="1:11" ht="38.25" x14ac:dyDescent="0.2">
      <c r="A1912" s="261">
        <v>92424</v>
      </c>
      <c r="B1912" s="262" t="s">
        <v>6853</v>
      </c>
      <c r="C1912" s="263" t="s">
        <v>738</v>
      </c>
      <c r="D1912" s="264" t="s">
        <v>19675</v>
      </c>
      <c r="F1912" s="266"/>
      <c r="G1912" s="261" t="s">
        <v>19676</v>
      </c>
      <c r="H1912" s="262" t="s">
        <v>6853</v>
      </c>
      <c r="I1912" s="263" t="s">
        <v>738</v>
      </c>
      <c r="J1912" s="264" t="s">
        <v>19675</v>
      </c>
      <c r="K1912" s="264" t="s">
        <v>18840</v>
      </c>
    </row>
    <row r="1913" spans="1:11" ht="38.25" x14ac:dyDescent="0.2">
      <c r="A1913" s="261">
        <v>92425</v>
      </c>
      <c r="B1913" s="262" t="s">
        <v>6854</v>
      </c>
      <c r="C1913" s="263" t="s">
        <v>738</v>
      </c>
      <c r="D1913" s="264" t="s">
        <v>19677</v>
      </c>
      <c r="F1913" s="266"/>
      <c r="G1913" s="261" t="s">
        <v>19678</v>
      </c>
      <c r="H1913" s="262" t="s">
        <v>6854</v>
      </c>
      <c r="I1913" s="263" t="s">
        <v>738</v>
      </c>
      <c r="J1913" s="264" t="s">
        <v>19677</v>
      </c>
      <c r="K1913" s="264" t="s">
        <v>14519</v>
      </c>
    </row>
    <row r="1914" spans="1:11" ht="38.25" x14ac:dyDescent="0.2">
      <c r="A1914" s="261">
        <v>92426</v>
      </c>
      <c r="B1914" s="262" t="s">
        <v>6855</v>
      </c>
      <c r="C1914" s="263" t="s">
        <v>738</v>
      </c>
      <c r="D1914" s="264" t="s">
        <v>19679</v>
      </c>
      <c r="F1914" s="266"/>
      <c r="G1914" s="261" t="s">
        <v>19680</v>
      </c>
      <c r="H1914" s="262" t="s">
        <v>6855</v>
      </c>
      <c r="I1914" s="263" t="s">
        <v>738</v>
      </c>
      <c r="J1914" s="264" t="s">
        <v>19679</v>
      </c>
      <c r="K1914" s="264" t="s">
        <v>14187</v>
      </c>
    </row>
    <row r="1915" spans="1:11" ht="38.25" x14ac:dyDescent="0.2">
      <c r="A1915" s="261">
        <v>92427</v>
      </c>
      <c r="B1915" s="262" t="s">
        <v>6856</v>
      </c>
      <c r="C1915" s="263" t="s">
        <v>738</v>
      </c>
      <c r="D1915" s="264" t="s">
        <v>19681</v>
      </c>
      <c r="F1915" s="266"/>
      <c r="G1915" s="261" t="s">
        <v>19682</v>
      </c>
      <c r="H1915" s="262" t="s">
        <v>6856</v>
      </c>
      <c r="I1915" s="263" t="s">
        <v>738</v>
      </c>
      <c r="J1915" s="264" t="s">
        <v>19681</v>
      </c>
      <c r="K1915" s="264" t="s">
        <v>19683</v>
      </c>
    </row>
    <row r="1916" spans="1:11" ht="38.25" x14ac:dyDescent="0.2">
      <c r="A1916" s="261">
        <v>92428</v>
      </c>
      <c r="B1916" s="262" t="s">
        <v>6857</v>
      </c>
      <c r="C1916" s="263" t="s">
        <v>738</v>
      </c>
      <c r="D1916" s="264" t="s">
        <v>5479</v>
      </c>
      <c r="F1916" s="266"/>
      <c r="G1916" s="261" t="s">
        <v>19684</v>
      </c>
      <c r="H1916" s="262" t="s">
        <v>6857</v>
      </c>
      <c r="I1916" s="263" t="s">
        <v>738</v>
      </c>
      <c r="J1916" s="264" t="s">
        <v>5479</v>
      </c>
      <c r="K1916" s="264" t="s">
        <v>19685</v>
      </c>
    </row>
    <row r="1917" spans="1:11" ht="38.25" x14ac:dyDescent="0.2">
      <c r="A1917" s="261">
        <v>92429</v>
      </c>
      <c r="B1917" s="262" t="s">
        <v>6858</v>
      </c>
      <c r="C1917" s="263" t="s">
        <v>738</v>
      </c>
      <c r="D1917" s="264" t="s">
        <v>14441</v>
      </c>
      <c r="F1917" s="266"/>
      <c r="G1917" s="261" t="s">
        <v>19686</v>
      </c>
      <c r="H1917" s="262" t="s">
        <v>6858</v>
      </c>
      <c r="I1917" s="263" t="s">
        <v>738</v>
      </c>
      <c r="J1917" s="264" t="s">
        <v>14441</v>
      </c>
      <c r="K1917" s="264" t="s">
        <v>19687</v>
      </c>
    </row>
    <row r="1918" spans="1:11" ht="38.25" x14ac:dyDescent="0.2">
      <c r="A1918" s="261">
        <v>92430</v>
      </c>
      <c r="B1918" s="262" t="s">
        <v>6859</v>
      </c>
      <c r="C1918" s="263" t="s">
        <v>738</v>
      </c>
      <c r="D1918" s="264" t="s">
        <v>19688</v>
      </c>
      <c r="F1918" s="266"/>
      <c r="G1918" s="261" t="s">
        <v>19689</v>
      </c>
      <c r="H1918" s="262" t="s">
        <v>6859</v>
      </c>
      <c r="I1918" s="263" t="s">
        <v>738</v>
      </c>
      <c r="J1918" s="264" t="s">
        <v>19688</v>
      </c>
      <c r="K1918" s="264" t="s">
        <v>19690</v>
      </c>
    </row>
    <row r="1919" spans="1:11" ht="38.25" x14ac:dyDescent="0.2">
      <c r="A1919" s="261">
        <v>92431</v>
      </c>
      <c r="B1919" s="262" t="s">
        <v>6860</v>
      </c>
      <c r="C1919" s="263" t="s">
        <v>738</v>
      </c>
      <c r="D1919" s="264" t="s">
        <v>14274</v>
      </c>
      <c r="F1919" s="266"/>
      <c r="G1919" s="261" t="s">
        <v>19691</v>
      </c>
      <c r="H1919" s="262" t="s">
        <v>6860</v>
      </c>
      <c r="I1919" s="263" t="s">
        <v>738</v>
      </c>
      <c r="J1919" s="264" t="s">
        <v>14274</v>
      </c>
      <c r="K1919" s="264" t="s">
        <v>13776</v>
      </c>
    </row>
    <row r="1920" spans="1:11" ht="38.25" x14ac:dyDescent="0.2">
      <c r="A1920" s="261">
        <v>92432</v>
      </c>
      <c r="B1920" s="262" t="s">
        <v>6861</v>
      </c>
      <c r="C1920" s="263" t="s">
        <v>738</v>
      </c>
      <c r="D1920" s="264" t="s">
        <v>14095</v>
      </c>
      <c r="F1920" s="266"/>
      <c r="G1920" s="261" t="s">
        <v>19692</v>
      </c>
      <c r="H1920" s="262" t="s">
        <v>6861</v>
      </c>
      <c r="I1920" s="263" t="s">
        <v>738</v>
      </c>
      <c r="J1920" s="264" t="s">
        <v>14095</v>
      </c>
      <c r="K1920" s="264" t="s">
        <v>14351</v>
      </c>
    </row>
    <row r="1921" spans="1:11" ht="38.25" x14ac:dyDescent="0.2">
      <c r="A1921" s="261">
        <v>92433</v>
      </c>
      <c r="B1921" s="262" t="s">
        <v>6862</v>
      </c>
      <c r="C1921" s="263" t="s">
        <v>738</v>
      </c>
      <c r="D1921" s="264" t="s">
        <v>19693</v>
      </c>
      <c r="F1921" s="266"/>
      <c r="G1921" s="261" t="s">
        <v>19694</v>
      </c>
      <c r="H1921" s="262" t="s">
        <v>6862</v>
      </c>
      <c r="I1921" s="263" t="s">
        <v>738</v>
      </c>
      <c r="J1921" s="264" t="s">
        <v>19693</v>
      </c>
      <c r="K1921" s="264" t="s">
        <v>14506</v>
      </c>
    </row>
    <row r="1922" spans="1:11" ht="38.25" x14ac:dyDescent="0.2">
      <c r="A1922" s="261">
        <v>92434</v>
      </c>
      <c r="B1922" s="262" t="s">
        <v>6863</v>
      </c>
      <c r="C1922" s="263" t="s">
        <v>738</v>
      </c>
      <c r="D1922" s="264" t="s">
        <v>11143</v>
      </c>
      <c r="F1922" s="266"/>
      <c r="G1922" s="261" t="s">
        <v>19695</v>
      </c>
      <c r="H1922" s="262" t="s">
        <v>6863</v>
      </c>
      <c r="I1922" s="263" t="s">
        <v>738</v>
      </c>
      <c r="J1922" s="264" t="s">
        <v>11143</v>
      </c>
      <c r="K1922" s="264" t="s">
        <v>19696</v>
      </c>
    </row>
    <row r="1923" spans="1:11" ht="38.25" x14ac:dyDescent="0.2">
      <c r="A1923" s="261">
        <v>92435</v>
      </c>
      <c r="B1923" s="262" t="s">
        <v>6865</v>
      </c>
      <c r="C1923" s="263" t="s">
        <v>738</v>
      </c>
      <c r="D1923" s="264" t="s">
        <v>7615</v>
      </c>
      <c r="F1923" s="266"/>
      <c r="G1923" s="261" t="s">
        <v>19697</v>
      </c>
      <c r="H1923" s="262" t="s">
        <v>6865</v>
      </c>
      <c r="I1923" s="263" t="s">
        <v>738</v>
      </c>
      <c r="J1923" s="264" t="s">
        <v>7615</v>
      </c>
      <c r="K1923" s="264" t="s">
        <v>9434</v>
      </c>
    </row>
    <row r="1924" spans="1:11" ht="38.25" x14ac:dyDescent="0.2">
      <c r="A1924" s="261">
        <v>92436</v>
      </c>
      <c r="B1924" s="262" t="s">
        <v>6866</v>
      </c>
      <c r="C1924" s="263" t="s">
        <v>738</v>
      </c>
      <c r="D1924" s="264" t="s">
        <v>7914</v>
      </c>
      <c r="F1924" s="266"/>
      <c r="G1924" s="261" t="s">
        <v>19698</v>
      </c>
      <c r="H1924" s="262" t="s">
        <v>6866</v>
      </c>
      <c r="I1924" s="263" t="s">
        <v>738</v>
      </c>
      <c r="J1924" s="264" t="s">
        <v>7914</v>
      </c>
      <c r="K1924" s="264" t="s">
        <v>19699</v>
      </c>
    </row>
    <row r="1925" spans="1:11" ht="38.25" x14ac:dyDescent="0.2">
      <c r="A1925" s="261">
        <v>92437</v>
      </c>
      <c r="B1925" s="262" t="s">
        <v>6867</v>
      </c>
      <c r="C1925" s="263" t="s">
        <v>738</v>
      </c>
      <c r="D1925" s="264" t="s">
        <v>16235</v>
      </c>
      <c r="F1925" s="266"/>
      <c r="G1925" s="261" t="s">
        <v>19700</v>
      </c>
      <c r="H1925" s="262" t="s">
        <v>6867</v>
      </c>
      <c r="I1925" s="263" t="s">
        <v>738</v>
      </c>
      <c r="J1925" s="264" t="s">
        <v>16235</v>
      </c>
      <c r="K1925" s="264" t="s">
        <v>19701</v>
      </c>
    </row>
    <row r="1926" spans="1:11" ht="38.25" x14ac:dyDescent="0.2">
      <c r="A1926" s="261">
        <v>92438</v>
      </c>
      <c r="B1926" s="262" t="s">
        <v>6868</v>
      </c>
      <c r="C1926" s="263" t="s">
        <v>738</v>
      </c>
      <c r="D1926" s="264" t="s">
        <v>14099</v>
      </c>
      <c r="F1926" s="266"/>
      <c r="G1926" s="261" t="s">
        <v>19702</v>
      </c>
      <c r="H1926" s="262" t="s">
        <v>6868</v>
      </c>
      <c r="I1926" s="263" t="s">
        <v>738</v>
      </c>
      <c r="J1926" s="264" t="s">
        <v>14099</v>
      </c>
      <c r="K1926" s="264" t="s">
        <v>10561</v>
      </c>
    </row>
    <row r="1927" spans="1:11" ht="38.25" x14ac:dyDescent="0.2">
      <c r="A1927" s="261">
        <v>92439</v>
      </c>
      <c r="B1927" s="262" t="s">
        <v>6869</v>
      </c>
      <c r="C1927" s="263" t="s">
        <v>738</v>
      </c>
      <c r="D1927" s="264" t="s">
        <v>12986</v>
      </c>
      <c r="F1927" s="266"/>
      <c r="G1927" s="261" t="s">
        <v>19703</v>
      </c>
      <c r="H1927" s="262" t="s">
        <v>6869</v>
      </c>
      <c r="I1927" s="263" t="s">
        <v>738</v>
      </c>
      <c r="J1927" s="264" t="s">
        <v>12986</v>
      </c>
      <c r="K1927" s="264" t="s">
        <v>14385</v>
      </c>
    </row>
    <row r="1928" spans="1:11" ht="38.25" x14ac:dyDescent="0.2">
      <c r="A1928" s="261">
        <v>92440</v>
      </c>
      <c r="B1928" s="262" t="s">
        <v>6870</v>
      </c>
      <c r="C1928" s="263" t="s">
        <v>738</v>
      </c>
      <c r="D1928" s="264" t="s">
        <v>19704</v>
      </c>
      <c r="F1928" s="266"/>
      <c r="G1928" s="261" t="s">
        <v>19705</v>
      </c>
      <c r="H1928" s="262" t="s">
        <v>6870</v>
      </c>
      <c r="I1928" s="263" t="s">
        <v>738</v>
      </c>
      <c r="J1928" s="264" t="s">
        <v>19704</v>
      </c>
      <c r="K1928" s="264" t="s">
        <v>4920</v>
      </c>
    </row>
    <row r="1929" spans="1:11" ht="38.25" x14ac:dyDescent="0.2">
      <c r="A1929" s="261">
        <v>92441</v>
      </c>
      <c r="B1929" s="262" t="s">
        <v>6871</v>
      </c>
      <c r="C1929" s="263" t="s">
        <v>738</v>
      </c>
      <c r="D1929" s="264" t="s">
        <v>14100</v>
      </c>
      <c r="F1929" s="266"/>
      <c r="G1929" s="261" t="s">
        <v>19706</v>
      </c>
      <c r="H1929" s="262" t="s">
        <v>6871</v>
      </c>
      <c r="I1929" s="263" t="s">
        <v>738</v>
      </c>
      <c r="J1929" s="264" t="s">
        <v>14100</v>
      </c>
      <c r="K1929" s="264" t="s">
        <v>19707</v>
      </c>
    </row>
    <row r="1930" spans="1:11" ht="38.25" x14ac:dyDescent="0.2">
      <c r="A1930" s="261">
        <v>92442</v>
      </c>
      <c r="B1930" s="262" t="s">
        <v>6873</v>
      </c>
      <c r="C1930" s="263" t="s">
        <v>738</v>
      </c>
      <c r="D1930" s="264" t="s">
        <v>13671</v>
      </c>
      <c r="F1930" s="266"/>
      <c r="G1930" s="261" t="s">
        <v>19708</v>
      </c>
      <c r="H1930" s="262" t="s">
        <v>6873</v>
      </c>
      <c r="I1930" s="263" t="s">
        <v>738</v>
      </c>
      <c r="J1930" s="264" t="s">
        <v>13671</v>
      </c>
      <c r="K1930" s="264" t="s">
        <v>13489</v>
      </c>
    </row>
    <row r="1931" spans="1:11" ht="38.25" x14ac:dyDescent="0.2">
      <c r="A1931" s="261">
        <v>92443</v>
      </c>
      <c r="B1931" s="262" t="s">
        <v>6874</v>
      </c>
      <c r="C1931" s="263" t="s">
        <v>738</v>
      </c>
      <c r="D1931" s="264" t="s">
        <v>14101</v>
      </c>
      <c r="F1931" s="266"/>
      <c r="G1931" s="261" t="s">
        <v>19709</v>
      </c>
      <c r="H1931" s="262" t="s">
        <v>6874</v>
      </c>
      <c r="I1931" s="263" t="s">
        <v>738</v>
      </c>
      <c r="J1931" s="264" t="s">
        <v>14101</v>
      </c>
      <c r="K1931" s="264" t="s">
        <v>18674</v>
      </c>
    </row>
    <row r="1932" spans="1:11" ht="38.25" x14ac:dyDescent="0.2">
      <c r="A1932" s="261">
        <v>92444</v>
      </c>
      <c r="B1932" s="262" t="s">
        <v>6875</v>
      </c>
      <c r="C1932" s="263" t="s">
        <v>738</v>
      </c>
      <c r="D1932" s="264" t="s">
        <v>19710</v>
      </c>
      <c r="F1932" s="266"/>
      <c r="G1932" s="261" t="s">
        <v>19711</v>
      </c>
      <c r="H1932" s="262" t="s">
        <v>6875</v>
      </c>
      <c r="I1932" s="263" t="s">
        <v>738</v>
      </c>
      <c r="J1932" s="264" t="s">
        <v>19710</v>
      </c>
      <c r="K1932" s="264" t="s">
        <v>13923</v>
      </c>
    </row>
    <row r="1933" spans="1:11" ht="38.25" x14ac:dyDescent="0.2">
      <c r="A1933" s="261">
        <v>92445</v>
      </c>
      <c r="B1933" s="262" t="s">
        <v>6876</v>
      </c>
      <c r="C1933" s="263" t="s">
        <v>738</v>
      </c>
      <c r="D1933" s="264" t="s">
        <v>19712</v>
      </c>
      <c r="F1933" s="266"/>
      <c r="G1933" s="261" t="s">
        <v>19713</v>
      </c>
      <c r="H1933" s="262" t="s">
        <v>6876</v>
      </c>
      <c r="I1933" s="263" t="s">
        <v>738</v>
      </c>
      <c r="J1933" s="264" t="s">
        <v>19712</v>
      </c>
      <c r="K1933" s="264" t="s">
        <v>14390</v>
      </c>
    </row>
    <row r="1934" spans="1:11" ht="25.5" x14ac:dyDescent="0.2">
      <c r="A1934" s="261">
        <v>92446</v>
      </c>
      <c r="B1934" s="262" t="s">
        <v>6877</v>
      </c>
      <c r="C1934" s="263" t="s">
        <v>738</v>
      </c>
      <c r="D1934" s="264" t="s">
        <v>19714</v>
      </c>
      <c r="F1934" s="266"/>
      <c r="G1934" s="261" t="s">
        <v>19715</v>
      </c>
      <c r="H1934" s="262" t="s">
        <v>6877</v>
      </c>
      <c r="I1934" s="263" t="s">
        <v>738</v>
      </c>
      <c r="J1934" s="264" t="s">
        <v>19714</v>
      </c>
      <c r="K1934" s="264" t="s">
        <v>19716</v>
      </c>
    </row>
    <row r="1935" spans="1:11" ht="25.5" x14ac:dyDescent="0.2">
      <c r="A1935" s="261">
        <v>92447</v>
      </c>
      <c r="B1935" s="262" t="s">
        <v>6878</v>
      </c>
      <c r="C1935" s="263" t="s">
        <v>738</v>
      </c>
      <c r="D1935" s="264" t="s">
        <v>19717</v>
      </c>
      <c r="F1935" s="266"/>
      <c r="G1935" s="261" t="s">
        <v>19718</v>
      </c>
      <c r="H1935" s="262" t="s">
        <v>6878</v>
      </c>
      <c r="I1935" s="263" t="s">
        <v>738</v>
      </c>
      <c r="J1935" s="264" t="s">
        <v>19717</v>
      </c>
      <c r="K1935" s="264" t="s">
        <v>19719</v>
      </c>
    </row>
    <row r="1936" spans="1:11" ht="25.5" x14ac:dyDescent="0.2">
      <c r="A1936" s="261">
        <v>92448</v>
      </c>
      <c r="B1936" s="262" t="s">
        <v>6879</v>
      </c>
      <c r="C1936" s="263" t="s">
        <v>738</v>
      </c>
      <c r="D1936" s="264" t="s">
        <v>14529</v>
      </c>
      <c r="F1936" s="266"/>
      <c r="G1936" s="261" t="s">
        <v>19720</v>
      </c>
      <c r="H1936" s="262" t="s">
        <v>6879</v>
      </c>
      <c r="I1936" s="263" t="s">
        <v>738</v>
      </c>
      <c r="J1936" s="264" t="s">
        <v>14529</v>
      </c>
      <c r="K1936" s="264" t="s">
        <v>14104</v>
      </c>
    </row>
    <row r="1937" spans="1:11" ht="25.5" x14ac:dyDescent="0.2">
      <c r="A1937" s="261">
        <v>92449</v>
      </c>
      <c r="B1937" s="262" t="s">
        <v>6880</v>
      </c>
      <c r="C1937" s="263" t="s">
        <v>738</v>
      </c>
      <c r="D1937" s="264" t="s">
        <v>19721</v>
      </c>
      <c r="F1937" s="266"/>
      <c r="G1937" s="261" t="s">
        <v>19722</v>
      </c>
      <c r="H1937" s="262" t="s">
        <v>6880</v>
      </c>
      <c r="I1937" s="263" t="s">
        <v>738</v>
      </c>
      <c r="J1937" s="264" t="s">
        <v>19721</v>
      </c>
      <c r="K1937" s="264" t="s">
        <v>19723</v>
      </c>
    </row>
    <row r="1938" spans="1:11" ht="25.5" x14ac:dyDescent="0.2">
      <c r="A1938" s="261">
        <v>92450</v>
      </c>
      <c r="B1938" s="262" t="s">
        <v>6881</v>
      </c>
      <c r="C1938" s="263" t="s">
        <v>738</v>
      </c>
      <c r="D1938" s="264" t="s">
        <v>19724</v>
      </c>
      <c r="F1938" s="266"/>
      <c r="G1938" s="261" t="s">
        <v>19725</v>
      </c>
      <c r="H1938" s="262" t="s">
        <v>6881</v>
      </c>
      <c r="I1938" s="263" t="s">
        <v>738</v>
      </c>
      <c r="J1938" s="264" t="s">
        <v>19724</v>
      </c>
      <c r="K1938" s="264" t="s">
        <v>19726</v>
      </c>
    </row>
    <row r="1939" spans="1:11" ht="25.5" x14ac:dyDescent="0.2">
      <c r="A1939" s="261">
        <v>92451</v>
      </c>
      <c r="B1939" s="262" t="s">
        <v>6882</v>
      </c>
      <c r="C1939" s="263" t="s">
        <v>738</v>
      </c>
      <c r="D1939" s="264" t="s">
        <v>19727</v>
      </c>
      <c r="F1939" s="266"/>
      <c r="G1939" s="261" t="s">
        <v>19728</v>
      </c>
      <c r="H1939" s="262" t="s">
        <v>6882</v>
      </c>
      <c r="I1939" s="263" t="s">
        <v>738</v>
      </c>
      <c r="J1939" s="264" t="s">
        <v>19727</v>
      </c>
      <c r="K1939" s="264" t="s">
        <v>19729</v>
      </c>
    </row>
    <row r="1940" spans="1:11" ht="25.5" x14ac:dyDescent="0.2">
      <c r="A1940" s="261">
        <v>92452</v>
      </c>
      <c r="B1940" s="262" t="s">
        <v>6883</v>
      </c>
      <c r="C1940" s="263" t="s">
        <v>738</v>
      </c>
      <c r="D1940" s="264" t="s">
        <v>19730</v>
      </c>
      <c r="F1940" s="266"/>
      <c r="G1940" s="261" t="s">
        <v>19731</v>
      </c>
      <c r="H1940" s="262" t="s">
        <v>6883</v>
      </c>
      <c r="I1940" s="263" t="s">
        <v>738</v>
      </c>
      <c r="J1940" s="264" t="s">
        <v>19730</v>
      </c>
      <c r="K1940" s="264" t="s">
        <v>19732</v>
      </c>
    </row>
    <row r="1941" spans="1:11" ht="25.5" x14ac:dyDescent="0.2">
      <c r="A1941" s="261">
        <v>92453</v>
      </c>
      <c r="B1941" s="262" t="s">
        <v>6884</v>
      </c>
      <c r="C1941" s="263" t="s">
        <v>738</v>
      </c>
      <c r="D1941" s="264" t="s">
        <v>19733</v>
      </c>
      <c r="F1941" s="266"/>
      <c r="G1941" s="261" t="s">
        <v>19734</v>
      </c>
      <c r="H1941" s="262" t="s">
        <v>6884</v>
      </c>
      <c r="I1941" s="263" t="s">
        <v>738</v>
      </c>
      <c r="J1941" s="264" t="s">
        <v>19733</v>
      </c>
      <c r="K1941" s="264" t="s">
        <v>16747</v>
      </c>
    </row>
    <row r="1942" spans="1:11" ht="25.5" x14ac:dyDescent="0.2">
      <c r="A1942" s="261">
        <v>92454</v>
      </c>
      <c r="B1942" s="262" t="s">
        <v>6885</v>
      </c>
      <c r="C1942" s="263" t="s">
        <v>738</v>
      </c>
      <c r="D1942" s="264" t="s">
        <v>19735</v>
      </c>
      <c r="F1942" s="266"/>
      <c r="G1942" s="261" t="s">
        <v>19736</v>
      </c>
      <c r="H1942" s="262" t="s">
        <v>6885</v>
      </c>
      <c r="I1942" s="263" t="s">
        <v>738</v>
      </c>
      <c r="J1942" s="264" t="s">
        <v>19735</v>
      </c>
      <c r="K1942" s="264" t="s">
        <v>14699</v>
      </c>
    </row>
    <row r="1943" spans="1:11" ht="25.5" x14ac:dyDescent="0.2">
      <c r="A1943" s="261">
        <v>92455</v>
      </c>
      <c r="B1943" s="262" t="s">
        <v>6886</v>
      </c>
      <c r="C1943" s="263" t="s">
        <v>738</v>
      </c>
      <c r="D1943" s="264" t="s">
        <v>19737</v>
      </c>
      <c r="F1943" s="266"/>
      <c r="G1943" s="261" t="s">
        <v>19738</v>
      </c>
      <c r="H1943" s="262" t="s">
        <v>6886</v>
      </c>
      <c r="I1943" s="263" t="s">
        <v>738</v>
      </c>
      <c r="J1943" s="264" t="s">
        <v>19737</v>
      </c>
      <c r="K1943" s="264" t="s">
        <v>19739</v>
      </c>
    </row>
    <row r="1944" spans="1:11" ht="25.5" x14ac:dyDescent="0.2">
      <c r="A1944" s="261">
        <v>92456</v>
      </c>
      <c r="B1944" s="262" t="s">
        <v>6887</v>
      </c>
      <c r="C1944" s="263" t="s">
        <v>738</v>
      </c>
      <c r="D1944" s="264" t="s">
        <v>19740</v>
      </c>
      <c r="F1944" s="266"/>
      <c r="G1944" s="261" t="s">
        <v>19741</v>
      </c>
      <c r="H1944" s="262" t="s">
        <v>6887</v>
      </c>
      <c r="I1944" s="263" t="s">
        <v>738</v>
      </c>
      <c r="J1944" s="264" t="s">
        <v>19740</v>
      </c>
      <c r="K1944" s="264" t="s">
        <v>19742</v>
      </c>
    </row>
    <row r="1945" spans="1:11" ht="25.5" x14ac:dyDescent="0.2">
      <c r="A1945" s="261">
        <v>92457</v>
      </c>
      <c r="B1945" s="262" t="s">
        <v>6888</v>
      </c>
      <c r="C1945" s="263" t="s">
        <v>738</v>
      </c>
      <c r="D1945" s="264" t="s">
        <v>19743</v>
      </c>
      <c r="F1945" s="266"/>
      <c r="G1945" s="261" t="s">
        <v>19744</v>
      </c>
      <c r="H1945" s="262" t="s">
        <v>6888</v>
      </c>
      <c r="I1945" s="263" t="s">
        <v>738</v>
      </c>
      <c r="J1945" s="264" t="s">
        <v>19743</v>
      </c>
      <c r="K1945" s="264" t="s">
        <v>18271</v>
      </c>
    </row>
    <row r="1946" spans="1:11" ht="25.5" x14ac:dyDescent="0.2">
      <c r="A1946" s="261">
        <v>92458</v>
      </c>
      <c r="B1946" s="262" t="s">
        <v>6889</v>
      </c>
      <c r="C1946" s="263" t="s">
        <v>738</v>
      </c>
      <c r="D1946" s="264" t="s">
        <v>19745</v>
      </c>
      <c r="F1946" s="266"/>
      <c r="G1946" s="261" t="s">
        <v>19746</v>
      </c>
      <c r="H1946" s="262" t="s">
        <v>6889</v>
      </c>
      <c r="I1946" s="263" t="s">
        <v>738</v>
      </c>
      <c r="J1946" s="264" t="s">
        <v>19745</v>
      </c>
      <c r="K1946" s="264" t="s">
        <v>19747</v>
      </c>
    </row>
    <row r="1947" spans="1:11" ht="25.5" x14ac:dyDescent="0.2">
      <c r="A1947" s="261">
        <v>92459</v>
      </c>
      <c r="B1947" s="262" t="s">
        <v>6890</v>
      </c>
      <c r="C1947" s="263" t="s">
        <v>738</v>
      </c>
      <c r="D1947" s="264" t="s">
        <v>19748</v>
      </c>
      <c r="F1947" s="266"/>
      <c r="G1947" s="261" t="s">
        <v>19749</v>
      </c>
      <c r="H1947" s="262" t="s">
        <v>6890</v>
      </c>
      <c r="I1947" s="263" t="s">
        <v>738</v>
      </c>
      <c r="J1947" s="264" t="s">
        <v>19748</v>
      </c>
      <c r="K1947" s="264" t="s">
        <v>19750</v>
      </c>
    </row>
    <row r="1948" spans="1:11" ht="25.5" x14ac:dyDescent="0.2">
      <c r="A1948" s="261">
        <v>92460</v>
      </c>
      <c r="B1948" s="262" t="s">
        <v>6891</v>
      </c>
      <c r="C1948" s="263" t="s">
        <v>738</v>
      </c>
      <c r="D1948" s="264" t="s">
        <v>19751</v>
      </c>
      <c r="F1948" s="266"/>
      <c r="G1948" s="261" t="s">
        <v>19752</v>
      </c>
      <c r="H1948" s="262" t="s">
        <v>6891</v>
      </c>
      <c r="I1948" s="263" t="s">
        <v>738</v>
      </c>
      <c r="J1948" s="264" t="s">
        <v>19751</v>
      </c>
      <c r="K1948" s="264" t="s">
        <v>16322</v>
      </c>
    </row>
    <row r="1949" spans="1:11" ht="25.5" x14ac:dyDescent="0.2">
      <c r="A1949" s="261">
        <v>92461</v>
      </c>
      <c r="B1949" s="262" t="s">
        <v>6892</v>
      </c>
      <c r="C1949" s="263" t="s">
        <v>738</v>
      </c>
      <c r="D1949" s="264" t="s">
        <v>19753</v>
      </c>
      <c r="F1949" s="266"/>
      <c r="G1949" s="261" t="s">
        <v>19754</v>
      </c>
      <c r="H1949" s="262" t="s">
        <v>6892</v>
      </c>
      <c r="I1949" s="263" t="s">
        <v>738</v>
      </c>
      <c r="J1949" s="264" t="s">
        <v>19753</v>
      </c>
      <c r="K1949" s="264" t="s">
        <v>19755</v>
      </c>
    </row>
    <row r="1950" spans="1:11" ht="25.5" x14ac:dyDescent="0.2">
      <c r="A1950" s="261">
        <v>92462</v>
      </c>
      <c r="B1950" s="262" t="s">
        <v>6893</v>
      </c>
      <c r="C1950" s="263" t="s">
        <v>738</v>
      </c>
      <c r="D1950" s="264" t="s">
        <v>19756</v>
      </c>
      <c r="F1950" s="266"/>
      <c r="G1950" s="261" t="s">
        <v>19757</v>
      </c>
      <c r="H1950" s="262" t="s">
        <v>6893</v>
      </c>
      <c r="I1950" s="263" t="s">
        <v>738</v>
      </c>
      <c r="J1950" s="264" t="s">
        <v>19756</v>
      </c>
      <c r="K1950" s="264" t="s">
        <v>19758</v>
      </c>
    </row>
    <row r="1951" spans="1:11" ht="25.5" x14ac:dyDescent="0.2">
      <c r="A1951" s="261">
        <v>92463</v>
      </c>
      <c r="B1951" s="262" t="s">
        <v>6894</v>
      </c>
      <c r="C1951" s="263" t="s">
        <v>738</v>
      </c>
      <c r="D1951" s="264" t="s">
        <v>13488</v>
      </c>
      <c r="F1951" s="266"/>
      <c r="G1951" s="261" t="s">
        <v>19759</v>
      </c>
      <c r="H1951" s="262" t="s">
        <v>6894</v>
      </c>
      <c r="I1951" s="263" t="s">
        <v>738</v>
      </c>
      <c r="J1951" s="264" t="s">
        <v>13488</v>
      </c>
      <c r="K1951" s="264" t="s">
        <v>19760</v>
      </c>
    </row>
    <row r="1952" spans="1:11" ht="25.5" x14ac:dyDescent="0.2">
      <c r="A1952" s="261">
        <v>92464</v>
      </c>
      <c r="B1952" s="262" t="s">
        <v>6895</v>
      </c>
      <c r="C1952" s="263" t="s">
        <v>738</v>
      </c>
      <c r="D1952" s="264" t="s">
        <v>19761</v>
      </c>
      <c r="F1952" s="266"/>
      <c r="G1952" s="261" t="s">
        <v>19762</v>
      </c>
      <c r="H1952" s="262" t="s">
        <v>6895</v>
      </c>
      <c r="I1952" s="263" t="s">
        <v>738</v>
      </c>
      <c r="J1952" s="264" t="s">
        <v>19761</v>
      </c>
      <c r="K1952" s="264" t="s">
        <v>15026</v>
      </c>
    </row>
    <row r="1953" spans="1:11" ht="25.5" x14ac:dyDescent="0.2">
      <c r="A1953" s="261">
        <v>92465</v>
      </c>
      <c r="B1953" s="262" t="s">
        <v>6896</v>
      </c>
      <c r="C1953" s="263" t="s">
        <v>738</v>
      </c>
      <c r="D1953" s="264" t="s">
        <v>19763</v>
      </c>
      <c r="F1953" s="266"/>
      <c r="G1953" s="261" t="s">
        <v>19764</v>
      </c>
      <c r="H1953" s="262" t="s">
        <v>6896</v>
      </c>
      <c r="I1953" s="263" t="s">
        <v>738</v>
      </c>
      <c r="J1953" s="264" t="s">
        <v>19763</v>
      </c>
      <c r="K1953" s="264" t="s">
        <v>19765</v>
      </c>
    </row>
    <row r="1954" spans="1:11" ht="25.5" x14ac:dyDescent="0.2">
      <c r="A1954" s="261">
        <v>92466</v>
      </c>
      <c r="B1954" s="262" t="s">
        <v>6897</v>
      </c>
      <c r="C1954" s="263" t="s">
        <v>738</v>
      </c>
      <c r="D1954" s="264" t="s">
        <v>19766</v>
      </c>
      <c r="F1954" s="266"/>
      <c r="G1954" s="261" t="s">
        <v>19767</v>
      </c>
      <c r="H1954" s="262" t="s">
        <v>6897</v>
      </c>
      <c r="I1954" s="263" t="s">
        <v>738</v>
      </c>
      <c r="J1954" s="264" t="s">
        <v>19766</v>
      </c>
      <c r="K1954" s="264" t="s">
        <v>19768</v>
      </c>
    </row>
    <row r="1955" spans="1:11" ht="25.5" x14ac:dyDescent="0.2">
      <c r="A1955" s="261">
        <v>92467</v>
      </c>
      <c r="B1955" s="262" t="s">
        <v>6898</v>
      </c>
      <c r="C1955" s="263" t="s">
        <v>738</v>
      </c>
      <c r="D1955" s="264" t="s">
        <v>19769</v>
      </c>
      <c r="F1955" s="266"/>
      <c r="G1955" s="261" t="s">
        <v>19770</v>
      </c>
      <c r="H1955" s="262" t="s">
        <v>6898</v>
      </c>
      <c r="I1955" s="263" t="s">
        <v>738</v>
      </c>
      <c r="J1955" s="264" t="s">
        <v>19769</v>
      </c>
      <c r="K1955" s="264" t="s">
        <v>19771</v>
      </c>
    </row>
    <row r="1956" spans="1:11" ht="25.5" x14ac:dyDescent="0.2">
      <c r="A1956" s="261">
        <v>92468</v>
      </c>
      <c r="B1956" s="262" t="s">
        <v>6899</v>
      </c>
      <c r="C1956" s="263" t="s">
        <v>738</v>
      </c>
      <c r="D1956" s="264" t="s">
        <v>13628</v>
      </c>
      <c r="F1956" s="266"/>
      <c r="G1956" s="261" t="s">
        <v>19772</v>
      </c>
      <c r="H1956" s="262" t="s">
        <v>6899</v>
      </c>
      <c r="I1956" s="263" t="s">
        <v>738</v>
      </c>
      <c r="J1956" s="264" t="s">
        <v>13628</v>
      </c>
      <c r="K1956" s="264" t="s">
        <v>19773</v>
      </c>
    </row>
    <row r="1957" spans="1:11" ht="25.5" x14ac:dyDescent="0.2">
      <c r="A1957" s="261">
        <v>92469</v>
      </c>
      <c r="B1957" s="262" t="s">
        <v>6900</v>
      </c>
      <c r="C1957" s="263" t="s">
        <v>738</v>
      </c>
      <c r="D1957" s="264" t="s">
        <v>13672</v>
      </c>
      <c r="F1957" s="266"/>
      <c r="G1957" s="261" t="s">
        <v>19774</v>
      </c>
      <c r="H1957" s="262" t="s">
        <v>6900</v>
      </c>
      <c r="I1957" s="263" t="s">
        <v>738</v>
      </c>
      <c r="J1957" s="264" t="s">
        <v>13672</v>
      </c>
      <c r="K1957" s="264" t="s">
        <v>19775</v>
      </c>
    </row>
    <row r="1958" spans="1:11" ht="25.5" x14ac:dyDescent="0.2">
      <c r="A1958" s="261">
        <v>92470</v>
      </c>
      <c r="B1958" s="262" t="s">
        <v>6901</v>
      </c>
      <c r="C1958" s="263" t="s">
        <v>738</v>
      </c>
      <c r="D1958" s="264" t="s">
        <v>14106</v>
      </c>
      <c r="F1958" s="266"/>
      <c r="G1958" s="261" t="s">
        <v>19776</v>
      </c>
      <c r="H1958" s="262" t="s">
        <v>6901</v>
      </c>
      <c r="I1958" s="263" t="s">
        <v>738</v>
      </c>
      <c r="J1958" s="264" t="s">
        <v>14106</v>
      </c>
      <c r="K1958" s="264" t="s">
        <v>19777</v>
      </c>
    </row>
    <row r="1959" spans="1:11" ht="25.5" x14ac:dyDescent="0.2">
      <c r="A1959" s="261">
        <v>92471</v>
      </c>
      <c r="B1959" s="262" t="s">
        <v>6902</v>
      </c>
      <c r="C1959" s="263" t="s">
        <v>738</v>
      </c>
      <c r="D1959" s="264" t="s">
        <v>19778</v>
      </c>
      <c r="F1959" s="266"/>
      <c r="G1959" s="261" t="s">
        <v>19779</v>
      </c>
      <c r="H1959" s="262" t="s">
        <v>6902</v>
      </c>
      <c r="I1959" s="263" t="s">
        <v>738</v>
      </c>
      <c r="J1959" s="264" t="s">
        <v>19778</v>
      </c>
      <c r="K1959" s="264" t="s">
        <v>16252</v>
      </c>
    </row>
    <row r="1960" spans="1:11" ht="25.5" x14ac:dyDescent="0.2">
      <c r="A1960" s="261">
        <v>92472</v>
      </c>
      <c r="B1960" s="262" t="s">
        <v>6903</v>
      </c>
      <c r="C1960" s="263" t="s">
        <v>738</v>
      </c>
      <c r="D1960" s="264" t="s">
        <v>14107</v>
      </c>
      <c r="F1960" s="266"/>
      <c r="G1960" s="261" t="s">
        <v>19780</v>
      </c>
      <c r="H1960" s="262" t="s">
        <v>6903</v>
      </c>
      <c r="I1960" s="263" t="s">
        <v>738</v>
      </c>
      <c r="J1960" s="264" t="s">
        <v>14107</v>
      </c>
      <c r="K1960" s="264" t="s">
        <v>10196</v>
      </c>
    </row>
    <row r="1961" spans="1:11" ht="25.5" x14ac:dyDescent="0.2">
      <c r="A1961" s="261">
        <v>92473</v>
      </c>
      <c r="B1961" s="262" t="s">
        <v>6905</v>
      </c>
      <c r="C1961" s="263" t="s">
        <v>738</v>
      </c>
      <c r="D1961" s="264" t="s">
        <v>19781</v>
      </c>
      <c r="F1961" s="266"/>
      <c r="G1961" s="261" t="s">
        <v>19782</v>
      </c>
      <c r="H1961" s="262" t="s">
        <v>6905</v>
      </c>
      <c r="I1961" s="263" t="s">
        <v>738</v>
      </c>
      <c r="J1961" s="264" t="s">
        <v>19781</v>
      </c>
      <c r="K1961" s="264" t="s">
        <v>19783</v>
      </c>
    </row>
    <row r="1962" spans="1:11" ht="25.5" x14ac:dyDescent="0.2">
      <c r="A1962" s="261">
        <v>92474</v>
      </c>
      <c r="B1962" s="262" t="s">
        <v>6906</v>
      </c>
      <c r="C1962" s="263" t="s">
        <v>738</v>
      </c>
      <c r="D1962" s="264" t="s">
        <v>14614</v>
      </c>
      <c r="F1962" s="266"/>
      <c r="G1962" s="261" t="s">
        <v>19784</v>
      </c>
      <c r="H1962" s="262" t="s">
        <v>6906</v>
      </c>
      <c r="I1962" s="263" t="s">
        <v>738</v>
      </c>
      <c r="J1962" s="264" t="s">
        <v>14614</v>
      </c>
      <c r="K1962" s="264" t="s">
        <v>13647</v>
      </c>
    </row>
    <row r="1963" spans="1:11" ht="25.5" x14ac:dyDescent="0.2">
      <c r="A1963" s="261">
        <v>92475</v>
      </c>
      <c r="B1963" s="262" t="s">
        <v>6907</v>
      </c>
      <c r="C1963" s="263" t="s">
        <v>738</v>
      </c>
      <c r="D1963" s="264" t="s">
        <v>19785</v>
      </c>
      <c r="F1963" s="266"/>
      <c r="G1963" s="261" t="s">
        <v>19786</v>
      </c>
      <c r="H1963" s="262" t="s">
        <v>6907</v>
      </c>
      <c r="I1963" s="263" t="s">
        <v>738</v>
      </c>
      <c r="J1963" s="264" t="s">
        <v>19785</v>
      </c>
      <c r="K1963" s="264" t="s">
        <v>16545</v>
      </c>
    </row>
    <row r="1964" spans="1:11" ht="25.5" x14ac:dyDescent="0.2">
      <c r="A1964" s="261">
        <v>92476</v>
      </c>
      <c r="B1964" s="262" t="s">
        <v>6908</v>
      </c>
      <c r="C1964" s="263" t="s">
        <v>738</v>
      </c>
      <c r="D1964" s="264" t="s">
        <v>11233</v>
      </c>
      <c r="F1964" s="266"/>
      <c r="G1964" s="261" t="s">
        <v>19787</v>
      </c>
      <c r="H1964" s="262" t="s">
        <v>6908</v>
      </c>
      <c r="I1964" s="263" t="s">
        <v>738</v>
      </c>
      <c r="J1964" s="264" t="s">
        <v>11233</v>
      </c>
      <c r="K1964" s="264" t="s">
        <v>14631</v>
      </c>
    </row>
    <row r="1965" spans="1:11" ht="25.5" x14ac:dyDescent="0.2">
      <c r="A1965" s="261">
        <v>92477</v>
      </c>
      <c r="B1965" s="262" t="s">
        <v>6910</v>
      </c>
      <c r="C1965" s="263" t="s">
        <v>738</v>
      </c>
      <c r="D1965" s="264" t="s">
        <v>19788</v>
      </c>
      <c r="F1965" s="266"/>
      <c r="G1965" s="261" t="s">
        <v>19789</v>
      </c>
      <c r="H1965" s="262" t="s">
        <v>6910</v>
      </c>
      <c r="I1965" s="263" t="s">
        <v>738</v>
      </c>
      <c r="J1965" s="264" t="s">
        <v>19788</v>
      </c>
      <c r="K1965" s="264" t="s">
        <v>19790</v>
      </c>
    </row>
    <row r="1966" spans="1:11" ht="25.5" x14ac:dyDescent="0.2">
      <c r="A1966" s="261">
        <v>92478</v>
      </c>
      <c r="B1966" s="262" t="s">
        <v>6911</v>
      </c>
      <c r="C1966" s="263" t="s">
        <v>738</v>
      </c>
      <c r="D1966" s="264" t="s">
        <v>19791</v>
      </c>
      <c r="F1966" s="266"/>
      <c r="G1966" s="261" t="s">
        <v>19792</v>
      </c>
      <c r="H1966" s="262" t="s">
        <v>6911</v>
      </c>
      <c r="I1966" s="263" t="s">
        <v>738</v>
      </c>
      <c r="J1966" s="264" t="s">
        <v>19791</v>
      </c>
      <c r="K1966" s="264" t="s">
        <v>19793</v>
      </c>
    </row>
    <row r="1967" spans="1:11" ht="25.5" x14ac:dyDescent="0.2">
      <c r="A1967" s="261">
        <v>92479</v>
      </c>
      <c r="B1967" s="262" t="s">
        <v>6912</v>
      </c>
      <c r="C1967" s="263" t="s">
        <v>738</v>
      </c>
      <c r="D1967" s="264" t="s">
        <v>15170</v>
      </c>
      <c r="F1967" s="266"/>
      <c r="G1967" s="261" t="s">
        <v>19794</v>
      </c>
      <c r="H1967" s="262" t="s">
        <v>6912</v>
      </c>
      <c r="I1967" s="263" t="s">
        <v>738</v>
      </c>
      <c r="J1967" s="264" t="s">
        <v>15170</v>
      </c>
      <c r="K1967" s="264" t="s">
        <v>19795</v>
      </c>
    </row>
    <row r="1968" spans="1:11" ht="25.5" x14ac:dyDescent="0.2">
      <c r="A1968" s="261">
        <v>92480</v>
      </c>
      <c r="B1968" s="262" t="s">
        <v>6914</v>
      </c>
      <c r="C1968" s="263" t="s">
        <v>738</v>
      </c>
      <c r="D1968" s="264" t="s">
        <v>8447</v>
      </c>
      <c r="F1968" s="266"/>
      <c r="G1968" s="261" t="s">
        <v>19796</v>
      </c>
      <c r="H1968" s="262" t="s">
        <v>6914</v>
      </c>
      <c r="I1968" s="263" t="s">
        <v>738</v>
      </c>
      <c r="J1968" s="264" t="s">
        <v>8447</v>
      </c>
      <c r="K1968" s="264" t="s">
        <v>19797</v>
      </c>
    </row>
    <row r="1969" spans="1:11" ht="25.5" x14ac:dyDescent="0.2">
      <c r="A1969" s="261">
        <v>92481</v>
      </c>
      <c r="B1969" s="262" t="s">
        <v>6915</v>
      </c>
      <c r="C1969" s="263" t="s">
        <v>738</v>
      </c>
      <c r="D1969" s="264" t="s">
        <v>19798</v>
      </c>
      <c r="F1969" s="266"/>
      <c r="G1969" s="261" t="s">
        <v>19799</v>
      </c>
      <c r="H1969" s="262" t="s">
        <v>6915</v>
      </c>
      <c r="I1969" s="263" t="s">
        <v>738</v>
      </c>
      <c r="J1969" s="264" t="s">
        <v>19798</v>
      </c>
      <c r="K1969" s="264" t="s">
        <v>19800</v>
      </c>
    </row>
    <row r="1970" spans="1:11" ht="25.5" x14ac:dyDescent="0.2">
      <c r="A1970" s="261">
        <v>92482</v>
      </c>
      <c r="B1970" s="262" t="s">
        <v>6916</v>
      </c>
      <c r="C1970" s="263" t="s">
        <v>738</v>
      </c>
      <c r="D1970" s="264" t="s">
        <v>19801</v>
      </c>
      <c r="F1970" s="266"/>
      <c r="G1970" s="261" t="s">
        <v>19802</v>
      </c>
      <c r="H1970" s="262" t="s">
        <v>6916</v>
      </c>
      <c r="I1970" s="263" t="s">
        <v>738</v>
      </c>
      <c r="J1970" s="264" t="s">
        <v>19801</v>
      </c>
      <c r="K1970" s="264" t="s">
        <v>19803</v>
      </c>
    </row>
    <row r="1971" spans="1:11" ht="25.5" x14ac:dyDescent="0.2">
      <c r="A1971" s="261">
        <v>92483</v>
      </c>
      <c r="B1971" s="262" t="s">
        <v>6917</v>
      </c>
      <c r="C1971" s="263" t="s">
        <v>738</v>
      </c>
      <c r="D1971" s="264" t="s">
        <v>14850</v>
      </c>
      <c r="F1971" s="266"/>
      <c r="G1971" s="261" t="s">
        <v>19804</v>
      </c>
      <c r="H1971" s="262" t="s">
        <v>6917</v>
      </c>
      <c r="I1971" s="263" t="s">
        <v>738</v>
      </c>
      <c r="J1971" s="264" t="s">
        <v>14850</v>
      </c>
      <c r="K1971" s="264" t="s">
        <v>19805</v>
      </c>
    </row>
    <row r="1972" spans="1:11" ht="25.5" x14ac:dyDescent="0.2">
      <c r="A1972" s="261">
        <v>92484</v>
      </c>
      <c r="B1972" s="262" t="s">
        <v>6918</v>
      </c>
      <c r="C1972" s="263" t="s">
        <v>738</v>
      </c>
      <c r="D1972" s="264" t="s">
        <v>19806</v>
      </c>
      <c r="F1972" s="266"/>
      <c r="G1972" s="267" t="s">
        <v>19807</v>
      </c>
      <c r="H1972" s="262" t="s">
        <v>6918</v>
      </c>
      <c r="I1972" s="263" t="s">
        <v>738</v>
      </c>
      <c r="J1972" s="264" t="s">
        <v>19806</v>
      </c>
      <c r="K1972" s="264" t="s">
        <v>5675</v>
      </c>
    </row>
    <row r="1973" spans="1:11" ht="25.5" x14ac:dyDescent="0.2">
      <c r="A1973" s="261">
        <v>92485</v>
      </c>
      <c r="B1973" s="262" t="s">
        <v>6919</v>
      </c>
      <c r="C1973" s="263" t="s">
        <v>738</v>
      </c>
      <c r="D1973" s="264" t="s">
        <v>19808</v>
      </c>
      <c r="F1973" s="266"/>
      <c r="G1973" s="267" t="s">
        <v>19809</v>
      </c>
      <c r="H1973" s="262" t="s">
        <v>6919</v>
      </c>
      <c r="I1973" s="263" t="s">
        <v>738</v>
      </c>
      <c r="J1973" s="264" t="s">
        <v>19808</v>
      </c>
      <c r="K1973" s="264" t="s">
        <v>19810</v>
      </c>
    </row>
    <row r="1974" spans="1:11" ht="25.5" x14ac:dyDescent="0.2">
      <c r="A1974" s="261">
        <v>92486</v>
      </c>
      <c r="B1974" s="262" t="s">
        <v>6920</v>
      </c>
      <c r="C1974" s="263" t="s">
        <v>738</v>
      </c>
      <c r="D1974" s="264" t="s">
        <v>13067</v>
      </c>
      <c r="F1974" s="266"/>
      <c r="G1974" s="267" t="s">
        <v>19811</v>
      </c>
      <c r="H1974" s="262" t="s">
        <v>6920</v>
      </c>
      <c r="I1974" s="263" t="s">
        <v>738</v>
      </c>
      <c r="J1974" s="264" t="s">
        <v>13067</v>
      </c>
      <c r="K1974" s="264" t="s">
        <v>19812</v>
      </c>
    </row>
    <row r="1975" spans="1:11" ht="38.25" x14ac:dyDescent="0.2">
      <c r="A1975" s="261">
        <v>92487</v>
      </c>
      <c r="B1975" s="262" t="s">
        <v>6921</v>
      </c>
      <c r="C1975" s="263" t="s">
        <v>738</v>
      </c>
      <c r="D1975" s="264" t="s">
        <v>19813</v>
      </c>
      <c r="F1975" s="266"/>
      <c r="G1975" s="261" t="s">
        <v>19814</v>
      </c>
      <c r="H1975" s="262" t="s">
        <v>6921</v>
      </c>
      <c r="I1975" s="263" t="s">
        <v>738</v>
      </c>
      <c r="J1975" s="264" t="s">
        <v>19813</v>
      </c>
      <c r="K1975" s="264" t="s">
        <v>19815</v>
      </c>
    </row>
    <row r="1976" spans="1:11" ht="38.25" x14ac:dyDescent="0.2">
      <c r="A1976" s="261">
        <v>92488</v>
      </c>
      <c r="B1976" s="262" t="s">
        <v>6922</v>
      </c>
      <c r="C1976" s="263" t="s">
        <v>738</v>
      </c>
      <c r="D1976" s="264" t="s">
        <v>6725</v>
      </c>
      <c r="F1976" s="266"/>
      <c r="G1976" s="261" t="s">
        <v>19816</v>
      </c>
      <c r="H1976" s="262" t="s">
        <v>6922</v>
      </c>
      <c r="I1976" s="263" t="s">
        <v>738</v>
      </c>
      <c r="J1976" s="264" t="s">
        <v>6725</v>
      </c>
      <c r="K1976" s="264" t="s">
        <v>16252</v>
      </c>
    </row>
    <row r="1977" spans="1:11" ht="38.25" x14ac:dyDescent="0.2">
      <c r="A1977" s="261">
        <v>92489</v>
      </c>
      <c r="B1977" s="262" t="s">
        <v>6924</v>
      </c>
      <c r="C1977" s="263" t="s">
        <v>738</v>
      </c>
      <c r="D1977" s="264" t="s">
        <v>14302</v>
      </c>
      <c r="F1977" s="266"/>
      <c r="G1977" s="261" t="s">
        <v>19817</v>
      </c>
      <c r="H1977" s="262" t="s">
        <v>6924</v>
      </c>
      <c r="I1977" s="263" t="s">
        <v>738</v>
      </c>
      <c r="J1977" s="264" t="s">
        <v>14302</v>
      </c>
      <c r="K1977" s="264" t="s">
        <v>6974</v>
      </c>
    </row>
    <row r="1978" spans="1:11" ht="38.25" x14ac:dyDescent="0.2">
      <c r="A1978" s="261">
        <v>92490</v>
      </c>
      <c r="B1978" s="262" t="s">
        <v>6925</v>
      </c>
      <c r="C1978" s="263" t="s">
        <v>738</v>
      </c>
      <c r="D1978" s="264" t="s">
        <v>14580</v>
      </c>
      <c r="F1978" s="266"/>
      <c r="G1978" s="261" t="s">
        <v>19818</v>
      </c>
      <c r="H1978" s="262" t="s">
        <v>6925</v>
      </c>
      <c r="I1978" s="263" t="s">
        <v>738</v>
      </c>
      <c r="J1978" s="264" t="s">
        <v>14580</v>
      </c>
      <c r="K1978" s="264" t="s">
        <v>14605</v>
      </c>
    </row>
    <row r="1979" spans="1:11" ht="38.25" x14ac:dyDescent="0.2">
      <c r="A1979" s="261">
        <v>92491</v>
      </c>
      <c r="B1979" s="262" t="s">
        <v>6926</v>
      </c>
      <c r="C1979" s="263" t="s">
        <v>738</v>
      </c>
      <c r="D1979" s="264" t="s">
        <v>19631</v>
      </c>
      <c r="F1979" s="266"/>
      <c r="G1979" s="261" t="s">
        <v>19819</v>
      </c>
      <c r="H1979" s="262" t="s">
        <v>6926</v>
      </c>
      <c r="I1979" s="263" t="s">
        <v>738</v>
      </c>
      <c r="J1979" s="264" t="s">
        <v>19631</v>
      </c>
      <c r="K1979" s="264" t="s">
        <v>16252</v>
      </c>
    </row>
    <row r="1980" spans="1:11" ht="38.25" x14ac:dyDescent="0.2">
      <c r="A1980" s="261">
        <v>92492</v>
      </c>
      <c r="B1980" s="262" t="s">
        <v>6928</v>
      </c>
      <c r="C1980" s="263" t="s">
        <v>738</v>
      </c>
      <c r="D1980" s="264" t="s">
        <v>19820</v>
      </c>
      <c r="F1980" s="266"/>
      <c r="G1980" s="261" t="s">
        <v>19821</v>
      </c>
      <c r="H1980" s="262" t="s">
        <v>6928</v>
      </c>
      <c r="I1980" s="263" t="s">
        <v>738</v>
      </c>
      <c r="J1980" s="264" t="s">
        <v>19820</v>
      </c>
      <c r="K1980" s="264" t="s">
        <v>12497</v>
      </c>
    </row>
    <row r="1981" spans="1:11" ht="38.25" x14ac:dyDescent="0.2">
      <c r="A1981" s="261">
        <v>92493</v>
      </c>
      <c r="B1981" s="262" t="s">
        <v>6929</v>
      </c>
      <c r="C1981" s="263" t="s">
        <v>738</v>
      </c>
      <c r="D1981" s="264" t="s">
        <v>19822</v>
      </c>
      <c r="F1981" s="266"/>
      <c r="G1981" s="261" t="s">
        <v>19823</v>
      </c>
      <c r="H1981" s="262" t="s">
        <v>6929</v>
      </c>
      <c r="I1981" s="263" t="s">
        <v>738</v>
      </c>
      <c r="J1981" s="264" t="s">
        <v>19822</v>
      </c>
      <c r="K1981" s="264" t="s">
        <v>12699</v>
      </c>
    </row>
    <row r="1982" spans="1:11" ht="38.25" x14ac:dyDescent="0.2">
      <c r="A1982" s="261">
        <v>92494</v>
      </c>
      <c r="B1982" s="262" t="s">
        <v>6931</v>
      </c>
      <c r="C1982" s="263" t="s">
        <v>738</v>
      </c>
      <c r="D1982" s="264" t="s">
        <v>19824</v>
      </c>
      <c r="F1982" s="266"/>
      <c r="G1982" s="261" t="s">
        <v>19825</v>
      </c>
      <c r="H1982" s="262" t="s">
        <v>6931</v>
      </c>
      <c r="I1982" s="263" t="s">
        <v>738</v>
      </c>
      <c r="J1982" s="264" t="s">
        <v>19824</v>
      </c>
      <c r="K1982" s="264" t="s">
        <v>11406</v>
      </c>
    </row>
    <row r="1983" spans="1:11" ht="38.25" x14ac:dyDescent="0.2">
      <c r="A1983" s="261">
        <v>92495</v>
      </c>
      <c r="B1983" s="262" t="s">
        <v>6932</v>
      </c>
      <c r="C1983" s="263" t="s">
        <v>738</v>
      </c>
      <c r="D1983" s="264" t="s">
        <v>18215</v>
      </c>
      <c r="F1983" s="266"/>
      <c r="G1983" s="261" t="s">
        <v>19826</v>
      </c>
      <c r="H1983" s="262" t="s">
        <v>6932</v>
      </c>
      <c r="I1983" s="263" t="s">
        <v>738</v>
      </c>
      <c r="J1983" s="264" t="s">
        <v>18215</v>
      </c>
      <c r="K1983" s="264" t="s">
        <v>19827</v>
      </c>
    </row>
    <row r="1984" spans="1:11" ht="38.25" x14ac:dyDescent="0.2">
      <c r="A1984" s="261">
        <v>92496</v>
      </c>
      <c r="B1984" s="262" t="s">
        <v>6933</v>
      </c>
      <c r="C1984" s="263" t="s">
        <v>738</v>
      </c>
      <c r="D1984" s="264" t="s">
        <v>19828</v>
      </c>
      <c r="F1984" s="266"/>
      <c r="G1984" s="261" t="s">
        <v>19829</v>
      </c>
      <c r="H1984" s="262" t="s">
        <v>6933</v>
      </c>
      <c r="I1984" s="263" t="s">
        <v>738</v>
      </c>
      <c r="J1984" s="264" t="s">
        <v>19828</v>
      </c>
      <c r="K1984" s="264" t="s">
        <v>19830</v>
      </c>
    </row>
    <row r="1985" spans="1:11" ht="38.25" x14ac:dyDescent="0.2">
      <c r="A1985" s="261">
        <v>92497</v>
      </c>
      <c r="B1985" s="262" t="s">
        <v>6934</v>
      </c>
      <c r="C1985" s="263" t="s">
        <v>738</v>
      </c>
      <c r="D1985" s="264" t="s">
        <v>19831</v>
      </c>
      <c r="F1985" s="266"/>
      <c r="G1985" s="261" t="s">
        <v>19832</v>
      </c>
      <c r="H1985" s="262" t="s">
        <v>6934</v>
      </c>
      <c r="I1985" s="263" t="s">
        <v>738</v>
      </c>
      <c r="J1985" s="264" t="s">
        <v>19831</v>
      </c>
      <c r="K1985" s="264" t="s">
        <v>5147</v>
      </c>
    </row>
    <row r="1986" spans="1:11" ht="38.25" x14ac:dyDescent="0.2">
      <c r="A1986" s="261">
        <v>92498</v>
      </c>
      <c r="B1986" s="262" t="s">
        <v>6935</v>
      </c>
      <c r="C1986" s="263" t="s">
        <v>738</v>
      </c>
      <c r="D1986" s="264" t="s">
        <v>19833</v>
      </c>
      <c r="F1986" s="266"/>
      <c r="G1986" s="261" t="s">
        <v>19834</v>
      </c>
      <c r="H1986" s="262" t="s">
        <v>6935</v>
      </c>
      <c r="I1986" s="263" t="s">
        <v>738</v>
      </c>
      <c r="J1986" s="264" t="s">
        <v>19833</v>
      </c>
      <c r="K1986" s="264" t="s">
        <v>9067</v>
      </c>
    </row>
    <row r="1987" spans="1:11" ht="38.25" x14ac:dyDescent="0.2">
      <c r="A1987" s="261">
        <v>92499</v>
      </c>
      <c r="B1987" s="262" t="s">
        <v>6936</v>
      </c>
      <c r="C1987" s="263" t="s">
        <v>738</v>
      </c>
      <c r="D1987" s="264" t="s">
        <v>19835</v>
      </c>
      <c r="F1987" s="266"/>
      <c r="G1987" s="261" t="s">
        <v>19836</v>
      </c>
      <c r="H1987" s="262" t="s">
        <v>6936</v>
      </c>
      <c r="I1987" s="263" t="s">
        <v>738</v>
      </c>
      <c r="J1987" s="264" t="s">
        <v>19835</v>
      </c>
      <c r="K1987" s="264" t="s">
        <v>19837</v>
      </c>
    </row>
    <row r="1988" spans="1:11" ht="38.25" x14ac:dyDescent="0.2">
      <c r="A1988" s="261">
        <v>92500</v>
      </c>
      <c r="B1988" s="262" t="s">
        <v>6937</v>
      </c>
      <c r="C1988" s="263" t="s">
        <v>738</v>
      </c>
      <c r="D1988" s="264" t="s">
        <v>19838</v>
      </c>
      <c r="F1988" s="266"/>
      <c r="G1988" s="261" t="s">
        <v>19839</v>
      </c>
      <c r="H1988" s="262" t="s">
        <v>6937</v>
      </c>
      <c r="I1988" s="263" t="s">
        <v>738</v>
      </c>
      <c r="J1988" s="264" t="s">
        <v>19838</v>
      </c>
      <c r="K1988" s="264" t="s">
        <v>19840</v>
      </c>
    </row>
    <row r="1989" spans="1:11" ht="38.25" x14ac:dyDescent="0.2">
      <c r="A1989" s="261">
        <v>92501</v>
      </c>
      <c r="B1989" s="262" t="s">
        <v>6938</v>
      </c>
      <c r="C1989" s="263" t="s">
        <v>738</v>
      </c>
      <c r="D1989" s="264" t="s">
        <v>19841</v>
      </c>
      <c r="F1989" s="266"/>
      <c r="G1989" s="261" t="s">
        <v>19842</v>
      </c>
      <c r="H1989" s="262" t="s">
        <v>6938</v>
      </c>
      <c r="I1989" s="263" t="s">
        <v>738</v>
      </c>
      <c r="J1989" s="264" t="s">
        <v>19841</v>
      </c>
      <c r="K1989" s="264" t="s">
        <v>19843</v>
      </c>
    </row>
    <row r="1990" spans="1:11" ht="38.25" x14ac:dyDescent="0.2">
      <c r="A1990" s="261">
        <v>92502</v>
      </c>
      <c r="B1990" s="262" t="s">
        <v>6940</v>
      </c>
      <c r="C1990" s="263" t="s">
        <v>738</v>
      </c>
      <c r="D1990" s="264" t="s">
        <v>14283</v>
      </c>
      <c r="F1990" s="266"/>
      <c r="G1990" s="261" t="s">
        <v>19844</v>
      </c>
      <c r="H1990" s="262" t="s">
        <v>6940</v>
      </c>
      <c r="I1990" s="263" t="s">
        <v>738</v>
      </c>
      <c r="J1990" s="264" t="s">
        <v>14283</v>
      </c>
      <c r="K1990" s="264" t="s">
        <v>16310</v>
      </c>
    </row>
    <row r="1991" spans="1:11" ht="38.25" x14ac:dyDescent="0.2">
      <c r="A1991" s="261">
        <v>92503</v>
      </c>
      <c r="B1991" s="262" t="s">
        <v>6941</v>
      </c>
      <c r="C1991" s="263" t="s">
        <v>738</v>
      </c>
      <c r="D1991" s="264" t="s">
        <v>14631</v>
      </c>
      <c r="F1991" s="266"/>
      <c r="G1991" s="261" t="s">
        <v>19845</v>
      </c>
      <c r="H1991" s="262" t="s">
        <v>6941</v>
      </c>
      <c r="I1991" s="263" t="s">
        <v>738</v>
      </c>
      <c r="J1991" s="264" t="s">
        <v>14631</v>
      </c>
      <c r="K1991" s="264" t="s">
        <v>19846</v>
      </c>
    </row>
    <row r="1992" spans="1:11" ht="38.25" x14ac:dyDescent="0.2">
      <c r="A1992" s="261">
        <v>92504</v>
      </c>
      <c r="B1992" s="262" t="s">
        <v>6942</v>
      </c>
      <c r="C1992" s="263" t="s">
        <v>738</v>
      </c>
      <c r="D1992" s="264" t="s">
        <v>14170</v>
      </c>
      <c r="F1992" s="266"/>
      <c r="G1992" s="261" t="s">
        <v>19847</v>
      </c>
      <c r="H1992" s="262" t="s">
        <v>6942</v>
      </c>
      <c r="I1992" s="263" t="s">
        <v>738</v>
      </c>
      <c r="J1992" s="264" t="s">
        <v>14170</v>
      </c>
      <c r="K1992" s="264" t="s">
        <v>19848</v>
      </c>
    </row>
    <row r="1993" spans="1:11" ht="38.25" x14ac:dyDescent="0.2">
      <c r="A1993" s="261">
        <v>92505</v>
      </c>
      <c r="B1993" s="262" t="s">
        <v>6943</v>
      </c>
      <c r="C1993" s="263" t="s">
        <v>738</v>
      </c>
      <c r="D1993" s="264" t="s">
        <v>14626</v>
      </c>
      <c r="F1993" s="266"/>
      <c r="G1993" s="261" t="s">
        <v>19849</v>
      </c>
      <c r="H1993" s="262" t="s">
        <v>6943</v>
      </c>
      <c r="I1993" s="263" t="s">
        <v>738</v>
      </c>
      <c r="J1993" s="264" t="s">
        <v>14626</v>
      </c>
      <c r="K1993" s="264" t="s">
        <v>18677</v>
      </c>
    </row>
    <row r="1994" spans="1:11" ht="38.25" x14ac:dyDescent="0.2">
      <c r="A1994" s="261">
        <v>92506</v>
      </c>
      <c r="B1994" s="262" t="s">
        <v>6944</v>
      </c>
      <c r="C1994" s="263" t="s">
        <v>738</v>
      </c>
      <c r="D1994" s="264" t="s">
        <v>19850</v>
      </c>
      <c r="F1994" s="266"/>
      <c r="G1994" s="261" t="s">
        <v>19851</v>
      </c>
      <c r="H1994" s="262" t="s">
        <v>6944</v>
      </c>
      <c r="I1994" s="263" t="s">
        <v>738</v>
      </c>
      <c r="J1994" s="264" t="s">
        <v>19850</v>
      </c>
      <c r="K1994" s="264" t="s">
        <v>5027</v>
      </c>
    </row>
    <row r="1995" spans="1:11" ht="25.5" x14ac:dyDescent="0.2">
      <c r="A1995" s="261">
        <v>92507</v>
      </c>
      <c r="B1995" s="262" t="s">
        <v>6945</v>
      </c>
      <c r="C1995" s="263" t="s">
        <v>738</v>
      </c>
      <c r="D1995" s="264" t="s">
        <v>19852</v>
      </c>
      <c r="F1995" s="266"/>
      <c r="G1995" s="261" t="s">
        <v>19853</v>
      </c>
      <c r="H1995" s="262" t="s">
        <v>6945</v>
      </c>
      <c r="I1995" s="263" t="s">
        <v>738</v>
      </c>
      <c r="J1995" s="264" t="s">
        <v>19852</v>
      </c>
      <c r="K1995" s="264" t="s">
        <v>14009</v>
      </c>
    </row>
    <row r="1996" spans="1:11" ht="25.5" x14ac:dyDescent="0.2">
      <c r="A1996" s="261">
        <v>92508</v>
      </c>
      <c r="B1996" s="262" t="s">
        <v>6947</v>
      </c>
      <c r="C1996" s="263" t="s">
        <v>738</v>
      </c>
      <c r="D1996" s="264" t="s">
        <v>14002</v>
      </c>
      <c r="F1996" s="266"/>
      <c r="G1996" s="261" t="s">
        <v>19854</v>
      </c>
      <c r="H1996" s="262" t="s">
        <v>6947</v>
      </c>
      <c r="I1996" s="263" t="s">
        <v>738</v>
      </c>
      <c r="J1996" s="264" t="s">
        <v>14002</v>
      </c>
      <c r="K1996" s="264" t="s">
        <v>19855</v>
      </c>
    </row>
    <row r="1997" spans="1:11" ht="25.5" x14ac:dyDescent="0.2">
      <c r="A1997" s="261">
        <v>92509</v>
      </c>
      <c r="B1997" s="262" t="s">
        <v>6948</v>
      </c>
      <c r="C1997" s="263" t="s">
        <v>738</v>
      </c>
      <c r="D1997" s="264" t="s">
        <v>19856</v>
      </c>
      <c r="F1997" s="266"/>
      <c r="G1997" s="261" t="s">
        <v>19857</v>
      </c>
      <c r="H1997" s="262" t="s">
        <v>6948</v>
      </c>
      <c r="I1997" s="263" t="s">
        <v>738</v>
      </c>
      <c r="J1997" s="264" t="s">
        <v>19856</v>
      </c>
      <c r="K1997" s="264" t="s">
        <v>11145</v>
      </c>
    </row>
    <row r="1998" spans="1:11" ht="25.5" x14ac:dyDescent="0.2">
      <c r="A1998" s="261">
        <v>92510</v>
      </c>
      <c r="B1998" s="262" t="s">
        <v>6950</v>
      </c>
      <c r="C1998" s="263" t="s">
        <v>738</v>
      </c>
      <c r="D1998" s="264" t="s">
        <v>15083</v>
      </c>
      <c r="F1998" s="266"/>
      <c r="G1998" s="261" t="s">
        <v>19858</v>
      </c>
      <c r="H1998" s="262" t="s">
        <v>6950</v>
      </c>
      <c r="I1998" s="263" t="s">
        <v>738</v>
      </c>
      <c r="J1998" s="264" t="s">
        <v>15083</v>
      </c>
      <c r="K1998" s="264" t="s">
        <v>12952</v>
      </c>
    </row>
    <row r="1999" spans="1:11" ht="25.5" x14ac:dyDescent="0.2">
      <c r="A1999" s="261">
        <v>92511</v>
      </c>
      <c r="B1999" s="262" t="s">
        <v>6951</v>
      </c>
      <c r="C1999" s="263" t="s">
        <v>738</v>
      </c>
      <c r="D1999" s="264" t="s">
        <v>19859</v>
      </c>
      <c r="F1999" s="266"/>
      <c r="G1999" s="261" t="s">
        <v>19860</v>
      </c>
      <c r="H1999" s="262" t="s">
        <v>6951</v>
      </c>
      <c r="I1999" s="263" t="s">
        <v>738</v>
      </c>
      <c r="J1999" s="264" t="s">
        <v>19859</v>
      </c>
      <c r="K1999" s="264" t="s">
        <v>19785</v>
      </c>
    </row>
    <row r="2000" spans="1:11" ht="25.5" x14ac:dyDescent="0.2">
      <c r="A2000" s="261">
        <v>92512</v>
      </c>
      <c r="B2000" s="262" t="s">
        <v>6952</v>
      </c>
      <c r="C2000" s="263" t="s">
        <v>738</v>
      </c>
      <c r="D2000" s="264" t="s">
        <v>19861</v>
      </c>
      <c r="F2000" s="266"/>
      <c r="G2000" s="261" t="s">
        <v>19862</v>
      </c>
      <c r="H2000" s="262" t="s">
        <v>6952</v>
      </c>
      <c r="I2000" s="263" t="s">
        <v>738</v>
      </c>
      <c r="J2000" s="264" t="s">
        <v>19861</v>
      </c>
      <c r="K2000" s="264" t="s">
        <v>19863</v>
      </c>
    </row>
    <row r="2001" spans="1:11" ht="25.5" x14ac:dyDescent="0.2">
      <c r="A2001" s="261">
        <v>92513</v>
      </c>
      <c r="B2001" s="262" t="s">
        <v>6953</v>
      </c>
      <c r="C2001" s="263" t="s">
        <v>738</v>
      </c>
      <c r="D2001" s="264" t="s">
        <v>19864</v>
      </c>
      <c r="F2001" s="266"/>
      <c r="G2001" s="261" t="s">
        <v>19865</v>
      </c>
      <c r="H2001" s="262" t="s">
        <v>6953</v>
      </c>
      <c r="I2001" s="263" t="s">
        <v>738</v>
      </c>
      <c r="J2001" s="264" t="s">
        <v>19864</v>
      </c>
      <c r="K2001" s="264" t="s">
        <v>14001</v>
      </c>
    </row>
    <row r="2002" spans="1:11" ht="25.5" x14ac:dyDescent="0.2">
      <c r="A2002" s="261">
        <v>92514</v>
      </c>
      <c r="B2002" s="262" t="s">
        <v>6955</v>
      </c>
      <c r="C2002" s="263" t="s">
        <v>738</v>
      </c>
      <c r="D2002" s="264" t="s">
        <v>19866</v>
      </c>
      <c r="F2002" s="266"/>
      <c r="G2002" s="261" t="s">
        <v>19867</v>
      </c>
      <c r="H2002" s="262" t="s">
        <v>6955</v>
      </c>
      <c r="I2002" s="263" t="s">
        <v>738</v>
      </c>
      <c r="J2002" s="264" t="s">
        <v>19866</v>
      </c>
      <c r="K2002" s="264" t="s">
        <v>17863</v>
      </c>
    </row>
    <row r="2003" spans="1:11" ht="25.5" x14ac:dyDescent="0.2">
      <c r="A2003" s="261">
        <v>92515</v>
      </c>
      <c r="B2003" s="262" t="s">
        <v>6956</v>
      </c>
      <c r="C2003" s="263" t="s">
        <v>738</v>
      </c>
      <c r="D2003" s="264" t="s">
        <v>13517</v>
      </c>
      <c r="F2003" s="266"/>
      <c r="G2003" s="261" t="s">
        <v>19868</v>
      </c>
      <c r="H2003" s="262" t="s">
        <v>6956</v>
      </c>
      <c r="I2003" s="263" t="s">
        <v>738</v>
      </c>
      <c r="J2003" s="264" t="s">
        <v>13517</v>
      </c>
      <c r="K2003" s="264" t="s">
        <v>19869</v>
      </c>
    </row>
    <row r="2004" spans="1:11" ht="25.5" x14ac:dyDescent="0.2">
      <c r="A2004" s="261">
        <v>92516</v>
      </c>
      <c r="B2004" s="262" t="s">
        <v>6957</v>
      </c>
      <c r="C2004" s="263" t="s">
        <v>738</v>
      </c>
      <c r="D2004" s="264" t="s">
        <v>19870</v>
      </c>
      <c r="F2004" s="266"/>
      <c r="G2004" s="261" t="s">
        <v>19871</v>
      </c>
      <c r="H2004" s="262" t="s">
        <v>6957</v>
      </c>
      <c r="I2004" s="263" t="s">
        <v>738</v>
      </c>
      <c r="J2004" s="264" t="s">
        <v>19870</v>
      </c>
      <c r="K2004" s="264" t="s">
        <v>19872</v>
      </c>
    </row>
    <row r="2005" spans="1:11" ht="25.5" x14ac:dyDescent="0.2">
      <c r="A2005" s="261">
        <v>92517</v>
      </c>
      <c r="B2005" s="262" t="s">
        <v>6958</v>
      </c>
      <c r="C2005" s="263" t="s">
        <v>738</v>
      </c>
      <c r="D2005" s="264" t="s">
        <v>14771</v>
      </c>
      <c r="F2005" s="266"/>
      <c r="G2005" s="261" t="s">
        <v>19873</v>
      </c>
      <c r="H2005" s="262" t="s">
        <v>6958</v>
      </c>
      <c r="I2005" s="263" t="s">
        <v>738</v>
      </c>
      <c r="J2005" s="264" t="s">
        <v>14771</v>
      </c>
      <c r="K2005" s="264" t="s">
        <v>19874</v>
      </c>
    </row>
    <row r="2006" spans="1:11" ht="25.5" x14ac:dyDescent="0.2">
      <c r="A2006" s="261">
        <v>92518</v>
      </c>
      <c r="B2006" s="262" t="s">
        <v>6960</v>
      </c>
      <c r="C2006" s="263" t="s">
        <v>738</v>
      </c>
      <c r="D2006" s="264" t="s">
        <v>8956</v>
      </c>
      <c r="F2006" s="266"/>
      <c r="G2006" s="261" t="s">
        <v>19875</v>
      </c>
      <c r="H2006" s="262" t="s">
        <v>6960</v>
      </c>
      <c r="I2006" s="263" t="s">
        <v>738</v>
      </c>
      <c r="J2006" s="264" t="s">
        <v>8956</v>
      </c>
      <c r="K2006" s="264" t="s">
        <v>14400</v>
      </c>
    </row>
    <row r="2007" spans="1:11" ht="25.5" x14ac:dyDescent="0.2">
      <c r="A2007" s="261">
        <v>92519</v>
      </c>
      <c r="B2007" s="262" t="s">
        <v>6962</v>
      </c>
      <c r="C2007" s="263" t="s">
        <v>738</v>
      </c>
      <c r="D2007" s="264" t="s">
        <v>8362</v>
      </c>
      <c r="F2007" s="266"/>
      <c r="G2007" s="261" t="s">
        <v>19876</v>
      </c>
      <c r="H2007" s="262" t="s">
        <v>6962</v>
      </c>
      <c r="I2007" s="263" t="s">
        <v>738</v>
      </c>
      <c r="J2007" s="264" t="s">
        <v>8362</v>
      </c>
      <c r="K2007" s="264" t="s">
        <v>19877</v>
      </c>
    </row>
    <row r="2008" spans="1:11" ht="25.5" x14ac:dyDescent="0.2">
      <c r="A2008" s="261">
        <v>92520</v>
      </c>
      <c r="B2008" s="262" t="s">
        <v>6963</v>
      </c>
      <c r="C2008" s="263" t="s">
        <v>738</v>
      </c>
      <c r="D2008" s="264" t="s">
        <v>17056</v>
      </c>
      <c r="F2008" s="266"/>
      <c r="G2008" s="261" t="s">
        <v>19878</v>
      </c>
      <c r="H2008" s="262" t="s">
        <v>6963</v>
      </c>
      <c r="I2008" s="263" t="s">
        <v>738</v>
      </c>
      <c r="J2008" s="264" t="s">
        <v>17056</v>
      </c>
      <c r="K2008" s="264" t="s">
        <v>19879</v>
      </c>
    </row>
    <row r="2009" spans="1:11" ht="25.5" x14ac:dyDescent="0.2">
      <c r="A2009" s="261">
        <v>92521</v>
      </c>
      <c r="B2009" s="262" t="s">
        <v>6965</v>
      </c>
      <c r="C2009" s="263" t="s">
        <v>738</v>
      </c>
      <c r="D2009" s="264" t="s">
        <v>19880</v>
      </c>
      <c r="F2009" s="266"/>
      <c r="G2009" s="261" t="s">
        <v>19881</v>
      </c>
      <c r="H2009" s="262" t="s">
        <v>6965</v>
      </c>
      <c r="I2009" s="263" t="s">
        <v>738</v>
      </c>
      <c r="J2009" s="264" t="s">
        <v>19880</v>
      </c>
      <c r="K2009" s="264" t="s">
        <v>19882</v>
      </c>
    </row>
    <row r="2010" spans="1:11" ht="25.5" x14ac:dyDescent="0.2">
      <c r="A2010" s="261">
        <v>92522</v>
      </c>
      <c r="B2010" s="262" t="s">
        <v>6966</v>
      </c>
      <c r="C2010" s="263" t="s">
        <v>738</v>
      </c>
      <c r="D2010" s="264" t="s">
        <v>14088</v>
      </c>
      <c r="F2010" s="266"/>
      <c r="G2010" s="261" t="s">
        <v>19883</v>
      </c>
      <c r="H2010" s="262" t="s">
        <v>6966</v>
      </c>
      <c r="I2010" s="263" t="s">
        <v>738</v>
      </c>
      <c r="J2010" s="264" t="s">
        <v>14088</v>
      </c>
      <c r="K2010" s="264" t="s">
        <v>12285</v>
      </c>
    </row>
    <row r="2011" spans="1:11" ht="25.5" x14ac:dyDescent="0.2">
      <c r="A2011" s="261">
        <v>92523</v>
      </c>
      <c r="B2011" s="262" t="s">
        <v>6967</v>
      </c>
      <c r="C2011" s="263" t="s">
        <v>738</v>
      </c>
      <c r="D2011" s="264" t="s">
        <v>19710</v>
      </c>
      <c r="F2011" s="266"/>
      <c r="G2011" s="261" t="s">
        <v>19884</v>
      </c>
      <c r="H2011" s="262" t="s">
        <v>6967</v>
      </c>
      <c r="I2011" s="263" t="s">
        <v>738</v>
      </c>
      <c r="J2011" s="264" t="s">
        <v>19710</v>
      </c>
      <c r="K2011" s="264" t="s">
        <v>19885</v>
      </c>
    </row>
    <row r="2012" spans="1:11" ht="25.5" x14ac:dyDescent="0.2">
      <c r="A2012" s="261">
        <v>92524</v>
      </c>
      <c r="B2012" s="262" t="s">
        <v>6969</v>
      </c>
      <c r="C2012" s="263" t="s">
        <v>738</v>
      </c>
      <c r="D2012" s="264" t="s">
        <v>4973</v>
      </c>
      <c r="F2012" s="266"/>
      <c r="G2012" s="261" t="s">
        <v>19886</v>
      </c>
      <c r="H2012" s="262" t="s">
        <v>6969</v>
      </c>
      <c r="I2012" s="263" t="s">
        <v>738</v>
      </c>
      <c r="J2012" s="264" t="s">
        <v>4973</v>
      </c>
      <c r="K2012" s="264" t="s">
        <v>19887</v>
      </c>
    </row>
    <row r="2013" spans="1:11" ht="38.25" x14ac:dyDescent="0.2">
      <c r="A2013" s="261">
        <v>92525</v>
      </c>
      <c r="B2013" s="262" t="s">
        <v>6970</v>
      </c>
      <c r="C2013" s="263" t="s">
        <v>738</v>
      </c>
      <c r="D2013" s="264" t="s">
        <v>9360</v>
      </c>
      <c r="F2013" s="266"/>
      <c r="G2013" s="261" t="s">
        <v>19888</v>
      </c>
      <c r="H2013" s="262" t="s">
        <v>6970</v>
      </c>
      <c r="I2013" s="263" t="s">
        <v>738</v>
      </c>
      <c r="J2013" s="264" t="s">
        <v>9360</v>
      </c>
      <c r="K2013" s="264" t="s">
        <v>9770</v>
      </c>
    </row>
    <row r="2014" spans="1:11" ht="25.5" x14ac:dyDescent="0.2">
      <c r="A2014" s="261">
        <v>92526</v>
      </c>
      <c r="B2014" s="262" t="s">
        <v>6972</v>
      </c>
      <c r="C2014" s="263" t="s">
        <v>738</v>
      </c>
      <c r="D2014" s="264" t="s">
        <v>14120</v>
      </c>
      <c r="F2014" s="266"/>
      <c r="G2014" s="261" t="s">
        <v>19889</v>
      </c>
      <c r="H2014" s="262" t="s">
        <v>6972</v>
      </c>
      <c r="I2014" s="263" t="s">
        <v>738</v>
      </c>
      <c r="J2014" s="264" t="s">
        <v>14120</v>
      </c>
      <c r="K2014" s="264" t="s">
        <v>8444</v>
      </c>
    </row>
    <row r="2015" spans="1:11" ht="25.5" x14ac:dyDescent="0.2">
      <c r="A2015" s="261">
        <v>92527</v>
      </c>
      <c r="B2015" s="262" t="s">
        <v>6973</v>
      </c>
      <c r="C2015" s="263" t="s">
        <v>738</v>
      </c>
      <c r="D2015" s="264" t="s">
        <v>7973</v>
      </c>
      <c r="F2015" s="266"/>
      <c r="G2015" s="261" t="s">
        <v>19890</v>
      </c>
      <c r="H2015" s="262" t="s">
        <v>6973</v>
      </c>
      <c r="I2015" s="263" t="s">
        <v>738</v>
      </c>
      <c r="J2015" s="264" t="s">
        <v>7973</v>
      </c>
      <c r="K2015" s="264" t="s">
        <v>14299</v>
      </c>
    </row>
    <row r="2016" spans="1:11" ht="25.5" x14ac:dyDescent="0.2">
      <c r="A2016" s="261">
        <v>92528</v>
      </c>
      <c r="B2016" s="262" t="s">
        <v>6975</v>
      </c>
      <c r="C2016" s="263" t="s">
        <v>738</v>
      </c>
      <c r="D2016" s="264" t="s">
        <v>4837</v>
      </c>
      <c r="F2016" s="266"/>
      <c r="G2016" s="261" t="s">
        <v>19891</v>
      </c>
      <c r="H2016" s="262" t="s">
        <v>6975</v>
      </c>
      <c r="I2016" s="263" t="s">
        <v>738</v>
      </c>
      <c r="J2016" s="264" t="s">
        <v>4837</v>
      </c>
      <c r="K2016" s="264" t="s">
        <v>11128</v>
      </c>
    </row>
    <row r="2017" spans="1:11" ht="38.25" x14ac:dyDescent="0.2">
      <c r="A2017" s="261">
        <v>92529</v>
      </c>
      <c r="B2017" s="262" t="s">
        <v>6976</v>
      </c>
      <c r="C2017" s="263" t="s">
        <v>738</v>
      </c>
      <c r="D2017" s="264" t="s">
        <v>5125</v>
      </c>
      <c r="F2017" s="266"/>
      <c r="G2017" s="261" t="s">
        <v>19892</v>
      </c>
      <c r="H2017" s="262" t="s">
        <v>6976</v>
      </c>
      <c r="I2017" s="263" t="s">
        <v>738</v>
      </c>
      <c r="J2017" s="264" t="s">
        <v>5125</v>
      </c>
      <c r="K2017" s="264" t="s">
        <v>19893</v>
      </c>
    </row>
    <row r="2018" spans="1:11" ht="25.5" x14ac:dyDescent="0.2">
      <c r="A2018" s="261">
        <v>92530</v>
      </c>
      <c r="B2018" s="262" t="s">
        <v>6977</v>
      </c>
      <c r="C2018" s="263" t="s">
        <v>738</v>
      </c>
      <c r="D2018" s="264" t="s">
        <v>19894</v>
      </c>
      <c r="F2018" s="266"/>
      <c r="G2018" s="261" t="s">
        <v>19895</v>
      </c>
      <c r="H2018" s="262" t="s">
        <v>6977</v>
      </c>
      <c r="I2018" s="263" t="s">
        <v>738</v>
      </c>
      <c r="J2018" s="264" t="s">
        <v>19894</v>
      </c>
      <c r="K2018" s="264" t="s">
        <v>12928</v>
      </c>
    </row>
    <row r="2019" spans="1:11" ht="25.5" x14ac:dyDescent="0.2">
      <c r="A2019" s="261">
        <v>92531</v>
      </c>
      <c r="B2019" s="262" t="s">
        <v>6979</v>
      </c>
      <c r="C2019" s="263" t="s">
        <v>738</v>
      </c>
      <c r="D2019" s="264" t="s">
        <v>19896</v>
      </c>
      <c r="F2019" s="266"/>
      <c r="G2019" s="261" t="s">
        <v>19897</v>
      </c>
      <c r="H2019" s="262" t="s">
        <v>6979</v>
      </c>
      <c r="I2019" s="263" t="s">
        <v>738</v>
      </c>
      <c r="J2019" s="264" t="s">
        <v>19896</v>
      </c>
      <c r="K2019" s="264" t="s">
        <v>12180</v>
      </c>
    </row>
    <row r="2020" spans="1:11" ht="25.5" x14ac:dyDescent="0.2">
      <c r="A2020" s="261">
        <v>92532</v>
      </c>
      <c r="B2020" s="262" t="s">
        <v>6980</v>
      </c>
      <c r="C2020" s="263" t="s">
        <v>738</v>
      </c>
      <c r="D2020" s="264" t="s">
        <v>19898</v>
      </c>
      <c r="F2020" s="266"/>
      <c r="G2020" s="261" t="s">
        <v>19899</v>
      </c>
      <c r="H2020" s="262" t="s">
        <v>6980</v>
      </c>
      <c r="I2020" s="263" t="s">
        <v>738</v>
      </c>
      <c r="J2020" s="264" t="s">
        <v>19898</v>
      </c>
      <c r="K2020" s="264" t="s">
        <v>19900</v>
      </c>
    </row>
    <row r="2021" spans="1:11" ht="38.25" x14ac:dyDescent="0.2">
      <c r="A2021" s="261">
        <v>92533</v>
      </c>
      <c r="B2021" s="262" t="s">
        <v>6981</v>
      </c>
      <c r="C2021" s="263" t="s">
        <v>738</v>
      </c>
      <c r="D2021" s="264" t="s">
        <v>13368</v>
      </c>
      <c r="F2021" s="266"/>
      <c r="G2021" s="261" t="s">
        <v>19901</v>
      </c>
      <c r="H2021" s="262" t="s">
        <v>6981</v>
      </c>
      <c r="I2021" s="263" t="s">
        <v>738</v>
      </c>
      <c r="J2021" s="264" t="s">
        <v>13368</v>
      </c>
      <c r="K2021" s="264" t="s">
        <v>19902</v>
      </c>
    </row>
    <row r="2022" spans="1:11" ht="25.5" x14ac:dyDescent="0.2">
      <c r="A2022" s="261">
        <v>92534</v>
      </c>
      <c r="B2022" s="262" t="s">
        <v>6983</v>
      </c>
      <c r="C2022" s="263" t="s">
        <v>738</v>
      </c>
      <c r="D2022" s="264" t="s">
        <v>7586</v>
      </c>
      <c r="F2022" s="266"/>
      <c r="G2022" s="261" t="s">
        <v>19903</v>
      </c>
      <c r="H2022" s="262" t="s">
        <v>6983</v>
      </c>
      <c r="I2022" s="263" t="s">
        <v>738</v>
      </c>
      <c r="J2022" s="264" t="s">
        <v>7586</v>
      </c>
      <c r="K2022" s="264" t="s">
        <v>7362</v>
      </c>
    </row>
    <row r="2023" spans="1:11" ht="25.5" x14ac:dyDescent="0.2">
      <c r="A2023" s="261">
        <v>92535</v>
      </c>
      <c r="B2023" s="262" t="s">
        <v>6984</v>
      </c>
      <c r="C2023" s="263" t="s">
        <v>738</v>
      </c>
      <c r="D2023" s="264" t="s">
        <v>19904</v>
      </c>
      <c r="F2023" s="266"/>
      <c r="G2023" s="261" t="s">
        <v>19905</v>
      </c>
      <c r="H2023" s="262" t="s">
        <v>6984</v>
      </c>
      <c r="I2023" s="263" t="s">
        <v>738</v>
      </c>
      <c r="J2023" s="264" t="s">
        <v>19904</v>
      </c>
      <c r="K2023" s="264" t="s">
        <v>6872</v>
      </c>
    </row>
    <row r="2024" spans="1:11" ht="25.5" x14ac:dyDescent="0.2">
      <c r="A2024" s="261">
        <v>92536</v>
      </c>
      <c r="B2024" s="262" t="s">
        <v>6985</v>
      </c>
      <c r="C2024" s="263" t="s">
        <v>738</v>
      </c>
      <c r="D2024" s="264" t="s">
        <v>14112</v>
      </c>
      <c r="F2024" s="266"/>
      <c r="G2024" s="261" t="s">
        <v>19906</v>
      </c>
      <c r="H2024" s="262" t="s">
        <v>6985</v>
      </c>
      <c r="I2024" s="263" t="s">
        <v>738</v>
      </c>
      <c r="J2024" s="264" t="s">
        <v>14112</v>
      </c>
      <c r="K2024" s="264" t="s">
        <v>10941</v>
      </c>
    </row>
    <row r="2025" spans="1:11" ht="38.25" x14ac:dyDescent="0.2">
      <c r="A2025" s="261">
        <v>92537</v>
      </c>
      <c r="B2025" s="262" t="s">
        <v>6987</v>
      </c>
      <c r="C2025" s="263" t="s">
        <v>738</v>
      </c>
      <c r="D2025" s="264" t="s">
        <v>8394</v>
      </c>
      <c r="F2025" s="266"/>
      <c r="G2025" s="261" t="s">
        <v>19907</v>
      </c>
      <c r="H2025" s="262" t="s">
        <v>6987</v>
      </c>
      <c r="I2025" s="263" t="s">
        <v>738</v>
      </c>
      <c r="J2025" s="264" t="s">
        <v>8394</v>
      </c>
      <c r="K2025" s="264" t="s">
        <v>19908</v>
      </c>
    </row>
    <row r="2026" spans="1:11" ht="25.5" x14ac:dyDescent="0.2">
      <c r="A2026" s="261">
        <v>92538</v>
      </c>
      <c r="B2026" s="262" t="s">
        <v>6988</v>
      </c>
      <c r="C2026" s="263" t="s">
        <v>738</v>
      </c>
      <c r="D2026" s="264" t="s">
        <v>12902</v>
      </c>
      <c r="F2026" s="266"/>
      <c r="G2026" s="261" t="s">
        <v>19909</v>
      </c>
      <c r="H2026" s="262" t="s">
        <v>6988</v>
      </c>
      <c r="I2026" s="263" t="s">
        <v>738</v>
      </c>
      <c r="J2026" s="264" t="s">
        <v>12902</v>
      </c>
      <c r="K2026" s="264" t="s">
        <v>8394</v>
      </c>
    </row>
    <row r="2027" spans="1:11" ht="25.5" x14ac:dyDescent="0.2">
      <c r="A2027" s="261">
        <v>95934</v>
      </c>
      <c r="B2027" s="262" t="s">
        <v>6990</v>
      </c>
      <c r="C2027" s="263" t="s">
        <v>738</v>
      </c>
      <c r="D2027" s="264" t="s">
        <v>19910</v>
      </c>
      <c r="F2027" s="266"/>
      <c r="G2027" s="261" t="s">
        <v>19911</v>
      </c>
      <c r="H2027" s="262" t="s">
        <v>6990</v>
      </c>
      <c r="I2027" s="263" t="s">
        <v>738</v>
      </c>
      <c r="J2027" s="264" t="s">
        <v>19910</v>
      </c>
      <c r="K2027" s="264" t="s">
        <v>19912</v>
      </c>
    </row>
    <row r="2028" spans="1:11" ht="25.5" x14ac:dyDescent="0.2">
      <c r="A2028" s="261">
        <v>95935</v>
      </c>
      <c r="B2028" s="262" t="s">
        <v>6991</v>
      </c>
      <c r="C2028" s="263" t="s">
        <v>738</v>
      </c>
      <c r="D2028" s="264" t="s">
        <v>19913</v>
      </c>
      <c r="F2028" s="266"/>
      <c r="G2028" s="261" t="s">
        <v>19914</v>
      </c>
      <c r="H2028" s="262" t="s">
        <v>6991</v>
      </c>
      <c r="I2028" s="263" t="s">
        <v>738</v>
      </c>
      <c r="J2028" s="264" t="s">
        <v>19913</v>
      </c>
      <c r="K2028" s="264" t="s">
        <v>19915</v>
      </c>
    </row>
    <row r="2029" spans="1:11" ht="12.75" x14ac:dyDescent="0.2">
      <c r="A2029" s="261">
        <v>95936</v>
      </c>
      <c r="B2029" s="262" t="s">
        <v>6992</v>
      </c>
      <c r="C2029" s="263" t="s">
        <v>738</v>
      </c>
      <c r="D2029" s="264" t="s">
        <v>19916</v>
      </c>
      <c r="F2029" s="266"/>
      <c r="G2029" s="261" t="s">
        <v>19917</v>
      </c>
      <c r="H2029" s="262" t="s">
        <v>6992</v>
      </c>
      <c r="I2029" s="263" t="s">
        <v>738</v>
      </c>
      <c r="J2029" s="264" t="s">
        <v>19916</v>
      </c>
      <c r="K2029" s="264" t="s">
        <v>19918</v>
      </c>
    </row>
    <row r="2030" spans="1:11" ht="25.5" x14ac:dyDescent="0.2">
      <c r="A2030" s="261">
        <v>95937</v>
      </c>
      <c r="B2030" s="262" t="s">
        <v>6993</v>
      </c>
      <c r="C2030" s="263" t="s">
        <v>738</v>
      </c>
      <c r="D2030" s="264" t="s">
        <v>19919</v>
      </c>
      <c r="F2030" s="266"/>
      <c r="G2030" s="261" t="s">
        <v>19920</v>
      </c>
      <c r="H2030" s="262" t="s">
        <v>6993</v>
      </c>
      <c r="I2030" s="263" t="s">
        <v>738</v>
      </c>
      <c r="J2030" s="264" t="s">
        <v>19919</v>
      </c>
      <c r="K2030" s="264" t="s">
        <v>19921</v>
      </c>
    </row>
    <row r="2031" spans="1:11" ht="25.5" x14ac:dyDescent="0.2">
      <c r="A2031" s="261">
        <v>95938</v>
      </c>
      <c r="B2031" s="262" t="s">
        <v>6994</v>
      </c>
      <c r="C2031" s="263" t="s">
        <v>738</v>
      </c>
      <c r="D2031" s="264" t="s">
        <v>19922</v>
      </c>
      <c r="F2031" s="266"/>
      <c r="G2031" s="261" t="s">
        <v>19923</v>
      </c>
      <c r="H2031" s="262" t="s">
        <v>6994</v>
      </c>
      <c r="I2031" s="263" t="s">
        <v>738</v>
      </c>
      <c r="J2031" s="264" t="s">
        <v>19922</v>
      </c>
      <c r="K2031" s="264" t="s">
        <v>19924</v>
      </c>
    </row>
    <row r="2032" spans="1:11" ht="25.5" x14ac:dyDescent="0.2">
      <c r="A2032" s="261">
        <v>95939</v>
      </c>
      <c r="B2032" s="262" t="s">
        <v>6995</v>
      </c>
      <c r="C2032" s="263" t="s">
        <v>738</v>
      </c>
      <c r="D2032" s="264" t="s">
        <v>19925</v>
      </c>
      <c r="F2032" s="266"/>
      <c r="G2032" s="261" t="s">
        <v>19926</v>
      </c>
      <c r="H2032" s="262" t="s">
        <v>6995</v>
      </c>
      <c r="I2032" s="263" t="s">
        <v>738</v>
      </c>
      <c r="J2032" s="264" t="s">
        <v>19925</v>
      </c>
      <c r="K2032" s="264" t="s">
        <v>19927</v>
      </c>
    </row>
    <row r="2033" spans="1:11" ht="25.5" x14ac:dyDescent="0.2">
      <c r="A2033" s="261">
        <v>95940</v>
      </c>
      <c r="B2033" s="262" t="s">
        <v>6996</v>
      </c>
      <c r="C2033" s="263" t="s">
        <v>738</v>
      </c>
      <c r="D2033" s="264" t="s">
        <v>14238</v>
      </c>
      <c r="F2033" s="266"/>
      <c r="G2033" s="261" t="s">
        <v>19928</v>
      </c>
      <c r="H2033" s="262" t="s">
        <v>6996</v>
      </c>
      <c r="I2033" s="263" t="s">
        <v>738</v>
      </c>
      <c r="J2033" s="264" t="s">
        <v>14238</v>
      </c>
      <c r="K2033" s="264" t="s">
        <v>19929</v>
      </c>
    </row>
    <row r="2034" spans="1:11" ht="25.5" x14ac:dyDescent="0.2">
      <c r="A2034" s="261">
        <v>95941</v>
      </c>
      <c r="B2034" s="262" t="s">
        <v>6997</v>
      </c>
      <c r="C2034" s="263" t="s">
        <v>738</v>
      </c>
      <c r="D2034" s="264" t="s">
        <v>19930</v>
      </c>
      <c r="F2034" s="266"/>
      <c r="G2034" s="261" t="s">
        <v>19931</v>
      </c>
      <c r="H2034" s="262" t="s">
        <v>6997</v>
      </c>
      <c r="I2034" s="263" t="s">
        <v>738</v>
      </c>
      <c r="J2034" s="264" t="s">
        <v>19930</v>
      </c>
      <c r="K2034" s="264" t="s">
        <v>19932</v>
      </c>
    </row>
    <row r="2035" spans="1:11" ht="25.5" x14ac:dyDescent="0.2">
      <c r="A2035" s="261">
        <v>95942</v>
      </c>
      <c r="B2035" s="262" t="s">
        <v>6998</v>
      </c>
      <c r="C2035" s="263" t="s">
        <v>738</v>
      </c>
      <c r="D2035" s="264" t="s">
        <v>19933</v>
      </c>
      <c r="F2035" s="266"/>
      <c r="G2035" s="261" t="s">
        <v>19934</v>
      </c>
      <c r="H2035" s="262" t="s">
        <v>6998</v>
      </c>
      <c r="I2035" s="263" t="s">
        <v>738</v>
      </c>
      <c r="J2035" s="264" t="s">
        <v>19933</v>
      </c>
      <c r="K2035" s="264" t="s">
        <v>19935</v>
      </c>
    </row>
    <row r="2036" spans="1:11" ht="25.5" x14ac:dyDescent="0.2">
      <c r="A2036" s="261">
        <v>96252</v>
      </c>
      <c r="B2036" s="262" t="s">
        <v>6999</v>
      </c>
      <c r="C2036" s="263" t="s">
        <v>738</v>
      </c>
      <c r="D2036" s="264" t="s">
        <v>19936</v>
      </c>
      <c r="F2036" s="266"/>
      <c r="G2036" s="261" t="s">
        <v>19937</v>
      </c>
      <c r="H2036" s="262" t="s">
        <v>6999</v>
      </c>
      <c r="I2036" s="263" t="s">
        <v>738</v>
      </c>
      <c r="J2036" s="264" t="s">
        <v>19936</v>
      </c>
      <c r="K2036" s="264" t="s">
        <v>19938</v>
      </c>
    </row>
    <row r="2037" spans="1:11" ht="25.5" x14ac:dyDescent="0.2">
      <c r="A2037" s="261">
        <v>96257</v>
      </c>
      <c r="B2037" s="262" t="s">
        <v>7000</v>
      </c>
      <c r="C2037" s="263" t="s">
        <v>738</v>
      </c>
      <c r="D2037" s="264" t="s">
        <v>19915</v>
      </c>
      <c r="F2037" s="266"/>
      <c r="G2037" s="261" t="s">
        <v>19939</v>
      </c>
      <c r="H2037" s="262" t="s">
        <v>7000</v>
      </c>
      <c r="I2037" s="263" t="s">
        <v>738</v>
      </c>
      <c r="J2037" s="264" t="s">
        <v>19915</v>
      </c>
      <c r="K2037" s="264" t="s">
        <v>19940</v>
      </c>
    </row>
    <row r="2038" spans="1:11" ht="25.5" x14ac:dyDescent="0.2">
      <c r="A2038" s="261">
        <v>96258</v>
      </c>
      <c r="B2038" s="262" t="s">
        <v>7001</v>
      </c>
      <c r="C2038" s="263" t="s">
        <v>738</v>
      </c>
      <c r="D2038" s="264" t="s">
        <v>13874</v>
      </c>
      <c r="F2038" s="266"/>
      <c r="G2038" s="261" t="s">
        <v>19941</v>
      </c>
      <c r="H2038" s="262" t="s">
        <v>7001</v>
      </c>
      <c r="I2038" s="263" t="s">
        <v>738</v>
      </c>
      <c r="J2038" s="264" t="s">
        <v>13874</v>
      </c>
      <c r="K2038" s="264" t="s">
        <v>19942</v>
      </c>
    </row>
    <row r="2039" spans="1:11" ht="25.5" x14ac:dyDescent="0.2">
      <c r="A2039" s="261">
        <v>96259</v>
      </c>
      <c r="B2039" s="262" t="s">
        <v>7002</v>
      </c>
      <c r="C2039" s="263" t="s">
        <v>738</v>
      </c>
      <c r="D2039" s="264" t="s">
        <v>19943</v>
      </c>
      <c r="F2039" s="266"/>
      <c r="G2039" s="261" t="s">
        <v>19944</v>
      </c>
      <c r="H2039" s="262" t="s">
        <v>7002</v>
      </c>
      <c r="I2039" s="263" t="s">
        <v>738</v>
      </c>
      <c r="J2039" s="264" t="s">
        <v>19943</v>
      </c>
      <c r="K2039" s="264" t="s">
        <v>19945</v>
      </c>
    </row>
    <row r="2040" spans="1:11" ht="25.5" x14ac:dyDescent="0.2">
      <c r="A2040" s="261">
        <v>96529</v>
      </c>
      <c r="B2040" s="262" t="s">
        <v>7003</v>
      </c>
      <c r="C2040" s="263" t="s">
        <v>738</v>
      </c>
      <c r="D2040" s="264" t="s">
        <v>19946</v>
      </c>
      <c r="F2040" s="266"/>
      <c r="G2040" s="261" t="s">
        <v>19947</v>
      </c>
      <c r="H2040" s="262" t="s">
        <v>7003</v>
      </c>
      <c r="I2040" s="263" t="s">
        <v>738</v>
      </c>
      <c r="J2040" s="264" t="s">
        <v>19946</v>
      </c>
      <c r="K2040" s="264" t="s">
        <v>19948</v>
      </c>
    </row>
    <row r="2041" spans="1:11" ht="25.5" x14ac:dyDescent="0.2">
      <c r="A2041" s="261">
        <v>96530</v>
      </c>
      <c r="B2041" s="262" t="s">
        <v>7004</v>
      </c>
      <c r="C2041" s="263" t="s">
        <v>738</v>
      </c>
      <c r="D2041" s="264" t="s">
        <v>12708</v>
      </c>
      <c r="F2041" s="266"/>
      <c r="G2041" s="261" t="s">
        <v>19949</v>
      </c>
      <c r="H2041" s="262" t="s">
        <v>7004</v>
      </c>
      <c r="I2041" s="263" t="s">
        <v>738</v>
      </c>
      <c r="J2041" s="264" t="s">
        <v>12708</v>
      </c>
      <c r="K2041" s="264" t="s">
        <v>19950</v>
      </c>
    </row>
    <row r="2042" spans="1:11" ht="25.5" x14ac:dyDescent="0.2">
      <c r="A2042" s="261">
        <v>96531</v>
      </c>
      <c r="B2042" s="262" t="s">
        <v>7005</v>
      </c>
      <c r="C2042" s="263" t="s">
        <v>738</v>
      </c>
      <c r="D2042" s="264" t="s">
        <v>19951</v>
      </c>
      <c r="F2042" s="266"/>
      <c r="G2042" s="261" t="s">
        <v>19952</v>
      </c>
      <c r="H2042" s="262" t="s">
        <v>7005</v>
      </c>
      <c r="I2042" s="263" t="s">
        <v>738</v>
      </c>
      <c r="J2042" s="264" t="s">
        <v>19951</v>
      </c>
      <c r="K2042" s="264" t="s">
        <v>19953</v>
      </c>
    </row>
    <row r="2043" spans="1:11" ht="25.5" x14ac:dyDescent="0.2">
      <c r="A2043" s="261">
        <v>96532</v>
      </c>
      <c r="B2043" s="262" t="s">
        <v>7006</v>
      </c>
      <c r="C2043" s="263" t="s">
        <v>738</v>
      </c>
      <c r="D2043" s="264" t="s">
        <v>19954</v>
      </c>
      <c r="F2043" s="266"/>
      <c r="G2043" s="261" t="s">
        <v>19955</v>
      </c>
      <c r="H2043" s="262" t="s">
        <v>7006</v>
      </c>
      <c r="I2043" s="263" t="s">
        <v>738</v>
      </c>
      <c r="J2043" s="264" t="s">
        <v>19954</v>
      </c>
      <c r="K2043" s="264" t="s">
        <v>19956</v>
      </c>
    </row>
    <row r="2044" spans="1:11" ht="25.5" x14ac:dyDescent="0.2">
      <c r="A2044" s="261">
        <v>96533</v>
      </c>
      <c r="B2044" s="262" t="s">
        <v>7007</v>
      </c>
      <c r="C2044" s="263" t="s">
        <v>738</v>
      </c>
      <c r="D2044" s="264" t="s">
        <v>19957</v>
      </c>
      <c r="F2044" s="266"/>
      <c r="G2044" s="261" t="s">
        <v>19958</v>
      </c>
      <c r="H2044" s="262" t="s">
        <v>7007</v>
      </c>
      <c r="I2044" s="263" t="s">
        <v>738</v>
      </c>
      <c r="J2044" s="264" t="s">
        <v>19957</v>
      </c>
      <c r="K2044" s="264" t="s">
        <v>19959</v>
      </c>
    </row>
    <row r="2045" spans="1:11" ht="25.5" x14ac:dyDescent="0.2">
      <c r="A2045" s="261">
        <v>96534</v>
      </c>
      <c r="B2045" s="262" t="s">
        <v>7008</v>
      </c>
      <c r="C2045" s="263" t="s">
        <v>738</v>
      </c>
      <c r="D2045" s="264" t="s">
        <v>19960</v>
      </c>
      <c r="F2045" s="266"/>
      <c r="G2045" s="261" t="s">
        <v>19961</v>
      </c>
      <c r="H2045" s="262" t="s">
        <v>7008</v>
      </c>
      <c r="I2045" s="263" t="s">
        <v>738</v>
      </c>
      <c r="J2045" s="264" t="s">
        <v>19960</v>
      </c>
      <c r="K2045" s="264" t="s">
        <v>19962</v>
      </c>
    </row>
    <row r="2046" spans="1:11" ht="25.5" x14ac:dyDescent="0.2">
      <c r="A2046" s="261">
        <v>96535</v>
      </c>
      <c r="B2046" s="262" t="s">
        <v>7009</v>
      </c>
      <c r="C2046" s="263" t="s">
        <v>738</v>
      </c>
      <c r="D2046" s="264" t="s">
        <v>19963</v>
      </c>
      <c r="F2046" s="266"/>
      <c r="G2046" s="261" t="s">
        <v>19964</v>
      </c>
      <c r="H2046" s="262" t="s">
        <v>7009</v>
      </c>
      <c r="I2046" s="263" t="s">
        <v>738</v>
      </c>
      <c r="J2046" s="264" t="s">
        <v>19963</v>
      </c>
      <c r="K2046" s="264" t="s">
        <v>19965</v>
      </c>
    </row>
    <row r="2047" spans="1:11" ht="25.5" x14ac:dyDescent="0.2">
      <c r="A2047" s="261">
        <v>96536</v>
      </c>
      <c r="B2047" s="262" t="s">
        <v>7010</v>
      </c>
      <c r="C2047" s="263" t="s">
        <v>738</v>
      </c>
      <c r="D2047" s="264" t="s">
        <v>19966</v>
      </c>
      <c r="F2047" s="266"/>
      <c r="G2047" s="261" t="s">
        <v>19967</v>
      </c>
      <c r="H2047" s="262" t="s">
        <v>7010</v>
      </c>
      <c r="I2047" s="263" t="s">
        <v>738</v>
      </c>
      <c r="J2047" s="264" t="s">
        <v>19966</v>
      </c>
      <c r="K2047" s="264" t="s">
        <v>19968</v>
      </c>
    </row>
    <row r="2048" spans="1:11" ht="25.5" x14ac:dyDescent="0.2">
      <c r="A2048" s="261">
        <v>96537</v>
      </c>
      <c r="B2048" s="262" t="s">
        <v>7012</v>
      </c>
      <c r="C2048" s="263" t="s">
        <v>738</v>
      </c>
      <c r="D2048" s="264" t="s">
        <v>19969</v>
      </c>
      <c r="F2048" s="266"/>
      <c r="G2048" s="261" t="s">
        <v>19970</v>
      </c>
      <c r="H2048" s="262" t="s">
        <v>7012</v>
      </c>
      <c r="I2048" s="263" t="s">
        <v>738</v>
      </c>
      <c r="J2048" s="264" t="s">
        <v>19969</v>
      </c>
      <c r="K2048" s="264" t="s">
        <v>19971</v>
      </c>
    </row>
    <row r="2049" spans="1:11" ht="25.5" x14ac:dyDescent="0.2">
      <c r="A2049" s="261">
        <v>96538</v>
      </c>
      <c r="B2049" s="262" t="s">
        <v>7013</v>
      </c>
      <c r="C2049" s="263" t="s">
        <v>738</v>
      </c>
      <c r="D2049" s="264" t="s">
        <v>12948</v>
      </c>
      <c r="F2049" s="266"/>
      <c r="G2049" s="261" t="s">
        <v>19972</v>
      </c>
      <c r="H2049" s="262" t="s">
        <v>7013</v>
      </c>
      <c r="I2049" s="263" t="s">
        <v>738</v>
      </c>
      <c r="J2049" s="264" t="s">
        <v>12948</v>
      </c>
      <c r="K2049" s="264" t="s">
        <v>19973</v>
      </c>
    </row>
    <row r="2050" spans="1:11" ht="25.5" x14ac:dyDescent="0.2">
      <c r="A2050" s="261">
        <v>96539</v>
      </c>
      <c r="B2050" s="262" t="s">
        <v>7014</v>
      </c>
      <c r="C2050" s="263" t="s">
        <v>738</v>
      </c>
      <c r="D2050" s="264" t="s">
        <v>19974</v>
      </c>
      <c r="F2050" s="266"/>
      <c r="G2050" s="261" t="s">
        <v>19975</v>
      </c>
      <c r="H2050" s="262" t="s">
        <v>7014</v>
      </c>
      <c r="I2050" s="263" t="s">
        <v>738</v>
      </c>
      <c r="J2050" s="264" t="s">
        <v>19974</v>
      </c>
      <c r="K2050" s="264" t="s">
        <v>12600</v>
      </c>
    </row>
    <row r="2051" spans="1:11" ht="25.5" x14ac:dyDescent="0.2">
      <c r="A2051" s="261">
        <v>96540</v>
      </c>
      <c r="B2051" s="262" t="s">
        <v>7015</v>
      </c>
      <c r="C2051" s="263" t="s">
        <v>738</v>
      </c>
      <c r="D2051" s="264" t="s">
        <v>19976</v>
      </c>
      <c r="F2051" s="266"/>
      <c r="G2051" s="261" t="s">
        <v>19977</v>
      </c>
      <c r="H2051" s="262" t="s">
        <v>7015</v>
      </c>
      <c r="I2051" s="263" t="s">
        <v>738</v>
      </c>
      <c r="J2051" s="264" t="s">
        <v>19976</v>
      </c>
      <c r="K2051" s="264" t="s">
        <v>19775</v>
      </c>
    </row>
    <row r="2052" spans="1:11" ht="25.5" x14ac:dyDescent="0.2">
      <c r="A2052" s="261">
        <v>96541</v>
      </c>
      <c r="B2052" s="262" t="s">
        <v>7016</v>
      </c>
      <c r="C2052" s="263" t="s">
        <v>738</v>
      </c>
      <c r="D2052" s="264" t="s">
        <v>19978</v>
      </c>
      <c r="F2052" s="266"/>
      <c r="G2052" s="261" t="s">
        <v>19979</v>
      </c>
      <c r="H2052" s="262" t="s">
        <v>7016</v>
      </c>
      <c r="I2052" s="263" t="s">
        <v>738</v>
      </c>
      <c r="J2052" s="264" t="s">
        <v>19978</v>
      </c>
      <c r="K2052" s="264" t="s">
        <v>19980</v>
      </c>
    </row>
    <row r="2053" spans="1:11" ht="25.5" x14ac:dyDescent="0.2">
      <c r="A2053" s="261">
        <v>96542</v>
      </c>
      <c r="B2053" s="262" t="s">
        <v>7017</v>
      </c>
      <c r="C2053" s="263" t="s">
        <v>738</v>
      </c>
      <c r="D2053" s="264" t="s">
        <v>19981</v>
      </c>
      <c r="F2053" s="266"/>
      <c r="G2053" s="261" t="s">
        <v>19982</v>
      </c>
      <c r="H2053" s="262" t="s">
        <v>7017</v>
      </c>
      <c r="I2053" s="263" t="s">
        <v>738</v>
      </c>
      <c r="J2053" s="264" t="s">
        <v>19981</v>
      </c>
      <c r="K2053" s="264" t="s">
        <v>19983</v>
      </c>
    </row>
    <row r="2054" spans="1:11" ht="25.5" x14ac:dyDescent="0.2">
      <c r="A2054" s="261">
        <v>96543</v>
      </c>
      <c r="B2054" s="262" t="s">
        <v>7018</v>
      </c>
      <c r="C2054" s="263" t="s">
        <v>819</v>
      </c>
      <c r="D2054" s="264" t="s">
        <v>13657</v>
      </c>
      <c r="F2054" s="266"/>
      <c r="G2054" s="261" t="s">
        <v>19984</v>
      </c>
      <c r="H2054" s="262" t="s">
        <v>7018</v>
      </c>
      <c r="I2054" s="263" t="s">
        <v>819</v>
      </c>
      <c r="J2054" s="264" t="s">
        <v>13657</v>
      </c>
      <c r="K2054" s="264" t="s">
        <v>11857</v>
      </c>
    </row>
    <row r="2055" spans="1:11" ht="25.5" x14ac:dyDescent="0.2">
      <c r="A2055" s="261">
        <v>97747</v>
      </c>
      <c r="B2055" s="262" t="s">
        <v>14125</v>
      </c>
      <c r="C2055" s="263" t="s">
        <v>738</v>
      </c>
      <c r="D2055" s="264" t="s">
        <v>19985</v>
      </c>
      <c r="F2055" s="266"/>
      <c r="G2055" s="261" t="s">
        <v>19986</v>
      </c>
      <c r="H2055" s="262" t="s">
        <v>14125</v>
      </c>
      <c r="I2055" s="263" t="s">
        <v>738</v>
      </c>
      <c r="J2055" s="264" t="s">
        <v>19985</v>
      </c>
      <c r="K2055" s="264" t="s">
        <v>17583</v>
      </c>
    </row>
    <row r="2056" spans="1:11" ht="12.75" x14ac:dyDescent="0.2">
      <c r="A2056" s="268" t="s">
        <v>7020</v>
      </c>
      <c r="B2056" s="262" t="s">
        <v>7021</v>
      </c>
      <c r="C2056" s="263" t="s">
        <v>772</v>
      </c>
      <c r="D2056" s="264" t="s">
        <v>5252</v>
      </c>
      <c r="F2056" s="266"/>
      <c r="G2056" s="261" t="s">
        <v>7020</v>
      </c>
      <c r="H2056" s="262" t="s">
        <v>7021</v>
      </c>
      <c r="I2056" s="263" t="s">
        <v>772</v>
      </c>
      <c r="J2056" s="264" t="s">
        <v>5252</v>
      </c>
      <c r="K2056" s="264" t="s">
        <v>19987</v>
      </c>
    </row>
    <row r="2057" spans="1:11" ht="12.75" x14ac:dyDescent="0.2">
      <c r="A2057" s="268" t="s">
        <v>7023</v>
      </c>
      <c r="B2057" s="262" t="s">
        <v>7024</v>
      </c>
      <c r="C2057" s="263" t="s">
        <v>772</v>
      </c>
      <c r="D2057" s="264" t="s">
        <v>19988</v>
      </c>
      <c r="F2057" s="266"/>
      <c r="G2057" s="261" t="s">
        <v>7023</v>
      </c>
      <c r="H2057" s="262" t="s">
        <v>7024</v>
      </c>
      <c r="I2057" s="263" t="s">
        <v>772</v>
      </c>
      <c r="J2057" s="264" t="s">
        <v>19988</v>
      </c>
      <c r="K2057" s="264" t="s">
        <v>19989</v>
      </c>
    </row>
    <row r="2058" spans="1:11" ht="12.75" x14ac:dyDescent="0.2">
      <c r="A2058" s="268" t="s">
        <v>7025</v>
      </c>
      <c r="B2058" s="262" t="s">
        <v>7026</v>
      </c>
      <c r="C2058" s="263" t="s">
        <v>819</v>
      </c>
      <c r="D2058" s="264" t="s">
        <v>5409</v>
      </c>
      <c r="F2058" s="266"/>
      <c r="G2058" s="261" t="s">
        <v>7025</v>
      </c>
      <c r="H2058" s="262" t="s">
        <v>7026</v>
      </c>
      <c r="I2058" s="263" t="s">
        <v>819</v>
      </c>
      <c r="J2058" s="264" t="s">
        <v>5409</v>
      </c>
      <c r="K2058" s="264" t="s">
        <v>7481</v>
      </c>
    </row>
    <row r="2059" spans="1:11" ht="12.75" x14ac:dyDescent="0.2">
      <c r="A2059" s="268" t="s">
        <v>7027</v>
      </c>
      <c r="B2059" s="262" t="s">
        <v>7028</v>
      </c>
      <c r="C2059" s="263" t="s">
        <v>776</v>
      </c>
      <c r="D2059" s="264" t="s">
        <v>19990</v>
      </c>
      <c r="F2059" s="266"/>
      <c r="G2059" s="261" t="s">
        <v>7027</v>
      </c>
      <c r="H2059" s="262" t="s">
        <v>7028</v>
      </c>
      <c r="I2059" s="263" t="s">
        <v>776</v>
      </c>
      <c r="J2059" s="264" t="s">
        <v>19990</v>
      </c>
      <c r="K2059" s="264" t="s">
        <v>14612</v>
      </c>
    </row>
    <row r="2060" spans="1:11" ht="12.75" x14ac:dyDescent="0.2">
      <c r="A2060" s="268" t="s">
        <v>7029</v>
      </c>
      <c r="B2060" s="262" t="s">
        <v>7030</v>
      </c>
      <c r="C2060" s="263" t="s">
        <v>776</v>
      </c>
      <c r="D2060" s="264" t="s">
        <v>17250</v>
      </c>
      <c r="F2060" s="266"/>
      <c r="G2060" s="261" t="s">
        <v>7029</v>
      </c>
      <c r="H2060" s="262" t="s">
        <v>7030</v>
      </c>
      <c r="I2060" s="263" t="s">
        <v>776</v>
      </c>
      <c r="J2060" s="264" t="s">
        <v>17250</v>
      </c>
      <c r="K2060" s="264" t="s">
        <v>14336</v>
      </c>
    </row>
    <row r="2061" spans="1:11" ht="12.75" x14ac:dyDescent="0.2">
      <c r="A2061" s="268" t="s">
        <v>7031</v>
      </c>
      <c r="B2061" s="262" t="s">
        <v>7032</v>
      </c>
      <c r="C2061" s="263" t="s">
        <v>776</v>
      </c>
      <c r="D2061" s="264" t="s">
        <v>13225</v>
      </c>
      <c r="F2061" s="266"/>
      <c r="G2061" s="261" t="s">
        <v>7031</v>
      </c>
      <c r="H2061" s="262" t="s">
        <v>7032</v>
      </c>
      <c r="I2061" s="263" t="s">
        <v>776</v>
      </c>
      <c r="J2061" s="264" t="s">
        <v>13225</v>
      </c>
      <c r="K2061" s="264" t="s">
        <v>13906</v>
      </c>
    </row>
    <row r="2062" spans="1:11" ht="12.75" x14ac:dyDescent="0.2">
      <c r="A2062" s="268" t="s">
        <v>7033</v>
      </c>
      <c r="B2062" s="262" t="s">
        <v>7034</v>
      </c>
      <c r="C2062" s="263" t="s">
        <v>776</v>
      </c>
      <c r="D2062" s="264" t="s">
        <v>19991</v>
      </c>
      <c r="F2062" s="266"/>
      <c r="G2062" s="261" t="s">
        <v>7033</v>
      </c>
      <c r="H2062" s="262" t="s">
        <v>7034</v>
      </c>
      <c r="I2062" s="263" t="s">
        <v>776</v>
      </c>
      <c r="J2062" s="264" t="s">
        <v>19991</v>
      </c>
      <c r="K2062" s="264" t="s">
        <v>8115</v>
      </c>
    </row>
    <row r="2063" spans="1:11" ht="25.5" x14ac:dyDescent="0.2">
      <c r="A2063" s="268" t="s">
        <v>7036</v>
      </c>
      <c r="B2063" s="262" t="s">
        <v>7037</v>
      </c>
      <c r="C2063" s="263" t="s">
        <v>776</v>
      </c>
      <c r="D2063" s="264" t="s">
        <v>14203</v>
      </c>
      <c r="F2063" s="266"/>
      <c r="G2063" s="261" t="s">
        <v>7036</v>
      </c>
      <c r="H2063" s="262" t="s">
        <v>7037</v>
      </c>
      <c r="I2063" s="263" t="s">
        <v>776</v>
      </c>
      <c r="J2063" s="264" t="s">
        <v>14203</v>
      </c>
      <c r="K2063" s="264" t="s">
        <v>14339</v>
      </c>
    </row>
    <row r="2064" spans="1:11" ht="25.5" x14ac:dyDescent="0.2">
      <c r="A2064" s="268" t="s">
        <v>7038</v>
      </c>
      <c r="B2064" s="262" t="s">
        <v>7039</v>
      </c>
      <c r="C2064" s="263" t="s">
        <v>776</v>
      </c>
      <c r="D2064" s="264" t="s">
        <v>19992</v>
      </c>
      <c r="F2064" s="266"/>
      <c r="G2064" s="261" t="s">
        <v>7038</v>
      </c>
      <c r="H2064" s="262" t="s">
        <v>7039</v>
      </c>
      <c r="I2064" s="263" t="s">
        <v>776</v>
      </c>
      <c r="J2064" s="264" t="s">
        <v>19992</v>
      </c>
      <c r="K2064" s="264" t="s">
        <v>19993</v>
      </c>
    </row>
    <row r="2065" spans="1:11" ht="25.5" x14ac:dyDescent="0.2">
      <c r="A2065" s="268" t="s">
        <v>7040</v>
      </c>
      <c r="B2065" s="262" t="s">
        <v>7041</v>
      </c>
      <c r="C2065" s="263" t="s">
        <v>776</v>
      </c>
      <c r="D2065" s="264" t="s">
        <v>14340</v>
      </c>
      <c r="F2065" s="266"/>
      <c r="G2065" s="261" t="s">
        <v>7040</v>
      </c>
      <c r="H2065" s="262" t="s">
        <v>7041</v>
      </c>
      <c r="I2065" s="263" t="s">
        <v>776</v>
      </c>
      <c r="J2065" s="264" t="s">
        <v>14340</v>
      </c>
      <c r="K2065" s="264" t="s">
        <v>19994</v>
      </c>
    </row>
    <row r="2066" spans="1:11" ht="25.5" x14ac:dyDescent="0.2">
      <c r="A2066" s="268" t="s">
        <v>7042</v>
      </c>
      <c r="B2066" s="262" t="s">
        <v>7043</v>
      </c>
      <c r="C2066" s="263" t="s">
        <v>776</v>
      </c>
      <c r="D2066" s="264" t="s">
        <v>19995</v>
      </c>
      <c r="F2066" s="266"/>
      <c r="G2066" s="261" t="s">
        <v>7042</v>
      </c>
      <c r="H2066" s="262" t="s">
        <v>7043</v>
      </c>
      <c r="I2066" s="263" t="s">
        <v>776</v>
      </c>
      <c r="J2066" s="264" t="s">
        <v>19995</v>
      </c>
      <c r="K2066" s="264" t="s">
        <v>15011</v>
      </c>
    </row>
    <row r="2067" spans="1:11" ht="25.5" x14ac:dyDescent="0.2">
      <c r="A2067" s="268" t="s">
        <v>7044</v>
      </c>
      <c r="B2067" s="262" t="s">
        <v>7045</v>
      </c>
      <c r="C2067" s="263" t="s">
        <v>776</v>
      </c>
      <c r="D2067" s="264" t="s">
        <v>19996</v>
      </c>
      <c r="F2067" s="266"/>
      <c r="G2067" s="261" t="s">
        <v>7044</v>
      </c>
      <c r="H2067" s="262" t="s">
        <v>7045</v>
      </c>
      <c r="I2067" s="263" t="s">
        <v>776</v>
      </c>
      <c r="J2067" s="264" t="s">
        <v>19996</v>
      </c>
      <c r="K2067" s="264" t="s">
        <v>19997</v>
      </c>
    </row>
    <row r="2068" spans="1:11" ht="25.5" x14ac:dyDescent="0.2">
      <c r="A2068" s="268" t="s">
        <v>7046</v>
      </c>
      <c r="B2068" s="262" t="s">
        <v>7047</v>
      </c>
      <c r="C2068" s="263" t="s">
        <v>776</v>
      </c>
      <c r="D2068" s="264" t="s">
        <v>19998</v>
      </c>
      <c r="F2068" s="266"/>
      <c r="G2068" s="261" t="s">
        <v>7046</v>
      </c>
      <c r="H2068" s="262" t="s">
        <v>7047</v>
      </c>
      <c r="I2068" s="263" t="s">
        <v>776</v>
      </c>
      <c r="J2068" s="264" t="s">
        <v>19998</v>
      </c>
      <c r="K2068" s="264" t="s">
        <v>19999</v>
      </c>
    </row>
    <row r="2069" spans="1:11" ht="12.75" x14ac:dyDescent="0.2">
      <c r="A2069" s="268" t="s">
        <v>7048</v>
      </c>
      <c r="B2069" s="262" t="s">
        <v>7049</v>
      </c>
      <c r="C2069" s="263" t="s">
        <v>776</v>
      </c>
      <c r="D2069" s="264" t="s">
        <v>20000</v>
      </c>
      <c r="F2069" s="266"/>
      <c r="G2069" s="261" t="s">
        <v>7048</v>
      </c>
      <c r="H2069" s="262" t="s">
        <v>7049</v>
      </c>
      <c r="I2069" s="263" t="s">
        <v>776</v>
      </c>
      <c r="J2069" s="264" t="s">
        <v>20000</v>
      </c>
      <c r="K2069" s="264" t="s">
        <v>20001</v>
      </c>
    </row>
    <row r="2070" spans="1:11" ht="12.75" x14ac:dyDescent="0.2">
      <c r="A2070" s="268" t="s">
        <v>7050</v>
      </c>
      <c r="B2070" s="262" t="s">
        <v>7051</v>
      </c>
      <c r="C2070" s="263" t="s">
        <v>776</v>
      </c>
      <c r="D2070" s="264" t="s">
        <v>20002</v>
      </c>
      <c r="F2070" s="266"/>
      <c r="G2070" s="261" t="s">
        <v>7050</v>
      </c>
      <c r="H2070" s="262" t="s">
        <v>7051</v>
      </c>
      <c r="I2070" s="263" t="s">
        <v>776</v>
      </c>
      <c r="J2070" s="264" t="s">
        <v>20002</v>
      </c>
      <c r="K2070" s="264" t="s">
        <v>19533</v>
      </c>
    </row>
    <row r="2071" spans="1:11" ht="12.75" x14ac:dyDescent="0.2">
      <c r="A2071" s="261">
        <v>85662</v>
      </c>
      <c r="B2071" s="262" t="s">
        <v>7053</v>
      </c>
      <c r="C2071" s="263" t="s">
        <v>738</v>
      </c>
      <c r="D2071" s="264" t="s">
        <v>4539</v>
      </c>
      <c r="F2071" s="266"/>
      <c r="G2071" s="261" t="s">
        <v>20003</v>
      </c>
      <c r="H2071" s="262" t="s">
        <v>7053</v>
      </c>
      <c r="I2071" s="263" t="s">
        <v>738</v>
      </c>
      <c r="J2071" s="264" t="s">
        <v>4539</v>
      </c>
      <c r="K2071" s="264" t="s">
        <v>14834</v>
      </c>
    </row>
    <row r="2072" spans="1:11" ht="12.75" x14ac:dyDescent="0.2">
      <c r="A2072" s="261">
        <v>89996</v>
      </c>
      <c r="B2072" s="262" t="s">
        <v>7055</v>
      </c>
      <c r="C2072" s="263" t="s">
        <v>819</v>
      </c>
      <c r="D2072" s="264" t="s">
        <v>10106</v>
      </c>
      <c r="F2072" s="266"/>
      <c r="G2072" s="261" t="s">
        <v>20004</v>
      </c>
      <c r="H2072" s="262" t="s">
        <v>7055</v>
      </c>
      <c r="I2072" s="263" t="s">
        <v>819</v>
      </c>
      <c r="J2072" s="264" t="s">
        <v>10106</v>
      </c>
      <c r="K2072" s="264" t="s">
        <v>5282</v>
      </c>
    </row>
    <row r="2073" spans="1:11" ht="12.75" x14ac:dyDescent="0.2">
      <c r="A2073" s="261">
        <v>89997</v>
      </c>
      <c r="B2073" s="262" t="s">
        <v>7057</v>
      </c>
      <c r="C2073" s="263" t="s">
        <v>819</v>
      </c>
      <c r="D2073" s="264" t="s">
        <v>7178</v>
      </c>
      <c r="F2073" s="266"/>
      <c r="G2073" s="261" t="s">
        <v>20005</v>
      </c>
      <c r="H2073" s="262" t="s">
        <v>7057</v>
      </c>
      <c r="I2073" s="263" t="s">
        <v>819</v>
      </c>
      <c r="J2073" s="264" t="s">
        <v>7178</v>
      </c>
      <c r="K2073" s="264" t="s">
        <v>7129</v>
      </c>
    </row>
    <row r="2074" spans="1:11" ht="12.75" x14ac:dyDescent="0.2">
      <c r="A2074" s="261">
        <v>89998</v>
      </c>
      <c r="B2074" s="262" t="s">
        <v>7059</v>
      </c>
      <c r="C2074" s="263" t="s">
        <v>819</v>
      </c>
      <c r="D2074" s="264" t="s">
        <v>12824</v>
      </c>
      <c r="F2074" s="266"/>
      <c r="G2074" s="261" t="s">
        <v>20006</v>
      </c>
      <c r="H2074" s="262" t="s">
        <v>7059</v>
      </c>
      <c r="I2074" s="263" t="s">
        <v>819</v>
      </c>
      <c r="J2074" s="264" t="s">
        <v>12824</v>
      </c>
      <c r="K2074" s="264" t="s">
        <v>14134</v>
      </c>
    </row>
    <row r="2075" spans="1:11" ht="12.75" x14ac:dyDescent="0.2">
      <c r="A2075" s="261">
        <v>89999</v>
      </c>
      <c r="B2075" s="262" t="s">
        <v>7061</v>
      </c>
      <c r="C2075" s="263" t="s">
        <v>819</v>
      </c>
      <c r="D2075" s="264" t="s">
        <v>13553</v>
      </c>
      <c r="F2075" s="266"/>
      <c r="G2075" s="261" t="s">
        <v>20007</v>
      </c>
      <c r="H2075" s="262" t="s">
        <v>7061</v>
      </c>
      <c r="I2075" s="263" t="s">
        <v>819</v>
      </c>
      <c r="J2075" s="264" t="s">
        <v>13553</v>
      </c>
      <c r="K2075" s="264" t="s">
        <v>18111</v>
      </c>
    </row>
    <row r="2076" spans="1:11" ht="12.75" x14ac:dyDescent="0.2">
      <c r="A2076" s="261">
        <v>90000</v>
      </c>
      <c r="B2076" s="262" t="s">
        <v>7063</v>
      </c>
      <c r="C2076" s="263" t="s">
        <v>819</v>
      </c>
      <c r="D2076" s="264" t="s">
        <v>12820</v>
      </c>
      <c r="F2076" s="266"/>
      <c r="G2076" s="261" t="s">
        <v>20008</v>
      </c>
      <c r="H2076" s="262" t="s">
        <v>7063</v>
      </c>
      <c r="I2076" s="263" t="s">
        <v>819</v>
      </c>
      <c r="J2076" s="264" t="s">
        <v>12820</v>
      </c>
      <c r="K2076" s="264" t="s">
        <v>8290</v>
      </c>
    </row>
    <row r="2077" spans="1:11" ht="25.5" x14ac:dyDescent="0.2">
      <c r="A2077" s="261">
        <v>91593</v>
      </c>
      <c r="B2077" s="262" t="s">
        <v>7065</v>
      </c>
      <c r="C2077" s="263" t="s">
        <v>819</v>
      </c>
      <c r="D2077" s="264" t="s">
        <v>5316</v>
      </c>
      <c r="F2077" s="266"/>
      <c r="G2077" s="261" t="s">
        <v>20009</v>
      </c>
      <c r="H2077" s="262" t="s">
        <v>7065</v>
      </c>
      <c r="I2077" s="263" t="s">
        <v>819</v>
      </c>
      <c r="J2077" s="264" t="s">
        <v>5316</v>
      </c>
      <c r="K2077" s="264" t="s">
        <v>4352</v>
      </c>
    </row>
    <row r="2078" spans="1:11" ht="25.5" x14ac:dyDescent="0.2">
      <c r="A2078" s="261">
        <v>91594</v>
      </c>
      <c r="B2078" s="262" t="s">
        <v>7066</v>
      </c>
      <c r="C2078" s="263" t="s">
        <v>819</v>
      </c>
      <c r="D2078" s="264" t="s">
        <v>20010</v>
      </c>
      <c r="F2078" s="266"/>
      <c r="G2078" s="261" t="s">
        <v>20011</v>
      </c>
      <c r="H2078" s="262" t="s">
        <v>7066</v>
      </c>
      <c r="I2078" s="263" t="s">
        <v>819</v>
      </c>
      <c r="J2078" s="264" t="s">
        <v>20010</v>
      </c>
      <c r="K2078" s="264" t="s">
        <v>12589</v>
      </c>
    </row>
    <row r="2079" spans="1:11" ht="25.5" x14ac:dyDescent="0.2">
      <c r="A2079" s="261">
        <v>91595</v>
      </c>
      <c r="B2079" s="262" t="s">
        <v>7068</v>
      </c>
      <c r="C2079" s="263" t="s">
        <v>819</v>
      </c>
      <c r="D2079" s="264" t="s">
        <v>8820</v>
      </c>
      <c r="F2079" s="266"/>
      <c r="G2079" s="261" t="s">
        <v>20012</v>
      </c>
      <c r="H2079" s="262" t="s">
        <v>7068</v>
      </c>
      <c r="I2079" s="263" t="s">
        <v>819</v>
      </c>
      <c r="J2079" s="264" t="s">
        <v>8820</v>
      </c>
      <c r="K2079" s="264" t="s">
        <v>20013</v>
      </c>
    </row>
    <row r="2080" spans="1:11" ht="25.5" x14ac:dyDescent="0.2">
      <c r="A2080" s="261">
        <v>91596</v>
      </c>
      <c r="B2080" s="262" t="s">
        <v>7070</v>
      </c>
      <c r="C2080" s="263" t="s">
        <v>819</v>
      </c>
      <c r="D2080" s="264" t="s">
        <v>7691</v>
      </c>
      <c r="F2080" s="266"/>
      <c r="G2080" s="261" t="s">
        <v>20014</v>
      </c>
      <c r="H2080" s="262" t="s">
        <v>7070</v>
      </c>
      <c r="I2080" s="263" t="s">
        <v>819</v>
      </c>
      <c r="J2080" s="264" t="s">
        <v>7691</v>
      </c>
      <c r="K2080" s="264" t="s">
        <v>11534</v>
      </c>
    </row>
    <row r="2081" spans="1:11" ht="25.5" x14ac:dyDescent="0.2">
      <c r="A2081" s="261">
        <v>91597</v>
      </c>
      <c r="B2081" s="262" t="s">
        <v>7072</v>
      </c>
      <c r="C2081" s="263" t="s">
        <v>819</v>
      </c>
      <c r="D2081" s="264" t="s">
        <v>12599</v>
      </c>
      <c r="F2081" s="266"/>
      <c r="G2081" s="261" t="s">
        <v>20015</v>
      </c>
      <c r="H2081" s="262" t="s">
        <v>7072</v>
      </c>
      <c r="I2081" s="263" t="s">
        <v>819</v>
      </c>
      <c r="J2081" s="264" t="s">
        <v>12599</v>
      </c>
      <c r="K2081" s="264" t="s">
        <v>5621</v>
      </c>
    </row>
    <row r="2082" spans="1:11" ht="25.5" x14ac:dyDescent="0.2">
      <c r="A2082" s="261">
        <v>91598</v>
      </c>
      <c r="B2082" s="262" t="s">
        <v>7074</v>
      </c>
      <c r="C2082" s="263" t="s">
        <v>819</v>
      </c>
      <c r="D2082" s="264" t="s">
        <v>10275</v>
      </c>
      <c r="F2082" s="266"/>
      <c r="G2082" s="261" t="s">
        <v>20016</v>
      </c>
      <c r="H2082" s="262" t="s">
        <v>7074</v>
      </c>
      <c r="I2082" s="263" t="s">
        <v>819</v>
      </c>
      <c r="J2082" s="264" t="s">
        <v>10275</v>
      </c>
      <c r="K2082" s="264" t="s">
        <v>11534</v>
      </c>
    </row>
    <row r="2083" spans="1:11" ht="25.5" x14ac:dyDescent="0.2">
      <c r="A2083" s="261">
        <v>91599</v>
      </c>
      <c r="B2083" s="262" t="s">
        <v>7076</v>
      </c>
      <c r="C2083" s="263" t="s">
        <v>819</v>
      </c>
      <c r="D2083" s="264" t="s">
        <v>5070</v>
      </c>
      <c r="F2083" s="266"/>
      <c r="G2083" s="261" t="s">
        <v>20017</v>
      </c>
      <c r="H2083" s="262" t="s">
        <v>7076</v>
      </c>
      <c r="I2083" s="263" t="s">
        <v>819</v>
      </c>
      <c r="J2083" s="264" t="s">
        <v>5070</v>
      </c>
      <c r="K2083" s="264" t="s">
        <v>14391</v>
      </c>
    </row>
    <row r="2084" spans="1:11" ht="25.5" x14ac:dyDescent="0.2">
      <c r="A2084" s="261">
        <v>91600</v>
      </c>
      <c r="B2084" s="262" t="s">
        <v>7078</v>
      </c>
      <c r="C2084" s="263" t="s">
        <v>819</v>
      </c>
      <c r="D2084" s="264" t="s">
        <v>12975</v>
      </c>
      <c r="F2084" s="266"/>
      <c r="G2084" s="261" t="s">
        <v>20018</v>
      </c>
      <c r="H2084" s="262" t="s">
        <v>7078</v>
      </c>
      <c r="I2084" s="263" t="s">
        <v>819</v>
      </c>
      <c r="J2084" s="264" t="s">
        <v>12975</v>
      </c>
      <c r="K2084" s="264" t="s">
        <v>13037</v>
      </c>
    </row>
    <row r="2085" spans="1:11" ht="25.5" x14ac:dyDescent="0.2">
      <c r="A2085" s="261">
        <v>91601</v>
      </c>
      <c r="B2085" s="262" t="s">
        <v>7079</v>
      </c>
      <c r="C2085" s="263" t="s">
        <v>819</v>
      </c>
      <c r="D2085" s="264" t="s">
        <v>8758</v>
      </c>
      <c r="F2085" s="266"/>
      <c r="G2085" s="261" t="s">
        <v>20019</v>
      </c>
      <c r="H2085" s="262" t="s">
        <v>7079</v>
      </c>
      <c r="I2085" s="263" t="s">
        <v>819</v>
      </c>
      <c r="J2085" s="264" t="s">
        <v>8758</v>
      </c>
      <c r="K2085" s="264" t="s">
        <v>9373</v>
      </c>
    </row>
    <row r="2086" spans="1:11" ht="25.5" x14ac:dyDescent="0.2">
      <c r="A2086" s="261">
        <v>91602</v>
      </c>
      <c r="B2086" s="262" t="s">
        <v>7081</v>
      </c>
      <c r="C2086" s="263" t="s">
        <v>819</v>
      </c>
      <c r="D2086" s="264" t="s">
        <v>12796</v>
      </c>
      <c r="F2086" s="266"/>
      <c r="G2086" s="261" t="s">
        <v>20020</v>
      </c>
      <c r="H2086" s="262" t="s">
        <v>7081</v>
      </c>
      <c r="I2086" s="263" t="s">
        <v>819</v>
      </c>
      <c r="J2086" s="264" t="s">
        <v>12796</v>
      </c>
      <c r="K2086" s="264" t="s">
        <v>20021</v>
      </c>
    </row>
    <row r="2087" spans="1:11" ht="25.5" x14ac:dyDescent="0.2">
      <c r="A2087" s="261">
        <v>91603</v>
      </c>
      <c r="B2087" s="262" t="s">
        <v>7083</v>
      </c>
      <c r="C2087" s="263" t="s">
        <v>819</v>
      </c>
      <c r="D2087" s="264" t="s">
        <v>5023</v>
      </c>
      <c r="F2087" s="266"/>
      <c r="G2087" s="261" t="s">
        <v>20022</v>
      </c>
      <c r="H2087" s="262" t="s">
        <v>7083</v>
      </c>
      <c r="I2087" s="263" t="s">
        <v>819</v>
      </c>
      <c r="J2087" s="264" t="s">
        <v>5023</v>
      </c>
      <c r="K2087" s="264" t="s">
        <v>7132</v>
      </c>
    </row>
    <row r="2088" spans="1:11" ht="25.5" x14ac:dyDescent="0.2">
      <c r="A2088" s="261">
        <v>92759</v>
      </c>
      <c r="B2088" s="262" t="s">
        <v>7085</v>
      </c>
      <c r="C2088" s="263" t="s">
        <v>819</v>
      </c>
      <c r="D2088" s="264" t="s">
        <v>10135</v>
      </c>
      <c r="F2088" s="266"/>
      <c r="G2088" s="261" t="s">
        <v>20023</v>
      </c>
      <c r="H2088" s="262" t="s">
        <v>7085</v>
      </c>
      <c r="I2088" s="263" t="s">
        <v>819</v>
      </c>
      <c r="J2088" s="264" t="s">
        <v>10135</v>
      </c>
      <c r="K2088" s="264" t="s">
        <v>16154</v>
      </c>
    </row>
    <row r="2089" spans="1:11" ht="25.5" x14ac:dyDescent="0.2">
      <c r="A2089" s="261">
        <v>92760</v>
      </c>
      <c r="B2089" s="262" t="s">
        <v>7087</v>
      </c>
      <c r="C2089" s="263" t="s">
        <v>819</v>
      </c>
      <c r="D2089" s="264" t="s">
        <v>14192</v>
      </c>
      <c r="F2089" s="266"/>
      <c r="G2089" s="261" t="s">
        <v>20024</v>
      </c>
      <c r="H2089" s="262" t="s">
        <v>7087</v>
      </c>
      <c r="I2089" s="263" t="s">
        <v>819</v>
      </c>
      <c r="J2089" s="264" t="s">
        <v>14192</v>
      </c>
      <c r="K2089" s="264" t="s">
        <v>12469</v>
      </c>
    </row>
    <row r="2090" spans="1:11" ht="25.5" x14ac:dyDescent="0.2">
      <c r="A2090" s="261">
        <v>92761</v>
      </c>
      <c r="B2090" s="262" t="s">
        <v>7089</v>
      </c>
      <c r="C2090" s="263" t="s">
        <v>819</v>
      </c>
      <c r="D2090" s="264" t="s">
        <v>20025</v>
      </c>
      <c r="F2090" s="266"/>
      <c r="G2090" s="261" t="s">
        <v>20026</v>
      </c>
      <c r="H2090" s="262" t="s">
        <v>7089</v>
      </c>
      <c r="I2090" s="263" t="s">
        <v>819</v>
      </c>
      <c r="J2090" s="264" t="s">
        <v>20025</v>
      </c>
      <c r="K2090" s="264" t="s">
        <v>4771</v>
      </c>
    </row>
    <row r="2091" spans="1:11" ht="25.5" x14ac:dyDescent="0.2">
      <c r="A2091" s="261">
        <v>92762</v>
      </c>
      <c r="B2091" s="262" t="s">
        <v>7091</v>
      </c>
      <c r="C2091" s="263" t="s">
        <v>819</v>
      </c>
      <c r="D2091" s="264" t="s">
        <v>13006</v>
      </c>
      <c r="F2091" s="266"/>
      <c r="G2091" s="261" t="s">
        <v>20027</v>
      </c>
      <c r="H2091" s="262" t="s">
        <v>7091</v>
      </c>
      <c r="I2091" s="263" t="s">
        <v>819</v>
      </c>
      <c r="J2091" s="264" t="s">
        <v>13006</v>
      </c>
      <c r="K2091" s="264" t="s">
        <v>9104</v>
      </c>
    </row>
    <row r="2092" spans="1:11" ht="25.5" x14ac:dyDescent="0.2">
      <c r="A2092" s="261">
        <v>92763</v>
      </c>
      <c r="B2092" s="262" t="s">
        <v>7092</v>
      </c>
      <c r="C2092" s="263" t="s">
        <v>819</v>
      </c>
      <c r="D2092" s="264" t="s">
        <v>12797</v>
      </c>
      <c r="F2092" s="266"/>
      <c r="G2092" s="261" t="s">
        <v>20028</v>
      </c>
      <c r="H2092" s="262" t="s">
        <v>7092</v>
      </c>
      <c r="I2092" s="263" t="s">
        <v>819</v>
      </c>
      <c r="J2092" s="264" t="s">
        <v>12797</v>
      </c>
      <c r="K2092" s="264" t="s">
        <v>5427</v>
      </c>
    </row>
    <row r="2093" spans="1:11" ht="25.5" x14ac:dyDescent="0.2">
      <c r="A2093" s="261">
        <v>92764</v>
      </c>
      <c r="B2093" s="262" t="s">
        <v>7093</v>
      </c>
      <c r="C2093" s="263" t="s">
        <v>819</v>
      </c>
      <c r="D2093" s="264" t="s">
        <v>7216</v>
      </c>
      <c r="F2093" s="266"/>
      <c r="G2093" s="261" t="s">
        <v>20029</v>
      </c>
      <c r="H2093" s="262" t="s">
        <v>7093</v>
      </c>
      <c r="I2093" s="263" t="s">
        <v>819</v>
      </c>
      <c r="J2093" s="264" t="s">
        <v>7216</v>
      </c>
      <c r="K2093" s="264" t="s">
        <v>11846</v>
      </c>
    </row>
    <row r="2094" spans="1:11" ht="25.5" x14ac:dyDescent="0.2">
      <c r="A2094" s="261">
        <v>92765</v>
      </c>
      <c r="B2094" s="262" t="s">
        <v>7095</v>
      </c>
      <c r="C2094" s="263" t="s">
        <v>819</v>
      </c>
      <c r="D2094" s="264" t="s">
        <v>6442</v>
      </c>
      <c r="F2094" s="266"/>
      <c r="G2094" s="261" t="s">
        <v>20030</v>
      </c>
      <c r="H2094" s="262" t="s">
        <v>7095</v>
      </c>
      <c r="I2094" s="263" t="s">
        <v>819</v>
      </c>
      <c r="J2094" s="264" t="s">
        <v>6442</v>
      </c>
      <c r="K2094" s="264" t="s">
        <v>4636</v>
      </c>
    </row>
    <row r="2095" spans="1:11" ht="25.5" x14ac:dyDescent="0.2">
      <c r="A2095" s="261">
        <v>92766</v>
      </c>
      <c r="B2095" s="262" t="s">
        <v>7096</v>
      </c>
      <c r="C2095" s="263" t="s">
        <v>819</v>
      </c>
      <c r="D2095" s="264" t="s">
        <v>11846</v>
      </c>
      <c r="F2095" s="266"/>
      <c r="G2095" s="261" t="s">
        <v>20031</v>
      </c>
      <c r="H2095" s="262" t="s">
        <v>7096</v>
      </c>
      <c r="I2095" s="263" t="s">
        <v>819</v>
      </c>
      <c r="J2095" s="264" t="s">
        <v>11846</v>
      </c>
      <c r="K2095" s="264" t="s">
        <v>20032</v>
      </c>
    </row>
    <row r="2096" spans="1:11" ht="25.5" x14ac:dyDescent="0.2">
      <c r="A2096" s="261">
        <v>92767</v>
      </c>
      <c r="B2096" s="262" t="s">
        <v>7097</v>
      </c>
      <c r="C2096" s="263" t="s">
        <v>819</v>
      </c>
      <c r="D2096" s="264" t="s">
        <v>17708</v>
      </c>
      <c r="F2096" s="266"/>
      <c r="G2096" s="261" t="s">
        <v>20033</v>
      </c>
      <c r="H2096" s="262" t="s">
        <v>7097</v>
      </c>
      <c r="I2096" s="263" t="s">
        <v>819</v>
      </c>
      <c r="J2096" s="264" t="s">
        <v>17708</v>
      </c>
      <c r="K2096" s="264" t="s">
        <v>6823</v>
      </c>
    </row>
    <row r="2097" spans="1:11" ht="25.5" x14ac:dyDescent="0.2">
      <c r="A2097" s="261">
        <v>92768</v>
      </c>
      <c r="B2097" s="262" t="s">
        <v>7098</v>
      </c>
      <c r="C2097" s="263" t="s">
        <v>819</v>
      </c>
      <c r="D2097" s="264" t="s">
        <v>11983</v>
      </c>
      <c r="F2097" s="266"/>
      <c r="G2097" s="261" t="s">
        <v>20034</v>
      </c>
      <c r="H2097" s="262" t="s">
        <v>7098</v>
      </c>
      <c r="I2097" s="263" t="s">
        <v>819</v>
      </c>
      <c r="J2097" s="264" t="s">
        <v>11983</v>
      </c>
      <c r="K2097" s="264" t="s">
        <v>13286</v>
      </c>
    </row>
    <row r="2098" spans="1:11" ht="25.5" x14ac:dyDescent="0.2">
      <c r="A2098" s="261">
        <v>92769</v>
      </c>
      <c r="B2098" s="262" t="s">
        <v>7099</v>
      </c>
      <c r="C2098" s="263" t="s">
        <v>819</v>
      </c>
      <c r="D2098" s="264" t="s">
        <v>12545</v>
      </c>
      <c r="F2098" s="266"/>
      <c r="G2098" s="261" t="s">
        <v>20035</v>
      </c>
      <c r="H2098" s="262" t="s">
        <v>7099</v>
      </c>
      <c r="I2098" s="263" t="s">
        <v>819</v>
      </c>
      <c r="J2098" s="264" t="s">
        <v>12545</v>
      </c>
      <c r="K2098" s="264" t="s">
        <v>12510</v>
      </c>
    </row>
    <row r="2099" spans="1:11" ht="25.5" x14ac:dyDescent="0.2">
      <c r="A2099" s="261">
        <v>92770</v>
      </c>
      <c r="B2099" s="262" t="s">
        <v>7100</v>
      </c>
      <c r="C2099" s="263" t="s">
        <v>819</v>
      </c>
      <c r="D2099" s="264" t="s">
        <v>4358</v>
      </c>
      <c r="F2099" s="266"/>
      <c r="G2099" s="261" t="s">
        <v>20036</v>
      </c>
      <c r="H2099" s="262" t="s">
        <v>7100</v>
      </c>
      <c r="I2099" s="263" t="s">
        <v>819</v>
      </c>
      <c r="J2099" s="264" t="s">
        <v>4358</v>
      </c>
      <c r="K2099" s="264" t="s">
        <v>13940</v>
      </c>
    </row>
    <row r="2100" spans="1:11" ht="25.5" x14ac:dyDescent="0.2">
      <c r="A2100" s="261">
        <v>92771</v>
      </c>
      <c r="B2100" s="262" t="s">
        <v>7101</v>
      </c>
      <c r="C2100" s="263" t="s">
        <v>819</v>
      </c>
      <c r="D2100" s="264" t="s">
        <v>6065</v>
      </c>
      <c r="F2100" s="266"/>
      <c r="G2100" s="261" t="s">
        <v>20037</v>
      </c>
      <c r="H2100" s="262" t="s">
        <v>7101</v>
      </c>
      <c r="I2100" s="263" t="s">
        <v>819</v>
      </c>
      <c r="J2100" s="264" t="s">
        <v>6065</v>
      </c>
      <c r="K2100" s="264" t="s">
        <v>13200</v>
      </c>
    </row>
    <row r="2101" spans="1:11" ht="25.5" x14ac:dyDescent="0.2">
      <c r="A2101" s="261">
        <v>92772</v>
      </c>
      <c r="B2101" s="262" t="s">
        <v>7102</v>
      </c>
      <c r="C2101" s="263" t="s">
        <v>819</v>
      </c>
      <c r="D2101" s="264" t="s">
        <v>7216</v>
      </c>
      <c r="F2101" s="266"/>
      <c r="G2101" s="261" t="s">
        <v>20038</v>
      </c>
      <c r="H2101" s="262" t="s">
        <v>7102</v>
      </c>
      <c r="I2101" s="263" t="s">
        <v>819</v>
      </c>
      <c r="J2101" s="264" t="s">
        <v>7216</v>
      </c>
      <c r="K2101" s="264" t="s">
        <v>11846</v>
      </c>
    </row>
    <row r="2102" spans="1:11" ht="25.5" x14ac:dyDescent="0.2">
      <c r="A2102" s="261">
        <v>92773</v>
      </c>
      <c r="B2102" s="262" t="s">
        <v>7103</v>
      </c>
      <c r="C2102" s="263" t="s">
        <v>819</v>
      </c>
      <c r="D2102" s="264" t="s">
        <v>10506</v>
      </c>
      <c r="F2102" s="266"/>
      <c r="G2102" s="261" t="s">
        <v>20039</v>
      </c>
      <c r="H2102" s="262" t="s">
        <v>7103</v>
      </c>
      <c r="I2102" s="263" t="s">
        <v>819</v>
      </c>
      <c r="J2102" s="264" t="s">
        <v>10506</v>
      </c>
      <c r="K2102" s="264" t="s">
        <v>7058</v>
      </c>
    </row>
    <row r="2103" spans="1:11" ht="25.5" x14ac:dyDescent="0.2">
      <c r="A2103" s="261">
        <v>92774</v>
      </c>
      <c r="B2103" s="262" t="s">
        <v>7104</v>
      </c>
      <c r="C2103" s="263" t="s">
        <v>819</v>
      </c>
      <c r="D2103" s="264" t="s">
        <v>10092</v>
      </c>
      <c r="F2103" s="266"/>
      <c r="G2103" s="261" t="s">
        <v>20040</v>
      </c>
      <c r="H2103" s="262" t="s">
        <v>7104</v>
      </c>
      <c r="I2103" s="263" t="s">
        <v>819</v>
      </c>
      <c r="J2103" s="264" t="s">
        <v>10092</v>
      </c>
      <c r="K2103" s="264" t="s">
        <v>20041</v>
      </c>
    </row>
    <row r="2104" spans="1:11" ht="25.5" x14ac:dyDescent="0.2">
      <c r="A2104" s="261">
        <v>92775</v>
      </c>
      <c r="B2104" s="262" t="s">
        <v>7105</v>
      </c>
      <c r="C2104" s="263" t="s">
        <v>819</v>
      </c>
      <c r="D2104" s="264" t="s">
        <v>8501</v>
      </c>
      <c r="F2104" s="266"/>
      <c r="G2104" s="261" t="s">
        <v>20042</v>
      </c>
      <c r="H2104" s="262" t="s">
        <v>7105</v>
      </c>
      <c r="I2104" s="263" t="s">
        <v>819</v>
      </c>
      <c r="J2104" s="264" t="s">
        <v>8501</v>
      </c>
      <c r="K2104" s="264" t="s">
        <v>13352</v>
      </c>
    </row>
    <row r="2105" spans="1:11" ht="25.5" x14ac:dyDescent="0.2">
      <c r="A2105" s="261">
        <v>92776</v>
      </c>
      <c r="B2105" s="262" t="s">
        <v>7107</v>
      </c>
      <c r="C2105" s="263" t="s">
        <v>819</v>
      </c>
      <c r="D2105" s="264" t="s">
        <v>16154</v>
      </c>
      <c r="F2105" s="266"/>
      <c r="G2105" s="261" t="s">
        <v>20043</v>
      </c>
      <c r="H2105" s="262" t="s">
        <v>7107</v>
      </c>
      <c r="I2105" s="263" t="s">
        <v>819</v>
      </c>
      <c r="J2105" s="264" t="s">
        <v>16154</v>
      </c>
      <c r="K2105" s="264" t="s">
        <v>12731</v>
      </c>
    </row>
    <row r="2106" spans="1:11" ht="25.5" x14ac:dyDescent="0.2">
      <c r="A2106" s="261">
        <v>92777</v>
      </c>
      <c r="B2106" s="262" t="s">
        <v>7109</v>
      </c>
      <c r="C2106" s="263" t="s">
        <v>819</v>
      </c>
      <c r="D2106" s="264" t="s">
        <v>8574</v>
      </c>
      <c r="F2106" s="266"/>
      <c r="G2106" s="261" t="s">
        <v>20044</v>
      </c>
      <c r="H2106" s="262" t="s">
        <v>7109</v>
      </c>
      <c r="I2106" s="263" t="s">
        <v>819</v>
      </c>
      <c r="J2106" s="264" t="s">
        <v>8574</v>
      </c>
      <c r="K2106" s="264" t="s">
        <v>10969</v>
      </c>
    </row>
    <row r="2107" spans="1:11" ht="25.5" x14ac:dyDescent="0.2">
      <c r="A2107" s="261">
        <v>92778</v>
      </c>
      <c r="B2107" s="262" t="s">
        <v>7111</v>
      </c>
      <c r="C2107" s="263" t="s">
        <v>819</v>
      </c>
      <c r="D2107" s="264" t="s">
        <v>8451</v>
      </c>
      <c r="F2107" s="266"/>
      <c r="G2107" s="261" t="s">
        <v>20045</v>
      </c>
      <c r="H2107" s="262" t="s">
        <v>7111</v>
      </c>
      <c r="I2107" s="263" t="s">
        <v>819</v>
      </c>
      <c r="J2107" s="264" t="s">
        <v>8451</v>
      </c>
      <c r="K2107" s="264" t="s">
        <v>13304</v>
      </c>
    </row>
    <row r="2108" spans="1:11" ht="25.5" x14ac:dyDescent="0.2">
      <c r="A2108" s="261">
        <v>92779</v>
      </c>
      <c r="B2108" s="262" t="s">
        <v>7113</v>
      </c>
      <c r="C2108" s="263" t="s">
        <v>819</v>
      </c>
      <c r="D2108" s="264" t="s">
        <v>7145</v>
      </c>
      <c r="F2108" s="266"/>
      <c r="G2108" s="261" t="s">
        <v>20046</v>
      </c>
      <c r="H2108" s="262" t="s">
        <v>7113</v>
      </c>
      <c r="I2108" s="263" t="s">
        <v>819</v>
      </c>
      <c r="J2108" s="264" t="s">
        <v>7145</v>
      </c>
      <c r="K2108" s="264" t="s">
        <v>20047</v>
      </c>
    </row>
    <row r="2109" spans="1:11" ht="25.5" x14ac:dyDescent="0.2">
      <c r="A2109" s="261">
        <v>92780</v>
      </c>
      <c r="B2109" s="262" t="s">
        <v>7114</v>
      </c>
      <c r="C2109" s="263" t="s">
        <v>819</v>
      </c>
      <c r="D2109" s="264" t="s">
        <v>4534</v>
      </c>
      <c r="F2109" s="266"/>
      <c r="G2109" s="261" t="s">
        <v>20048</v>
      </c>
      <c r="H2109" s="262" t="s">
        <v>7114</v>
      </c>
      <c r="I2109" s="263" t="s">
        <v>819</v>
      </c>
      <c r="J2109" s="264" t="s">
        <v>4534</v>
      </c>
      <c r="K2109" s="264" t="s">
        <v>4331</v>
      </c>
    </row>
    <row r="2110" spans="1:11" ht="25.5" x14ac:dyDescent="0.2">
      <c r="A2110" s="261">
        <v>92781</v>
      </c>
      <c r="B2110" s="262" t="s">
        <v>7116</v>
      </c>
      <c r="C2110" s="263" t="s">
        <v>819</v>
      </c>
      <c r="D2110" s="264" t="s">
        <v>7632</v>
      </c>
      <c r="F2110" s="266"/>
      <c r="G2110" s="261" t="s">
        <v>20049</v>
      </c>
      <c r="H2110" s="262" t="s">
        <v>7116</v>
      </c>
      <c r="I2110" s="263" t="s">
        <v>819</v>
      </c>
      <c r="J2110" s="264" t="s">
        <v>7632</v>
      </c>
      <c r="K2110" s="264" t="s">
        <v>5322</v>
      </c>
    </row>
    <row r="2111" spans="1:11" ht="25.5" x14ac:dyDescent="0.2">
      <c r="A2111" s="261">
        <v>92782</v>
      </c>
      <c r="B2111" s="262" t="s">
        <v>7118</v>
      </c>
      <c r="C2111" s="263" t="s">
        <v>819</v>
      </c>
      <c r="D2111" s="264" t="s">
        <v>5828</v>
      </c>
      <c r="F2111" s="266"/>
      <c r="G2111" s="261" t="s">
        <v>20050</v>
      </c>
      <c r="H2111" s="262" t="s">
        <v>7118</v>
      </c>
      <c r="I2111" s="263" t="s">
        <v>819</v>
      </c>
      <c r="J2111" s="264" t="s">
        <v>5828</v>
      </c>
      <c r="K2111" s="264" t="s">
        <v>12824</v>
      </c>
    </row>
    <row r="2112" spans="1:11" ht="25.5" x14ac:dyDescent="0.2">
      <c r="A2112" s="261">
        <v>92783</v>
      </c>
      <c r="B2112" s="262" t="s">
        <v>7120</v>
      </c>
      <c r="C2112" s="263" t="s">
        <v>819</v>
      </c>
      <c r="D2112" s="264" t="s">
        <v>20051</v>
      </c>
      <c r="F2112" s="266"/>
      <c r="G2112" s="261" t="s">
        <v>20052</v>
      </c>
      <c r="H2112" s="262" t="s">
        <v>7120</v>
      </c>
      <c r="I2112" s="263" t="s">
        <v>819</v>
      </c>
      <c r="J2112" s="264" t="s">
        <v>20051</v>
      </c>
      <c r="K2112" s="264" t="s">
        <v>6818</v>
      </c>
    </row>
    <row r="2113" spans="1:11" ht="25.5" x14ac:dyDescent="0.2">
      <c r="A2113" s="261">
        <v>92784</v>
      </c>
      <c r="B2113" s="262" t="s">
        <v>7122</v>
      </c>
      <c r="C2113" s="263" t="s">
        <v>819</v>
      </c>
      <c r="D2113" s="264" t="s">
        <v>14327</v>
      </c>
      <c r="F2113" s="266"/>
      <c r="G2113" s="261" t="s">
        <v>20053</v>
      </c>
      <c r="H2113" s="262" t="s">
        <v>7122</v>
      </c>
      <c r="I2113" s="263" t="s">
        <v>819</v>
      </c>
      <c r="J2113" s="264" t="s">
        <v>14327</v>
      </c>
      <c r="K2113" s="264" t="s">
        <v>7221</v>
      </c>
    </row>
    <row r="2114" spans="1:11" ht="25.5" x14ac:dyDescent="0.2">
      <c r="A2114" s="261">
        <v>92785</v>
      </c>
      <c r="B2114" s="262" t="s">
        <v>7123</v>
      </c>
      <c r="C2114" s="263" t="s">
        <v>819</v>
      </c>
      <c r="D2114" s="264" t="s">
        <v>20054</v>
      </c>
      <c r="F2114" s="266"/>
      <c r="G2114" s="261" t="s">
        <v>20055</v>
      </c>
      <c r="H2114" s="262" t="s">
        <v>7123</v>
      </c>
      <c r="I2114" s="263" t="s">
        <v>819</v>
      </c>
      <c r="J2114" s="264" t="s">
        <v>20054</v>
      </c>
      <c r="K2114" s="264" t="s">
        <v>12936</v>
      </c>
    </row>
    <row r="2115" spans="1:11" ht="25.5" x14ac:dyDescent="0.2">
      <c r="A2115" s="261">
        <v>92786</v>
      </c>
      <c r="B2115" s="262" t="s">
        <v>7124</v>
      </c>
      <c r="C2115" s="263" t="s">
        <v>819</v>
      </c>
      <c r="D2115" s="264" t="s">
        <v>14192</v>
      </c>
      <c r="F2115" s="266"/>
      <c r="G2115" s="261" t="s">
        <v>20056</v>
      </c>
      <c r="H2115" s="262" t="s">
        <v>7124</v>
      </c>
      <c r="I2115" s="263" t="s">
        <v>819</v>
      </c>
      <c r="J2115" s="264" t="s">
        <v>14192</v>
      </c>
      <c r="K2115" s="264" t="s">
        <v>11740</v>
      </c>
    </row>
    <row r="2116" spans="1:11" ht="25.5" x14ac:dyDescent="0.2">
      <c r="A2116" s="261">
        <v>92787</v>
      </c>
      <c r="B2116" s="262" t="s">
        <v>7125</v>
      </c>
      <c r="C2116" s="263" t="s">
        <v>819</v>
      </c>
      <c r="D2116" s="264" t="s">
        <v>9860</v>
      </c>
      <c r="F2116" s="266"/>
      <c r="G2116" s="261" t="s">
        <v>20057</v>
      </c>
      <c r="H2116" s="262" t="s">
        <v>7125</v>
      </c>
      <c r="I2116" s="263" t="s">
        <v>819</v>
      </c>
      <c r="J2116" s="264" t="s">
        <v>9860</v>
      </c>
      <c r="K2116" s="264" t="s">
        <v>5376</v>
      </c>
    </row>
    <row r="2117" spans="1:11" ht="25.5" x14ac:dyDescent="0.2">
      <c r="A2117" s="261">
        <v>92788</v>
      </c>
      <c r="B2117" s="262" t="s">
        <v>7126</v>
      </c>
      <c r="C2117" s="263" t="s">
        <v>819</v>
      </c>
      <c r="D2117" s="264" t="s">
        <v>7239</v>
      </c>
      <c r="F2117" s="266"/>
      <c r="G2117" s="261" t="s">
        <v>20058</v>
      </c>
      <c r="H2117" s="262" t="s">
        <v>7126</v>
      </c>
      <c r="I2117" s="263" t="s">
        <v>819</v>
      </c>
      <c r="J2117" s="264" t="s">
        <v>7239</v>
      </c>
      <c r="K2117" s="264" t="s">
        <v>7135</v>
      </c>
    </row>
    <row r="2118" spans="1:11" ht="25.5" x14ac:dyDescent="0.2">
      <c r="A2118" s="261">
        <v>92789</v>
      </c>
      <c r="B2118" s="262" t="s">
        <v>7128</v>
      </c>
      <c r="C2118" s="263" t="s">
        <v>819</v>
      </c>
      <c r="D2118" s="264" t="s">
        <v>5254</v>
      </c>
      <c r="F2118" s="266"/>
      <c r="G2118" s="261" t="s">
        <v>20059</v>
      </c>
      <c r="H2118" s="262" t="s">
        <v>7128</v>
      </c>
      <c r="I2118" s="263" t="s">
        <v>819</v>
      </c>
      <c r="J2118" s="264" t="s">
        <v>5254</v>
      </c>
      <c r="K2118" s="264" t="s">
        <v>20032</v>
      </c>
    </row>
    <row r="2119" spans="1:11" ht="25.5" x14ac:dyDescent="0.2">
      <c r="A2119" s="261">
        <v>92790</v>
      </c>
      <c r="B2119" s="262" t="s">
        <v>7130</v>
      </c>
      <c r="C2119" s="263" t="s">
        <v>819</v>
      </c>
      <c r="D2119" s="264" t="s">
        <v>5875</v>
      </c>
      <c r="F2119" s="266"/>
      <c r="G2119" s="261" t="s">
        <v>20060</v>
      </c>
      <c r="H2119" s="262" t="s">
        <v>7130</v>
      </c>
      <c r="I2119" s="263" t="s">
        <v>819</v>
      </c>
      <c r="J2119" s="264" t="s">
        <v>5875</v>
      </c>
      <c r="K2119" s="264" t="s">
        <v>5695</v>
      </c>
    </row>
    <row r="2120" spans="1:11" ht="25.5" x14ac:dyDescent="0.2">
      <c r="A2120" s="261">
        <v>92791</v>
      </c>
      <c r="B2120" s="262" t="s">
        <v>7131</v>
      </c>
      <c r="C2120" s="263" t="s">
        <v>819</v>
      </c>
      <c r="D2120" s="264" t="s">
        <v>14466</v>
      </c>
      <c r="F2120" s="266"/>
      <c r="G2120" s="261" t="s">
        <v>20061</v>
      </c>
      <c r="H2120" s="262" t="s">
        <v>7131</v>
      </c>
      <c r="I2120" s="263" t="s">
        <v>819</v>
      </c>
      <c r="J2120" s="264" t="s">
        <v>14466</v>
      </c>
      <c r="K2120" s="264" t="s">
        <v>8796</v>
      </c>
    </row>
    <row r="2121" spans="1:11" ht="25.5" x14ac:dyDescent="0.2">
      <c r="A2121" s="261">
        <v>92792</v>
      </c>
      <c r="B2121" s="262" t="s">
        <v>7133</v>
      </c>
      <c r="C2121" s="263" t="s">
        <v>819</v>
      </c>
      <c r="D2121" s="264" t="s">
        <v>5044</v>
      </c>
      <c r="F2121" s="266"/>
      <c r="G2121" s="261" t="s">
        <v>20062</v>
      </c>
      <c r="H2121" s="262" t="s">
        <v>7133</v>
      </c>
      <c r="I2121" s="263" t="s">
        <v>819</v>
      </c>
      <c r="J2121" s="264" t="s">
        <v>5044</v>
      </c>
      <c r="K2121" s="264" t="s">
        <v>9366</v>
      </c>
    </row>
    <row r="2122" spans="1:11" ht="25.5" x14ac:dyDescent="0.2">
      <c r="A2122" s="261">
        <v>92793</v>
      </c>
      <c r="B2122" s="262" t="s">
        <v>7134</v>
      </c>
      <c r="C2122" s="263" t="s">
        <v>819</v>
      </c>
      <c r="D2122" s="264" t="s">
        <v>4350</v>
      </c>
      <c r="F2122" s="266"/>
      <c r="G2122" s="261" t="s">
        <v>20063</v>
      </c>
      <c r="H2122" s="262" t="s">
        <v>7134</v>
      </c>
      <c r="I2122" s="263" t="s">
        <v>819</v>
      </c>
      <c r="J2122" s="264" t="s">
        <v>4350</v>
      </c>
      <c r="K2122" s="264" t="s">
        <v>10106</v>
      </c>
    </row>
    <row r="2123" spans="1:11" ht="25.5" x14ac:dyDescent="0.2">
      <c r="A2123" s="261">
        <v>92794</v>
      </c>
      <c r="B2123" s="262" t="s">
        <v>7136</v>
      </c>
      <c r="C2123" s="263" t="s">
        <v>819</v>
      </c>
      <c r="D2123" s="264" t="s">
        <v>6442</v>
      </c>
      <c r="F2123" s="266"/>
      <c r="G2123" s="261" t="s">
        <v>20064</v>
      </c>
      <c r="H2123" s="262" t="s">
        <v>7136</v>
      </c>
      <c r="I2123" s="263" t="s">
        <v>819</v>
      </c>
      <c r="J2123" s="264" t="s">
        <v>6442</v>
      </c>
      <c r="K2123" s="264" t="s">
        <v>20065</v>
      </c>
    </row>
    <row r="2124" spans="1:11" ht="25.5" x14ac:dyDescent="0.2">
      <c r="A2124" s="261">
        <v>92795</v>
      </c>
      <c r="B2124" s="262" t="s">
        <v>7137</v>
      </c>
      <c r="C2124" s="263" t="s">
        <v>819</v>
      </c>
      <c r="D2124" s="264" t="s">
        <v>13201</v>
      </c>
      <c r="F2124" s="266"/>
      <c r="G2124" s="261" t="s">
        <v>20066</v>
      </c>
      <c r="H2124" s="262" t="s">
        <v>7137</v>
      </c>
      <c r="I2124" s="263" t="s">
        <v>819</v>
      </c>
      <c r="J2124" s="264" t="s">
        <v>13201</v>
      </c>
      <c r="K2124" s="264" t="s">
        <v>5691</v>
      </c>
    </row>
    <row r="2125" spans="1:11" ht="25.5" x14ac:dyDescent="0.2">
      <c r="A2125" s="261">
        <v>92796</v>
      </c>
      <c r="B2125" s="262" t="s">
        <v>7138</v>
      </c>
      <c r="C2125" s="263" t="s">
        <v>819</v>
      </c>
      <c r="D2125" s="264" t="s">
        <v>7154</v>
      </c>
      <c r="F2125" s="266"/>
      <c r="G2125" s="261" t="s">
        <v>20067</v>
      </c>
      <c r="H2125" s="262" t="s">
        <v>7138</v>
      </c>
      <c r="I2125" s="263" t="s">
        <v>819</v>
      </c>
      <c r="J2125" s="264" t="s">
        <v>7154</v>
      </c>
      <c r="K2125" s="264" t="s">
        <v>14463</v>
      </c>
    </row>
    <row r="2126" spans="1:11" ht="25.5" x14ac:dyDescent="0.2">
      <c r="A2126" s="261">
        <v>92797</v>
      </c>
      <c r="B2126" s="262" t="s">
        <v>7140</v>
      </c>
      <c r="C2126" s="263" t="s">
        <v>819</v>
      </c>
      <c r="D2126" s="264" t="s">
        <v>4216</v>
      </c>
      <c r="F2126" s="266"/>
      <c r="G2126" s="261" t="s">
        <v>20068</v>
      </c>
      <c r="H2126" s="262" t="s">
        <v>7140</v>
      </c>
      <c r="I2126" s="263" t="s">
        <v>819</v>
      </c>
      <c r="J2126" s="264" t="s">
        <v>4216</v>
      </c>
      <c r="K2126" s="264" t="s">
        <v>8546</v>
      </c>
    </row>
    <row r="2127" spans="1:11" ht="25.5" x14ac:dyDescent="0.2">
      <c r="A2127" s="261">
        <v>92798</v>
      </c>
      <c r="B2127" s="262" t="s">
        <v>7142</v>
      </c>
      <c r="C2127" s="263" t="s">
        <v>819</v>
      </c>
      <c r="D2127" s="264" t="s">
        <v>7372</v>
      </c>
      <c r="F2127" s="266"/>
      <c r="G2127" s="261" t="s">
        <v>20069</v>
      </c>
      <c r="H2127" s="262" t="s">
        <v>7142</v>
      </c>
      <c r="I2127" s="263" t="s">
        <v>819</v>
      </c>
      <c r="J2127" s="264" t="s">
        <v>7372</v>
      </c>
      <c r="K2127" s="264" t="s">
        <v>7372</v>
      </c>
    </row>
    <row r="2128" spans="1:11" ht="12.75" x14ac:dyDescent="0.2">
      <c r="A2128" s="261">
        <v>92799</v>
      </c>
      <c r="B2128" s="262" t="s">
        <v>7144</v>
      </c>
      <c r="C2128" s="263" t="s">
        <v>819</v>
      </c>
      <c r="D2128" s="264" t="s">
        <v>4352</v>
      </c>
      <c r="F2128" s="266"/>
      <c r="G2128" s="261" t="s">
        <v>20070</v>
      </c>
      <c r="H2128" s="262" t="s">
        <v>7144</v>
      </c>
      <c r="I2128" s="263" t="s">
        <v>819</v>
      </c>
      <c r="J2128" s="264" t="s">
        <v>4352</v>
      </c>
      <c r="K2128" s="264" t="s">
        <v>8522</v>
      </c>
    </row>
    <row r="2129" spans="1:11" ht="12.75" x14ac:dyDescent="0.2">
      <c r="A2129" s="261">
        <v>92800</v>
      </c>
      <c r="B2129" s="262" t="s">
        <v>7146</v>
      </c>
      <c r="C2129" s="263" t="s">
        <v>819</v>
      </c>
      <c r="D2129" s="264" t="s">
        <v>5652</v>
      </c>
      <c r="F2129" s="266"/>
      <c r="G2129" s="261" t="s">
        <v>20071</v>
      </c>
      <c r="H2129" s="262" t="s">
        <v>7146</v>
      </c>
      <c r="I2129" s="263" t="s">
        <v>819</v>
      </c>
      <c r="J2129" s="264" t="s">
        <v>5652</v>
      </c>
      <c r="K2129" s="264" t="s">
        <v>7173</v>
      </c>
    </row>
    <row r="2130" spans="1:11" ht="12.75" x14ac:dyDescent="0.2">
      <c r="A2130" s="261">
        <v>92801</v>
      </c>
      <c r="B2130" s="262" t="s">
        <v>7148</v>
      </c>
      <c r="C2130" s="263" t="s">
        <v>819</v>
      </c>
      <c r="D2130" s="264" t="s">
        <v>8498</v>
      </c>
      <c r="F2130" s="266"/>
      <c r="G2130" s="261" t="s">
        <v>20072</v>
      </c>
      <c r="H2130" s="262" t="s">
        <v>7148</v>
      </c>
      <c r="I2130" s="263" t="s">
        <v>819</v>
      </c>
      <c r="J2130" s="264" t="s">
        <v>8498</v>
      </c>
      <c r="K2130" s="264" t="s">
        <v>4329</v>
      </c>
    </row>
    <row r="2131" spans="1:11" ht="12.75" x14ac:dyDescent="0.2">
      <c r="A2131" s="261">
        <v>92802</v>
      </c>
      <c r="B2131" s="262" t="s">
        <v>7149</v>
      </c>
      <c r="C2131" s="263" t="s">
        <v>819</v>
      </c>
      <c r="D2131" s="264" t="s">
        <v>5427</v>
      </c>
      <c r="F2131" s="266"/>
      <c r="G2131" s="261" t="s">
        <v>20073</v>
      </c>
      <c r="H2131" s="262" t="s">
        <v>7149</v>
      </c>
      <c r="I2131" s="263" t="s">
        <v>819</v>
      </c>
      <c r="J2131" s="264" t="s">
        <v>5427</v>
      </c>
      <c r="K2131" s="264" t="s">
        <v>11987</v>
      </c>
    </row>
    <row r="2132" spans="1:11" ht="12.75" x14ac:dyDescent="0.2">
      <c r="A2132" s="261">
        <v>92803</v>
      </c>
      <c r="B2132" s="262" t="s">
        <v>7151</v>
      </c>
      <c r="C2132" s="263" t="s">
        <v>819</v>
      </c>
      <c r="D2132" s="264" t="s">
        <v>7230</v>
      </c>
      <c r="F2132" s="266"/>
      <c r="G2132" s="261" t="s">
        <v>20074</v>
      </c>
      <c r="H2132" s="262" t="s">
        <v>7151</v>
      </c>
      <c r="I2132" s="263" t="s">
        <v>819</v>
      </c>
      <c r="J2132" s="264" t="s">
        <v>7230</v>
      </c>
      <c r="K2132" s="264" t="s">
        <v>4532</v>
      </c>
    </row>
    <row r="2133" spans="1:11" ht="12.75" x14ac:dyDescent="0.2">
      <c r="A2133" s="261">
        <v>92804</v>
      </c>
      <c r="B2133" s="262" t="s">
        <v>7153</v>
      </c>
      <c r="C2133" s="263" t="s">
        <v>819</v>
      </c>
      <c r="D2133" s="264" t="s">
        <v>4680</v>
      </c>
      <c r="F2133" s="266"/>
      <c r="G2133" s="261" t="s">
        <v>20075</v>
      </c>
      <c r="H2133" s="262" t="s">
        <v>7153</v>
      </c>
      <c r="I2133" s="263" t="s">
        <v>819</v>
      </c>
      <c r="J2133" s="264" t="s">
        <v>4680</v>
      </c>
      <c r="K2133" s="264" t="s">
        <v>5392</v>
      </c>
    </row>
    <row r="2134" spans="1:11" ht="12.75" x14ac:dyDescent="0.2">
      <c r="A2134" s="261">
        <v>92805</v>
      </c>
      <c r="B2134" s="262" t="s">
        <v>7155</v>
      </c>
      <c r="C2134" s="263" t="s">
        <v>819</v>
      </c>
      <c r="D2134" s="264" t="s">
        <v>4345</v>
      </c>
      <c r="F2134" s="266"/>
      <c r="G2134" s="261" t="s">
        <v>20076</v>
      </c>
      <c r="H2134" s="262" t="s">
        <v>7155</v>
      </c>
      <c r="I2134" s="263" t="s">
        <v>819</v>
      </c>
      <c r="J2134" s="264" t="s">
        <v>4345</v>
      </c>
      <c r="K2134" s="264" t="s">
        <v>13872</v>
      </c>
    </row>
    <row r="2135" spans="1:11" ht="12.75" x14ac:dyDescent="0.2">
      <c r="A2135" s="261">
        <v>92806</v>
      </c>
      <c r="B2135" s="262" t="s">
        <v>7157</v>
      </c>
      <c r="C2135" s="263" t="s">
        <v>819</v>
      </c>
      <c r="D2135" s="264" t="s">
        <v>10793</v>
      </c>
      <c r="F2135" s="266"/>
      <c r="G2135" s="261" t="s">
        <v>20077</v>
      </c>
      <c r="H2135" s="262" t="s">
        <v>7157</v>
      </c>
      <c r="I2135" s="263" t="s">
        <v>819</v>
      </c>
      <c r="J2135" s="264" t="s">
        <v>10793</v>
      </c>
      <c r="K2135" s="264" t="s">
        <v>10793</v>
      </c>
    </row>
    <row r="2136" spans="1:11" ht="12.75" x14ac:dyDescent="0.2">
      <c r="A2136" s="261">
        <v>92875</v>
      </c>
      <c r="B2136" s="262" t="s">
        <v>7158</v>
      </c>
      <c r="C2136" s="263" t="s">
        <v>819</v>
      </c>
      <c r="D2136" s="264" t="s">
        <v>5044</v>
      </c>
      <c r="F2136" s="266"/>
      <c r="G2136" s="261" t="s">
        <v>20078</v>
      </c>
      <c r="H2136" s="262" t="s">
        <v>7158</v>
      </c>
      <c r="I2136" s="263" t="s">
        <v>819</v>
      </c>
      <c r="J2136" s="264" t="s">
        <v>5044</v>
      </c>
      <c r="K2136" s="264" t="s">
        <v>9366</v>
      </c>
    </row>
    <row r="2137" spans="1:11" ht="12.75" x14ac:dyDescent="0.2">
      <c r="A2137" s="261">
        <v>92876</v>
      </c>
      <c r="B2137" s="262" t="s">
        <v>7159</v>
      </c>
      <c r="C2137" s="263" t="s">
        <v>819</v>
      </c>
      <c r="D2137" s="264" t="s">
        <v>7129</v>
      </c>
      <c r="F2137" s="266"/>
      <c r="G2137" s="261" t="s">
        <v>20079</v>
      </c>
      <c r="H2137" s="262" t="s">
        <v>7159</v>
      </c>
      <c r="I2137" s="263" t="s">
        <v>819</v>
      </c>
      <c r="J2137" s="264" t="s">
        <v>7129</v>
      </c>
      <c r="K2137" s="264" t="s">
        <v>8498</v>
      </c>
    </row>
    <row r="2138" spans="1:11" ht="12.75" x14ac:dyDescent="0.2">
      <c r="A2138" s="261">
        <v>92877</v>
      </c>
      <c r="B2138" s="262" t="s">
        <v>7160</v>
      </c>
      <c r="C2138" s="263" t="s">
        <v>819</v>
      </c>
      <c r="D2138" s="264" t="s">
        <v>7161</v>
      </c>
      <c r="F2138" s="266"/>
      <c r="G2138" s="261" t="s">
        <v>20080</v>
      </c>
      <c r="H2138" s="262" t="s">
        <v>7160</v>
      </c>
      <c r="I2138" s="263" t="s">
        <v>819</v>
      </c>
      <c r="J2138" s="264" t="s">
        <v>7161</v>
      </c>
      <c r="K2138" s="264" t="s">
        <v>5077</v>
      </c>
    </row>
    <row r="2139" spans="1:11" ht="12.75" x14ac:dyDescent="0.2">
      <c r="A2139" s="261">
        <v>92878</v>
      </c>
      <c r="B2139" s="262" t="s">
        <v>7162</v>
      </c>
      <c r="C2139" s="263" t="s">
        <v>819</v>
      </c>
      <c r="D2139" s="264" t="s">
        <v>7163</v>
      </c>
      <c r="F2139" s="266"/>
      <c r="G2139" s="261" t="s">
        <v>20081</v>
      </c>
      <c r="H2139" s="262" t="s">
        <v>7162</v>
      </c>
      <c r="I2139" s="263" t="s">
        <v>819</v>
      </c>
      <c r="J2139" s="264" t="s">
        <v>7163</v>
      </c>
      <c r="K2139" s="264" t="s">
        <v>5621</v>
      </c>
    </row>
    <row r="2140" spans="1:11" ht="12.75" x14ac:dyDescent="0.2">
      <c r="A2140" s="261">
        <v>92879</v>
      </c>
      <c r="B2140" s="262" t="s">
        <v>7164</v>
      </c>
      <c r="C2140" s="263" t="s">
        <v>819</v>
      </c>
      <c r="D2140" s="264" t="s">
        <v>7165</v>
      </c>
      <c r="F2140" s="266"/>
      <c r="G2140" s="261" t="s">
        <v>20082</v>
      </c>
      <c r="H2140" s="262" t="s">
        <v>7164</v>
      </c>
      <c r="I2140" s="263" t="s">
        <v>819</v>
      </c>
      <c r="J2140" s="264" t="s">
        <v>7165</v>
      </c>
      <c r="K2140" s="264" t="s">
        <v>5719</v>
      </c>
    </row>
    <row r="2141" spans="1:11" ht="12.75" x14ac:dyDescent="0.2">
      <c r="A2141" s="261">
        <v>92880</v>
      </c>
      <c r="B2141" s="262" t="s">
        <v>7166</v>
      </c>
      <c r="C2141" s="263" t="s">
        <v>819</v>
      </c>
      <c r="D2141" s="264" t="s">
        <v>5621</v>
      </c>
      <c r="F2141" s="266"/>
      <c r="G2141" s="261" t="s">
        <v>20083</v>
      </c>
      <c r="H2141" s="262" t="s">
        <v>7166</v>
      </c>
      <c r="I2141" s="263" t="s">
        <v>819</v>
      </c>
      <c r="J2141" s="264" t="s">
        <v>5621</v>
      </c>
      <c r="K2141" s="264" t="s">
        <v>10092</v>
      </c>
    </row>
    <row r="2142" spans="1:11" ht="12.75" x14ac:dyDescent="0.2">
      <c r="A2142" s="261">
        <v>92881</v>
      </c>
      <c r="B2142" s="262" t="s">
        <v>7167</v>
      </c>
      <c r="C2142" s="263" t="s">
        <v>819</v>
      </c>
      <c r="D2142" s="264" t="s">
        <v>7163</v>
      </c>
      <c r="F2142" s="266"/>
      <c r="G2142" s="261" t="s">
        <v>20084</v>
      </c>
      <c r="H2142" s="262" t="s">
        <v>7167</v>
      </c>
      <c r="I2142" s="263" t="s">
        <v>819</v>
      </c>
      <c r="J2142" s="264" t="s">
        <v>7163</v>
      </c>
      <c r="K2142" s="264" t="s">
        <v>7163</v>
      </c>
    </row>
    <row r="2143" spans="1:11" ht="12.75" x14ac:dyDescent="0.2">
      <c r="A2143" s="261">
        <v>92882</v>
      </c>
      <c r="B2143" s="262" t="s">
        <v>7168</v>
      </c>
      <c r="C2143" s="263" t="s">
        <v>819</v>
      </c>
      <c r="D2143" s="264" t="s">
        <v>14192</v>
      </c>
      <c r="F2143" s="266"/>
      <c r="G2143" s="261" t="s">
        <v>20085</v>
      </c>
      <c r="H2143" s="262" t="s">
        <v>7168</v>
      </c>
      <c r="I2143" s="263" t="s">
        <v>819</v>
      </c>
      <c r="J2143" s="264" t="s">
        <v>14192</v>
      </c>
      <c r="K2143" s="264" t="s">
        <v>12469</v>
      </c>
    </row>
    <row r="2144" spans="1:11" ht="12.75" x14ac:dyDescent="0.2">
      <c r="A2144" s="261">
        <v>92883</v>
      </c>
      <c r="B2144" s="262" t="s">
        <v>7169</v>
      </c>
      <c r="C2144" s="263" t="s">
        <v>819</v>
      </c>
      <c r="D2144" s="264" t="s">
        <v>5636</v>
      </c>
      <c r="F2144" s="266"/>
      <c r="G2144" s="261" t="s">
        <v>20086</v>
      </c>
      <c r="H2144" s="262" t="s">
        <v>7169</v>
      </c>
      <c r="I2144" s="263" t="s">
        <v>819</v>
      </c>
      <c r="J2144" s="264" t="s">
        <v>5636</v>
      </c>
      <c r="K2144" s="264" t="s">
        <v>12510</v>
      </c>
    </row>
    <row r="2145" spans="1:11" ht="12.75" x14ac:dyDescent="0.2">
      <c r="A2145" s="261">
        <v>92884</v>
      </c>
      <c r="B2145" s="262" t="s">
        <v>7171</v>
      </c>
      <c r="C2145" s="263" t="s">
        <v>819</v>
      </c>
      <c r="D2145" s="264" t="s">
        <v>8594</v>
      </c>
      <c r="F2145" s="266"/>
      <c r="G2145" s="261" t="s">
        <v>20087</v>
      </c>
      <c r="H2145" s="262" t="s">
        <v>7171</v>
      </c>
      <c r="I2145" s="263" t="s">
        <v>819</v>
      </c>
      <c r="J2145" s="264" t="s">
        <v>8594</v>
      </c>
      <c r="K2145" s="264" t="s">
        <v>4702</v>
      </c>
    </row>
    <row r="2146" spans="1:11" ht="12.75" x14ac:dyDescent="0.2">
      <c r="A2146" s="261">
        <v>92885</v>
      </c>
      <c r="B2146" s="262" t="s">
        <v>7172</v>
      </c>
      <c r="C2146" s="263" t="s">
        <v>819</v>
      </c>
      <c r="D2146" s="264" t="s">
        <v>9396</v>
      </c>
      <c r="F2146" s="266"/>
      <c r="G2146" s="261" t="s">
        <v>20088</v>
      </c>
      <c r="H2146" s="262" t="s">
        <v>7172</v>
      </c>
      <c r="I2146" s="263" t="s">
        <v>819</v>
      </c>
      <c r="J2146" s="264" t="s">
        <v>9396</v>
      </c>
      <c r="K2146" s="264" t="s">
        <v>4350</v>
      </c>
    </row>
    <row r="2147" spans="1:11" ht="12.75" x14ac:dyDescent="0.2">
      <c r="A2147" s="261">
        <v>92886</v>
      </c>
      <c r="B2147" s="262" t="s">
        <v>7174</v>
      </c>
      <c r="C2147" s="263" t="s">
        <v>819</v>
      </c>
      <c r="D2147" s="264" t="s">
        <v>10462</v>
      </c>
      <c r="F2147" s="266"/>
      <c r="G2147" s="261" t="s">
        <v>20089</v>
      </c>
      <c r="H2147" s="262" t="s">
        <v>7174</v>
      </c>
      <c r="I2147" s="263" t="s">
        <v>819</v>
      </c>
      <c r="J2147" s="264" t="s">
        <v>10462</v>
      </c>
      <c r="K2147" s="264" t="s">
        <v>13520</v>
      </c>
    </row>
    <row r="2148" spans="1:11" ht="12.75" x14ac:dyDescent="0.2">
      <c r="A2148" s="261">
        <v>92887</v>
      </c>
      <c r="B2148" s="262" t="s">
        <v>7176</v>
      </c>
      <c r="C2148" s="263" t="s">
        <v>819</v>
      </c>
      <c r="D2148" s="264" t="s">
        <v>8498</v>
      </c>
      <c r="F2148" s="266"/>
      <c r="G2148" s="261" t="s">
        <v>20090</v>
      </c>
      <c r="H2148" s="262" t="s">
        <v>7176</v>
      </c>
      <c r="I2148" s="263" t="s">
        <v>819</v>
      </c>
      <c r="J2148" s="264" t="s">
        <v>8498</v>
      </c>
      <c r="K2148" s="264" t="s">
        <v>11846</v>
      </c>
    </row>
    <row r="2149" spans="1:11" ht="12.75" x14ac:dyDescent="0.2">
      <c r="A2149" s="261">
        <v>92888</v>
      </c>
      <c r="B2149" s="262" t="s">
        <v>7177</v>
      </c>
      <c r="C2149" s="263" t="s">
        <v>819</v>
      </c>
      <c r="D2149" s="264" t="s">
        <v>17845</v>
      </c>
      <c r="F2149" s="266"/>
      <c r="G2149" s="261" t="s">
        <v>20091</v>
      </c>
      <c r="H2149" s="262" t="s">
        <v>7177</v>
      </c>
      <c r="I2149" s="263" t="s">
        <v>819</v>
      </c>
      <c r="J2149" s="264" t="s">
        <v>17845</v>
      </c>
      <c r="K2149" s="264" t="s">
        <v>8631</v>
      </c>
    </row>
    <row r="2150" spans="1:11" ht="25.5" x14ac:dyDescent="0.2">
      <c r="A2150" s="261">
        <v>92915</v>
      </c>
      <c r="B2150" s="262" t="s">
        <v>7179</v>
      </c>
      <c r="C2150" s="263" t="s">
        <v>819</v>
      </c>
      <c r="D2150" s="264" t="s">
        <v>10283</v>
      </c>
      <c r="F2150" s="266"/>
      <c r="G2150" s="261" t="s">
        <v>20092</v>
      </c>
      <c r="H2150" s="262" t="s">
        <v>7179</v>
      </c>
      <c r="I2150" s="263" t="s">
        <v>819</v>
      </c>
      <c r="J2150" s="264" t="s">
        <v>10283</v>
      </c>
      <c r="K2150" s="264" t="s">
        <v>8775</v>
      </c>
    </row>
    <row r="2151" spans="1:11" ht="25.5" x14ac:dyDescent="0.2">
      <c r="A2151" s="261">
        <v>92916</v>
      </c>
      <c r="B2151" s="262" t="s">
        <v>7181</v>
      </c>
      <c r="C2151" s="263" t="s">
        <v>819</v>
      </c>
      <c r="D2151" s="264" t="s">
        <v>13075</v>
      </c>
      <c r="F2151" s="266"/>
      <c r="G2151" s="261" t="s">
        <v>20093</v>
      </c>
      <c r="H2151" s="262" t="s">
        <v>7181</v>
      </c>
      <c r="I2151" s="263" t="s">
        <v>819</v>
      </c>
      <c r="J2151" s="264" t="s">
        <v>13075</v>
      </c>
      <c r="K2151" s="264" t="s">
        <v>17708</v>
      </c>
    </row>
    <row r="2152" spans="1:11" ht="25.5" x14ac:dyDescent="0.2">
      <c r="A2152" s="261">
        <v>92917</v>
      </c>
      <c r="B2152" s="262" t="s">
        <v>7183</v>
      </c>
      <c r="C2152" s="263" t="s">
        <v>819</v>
      </c>
      <c r="D2152" s="264" t="s">
        <v>4940</v>
      </c>
      <c r="F2152" s="266"/>
      <c r="G2152" s="261" t="s">
        <v>20094</v>
      </c>
      <c r="H2152" s="262" t="s">
        <v>7183</v>
      </c>
      <c r="I2152" s="263" t="s">
        <v>819</v>
      </c>
      <c r="J2152" s="264" t="s">
        <v>4940</v>
      </c>
      <c r="K2152" s="264" t="s">
        <v>7182</v>
      </c>
    </row>
    <row r="2153" spans="1:11" ht="25.5" x14ac:dyDescent="0.2">
      <c r="A2153" s="261">
        <v>92919</v>
      </c>
      <c r="B2153" s="262" t="s">
        <v>7184</v>
      </c>
      <c r="C2153" s="263" t="s">
        <v>819</v>
      </c>
      <c r="D2153" s="264" t="s">
        <v>12912</v>
      </c>
      <c r="F2153" s="266"/>
      <c r="G2153" s="261" t="s">
        <v>20095</v>
      </c>
      <c r="H2153" s="262" t="s">
        <v>7184</v>
      </c>
      <c r="I2153" s="263" t="s">
        <v>819</v>
      </c>
      <c r="J2153" s="264" t="s">
        <v>12912</v>
      </c>
      <c r="K2153" s="264" t="s">
        <v>9559</v>
      </c>
    </row>
    <row r="2154" spans="1:11" ht="25.5" x14ac:dyDescent="0.2">
      <c r="A2154" s="261">
        <v>92921</v>
      </c>
      <c r="B2154" s="262" t="s">
        <v>7186</v>
      </c>
      <c r="C2154" s="263" t="s">
        <v>819</v>
      </c>
      <c r="D2154" s="264" t="s">
        <v>9095</v>
      </c>
      <c r="F2154" s="266"/>
      <c r="G2154" s="261" t="s">
        <v>20096</v>
      </c>
      <c r="H2154" s="262" t="s">
        <v>7186</v>
      </c>
      <c r="I2154" s="263" t="s">
        <v>819</v>
      </c>
      <c r="J2154" s="264" t="s">
        <v>9095</v>
      </c>
      <c r="K2154" s="264" t="s">
        <v>20097</v>
      </c>
    </row>
    <row r="2155" spans="1:11" ht="25.5" x14ac:dyDescent="0.2">
      <c r="A2155" s="261">
        <v>92922</v>
      </c>
      <c r="B2155" s="262" t="s">
        <v>7188</v>
      </c>
      <c r="C2155" s="263" t="s">
        <v>819</v>
      </c>
      <c r="D2155" s="264" t="s">
        <v>7060</v>
      </c>
      <c r="F2155" s="266"/>
      <c r="G2155" s="261" t="s">
        <v>20098</v>
      </c>
      <c r="H2155" s="262" t="s">
        <v>7188</v>
      </c>
      <c r="I2155" s="263" t="s">
        <v>819</v>
      </c>
      <c r="J2155" s="264" t="s">
        <v>7060</v>
      </c>
      <c r="K2155" s="264" t="s">
        <v>7228</v>
      </c>
    </row>
    <row r="2156" spans="1:11" ht="25.5" x14ac:dyDescent="0.2">
      <c r="A2156" s="261">
        <v>92923</v>
      </c>
      <c r="B2156" s="262" t="s">
        <v>7190</v>
      </c>
      <c r="C2156" s="263" t="s">
        <v>819</v>
      </c>
      <c r="D2156" s="264" t="s">
        <v>6758</v>
      </c>
      <c r="F2156" s="266"/>
      <c r="G2156" s="267" t="s">
        <v>20099</v>
      </c>
      <c r="H2156" s="262" t="s">
        <v>7190</v>
      </c>
      <c r="I2156" s="263" t="s">
        <v>819</v>
      </c>
      <c r="J2156" s="264" t="s">
        <v>6758</v>
      </c>
      <c r="K2156" s="264" t="s">
        <v>20100</v>
      </c>
    </row>
    <row r="2157" spans="1:11" ht="25.5" x14ac:dyDescent="0.2">
      <c r="A2157" s="261">
        <v>92924</v>
      </c>
      <c r="B2157" s="262" t="s">
        <v>7192</v>
      </c>
      <c r="C2157" s="263" t="s">
        <v>819</v>
      </c>
      <c r="D2157" s="264" t="s">
        <v>8960</v>
      </c>
      <c r="F2157" s="266"/>
      <c r="G2157" s="267" t="s">
        <v>20101</v>
      </c>
      <c r="H2157" s="262" t="s">
        <v>7192</v>
      </c>
      <c r="I2157" s="263" t="s">
        <v>819</v>
      </c>
      <c r="J2157" s="264" t="s">
        <v>8960</v>
      </c>
      <c r="K2157" s="264" t="s">
        <v>20102</v>
      </c>
    </row>
    <row r="2158" spans="1:11" ht="25.5" x14ac:dyDescent="0.2">
      <c r="A2158" s="261">
        <v>95445</v>
      </c>
      <c r="B2158" s="262" t="s">
        <v>7193</v>
      </c>
      <c r="C2158" s="263" t="s">
        <v>819</v>
      </c>
      <c r="D2158" s="264" t="s">
        <v>7163</v>
      </c>
      <c r="F2158" s="266"/>
      <c r="G2158" s="267" t="s">
        <v>20103</v>
      </c>
      <c r="H2158" s="262" t="s">
        <v>7193</v>
      </c>
      <c r="I2158" s="263" t="s">
        <v>819</v>
      </c>
      <c r="J2158" s="264" t="s">
        <v>7163</v>
      </c>
      <c r="K2158" s="264" t="s">
        <v>20104</v>
      </c>
    </row>
    <row r="2159" spans="1:11" ht="25.5" x14ac:dyDescent="0.2">
      <c r="A2159" s="261">
        <v>95446</v>
      </c>
      <c r="B2159" s="262" t="s">
        <v>7194</v>
      </c>
      <c r="C2159" s="263" t="s">
        <v>819</v>
      </c>
      <c r="D2159" s="264" t="s">
        <v>10140</v>
      </c>
      <c r="F2159" s="266"/>
      <c r="G2159" s="267" t="s">
        <v>20105</v>
      </c>
      <c r="H2159" s="262" t="s">
        <v>7194</v>
      </c>
      <c r="I2159" s="263" t="s">
        <v>819</v>
      </c>
      <c r="J2159" s="264" t="s">
        <v>10140</v>
      </c>
      <c r="K2159" s="264" t="s">
        <v>8619</v>
      </c>
    </row>
    <row r="2160" spans="1:11" ht="25.5" x14ac:dyDescent="0.2">
      <c r="A2160" s="261">
        <v>95576</v>
      </c>
      <c r="B2160" s="262" t="s">
        <v>7196</v>
      </c>
      <c r="C2160" s="263" t="s">
        <v>819</v>
      </c>
      <c r="D2160" s="264" t="s">
        <v>8758</v>
      </c>
      <c r="F2160" s="266"/>
      <c r="G2160" s="267" t="s">
        <v>20106</v>
      </c>
      <c r="H2160" s="262" t="s">
        <v>7196</v>
      </c>
      <c r="I2160" s="263" t="s">
        <v>819</v>
      </c>
      <c r="J2160" s="264" t="s">
        <v>8758</v>
      </c>
      <c r="K2160" s="264" t="s">
        <v>8528</v>
      </c>
    </row>
    <row r="2161" spans="1:11" ht="25.5" x14ac:dyDescent="0.2">
      <c r="A2161" s="261">
        <v>95577</v>
      </c>
      <c r="B2161" s="262" t="s">
        <v>7197</v>
      </c>
      <c r="C2161" s="263" t="s">
        <v>819</v>
      </c>
      <c r="D2161" s="264" t="s">
        <v>8652</v>
      </c>
      <c r="F2161" s="266"/>
      <c r="G2161" s="267" t="s">
        <v>20107</v>
      </c>
      <c r="H2161" s="262" t="s">
        <v>7197</v>
      </c>
      <c r="I2161" s="263" t="s">
        <v>819</v>
      </c>
      <c r="J2161" s="264" t="s">
        <v>8652</v>
      </c>
      <c r="K2161" s="264" t="s">
        <v>13442</v>
      </c>
    </row>
    <row r="2162" spans="1:11" ht="25.5" x14ac:dyDescent="0.2">
      <c r="A2162" s="261">
        <v>95578</v>
      </c>
      <c r="B2162" s="262" t="s">
        <v>7199</v>
      </c>
      <c r="C2162" s="263" t="s">
        <v>819</v>
      </c>
      <c r="D2162" s="264" t="s">
        <v>12682</v>
      </c>
      <c r="F2162" s="266"/>
      <c r="G2162" s="267" t="s">
        <v>20108</v>
      </c>
      <c r="H2162" s="262" t="s">
        <v>7199</v>
      </c>
      <c r="I2162" s="263" t="s">
        <v>819</v>
      </c>
      <c r="J2162" s="264" t="s">
        <v>12682</v>
      </c>
      <c r="K2162" s="264" t="s">
        <v>12793</v>
      </c>
    </row>
    <row r="2163" spans="1:11" ht="25.5" x14ac:dyDescent="0.2">
      <c r="A2163" s="261">
        <v>95579</v>
      </c>
      <c r="B2163" s="262" t="s">
        <v>7201</v>
      </c>
      <c r="C2163" s="263" t="s">
        <v>819</v>
      </c>
      <c r="D2163" s="264" t="s">
        <v>5044</v>
      </c>
      <c r="F2163" s="266"/>
      <c r="G2163" s="267" t="s">
        <v>20109</v>
      </c>
      <c r="H2163" s="262" t="s">
        <v>7201</v>
      </c>
      <c r="I2163" s="263" t="s">
        <v>819</v>
      </c>
      <c r="J2163" s="264" t="s">
        <v>5044</v>
      </c>
      <c r="K2163" s="264" t="s">
        <v>7531</v>
      </c>
    </row>
    <row r="2164" spans="1:11" ht="25.5" x14ac:dyDescent="0.2">
      <c r="A2164" s="261">
        <v>95580</v>
      </c>
      <c r="B2164" s="262" t="s">
        <v>7202</v>
      </c>
      <c r="C2164" s="263" t="s">
        <v>819</v>
      </c>
      <c r="D2164" s="264" t="s">
        <v>5266</v>
      </c>
      <c r="F2164" s="266"/>
      <c r="G2164" s="267" t="s">
        <v>20110</v>
      </c>
      <c r="H2164" s="262" t="s">
        <v>7202</v>
      </c>
      <c r="I2164" s="263" t="s">
        <v>819</v>
      </c>
      <c r="J2164" s="264" t="s">
        <v>5266</v>
      </c>
      <c r="K2164" s="264" t="s">
        <v>12548</v>
      </c>
    </row>
    <row r="2165" spans="1:11" ht="25.5" x14ac:dyDescent="0.2">
      <c r="A2165" s="261">
        <v>95581</v>
      </c>
      <c r="B2165" s="262" t="s">
        <v>7203</v>
      </c>
      <c r="C2165" s="263" t="s">
        <v>819</v>
      </c>
      <c r="D2165" s="264" t="s">
        <v>7531</v>
      </c>
      <c r="F2165" s="266"/>
      <c r="G2165" s="267" t="s">
        <v>20111</v>
      </c>
      <c r="H2165" s="262" t="s">
        <v>7203</v>
      </c>
      <c r="I2165" s="263" t="s">
        <v>819</v>
      </c>
      <c r="J2165" s="264" t="s">
        <v>7531</v>
      </c>
      <c r="K2165" s="264" t="s">
        <v>10307</v>
      </c>
    </row>
    <row r="2166" spans="1:11" ht="25.5" x14ac:dyDescent="0.2">
      <c r="A2166" s="261">
        <v>95583</v>
      </c>
      <c r="B2166" s="262" t="s">
        <v>7204</v>
      </c>
      <c r="C2166" s="263" t="s">
        <v>819</v>
      </c>
      <c r="D2166" s="264" t="s">
        <v>13616</v>
      </c>
      <c r="F2166" s="266"/>
      <c r="G2166" s="267" t="s">
        <v>20112</v>
      </c>
      <c r="H2166" s="262" t="s">
        <v>7204</v>
      </c>
      <c r="I2166" s="263" t="s">
        <v>819</v>
      </c>
      <c r="J2166" s="264" t="s">
        <v>13616</v>
      </c>
      <c r="K2166" s="264" t="s">
        <v>16425</v>
      </c>
    </row>
    <row r="2167" spans="1:11" ht="25.5" x14ac:dyDescent="0.2">
      <c r="A2167" s="261">
        <v>95584</v>
      </c>
      <c r="B2167" s="262" t="s">
        <v>7206</v>
      </c>
      <c r="C2167" s="263" t="s">
        <v>819</v>
      </c>
      <c r="D2167" s="264" t="s">
        <v>20113</v>
      </c>
      <c r="F2167" s="266"/>
      <c r="G2167" s="267" t="s">
        <v>20114</v>
      </c>
      <c r="H2167" s="262" t="s">
        <v>7206</v>
      </c>
      <c r="I2167" s="263" t="s">
        <v>819</v>
      </c>
      <c r="J2167" s="264" t="s">
        <v>20113</v>
      </c>
      <c r="K2167" s="264" t="s">
        <v>7086</v>
      </c>
    </row>
    <row r="2168" spans="1:11" ht="25.5" x14ac:dyDescent="0.2">
      <c r="A2168" s="261">
        <v>95585</v>
      </c>
      <c r="B2168" s="262" t="s">
        <v>7208</v>
      </c>
      <c r="C2168" s="263" t="s">
        <v>819</v>
      </c>
      <c r="D2168" s="264" t="s">
        <v>12901</v>
      </c>
      <c r="F2168" s="266"/>
      <c r="G2168" s="267" t="s">
        <v>20115</v>
      </c>
      <c r="H2168" s="262" t="s">
        <v>7208</v>
      </c>
      <c r="I2168" s="263" t="s">
        <v>819</v>
      </c>
      <c r="J2168" s="264" t="s">
        <v>12901</v>
      </c>
      <c r="K2168" s="264" t="s">
        <v>12936</v>
      </c>
    </row>
    <row r="2169" spans="1:11" ht="25.5" x14ac:dyDescent="0.2">
      <c r="A2169" s="261">
        <v>95586</v>
      </c>
      <c r="B2169" s="262" t="s">
        <v>7210</v>
      </c>
      <c r="C2169" s="263" t="s">
        <v>819</v>
      </c>
      <c r="D2169" s="264" t="s">
        <v>20116</v>
      </c>
      <c r="F2169" s="266"/>
      <c r="G2169" s="267" t="s">
        <v>20117</v>
      </c>
      <c r="H2169" s="262" t="s">
        <v>7210</v>
      </c>
      <c r="I2169" s="263" t="s">
        <v>819</v>
      </c>
      <c r="J2169" s="264" t="s">
        <v>20116</v>
      </c>
      <c r="K2169" s="264" t="s">
        <v>7067</v>
      </c>
    </row>
    <row r="2170" spans="1:11" ht="25.5" x14ac:dyDescent="0.2">
      <c r="A2170" s="261">
        <v>95587</v>
      </c>
      <c r="B2170" s="262" t="s">
        <v>7212</v>
      </c>
      <c r="C2170" s="263" t="s">
        <v>819</v>
      </c>
      <c r="D2170" s="264" t="s">
        <v>20097</v>
      </c>
      <c r="F2170" s="266"/>
      <c r="G2170" s="267" t="s">
        <v>20118</v>
      </c>
      <c r="H2170" s="262" t="s">
        <v>7212</v>
      </c>
      <c r="I2170" s="263" t="s">
        <v>819</v>
      </c>
      <c r="J2170" s="264" t="s">
        <v>20097</v>
      </c>
      <c r="K2170" s="264" t="s">
        <v>13006</v>
      </c>
    </row>
    <row r="2171" spans="1:11" ht="25.5" x14ac:dyDescent="0.2">
      <c r="A2171" s="261">
        <v>95588</v>
      </c>
      <c r="B2171" s="262" t="s">
        <v>7214</v>
      </c>
      <c r="C2171" s="263" t="s">
        <v>819</v>
      </c>
      <c r="D2171" s="264" t="s">
        <v>4534</v>
      </c>
      <c r="F2171" s="266"/>
      <c r="G2171" s="261" t="s">
        <v>20119</v>
      </c>
      <c r="H2171" s="262" t="s">
        <v>7214</v>
      </c>
      <c r="I2171" s="263" t="s">
        <v>819</v>
      </c>
      <c r="J2171" s="264" t="s">
        <v>4534</v>
      </c>
      <c r="K2171" s="264" t="s">
        <v>12819</v>
      </c>
    </row>
    <row r="2172" spans="1:11" ht="25.5" x14ac:dyDescent="0.2">
      <c r="A2172" s="261">
        <v>95589</v>
      </c>
      <c r="B2172" s="262" t="s">
        <v>7215</v>
      </c>
      <c r="C2172" s="263" t="s">
        <v>819</v>
      </c>
      <c r="D2172" s="264" t="s">
        <v>14855</v>
      </c>
      <c r="F2172" s="266"/>
      <c r="G2172" s="261" t="s">
        <v>20120</v>
      </c>
      <c r="H2172" s="262" t="s">
        <v>7215</v>
      </c>
      <c r="I2172" s="263" t="s">
        <v>819</v>
      </c>
      <c r="J2172" s="264" t="s">
        <v>14855</v>
      </c>
      <c r="K2172" s="264" t="s">
        <v>8960</v>
      </c>
    </row>
    <row r="2173" spans="1:11" ht="25.5" x14ac:dyDescent="0.2">
      <c r="A2173" s="261">
        <v>95590</v>
      </c>
      <c r="B2173" s="262" t="s">
        <v>7217</v>
      </c>
      <c r="C2173" s="263" t="s">
        <v>819</v>
      </c>
      <c r="D2173" s="264" t="s">
        <v>11987</v>
      </c>
      <c r="F2173" s="266"/>
      <c r="G2173" s="261" t="s">
        <v>20121</v>
      </c>
      <c r="H2173" s="262" t="s">
        <v>7217</v>
      </c>
      <c r="I2173" s="263" t="s">
        <v>819</v>
      </c>
      <c r="J2173" s="264" t="s">
        <v>11987</v>
      </c>
      <c r="K2173" s="264" t="s">
        <v>12819</v>
      </c>
    </row>
    <row r="2174" spans="1:11" ht="25.5" x14ac:dyDescent="0.2">
      <c r="A2174" s="261">
        <v>95592</v>
      </c>
      <c r="B2174" s="262" t="s">
        <v>7218</v>
      </c>
      <c r="C2174" s="263" t="s">
        <v>819</v>
      </c>
      <c r="D2174" s="264" t="s">
        <v>8888</v>
      </c>
      <c r="F2174" s="266"/>
      <c r="G2174" s="261" t="s">
        <v>20122</v>
      </c>
      <c r="H2174" s="262" t="s">
        <v>7218</v>
      </c>
      <c r="I2174" s="263" t="s">
        <v>819</v>
      </c>
      <c r="J2174" s="264" t="s">
        <v>8888</v>
      </c>
      <c r="K2174" s="264" t="s">
        <v>7563</v>
      </c>
    </row>
    <row r="2175" spans="1:11" ht="25.5" x14ac:dyDescent="0.2">
      <c r="A2175" s="261">
        <v>95593</v>
      </c>
      <c r="B2175" s="262" t="s">
        <v>7220</v>
      </c>
      <c r="C2175" s="263" t="s">
        <v>819</v>
      </c>
      <c r="D2175" s="264" t="s">
        <v>7735</v>
      </c>
      <c r="F2175" s="266"/>
      <c r="G2175" s="261" t="s">
        <v>20123</v>
      </c>
      <c r="H2175" s="262" t="s">
        <v>7220</v>
      </c>
      <c r="I2175" s="263" t="s">
        <v>819</v>
      </c>
      <c r="J2175" s="264" t="s">
        <v>7735</v>
      </c>
      <c r="K2175" s="264" t="s">
        <v>10771</v>
      </c>
    </row>
    <row r="2176" spans="1:11" ht="25.5" x14ac:dyDescent="0.2">
      <c r="A2176" s="261">
        <v>95943</v>
      </c>
      <c r="B2176" s="262" t="s">
        <v>7222</v>
      </c>
      <c r="C2176" s="263" t="s">
        <v>819</v>
      </c>
      <c r="D2176" s="264" t="s">
        <v>20124</v>
      </c>
      <c r="F2176" s="266"/>
      <c r="G2176" s="261" t="s">
        <v>20125</v>
      </c>
      <c r="H2176" s="262" t="s">
        <v>7222</v>
      </c>
      <c r="I2176" s="263" t="s">
        <v>819</v>
      </c>
      <c r="J2176" s="264" t="s">
        <v>20124</v>
      </c>
      <c r="K2176" s="264" t="s">
        <v>20126</v>
      </c>
    </row>
    <row r="2177" spans="1:11" ht="25.5" x14ac:dyDescent="0.2">
      <c r="A2177" s="261">
        <v>95944</v>
      </c>
      <c r="B2177" s="262" t="s">
        <v>7223</v>
      </c>
      <c r="C2177" s="263" t="s">
        <v>819</v>
      </c>
      <c r="D2177" s="264" t="s">
        <v>14472</v>
      </c>
      <c r="F2177" s="266"/>
      <c r="G2177" s="261" t="s">
        <v>20127</v>
      </c>
      <c r="H2177" s="262" t="s">
        <v>7223</v>
      </c>
      <c r="I2177" s="263" t="s">
        <v>819</v>
      </c>
      <c r="J2177" s="264" t="s">
        <v>14472</v>
      </c>
      <c r="K2177" s="264" t="s">
        <v>13306</v>
      </c>
    </row>
    <row r="2178" spans="1:11" ht="25.5" x14ac:dyDescent="0.2">
      <c r="A2178" s="261">
        <v>95945</v>
      </c>
      <c r="B2178" s="262" t="s">
        <v>7224</v>
      </c>
      <c r="C2178" s="263" t="s">
        <v>819</v>
      </c>
      <c r="D2178" s="264" t="s">
        <v>4226</v>
      </c>
      <c r="F2178" s="266"/>
      <c r="G2178" s="261" t="s">
        <v>20128</v>
      </c>
      <c r="H2178" s="262" t="s">
        <v>7224</v>
      </c>
      <c r="I2178" s="263" t="s">
        <v>819</v>
      </c>
      <c r="J2178" s="264" t="s">
        <v>4226</v>
      </c>
      <c r="K2178" s="264" t="s">
        <v>16421</v>
      </c>
    </row>
    <row r="2179" spans="1:11" ht="25.5" x14ac:dyDescent="0.2">
      <c r="A2179" s="261">
        <v>95946</v>
      </c>
      <c r="B2179" s="262" t="s">
        <v>7225</v>
      </c>
      <c r="C2179" s="263" t="s">
        <v>819</v>
      </c>
      <c r="D2179" s="264" t="s">
        <v>5636</v>
      </c>
      <c r="F2179" s="266"/>
      <c r="G2179" s="261" t="s">
        <v>20129</v>
      </c>
      <c r="H2179" s="262" t="s">
        <v>7225</v>
      </c>
      <c r="I2179" s="263" t="s">
        <v>819</v>
      </c>
      <c r="J2179" s="264" t="s">
        <v>5636</v>
      </c>
      <c r="K2179" s="264" t="s">
        <v>12975</v>
      </c>
    </row>
    <row r="2180" spans="1:11" ht="25.5" x14ac:dyDescent="0.2">
      <c r="A2180" s="261">
        <v>95947</v>
      </c>
      <c r="B2180" s="262" t="s">
        <v>7227</v>
      </c>
      <c r="C2180" s="263" t="s">
        <v>819</v>
      </c>
      <c r="D2180" s="264" t="s">
        <v>7115</v>
      </c>
      <c r="F2180" s="266"/>
      <c r="G2180" s="261" t="s">
        <v>20130</v>
      </c>
      <c r="H2180" s="262" t="s">
        <v>7227</v>
      </c>
      <c r="I2180" s="263" t="s">
        <v>819</v>
      </c>
      <c r="J2180" s="264" t="s">
        <v>7115</v>
      </c>
      <c r="K2180" s="264" t="s">
        <v>7084</v>
      </c>
    </row>
    <row r="2181" spans="1:11" ht="25.5" x14ac:dyDescent="0.2">
      <c r="A2181" s="261">
        <v>95948</v>
      </c>
      <c r="B2181" s="262" t="s">
        <v>7229</v>
      </c>
      <c r="C2181" s="263" t="s">
        <v>819</v>
      </c>
      <c r="D2181" s="264" t="s">
        <v>7143</v>
      </c>
      <c r="F2181" s="266"/>
      <c r="G2181" s="261" t="s">
        <v>20131</v>
      </c>
      <c r="H2181" s="262" t="s">
        <v>7229</v>
      </c>
      <c r="I2181" s="263" t="s">
        <v>819</v>
      </c>
      <c r="J2181" s="264" t="s">
        <v>7143</v>
      </c>
      <c r="K2181" s="264" t="s">
        <v>8588</v>
      </c>
    </row>
    <row r="2182" spans="1:11" ht="25.5" x14ac:dyDescent="0.2">
      <c r="A2182" s="261">
        <v>96544</v>
      </c>
      <c r="B2182" s="262" t="s">
        <v>7231</v>
      </c>
      <c r="C2182" s="263" t="s">
        <v>819</v>
      </c>
      <c r="D2182" s="264" t="s">
        <v>4642</v>
      </c>
      <c r="F2182" s="266"/>
      <c r="G2182" s="261" t="s">
        <v>20132</v>
      </c>
      <c r="H2182" s="262" t="s">
        <v>7231</v>
      </c>
      <c r="I2182" s="263" t="s">
        <v>819</v>
      </c>
      <c r="J2182" s="264" t="s">
        <v>4642</v>
      </c>
      <c r="K2182" s="264" t="s">
        <v>6787</v>
      </c>
    </row>
    <row r="2183" spans="1:11" ht="25.5" x14ac:dyDescent="0.2">
      <c r="A2183" s="261">
        <v>96545</v>
      </c>
      <c r="B2183" s="262" t="s">
        <v>7233</v>
      </c>
      <c r="C2183" s="263" t="s">
        <v>819</v>
      </c>
      <c r="D2183" s="264" t="s">
        <v>12713</v>
      </c>
      <c r="F2183" s="266"/>
      <c r="G2183" s="261" t="s">
        <v>20133</v>
      </c>
      <c r="H2183" s="262" t="s">
        <v>7233</v>
      </c>
      <c r="I2183" s="263" t="s">
        <v>819</v>
      </c>
      <c r="J2183" s="264" t="s">
        <v>12713</v>
      </c>
      <c r="K2183" s="264" t="s">
        <v>8859</v>
      </c>
    </row>
    <row r="2184" spans="1:11" ht="25.5" x14ac:dyDescent="0.2">
      <c r="A2184" s="261">
        <v>96546</v>
      </c>
      <c r="B2184" s="262" t="s">
        <v>7234</v>
      </c>
      <c r="C2184" s="263" t="s">
        <v>819</v>
      </c>
      <c r="D2184" s="264" t="s">
        <v>12796</v>
      </c>
      <c r="F2184" s="266"/>
      <c r="G2184" s="261" t="s">
        <v>20134</v>
      </c>
      <c r="H2184" s="262" t="s">
        <v>7234</v>
      </c>
      <c r="I2184" s="263" t="s">
        <v>819</v>
      </c>
      <c r="J2184" s="264" t="s">
        <v>12796</v>
      </c>
      <c r="K2184" s="264" t="s">
        <v>4360</v>
      </c>
    </row>
    <row r="2185" spans="1:11" ht="25.5" x14ac:dyDescent="0.2">
      <c r="A2185" s="261">
        <v>96547</v>
      </c>
      <c r="B2185" s="262" t="s">
        <v>7235</v>
      </c>
      <c r="C2185" s="263" t="s">
        <v>819</v>
      </c>
      <c r="D2185" s="264" t="s">
        <v>7691</v>
      </c>
      <c r="F2185" s="266"/>
      <c r="G2185" s="261" t="s">
        <v>20135</v>
      </c>
      <c r="H2185" s="262" t="s">
        <v>7235</v>
      </c>
      <c r="I2185" s="263" t="s">
        <v>819</v>
      </c>
      <c r="J2185" s="264" t="s">
        <v>7691</v>
      </c>
      <c r="K2185" s="264" t="s">
        <v>13622</v>
      </c>
    </row>
    <row r="2186" spans="1:11" ht="25.5" x14ac:dyDescent="0.2">
      <c r="A2186" s="261">
        <v>96548</v>
      </c>
      <c r="B2186" s="262" t="s">
        <v>7236</v>
      </c>
      <c r="C2186" s="263" t="s">
        <v>819</v>
      </c>
      <c r="D2186" s="264" t="s">
        <v>7056</v>
      </c>
      <c r="F2186" s="266"/>
      <c r="G2186" s="261" t="s">
        <v>20136</v>
      </c>
      <c r="H2186" s="262" t="s">
        <v>7236</v>
      </c>
      <c r="I2186" s="263" t="s">
        <v>819</v>
      </c>
      <c r="J2186" s="264" t="s">
        <v>7056</v>
      </c>
      <c r="K2186" s="264" t="s">
        <v>8592</v>
      </c>
    </row>
    <row r="2187" spans="1:11" ht="25.5" x14ac:dyDescent="0.2">
      <c r="A2187" s="261">
        <v>96549</v>
      </c>
      <c r="B2187" s="262" t="s">
        <v>7237</v>
      </c>
      <c r="C2187" s="263" t="s">
        <v>819</v>
      </c>
      <c r="D2187" s="264" t="s">
        <v>20032</v>
      </c>
      <c r="F2187" s="266"/>
      <c r="G2187" s="261" t="s">
        <v>20137</v>
      </c>
      <c r="H2187" s="262" t="s">
        <v>7237</v>
      </c>
      <c r="I2187" s="263" t="s">
        <v>819</v>
      </c>
      <c r="J2187" s="264" t="s">
        <v>20032</v>
      </c>
      <c r="K2187" s="264" t="s">
        <v>13520</v>
      </c>
    </row>
    <row r="2188" spans="1:11" ht="25.5" x14ac:dyDescent="0.2">
      <c r="A2188" s="261">
        <v>96550</v>
      </c>
      <c r="B2188" s="262" t="s">
        <v>7238</v>
      </c>
      <c r="C2188" s="263" t="s">
        <v>819</v>
      </c>
      <c r="D2188" s="264" t="s">
        <v>5427</v>
      </c>
      <c r="F2188" s="266"/>
      <c r="G2188" s="261" t="s">
        <v>20138</v>
      </c>
      <c r="H2188" s="262" t="s">
        <v>7238</v>
      </c>
      <c r="I2188" s="263" t="s">
        <v>819</v>
      </c>
      <c r="J2188" s="264" t="s">
        <v>5427</v>
      </c>
      <c r="K2188" s="264" t="s">
        <v>8910</v>
      </c>
    </row>
    <row r="2189" spans="1:11" ht="12.75" x14ac:dyDescent="0.2">
      <c r="A2189" s="261">
        <v>40780</v>
      </c>
      <c r="B2189" s="262" t="s">
        <v>7240</v>
      </c>
      <c r="C2189" s="263" t="s">
        <v>738</v>
      </c>
      <c r="D2189" s="264" t="s">
        <v>8991</v>
      </c>
      <c r="F2189" s="266"/>
      <c r="G2189" s="261" t="s">
        <v>20139</v>
      </c>
      <c r="H2189" s="262" t="s">
        <v>7240</v>
      </c>
      <c r="I2189" s="263" t="s">
        <v>738</v>
      </c>
      <c r="J2189" s="264" t="s">
        <v>8991</v>
      </c>
      <c r="K2189" s="264" t="s">
        <v>10296</v>
      </c>
    </row>
    <row r="2190" spans="1:11" ht="12.75" x14ac:dyDescent="0.2">
      <c r="A2190" s="268" t="s">
        <v>7242</v>
      </c>
      <c r="B2190" s="262" t="s">
        <v>7243</v>
      </c>
      <c r="C2190" s="263" t="s">
        <v>737</v>
      </c>
      <c r="D2190" s="264" t="s">
        <v>20140</v>
      </c>
      <c r="F2190" s="266"/>
      <c r="G2190" s="261" t="s">
        <v>7242</v>
      </c>
      <c r="H2190" s="262" t="s">
        <v>7243</v>
      </c>
      <c r="I2190" s="263" t="s">
        <v>737</v>
      </c>
      <c r="J2190" s="264" t="s">
        <v>20140</v>
      </c>
      <c r="K2190" s="264" t="s">
        <v>20141</v>
      </c>
    </row>
    <row r="2191" spans="1:11" ht="12.75" x14ac:dyDescent="0.2">
      <c r="A2191" s="261">
        <v>89993</v>
      </c>
      <c r="B2191" s="262" t="s">
        <v>7244</v>
      </c>
      <c r="C2191" s="263" t="s">
        <v>737</v>
      </c>
      <c r="D2191" s="264" t="s">
        <v>20142</v>
      </c>
      <c r="F2191" s="266"/>
      <c r="G2191" s="261" t="s">
        <v>20143</v>
      </c>
      <c r="H2191" s="262" t="s">
        <v>7244</v>
      </c>
      <c r="I2191" s="263" t="s">
        <v>737</v>
      </c>
      <c r="J2191" s="264" t="s">
        <v>20142</v>
      </c>
      <c r="K2191" s="264" t="s">
        <v>20144</v>
      </c>
    </row>
    <row r="2192" spans="1:11" ht="25.5" x14ac:dyDescent="0.2">
      <c r="A2192" s="261">
        <v>89994</v>
      </c>
      <c r="B2192" s="262" t="s">
        <v>7245</v>
      </c>
      <c r="C2192" s="263" t="s">
        <v>737</v>
      </c>
      <c r="D2192" s="264" t="s">
        <v>20145</v>
      </c>
      <c r="F2192" s="266"/>
      <c r="G2192" s="261" t="s">
        <v>20146</v>
      </c>
      <c r="H2192" s="262" t="s">
        <v>7245</v>
      </c>
      <c r="I2192" s="263" t="s">
        <v>737</v>
      </c>
      <c r="J2192" s="264" t="s">
        <v>20145</v>
      </c>
      <c r="K2192" s="264" t="s">
        <v>20147</v>
      </c>
    </row>
    <row r="2193" spans="1:11" ht="12.75" x14ac:dyDescent="0.2">
      <c r="A2193" s="261">
        <v>89995</v>
      </c>
      <c r="B2193" s="262" t="s">
        <v>7246</v>
      </c>
      <c r="C2193" s="263" t="s">
        <v>737</v>
      </c>
      <c r="D2193" s="264" t="s">
        <v>20148</v>
      </c>
      <c r="F2193" s="266"/>
      <c r="G2193" s="261" t="s">
        <v>20149</v>
      </c>
      <c r="H2193" s="262" t="s">
        <v>7246</v>
      </c>
      <c r="I2193" s="263" t="s">
        <v>737</v>
      </c>
      <c r="J2193" s="264" t="s">
        <v>20148</v>
      </c>
      <c r="K2193" s="264" t="s">
        <v>20150</v>
      </c>
    </row>
    <row r="2194" spans="1:11" ht="25.5" x14ac:dyDescent="0.2">
      <c r="A2194" s="261">
        <v>90278</v>
      </c>
      <c r="B2194" s="262" t="s">
        <v>7247</v>
      </c>
      <c r="C2194" s="263" t="s">
        <v>737</v>
      </c>
      <c r="D2194" s="264" t="s">
        <v>20151</v>
      </c>
      <c r="F2194" s="266"/>
      <c r="G2194" s="261" t="s">
        <v>20152</v>
      </c>
      <c r="H2194" s="262" t="s">
        <v>7247</v>
      </c>
      <c r="I2194" s="263" t="s">
        <v>737</v>
      </c>
      <c r="J2194" s="264" t="s">
        <v>20151</v>
      </c>
      <c r="K2194" s="264" t="s">
        <v>20153</v>
      </c>
    </row>
    <row r="2195" spans="1:11" ht="25.5" x14ac:dyDescent="0.2">
      <c r="A2195" s="261">
        <v>90279</v>
      </c>
      <c r="B2195" s="262" t="s">
        <v>7248</v>
      </c>
      <c r="C2195" s="263" t="s">
        <v>737</v>
      </c>
      <c r="D2195" s="264" t="s">
        <v>20154</v>
      </c>
      <c r="F2195" s="266"/>
      <c r="G2195" s="261" t="s">
        <v>20155</v>
      </c>
      <c r="H2195" s="262" t="s">
        <v>7248</v>
      </c>
      <c r="I2195" s="263" t="s">
        <v>737</v>
      </c>
      <c r="J2195" s="264" t="s">
        <v>20154</v>
      </c>
      <c r="K2195" s="264" t="s">
        <v>20156</v>
      </c>
    </row>
    <row r="2196" spans="1:11" ht="25.5" x14ac:dyDescent="0.2">
      <c r="A2196" s="261">
        <v>90280</v>
      </c>
      <c r="B2196" s="262" t="s">
        <v>7249</v>
      </c>
      <c r="C2196" s="263" t="s">
        <v>737</v>
      </c>
      <c r="D2196" s="264" t="s">
        <v>20157</v>
      </c>
      <c r="F2196" s="266"/>
      <c r="G2196" s="261" t="s">
        <v>20158</v>
      </c>
      <c r="H2196" s="262" t="s">
        <v>7249</v>
      </c>
      <c r="I2196" s="263" t="s">
        <v>737</v>
      </c>
      <c r="J2196" s="264" t="s">
        <v>20157</v>
      </c>
      <c r="K2196" s="264" t="s">
        <v>20159</v>
      </c>
    </row>
    <row r="2197" spans="1:11" ht="25.5" x14ac:dyDescent="0.2">
      <c r="A2197" s="261">
        <v>90281</v>
      </c>
      <c r="B2197" s="262" t="s">
        <v>7250</v>
      </c>
      <c r="C2197" s="263" t="s">
        <v>737</v>
      </c>
      <c r="D2197" s="264" t="s">
        <v>20160</v>
      </c>
      <c r="F2197" s="266"/>
      <c r="G2197" s="261" t="s">
        <v>20161</v>
      </c>
      <c r="H2197" s="262" t="s">
        <v>7250</v>
      </c>
      <c r="I2197" s="263" t="s">
        <v>737</v>
      </c>
      <c r="J2197" s="264" t="s">
        <v>20160</v>
      </c>
      <c r="K2197" s="264" t="s">
        <v>20162</v>
      </c>
    </row>
    <row r="2198" spans="1:11" ht="25.5" x14ac:dyDescent="0.2">
      <c r="A2198" s="261">
        <v>90282</v>
      </c>
      <c r="B2198" s="262" t="s">
        <v>7251</v>
      </c>
      <c r="C2198" s="263" t="s">
        <v>737</v>
      </c>
      <c r="D2198" s="264" t="s">
        <v>20163</v>
      </c>
      <c r="F2198" s="266"/>
      <c r="G2198" s="261" t="s">
        <v>20164</v>
      </c>
      <c r="H2198" s="262" t="s">
        <v>7251</v>
      </c>
      <c r="I2198" s="263" t="s">
        <v>737</v>
      </c>
      <c r="J2198" s="264" t="s">
        <v>20163</v>
      </c>
      <c r="K2198" s="264" t="s">
        <v>20165</v>
      </c>
    </row>
    <row r="2199" spans="1:11" ht="25.5" x14ac:dyDescent="0.2">
      <c r="A2199" s="261">
        <v>90283</v>
      </c>
      <c r="B2199" s="262" t="s">
        <v>7252</v>
      </c>
      <c r="C2199" s="263" t="s">
        <v>737</v>
      </c>
      <c r="D2199" s="264" t="s">
        <v>19553</v>
      </c>
      <c r="F2199" s="266"/>
      <c r="G2199" s="261" t="s">
        <v>20166</v>
      </c>
      <c r="H2199" s="262" t="s">
        <v>7252</v>
      </c>
      <c r="I2199" s="263" t="s">
        <v>737</v>
      </c>
      <c r="J2199" s="264" t="s">
        <v>19553</v>
      </c>
      <c r="K2199" s="264" t="s">
        <v>20167</v>
      </c>
    </row>
    <row r="2200" spans="1:11" ht="25.5" x14ac:dyDescent="0.2">
      <c r="A2200" s="261">
        <v>90284</v>
      </c>
      <c r="B2200" s="262" t="s">
        <v>7253</v>
      </c>
      <c r="C2200" s="263" t="s">
        <v>737</v>
      </c>
      <c r="D2200" s="264" t="s">
        <v>20168</v>
      </c>
      <c r="F2200" s="266"/>
      <c r="G2200" s="261" t="s">
        <v>20169</v>
      </c>
      <c r="H2200" s="262" t="s">
        <v>7253</v>
      </c>
      <c r="I2200" s="263" t="s">
        <v>737</v>
      </c>
      <c r="J2200" s="264" t="s">
        <v>20168</v>
      </c>
      <c r="K2200" s="264" t="s">
        <v>20170</v>
      </c>
    </row>
    <row r="2201" spans="1:11" ht="25.5" x14ac:dyDescent="0.2">
      <c r="A2201" s="261">
        <v>90285</v>
      </c>
      <c r="B2201" s="262" t="s">
        <v>7254</v>
      </c>
      <c r="C2201" s="263" t="s">
        <v>737</v>
      </c>
      <c r="D2201" s="264" t="s">
        <v>20171</v>
      </c>
      <c r="F2201" s="266"/>
      <c r="G2201" s="261" t="s">
        <v>20172</v>
      </c>
      <c r="H2201" s="262" t="s">
        <v>7254</v>
      </c>
      <c r="I2201" s="263" t="s">
        <v>737</v>
      </c>
      <c r="J2201" s="264" t="s">
        <v>20171</v>
      </c>
      <c r="K2201" s="264" t="s">
        <v>19063</v>
      </c>
    </row>
    <row r="2202" spans="1:11" ht="38.25" x14ac:dyDescent="0.2">
      <c r="A2202" s="261">
        <v>90853</v>
      </c>
      <c r="B2202" s="262" t="s">
        <v>7255</v>
      </c>
      <c r="C2202" s="263" t="s">
        <v>737</v>
      </c>
      <c r="D2202" s="264" t="s">
        <v>20173</v>
      </c>
      <c r="F2202" s="266"/>
      <c r="G2202" s="261" t="s">
        <v>20174</v>
      </c>
      <c r="H2202" s="262" t="s">
        <v>7255</v>
      </c>
      <c r="I2202" s="263" t="s">
        <v>737</v>
      </c>
      <c r="J2202" s="264" t="s">
        <v>20173</v>
      </c>
      <c r="K2202" s="264" t="s">
        <v>20175</v>
      </c>
    </row>
    <row r="2203" spans="1:11" ht="38.25" x14ac:dyDescent="0.2">
      <c r="A2203" s="261">
        <v>90854</v>
      </c>
      <c r="B2203" s="262" t="s">
        <v>7256</v>
      </c>
      <c r="C2203" s="263" t="s">
        <v>737</v>
      </c>
      <c r="D2203" s="264" t="s">
        <v>14137</v>
      </c>
      <c r="F2203" s="266"/>
      <c r="G2203" s="261" t="s">
        <v>20176</v>
      </c>
      <c r="H2203" s="262" t="s">
        <v>7256</v>
      </c>
      <c r="I2203" s="263" t="s">
        <v>737</v>
      </c>
      <c r="J2203" s="264" t="s">
        <v>14137</v>
      </c>
      <c r="K2203" s="264" t="s">
        <v>20177</v>
      </c>
    </row>
    <row r="2204" spans="1:11" ht="38.25" x14ac:dyDescent="0.2">
      <c r="A2204" s="261">
        <v>90855</v>
      </c>
      <c r="B2204" s="262" t="s">
        <v>7257</v>
      </c>
      <c r="C2204" s="263" t="s">
        <v>737</v>
      </c>
      <c r="D2204" s="264" t="s">
        <v>20178</v>
      </c>
      <c r="F2204" s="266"/>
      <c r="G2204" s="261" t="s">
        <v>20179</v>
      </c>
      <c r="H2204" s="262" t="s">
        <v>7257</v>
      </c>
      <c r="I2204" s="263" t="s">
        <v>737</v>
      </c>
      <c r="J2204" s="264" t="s">
        <v>20178</v>
      </c>
      <c r="K2204" s="264" t="s">
        <v>20180</v>
      </c>
    </row>
    <row r="2205" spans="1:11" ht="38.25" x14ac:dyDescent="0.2">
      <c r="A2205" s="261">
        <v>90856</v>
      </c>
      <c r="B2205" s="262" t="s">
        <v>7258</v>
      </c>
      <c r="C2205" s="263" t="s">
        <v>737</v>
      </c>
      <c r="D2205" s="264" t="s">
        <v>20181</v>
      </c>
      <c r="F2205" s="266"/>
      <c r="G2205" s="261" t="s">
        <v>20182</v>
      </c>
      <c r="H2205" s="262" t="s">
        <v>7258</v>
      </c>
      <c r="I2205" s="263" t="s">
        <v>737</v>
      </c>
      <c r="J2205" s="264" t="s">
        <v>20181</v>
      </c>
      <c r="K2205" s="264" t="s">
        <v>20183</v>
      </c>
    </row>
    <row r="2206" spans="1:11" ht="38.25" x14ac:dyDescent="0.2">
      <c r="A2206" s="261">
        <v>90857</v>
      </c>
      <c r="B2206" s="262" t="s">
        <v>7259</v>
      </c>
      <c r="C2206" s="263" t="s">
        <v>737</v>
      </c>
      <c r="D2206" s="264" t="s">
        <v>20184</v>
      </c>
      <c r="F2206" s="266"/>
      <c r="G2206" s="261" t="s">
        <v>20185</v>
      </c>
      <c r="H2206" s="262" t="s">
        <v>7259</v>
      </c>
      <c r="I2206" s="263" t="s">
        <v>737</v>
      </c>
      <c r="J2206" s="264" t="s">
        <v>20184</v>
      </c>
      <c r="K2206" s="264" t="s">
        <v>20186</v>
      </c>
    </row>
    <row r="2207" spans="1:11" ht="38.25" x14ac:dyDescent="0.2">
      <c r="A2207" s="261">
        <v>90858</v>
      </c>
      <c r="B2207" s="262" t="s">
        <v>7260</v>
      </c>
      <c r="C2207" s="263" t="s">
        <v>737</v>
      </c>
      <c r="D2207" s="264" t="s">
        <v>20187</v>
      </c>
      <c r="F2207" s="266"/>
      <c r="G2207" s="261" t="s">
        <v>20188</v>
      </c>
      <c r="H2207" s="262" t="s">
        <v>7260</v>
      </c>
      <c r="I2207" s="263" t="s">
        <v>737</v>
      </c>
      <c r="J2207" s="264" t="s">
        <v>20187</v>
      </c>
      <c r="K2207" s="264" t="s">
        <v>20189</v>
      </c>
    </row>
    <row r="2208" spans="1:11" ht="38.25" x14ac:dyDescent="0.2">
      <c r="A2208" s="261">
        <v>90859</v>
      </c>
      <c r="B2208" s="262" t="s">
        <v>7261</v>
      </c>
      <c r="C2208" s="263" t="s">
        <v>737</v>
      </c>
      <c r="D2208" s="264" t="s">
        <v>20190</v>
      </c>
      <c r="F2208" s="266"/>
      <c r="G2208" s="261" t="s">
        <v>20191</v>
      </c>
      <c r="H2208" s="262" t="s">
        <v>7261</v>
      </c>
      <c r="I2208" s="263" t="s">
        <v>737</v>
      </c>
      <c r="J2208" s="264" t="s">
        <v>20190</v>
      </c>
      <c r="K2208" s="264" t="s">
        <v>20192</v>
      </c>
    </row>
    <row r="2209" spans="1:11" ht="38.25" x14ac:dyDescent="0.2">
      <c r="A2209" s="261">
        <v>90860</v>
      </c>
      <c r="B2209" s="262" t="s">
        <v>7262</v>
      </c>
      <c r="C2209" s="263" t="s">
        <v>737</v>
      </c>
      <c r="D2209" s="264" t="s">
        <v>20193</v>
      </c>
      <c r="F2209" s="266"/>
      <c r="G2209" s="261" t="s">
        <v>20194</v>
      </c>
      <c r="H2209" s="262" t="s">
        <v>7262</v>
      </c>
      <c r="I2209" s="263" t="s">
        <v>737</v>
      </c>
      <c r="J2209" s="264" t="s">
        <v>20193</v>
      </c>
      <c r="K2209" s="264" t="s">
        <v>20195</v>
      </c>
    </row>
    <row r="2210" spans="1:11" ht="38.25" x14ac:dyDescent="0.2">
      <c r="A2210" s="261">
        <v>90861</v>
      </c>
      <c r="B2210" s="262" t="s">
        <v>7263</v>
      </c>
      <c r="C2210" s="263" t="s">
        <v>737</v>
      </c>
      <c r="D2210" s="264" t="s">
        <v>20196</v>
      </c>
      <c r="F2210" s="266"/>
      <c r="G2210" s="261" t="s">
        <v>20197</v>
      </c>
      <c r="H2210" s="262" t="s">
        <v>7263</v>
      </c>
      <c r="I2210" s="263" t="s">
        <v>737</v>
      </c>
      <c r="J2210" s="264" t="s">
        <v>20196</v>
      </c>
      <c r="K2210" s="264" t="s">
        <v>20198</v>
      </c>
    </row>
    <row r="2211" spans="1:11" ht="38.25" x14ac:dyDescent="0.2">
      <c r="A2211" s="261">
        <v>90862</v>
      </c>
      <c r="B2211" s="262" t="s">
        <v>7264</v>
      </c>
      <c r="C2211" s="263" t="s">
        <v>737</v>
      </c>
      <c r="D2211" s="264" t="s">
        <v>14136</v>
      </c>
      <c r="F2211" s="266"/>
      <c r="G2211" s="261" t="s">
        <v>20199</v>
      </c>
      <c r="H2211" s="262" t="s">
        <v>7264</v>
      </c>
      <c r="I2211" s="263" t="s">
        <v>737</v>
      </c>
      <c r="J2211" s="264" t="s">
        <v>14136</v>
      </c>
      <c r="K2211" s="264" t="s">
        <v>20200</v>
      </c>
    </row>
    <row r="2212" spans="1:11" ht="25.5" x14ac:dyDescent="0.2">
      <c r="A2212" s="261">
        <v>92718</v>
      </c>
      <c r="B2212" s="262" t="s">
        <v>7265</v>
      </c>
      <c r="C2212" s="263" t="s">
        <v>737</v>
      </c>
      <c r="D2212" s="264" t="s">
        <v>14138</v>
      </c>
      <c r="F2212" s="266"/>
      <c r="G2212" s="261" t="s">
        <v>20201</v>
      </c>
      <c r="H2212" s="262" t="s">
        <v>7265</v>
      </c>
      <c r="I2212" s="263" t="s">
        <v>737</v>
      </c>
      <c r="J2212" s="264" t="s">
        <v>14138</v>
      </c>
      <c r="K2212" s="264" t="s">
        <v>20202</v>
      </c>
    </row>
    <row r="2213" spans="1:11" ht="25.5" x14ac:dyDescent="0.2">
      <c r="A2213" s="261">
        <v>92719</v>
      </c>
      <c r="B2213" s="262" t="s">
        <v>7266</v>
      </c>
      <c r="C2213" s="263" t="s">
        <v>737</v>
      </c>
      <c r="D2213" s="264" t="s">
        <v>14139</v>
      </c>
      <c r="F2213" s="266"/>
      <c r="G2213" s="261" t="s">
        <v>20203</v>
      </c>
      <c r="H2213" s="262" t="s">
        <v>7266</v>
      </c>
      <c r="I2213" s="263" t="s">
        <v>737</v>
      </c>
      <c r="J2213" s="264" t="s">
        <v>14139</v>
      </c>
      <c r="K2213" s="264" t="s">
        <v>20204</v>
      </c>
    </row>
    <row r="2214" spans="1:11" ht="25.5" x14ac:dyDescent="0.2">
      <c r="A2214" s="261">
        <v>92720</v>
      </c>
      <c r="B2214" s="262" t="s">
        <v>7267</v>
      </c>
      <c r="C2214" s="263" t="s">
        <v>737</v>
      </c>
      <c r="D2214" s="264" t="s">
        <v>14140</v>
      </c>
      <c r="F2214" s="266"/>
      <c r="G2214" s="261" t="s">
        <v>20205</v>
      </c>
      <c r="H2214" s="262" t="s">
        <v>7267</v>
      </c>
      <c r="I2214" s="263" t="s">
        <v>737</v>
      </c>
      <c r="J2214" s="264" t="s">
        <v>14140</v>
      </c>
      <c r="K2214" s="264" t="s">
        <v>20206</v>
      </c>
    </row>
    <row r="2215" spans="1:11" ht="25.5" x14ac:dyDescent="0.2">
      <c r="A2215" s="261">
        <v>92721</v>
      </c>
      <c r="B2215" s="262" t="s">
        <v>7268</v>
      </c>
      <c r="C2215" s="263" t="s">
        <v>737</v>
      </c>
      <c r="D2215" s="264" t="s">
        <v>20207</v>
      </c>
      <c r="F2215" s="266"/>
      <c r="G2215" s="261" t="s">
        <v>20208</v>
      </c>
      <c r="H2215" s="262" t="s">
        <v>7268</v>
      </c>
      <c r="I2215" s="263" t="s">
        <v>737</v>
      </c>
      <c r="J2215" s="264" t="s">
        <v>20207</v>
      </c>
      <c r="K2215" s="264" t="s">
        <v>20209</v>
      </c>
    </row>
    <row r="2216" spans="1:11" ht="25.5" x14ac:dyDescent="0.2">
      <c r="A2216" s="261">
        <v>92722</v>
      </c>
      <c r="B2216" s="262" t="s">
        <v>7269</v>
      </c>
      <c r="C2216" s="263" t="s">
        <v>737</v>
      </c>
      <c r="D2216" s="264" t="s">
        <v>14141</v>
      </c>
      <c r="F2216" s="266"/>
      <c r="G2216" s="261" t="s">
        <v>20210</v>
      </c>
      <c r="H2216" s="262" t="s">
        <v>7269</v>
      </c>
      <c r="I2216" s="263" t="s">
        <v>737</v>
      </c>
      <c r="J2216" s="264" t="s">
        <v>14141</v>
      </c>
      <c r="K2216" s="264" t="s">
        <v>20211</v>
      </c>
    </row>
    <row r="2217" spans="1:11" ht="38.25" x14ac:dyDescent="0.2">
      <c r="A2217" s="261">
        <v>92723</v>
      </c>
      <c r="B2217" s="262" t="s">
        <v>7270</v>
      </c>
      <c r="C2217" s="263" t="s">
        <v>737</v>
      </c>
      <c r="D2217" s="264" t="s">
        <v>20212</v>
      </c>
      <c r="F2217" s="266"/>
      <c r="G2217" s="261" t="s">
        <v>20213</v>
      </c>
      <c r="H2217" s="262" t="s">
        <v>7270</v>
      </c>
      <c r="I2217" s="263" t="s">
        <v>737</v>
      </c>
      <c r="J2217" s="264" t="s">
        <v>20212</v>
      </c>
      <c r="K2217" s="264" t="s">
        <v>20214</v>
      </c>
    </row>
    <row r="2218" spans="1:11" ht="38.25" x14ac:dyDescent="0.2">
      <c r="A2218" s="261">
        <v>92724</v>
      </c>
      <c r="B2218" s="262" t="s">
        <v>7271</v>
      </c>
      <c r="C2218" s="263" t="s">
        <v>737</v>
      </c>
      <c r="D2218" s="264" t="s">
        <v>14142</v>
      </c>
      <c r="F2218" s="266"/>
      <c r="G2218" s="261" t="s">
        <v>20215</v>
      </c>
      <c r="H2218" s="262" t="s">
        <v>7271</v>
      </c>
      <c r="I2218" s="263" t="s">
        <v>737</v>
      </c>
      <c r="J2218" s="264" t="s">
        <v>14142</v>
      </c>
      <c r="K2218" s="264" t="s">
        <v>20216</v>
      </c>
    </row>
    <row r="2219" spans="1:11" ht="38.25" x14ac:dyDescent="0.2">
      <c r="A2219" s="261">
        <v>92725</v>
      </c>
      <c r="B2219" s="262" t="s">
        <v>7272</v>
      </c>
      <c r="C2219" s="263" t="s">
        <v>737</v>
      </c>
      <c r="D2219" s="264" t="s">
        <v>20217</v>
      </c>
      <c r="F2219" s="266"/>
      <c r="G2219" s="261" t="s">
        <v>20218</v>
      </c>
      <c r="H2219" s="262" t="s">
        <v>7272</v>
      </c>
      <c r="I2219" s="263" t="s">
        <v>737</v>
      </c>
      <c r="J2219" s="264" t="s">
        <v>20217</v>
      </c>
      <c r="K2219" s="264" t="s">
        <v>20219</v>
      </c>
    </row>
    <row r="2220" spans="1:11" ht="38.25" x14ac:dyDescent="0.2">
      <c r="A2220" s="261">
        <v>92726</v>
      </c>
      <c r="B2220" s="262" t="s">
        <v>7273</v>
      </c>
      <c r="C2220" s="263" t="s">
        <v>737</v>
      </c>
      <c r="D2220" s="264" t="s">
        <v>20220</v>
      </c>
      <c r="F2220" s="266"/>
      <c r="G2220" s="261" t="s">
        <v>20221</v>
      </c>
      <c r="H2220" s="262" t="s">
        <v>7273</v>
      </c>
      <c r="I2220" s="263" t="s">
        <v>737</v>
      </c>
      <c r="J2220" s="264" t="s">
        <v>20220</v>
      </c>
      <c r="K2220" s="264" t="s">
        <v>20222</v>
      </c>
    </row>
    <row r="2221" spans="1:11" ht="38.25" x14ac:dyDescent="0.2">
      <c r="A2221" s="261">
        <v>92727</v>
      </c>
      <c r="B2221" s="262" t="s">
        <v>7274</v>
      </c>
      <c r="C2221" s="263" t="s">
        <v>737</v>
      </c>
      <c r="D2221" s="264" t="s">
        <v>20223</v>
      </c>
      <c r="F2221" s="266"/>
      <c r="G2221" s="261" t="s">
        <v>20224</v>
      </c>
      <c r="H2221" s="262" t="s">
        <v>7274</v>
      </c>
      <c r="I2221" s="263" t="s">
        <v>737</v>
      </c>
      <c r="J2221" s="264" t="s">
        <v>20223</v>
      </c>
      <c r="K2221" s="264" t="s">
        <v>20225</v>
      </c>
    </row>
    <row r="2222" spans="1:11" ht="38.25" x14ac:dyDescent="0.2">
      <c r="A2222" s="261">
        <v>92728</v>
      </c>
      <c r="B2222" s="262" t="s">
        <v>7275</v>
      </c>
      <c r="C2222" s="263" t="s">
        <v>737</v>
      </c>
      <c r="D2222" s="264" t="s">
        <v>20226</v>
      </c>
      <c r="F2222" s="266"/>
      <c r="G2222" s="261" t="s">
        <v>20227</v>
      </c>
      <c r="H2222" s="262" t="s">
        <v>7275</v>
      </c>
      <c r="I2222" s="263" t="s">
        <v>737</v>
      </c>
      <c r="J2222" s="264" t="s">
        <v>20226</v>
      </c>
      <c r="K2222" s="264" t="s">
        <v>20228</v>
      </c>
    </row>
    <row r="2223" spans="1:11" ht="38.25" x14ac:dyDescent="0.2">
      <c r="A2223" s="261">
        <v>92729</v>
      </c>
      <c r="B2223" s="262" t="s">
        <v>7276</v>
      </c>
      <c r="C2223" s="263" t="s">
        <v>737</v>
      </c>
      <c r="D2223" s="264" t="s">
        <v>20229</v>
      </c>
      <c r="F2223" s="266"/>
      <c r="G2223" s="261" t="s">
        <v>20230</v>
      </c>
      <c r="H2223" s="262" t="s">
        <v>7276</v>
      </c>
      <c r="I2223" s="263" t="s">
        <v>737</v>
      </c>
      <c r="J2223" s="264" t="s">
        <v>20229</v>
      </c>
      <c r="K2223" s="264" t="s">
        <v>20231</v>
      </c>
    </row>
    <row r="2224" spans="1:11" ht="38.25" x14ac:dyDescent="0.2">
      <c r="A2224" s="261">
        <v>92730</v>
      </c>
      <c r="B2224" s="262" t="s">
        <v>7277</v>
      </c>
      <c r="C2224" s="263" t="s">
        <v>737</v>
      </c>
      <c r="D2224" s="264" t="s">
        <v>19063</v>
      </c>
      <c r="F2224" s="266"/>
      <c r="G2224" s="261" t="s">
        <v>20232</v>
      </c>
      <c r="H2224" s="262" t="s">
        <v>7277</v>
      </c>
      <c r="I2224" s="263" t="s">
        <v>737</v>
      </c>
      <c r="J2224" s="264" t="s">
        <v>19063</v>
      </c>
      <c r="K2224" s="264" t="s">
        <v>20233</v>
      </c>
    </row>
    <row r="2225" spans="1:11" ht="38.25" x14ac:dyDescent="0.2">
      <c r="A2225" s="261">
        <v>92731</v>
      </c>
      <c r="B2225" s="262" t="s">
        <v>7278</v>
      </c>
      <c r="C2225" s="263" t="s">
        <v>737</v>
      </c>
      <c r="D2225" s="264" t="s">
        <v>20234</v>
      </c>
      <c r="F2225" s="266"/>
      <c r="G2225" s="261" t="s">
        <v>20235</v>
      </c>
      <c r="H2225" s="262" t="s">
        <v>7278</v>
      </c>
      <c r="I2225" s="263" t="s">
        <v>737</v>
      </c>
      <c r="J2225" s="264" t="s">
        <v>20234</v>
      </c>
      <c r="K2225" s="264" t="s">
        <v>20236</v>
      </c>
    </row>
    <row r="2226" spans="1:11" ht="38.25" x14ac:dyDescent="0.2">
      <c r="A2226" s="261">
        <v>92732</v>
      </c>
      <c r="B2226" s="262" t="s">
        <v>7279</v>
      </c>
      <c r="C2226" s="263" t="s">
        <v>737</v>
      </c>
      <c r="D2226" s="264" t="s">
        <v>20237</v>
      </c>
      <c r="F2226" s="266"/>
      <c r="G2226" s="261" t="s">
        <v>20238</v>
      </c>
      <c r="H2226" s="262" t="s">
        <v>7279</v>
      </c>
      <c r="I2226" s="263" t="s">
        <v>737</v>
      </c>
      <c r="J2226" s="264" t="s">
        <v>20237</v>
      </c>
      <c r="K2226" s="264" t="s">
        <v>20239</v>
      </c>
    </row>
    <row r="2227" spans="1:11" ht="38.25" x14ac:dyDescent="0.2">
      <c r="A2227" s="261">
        <v>92733</v>
      </c>
      <c r="B2227" s="262" t="s">
        <v>7280</v>
      </c>
      <c r="C2227" s="263" t="s">
        <v>737</v>
      </c>
      <c r="D2227" s="264" t="s">
        <v>20240</v>
      </c>
      <c r="F2227" s="266"/>
      <c r="G2227" s="261" t="s">
        <v>20241</v>
      </c>
      <c r="H2227" s="262" t="s">
        <v>7280</v>
      </c>
      <c r="I2227" s="263" t="s">
        <v>737</v>
      </c>
      <c r="J2227" s="264" t="s">
        <v>20240</v>
      </c>
      <c r="K2227" s="264" t="s">
        <v>20242</v>
      </c>
    </row>
    <row r="2228" spans="1:11" ht="38.25" x14ac:dyDescent="0.2">
      <c r="A2228" s="261">
        <v>92734</v>
      </c>
      <c r="B2228" s="262" t="s">
        <v>7281</v>
      </c>
      <c r="C2228" s="263" t="s">
        <v>737</v>
      </c>
      <c r="D2228" s="264" t="s">
        <v>20243</v>
      </c>
      <c r="F2228" s="266"/>
      <c r="G2228" s="261" t="s">
        <v>20244</v>
      </c>
      <c r="H2228" s="262" t="s">
        <v>7281</v>
      </c>
      <c r="I2228" s="263" t="s">
        <v>737</v>
      </c>
      <c r="J2228" s="264" t="s">
        <v>20243</v>
      </c>
      <c r="K2228" s="264" t="s">
        <v>20245</v>
      </c>
    </row>
    <row r="2229" spans="1:11" ht="38.25" x14ac:dyDescent="0.2">
      <c r="A2229" s="261">
        <v>92735</v>
      </c>
      <c r="B2229" s="262" t="s">
        <v>7282</v>
      </c>
      <c r="C2229" s="263" t="s">
        <v>737</v>
      </c>
      <c r="D2229" s="264" t="s">
        <v>14144</v>
      </c>
      <c r="F2229" s="266"/>
      <c r="G2229" s="261" t="s">
        <v>20246</v>
      </c>
      <c r="H2229" s="262" t="s">
        <v>7282</v>
      </c>
      <c r="I2229" s="263" t="s">
        <v>737</v>
      </c>
      <c r="J2229" s="264" t="s">
        <v>14144</v>
      </c>
      <c r="K2229" s="264" t="s">
        <v>20247</v>
      </c>
    </row>
    <row r="2230" spans="1:11" ht="38.25" x14ac:dyDescent="0.2">
      <c r="A2230" s="261">
        <v>92736</v>
      </c>
      <c r="B2230" s="262" t="s">
        <v>7283</v>
      </c>
      <c r="C2230" s="263" t="s">
        <v>737</v>
      </c>
      <c r="D2230" s="264" t="s">
        <v>20248</v>
      </c>
      <c r="F2230" s="266"/>
      <c r="G2230" s="261" t="s">
        <v>20249</v>
      </c>
      <c r="H2230" s="262" t="s">
        <v>7283</v>
      </c>
      <c r="I2230" s="263" t="s">
        <v>737</v>
      </c>
      <c r="J2230" s="264" t="s">
        <v>20248</v>
      </c>
      <c r="K2230" s="264" t="s">
        <v>20250</v>
      </c>
    </row>
    <row r="2231" spans="1:11" ht="38.25" x14ac:dyDescent="0.2">
      <c r="A2231" s="261">
        <v>92739</v>
      </c>
      <c r="B2231" s="262" t="s">
        <v>7284</v>
      </c>
      <c r="C2231" s="263" t="s">
        <v>737</v>
      </c>
      <c r="D2231" s="264" t="s">
        <v>20251</v>
      </c>
      <c r="F2231" s="266"/>
      <c r="G2231" s="261" t="s">
        <v>20252</v>
      </c>
      <c r="H2231" s="262" t="s">
        <v>7284</v>
      </c>
      <c r="I2231" s="263" t="s">
        <v>737</v>
      </c>
      <c r="J2231" s="264" t="s">
        <v>20251</v>
      </c>
      <c r="K2231" s="264" t="s">
        <v>20253</v>
      </c>
    </row>
    <row r="2232" spans="1:11" ht="38.25" x14ac:dyDescent="0.2">
      <c r="A2232" s="261">
        <v>92740</v>
      </c>
      <c r="B2232" s="262" t="s">
        <v>7285</v>
      </c>
      <c r="C2232" s="263" t="s">
        <v>737</v>
      </c>
      <c r="D2232" s="264" t="s">
        <v>20254</v>
      </c>
      <c r="F2232" s="266"/>
      <c r="G2232" s="261" t="s">
        <v>20255</v>
      </c>
      <c r="H2232" s="262" t="s">
        <v>7285</v>
      </c>
      <c r="I2232" s="263" t="s">
        <v>737</v>
      </c>
      <c r="J2232" s="264" t="s">
        <v>20254</v>
      </c>
      <c r="K2232" s="264" t="s">
        <v>20256</v>
      </c>
    </row>
    <row r="2233" spans="1:11" ht="38.25" x14ac:dyDescent="0.2">
      <c r="A2233" s="261">
        <v>92741</v>
      </c>
      <c r="B2233" s="262" t="s">
        <v>7286</v>
      </c>
      <c r="C2233" s="263" t="s">
        <v>737</v>
      </c>
      <c r="D2233" s="264" t="s">
        <v>20257</v>
      </c>
      <c r="F2233" s="266"/>
      <c r="G2233" s="261" t="s">
        <v>20258</v>
      </c>
      <c r="H2233" s="262" t="s">
        <v>7286</v>
      </c>
      <c r="I2233" s="263" t="s">
        <v>737</v>
      </c>
      <c r="J2233" s="264" t="s">
        <v>20257</v>
      </c>
      <c r="K2233" s="264" t="s">
        <v>20259</v>
      </c>
    </row>
    <row r="2234" spans="1:11" ht="38.25" x14ac:dyDescent="0.2">
      <c r="A2234" s="261">
        <v>92742</v>
      </c>
      <c r="B2234" s="262" t="s">
        <v>7287</v>
      </c>
      <c r="C2234" s="263" t="s">
        <v>737</v>
      </c>
      <c r="D2234" s="264" t="s">
        <v>20260</v>
      </c>
      <c r="F2234" s="266"/>
      <c r="G2234" s="261" t="s">
        <v>20261</v>
      </c>
      <c r="H2234" s="262" t="s">
        <v>7287</v>
      </c>
      <c r="I2234" s="263" t="s">
        <v>737</v>
      </c>
      <c r="J2234" s="264" t="s">
        <v>20260</v>
      </c>
      <c r="K2234" s="264" t="s">
        <v>20262</v>
      </c>
    </row>
    <row r="2235" spans="1:11" ht="25.5" x14ac:dyDescent="0.2">
      <c r="A2235" s="261">
        <v>92873</v>
      </c>
      <c r="B2235" s="262" t="s">
        <v>7288</v>
      </c>
      <c r="C2235" s="263" t="s">
        <v>737</v>
      </c>
      <c r="D2235" s="264" t="s">
        <v>14145</v>
      </c>
      <c r="F2235" s="266"/>
      <c r="G2235" s="261" t="s">
        <v>20263</v>
      </c>
      <c r="H2235" s="262" t="s">
        <v>7288</v>
      </c>
      <c r="I2235" s="263" t="s">
        <v>737</v>
      </c>
      <c r="J2235" s="264" t="s">
        <v>14145</v>
      </c>
      <c r="K2235" s="264" t="s">
        <v>20264</v>
      </c>
    </row>
    <row r="2236" spans="1:11" ht="25.5" x14ac:dyDescent="0.2">
      <c r="A2236" s="261">
        <v>92874</v>
      </c>
      <c r="B2236" s="262" t="s">
        <v>7289</v>
      </c>
      <c r="C2236" s="263" t="s">
        <v>737</v>
      </c>
      <c r="D2236" s="264" t="s">
        <v>13880</v>
      </c>
      <c r="F2236" s="266"/>
      <c r="G2236" s="261" t="s">
        <v>20265</v>
      </c>
      <c r="H2236" s="262" t="s">
        <v>7289</v>
      </c>
      <c r="I2236" s="263" t="s">
        <v>737</v>
      </c>
      <c r="J2236" s="264" t="s">
        <v>13880</v>
      </c>
      <c r="K2236" s="264" t="s">
        <v>5948</v>
      </c>
    </row>
    <row r="2237" spans="1:11" ht="25.5" x14ac:dyDescent="0.2">
      <c r="A2237" s="261">
        <v>94962</v>
      </c>
      <c r="B2237" s="262" t="s">
        <v>7290</v>
      </c>
      <c r="C2237" s="263" t="s">
        <v>737</v>
      </c>
      <c r="D2237" s="264" t="s">
        <v>20266</v>
      </c>
      <c r="F2237" s="266"/>
      <c r="G2237" s="261" t="s">
        <v>20267</v>
      </c>
      <c r="H2237" s="262" t="s">
        <v>7290</v>
      </c>
      <c r="I2237" s="263" t="s">
        <v>737</v>
      </c>
      <c r="J2237" s="264" t="s">
        <v>20266</v>
      </c>
      <c r="K2237" s="264" t="s">
        <v>20268</v>
      </c>
    </row>
    <row r="2238" spans="1:11" ht="25.5" x14ac:dyDescent="0.2">
      <c r="A2238" s="261">
        <v>94963</v>
      </c>
      <c r="B2238" s="262" t="s">
        <v>7291</v>
      </c>
      <c r="C2238" s="263" t="s">
        <v>737</v>
      </c>
      <c r="D2238" s="264" t="s">
        <v>20269</v>
      </c>
      <c r="F2238" s="266"/>
      <c r="G2238" s="261" t="s">
        <v>20270</v>
      </c>
      <c r="H2238" s="262" t="s">
        <v>7291</v>
      </c>
      <c r="I2238" s="263" t="s">
        <v>737</v>
      </c>
      <c r="J2238" s="264" t="s">
        <v>20269</v>
      </c>
      <c r="K2238" s="264" t="s">
        <v>15095</v>
      </c>
    </row>
    <row r="2239" spans="1:11" ht="25.5" x14ac:dyDescent="0.2">
      <c r="A2239" s="261">
        <v>94964</v>
      </c>
      <c r="B2239" s="262" t="s">
        <v>7292</v>
      </c>
      <c r="C2239" s="263" t="s">
        <v>737</v>
      </c>
      <c r="D2239" s="264" t="s">
        <v>20271</v>
      </c>
      <c r="F2239" s="266"/>
      <c r="G2239" s="261" t="s">
        <v>20272</v>
      </c>
      <c r="H2239" s="262" t="s">
        <v>7292</v>
      </c>
      <c r="I2239" s="263" t="s">
        <v>737</v>
      </c>
      <c r="J2239" s="264" t="s">
        <v>20271</v>
      </c>
      <c r="K2239" s="264" t="s">
        <v>20273</v>
      </c>
    </row>
    <row r="2240" spans="1:11" ht="25.5" x14ac:dyDescent="0.2">
      <c r="A2240" s="261">
        <v>94965</v>
      </c>
      <c r="B2240" s="262" t="s">
        <v>7293</v>
      </c>
      <c r="C2240" s="263" t="s">
        <v>737</v>
      </c>
      <c r="D2240" s="264" t="s">
        <v>20274</v>
      </c>
      <c r="F2240" s="266"/>
      <c r="G2240" s="261" t="s">
        <v>20275</v>
      </c>
      <c r="H2240" s="262" t="s">
        <v>7293</v>
      </c>
      <c r="I2240" s="263" t="s">
        <v>737</v>
      </c>
      <c r="J2240" s="264" t="s">
        <v>20274</v>
      </c>
      <c r="K2240" s="264" t="s">
        <v>20276</v>
      </c>
    </row>
    <row r="2241" spans="1:11" ht="25.5" x14ac:dyDescent="0.2">
      <c r="A2241" s="261">
        <v>94966</v>
      </c>
      <c r="B2241" s="262" t="s">
        <v>7294</v>
      </c>
      <c r="C2241" s="263" t="s">
        <v>737</v>
      </c>
      <c r="D2241" s="264" t="s">
        <v>20277</v>
      </c>
      <c r="F2241" s="266"/>
      <c r="G2241" s="261" t="s">
        <v>20278</v>
      </c>
      <c r="H2241" s="262" t="s">
        <v>7294</v>
      </c>
      <c r="I2241" s="263" t="s">
        <v>737</v>
      </c>
      <c r="J2241" s="264" t="s">
        <v>20277</v>
      </c>
      <c r="K2241" s="264" t="s">
        <v>20279</v>
      </c>
    </row>
    <row r="2242" spans="1:11" ht="25.5" x14ac:dyDescent="0.2">
      <c r="A2242" s="261">
        <v>94967</v>
      </c>
      <c r="B2242" s="262" t="s">
        <v>7295</v>
      </c>
      <c r="C2242" s="263" t="s">
        <v>737</v>
      </c>
      <c r="D2242" s="264" t="s">
        <v>20280</v>
      </c>
      <c r="F2242" s="266"/>
      <c r="G2242" s="261" t="s">
        <v>20281</v>
      </c>
      <c r="H2242" s="262" t="s">
        <v>7295</v>
      </c>
      <c r="I2242" s="263" t="s">
        <v>737</v>
      </c>
      <c r="J2242" s="264" t="s">
        <v>20280</v>
      </c>
      <c r="K2242" s="264" t="s">
        <v>20282</v>
      </c>
    </row>
    <row r="2243" spans="1:11" ht="25.5" x14ac:dyDescent="0.2">
      <c r="A2243" s="261">
        <v>94968</v>
      </c>
      <c r="B2243" s="262" t="s">
        <v>7296</v>
      </c>
      <c r="C2243" s="263" t="s">
        <v>737</v>
      </c>
      <c r="D2243" s="264" t="s">
        <v>20283</v>
      </c>
      <c r="F2243" s="266"/>
      <c r="G2243" s="261" t="s">
        <v>20284</v>
      </c>
      <c r="H2243" s="262" t="s">
        <v>7296</v>
      </c>
      <c r="I2243" s="263" t="s">
        <v>737</v>
      </c>
      <c r="J2243" s="264" t="s">
        <v>20283</v>
      </c>
      <c r="K2243" s="264" t="s">
        <v>20285</v>
      </c>
    </row>
    <row r="2244" spans="1:11" ht="25.5" x14ac:dyDescent="0.2">
      <c r="A2244" s="261">
        <v>94969</v>
      </c>
      <c r="B2244" s="262" t="s">
        <v>7297</v>
      </c>
      <c r="C2244" s="263" t="s">
        <v>737</v>
      </c>
      <c r="D2244" s="264" t="s">
        <v>20286</v>
      </c>
      <c r="F2244" s="266"/>
      <c r="G2244" s="261" t="s">
        <v>20287</v>
      </c>
      <c r="H2244" s="262" t="s">
        <v>7297</v>
      </c>
      <c r="I2244" s="263" t="s">
        <v>737</v>
      </c>
      <c r="J2244" s="264" t="s">
        <v>20286</v>
      </c>
      <c r="K2244" s="264" t="s">
        <v>20288</v>
      </c>
    </row>
    <row r="2245" spans="1:11" ht="25.5" x14ac:dyDescent="0.2">
      <c r="A2245" s="261">
        <v>94970</v>
      </c>
      <c r="B2245" s="262" t="s">
        <v>7298</v>
      </c>
      <c r="C2245" s="263" t="s">
        <v>737</v>
      </c>
      <c r="D2245" s="264" t="s">
        <v>20289</v>
      </c>
      <c r="F2245" s="266"/>
      <c r="G2245" s="261" t="s">
        <v>20290</v>
      </c>
      <c r="H2245" s="262" t="s">
        <v>7298</v>
      </c>
      <c r="I2245" s="263" t="s">
        <v>737</v>
      </c>
      <c r="J2245" s="264" t="s">
        <v>20289</v>
      </c>
      <c r="K2245" s="264" t="s">
        <v>20291</v>
      </c>
    </row>
    <row r="2246" spans="1:11" ht="25.5" x14ac:dyDescent="0.2">
      <c r="A2246" s="261">
        <v>94971</v>
      </c>
      <c r="B2246" s="262" t="s">
        <v>7299</v>
      </c>
      <c r="C2246" s="263" t="s">
        <v>737</v>
      </c>
      <c r="D2246" s="264" t="s">
        <v>20292</v>
      </c>
      <c r="F2246" s="266"/>
      <c r="G2246" s="261" t="s">
        <v>20293</v>
      </c>
      <c r="H2246" s="262" t="s">
        <v>7299</v>
      </c>
      <c r="I2246" s="263" t="s">
        <v>737</v>
      </c>
      <c r="J2246" s="264" t="s">
        <v>20292</v>
      </c>
      <c r="K2246" s="264" t="s">
        <v>20294</v>
      </c>
    </row>
    <row r="2247" spans="1:11" ht="25.5" x14ac:dyDescent="0.2">
      <c r="A2247" s="261">
        <v>94972</v>
      </c>
      <c r="B2247" s="262" t="s">
        <v>7300</v>
      </c>
      <c r="C2247" s="263" t="s">
        <v>737</v>
      </c>
      <c r="D2247" s="264" t="s">
        <v>20295</v>
      </c>
      <c r="F2247" s="266"/>
      <c r="G2247" s="261" t="s">
        <v>20296</v>
      </c>
      <c r="H2247" s="262" t="s">
        <v>7300</v>
      </c>
      <c r="I2247" s="263" t="s">
        <v>737</v>
      </c>
      <c r="J2247" s="264" t="s">
        <v>20295</v>
      </c>
      <c r="K2247" s="264" t="s">
        <v>20297</v>
      </c>
    </row>
    <row r="2248" spans="1:11" ht="25.5" x14ac:dyDescent="0.2">
      <c r="A2248" s="261">
        <v>94973</v>
      </c>
      <c r="B2248" s="262" t="s">
        <v>7301</v>
      </c>
      <c r="C2248" s="263" t="s">
        <v>737</v>
      </c>
      <c r="D2248" s="264" t="s">
        <v>20298</v>
      </c>
      <c r="F2248" s="266"/>
      <c r="G2248" s="261" t="s">
        <v>20299</v>
      </c>
      <c r="H2248" s="262" t="s">
        <v>7301</v>
      </c>
      <c r="I2248" s="263" t="s">
        <v>737</v>
      </c>
      <c r="J2248" s="264" t="s">
        <v>20298</v>
      </c>
      <c r="K2248" s="264" t="s">
        <v>20300</v>
      </c>
    </row>
    <row r="2249" spans="1:11" ht="25.5" x14ac:dyDescent="0.2">
      <c r="A2249" s="261">
        <v>94974</v>
      </c>
      <c r="B2249" s="262" t="s">
        <v>7302</v>
      </c>
      <c r="C2249" s="263" t="s">
        <v>737</v>
      </c>
      <c r="D2249" s="264" t="s">
        <v>20301</v>
      </c>
      <c r="F2249" s="266"/>
      <c r="G2249" s="261" t="s">
        <v>20302</v>
      </c>
      <c r="H2249" s="262" t="s">
        <v>7302</v>
      </c>
      <c r="I2249" s="263" t="s">
        <v>737</v>
      </c>
      <c r="J2249" s="264" t="s">
        <v>20301</v>
      </c>
      <c r="K2249" s="264" t="s">
        <v>20303</v>
      </c>
    </row>
    <row r="2250" spans="1:11" ht="25.5" x14ac:dyDescent="0.2">
      <c r="A2250" s="261">
        <v>94975</v>
      </c>
      <c r="B2250" s="262" t="s">
        <v>7303</v>
      </c>
      <c r="C2250" s="263" t="s">
        <v>737</v>
      </c>
      <c r="D2250" s="264" t="s">
        <v>20304</v>
      </c>
      <c r="F2250" s="266"/>
      <c r="G2250" s="261" t="s">
        <v>20305</v>
      </c>
      <c r="H2250" s="262" t="s">
        <v>7303</v>
      </c>
      <c r="I2250" s="263" t="s">
        <v>737</v>
      </c>
      <c r="J2250" s="264" t="s">
        <v>20304</v>
      </c>
      <c r="K2250" s="264" t="s">
        <v>20306</v>
      </c>
    </row>
    <row r="2251" spans="1:11" ht="25.5" x14ac:dyDescent="0.2">
      <c r="A2251" s="261">
        <v>96555</v>
      </c>
      <c r="B2251" s="262" t="s">
        <v>7304</v>
      </c>
      <c r="C2251" s="263" t="s">
        <v>737</v>
      </c>
      <c r="D2251" s="264" t="s">
        <v>20307</v>
      </c>
      <c r="F2251" s="266"/>
      <c r="G2251" s="261" t="s">
        <v>20308</v>
      </c>
      <c r="H2251" s="262" t="s">
        <v>7304</v>
      </c>
      <c r="I2251" s="263" t="s">
        <v>737</v>
      </c>
      <c r="J2251" s="264" t="s">
        <v>20307</v>
      </c>
      <c r="K2251" s="264" t="s">
        <v>20309</v>
      </c>
    </row>
    <row r="2252" spans="1:11" ht="25.5" x14ac:dyDescent="0.2">
      <c r="A2252" s="261">
        <v>96556</v>
      </c>
      <c r="B2252" s="262" t="s">
        <v>7305</v>
      </c>
      <c r="C2252" s="263" t="s">
        <v>737</v>
      </c>
      <c r="D2252" s="264" t="s">
        <v>20310</v>
      </c>
      <c r="F2252" s="266"/>
      <c r="G2252" s="261" t="s">
        <v>20311</v>
      </c>
      <c r="H2252" s="262" t="s">
        <v>7305</v>
      </c>
      <c r="I2252" s="263" t="s">
        <v>737</v>
      </c>
      <c r="J2252" s="264" t="s">
        <v>20310</v>
      </c>
      <c r="K2252" s="264" t="s">
        <v>20312</v>
      </c>
    </row>
    <row r="2253" spans="1:11" ht="25.5" x14ac:dyDescent="0.2">
      <c r="A2253" s="261">
        <v>96557</v>
      </c>
      <c r="B2253" s="262" t="s">
        <v>7306</v>
      </c>
      <c r="C2253" s="263" t="s">
        <v>737</v>
      </c>
      <c r="D2253" s="264" t="s">
        <v>14146</v>
      </c>
      <c r="F2253" s="266"/>
      <c r="G2253" s="261" t="s">
        <v>20313</v>
      </c>
      <c r="H2253" s="262" t="s">
        <v>7306</v>
      </c>
      <c r="I2253" s="263" t="s">
        <v>737</v>
      </c>
      <c r="J2253" s="264" t="s">
        <v>14146</v>
      </c>
      <c r="K2253" s="264" t="s">
        <v>20314</v>
      </c>
    </row>
    <row r="2254" spans="1:11" ht="25.5" x14ac:dyDescent="0.2">
      <c r="A2254" s="261">
        <v>96558</v>
      </c>
      <c r="B2254" s="262" t="s">
        <v>7307</v>
      </c>
      <c r="C2254" s="263" t="s">
        <v>737</v>
      </c>
      <c r="D2254" s="264" t="s">
        <v>13451</v>
      </c>
      <c r="F2254" s="266"/>
      <c r="G2254" s="261" t="s">
        <v>20315</v>
      </c>
      <c r="H2254" s="262" t="s">
        <v>7307</v>
      </c>
      <c r="I2254" s="263" t="s">
        <v>737</v>
      </c>
      <c r="J2254" s="264" t="s">
        <v>13451</v>
      </c>
      <c r="K2254" s="264" t="s">
        <v>20316</v>
      </c>
    </row>
    <row r="2255" spans="1:11" ht="25.5" x14ac:dyDescent="0.2">
      <c r="A2255" s="268" t="s">
        <v>7308</v>
      </c>
      <c r="B2255" s="262" t="s">
        <v>7309</v>
      </c>
      <c r="C2255" s="263" t="s">
        <v>738</v>
      </c>
      <c r="D2255" s="264" t="s">
        <v>20317</v>
      </c>
      <c r="F2255" s="266"/>
      <c r="G2255" s="261" t="s">
        <v>7308</v>
      </c>
      <c r="H2255" s="262" t="s">
        <v>7309</v>
      </c>
      <c r="I2255" s="263" t="s">
        <v>738</v>
      </c>
      <c r="J2255" s="264" t="s">
        <v>20317</v>
      </c>
      <c r="K2255" s="264" t="s">
        <v>20318</v>
      </c>
    </row>
    <row r="2256" spans="1:11" ht="25.5" x14ac:dyDescent="0.2">
      <c r="A2256" s="268" t="s">
        <v>7311</v>
      </c>
      <c r="B2256" s="262" t="s">
        <v>7312</v>
      </c>
      <c r="C2256" s="263" t="s">
        <v>738</v>
      </c>
      <c r="D2256" s="264" t="s">
        <v>20319</v>
      </c>
      <c r="F2256" s="266"/>
      <c r="G2256" s="261" t="s">
        <v>7311</v>
      </c>
      <c r="H2256" s="262" t="s">
        <v>7312</v>
      </c>
      <c r="I2256" s="263" t="s">
        <v>738</v>
      </c>
      <c r="J2256" s="264" t="s">
        <v>20319</v>
      </c>
      <c r="K2256" s="264" t="s">
        <v>20320</v>
      </c>
    </row>
    <row r="2257" spans="1:11" ht="25.5" x14ac:dyDescent="0.2">
      <c r="A2257" s="268" t="s">
        <v>7313</v>
      </c>
      <c r="B2257" s="262" t="s">
        <v>7314</v>
      </c>
      <c r="C2257" s="263" t="s">
        <v>738</v>
      </c>
      <c r="D2257" s="264" t="s">
        <v>20321</v>
      </c>
      <c r="F2257" s="266"/>
      <c r="G2257" s="261" t="s">
        <v>7313</v>
      </c>
      <c r="H2257" s="262" t="s">
        <v>7314</v>
      </c>
      <c r="I2257" s="263" t="s">
        <v>738</v>
      </c>
      <c r="J2257" s="264" t="s">
        <v>20321</v>
      </c>
      <c r="K2257" s="264" t="s">
        <v>20322</v>
      </c>
    </row>
    <row r="2258" spans="1:11" ht="25.5" x14ac:dyDescent="0.2">
      <c r="A2258" s="268" t="s">
        <v>7315</v>
      </c>
      <c r="B2258" s="262" t="s">
        <v>7316</v>
      </c>
      <c r="C2258" s="263" t="s">
        <v>738</v>
      </c>
      <c r="D2258" s="264" t="s">
        <v>20323</v>
      </c>
      <c r="F2258" s="266"/>
      <c r="G2258" s="261" t="s">
        <v>7315</v>
      </c>
      <c r="H2258" s="262" t="s">
        <v>7316</v>
      </c>
      <c r="I2258" s="263" t="s">
        <v>738</v>
      </c>
      <c r="J2258" s="264" t="s">
        <v>20323</v>
      </c>
      <c r="K2258" s="264" t="s">
        <v>20324</v>
      </c>
    </row>
    <row r="2259" spans="1:11" ht="25.5" x14ac:dyDescent="0.2">
      <c r="A2259" s="268" t="s">
        <v>7317</v>
      </c>
      <c r="B2259" s="262" t="s">
        <v>7318</v>
      </c>
      <c r="C2259" s="263" t="s">
        <v>738</v>
      </c>
      <c r="D2259" s="264" t="s">
        <v>20325</v>
      </c>
      <c r="F2259" s="266"/>
      <c r="G2259" s="261" t="s">
        <v>7317</v>
      </c>
      <c r="H2259" s="262" t="s">
        <v>7318</v>
      </c>
      <c r="I2259" s="263" t="s">
        <v>738</v>
      </c>
      <c r="J2259" s="264" t="s">
        <v>20325</v>
      </c>
      <c r="K2259" s="264" t="s">
        <v>20326</v>
      </c>
    </row>
    <row r="2260" spans="1:11" ht="25.5" x14ac:dyDescent="0.2">
      <c r="A2260" s="268" t="s">
        <v>7319</v>
      </c>
      <c r="B2260" s="262" t="s">
        <v>7320</v>
      </c>
      <c r="C2260" s="263" t="s">
        <v>738</v>
      </c>
      <c r="D2260" s="264" t="s">
        <v>14003</v>
      </c>
      <c r="F2260" s="266"/>
      <c r="G2260" s="261" t="s">
        <v>7319</v>
      </c>
      <c r="H2260" s="262" t="s">
        <v>7320</v>
      </c>
      <c r="I2260" s="263" t="s">
        <v>738</v>
      </c>
      <c r="J2260" s="264" t="s">
        <v>14003</v>
      </c>
      <c r="K2260" s="264" t="s">
        <v>20327</v>
      </c>
    </row>
    <row r="2261" spans="1:11" ht="12.75" x14ac:dyDescent="0.2">
      <c r="A2261" s="268" t="s">
        <v>7321</v>
      </c>
      <c r="B2261" s="262" t="s">
        <v>7322</v>
      </c>
      <c r="C2261" s="263" t="s">
        <v>737</v>
      </c>
      <c r="D2261" s="264" t="s">
        <v>20328</v>
      </c>
      <c r="F2261" s="266"/>
      <c r="G2261" s="261" t="s">
        <v>7321</v>
      </c>
      <c r="H2261" s="262" t="s">
        <v>7322</v>
      </c>
      <c r="I2261" s="263" t="s">
        <v>737</v>
      </c>
      <c r="J2261" s="264" t="s">
        <v>20328</v>
      </c>
      <c r="K2261" s="264" t="s">
        <v>20329</v>
      </c>
    </row>
    <row r="2262" spans="1:11" ht="12.75" x14ac:dyDescent="0.2">
      <c r="A2262" s="268" t="s">
        <v>7323</v>
      </c>
      <c r="B2262" s="262" t="s">
        <v>7324</v>
      </c>
      <c r="C2262" s="263" t="s">
        <v>737</v>
      </c>
      <c r="D2262" s="264" t="s">
        <v>20330</v>
      </c>
      <c r="F2262" s="266"/>
      <c r="G2262" s="261" t="s">
        <v>7323</v>
      </c>
      <c r="H2262" s="262" t="s">
        <v>7324</v>
      </c>
      <c r="I2262" s="263" t="s">
        <v>737</v>
      </c>
      <c r="J2262" s="264" t="s">
        <v>20330</v>
      </c>
      <c r="K2262" s="264" t="s">
        <v>20331</v>
      </c>
    </row>
    <row r="2263" spans="1:11" ht="12.75" x14ac:dyDescent="0.2">
      <c r="A2263" s="268" t="s">
        <v>7325</v>
      </c>
      <c r="B2263" s="262" t="s">
        <v>7326</v>
      </c>
      <c r="C2263" s="263" t="s">
        <v>738</v>
      </c>
      <c r="D2263" s="264" t="s">
        <v>12949</v>
      </c>
      <c r="F2263" s="266"/>
      <c r="G2263" s="261" t="s">
        <v>7325</v>
      </c>
      <c r="H2263" s="262" t="s">
        <v>7326</v>
      </c>
      <c r="I2263" s="263" t="s">
        <v>738</v>
      </c>
      <c r="J2263" s="264" t="s">
        <v>12949</v>
      </c>
      <c r="K2263" s="264" t="s">
        <v>14908</v>
      </c>
    </row>
    <row r="2264" spans="1:11" ht="12.75" x14ac:dyDescent="0.2">
      <c r="A2264" s="261">
        <v>83518</v>
      </c>
      <c r="B2264" s="262" t="s">
        <v>7328</v>
      </c>
      <c r="C2264" s="263" t="s">
        <v>737</v>
      </c>
      <c r="D2264" s="264" t="s">
        <v>20332</v>
      </c>
      <c r="F2264" s="266"/>
      <c r="G2264" s="261" t="s">
        <v>20333</v>
      </c>
      <c r="H2264" s="262" t="s">
        <v>7328</v>
      </c>
      <c r="I2264" s="263" t="s">
        <v>737</v>
      </c>
      <c r="J2264" s="264" t="s">
        <v>20332</v>
      </c>
      <c r="K2264" s="264" t="s">
        <v>20334</v>
      </c>
    </row>
    <row r="2265" spans="1:11" ht="12.75" x14ac:dyDescent="0.2">
      <c r="A2265" s="261">
        <v>95467</v>
      </c>
      <c r="B2265" s="262" t="s">
        <v>7329</v>
      </c>
      <c r="C2265" s="263" t="s">
        <v>737</v>
      </c>
      <c r="D2265" s="264" t="s">
        <v>20335</v>
      </c>
      <c r="F2265" s="266"/>
      <c r="G2265" s="261" t="s">
        <v>20336</v>
      </c>
      <c r="H2265" s="262" t="s">
        <v>7329</v>
      </c>
      <c r="I2265" s="263" t="s">
        <v>737</v>
      </c>
      <c r="J2265" s="264" t="s">
        <v>20335</v>
      </c>
      <c r="K2265" s="264" t="s">
        <v>20337</v>
      </c>
    </row>
    <row r="2266" spans="1:11" ht="12.75" x14ac:dyDescent="0.2">
      <c r="A2266" s="261">
        <v>68328</v>
      </c>
      <c r="B2266" s="262" t="s">
        <v>7330</v>
      </c>
      <c r="C2266" s="263" t="s">
        <v>738</v>
      </c>
      <c r="D2266" s="264" t="s">
        <v>13521</v>
      </c>
      <c r="F2266" s="266"/>
      <c r="G2266" s="261" t="s">
        <v>20338</v>
      </c>
      <c r="H2266" s="262" t="s">
        <v>7330</v>
      </c>
      <c r="I2266" s="263" t="s">
        <v>738</v>
      </c>
      <c r="J2266" s="264" t="s">
        <v>13521</v>
      </c>
      <c r="K2266" s="264" t="s">
        <v>13000</v>
      </c>
    </row>
    <row r="2267" spans="1:11" ht="12.75" x14ac:dyDescent="0.2">
      <c r="A2267" s="268" t="s">
        <v>7331</v>
      </c>
      <c r="B2267" s="262" t="s">
        <v>7332</v>
      </c>
      <c r="C2267" s="263" t="s">
        <v>776</v>
      </c>
      <c r="D2267" s="264" t="s">
        <v>20339</v>
      </c>
      <c r="F2267" s="266"/>
      <c r="G2267" s="261" t="s">
        <v>7331</v>
      </c>
      <c r="H2267" s="262" t="s">
        <v>7332</v>
      </c>
      <c r="I2267" s="263" t="s">
        <v>776</v>
      </c>
      <c r="J2267" s="264" t="s">
        <v>20339</v>
      </c>
      <c r="K2267" s="264" t="s">
        <v>20340</v>
      </c>
    </row>
    <row r="2268" spans="1:11" ht="25.5" x14ac:dyDescent="0.2">
      <c r="A2268" s="268" t="s">
        <v>7333</v>
      </c>
      <c r="B2268" s="262" t="s">
        <v>7334</v>
      </c>
      <c r="C2268" s="263" t="s">
        <v>776</v>
      </c>
      <c r="D2268" s="264" t="s">
        <v>10222</v>
      </c>
      <c r="F2268" s="266"/>
      <c r="G2268" s="261" t="s">
        <v>7333</v>
      </c>
      <c r="H2268" s="262" t="s">
        <v>7334</v>
      </c>
      <c r="I2268" s="263" t="s">
        <v>776</v>
      </c>
      <c r="J2268" s="264" t="s">
        <v>10222</v>
      </c>
      <c r="K2268" s="264" t="s">
        <v>5826</v>
      </c>
    </row>
    <row r="2269" spans="1:11" ht="12.75" x14ac:dyDescent="0.2">
      <c r="A2269" s="261">
        <v>79471</v>
      </c>
      <c r="B2269" s="262" t="s">
        <v>7336</v>
      </c>
      <c r="C2269" s="263" t="s">
        <v>819</v>
      </c>
      <c r="D2269" s="264" t="s">
        <v>18131</v>
      </c>
      <c r="F2269" s="266"/>
      <c r="G2269" s="261" t="s">
        <v>20341</v>
      </c>
      <c r="H2269" s="262" t="s">
        <v>7336</v>
      </c>
      <c r="I2269" s="263" t="s">
        <v>819</v>
      </c>
      <c r="J2269" s="264" t="s">
        <v>18131</v>
      </c>
      <c r="K2269" s="264" t="s">
        <v>16585</v>
      </c>
    </row>
    <row r="2270" spans="1:11" ht="12.75" x14ac:dyDescent="0.2">
      <c r="A2270" s="261">
        <v>93182</v>
      </c>
      <c r="B2270" s="262" t="s">
        <v>7337</v>
      </c>
      <c r="C2270" s="263" t="s">
        <v>776</v>
      </c>
      <c r="D2270" s="264" t="s">
        <v>11346</v>
      </c>
      <c r="F2270" s="266"/>
      <c r="G2270" s="261" t="s">
        <v>20342</v>
      </c>
      <c r="H2270" s="262" t="s">
        <v>7337</v>
      </c>
      <c r="I2270" s="263" t="s">
        <v>776</v>
      </c>
      <c r="J2270" s="264" t="s">
        <v>11346</v>
      </c>
      <c r="K2270" s="264" t="s">
        <v>13961</v>
      </c>
    </row>
    <row r="2271" spans="1:11" ht="12.75" x14ac:dyDescent="0.2">
      <c r="A2271" s="261">
        <v>93183</v>
      </c>
      <c r="B2271" s="262" t="s">
        <v>7338</v>
      </c>
      <c r="C2271" s="263" t="s">
        <v>776</v>
      </c>
      <c r="D2271" s="264" t="s">
        <v>18093</v>
      </c>
      <c r="F2271" s="266"/>
      <c r="G2271" s="261" t="s">
        <v>20343</v>
      </c>
      <c r="H2271" s="262" t="s">
        <v>7338</v>
      </c>
      <c r="I2271" s="263" t="s">
        <v>776</v>
      </c>
      <c r="J2271" s="264" t="s">
        <v>18093</v>
      </c>
      <c r="K2271" s="264" t="s">
        <v>20344</v>
      </c>
    </row>
    <row r="2272" spans="1:11" ht="12.75" x14ac:dyDescent="0.2">
      <c r="A2272" s="261">
        <v>93184</v>
      </c>
      <c r="B2272" s="262" t="s">
        <v>7340</v>
      </c>
      <c r="C2272" s="263" t="s">
        <v>776</v>
      </c>
      <c r="D2272" s="264" t="s">
        <v>20345</v>
      </c>
      <c r="F2272" s="266"/>
      <c r="G2272" s="261" t="s">
        <v>20346</v>
      </c>
      <c r="H2272" s="262" t="s">
        <v>7340</v>
      </c>
      <c r="I2272" s="263" t="s">
        <v>776</v>
      </c>
      <c r="J2272" s="264" t="s">
        <v>20345</v>
      </c>
      <c r="K2272" s="264" t="s">
        <v>9310</v>
      </c>
    </row>
    <row r="2273" spans="1:11" ht="12.75" x14ac:dyDescent="0.2">
      <c r="A2273" s="261">
        <v>93185</v>
      </c>
      <c r="B2273" s="262" t="s">
        <v>7341</v>
      </c>
      <c r="C2273" s="263" t="s">
        <v>776</v>
      </c>
      <c r="D2273" s="264" t="s">
        <v>13278</v>
      </c>
      <c r="F2273" s="266"/>
      <c r="G2273" s="261" t="s">
        <v>20347</v>
      </c>
      <c r="H2273" s="262" t="s">
        <v>7341</v>
      </c>
      <c r="I2273" s="263" t="s">
        <v>776</v>
      </c>
      <c r="J2273" s="264" t="s">
        <v>13278</v>
      </c>
      <c r="K2273" s="264" t="s">
        <v>14820</v>
      </c>
    </row>
    <row r="2274" spans="1:11" ht="12.75" x14ac:dyDescent="0.2">
      <c r="A2274" s="261">
        <v>93186</v>
      </c>
      <c r="B2274" s="262" t="s">
        <v>7342</v>
      </c>
      <c r="C2274" s="263" t="s">
        <v>776</v>
      </c>
      <c r="D2274" s="264" t="s">
        <v>20348</v>
      </c>
      <c r="F2274" s="266"/>
      <c r="G2274" s="261" t="s">
        <v>20349</v>
      </c>
      <c r="H2274" s="262" t="s">
        <v>7342</v>
      </c>
      <c r="I2274" s="263" t="s">
        <v>776</v>
      </c>
      <c r="J2274" s="264" t="s">
        <v>20348</v>
      </c>
      <c r="K2274" s="264" t="s">
        <v>4920</v>
      </c>
    </row>
    <row r="2275" spans="1:11" ht="12.75" x14ac:dyDescent="0.2">
      <c r="A2275" s="261">
        <v>93187</v>
      </c>
      <c r="B2275" s="262" t="s">
        <v>7343</v>
      </c>
      <c r="C2275" s="263" t="s">
        <v>776</v>
      </c>
      <c r="D2275" s="264" t="s">
        <v>17231</v>
      </c>
      <c r="F2275" s="266"/>
      <c r="G2275" s="261" t="s">
        <v>20350</v>
      </c>
      <c r="H2275" s="262" t="s">
        <v>7343</v>
      </c>
      <c r="I2275" s="263" t="s">
        <v>776</v>
      </c>
      <c r="J2275" s="264" t="s">
        <v>17231</v>
      </c>
      <c r="K2275" s="264" t="s">
        <v>10582</v>
      </c>
    </row>
    <row r="2276" spans="1:11" ht="12.75" x14ac:dyDescent="0.2">
      <c r="A2276" s="261">
        <v>93188</v>
      </c>
      <c r="B2276" s="262" t="s">
        <v>7344</v>
      </c>
      <c r="C2276" s="263" t="s">
        <v>776</v>
      </c>
      <c r="D2276" s="264" t="s">
        <v>20351</v>
      </c>
      <c r="F2276" s="266"/>
      <c r="G2276" s="261" t="s">
        <v>20352</v>
      </c>
      <c r="H2276" s="262" t="s">
        <v>7344</v>
      </c>
      <c r="I2276" s="263" t="s">
        <v>776</v>
      </c>
      <c r="J2276" s="264" t="s">
        <v>20351</v>
      </c>
      <c r="K2276" s="264" t="s">
        <v>14494</v>
      </c>
    </row>
    <row r="2277" spans="1:11" ht="12.75" x14ac:dyDescent="0.2">
      <c r="A2277" s="261">
        <v>93189</v>
      </c>
      <c r="B2277" s="262" t="s">
        <v>7345</v>
      </c>
      <c r="C2277" s="263" t="s">
        <v>776</v>
      </c>
      <c r="D2277" s="264" t="s">
        <v>14324</v>
      </c>
      <c r="F2277" s="266"/>
      <c r="G2277" s="261" t="s">
        <v>20353</v>
      </c>
      <c r="H2277" s="262" t="s">
        <v>7345</v>
      </c>
      <c r="I2277" s="263" t="s">
        <v>776</v>
      </c>
      <c r="J2277" s="264" t="s">
        <v>14324</v>
      </c>
      <c r="K2277" s="264" t="s">
        <v>20354</v>
      </c>
    </row>
    <row r="2278" spans="1:11" ht="25.5" x14ac:dyDescent="0.2">
      <c r="A2278" s="261">
        <v>93190</v>
      </c>
      <c r="B2278" s="262" t="s">
        <v>7346</v>
      </c>
      <c r="C2278" s="263" t="s">
        <v>776</v>
      </c>
      <c r="D2278" s="264" t="s">
        <v>20355</v>
      </c>
      <c r="F2278" s="266"/>
      <c r="G2278" s="261" t="s">
        <v>20356</v>
      </c>
      <c r="H2278" s="262" t="s">
        <v>7346</v>
      </c>
      <c r="I2278" s="263" t="s">
        <v>776</v>
      </c>
      <c r="J2278" s="264" t="s">
        <v>20355</v>
      </c>
      <c r="K2278" s="264" t="s">
        <v>20357</v>
      </c>
    </row>
    <row r="2279" spans="1:11" ht="25.5" x14ac:dyDescent="0.2">
      <c r="A2279" s="261">
        <v>93191</v>
      </c>
      <c r="B2279" s="262" t="s">
        <v>7347</v>
      </c>
      <c r="C2279" s="263" t="s">
        <v>776</v>
      </c>
      <c r="D2279" s="264" t="s">
        <v>12925</v>
      </c>
      <c r="F2279" s="266"/>
      <c r="G2279" s="261" t="s">
        <v>20358</v>
      </c>
      <c r="H2279" s="262" t="s">
        <v>7347</v>
      </c>
      <c r="I2279" s="263" t="s">
        <v>776</v>
      </c>
      <c r="J2279" s="264" t="s">
        <v>12925</v>
      </c>
      <c r="K2279" s="264" t="s">
        <v>4470</v>
      </c>
    </row>
    <row r="2280" spans="1:11" ht="25.5" x14ac:dyDescent="0.2">
      <c r="A2280" s="261">
        <v>93192</v>
      </c>
      <c r="B2280" s="262" t="s">
        <v>7348</v>
      </c>
      <c r="C2280" s="263" t="s">
        <v>776</v>
      </c>
      <c r="D2280" s="264" t="s">
        <v>12967</v>
      </c>
      <c r="F2280" s="266"/>
      <c r="G2280" s="261" t="s">
        <v>20359</v>
      </c>
      <c r="H2280" s="262" t="s">
        <v>7348</v>
      </c>
      <c r="I2280" s="263" t="s">
        <v>776</v>
      </c>
      <c r="J2280" s="264" t="s">
        <v>12967</v>
      </c>
      <c r="K2280" s="264" t="s">
        <v>20360</v>
      </c>
    </row>
    <row r="2281" spans="1:11" ht="25.5" x14ac:dyDescent="0.2">
      <c r="A2281" s="261">
        <v>93193</v>
      </c>
      <c r="B2281" s="262" t="s">
        <v>7349</v>
      </c>
      <c r="C2281" s="263" t="s">
        <v>776</v>
      </c>
      <c r="D2281" s="264" t="s">
        <v>13846</v>
      </c>
      <c r="F2281" s="266"/>
      <c r="G2281" s="261" t="s">
        <v>20361</v>
      </c>
      <c r="H2281" s="262" t="s">
        <v>7349</v>
      </c>
      <c r="I2281" s="263" t="s">
        <v>776</v>
      </c>
      <c r="J2281" s="264" t="s">
        <v>13846</v>
      </c>
      <c r="K2281" s="264" t="s">
        <v>20362</v>
      </c>
    </row>
    <row r="2282" spans="1:11" ht="12.75" x14ac:dyDescent="0.2">
      <c r="A2282" s="261">
        <v>93194</v>
      </c>
      <c r="B2282" s="262" t="s">
        <v>7350</v>
      </c>
      <c r="C2282" s="263" t="s">
        <v>776</v>
      </c>
      <c r="D2282" s="264" t="s">
        <v>18835</v>
      </c>
      <c r="F2282" s="266"/>
      <c r="G2282" s="261" t="s">
        <v>20363</v>
      </c>
      <c r="H2282" s="262" t="s">
        <v>7350</v>
      </c>
      <c r="I2282" s="263" t="s">
        <v>776</v>
      </c>
      <c r="J2282" s="264" t="s">
        <v>18835</v>
      </c>
      <c r="K2282" s="264" t="s">
        <v>14917</v>
      </c>
    </row>
    <row r="2283" spans="1:11" ht="12.75" x14ac:dyDescent="0.2">
      <c r="A2283" s="261">
        <v>93195</v>
      </c>
      <c r="B2283" s="262" t="s">
        <v>7351</v>
      </c>
      <c r="C2283" s="263" t="s">
        <v>776</v>
      </c>
      <c r="D2283" s="264" t="s">
        <v>18694</v>
      </c>
      <c r="F2283" s="266"/>
      <c r="G2283" s="261" t="s">
        <v>20364</v>
      </c>
      <c r="H2283" s="262" t="s">
        <v>7351</v>
      </c>
      <c r="I2283" s="263" t="s">
        <v>776</v>
      </c>
      <c r="J2283" s="264" t="s">
        <v>18694</v>
      </c>
      <c r="K2283" s="264" t="s">
        <v>13217</v>
      </c>
    </row>
    <row r="2284" spans="1:11" ht="25.5" x14ac:dyDescent="0.2">
      <c r="A2284" s="261">
        <v>93196</v>
      </c>
      <c r="B2284" s="262" t="s">
        <v>7352</v>
      </c>
      <c r="C2284" s="263" t="s">
        <v>776</v>
      </c>
      <c r="D2284" s="264" t="s">
        <v>20365</v>
      </c>
      <c r="F2284" s="266"/>
      <c r="G2284" s="261" t="s">
        <v>20366</v>
      </c>
      <c r="H2284" s="262" t="s">
        <v>7352</v>
      </c>
      <c r="I2284" s="263" t="s">
        <v>776</v>
      </c>
      <c r="J2284" s="264" t="s">
        <v>20365</v>
      </c>
      <c r="K2284" s="264" t="s">
        <v>20367</v>
      </c>
    </row>
    <row r="2285" spans="1:11" ht="25.5" x14ac:dyDescent="0.2">
      <c r="A2285" s="261">
        <v>93197</v>
      </c>
      <c r="B2285" s="262" t="s">
        <v>7353</v>
      </c>
      <c r="C2285" s="263" t="s">
        <v>776</v>
      </c>
      <c r="D2285" s="264" t="s">
        <v>14221</v>
      </c>
      <c r="F2285" s="266"/>
      <c r="G2285" s="261" t="s">
        <v>20368</v>
      </c>
      <c r="H2285" s="262" t="s">
        <v>7353</v>
      </c>
      <c r="I2285" s="263" t="s">
        <v>776</v>
      </c>
      <c r="J2285" s="264" t="s">
        <v>14221</v>
      </c>
      <c r="K2285" s="264" t="s">
        <v>20369</v>
      </c>
    </row>
    <row r="2286" spans="1:11" ht="25.5" x14ac:dyDescent="0.2">
      <c r="A2286" s="261">
        <v>93198</v>
      </c>
      <c r="B2286" s="262" t="s">
        <v>7354</v>
      </c>
      <c r="C2286" s="263" t="s">
        <v>776</v>
      </c>
      <c r="D2286" s="264" t="s">
        <v>6707</v>
      </c>
      <c r="F2286" s="266"/>
      <c r="G2286" s="261" t="s">
        <v>20370</v>
      </c>
      <c r="H2286" s="262" t="s">
        <v>7354</v>
      </c>
      <c r="I2286" s="263" t="s">
        <v>776</v>
      </c>
      <c r="J2286" s="264" t="s">
        <v>6707</v>
      </c>
      <c r="K2286" s="264" t="s">
        <v>14277</v>
      </c>
    </row>
    <row r="2287" spans="1:11" ht="25.5" x14ac:dyDescent="0.2">
      <c r="A2287" s="261">
        <v>93199</v>
      </c>
      <c r="B2287" s="262" t="s">
        <v>7356</v>
      </c>
      <c r="C2287" s="263" t="s">
        <v>776</v>
      </c>
      <c r="D2287" s="264" t="s">
        <v>13941</v>
      </c>
      <c r="F2287" s="266"/>
      <c r="G2287" s="261" t="s">
        <v>20371</v>
      </c>
      <c r="H2287" s="262" t="s">
        <v>7356</v>
      </c>
      <c r="I2287" s="263" t="s">
        <v>776</v>
      </c>
      <c r="J2287" s="264" t="s">
        <v>13941</v>
      </c>
      <c r="K2287" s="264" t="s">
        <v>6454</v>
      </c>
    </row>
    <row r="2288" spans="1:11" ht="25.5" x14ac:dyDescent="0.2">
      <c r="A2288" s="261">
        <v>93200</v>
      </c>
      <c r="B2288" s="262" t="s">
        <v>7357</v>
      </c>
      <c r="C2288" s="263" t="s">
        <v>776</v>
      </c>
      <c r="D2288" s="264" t="s">
        <v>5496</v>
      </c>
      <c r="F2288" s="266"/>
      <c r="G2288" s="261" t="s">
        <v>20372</v>
      </c>
      <c r="H2288" s="262" t="s">
        <v>7357</v>
      </c>
      <c r="I2288" s="263" t="s">
        <v>776</v>
      </c>
      <c r="J2288" s="264" t="s">
        <v>5496</v>
      </c>
      <c r="K2288" s="264" t="s">
        <v>5214</v>
      </c>
    </row>
    <row r="2289" spans="1:11" ht="25.5" x14ac:dyDescent="0.2">
      <c r="A2289" s="261">
        <v>93201</v>
      </c>
      <c r="B2289" s="262" t="s">
        <v>7359</v>
      </c>
      <c r="C2289" s="263" t="s">
        <v>776</v>
      </c>
      <c r="D2289" s="264" t="s">
        <v>11274</v>
      </c>
      <c r="F2289" s="266"/>
      <c r="G2289" s="261" t="s">
        <v>20373</v>
      </c>
      <c r="H2289" s="262" t="s">
        <v>7359</v>
      </c>
      <c r="I2289" s="263" t="s">
        <v>776</v>
      </c>
      <c r="J2289" s="264" t="s">
        <v>11274</v>
      </c>
      <c r="K2289" s="264" t="s">
        <v>20041</v>
      </c>
    </row>
    <row r="2290" spans="1:11" ht="12.75" x14ac:dyDescent="0.2">
      <c r="A2290" s="261">
        <v>93202</v>
      </c>
      <c r="B2290" s="262" t="s">
        <v>7361</v>
      </c>
      <c r="C2290" s="263" t="s">
        <v>776</v>
      </c>
      <c r="D2290" s="264" t="s">
        <v>20374</v>
      </c>
      <c r="F2290" s="266"/>
      <c r="G2290" s="267" t="s">
        <v>20375</v>
      </c>
      <c r="H2290" s="262" t="s">
        <v>7361</v>
      </c>
      <c r="I2290" s="263" t="s">
        <v>776</v>
      </c>
      <c r="J2290" s="264" t="s">
        <v>20374</v>
      </c>
      <c r="K2290" s="264" t="s">
        <v>11022</v>
      </c>
    </row>
    <row r="2291" spans="1:11" ht="25.5" x14ac:dyDescent="0.2">
      <c r="A2291" s="261">
        <v>93203</v>
      </c>
      <c r="B2291" s="262" t="s">
        <v>7363</v>
      </c>
      <c r="C2291" s="263" t="s">
        <v>776</v>
      </c>
      <c r="D2291" s="264" t="s">
        <v>8719</v>
      </c>
      <c r="F2291" s="266"/>
      <c r="G2291" s="261" t="s">
        <v>20376</v>
      </c>
      <c r="H2291" s="262" t="s">
        <v>7363</v>
      </c>
      <c r="I2291" s="263" t="s">
        <v>776</v>
      </c>
      <c r="J2291" s="264" t="s">
        <v>8719</v>
      </c>
      <c r="K2291" s="264" t="s">
        <v>8539</v>
      </c>
    </row>
    <row r="2292" spans="1:11" ht="12.75" x14ac:dyDescent="0.2">
      <c r="A2292" s="261">
        <v>93204</v>
      </c>
      <c r="B2292" s="262" t="s">
        <v>7364</v>
      </c>
      <c r="C2292" s="263" t="s">
        <v>776</v>
      </c>
      <c r="D2292" s="264" t="s">
        <v>20377</v>
      </c>
      <c r="F2292" s="266"/>
      <c r="G2292" s="261" t="s">
        <v>20378</v>
      </c>
      <c r="H2292" s="262" t="s">
        <v>7364</v>
      </c>
      <c r="I2292" s="263" t="s">
        <v>776</v>
      </c>
      <c r="J2292" s="264" t="s">
        <v>20377</v>
      </c>
      <c r="K2292" s="264" t="s">
        <v>10158</v>
      </c>
    </row>
    <row r="2293" spans="1:11" ht="25.5" x14ac:dyDescent="0.2">
      <c r="A2293" s="261">
        <v>93205</v>
      </c>
      <c r="B2293" s="262" t="s">
        <v>7366</v>
      </c>
      <c r="C2293" s="263" t="s">
        <v>776</v>
      </c>
      <c r="D2293" s="264" t="s">
        <v>4960</v>
      </c>
      <c r="F2293" s="266"/>
      <c r="G2293" s="261" t="s">
        <v>20379</v>
      </c>
      <c r="H2293" s="262" t="s">
        <v>7366</v>
      </c>
      <c r="I2293" s="263" t="s">
        <v>776</v>
      </c>
      <c r="J2293" s="264" t="s">
        <v>4960</v>
      </c>
      <c r="K2293" s="264" t="s">
        <v>7887</v>
      </c>
    </row>
    <row r="2294" spans="1:11" ht="25.5" x14ac:dyDescent="0.2">
      <c r="A2294" s="261">
        <v>71623</v>
      </c>
      <c r="B2294" s="262" t="s">
        <v>7367</v>
      </c>
      <c r="C2294" s="263" t="s">
        <v>776</v>
      </c>
      <c r="D2294" s="264" t="s">
        <v>13669</v>
      </c>
      <c r="F2294" s="266"/>
      <c r="G2294" s="261" t="s">
        <v>20380</v>
      </c>
      <c r="H2294" s="262" t="s">
        <v>7367</v>
      </c>
      <c r="I2294" s="263" t="s">
        <v>776</v>
      </c>
      <c r="J2294" s="264" t="s">
        <v>13669</v>
      </c>
      <c r="K2294" s="264" t="s">
        <v>20381</v>
      </c>
    </row>
    <row r="2295" spans="1:11" ht="12.75" x14ac:dyDescent="0.2">
      <c r="A2295" s="268" t="s">
        <v>7368</v>
      </c>
      <c r="B2295" s="262" t="s">
        <v>7369</v>
      </c>
      <c r="C2295" s="263" t="s">
        <v>772</v>
      </c>
      <c r="D2295" s="264" t="s">
        <v>6513</v>
      </c>
      <c r="F2295" s="266"/>
      <c r="G2295" s="261" t="s">
        <v>7368</v>
      </c>
      <c r="H2295" s="262" t="s">
        <v>7369</v>
      </c>
      <c r="I2295" s="263" t="s">
        <v>772</v>
      </c>
      <c r="J2295" s="264" t="s">
        <v>6513</v>
      </c>
      <c r="K2295" s="264" t="s">
        <v>6513</v>
      </c>
    </row>
    <row r="2296" spans="1:11" ht="12.75" x14ac:dyDescent="0.2">
      <c r="A2296" s="261">
        <v>83513</v>
      </c>
      <c r="B2296" s="262" t="s">
        <v>7370</v>
      </c>
      <c r="C2296" s="263" t="s">
        <v>819</v>
      </c>
      <c r="D2296" s="264" t="s">
        <v>9095</v>
      </c>
      <c r="F2296" s="266"/>
      <c r="G2296" s="261" t="s">
        <v>20382</v>
      </c>
      <c r="H2296" s="262" t="s">
        <v>7370</v>
      </c>
      <c r="I2296" s="263" t="s">
        <v>819</v>
      </c>
      <c r="J2296" s="264" t="s">
        <v>9095</v>
      </c>
      <c r="K2296" s="264" t="s">
        <v>12793</v>
      </c>
    </row>
    <row r="2297" spans="1:11" ht="12.75" x14ac:dyDescent="0.2">
      <c r="A2297" s="261">
        <v>83514</v>
      </c>
      <c r="B2297" s="262" t="s">
        <v>7371</v>
      </c>
      <c r="C2297" s="263" t="s">
        <v>819</v>
      </c>
      <c r="D2297" s="264" t="s">
        <v>8612</v>
      </c>
      <c r="F2297" s="266"/>
      <c r="G2297" s="261" t="s">
        <v>20383</v>
      </c>
      <c r="H2297" s="262" t="s">
        <v>7371</v>
      </c>
      <c r="I2297" s="263" t="s">
        <v>819</v>
      </c>
      <c r="J2297" s="264" t="s">
        <v>8612</v>
      </c>
      <c r="K2297" s="264" t="s">
        <v>11285</v>
      </c>
    </row>
    <row r="2298" spans="1:11" ht="12.75" x14ac:dyDescent="0.2">
      <c r="A2298" s="261">
        <v>84153</v>
      </c>
      <c r="B2298" s="262" t="s">
        <v>7373</v>
      </c>
      <c r="C2298" s="263" t="s">
        <v>819</v>
      </c>
      <c r="D2298" s="264" t="s">
        <v>13870</v>
      </c>
      <c r="F2298" s="266"/>
      <c r="G2298" s="261" t="s">
        <v>20384</v>
      </c>
      <c r="H2298" s="262" t="s">
        <v>7373</v>
      </c>
      <c r="I2298" s="263" t="s">
        <v>819</v>
      </c>
      <c r="J2298" s="264" t="s">
        <v>13870</v>
      </c>
      <c r="K2298" s="264" t="s">
        <v>20385</v>
      </c>
    </row>
    <row r="2299" spans="1:11" ht="12.75" x14ac:dyDescent="0.2">
      <c r="A2299" s="261">
        <v>84154</v>
      </c>
      <c r="B2299" s="262" t="s">
        <v>7374</v>
      </c>
      <c r="C2299" s="263" t="s">
        <v>7375</v>
      </c>
      <c r="D2299" s="264" t="s">
        <v>14157</v>
      </c>
      <c r="F2299" s="266"/>
      <c r="G2299" s="261" t="s">
        <v>20386</v>
      </c>
      <c r="H2299" s="262" t="s">
        <v>7374</v>
      </c>
      <c r="I2299" s="263" t="s">
        <v>7375</v>
      </c>
      <c r="J2299" s="264" t="s">
        <v>14157</v>
      </c>
      <c r="K2299" s="264" t="s">
        <v>20387</v>
      </c>
    </row>
    <row r="2300" spans="1:11" ht="12.75" x14ac:dyDescent="0.2">
      <c r="A2300" s="261">
        <v>85233</v>
      </c>
      <c r="B2300" s="262" t="s">
        <v>7376</v>
      </c>
      <c r="C2300" s="263" t="s">
        <v>737</v>
      </c>
      <c r="D2300" s="264" t="s">
        <v>20388</v>
      </c>
      <c r="F2300" s="266"/>
      <c r="G2300" s="261" t="s">
        <v>20389</v>
      </c>
      <c r="H2300" s="262" t="s">
        <v>7376</v>
      </c>
      <c r="I2300" s="263" t="s">
        <v>737</v>
      </c>
      <c r="J2300" s="264" t="s">
        <v>20388</v>
      </c>
      <c r="K2300" s="264" t="s">
        <v>20390</v>
      </c>
    </row>
    <row r="2301" spans="1:11" ht="25.5" x14ac:dyDescent="0.2">
      <c r="A2301" s="261">
        <v>95952</v>
      </c>
      <c r="B2301" s="262" t="s">
        <v>7377</v>
      </c>
      <c r="C2301" s="263" t="s">
        <v>737</v>
      </c>
      <c r="D2301" s="264" t="s">
        <v>20391</v>
      </c>
      <c r="F2301" s="266"/>
      <c r="G2301" s="261" t="s">
        <v>20392</v>
      </c>
      <c r="H2301" s="262" t="s">
        <v>7377</v>
      </c>
      <c r="I2301" s="263" t="s">
        <v>737</v>
      </c>
      <c r="J2301" s="264" t="s">
        <v>20391</v>
      </c>
      <c r="K2301" s="264" t="s">
        <v>20393</v>
      </c>
    </row>
    <row r="2302" spans="1:11" ht="38.25" x14ac:dyDescent="0.2">
      <c r="A2302" s="261">
        <v>95953</v>
      </c>
      <c r="B2302" s="262" t="s">
        <v>7378</v>
      </c>
      <c r="C2302" s="263" t="s">
        <v>737</v>
      </c>
      <c r="D2302" s="264" t="s">
        <v>20394</v>
      </c>
      <c r="F2302" s="266"/>
      <c r="G2302" s="261" t="s">
        <v>20395</v>
      </c>
      <c r="H2302" s="262" t="s">
        <v>7378</v>
      </c>
      <c r="I2302" s="263" t="s">
        <v>737</v>
      </c>
      <c r="J2302" s="264" t="s">
        <v>20394</v>
      </c>
      <c r="K2302" s="264" t="s">
        <v>20396</v>
      </c>
    </row>
    <row r="2303" spans="1:11" ht="38.25" x14ac:dyDescent="0.2">
      <c r="A2303" s="261">
        <v>95954</v>
      </c>
      <c r="B2303" s="262" t="s">
        <v>7379</v>
      </c>
      <c r="C2303" s="263" t="s">
        <v>737</v>
      </c>
      <c r="D2303" s="264" t="s">
        <v>20397</v>
      </c>
      <c r="F2303" s="266"/>
      <c r="G2303" s="261" t="s">
        <v>20398</v>
      </c>
      <c r="H2303" s="262" t="s">
        <v>7379</v>
      </c>
      <c r="I2303" s="263" t="s">
        <v>737</v>
      </c>
      <c r="J2303" s="264" t="s">
        <v>20397</v>
      </c>
      <c r="K2303" s="264" t="s">
        <v>20399</v>
      </c>
    </row>
    <row r="2304" spans="1:11" ht="25.5" x14ac:dyDescent="0.2">
      <c r="A2304" s="261">
        <v>95955</v>
      </c>
      <c r="B2304" s="262" t="s">
        <v>7380</v>
      </c>
      <c r="C2304" s="263" t="s">
        <v>737</v>
      </c>
      <c r="D2304" s="264" t="s">
        <v>20400</v>
      </c>
      <c r="F2304" s="266"/>
      <c r="G2304" s="261" t="s">
        <v>20401</v>
      </c>
      <c r="H2304" s="262" t="s">
        <v>7380</v>
      </c>
      <c r="I2304" s="263" t="s">
        <v>737</v>
      </c>
      <c r="J2304" s="264" t="s">
        <v>20400</v>
      </c>
      <c r="K2304" s="264" t="s">
        <v>20402</v>
      </c>
    </row>
    <row r="2305" spans="1:11" ht="38.25" x14ac:dyDescent="0.2">
      <c r="A2305" s="261">
        <v>95956</v>
      </c>
      <c r="B2305" s="262" t="s">
        <v>7381</v>
      </c>
      <c r="C2305" s="263" t="s">
        <v>737</v>
      </c>
      <c r="D2305" s="264" t="s">
        <v>20403</v>
      </c>
      <c r="F2305" s="266"/>
      <c r="G2305" s="261" t="s">
        <v>20404</v>
      </c>
      <c r="H2305" s="262" t="s">
        <v>7381</v>
      </c>
      <c r="I2305" s="263" t="s">
        <v>737</v>
      </c>
      <c r="J2305" s="264" t="s">
        <v>20403</v>
      </c>
      <c r="K2305" s="264" t="s">
        <v>20405</v>
      </c>
    </row>
    <row r="2306" spans="1:11" ht="25.5" x14ac:dyDescent="0.2">
      <c r="A2306" s="261">
        <v>95957</v>
      </c>
      <c r="B2306" s="262" t="s">
        <v>7382</v>
      </c>
      <c r="C2306" s="263" t="s">
        <v>737</v>
      </c>
      <c r="D2306" s="264" t="s">
        <v>20406</v>
      </c>
      <c r="F2306" s="266"/>
      <c r="G2306" s="261" t="s">
        <v>20407</v>
      </c>
      <c r="H2306" s="262" t="s">
        <v>7382</v>
      </c>
      <c r="I2306" s="263" t="s">
        <v>737</v>
      </c>
      <c r="J2306" s="264" t="s">
        <v>20406</v>
      </c>
      <c r="K2306" s="264" t="s">
        <v>20408</v>
      </c>
    </row>
    <row r="2307" spans="1:11" ht="25.5" x14ac:dyDescent="0.2">
      <c r="A2307" s="261">
        <v>95969</v>
      </c>
      <c r="B2307" s="262" t="s">
        <v>7383</v>
      </c>
      <c r="C2307" s="263" t="s">
        <v>737</v>
      </c>
      <c r="D2307" s="264" t="s">
        <v>20409</v>
      </c>
      <c r="F2307" s="266"/>
      <c r="G2307" s="261" t="s">
        <v>20410</v>
      </c>
      <c r="H2307" s="262" t="s">
        <v>7383</v>
      </c>
      <c r="I2307" s="263" t="s">
        <v>737</v>
      </c>
      <c r="J2307" s="264" t="s">
        <v>20409</v>
      </c>
      <c r="K2307" s="264" t="s">
        <v>20411</v>
      </c>
    </row>
    <row r="2308" spans="1:11" ht="25.5" x14ac:dyDescent="0.2">
      <c r="A2308" s="261">
        <v>97733</v>
      </c>
      <c r="B2308" s="262" t="s">
        <v>14158</v>
      </c>
      <c r="C2308" s="263" t="s">
        <v>737</v>
      </c>
      <c r="D2308" s="264" t="s">
        <v>20412</v>
      </c>
      <c r="F2308" s="266"/>
      <c r="G2308" s="261" t="s">
        <v>20413</v>
      </c>
      <c r="H2308" s="262" t="s">
        <v>14158</v>
      </c>
      <c r="I2308" s="263" t="s">
        <v>737</v>
      </c>
      <c r="J2308" s="264" t="s">
        <v>20412</v>
      </c>
      <c r="K2308" s="264" t="s">
        <v>20414</v>
      </c>
    </row>
    <row r="2309" spans="1:11" ht="25.5" x14ac:dyDescent="0.2">
      <c r="A2309" s="261">
        <v>97734</v>
      </c>
      <c r="B2309" s="262" t="s">
        <v>14159</v>
      </c>
      <c r="C2309" s="263" t="s">
        <v>737</v>
      </c>
      <c r="D2309" s="264" t="s">
        <v>20415</v>
      </c>
      <c r="F2309" s="266"/>
      <c r="G2309" s="261" t="s">
        <v>20416</v>
      </c>
      <c r="H2309" s="262" t="s">
        <v>14159</v>
      </c>
      <c r="I2309" s="263" t="s">
        <v>737</v>
      </c>
      <c r="J2309" s="264" t="s">
        <v>20415</v>
      </c>
      <c r="K2309" s="264" t="s">
        <v>20417</v>
      </c>
    </row>
    <row r="2310" spans="1:11" ht="25.5" x14ac:dyDescent="0.2">
      <c r="A2310" s="261">
        <v>97735</v>
      </c>
      <c r="B2310" s="262" t="s">
        <v>14160</v>
      </c>
      <c r="C2310" s="263" t="s">
        <v>737</v>
      </c>
      <c r="D2310" s="264" t="s">
        <v>20418</v>
      </c>
      <c r="F2310" s="266"/>
      <c r="G2310" s="261" t="s">
        <v>20419</v>
      </c>
      <c r="H2310" s="262" t="s">
        <v>14160</v>
      </c>
      <c r="I2310" s="263" t="s">
        <v>737</v>
      </c>
      <c r="J2310" s="264" t="s">
        <v>20418</v>
      </c>
      <c r="K2310" s="264" t="s">
        <v>20420</v>
      </c>
    </row>
    <row r="2311" spans="1:11" ht="25.5" x14ac:dyDescent="0.2">
      <c r="A2311" s="261">
        <v>97736</v>
      </c>
      <c r="B2311" s="262" t="s">
        <v>14161</v>
      </c>
      <c r="C2311" s="263" t="s">
        <v>737</v>
      </c>
      <c r="D2311" s="264" t="s">
        <v>20421</v>
      </c>
      <c r="F2311" s="266"/>
      <c r="G2311" s="261" t="s">
        <v>20422</v>
      </c>
      <c r="H2311" s="262" t="s">
        <v>14161</v>
      </c>
      <c r="I2311" s="263" t="s">
        <v>737</v>
      </c>
      <c r="J2311" s="264" t="s">
        <v>20421</v>
      </c>
      <c r="K2311" s="264" t="s">
        <v>20423</v>
      </c>
    </row>
    <row r="2312" spans="1:11" ht="25.5" x14ac:dyDescent="0.2">
      <c r="A2312" s="261">
        <v>97737</v>
      </c>
      <c r="B2312" s="262" t="s">
        <v>14162</v>
      </c>
      <c r="C2312" s="263" t="s">
        <v>737</v>
      </c>
      <c r="D2312" s="264" t="s">
        <v>20424</v>
      </c>
      <c r="F2312" s="266"/>
      <c r="G2312" s="261" t="s">
        <v>20425</v>
      </c>
      <c r="H2312" s="262" t="s">
        <v>14162</v>
      </c>
      <c r="I2312" s="263" t="s">
        <v>737</v>
      </c>
      <c r="J2312" s="264" t="s">
        <v>20424</v>
      </c>
      <c r="K2312" s="264" t="s">
        <v>20426</v>
      </c>
    </row>
    <row r="2313" spans="1:11" ht="25.5" x14ac:dyDescent="0.2">
      <c r="A2313" s="261">
        <v>97739</v>
      </c>
      <c r="B2313" s="262" t="s">
        <v>14163</v>
      </c>
      <c r="C2313" s="263" t="s">
        <v>737</v>
      </c>
      <c r="D2313" s="264" t="s">
        <v>20427</v>
      </c>
      <c r="F2313" s="266"/>
      <c r="G2313" s="261" t="s">
        <v>20428</v>
      </c>
      <c r="H2313" s="262" t="s">
        <v>14163</v>
      </c>
      <c r="I2313" s="263" t="s">
        <v>737</v>
      </c>
      <c r="J2313" s="264" t="s">
        <v>20427</v>
      </c>
      <c r="K2313" s="264" t="s">
        <v>20429</v>
      </c>
    </row>
    <row r="2314" spans="1:11" ht="25.5" x14ac:dyDescent="0.2">
      <c r="A2314" s="261">
        <v>97740</v>
      </c>
      <c r="B2314" s="262" t="s">
        <v>14164</v>
      </c>
      <c r="C2314" s="263" t="s">
        <v>737</v>
      </c>
      <c r="D2314" s="264" t="s">
        <v>20430</v>
      </c>
      <c r="F2314" s="266"/>
      <c r="G2314" s="261" t="s">
        <v>20431</v>
      </c>
      <c r="H2314" s="262" t="s">
        <v>14164</v>
      </c>
      <c r="I2314" s="263" t="s">
        <v>737</v>
      </c>
      <c r="J2314" s="264" t="s">
        <v>20430</v>
      </c>
      <c r="K2314" s="264" t="s">
        <v>20432</v>
      </c>
    </row>
    <row r="2315" spans="1:11" ht="25.5" x14ac:dyDescent="0.2">
      <c r="A2315" s="261">
        <v>5968</v>
      </c>
      <c r="B2315" s="262" t="s">
        <v>7384</v>
      </c>
      <c r="C2315" s="263" t="s">
        <v>738</v>
      </c>
      <c r="D2315" s="264" t="s">
        <v>12698</v>
      </c>
      <c r="F2315" s="266"/>
      <c r="G2315" s="261" t="s">
        <v>20433</v>
      </c>
      <c r="H2315" s="262" t="s">
        <v>7384</v>
      </c>
      <c r="I2315" s="263" t="s">
        <v>738</v>
      </c>
      <c r="J2315" s="264" t="s">
        <v>12698</v>
      </c>
      <c r="K2315" s="264" t="s">
        <v>14878</v>
      </c>
    </row>
    <row r="2316" spans="1:11" ht="25.5" x14ac:dyDescent="0.2">
      <c r="A2316" s="261">
        <v>83731</v>
      </c>
      <c r="B2316" s="262" t="s">
        <v>7386</v>
      </c>
      <c r="C2316" s="263" t="s">
        <v>738</v>
      </c>
      <c r="D2316" s="264" t="s">
        <v>20434</v>
      </c>
      <c r="F2316" s="266"/>
      <c r="G2316" s="261" t="s">
        <v>20435</v>
      </c>
      <c r="H2316" s="262" t="s">
        <v>7386</v>
      </c>
      <c r="I2316" s="263" t="s">
        <v>738</v>
      </c>
      <c r="J2316" s="264" t="s">
        <v>20434</v>
      </c>
      <c r="K2316" s="264" t="s">
        <v>14387</v>
      </c>
    </row>
    <row r="2317" spans="1:11" ht="25.5" x14ac:dyDescent="0.2">
      <c r="A2317" s="261">
        <v>83732</v>
      </c>
      <c r="B2317" s="262" t="s">
        <v>7387</v>
      </c>
      <c r="C2317" s="263" t="s">
        <v>738</v>
      </c>
      <c r="D2317" s="264" t="s">
        <v>15023</v>
      </c>
      <c r="F2317" s="266"/>
      <c r="G2317" s="261" t="s">
        <v>20436</v>
      </c>
      <c r="H2317" s="262" t="s">
        <v>7387</v>
      </c>
      <c r="I2317" s="263" t="s">
        <v>738</v>
      </c>
      <c r="J2317" s="264" t="s">
        <v>15023</v>
      </c>
      <c r="K2317" s="264" t="s">
        <v>9557</v>
      </c>
    </row>
    <row r="2318" spans="1:11" ht="25.5" x14ac:dyDescent="0.2">
      <c r="A2318" s="261">
        <v>83733</v>
      </c>
      <c r="B2318" s="262" t="s">
        <v>7388</v>
      </c>
      <c r="C2318" s="263" t="s">
        <v>738</v>
      </c>
      <c r="D2318" s="264" t="s">
        <v>20437</v>
      </c>
      <c r="F2318" s="266"/>
      <c r="G2318" s="261" t="s">
        <v>20438</v>
      </c>
      <c r="H2318" s="262" t="s">
        <v>7388</v>
      </c>
      <c r="I2318" s="263" t="s">
        <v>738</v>
      </c>
      <c r="J2318" s="264" t="s">
        <v>20437</v>
      </c>
      <c r="K2318" s="264" t="s">
        <v>17093</v>
      </c>
    </row>
    <row r="2319" spans="1:11" ht="25.5" x14ac:dyDescent="0.2">
      <c r="A2319" s="261">
        <v>83735</v>
      </c>
      <c r="B2319" s="262" t="s">
        <v>7389</v>
      </c>
      <c r="C2319" s="263" t="s">
        <v>738</v>
      </c>
      <c r="D2319" s="264" t="s">
        <v>20439</v>
      </c>
      <c r="F2319" s="266"/>
      <c r="G2319" s="261" t="s">
        <v>20440</v>
      </c>
      <c r="H2319" s="262" t="s">
        <v>7389</v>
      </c>
      <c r="I2319" s="263" t="s">
        <v>738</v>
      </c>
      <c r="J2319" s="264" t="s">
        <v>20439</v>
      </c>
      <c r="K2319" s="264" t="s">
        <v>10833</v>
      </c>
    </row>
    <row r="2320" spans="1:11" ht="25.5" x14ac:dyDescent="0.2">
      <c r="A2320" s="261">
        <v>68053</v>
      </c>
      <c r="B2320" s="262" t="s">
        <v>7390</v>
      </c>
      <c r="C2320" s="263" t="s">
        <v>738</v>
      </c>
      <c r="D2320" s="264" t="s">
        <v>7058</v>
      </c>
      <c r="F2320" s="266"/>
      <c r="G2320" s="261" t="s">
        <v>20441</v>
      </c>
      <c r="H2320" s="262" t="s">
        <v>7390</v>
      </c>
      <c r="I2320" s="263" t="s">
        <v>738</v>
      </c>
      <c r="J2320" s="264" t="s">
        <v>7058</v>
      </c>
      <c r="K2320" s="264" t="s">
        <v>5044</v>
      </c>
    </row>
    <row r="2321" spans="1:11" ht="25.5" x14ac:dyDescent="0.2">
      <c r="A2321" s="268" t="s">
        <v>7391</v>
      </c>
      <c r="B2321" s="262" t="s">
        <v>7392</v>
      </c>
      <c r="C2321" s="263" t="s">
        <v>738</v>
      </c>
      <c r="D2321" s="264" t="s">
        <v>20442</v>
      </c>
      <c r="F2321" s="266"/>
      <c r="G2321" s="261" t="s">
        <v>7391</v>
      </c>
      <c r="H2321" s="262" t="s">
        <v>7392</v>
      </c>
      <c r="I2321" s="263" t="s">
        <v>738</v>
      </c>
      <c r="J2321" s="264" t="s">
        <v>20442</v>
      </c>
      <c r="K2321" s="264" t="s">
        <v>20443</v>
      </c>
    </row>
    <row r="2322" spans="1:11" ht="25.5" x14ac:dyDescent="0.2">
      <c r="A2322" s="268" t="s">
        <v>7393</v>
      </c>
      <c r="B2322" s="262" t="s">
        <v>7394</v>
      </c>
      <c r="C2322" s="263" t="s">
        <v>738</v>
      </c>
      <c r="D2322" s="264" t="s">
        <v>11128</v>
      </c>
      <c r="F2322" s="266"/>
      <c r="G2322" s="261" t="s">
        <v>7393</v>
      </c>
      <c r="H2322" s="262" t="s">
        <v>7394</v>
      </c>
      <c r="I2322" s="263" t="s">
        <v>738</v>
      </c>
      <c r="J2322" s="264" t="s">
        <v>11128</v>
      </c>
      <c r="K2322" s="264" t="s">
        <v>20444</v>
      </c>
    </row>
    <row r="2323" spans="1:11" ht="12.75" x14ac:dyDescent="0.2">
      <c r="A2323" s="261">
        <v>83737</v>
      </c>
      <c r="B2323" s="262" t="s">
        <v>7396</v>
      </c>
      <c r="C2323" s="263" t="s">
        <v>738</v>
      </c>
      <c r="D2323" s="264" t="s">
        <v>20445</v>
      </c>
      <c r="F2323" s="266"/>
      <c r="G2323" s="261" t="s">
        <v>20446</v>
      </c>
      <c r="H2323" s="262" t="s">
        <v>7396</v>
      </c>
      <c r="I2323" s="263" t="s">
        <v>738</v>
      </c>
      <c r="J2323" s="264" t="s">
        <v>20445</v>
      </c>
      <c r="K2323" s="264" t="s">
        <v>20447</v>
      </c>
    </row>
    <row r="2324" spans="1:11" ht="12.75" x14ac:dyDescent="0.2">
      <c r="A2324" s="261">
        <v>83738</v>
      </c>
      <c r="B2324" s="262" t="s">
        <v>7398</v>
      </c>
      <c r="C2324" s="263" t="s">
        <v>738</v>
      </c>
      <c r="D2324" s="264" t="s">
        <v>14767</v>
      </c>
      <c r="F2324" s="266"/>
      <c r="G2324" s="261" t="s">
        <v>20448</v>
      </c>
      <c r="H2324" s="262" t="s">
        <v>7398</v>
      </c>
      <c r="I2324" s="263" t="s">
        <v>738</v>
      </c>
      <c r="J2324" s="264" t="s">
        <v>14767</v>
      </c>
      <c r="K2324" s="264" t="s">
        <v>20449</v>
      </c>
    </row>
    <row r="2325" spans="1:11" ht="12.75" x14ac:dyDescent="0.2">
      <c r="A2325" s="261">
        <v>83740</v>
      </c>
      <c r="B2325" s="262" t="s">
        <v>7399</v>
      </c>
      <c r="C2325" s="263" t="s">
        <v>738</v>
      </c>
      <c r="D2325" s="264" t="s">
        <v>18694</v>
      </c>
      <c r="F2325" s="266"/>
      <c r="G2325" s="261" t="s">
        <v>20450</v>
      </c>
      <c r="H2325" s="262" t="s">
        <v>7399</v>
      </c>
      <c r="I2325" s="263" t="s">
        <v>738</v>
      </c>
      <c r="J2325" s="264" t="s">
        <v>18694</v>
      </c>
      <c r="K2325" s="264" t="s">
        <v>18674</v>
      </c>
    </row>
    <row r="2326" spans="1:11" ht="25.5" x14ac:dyDescent="0.2">
      <c r="A2326" s="268" t="s">
        <v>7400</v>
      </c>
      <c r="B2326" s="262" t="s">
        <v>7401</v>
      </c>
      <c r="C2326" s="263" t="s">
        <v>738</v>
      </c>
      <c r="D2326" s="264" t="s">
        <v>20451</v>
      </c>
      <c r="F2326" s="266"/>
      <c r="G2326" s="261" t="s">
        <v>7400</v>
      </c>
      <c r="H2326" s="262" t="s">
        <v>7401</v>
      </c>
      <c r="I2326" s="263" t="s">
        <v>738</v>
      </c>
      <c r="J2326" s="264" t="s">
        <v>20451</v>
      </c>
      <c r="K2326" s="264" t="s">
        <v>20452</v>
      </c>
    </row>
    <row r="2327" spans="1:11" ht="25.5" x14ac:dyDescent="0.2">
      <c r="A2327" s="268" t="s">
        <v>7402</v>
      </c>
      <c r="B2327" s="262" t="s">
        <v>7403</v>
      </c>
      <c r="C2327" s="263" t="s">
        <v>738</v>
      </c>
      <c r="D2327" s="264" t="s">
        <v>8368</v>
      </c>
      <c r="F2327" s="266"/>
      <c r="G2327" s="261" t="s">
        <v>7402</v>
      </c>
      <c r="H2327" s="262" t="s">
        <v>7403</v>
      </c>
      <c r="I2327" s="263" t="s">
        <v>738</v>
      </c>
      <c r="J2327" s="264" t="s">
        <v>8368</v>
      </c>
      <c r="K2327" s="264" t="s">
        <v>20453</v>
      </c>
    </row>
    <row r="2328" spans="1:11" ht="25.5" x14ac:dyDescent="0.2">
      <c r="A2328" s="261">
        <v>6225</v>
      </c>
      <c r="B2328" s="262" t="s">
        <v>7404</v>
      </c>
      <c r="C2328" s="263" t="s">
        <v>738</v>
      </c>
      <c r="D2328" s="264" t="s">
        <v>14196</v>
      </c>
      <c r="F2328" s="266"/>
      <c r="G2328" s="261" t="s">
        <v>20454</v>
      </c>
      <c r="H2328" s="262" t="s">
        <v>7404</v>
      </c>
      <c r="I2328" s="263" t="s">
        <v>738</v>
      </c>
      <c r="J2328" s="264" t="s">
        <v>14196</v>
      </c>
      <c r="K2328" s="264" t="s">
        <v>20455</v>
      </c>
    </row>
    <row r="2329" spans="1:11" ht="12.75" x14ac:dyDescent="0.2">
      <c r="A2329" s="261">
        <v>72075</v>
      </c>
      <c r="B2329" s="262" t="s">
        <v>7406</v>
      </c>
      <c r="C2329" s="263" t="s">
        <v>738</v>
      </c>
      <c r="D2329" s="264" t="s">
        <v>9036</v>
      </c>
      <c r="F2329" s="266"/>
      <c r="G2329" s="261" t="s">
        <v>20456</v>
      </c>
      <c r="H2329" s="262" t="s">
        <v>7406</v>
      </c>
      <c r="I2329" s="263" t="s">
        <v>738</v>
      </c>
      <c r="J2329" s="264" t="s">
        <v>9036</v>
      </c>
      <c r="K2329" s="264" t="s">
        <v>20457</v>
      </c>
    </row>
    <row r="2330" spans="1:11" ht="25.5" x14ac:dyDescent="0.2">
      <c r="A2330" s="268" t="s">
        <v>7407</v>
      </c>
      <c r="B2330" s="262" t="s">
        <v>7408</v>
      </c>
      <c r="C2330" s="263" t="s">
        <v>738</v>
      </c>
      <c r="D2330" s="264" t="s">
        <v>20458</v>
      </c>
      <c r="F2330" s="266"/>
      <c r="G2330" s="261" t="s">
        <v>7407</v>
      </c>
      <c r="H2330" s="262" t="s">
        <v>7408</v>
      </c>
      <c r="I2330" s="263" t="s">
        <v>738</v>
      </c>
      <c r="J2330" s="264" t="s">
        <v>20458</v>
      </c>
      <c r="K2330" s="264" t="s">
        <v>20459</v>
      </c>
    </row>
    <row r="2331" spans="1:11" ht="25.5" x14ac:dyDescent="0.2">
      <c r="A2331" s="268" t="s">
        <v>7409</v>
      </c>
      <c r="B2331" s="262" t="s">
        <v>7410</v>
      </c>
      <c r="C2331" s="263" t="s">
        <v>738</v>
      </c>
      <c r="D2331" s="264" t="s">
        <v>14244</v>
      </c>
      <c r="F2331" s="266"/>
      <c r="G2331" s="261" t="s">
        <v>7409</v>
      </c>
      <c r="H2331" s="262" t="s">
        <v>7410</v>
      </c>
      <c r="I2331" s="263" t="s">
        <v>738</v>
      </c>
      <c r="J2331" s="264" t="s">
        <v>14244</v>
      </c>
      <c r="K2331" s="264" t="s">
        <v>20460</v>
      </c>
    </row>
    <row r="2332" spans="1:11" ht="12.75" x14ac:dyDescent="0.2">
      <c r="A2332" s="268" t="s">
        <v>7411</v>
      </c>
      <c r="B2332" s="262" t="s">
        <v>7412</v>
      </c>
      <c r="C2332" s="263" t="s">
        <v>738</v>
      </c>
      <c r="D2332" s="264" t="s">
        <v>20461</v>
      </c>
      <c r="F2332" s="266"/>
      <c r="G2332" s="261" t="s">
        <v>7411</v>
      </c>
      <c r="H2332" s="262" t="s">
        <v>7412</v>
      </c>
      <c r="I2332" s="263" t="s">
        <v>738</v>
      </c>
      <c r="J2332" s="264" t="s">
        <v>20461</v>
      </c>
      <c r="K2332" s="264" t="s">
        <v>20462</v>
      </c>
    </row>
    <row r="2333" spans="1:11" ht="12.75" x14ac:dyDescent="0.2">
      <c r="A2333" s="268" t="s">
        <v>7413</v>
      </c>
      <c r="B2333" s="262" t="s">
        <v>7414</v>
      </c>
      <c r="C2333" s="263" t="s">
        <v>738</v>
      </c>
      <c r="D2333" s="264" t="s">
        <v>14129</v>
      </c>
      <c r="F2333" s="266"/>
      <c r="G2333" s="261" t="s">
        <v>7413</v>
      </c>
      <c r="H2333" s="262" t="s">
        <v>7414</v>
      </c>
      <c r="I2333" s="263" t="s">
        <v>738</v>
      </c>
      <c r="J2333" s="264" t="s">
        <v>14129</v>
      </c>
      <c r="K2333" s="264" t="s">
        <v>12469</v>
      </c>
    </row>
    <row r="2334" spans="1:11" ht="25.5" x14ac:dyDescent="0.2">
      <c r="A2334" s="261">
        <v>83741</v>
      </c>
      <c r="B2334" s="262" t="s">
        <v>7415</v>
      </c>
      <c r="C2334" s="263" t="s">
        <v>738</v>
      </c>
      <c r="D2334" s="264" t="s">
        <v>14578</v>
      </c>
      <c r="F2334" s="266"/>
      <c r="G2334" s="261" t="s">
        <v>20463</v>
      </c>
      <c r="H2334" s="262" t="s">
        <v>7415</v>
      </c>
      <c r="I2334" s="263" t="s">
        <v>738</v>
      </c>
      <c r="J2334" s="264" t="s">
        <v>14578</v>
      </c>
      <c r="K2334" s="264" t="s">
        <v>20464</v>
      </c>
    </row>
    <row r="2335" spans="1:11" ht="12.75" x14ac:dyDescent="0.2">
      <c r="A2335" s="261">
        <v>83742</v>
      </c>
      <c r="B2335" s="262" t="s">
        <v>7416</v>
      </c>
      <c r="C2335" s="263" t="s">
        <v>738</v>
      </c>
      <c r="D2335" s="264" t="s">
        <v>14419</v>
      </c>
      <c r="F2335" s="266"/>
      <c r="G2335" s="261" t="s">
        <v>20465</v>
      </c>
      <c r="H2335" s="262" t="s">
        <v>7416</v>
      </c>
      <c r="I2335" s="263" t="s">
        <v>738</v>
      </c>
      <c r="J2335" s="264" t="s">
        <v>14419</v>
      </c>
      <c r="K2335" s="264" t="s">
        <v>14565</v>
      </c>
    </row>
    <row r="2336" spans="1:11" ht="25.5" x14ac:dyDescent="0.2">
      <c r="A2336" s="261">
        <v>83743</v>
      </c>
      <c r="B2336" s="262" t="s">
        <v>7418</v>
      </c>
      <c r="C2336" s="263" t="s">
        <v>776</v>
      </c>
      <c r="D2336" s="264" t="s">
        <v>14648</v>
      </c>
      <c r="F2336" s="266"/>
      <c r="G2336" s="261" t="s">
        <v>20466</v>
      </c>
      <c r="H2336" s="262" t="s">
        <v>7418</v>
      </c>
      <c r="I2336" s="263" t="s">
        <v>776</v>
      </c>
      <c r="J2336" s="264" t="s">
        <v>14648</v>
      </c>
      <c r="K2336" s="264" t="s">
        <v>20467</v>
      </c>
    </row>
    <row r="2337" spans="1:11" ht="12.75" x14ac:dyDescent="0.2">
      <c r="A2337" s="268" t="s">
        <v>7420</v>
      </c>
      <c r="B2337" s="262" t="s">
        <v>7421</v>
      </c>
      <c r="C2337" s="263" t="s">
        <v>738</v>
      </c>
      <c r="D2337" s="264" t="s">
        <v>11893</v>
      </c>
      <c r="F2337" s="266"/>
      <c r="G2337" s="261" t="s">
        <v>7420</v>
      </c>
      <c r="H2337" s="262" t="s">
        <v>7421</v>
      </c>
      <c r="I2337" s="263" t="s">
        <v>738</v>
      </c>
      <c r="J2337" s="264" t="s">
        <v>11893</v>
      </c>
      <c r="K2337" s="264" t="s">
        <v>14591</v>
      </c>
    </row>
    <row r="2338" spans="1:11" ht="12.75" x14ac:dyDescent="0.2">
      <c r="A2338" s="268" t="s">
        <v>7423</v>
      </c>
      <c r="B2338" s="262" t="s">
        <v>7424</v>
      </c>
      <c r="C2338" s="263" t="s">
        <v>738</v>
      </c>
      <c r="D2338" s="264" t="s">
        <v>20468</v>
      </c>
      <c r="F2338" s="266"/>
      <c r="G2338" s="261" t="s">
        <v>7423</v>
      </c>
      <c r="H2338" s="262" t="s">
        <v>7424</v>
      </c>
      <c r="I2338" s="263" t="s">
        <v>738</v>
      </c>
      <c r="J2338" s="264" t="s">
        <v>20468</v>
      </c>
      <c r="K2338" s="264" t="s">
        <v>20469</v>
      </c>
    </row>
    <row r="2339" spans="1:11" ht="12.75" x14ac:dyDescent="0.2">
      <c r="A2339" s="261">
        <v>72124</v>
      </c>
      <c r="B2339" s="262" t="s">
        <v>7425</v>
      </c>
      <c r="C2339" s="263" t="s">
        <v>7375</v>
      </c>
      <c r="D2339" s="264" t="s">
        <v>20470</v>
      </c>
      <c r="F2339" s="266"/>
      <c r="G2339" s="261" t="s">
        <v>20471</v>
      </c>
      <c r="H2339" s="262" t="s">
        <v>7425</v>
      </c>
      <c r="I2339" s="263" t="s">
        <v>7375</v>
      </c>
      <c r="J2339" s="264" t="s">
        <v>20470</v>
      </c>
      <c r="K2339" s="264" t="s">
        <v>20472</v>
      </c>
    </row>
    <row r="2340" spans="1:11" ht="12.75" x14ac:dyDescent="0.2">
      <c r="A2340" s="268" t="s">
        <v>7426</v>
      </c>
      <c r="B2340" s="262" t="s">
        <v>7427</v>
      </c>
      <c r="C2340" s="263" t="s">
        <v>776</v>
      </c>
      <c r="D2340" s="264" t="s">
        <v>20473</v>
      </c>
      <c r="F2340" s="266"/>
      <c r="G2340" s="261" t="s">
        <v>7426</v>
      </c>
      <c r="H2340" s="262" t="s">
        <v>7427</v>
      </c>
      <c r="I2340" s="263" t="s">
        <v>776</v>
      </c>
      <c r="J2340" s="264" t="s">
        <v>20473</v>
      </c>
      <c r="K2340" s="264" t="s">
        <v>14246</v>
      </c>
    </row>
    <row r="2341" spans="1:11" ht="12.75" x14ac:dyDescent="0.2">
      <c r="A2341" s="268" t="s">
        <v>7428</v>
      </c>
      <c r="B2341" s="262" t="s">
        <v>7429</v>
      </c>
      <c r="C2341" s="263" t="s">
        <v>738</v>
      </c>
      <c r="D2341" s="264" t="s">
        <v>20474</v>
      </c>
      <c r="F2341" s="266"/>
      <c r="G2341" s="261" t="s">
        <v>7428</v>
      </c>
      <c r="H2341" s="262" t="s">
        <v>7429</v>
      </c>
      <c r="I2341" s="263" t="s">
        <v>738</v>
      </c>
      <c r="J2341" s="264" t="s">
        <v>20474</v>
      </c>
      <c r="K2341" s="264" t="s">
        <v>20475</v>
      </c>
    </row>
    <row r="2342" spans="1:11" ht="25.5" x14ac:dyDescent="0.2">
      <c r="A2342" s="268" t="s">
        <v>7430</v>
      </c>
      <c r="B2342" s="262" t="s">
        <v>7431</v>
      </c>
      <c r="C2342" s="263" t="s">
        <v>776</v>
      </c>
      <c r="D2342" s="264" t="s">
        <v>6454</v>
      </c>
      <c r="F2342" s="266"/>
      <c r="G2342" s="261" t="s">
        <v>7430</v>
      </c>
      <c r="H2342" s="262" t="s">
        <v>7431</v>
      </c>
      <c r="I2342" s="263" t="s">
        <v>776</v>
      </c>
      <c r="J2342" s="264" t="s">
        <v>6454</v>
      </c>
      <c r="K2342" s="264" t="s">
        <v>15193</v>
      </c>
    </row>
    <row r="2343" spans="1:11" ht="25.5" x14ac:dyDescent="0.2">
      <c r="A2343" s="268" t="s">
        <v>7432</v>
      </c>
      <c r="B2343" s="262" t="s">
        <v>7433</v>
      </c>
      <c r="C2343" s="263" t="s">
        <v>776</v>
      </c>
      <c r="D2343" s="264" t="s">
        <v>10158</v>
      </c>
      <c r="F2343" s="266"/>
      <c r="G2343" s="261" t="s">
        <v>7432</v>
      </c>
      <c r="H2343" s="262" t="s">
        <v>7433</v>
      </c>
      <c r="I2343" s="263" t="s">
        <v>776</v>
      </c>
      <c r="J2343" s="264" t="s">
        <v>10158</v>
      </c>
      <c r="K2343" s="264" t="s">
        <v>20476</v>
      </c>
    </row>
    <row r="2344" spans="1:11" ht="25.5" x14ac:dyDescent="0.2">
      <c r="A2344" s="261">
        <v>91831</v>
      </c>
      <c r="B2344" s="262" t="s">
        <v>7435</v>
      </c>
      <c r="C2344" s="263" t="s">
        <v>776</v>
      </c>
      <c r="D2344" s="264" t="s">
        <v>7129</v>
      </c>
      <c r="F2344" s="266"/>
      <c r="G2344" s="261" t="s">
        <v>20477</v>
      </c>
      <c r="H2344" s="262" t="s">
        <v>7435</v>
      </c>
      <c r="I2344" s="263" t="s">
        <v>776</v>
      </c>
      <c r="J2344" s="264" t="s">
        <v>7129</v>
      </c>
      <c r="K2344" s="264" t="s">
        <v>12797</v>
      </c>
    </row>
    <row r="2345" spans="1:11" ht="25.5" x14ac:dyDescent="0.2">
      <c r="A2345" s="261">
        <v>91834</v>
      </c>
      <c r="B2345" s="262" t="s">
        <v>7437</v>
      </c>
      <c r="C2345" s="263" t="s">
        <v>776</v>
      </c>
      <c r="D2345" s="264" t="s">
        <v>4350</v>
      </c>
      <c r="F2345" s="266"/>
      <c r="G2345" s="261" t="s">
        <v>20478</v>
      </c>
      <c r="H2345" s="262" t="s">
        <v>7437</v>
      </c>
      <c r="I2345" s="263" t="s">
        <v>776</v>
      </c>
      <c r="J2345" s="264" t="s">
        <v>4350</v>
      </c>
      <c r="K2345" s="264" t="s">
        <v>7481</v>
      </c>
    </row>
    <row r="2346" spans="1:11" ht="25.5" x14ac:dyDescent="0.2">
      <c r="A2346" s="261">
        <v>91836</v>
      </c>
      <c r="B2346" s="262" t="s">
        <v>7438</v>
      </c>
      <c r="C2346" s="263" t="s">
        <v>776</v>
      </c>
      <c r="D2346" s="264" t="s">
        <v>7090</v>
      </c>
      <c r="F2346" s="266"/>
      <c r="G2346" s="261" t="s">
        <v>20479</v>
      </c>
      <c r="H2346" s="262" t="s">
        <v>7438</v>
      </c>
      <c r="I2346" s="263" t="s">
        <v>776</v>
      </c>
      <c r="J2346" s="264" t="s">
        <v>7090</v>
      </c>
      <c r="K2346" s="264" t="s">
        <v>11268</v>
      </c>
    </row>
    <row r="2347" spans="1:11" ht="25.5" x14ac:dyDescent="0.2">
      <c r="A2347" s="261">
        <v>91842</v>
      </c>
      <c r="B2347" s="262" t="s">
        <v>7440</v>
      </c>
      <c r="C2347" s="263" t="s">
        <v>776</v>
      </c>
      <c r="D2347" s="264" t="s">
        <v>4788</v>
      </c>
      <c r="F2347" s="266"/>
      <c r="G2347" s="261" t="s">
        <v>20480</v>
      </c>
      <c r="H2347" s="262" t="s">
        <v>7440</v>
      </c>
      <c r="I2347" s="263" t="s">
        <v>776</v>
      </c>
      <c r="J2347" s="264" t="s">
        <v>4788</v>
      </c>
      <c r="K2347" s="264" t="s">
        <v>5458</v>
      </c>
    </row>
    <row r="2348" spans="1:11" ht="25.5" x14ac:dyDescent="0.2">
      <c r="A2348" s="261">
        <v>91844</v>
      </c>
      <c r="B2348" s="262" t="s">
        <v>7442</v>
      </c>
      <c r="C2348" s="263" t="s">
        <v>776</v>
      </c>
      <c r="D2348" s="264" t="s">
        <v>7163</v>
      </c>
      <c r="F2348" s="266"/>
      <c r="G2348" s="261" t="s">
        <v>20481</v>
      </c>
      <c r="H2348" s="262" t="s">
        <v>7442</v>
      </c>
      <c r="I2348" s="263" t="s">
        <v>776</v>
      </c>
      <c r="J2348" s="264" t="s">
        <v>7163</v>
      </c>
      <c r="K2348" s="264" t="s">
        <v>12823</v>
      </c>
    </row>
    <row r="2349" spans="1:11" ht="25.5" x14ac:dyDescent="0.2">
      <c r="A2349" s="261">
        <v>91846</v>
      </c>
      <c r="B2349" s="262" t="s">
        <v>7443</v>
      </c>
      <c r="C2349" s="263" t="s">
        <v>776</v>
      </c>
      <c r="D2349" s="264" t="s">
        <v>7691</v>
      </c>
      <c r="F2349" s="266"/>
      <c r="G2349" s="261" t="s">
        <v>20482</v>
      </c>
      <c r="H2349" s="262" t="s">
        <v>7443</v>
      </c>
      <c r="I2349" s="263" t="s">
        <v>776</v>
      </c>
      <c r="J2349" s="264" t="s">
        <v>7691</v>
      </c>
      <c r="K2349" s="264" t="s">
        <v>8526</v>
      </c>
    </row>
    <row r="2350" spans="1:11" ht="25.5" x14ac:dyDescent="0.2">
      <c r="A2350" s="261">
        <v>91852</v>
      </c>
      <c r="B2350" s="262" t="s">
        <v>7445</v>
      </c>
      <c r="C2350" s="263" t="s">
        <v>776</v>
      </c>
      <c r="D2350" s="264" t="s">
        <v>8491</v>
      </c>
      <c r="F2350" s="266"/>
      <c r="G2350" s="261" t="s">
        <v>20483</v>
      </c>
      <c r="H2350" s="262" t="s">
        <v>7445</v>
      </c>
      <c r="I2350" s="263" t="s">
        <v>776</v>
      </c>
      <c r="J2350" s="264" t="s">
        <v>8491</v>
      </c>
      <c r="K2350" s="264" t="s">
        <v>5836</v>
      </c>
    </row>
    <row r="2351" spans="1:11" ht="25.5" x14ac:dyDescent="0.2">
      <c r="A2351" s="261">
        <v>91854</v>
      </c>
      <c r="B2351" s="262" t="s">
        <v>7446</v>
      </c>
      <c r="C2351" s="263" t="s">
        <v>776</v>
      </c>
      <c r="D2351" s="264" t="s">
        <v>10279</v>
      </c>
      <c r="F2351" s="266"/>
      <c r="G2351" s="261" t="s">
        <v>20484</v>
      </c>
      <c r="H2351" s="262" t="s">
        <v>7446</v>
      </c>
      <c r="I2351" s="263" t="s">
        <v>776</v>
      </c>
      <c r="J2351" s="264" t="s">
        <v>10279</v>
      </c>
      <c r="K2351" s="264" t="s">
        <v>12935</v>
      </c>
    </row>
    <row r="2352" spans="1:11" ht="25.5" x14ac:dyDescent="0.2">
      <c r="A2352" s="261">
        <v>91856</v>
      </c>
      <c r="B2352" s="262" t="s">
        <v>7448</v>
      </c>
      <c r="C2352" s="263" t="s">
        <v>776</v>
      </c>
      <c r="D2352" s="264" t="s">
        <v>11259</v>
      </c>
      <c r="F2352" s="266"/>
      <c r="G2352" s="261" t="s">
        <v>20485</v>
      </c>
      <c r="H2352" s="262" t="s">
        <v>7448</v>
      </c>
      <c r="I2352" s="263" t="s">
        <v>776</v>
      </c>
      <c r="J2352" s="264" t="s">
        <v>11259</v>
      </c>
      <c r="K2352" s="264" t="s">
        <v>12713</v>
      </c>
    </row>
    <row r="2353" spans="1:11" ht="25.5" x14ac:dyDescent="0.2">
      <c r="A2353" s="261">
        <v>91862</v>
      </c>
      <c r="B2353" s="262" t="s">
        <v>7450</v>
      </c>
      <c r="C2353" s="263" t="s">
        <v>776</v>
      </c>
      <c r="D2353" s="264" t="s">
        <v>12914</v>
      </c>
      <c r="F2353" s="266"/>
      <c r="G2353" s="261" t="s">
        <v>20486</v>
      </c>
      <c r="H2353" s="262" t="s">
        <v>7450</v>
      </c>
      <c r="I2353" s="263" t="s">
        <v>776</v>
      </c>
      <c r="J2353" s="264" t="s">
        <v>12914</v>
      </c>
      <c r="K2353" s="264" t="s">
        <v>12912</v>
      </c>
    </row>
    <row r="2354" spans="1:11" ht="25.5" x14ac:dyDescent="0.2">
      <c r="A2354" s="261">
        <v>91863</v>
      </c>
      <c r="B2354" s="262" t="s">
        <v>7452</v>
      </c>
      <c r="C2354" s="263" t="s">
        <v>776</v>
      </c>
      <c r="D2354" s="264" t="s">
        <v>20487</v>
      </c>
      <c r="F2354" s="266"/>
      <c r="G2354" s="261" t="s">
        <v>20488</v>
      </c>
      <c r="H2354" s="262" t="s">
        <v>7452</v>
      </c>
      <c r="I2354" s="263" t="s">
        <v>776</v>
      </c>
      <c r="J2354" s="264" t="s">
        <v>20487</v>
      </c>
      <c r="K2354" s="264" t="s">
        <v>4771</v>
      </c>
    </row>
    <row r="2355" spans="1:11" ht="25.5" x14ac:dyDescent="0.2">
      <c r="A2355" s="261">
        <v>91864</v>
      </c>
      <c r="B2355" s="262" t="s">
        <v>7453</v>
      </c>
      <c r="C2355" s="263" t="s">
        <v>776</v>
      </c>
      <c r="D2355" s="264" t="s">
        <v>7054</v>
      </c>
      <c r="F2355" s="266"/>
      <c r="G2355" s="267" t="s">
        <v>20489</v>
      </c>
      <c r="H2355" s="262" t="s">
        <v>7453</v>
      </c>
      <c r="I2355" s="263" t="s">
        <v>776</v>
      </c>
      <c r="J2355" s="264" t="s">
        <v>7054</v>
      </c>
      <c r="K2355" s="264" t="s">
        <v>12534</v>
      </c>
    </row>
    <row r="2356" spans="1:11" ht="25.5" x14ac:dyDescent="0.2">
      <c r="A2356" s="261">
        <v>91865</v>
      </c>
      <c r="B2356" s="262" t="s">
        <v>7455</v>
      </c>
      <c r="C2356" s="263" t="s">
        <v>776</v>
      </c>
      <c r="D2356" s="264" t="s">
        <v>8912</v>
      </c>
      <c r="F2356" s="266"/>
      <c r="G2356" s="267" t="s">
        <v>20490</v>
      </c>
      <c r="H2356" s="262" t="s">
        <v>7455</v>
      </c>
      <c r="I2356" s="263" t="s">
        <v>776</v>
      </c>
      <c r="J2356" s="264" t="s">
        <v>8912</v>
      </c>
      <c r="K2356" s="264" t="s">
        <v>7836</v>
      </c>
    </row>
    <row r="2357" spans="1:11" ht="25.5" x14ac:dyDescent="0.2">
      <c r="A2357" s="261">
        <v>91866</v>
      </c>
      <c r="B2357" s="262" t="s">
        <v>7457</v>
      </c>
      <c r="C2357" s="263" t="s">
        <v>776</v>
      </c>
      <c r="D2357" s="264" t="s">
        <v>7436</v>
      </c>
      <c r="F2357" s="266"/>
      <c r="G2357" s="267" t="s">
        <v>20491</v>
      </c>
      <c r="H2357" s="262" t="s">
        <v>7457</v>
      </c>
      <c r="I2357" s="263" t="s">
        <v>776</v>
      </c>
      <c r="J2357" s="264" t="s">
        <v>7436</v>
      </c>
      <c r="K2357" s="264" t="s">
        <v>12547</v>
      </c>
    </row>
    <row r="2358" spans="1:11" ht="25.5" x14ac:dyDescent="0.2">
      <c r="A2358" s="261">
        <v>91867</v>
      </c>
      <c r="B2358" s="262" t="s">
        <v>7458</v>
      </c>
      <c r="C2358" s="263" t="s">
        <v>776</v>
      </c>
      <c r="D2358" s="264" t="s">
        <v>12914</v>
      </c>
      <c r="F2358" s="266"/>
      <c r="G2358" s="267" t="s">
        <v>20492</v>
      </c>
      <c r="H2358" s="262" t="s">
        <v>7458</v>
      </c>
      <c r="I2358" s="263" t="s">
        <v>776</v>
      </c>
      <c r="J2358" s="264" t="s">
        <v>12914</v>
      </c>
      <c r="K2358" s="264" t="s">
        <v>10769</v>
      </c>
    </row>
    <row r="2359" spans="1:11" ht="25.5" x14ac:dyDescent="0.2">
      <c r="A2359" s="261">
        <v>91868</v>
      </c>
      <c r="B2359" s="262" t="s">
        <v>7459</v>
      </c>
      <c r="C2359" s="263" t="s">
        <v>776</v>
      </c>
      <c r="D2359" s="264" t="s">
        <v>4224</v>
      </c>
      <c r="F2359" s="266"/>
      <c r="G2359" s="267" t="s">
        <v>20493</v>
      </c>
      <c r="H2359" s="262" t="s">
        <v>7459</v>
      </c>
      <c r="I2359" s="263" t="s">
        <v>776</v>
      </c>
      <c r="J2359" s="264" t="s">
        <v>4224</v>
      </c>
      <c r="K2359" s="264" t="s">
        <v>13300</v>
      </c>
    </row>
    <row r="2360" spans="1:11" ht="25.5" x14ac:dyDescent="0.2">
      <c r="A2360" s="261">
        <v>91869</v>
      </c>
      <c r="B2360" s="262" t="s">
        <v>7460</v>
      </c>
      <c r="C2360" s="263" t="s">
        <v>776</v>
      </c>
      <c r="D2360" s="264" t="s">
        <v>8435</v>
      </c>
      <c r="F2360" s="266"/>
      <c r="G2360" s="267" t="s">
        <v>20494</v>
      </c>
      <c r="H2360" s="262" t="s">
        <v>7460</v>
      </c>
      <c r="I2360" s="263" t="s">
        <v>776</v>
      </c>
      <c r="J2360" s="264" t="s">
        <v>8435</v>
      </c>
      <c r="K2360" s="264" t="s">
        <v>9139</v>
      </c>
    </row>
    <row r="2361" spans="1:11" ht="25.5" x14ac:dyDescent="0.2">
      <c r="A2361" s="261">
        <v>91870</v>
      </c>
      <c r="B2361" s="262" t="s">
        <v>7462</v>
      </c>
      <c r="C2361" s="263" t="s">
        <v>776</v>
      </c>
      <c r="D2361" s="264" t="s">
        <v>7556</v>
      </c>
      <c r="F2361" s="266"/>
      <c r="G2361" s="267" t="s">
        <v>20495</v>
      </c>
      <c r="H2361" s="262" t="s">
        <v>7462</v>
      </c>
      <c r="I2361" s="263" t="s">
        <v>776</v>
      </c>
      <c r="J2361" s="264" t="s">
        <v>7556</v>
      </c>
      <c r="K2361" s="264" t="s">
        <v>7449</v>
      </c>
    </row>
    <row r="2362" spans="1:11" ht="25.5" x14ac:dyDescent="0.2">
      <c r="A2362" s="261">
        <v>91871</v>
      </c>
      <c r="B2362" s="262" t="s">
        <v>7463</v>
      </c>
      <c r="C2362" s="263" t="s">
        <v>776</v>
      </c>
      <c r="D2362" s="264" t="s">
        <v>6049</v>
      </c>
      <c r="F2362" s="266"/>
      <c r="G2362" s="267" t="s">
        <v>20496</v>
      </c>
      <c r="H2362" s="262" t="s">
        <v>7463</v>
      </c>
      <c r="I2362" s="263" t="s">
        <v>776</v>
      </c>
      <c r="J2362" s="264" t="s">
        <v>6049</v>
      </c>
      <c r="K2362" s="264" t="s">
        <v>7108</v>
      </c>
    </row>
    <row r="2363" spans="1:11" ht="25.5" x14ac:dyDescent="0.2">
      <c r="A2363" s="261">
        <v>91872</v>
      </c>
      <c r="B2363" s="262" t="s">
        <v>7464</v>
      </c>
      <c r="C2363" s="263" t="s">
        <v>776</v>
      </c>
      <c r="D2363" s="264" t="s">
        <v>6808</v>
      </c>
      <c r="F2363" s="266"/>
      <c r="G2363" s="267" t="s">
        <v>20497</v>
      </c>
      <c r="H2363" s="262" t="s">
        <v>7464</v>
      </c>
      <c r="I2363" s="263" t="s">
        <v>776</v>
      </c>
      <c r="J2363" s="264" t="s">
        <v>6808</v>
      </c>
      <c r="K2363" s="264" t="s">
        <v>20498</v>
      </c>
    </row>
    <row r="2364" spans="1:11" ht="25.5" x14ac:dyDescent="0.2">
      <c r="A2364" s="261">
        <v>91873</v>
      </c>
      <c r="B2364" s="262" t="s">
        <v>7466</v>
      </c>
      <c r="C2364" s="263" t="s">
        <v>776</v>
      </c>
      <c r="D2364" s="264" t="s">
        <v>12988</v>
      </c>
      <c r="F2364" s="266"/>
      <c r="G2364" s="261" t="s">
        <v>20499</v>
      </c>
      <c r="H2364" s="262" t="s">
        <v>7466</v>
      </c>
      <c r="I2364" s="263" t="s">
        <v>776</v>
      </c>
      <c r="J2364" s="264" t="s">
        <v>12988</v>
      </c>
      <c r="K2364" s="264" t="s">
        <v>13035</v>
      </c>
    </row>
    <row r="2365" spans="1:11" ht="12.75" x14ac:dyDescent="0.2">
      <c r="A2365" s="261">
        <v>93008</v>
      </c>
      <c r="B2365" s="262" t="s">
        <v>7468</v>
      </c>
      <c r="C2365" s="263" t="s">
        <v>776</v>
      </c>
      <c r="D2365" s="264" t="s">
        <v>4193</v>
      </c>
      <c r="F2365" s="266"/>
      <c r="G2365" s="261" t="s">
        <v>20500</v>
      </c>
      <c r="H2365" s="262" t="s">
        <v>7468</v>
      </c>
      <c r="I2365" s="263" t="s">
        <v>776</v>
      </c>
      <c r="J2365" s="264" t="s">
        <v>4193</v>
      </c>
      <c r="K2365" s="264" t="s">
        <v>12856</v>
      </c>
    </row>
    <row r="2366" spans="1:11" ht="12.75" x14ac:dyDescent="0.2">
      <c r="A2366" s="261">
        <v>93009</v>
      </c>
      <c r="B2366" s="262" t="s">
        <v>7470</v>
      </c>
      <c r="C2366" s="263" t="s">
        <v>776</v>
      </c>
      <c r="D2366" s="264" t="s">
        <v>11367</v>
      </c>
      <c r="F2366" s="266"/>
      <c r="G2366" s="261" t="s">
        <v>20501</v>
      </c>
      <c r="H2366" s="262" t="s">
        <v>7470</v>
      </c>
      <c r="I2366" s="263" t="s">
        <v>776</v>
      </c>
      <c r="J2366" s="264" t="s">
        <v>11367</v>
      </c>
      <c r="K2366" s="264" t="s">
        <v>20502</v>
      </c>
    </row>
    <row r="2367" spans="1:11" ht="12.75" x14ac:dyDescent="0.2">
      <c r="A2367" s="261">
        <v>93010</v>
      </c>
      <c r="B2367" s="262" t="s">
        <v>7471</v>
      </c>
      <c r="C2367" s="263" t="s">
        <v>776</v>
      </c>
      <c r="D2367" s="264" t="s">
        <v>8359</v>
      </c>
      <c r="F2367" s="266"/>
      <c r="G2367" s="267" t="s">
        <v>20503</v>
      </c>
      <c r="H2367" s="262" t="s">
        <v>7471</v>
      </c>
      <c r="I2367" s="263" t="s">
        <v>776</v>
      </c>
      <c r="J2367" s="264" t="s">
        <v>8359</v>
      </c>
      <c r="K2367" s="264" t="s">
        <v>11359</v>
      </c>
    </row>
    <row r="2368" spans="1:11" ht="12.75" x14ac:dyDescent="0.2">
      <c r="A2368" s="261">
        <v>93011</v>
      </c>
      <c r="B2368" s="262" t="s">
        <v>7473</v>
      </c>
      <c r="C2368" s="263" t="s">
        <v>776</v>
      </c>
      <c r="D2368" s="264" t="s">
        <v>18671</v>
      </c>
      <c r="F2368" s="266"/>
      <c r="G2368" s="267" t="s">
        <v>20504</v>
      </c>
      <c r="H2368" s="262" t="s">
        <v>7473</v>
      </c>
      <c r="I2368" s="263" t="s">
        <v>776</v>
      </c>
      <c r="J2368" s="264" t="s">
        <v>18671</v>
      </c>
      <c r="K2368" s="264" t="s">
        <v>13081</v>
      </c>
    </row>
    <row r="2369" spans="1:11" ht="12.75" x14ac:dyDescent="0.2">
      <c r="A2369" s="261">
        <v>93012</v>
      </c>
      <c r="B2369" s="262" t="s">
        <v>7474</v>
      </c>
      <c r="C2369" s="263" t="s">
        <v>776</v>
      </c>
      <c r="D2369" s="264" t="s">
        <v>20505</v>
      </c>
      <c r="F2369" s="266"/>
      <c r="G2369" s="261" t="s">
        <v>20506</v>
      </c>
      <c r="H2369" s="262" t="s">
        <v>7474</v>
      </c>
      <c r="I2369" s="263" t="s">
        <v>776</v>
      </c>
      <c r="J2369" s="264" t="s">
        <v>20505</v>
      </c>
      <c r="K2369" s="264" t="s">
        <v>20507</v>
      </c>
    </row>
    <row r="2370" spans="1:11" ht="25.5" x14ac:dyDescent="0.2">
      <c r="A2370" s="261">
        <v>95726</v>
      </c>
      <c r="B2370" s="262" t="s">
        <v>7475</v>
      </c>
      <c r="C2370" s="263" t="s">
        <v>776</v>
      </c>
      <c r="D2370" s="264" t="s">
        <v>8546</v>
      </c>
      <c r="F2370" s="266"/>
      <c r="G2370" s="261" t="s">
        <v>20508</v>
      </c>
      <c r="H2370" s="262" t="s">
        <v>7475</v>
      </c>
      <c r="I2370" s="263" t="s">
        <v>776</v>
      </c>
      <c r="J2370" s="264" t="s">
        <v>8546</v>
      </c>
      <c r="K2370" s="264" t="s">
        <v>8541</v>
      </c>
    </row>
    <row r="2371" spans="1:11" ht="25.5" x14ac:dyDescent="0.2">
      <c r="A2371" s="261">
        <v>95727</v>
      </c>
      <c r="B2371" s="262" t="s">
        <v>7476</v>
      </c>
      <c r="C2371" s="263" t="s">
        <v>776</v>
      </c>
      <c r="D2371" s="264" t="s">
        <v>8588</v>
      </c>
      <c r="F2371" s="266"/>
      <c r="G2371" s="261" t="s">
        <v>20509</v>
      </c>
      <c r="H2371" s="262" t="s">
        <v>7476</v>
      </c>
      <c r="I2371" s="263" t="s">
        <v>776</v>
      </c>
      <c r="J2371" s="264" t="s">
        <v>8588</v>
      </c>
      <c r="K2371" s="264" t="s">
        <v>8612</v>
      </c>
    </row>
    <row r="2372" spans="1:11" ht="25.5" x14ac:dyDescent="0.2">
      <c r="A2372" s="261">
        <v>95728</v>
      </c>
      <c r="B2372" s="262" t="s">
        <v>7477</v>
      </c>
      <c r="C2372" s="263" t="s">
        <v>776</v>
      </c>
      <c r="D2372" s="264" t="s">
        <v>20097</v>
      </c>
      <c r="F2372" s="266"/>
      <c r="G2372" s="261" t="s">
        <v>20510</v>
      </c>
      <c r="H2372" s="262" t="s">
        <v>7477</v>
      </c>
      <c r="I2372" s="263" t="s">
        <v>776</v>
      </c>
      <c r="J2372" s="264" t="s">
        <v>20097</v>
      </c>
      <c r="K2372" s="264" t="s">
        <v>5192</v>
      </c>
    </row>
    <row r="2373" spans="1:11" ht="25.5" x14ac:dyDescent="0.2">
      <c r="A2373" s="261">
        <v>95729</v>
      </c>
      <c r="B2373" s="262" t="s">
        <v>7479</v>
      </c>
      <c r="C2373" s="263" t="s">
        <v>776</v>
      </c>
      <c r="D2373" s="264" t="s">
        <v>9396</v>
      </c>
      <c r="F2373" s="266"/>
      <c r="G2373" s="261" t="s">
        <v>20511</v>
      </c>
      <c r="H2373" s="262" t="s">
        <v>7479</v>
      </c>
      <c r="I2373" s="263" t="s">
        <v>776</v>
      </c>
      <c r="J2373" s="264" t="s">
        <v>9396</v>
      </c>
      <c r="K2373" s="264" t="s">
        <v>5409</v>
      </c>
    </row>
    <row r="2374" spans="1:11" ht="25.5" x14ac:dyDescent="0.2">
      <c r="A2374" s="261">
        <v>95730</v>
      </c>
      <c r="B2374" s="262" t="s">
        <v>7480</v>
      </c>
      <c r="C2374" s="263" t="s">
        <v>776</v>
      </c>
      <c r="D2374" s="264" t="s">
        <v>7444</v>
      </c>
      <c r="F2374" s="266"/>
      <c r="G2374" s="261" t="s">
        <v>20512</v>
      </c>
      <c r="H2374" s="262" t="s">
        <v>7480</v>
      </c>
      <c r="I2374" s="263" t="s">
        <v>776</v>
      </c>
      <c r="J2374" s="264" t="s">
        <v>7444</v>
      </c>
      <c r="K2374" s="264" t="s">
        <v>10412</v>
      </c>
    </row>
    <row r="2375" spans="1:11" ht="25.5" x14ac:dyDescent="0.2">
      <c r="A2375" s="261">
        <v>95731</v>
      </c>
      <c r="B2375" s="262" t="s">
        <v>7482</v>
      </c>
      <c r="C2375" s="263" t="s">
        <v>776</v>
      </c>
      <c r="D2375" s="264" t="s">
        <v>5725</v>
      </c>
      <c r="F2375" s="266"/>
      <c r="G2375" s="261" t="s">
        <v>20513</v>
      </c>
      <c r="H2375" s="262" t="s">
        <v>7482</v>
      </c>
      <c r="I2375" s="263" t="s">
        <v>776</v>
      </c>
      <c r="J2375" s="264" t="s">
        <v>5725</v>
      </c>
      <c r="K2375" s="264" t="s">
        <v>9373</v>
      </c>
    </row>
    <row r="2376" spans="1:11" ht="25.5" x14ac:dyDescent="0.2">
      <c r="A2376" s="261">
        <v>95732</v>
      </c>
      <c r="B2376" s="262" t="s">
        <v>7483</v>
      </c>
      <c r="C2376" s="263" t="s">
        <v>772</v>
      </c>
      <c r="D2376" s="264" t="s">
        <v>7484</v>
      </c>
      <c r="F2376" s="266"/>
      <c r="G2376" s="261" t="s">
        <v>20514</v>
      </c>
      <c r="H2376" s="262" t="s">
        <v>7483</v>
      </c>
      <c r="I2376" s="263" t="s">
        <v>772</v>
      </c>
      <c r="J2376" s="264" t="s">
        <v>7484</v>
      </c>
      <c r="K2376" s="264" t="s">
        <v>13444</v>
      </c>
    </row>
    <row r="2377" spans="1:11" ht="25.5" x14ac:dyDescent="0.2">
      <c r="A2377" s="261">
        <v>95745</v>
      </c>
      <c r="B2377" s="262" t="s">
        <v>7485</v>
      </c>
      <c r="C2377" s="263" t="s">
        <v>776</v>
      </c>
      <c r="D2377" s="264" t="s">
        <v>7486</v>
      </c>
      <c r="F2377" s="266"/>
      <c r="G2377" s="261" t="s">
        <v>20515</v>
      </c>
      <c r="H2377" s="262" t="s">
        <v>7485</v>
      </c>
      <c r="I2377" s="263" t="s">
        <v>776</v>
      </c>
      <c r="J2377" s="264" t="s">
        <v>7486</v>
      </c>
      <c r="K2377" s="264" t="s">
        <v>14566</v>
      </c>
    </row>
    <row r="2378" spans="1:11" ht="25.5" x14ac:dyDescent="0.2">
      <c r="A2378" s="261">
        <v>95746</v>
      </c>
      <c r="B2378" s="262" t="s">
        <v>7487</v>
      </c>
      <c r="C2378" s="263" t="s">
        <v>776</v>
      </c>
      <c r="D2378" s="264" t="s">
        <v>20516</v>
      </c>
      <c r="F2378" s="266"/>
      <c r="G2378" s="261" t="s">
        <v>20517</v>
      </c>
      <c r="H2378" s="262" t="s">
        <v>7487</v>
      </c>
      <c r="I2378" s="263" t="s">
        <v>776</v>
      </c>
      <c r="J2378" s="264" t="s">
        <v>20516</v>
      </c>
      <c r="K2378" s="264" t="s">
        <v>20518</v>
      </c>
    </row>
    <row r="2379" spans="1:11" ht="25.5" x14ac:dyDescent="0.2">
      <c r="A2379" s="261">
        <v>95747</v>
      </c>
      <c r="B2379" s="262" t="s">
        <v>7488</v>
      </c>
      <c r="C2379" s="263" t="s">
        <v>776</v>
      </c>
      <c r="D2379" s="264" t="s">
        <v>20519</v>
      </c>
      <c r="F2379" s="266"/>
      <c r="G2379" s="261" t="s">
        <v>20520</v>
      </c>
      <c r="H2379" s="262" t="s">
        <v>7488</v>
      </c>
      <c r="I2379" s="263" t="s">
        <v>776</v>
      </c>
      <c r="J2379" s="264" t="s">
        <v>20519</v>
      </c>
      <c r="K2379" s="264" t="s">
        <v>14394</v>
      </c>
    </row>
    <row r="2380" spans="1:11" ht="25.5" x14ac:dyDescent="0.2">
      <c r="A2380" s="261">
        <v>95748</v>
      </c>
      <c r="B2380" s="262" t="s">
        <v>7489</v>
      </c>
      <c r="C2380" s="263" t="s">
        <v>776</v>
      </c>
      <c r="D2380" s="264" t="s">
        <v>15194</v>
      </c>
      <c r="F2380" s="266"/>
      <c r="G2380" s="261" t="s">
        <v>20521</v>
      </c>
      <c r="H2380" s="262" t="s">
        <v>7489</v>
      </c>
      <c r="I2380" s="263" t="s">
        <v>776</v>
      </c>
      <c r="J2380" s="264" t="s">
        <v>15194</v>
      </c>
      <c r="K2380" s="264" t="s">
        <v>20522</v>
      </c>
    </row>
    <row r="2381" spans="1:11" ht="25.5" x14ac:dyDescent="0.2">
      <c r="A2381" s="261">
        <v>95749</v>
      </c>
      <c r="B2381" s="262" t="s">
        <v>7490</v>
      </c>
      <c r="C2381" s="263" t="s">
        <v>776</v>
      </c>
      <c r="D2381" s="264" t="s">
        <v>13852</v>
      </c>
      <c r="F2381" s="266"/>
      <c r="G2381" s="261" t="s">
        <v>20523</v>
      </c>
      <c r="H2381" s="262" t="s">
        <v>7490</v>
      </c>
      <c r="I2381" s="263" t="s">
        <v>776</v>
      </c>
      <c r="J2381" s="264" t="s">
        <v>13852</v>
      </c>
      <c r="K2381" s="264" t="s">
        <v>15270</v>
      </c>
    </row>
    <row r="2382" spans="1:11" ht="25.5" x14ac:dyDescent="0.2">
      <c r="A2382" s="261">
        <v>95750</v>
      </c>
      <c r="B2382" s="262" t="s">
        <v>7491</v>
      </c>
      <c r="C2382" s="263" t="s">
        <v>776</v>
      </c>
      <c r="D2382" s="264" t="s">
        <v>13602</v>
      </c>
      <c r="F2382" s="266"/>
      <c r="G2382" s="261" t="s">
        <v>20524</v>
      </c>
      <c r="H2382" s="262" t="s">
        <v>7491</v>
      </c>
      <c r="I2382" s="263" t="s">
        <v>776</v>
      </c>
      <c r="J2382" s="264" t="s">
        <v>13602</v>
      </c>
      <c r="K2382" s="264" t="s">
        <v>14454</v>
      </c>
    </row>
    <row r="2383" spans="1:11" ht="25.5" x14ac:dyDescent="0.2">
      <c r="A2383" s="261">
        <v>95751</v>
      </c>
      <c r="B2383" s="262" t="s">
        <v>7492</v>
      </c>
      <c r="C2383" s="263" t="s">
        <v>776</v>
      </c>
      <c r="D2383" s="264" t="s">
        <v>14892</v>
      </c>
      <c r="F2383" s="266"/>
      <c r="G2383" s="261" t="s">
        <v>20525</v>
      </c>
      <c r="H2383" s="262" t="s">
        <v>7492</v>
      </c>
      <c r="I2383" s="263" t="s">
        <v>776</v>
      </c>
      <c r="J2383" s="264" t="s">
        <v>14892</v>
      </c>
      <c r="K2383" s="264" t="s">
        <v>20526</v>
      </c>
    </row>
    <row r="2384" spans="1:11" ht="25.5" x14ac:dyDescent="0.2">
      <c r="A2384" s="261">
        <v>95752</v>
      </c>
      <c r="B2384" s="262" t="s">
        <v>7494</v>
      </c>
      <c r="C2384" s="263" t="s">
        <v>776</v>
      </c>
      <c r="D2384" s="264" t="s">
        <v>10676</v>
      </c>
      <c r="F2384" s="266"/>
      <c r="G2384" s="261" t="s">
        <v>20527</v>
      </c>
      <c r="H2384" s="262" t="s">
        <v>7494</v>
      </c>
      <c r="I2384" s="263" t="s">
        <v>776</v>
      </c>
      <c r="J2384" s="264" t="s">
        <v>10676</v>
      </c>
      <c r="K2384" s="264" t="s">
        <v>6964</v>
      </c>
    </row>
    <row r="2385" spans="1:11" ht="12.75" x14ac:dyDescent="0.2">
      <c r="A2385" s="261">
        <v>72259</v>
      </c>
      <c r="B2385" s="262" t="s">
        <v>7495</v>
      </c>
      <c r="C2385" s="263" t="s">
        <v>772</v>
      </c>
      <c r="D2385" s="264" t="s">
        <v>8993</v>
      </c>
      <c r="F2385" s="266"/>
      <c r="G2385" s="261" t="s">
        <v>20528</v>
      </c>
      <c r="H2385" s="262" t="s">
        <v>7495</v>
      </c>
      <c r="I2385" s="263" t="s">
        <v>772</v>
      </c>
      <c r="J2385" s="264" t="s">
        <v>8993</v>
      </c>
      <c r="K2385" s="264" t="s">
        <v>5090</v>
      </c>
    </row>
    <row r="2386" spans="1:11" ht="12.75" x14ac:dyDescent="0.2">
      <c r="A2386" s="261">
        <v>72260</v>
      </c>
      <c r="B2386" s="262" t="s">
        <v>7497</v>
      </c>
      <c r="C2386" s="263" t="s">
        <v>772</v>
      </c>
      <c r="D2386" s="264" t="s">
        <v>20529</v>
      </c>
      <c r="F2386" s="266"/>
      <c r="G2386" s="261" t="s">
        <v>20530</v>
      </c>
      <c r="H2386" s="262" t="s">
        <v>7497</v>
      </c>
      <c r="I2386" s="263" t="s">
        <v>772</v>
      </c>
      <c r="J2386" s="264" t="s">
        <v>20529</v>
      </c>
      <c r="K2386" s="264" t="s">
        <v>13795</v>
      </c>
    </row>
    <row r="2387" spans="1:11" ht="12.75" x14ac:dyDescent="0.2">
      <c r="A2387" s="261">
        <v>72261</v>
      </c>
      <c r="B2387" s="262" t="s">
        <v>7498</v>
      </c>
      <c r="C2387" s="263" t="s">
        <v>772</v>
      </c>
      <c r="D2387" s="264" t="s">
        <v>7552</v>
      </c>
      <c r="F2387" s="266"/>
      <c r="G2387" s="261" t="s">
        <v>20531</v>
      </c>
      <c r="H2387" s="262" t="s">
        <v>7498</v>
      </c>
      <c r="I2387" s="263" t="s">
        <v>772</v>
      </c>
      <c r="J2387" s="264" t="s">
        <v>7552</v>
      </c>
      <c r="K2387" s="264" t="s">
        <v>20532</v>
      </c>
    </row>
    <row r="2388" spans="1:11" ht="12.75" x14ac:dyDescent="0.2">
      <c r="A2388" s="261">
        <v>72262</v>
      </c>
      <c r="B2388" s="262" t="s">
        <v>7499</v>
      </c>
      <c r="C2388" s="263" t="s">
        <v>772</v>
      </c>
      <c r="D2388" s="264" t="s">
        <v>9399</v>
      </c>
      <c r="F2388" s="266"/>
      <c r="G2388" s="261" t="s">
        <v>20533</v>
      </c>
      <c r="H2388" s="262" t="s">
        <v>7499</v>
      </c>
      <c r="I2388" s="263" t="s">
        <v>772</v>
      </c>
      <c r="J2388" s="264" t="s">
        <v>9399</v>
      </c>
      <c r="K2388" s="264" t="s">
        <v>11367</v>
      </c>
    </row>
    <row r="2389" spans="1:11" ht="12.75" x14ac:dyDescent="0.2">
      <c r="A2389" s="261">
        <v>72263</v>
      </c>
      <c r="B2389" s="262" t="s">
        <v>7500</v>
      </c>
      <c r="C2389" s="263" t="s">
        <v>772</v>
      </c>
      <c r="D2389" s="264" t="s">
        <v>12242</v>
      </c>
      <c r="F2389" s="266"/>
      <c r="G2389" s="261" t="s">
        <v>20534</v>
      </c>
      <c r="H2389" s="262" t="s">
        <v>7500</v>
      </c>
      <c r="I2389" s="263" t="s">
        <v>772</v>
      </c>
      <c r="J2389" s="264" t="s">
        <v>12242</v>
      </c>
      <c r="K2389" s="264" t="s">
        <v>10876</v>
      </c>
    </row>
    <row r="2390" spans="1:11" ht="12.75" x14ac:dyDescent="0.2">
      <c r="A2390" s="261">
        <v>72264</v>
      </c>
      <c r="B2390" s="262" t="s">
        <v>7501</v>
      </c>
      <c r="C2390" s="263" t="s">
        <v>772</v>
      </c>
      <c r="D2390" s="264" t="s">
        <v>12623</v>
      </c>
      <c r="F2390" s="266"/>
      <c r="G2390" s="261" t="s">
        <v>20535</v>
      </c>
      <c r="H2390" s="262" t="s">
        <v>7501</v>
      </c>
      <c r="I2390" s="263" t="s">
        <v>772</v>
      </c>
      <c r="J2390" s="264" t="s">
        <v>12623</v>
      </c>
      <c r="K2390" s="264" t="s">
        <v>13752</v>
      </c>
    </row>
    <row r="2391" spans="1:11" ht="12.75" x14ac:dyDescent="0.2">
      <c r="A2391" s="261">
        <v>72265</v>
      </c>
      <c r="B2391" s="262" t="s">
        <v>7502</v>
      </c>
      <c r="C2391" s="263" t="s">
        <v>772</v>
      </c>
      <c r="D2391" s="264" t="s">
        <v>9027</v>
      </c>
      <c r="F2391" s="266"/>
      <c r="G2391" s="261" t="s">
        <v>20536</v>
      </c>
      <c r="H2391" s="262" t="s">
        <v>7502</v>
      </c>
      <c r="I2391" s="263" t="s">
        <v>772</v>
      </c>
      <c r="J2391" s="264" t="s">
        <v>9027</v>
      </c>
      <c r="K2391" s="264" t="s">
        <v>20537</v>
      </c>
    </row>
    <row r="2392" spans="1:11" ht="12.75" x14ac:dyDescent="0.2">
      <c r="A2392" s="261">
        <v>72266</v>
      </c>
      <c r="B2392" s="262" t="s">
        <v>7504</v>
      </c>
      <c r="C2392" s="263" t="s">
        <v>772</v>
      </c>
      <c r="D2392" s="264" t="s">
        <v>9174</v>
      </c>
      <c r="F2392" s="266"/>
      <c r="G2392" s="261" t="s">
        <v>20538</v>
      </c>
      <c r="H2392" s="262" t="s">
        <v>7504</v>
      </c>
      <c r="I2392" s="263" t="s">
        <v>772</v>
      </c>
      <c r="J2392" s="264" t="s">
        <v>9174</v>
      </c>
      <c r="K2392" s="264" t="s">
        <v>14321</v>
      </c>
    </row>
    <row r="2393" spans="1:11" ht="12.75" x14ac:dyDescent="0.2">
      <c r="A2393" s="261">
        <v>72267</v>
      </c>
      <c r="B2393" s="262" t="s">
        <v>7505</v>
      </c>
      <c r="C2393" s="263" t="s">
        <v>772</v>
      </c>
      <c r="D2393" s="264" t="s">
        <v>20539</v>
      </c>
      <c r="F2393" s="266"/>
      <c r="G2393" s="261" t="s">
        <v>20540</v>
      </c>
      <c r="H2393" s="262" t="s">
        <v>7505</v>
      </c>
      <c r="I2393" s="263" t="s">
        <v>772</v>
      </c>
      <c r="J2393" s="264" t="s">
        <v>20539</v>
      </c>
      <c r="K2393" s="264" t="s">
        <v>9801</v>
      </c>
    </row>
    <row r="2394" spans="1:11" ht="12.75" x14ac:dyDescent="0.2">
      <c r="A2394" s="261">
        <v>72268</v>
      </c>
      <c r="B2394" s="262" t="s">
        <v>7506</v>
      </c>
      <c r="C2394" s="263" t="s">
        <v>772</v>
      </c>
      <c r="D2394" s="264" t="s">
        <v>20541</v>
      </c>
      <c r="F2394" s="266"/>
      <c r="G2394" s="267" t="s">
        <v>20542</v>
      </c>
      <c r="H2394" s="262" t="s">
        <v>7506</v>
      </c>
      <c r="I2394" s="263" t="s">
        <v>772</v>
      </c>
      <c r="J2394" s="264" t="s">
        <v>20541</v>
      </c>
      <c r="K2394" s="264" t="s">
        <v>20360</v>
      </c>
    </row>
    <row r="2395" spans="1:11" ht="12.75" x14ac:dyDescent="0.2">
      <c r="A2395" s="261">
        <v>72269</v>
      </c>
      <c r="B2395" s="262" t="s">
        <v>7507</v>
      </c>
      <c r="C2395" s="263" t="s">
        <v>772</v>
      </c>
      <c r="D2395" s="264" t="s">
        <v>6949</v>
      </c>
      <c r="F2395" s="266"/>
      <c r="G2395" s="261" t="s">
        <v>20543</v>
      </c>
      <c r="H2395" s="262" t="s">
        <v>7507</v>
      </c>
      <c r="I2395" s="263" t="s">
        <v>772</v>
      </c>
      <c r="J2395" s="264" t="s">
        <v>6949</v>
      </c>
      <c r="K2395" s="264" t="s">
        <v>11299</v>
      </c>
    </row>
    <row r="2396" spans="1:11" ht="12.75" x14ac:dyDescent="0.2">
      <c r="A2396" s="261">
        <v>72270</v>
      </c>
      <c r="B2396" s="262" t="s">
        <v>7508</v>
      </c>
      <c r="C2396" s="263" t="s">
        <v>772</v>
      </c>
      <c r="D2396" s="264" t="s">
        <v>6913</v>
      </c>
      <c r="F2396" s="266"/>
      <c r="G2396" s="261" t="s">
        <v>20544</v>
      </c>
      <c r="H2396" s="262" t="s">
        <v>7508</v>
      </c>
      <c r="I2396" s="263" t="s">
        <v>772</v>
      </c>
      <c r="J2396" s="264" t="s">
        <v>6913</v>
      </c>
      <c r="K2396" s="264" t="s">
        <v>20545</v>
      </c>
    </row>
    <row r="2397" spans="1:11" ht="12.75" x14ac:dyDescent="0.2">
      <c r="A2397" s="261">
        <v>72271</v>
      </c>
      <c r="B2397" s="262" t="s">
        <v>7509</v>
      </c>
      <c r="C2397" s="263" t="s">
        <v>772</v>
      </c>
      <c r="D2397" s="264" t="s">
        <v>7683</v>
      </c>
      <c r="F2397" s="266"/>
      <c r="G2397" s="261" t="s">
        <v>20546</v>
      </c>
      <c r="H2397" s="262" t="s">
        <v>7509</v>
      </c>
      <c r="I2397" s="263" t="s">
        <v>772</v>
      </c>
      <c r="J2397" s="264" t="s">
        <v>7683</v>
      </c>
      <c r="K2397" s="264" t="s">
        <v>12303</v>
      </c>
    </row>
    <row r="2398" spans="1:11" ht="12.75" x14ac:dyDescent="0.2">
      <c r="A2398" s="261">
        <v>72272</v>
      </c>
      <c r="B2398" s="262" t="s">
        <v>7511</v>
      </c>
      <c r="C2398" s="263" t="s">
        <v>772</v>
      </c>
      <c r="D2398" s="264" t="s">
        <v>8292</v>
      </c>
      <c r="F2398" s="266"/>
      <c r="G2398" s="261" t="s">
        <v>20547</v>
      </c>
      <c r="H2398" s="262" t="s">
        <v>7511</v>
      </c>
      <c r="I2398" s="263" t="s">
        <v>772</v>
      </c>
      <c r="J2398" s="264" t="s">
        <v>8292</v>
      </c>
      <c r="K2398" s="264" t="s">
        <v>12947</v>
      </c>
    </row>
    <row r="2399" spans="1:11" ht="12.75" x14ac:dyDescent="0.2">
      <c r="A2399" s="268" t="s">
        <v>7512</v>
      </c>
      <c r="B2399" s="262" t="s">
        <v>7513</v>
      </c>
      <c r="C2399" s="263" t="s">
        <v>772</v>
      </c>
      <c r="D2399" s="264" t="s">
        <v>4207</v>
      </c>
      <c r="F2399" s="266"/>
      <c r="G2399" s="261" t="s">
        <v>7512</v>
      </c>
      <c r="H2399" s="262" t="s">
        <v>7513</v>
      </c>
      <c r="I2399" s="263" t="s">
        <v>772</v>
      </c>
      <c r="J2399" s="264" t="s">
        <v>4207</v>
      </c>
      <c r="K2399" s="264" t="s">
        <v>20548</v>
      </c>
    </row>
    <row r="2400" spans="1:11" ht="12.75" x14ac:dyDescent="0.2">
      <c r="A2400" s="268" t="s">
        <v>7515</v>
      </c>
      <c r="B2400" s="262" t="s">
        <v>7516</v>
      </c>
      <c r="C2400" s="263" t="s">
        <v>772</v>
      </c>
      <c r="D2400" s="264" t="s">
        <v>15211</v>
      </c>
      <c r="F2400" s="266"/>
      <c r="G2400" s="261" t="s">
        <v>7515</v>
      </c>
      <c r="H2400" s="262" t="s">
        <v>7516</v>
      </c>
      <c r="I2400" s="263" t="s">
        <v>772</v>
      </c>
      <c r="J2400" s="264" t="s">
        <v>15211</v>
      </c>
      <c r="K2400" s="264" t="s">
        <v>19664</v>
      </c>
    </row>
    <row r="2401" spans="1:11" ht="25.5" x14ac:dyDescent="0.2">
      <c r="A2401" s="268" t="s">
        <v>7517</v>
      </c>
      <c r="B2401" s="262" t="s">
        <v>7518</v>
      </c>
      <c r="C2401" s="263" t="s">
        <v>772</v>
      </c>
      <c r="D2401" s="264" t="s">
        <v>20549</v>
      </c>
      <c r="F2401" s="266"/>
      <c r="G2401" s="261" t="s">
        <v>7517</v>
      </c>
      <c r="H2401" s="262" t="s">
        <v>7518</v>
      </c>
      <c r="I2401" s="263" t="s">
        <v>772</v>
      </c>
      <c r="J2401" s="264" t="s">
        <v>20549</v>
      </c>
      <c r="K2401" s="264" t="s">
        <v>20550</v>
      </c>
    </row>
    <row r="2402" spans="1:11" ht="25.5" x14ac:dyDescent="0.2">
      <c r="A2402" s="268" t="s">
        <v>7519</v>
      </c>
      <c r="B2402" s="262" t="s">
        <v>7520</v>
      </c>
      <c r="C2402" s="263" t="s">
        <v>772</v>
      </c>
      <c r="D2402" s="264" t="s">
        <v>12687</v>
      </c>
      <c r="F2402" s="266"/>
      <c r="G2402" s="261" t="s">
        <v>7519</v>
      </c>
      <c r="H2402" s="262" t="s">
        <v>7520</v>
      </c>
      <c r="I2402" s="263" t="s">
        <v>772</v>
      </c>
      <c r="J2402" s="264" t="s">
        <v>12687</v>
      </c>
      <c r="K2402" s="264" t="s">
        <v>7355</v>
      </c>
    </row>
    <row r="2403" spans="1:11" ht="25.5" x14ac:dyDescent="0.2">
      <c r="A2403" s="261">
        <v>83377</v>
      </c>
      <c r="B2403" s="262" t="s">
        <v>7521</v>
      </c>
      <c r="C2403" s="263" t="s">
        <v>772</v>
      </c>
      <c r="D2403" s="264" t="s">
        <v>5302</v>
      </c>
      <c r="F2403" s="266"/>
      <c r="G2403" s="261" t="s">
        <v>20551</v>
      </c>
      <c r="H2403" s="262" t="s">
        <v>7521</v>
      </c>
      <c r="I2403" s="263" t="s">
        <v>772</v>
      </c>
      <c r="J2403" s="264" t="s">
        <v>5302</v>
      </c>
      <c r="K2403" s="264" t="s">
        <v>9841</v>
      </c>
    </row>
    <row r="2404" spans="1:11" ht="25.5" x14ac:dyDescent="0.2">
      <c r="A2404" s="261">
        <v>91874</v>
      </c>
      <c r="B2404" s="262" t="s">
        <v>7522</v>
      </c>
      <c r="C2404" s="263" t="s">
        <v>772</v>
      </c>
      <c r="D2404" s="264" t="s">
        <v>20552</v>
      </c>
      <c r="F2404" s="266"/>
      <c r="G2404" s="261" t="s">
        <v>20553</v>
      </c>
      <c r="H2404" s="262" t="s">
        <v>7522</v>
      </c>
      <c r="I2404" s="263" t="s">
        <v>772</v>
      </c>
      <c r="J2404" s="264" t="s">
        <v>20552</v>
      </c>
      <c r="K2404" s="264" t="s">
        <v>5517</v>
      </c>
    </row>
    <row r="2405" spans="1:11" ht="25.5" x14ac:dyDescent="0.2">
      <c r="A2405" s="261">
        <v>91875</v>
      </c>
      <c r="B2405" s="262" t="s">
        <v>7523</v>
      </c>
      <c r="C2405" s="263" t="s">
        <v>772</v>
      </c>
      <c r="D2405" s="264" t="s">
        <v>7163</v>
      </c>
      <c r="F2405" s="266"/>
      <c r="G2405" s="261" t="s">
        <v>20554</v>
      </c>
      <c r="H2405" s="262" t="s">
        <v>7523</v>
      </c>
      <c r="I2405" s="263" t="s">
        <v>772</v>
      </c>
      <c r="J2405" s="264" t="s">
        <v>7163</v>
      </c>
      <c r="K2405" s="264" t="s">
        <v>8646</v>
      </c>
    </row>
    <row r="2406" spans="1:11" ht="25.5" x14ac:dyDescent="0.2">
      <c r="A2406" s="261">
        <v>91876</v>
      </c>
      <c r="B2406" s="262" t="s">
        <v>7525</v>
      </c>
      <c r="C2406" s="263" t="s">
        <v>772</v>
      </c>
      <c r="D2406" s="264" t="s">
        <v>7526</v>
      </c>
      <c r="F2406" s="266"/>
      <c r="G2406" s="261" t="s">
        <v>20555</v>
      </c>
      <c r="H2406" s="262" t="s">
        <v>7525</v>
      </c>
      <c r="I2406" s="263" t="s">
        <v>772</v>
      </c>
      <c r="J2406" s="264" t="s">
        <v>7526</v>
      </c>
      <c r="K2406" s="264" t="s">
        <v>20010</v>
      </c>
    </row>
    <row r="2407" spans="1:11" ht="25.5" x14ac:dyDescent="0.2">
      <c r="A2407" s="261">
        <v>91877</v>
      </c>
      <c r="B2407" s="262" t="s">
        <v>7527</v>
      </c>
      <c r="C2407" s="263" t="s">
        <v>772</v>
      </c>
      <c r="D2407" s="264" t="s">
        <v>11261</v>
      </c>
      <c r="F2407" s="266"/>
      <c r="G2407" s="261" t="s">
        <v>20556</v>
      </c>
      <c r="H2407" s="262" t="s">
        <v>7527</v>
      </c>
      <c r="I2407" s="263" t="s">
        <v>772</v>
      </c>
      <c r="J2407" s="264" t="s">
        <v>11261</v>
      </c>
      <c r="K2407" s="264" t="s">
        <v>5870</v>
      </c>
    </row>
    <row r="2408" spans="1:11" ht="25.5" x14ac:dyDescent="0.2">
      <c r="A2408" s="261">
        <v>91878</v>
      </c>
      <c r="B2408" s="262" t="s">
        <v>7529</v>
      </c>
      <c r="C2408" s="263" t="s">
        <v>772</v>
      </c>
      <c r="D2408" s="264" t="s">
        <v>5719</v>
      </c>
      <c r="F2408" s="266"/>
      <c r="G2408" s="261" t="s">
        <v>20557</v>
      </c>
      <c r="H2408" s="262" t="s">
        <v>7529</v>
      </c>
      <c r="I2408" s="263" t="s">
        <v>772</v>
      </c>
      <c r="J2408" s="264" t="s">
        <v>5719</v>
      </c>
      <c r="K2408" s="264" t="s">
        <v>14156</v>
      </c>
    </row>
    <row r="2409" spans="1:11" ht="25.5" x14ac:dyDescent="0.2">
      <c r="A2409" s="261">
        <v>91879</v>
      </c>
      <c r="B2409" s="262" t="s">
        <v>7530</v>
      </c>
      <c r="C2409" s="263" t="s">
        <v>772</v>
      </c>
      <c r="D2409" s="264" t="s">
        <v>7531</v>
      </c>
      <c r="F2409" s="266"/>
      <c r="G2409" s="261" t="s">
        <v>20558</v>
      </c>
      <c r="H2409" s="262" t="s">
        <v>7530</v>
      </c>
      <c r="I2409" s="263" t="s">
        <v>772</v>
      </c>
      <c r="J2409" s="264" t="s">
        <v>7531</v>
      </c>
      <c r="K2409" s="264" t="s">
        <v>20559</v>
      </c>
    </row>
    <row r="2410" spans="1:11" ht="25.5" x14ac:dyDescent="0.2">
      <c r="A2410" s="261">
        <v>91880</v>
      </c>
      <c r="B2410" s="262" t="s">
        <v>7532</v>
      </c>
      <c r="C2410" s="263" t="s">
        <v>772</v>
      </c>
      <c r="D2410" s="264" t="s">
        <v>12821</v>
      </c>
      <c r="F2410" s="266"/>
      <c r="G2410" s="261" t="s">
        <v>20560</v>
      </c>
      <c r="H2410" s="262" t="s">
        <v>7532</v>
      </c>
      <c r="I2410" s="263" t="s">
        <v>772</v>
      </c>
      <c r="J2410" s="264" t="s">
        <v>12821</v>
      </c>
      <c r="K2410" s="264" t="s">
        <v>10311</v>
      </c>
    </row>
    <row r="2411" spans="1:11" ht="25.5" x14ac:dyDescent="0.2">
      <c r="A2411" s="261">
        <v>91881</v>
      </c>
      <c r="B2411" s="262" t="s">
        <v>7534</v>
      </c>
      <c r="C2411" s="263" t="s">
        <v>772</v>
      </c>
      <c r="D2411" s="264" t="s">
        <v>7535</v>
      </c>
      <c r="F2411" s="266"/>
      <c r="G2411" s="261" t="s">
        <v>20561</v>
      </c>
      <c r="H2411" s="262" t="s">
        <v>7534</v>
      </c>
      <c r="I2411" s="263" t="s">
        <v>772</v>
      </c>
      <c r="J2411" s="264" t="s">
        <v>7535</v>
      </c>
      <c r="K2411" s="264" t="s">
        <v>7221</v>
      </c>
    </row>
    <row r="2412" spans="1:11" ht="25.5" x14ac:dyDescent="0.2">
      <c r="A2412" s="261">
        <v>91882</v>
      </c>
      <c r="B2412" s="262" t="s">
        <v>7536</v>
      </c>
      <c r="C2412" s="263" t="s">
        <v>772</v>
      </c>
      <c r="D2412" s="264" t="s">
        <v>7239</v>
      </c>
      <c r="F2412" s="266"/>
      <c r="G2412" s="261" t="s">
        <v>20562</v>
      </c>
      <c r="H2412" s="262" t="s">
        <v>7536</v>
      </c>
      <c r="I2412" s="263" t="s">
        <v>772</v>
      </c>
      <c r="J2412" s="264" t="s">
        <v>7239</v>
      </c>
      <c r="K2412" s="264" t="s">
        <v>5767</v>
      </c>
    </row>
    <row r="2413" spans="1:11" ht="25.5" x14ac:dyDescent="0.2">
      <c r="A2413" s="261">
        <v>91884</v>
      </c>
      <c r="B2413" s="262" t="s">
        <v>7537</v>
      </c>
      <c r="C2413" s="263" t="s">
        <v>772</v>
      </c>
      <c r="D2413" s="264" t="s">
        <v>5451</v>
      </c>
      <c r="F2413" s="266"/>
      <c r="G2413" s="267" t="s">
        <v>20563</v>
      </c>
      <c r="H2413" s="262" t="s">
        <v>7537</v>
      </c>
      <c r="I2413" s="263" t="s">
        <v>772</v>
      </c>
      <c r="J2413" s="264" t="s">
        <v>5451</v>
      </c>
      <c r="K2413" s="264" t="s">
        <v>12935</v>
      </c>
    </row>
    <row r="2414" spans="1:11" ht="25.5" x14ac:dyDescent="0.2">
      <c r="A2414" s="261">
        <v>91885</v>
      </c>
      <c r="B2414" s="262" t="s">
        <v>7538</v>
      </c>
      <c r="C2414" s="263" t="s">
        <v>772</v>
      </c>
      <c r="D2414" s="264" t="s">
        <v>5725</v>
      </c>
      <c r="F2414" s="266"/>
      <c r="G2414" s="267" t="s">
        <v>20564</v>
      </c>
      <c r="H2414" s="262" t="s">
        <v>7538</v>
      </c>
      <c r="I2414" s="263" t="s">
        <v>772</v>
      </c>
      <c r="J2414" s="264" t="s">
        <v>5725</v>
      </c>
      <c r="K2414" s="264" t="s">
        <v>20565</v>
      </c>
    </row>
    <row r="2415" spans="1:11" ht="25.5" x14ac:dyDescent="0.2">
      <c r="A2415" s="261">
        <v>91886</v>
      </c>
      <c r="B2415" s="262" t="s">
        <v>7539</v>
      </c>
      <c r="C2415" s="263" t="s">
        <v>772</v>
      </c>
      <c r="D2415" s="264" t="s">
        <v>4717</v>
      </c>
      <c r="F2415" s="266"/>
      <c r="G2415" s="261" t="s">
        <v>20566</v>
      </c>
      <c r="H2415" s="262" t="s">
        <v>7539</v>
      </c>
      <c r="I2415" s="263" t="s">
        <v>772</v>
      </c>
      <c r="J2415" s="264" t="s">
        <v>4717</v>
      </c>
      <c r="K2415" s="264" t="s">
        <v>7797</v>
      </c>
    </row>
    <row r="2416" spans="1:11" ht="25.5" x14ac:dyDescent="0.2">
      <c r="A2416" s="261">
        <v>91887</v>
      </c>
      <c r="B2416" s="262" t="s">
        <v>7541</v>
      </c>
      <c r="C2416" s="263" t="s">
        <v>772</v>
      </c>
      <c r="D2416" s="264" t="s">
        <v>5767</v>
      </c>
      <c r="F2416" s="266"/>
      <c r="G2416" s="261" t="s">
        <v>20567</v>
      </c>
      <c r="H2416" s="262" t="s">
        <v>7541</v>
      </c>
      <c r="I2416" s="263" t="s">
        <v>772</v>
      </c>
      <c r="J2416" s="264" t="s">
        <v>5767</v>
      </c>
      <c r="K2416" s="264" t="s">
        <v>12589</v>
      </c>
    </row>
    <row r="2417" spans="1:11" ht="25.5" x14ac:dyDescent="0.2">
      <c r="A2417" s="261">
        <v>91889</v>
      </c>
      <c r="B2417" s="262" t="s">
        <v>7542</v>
      </c>
      <c r="C2417" s="263" t="s">
        <v>772</v>
      </c>
      <c r="D2417" s="264" t="s">
        <v>7526</v>
      </c>
      <c r="F2417" s="266"/>
      <c r="G2417" s="261" t="s">
        <v>20568</v>
      </c>
      <c r="H2417" s="262" t="s">
        <v>7542</v>
      </c>
      <c r="I2417" s="263" t="s">
        <v>772</v>
      </c>
      <c r="J2417" s="264" t="s">
        <v>7526</v>
      </c>
      <c r="K2417" s="264" t="s">
        <v>4536</v>
      </c>
    </row>
    <row r="2418" spans="1:11" ht="25.5" x14ac:dyDescent="0.2">
      <c r="A2418" s="261">
        <v>91890</v>
      </c>
      <c r="B2418" s="262" t="s">
        <v>7543</v>
      </c>
      <c r="C2418" s="263" t="s">
        <v>772</v>
      </c>
      <c r="D2418" s="264" t="s">
        <v>4222</v>
      </c>
      <c r="F2418" s="266"/>
      <c r="G2418" s="267" t="s">
        <v>20569</v>
      </c>
      <c r="H2418" s="262" t="s">
        <v>7543</v>
      </c>
      <c r="I2418" s="263" t="s">
        <v>772</v>
      </c>
      <c r="J2418" s="264" t="s">
        <v>4222</v>
      </c>
      <c r="K2418" s="264" t="s">
        <v>12901</v>
      </c>
    </row>
    <row r="2419" spans="1:11" ht="25.5" x14ac:dyDescent="0.2">
      <c r="A2419" s="261">
        <v>91892</v>
      </c>
      <c r="B2419" s="262" t="s">
        <v>7545</v>
      </c>
      <c r="C2419" s="263" t="s">
        <v>772</v>
      </c>
      <c r="D2419" s="264" t="s">
        <v>5302</v>
      </c>
      <c r="F2419" s="266"/>
      <c r="G2419" s="267" t="s">
        <v>20570</v>
      </c>
      <c r="H2419" s="262" t="s">
        <v>7545</v>
      </c>
      <c r="I2419" s="263" t="s">
        <v>772</v>
      </c>
      <c r="J2419" s="264" t="s">
        <v>5302</v>
      </c>
      <c r="K2419" s="264" t="s">
        <v>9515</v>
      </c>
    </row>
    <row r="2420" spans="1:11" ht="25.5" x14ac:dyDescent="0.2">
      <c r="A2420" s="261">
        <v>91893</v>
      </c>
      <c r="B2420" s="262" t="s">
        <v>7547</v>
      </c>
      <c r="C2420" s="263" t="s">
        <v>772</v>
      </c>
      <c r="D2420" s="264" t="s">
        <v>10432</v>
      </c>
      <c r="F2420" s="266"/>
      <c r="G2420" s="261" t="s">
        <v>20571</v>
      </c>
      <c r="H2420" s="262" t="s">
        <v>7547</v>
      </c>
      <c r="I2420" s="263" t="s">
        <v>772</v>
      </c>
      <c r="J2420" s="264" t="s">
        <v>10432</v>
      </c>
      <c r="K2420" s="264" t="s">
        <v>13657</v>
      </c>
    </row>
    <row r="2421" spans="1:11" ht="25.5" x14ac:dyDescent="0.2">
      <c r="A2421" s="261">
        <v>91896</v>
      </c>
      <c r="B2421" s="262" t="s">
        <v>7549</v>
      </c>
      <c r="C2421" s="263" t="s">
        <v>772</v>
      </c>
      <c r="D2421" s="264" t="s">
        <v>9025</v>
      </c>
      <c r="F2421" s="266"/>
      <c r="G2421" s="261" t="s">
        <v>20572</v>
      </c>
      <c r="H2421" s="262" t="s">
        <v>7549</v>
      </c>
      <c r="I2421" s="263" t="s">
        <v>772</v>
      </c>
      <c r="J2421" s="264" t="s">
        <v>9025</v>
      </c>
      <c r="K2421" s="264" t="s">
        <v>13290</v>
      </c>
    </row>
    <row r="2422" spans="1:11" ht="25.5" x14ac:dyDescent="0.2">
      <c r="A2422" s="261">
        <v>91898</v>
      </c>
      <c r="B2422" s="262" t="s">
        <v>7551</v>
      </c>
      <c r="C2422" s="263" t="s">
        <v>772</v>
      </c>
      <c r="D2422" s="264" t="s">
        <v>6813</v>
      </c>
      <c r="F2422" s="266"/>
      <c r="G2422" s="267" t="s">
        <v>20573</v>
      </c>
      <c r="H2422" s="262" t="s">
        <v>7551</v>
      </c>
      <c r="I2422" s="263" t="s">
        <v>772</v>
      </c>
      <c r="J2422" s="264" t="s">
        <v>6813</v>
      </c>
      <c r="K2422" s="264" t="s">
        <v>12223</v>
      </c>
    </row>
    <row r="2423" spans="1:11" ht="25.5" x14ac:dyDescent="0.2">
      <c r="A2423" s="261">
        <v>91899</v>
      </c>
      <c r="B2423" s="262" t="s">
        <v>7553</v>
      </c>
      <c r="C2423" s="263" t="s">
        <v>772</v>
      </c>
      <c r="D2423" s="264" t="s">
        <v>8406</v>
      </c>
      <c r="F2423" s="266"/>
      <c r="G2423" s="267" t="s">
        <v>20574</v>
      </c>
      <c r="H2423" s="262" t="s">
        <v>7553</v>
      </c>
      <c r="I2423" s="263" t="s">
        <v>772</v>
      </c>
      <c r="J2423" s="264" t="s">
        <v>8406</v>
      </c>
      <c r="K2423" s="264" t="s">
        <v>14132</v>
      </c>
    </row>
    <row r="2424" spans="1:11" ht="25.5" x14ac:dyDescent="0.2">
      <c r="A2424" s="261">
        <v>91901</v>
      </c>
      <c r="B2424" s="262" t="s">
        <v>7555</v>
      </c>
      <c r="C2424" s="263" t="s">
        <v>772</v>
      </c>
      <c r="D2424" s="264" t="s">
        <v>7439</v>
      </c>
      <c r="F2424" s="266"/>
      <c r="G2424" s="267" t="s">
        <v>20575</v>
      </c>
      <c r="H2424" s="262" t="s">
        <v>7555</v>
      </c>
      <c r="I2424" s="263" t="s">
        <v>772</v>
      </c>
      <c r="J2424" s="264" t="s">
        <v>7439</v>
      </c>
      <c r="K2424" s="264" t="s">
        <v>10128</v>
      </c>
    </row>
    <row r="2425" spans="1:11" ht="25.5" x14ac:dyDescent="0.2">
      <c r="A2425" s="261">
        <v>91902</v>
      </c>
      <c r="B2425" s="262" t="s">
        <v>7557</v>
      </c>
      <c r="C2425" s="263" t="s">
        <v>772</v>
      </c>
      <c r="D2425" s="264" t="s">
        <v>13435</v>
      </c>
      <c r="F2425" s="266"/>
      <c r="G2425" s="267" t="s">
        <v>20576</v>
      </c>
      <c r="H2425" s="262" t="s">
        <v>7557</v>
      </c>
      <c r="I2425" s="263" t="s">
        <v>772</v>
      </c>
      <c r="J2425" s="264" t="s">
        <v>13435</v>
      </c>
      <c r="K2425" s="264" t="s">
        <v>10297</v>
      </c>
    </row>
    <row r="2426" spans="1:11" ht="25.5" x14ac:dyDescent="0.2">
      <c r="A2426" s="261">
        <v>91904</v>
      </c>
      <c r="B2426" s="262" t="s">
        <v>7558</v>
      </c>
      <c r="C2426" s="263" t="s">
        <v>772</v>
      </c>
      <c r="D2426" s="264" t="s">
        <v>20577</v>
      </c>
      <c r="F2426" s="266"/>
      <c r="G2426" s="261" t="s">
        <v>20578</v>
      </c>
      <c r="H2426" s="262" t="s">
        <v>7558</v>
      </c>
      <c r="I2426" s="263" t="s">
        <v>772</v>
      </c>
      <c r="J2426" s="264" t="s">
        <v>20577</v>
      </c>
      <c r="K2426" s="264" t="s">
        <v>8951</v>
      </c>
    </row>
    <row r="2427" spans="1:11" ht="25.5" x14ac:dyDescent="0.2">
      <c r="A2427" s="261">
        <v>91905</v>
      </c>
      <c r="B2427" s="262" t="s">
        <v>7560</v>
      </c>
      <c r="C2427" s="263" t="s">
        <v>772</v>
      </c>
      <c r="D2427" s="264" t="s">
        <v>6482</v>
      </c>
      <c r="F2427" s="266"/>
      <c r="G2427" s="261" t="s">
        <v>20579</v>
      </c>
      <c r="H2427" s="262" t="s">
        <v>7560</v>
      </c>
      <c r="I2427" s="263" t="s">
        <v>772</v>
      </c>
      <c r="J2427" s="264" t="s">
        <v>6482</v>
      </c>
      <c r="K2427" s="264" t="s">
        <v>20580</v>
      </c>
    </row>
    <row r="2428" spans="1:11" ht="25.5" x14ac:dyDescent="0.2">
      <c r="A2428" s="261">
        <v>91908</v>
      </c>
      <c r="B2428" s="262" t="s">
        <v>7562</v>
      </c>
      <c r="C2428" s="263" t="s">
        <v>772</v>
      </c>
      <c r="D2428" s="264" t="s">
        <v>8886</v>
      </c>
      <c r="F2428" s="266"/>
      <c r="G2428" s="261" t="s">
        <v>20581</v>
      </c>
      <c r="H2428" s="262" t="s">
        <v>7562</v>
      </c>
      <c r="I2428" s="263" t="s">
        <v>772</v>
      </c>
      <c r="J2428" s="264" t="s">
        <v>8886</v>
      </c>
      <c r="K2428" s="264" t="s">
        <v>9102</v>
      </c>
    </row>
    <row r="2429" spans="1:11" ht="25.5" x14ac:dyDescent="0.2">
      <c r="A2429" s="261">
        <v>91910</v>
      </c>
      <c r="B2429" s="262" t="s">
        <v>7564</v>
      </c>
      <c r="C2429" s="263" t="s">
        <v>772</v>
      </c>
      <c r="D2429" s="264" t="s">
        <v>17078</v>
      </c>
      <c r="F2429" s="266"/>
      <c r="G2429" s="267" t="s">
        <v>20582</v>
      </c>
      <c r="H2429" s="262" t="s">
        <v>7564</v>
      </c>
      <c r="I2429" s="263" t="s">
        <v>772</v>
      </c>
      <c r="J2429" s="264" t="s">
        <v>17078</v>
      </c>
      <c r="K2429" s="264" t="s">
        <v>10379</v>
      </c>
    </row>
    <row r="2430" spans="1:11" ht="25.5" x14ac:dyDescent="0.2">
      <c r="A2430" s="261">
        <v>91911</v>
      </c>
      <c r="B2430" s="262" t="s">
        <v>7566</v>
      </c>
      <c r="C2430" s="263" t="s">
        <v>772</v>
      </c>
      <c r="D2430" s="264" t="s">
        <v>4642</v>
      </c>
      <c r="F2430" s="266"/>
      <c r="G2430" s="267" t="s">
        <v>20583</v>
      </c>
      <c r="H2430" s="262" t="s">
        <v>7566</v>
      </c>
      <c r="I2430" s="263" t="s">
        <v>772</v>
      </c>
      <c r="J2430" s="264" t="s">
        <v>4642</v>
      </c>
      <c r="K2430" s="264" t="s">
        <v>11318</v>
      </c>
    </row>
    <row r="2431" spans="1:11" ht="25.5" x14ac:dyDescent="0.2">
      <c r="A2431" s="261">
        <v>91913</v>
      </c>
      <c r="B2431" s="262" t="s">
        <v>7567</v>
      </c>
      <c r="C2431" s="263" t="s">
        <v>772</v>
      </c>
      <c r="D2431" s="264" t="s">
        <v>10969</v>
      </c>
      <c r="F2431" s="266"/>
      <c r="G2431" s="261" t="s">
        <v>20584</v>
      </c>
      <c r="H2431" s="262" t="s">
        <v>7567</v>
      </c>
      <c r="I2431" s="263" t="s">
        <v>772</v>
      </c>
      <c r="J2431" s="264" t="s">
        <v>10969</v>
      </c>
      <c r="K2431" s="264" t="s">
        <v>7548</v>
      </c>
    </row>
    <row r="2432" spans="1:11" ht="25.5" x14ac:dyDescent="0.2">
      <c r="A2432" s="261">
        <v>91914</v>
      </c>
      <c r="B2432" s="262" t="s">
        <v>7569</v>
      </c>
      <c r="C2432" s="263" t="s">
        <v>772</v>
      </c>
      <c r="D2432" s="264" t="s">
        <v>13127</v>
      </c>
      <c r="F2432" s="266"/>
      <c r="G2432" s="267" t="s">
        <v>20585</v>
      </c>
      <c r="H2432" s="262" t="s">
        <v>7569</v>
      </c>
      <c r="I2432" s="263" t="s">
        <v>772</v>
      </c>
      <c r="J2432" s="264" t="s">
        <v>13127</v>
      </c>
      <c r="K2432" s="264" t="s">
        <v>13749</v>
      </c>
    </row>
    <row r="2433" spans="1:11" ht="25.5" x14ac:dyDescent="0.2">
      <c r="A2433" s="261">
        <v>91916</v>
      </c>
      <c r="B2433" s="262" t="s">
        <v>7570</v>
      </c>
      <c r="C2433" s="263" t="s">
        <v>772</v>
      </c>
      <c r="D2433" s="264" t="s">
        <v>6818</v>
      </c>
      <c r="F2433" s="266"/>
      <c r="G2433" s="267" t="s">
        <v>20586</v>
      </c>
      <c r="H2433" s="262" t="s">
        <v>7570</v>
      </c>
      <c r="I2433" s="263" t="s">
        <v>772</v>
      </c>
      <c r="J2433" s="264" t="s">
        <v>6818</v>
      </c>
      <c r="K2433" s="264" t="s">
        <v>19606</v>
      </c>
    </row>
    <row r="2434" spans="1:11" ht="25.5" x14ac:dyDescent="0.2">
      <c r="A2434" s="261">
        <v>91917</v>
      </c>
      <c r="B2434" s="262" t="s">
        <v>7572</v>
      </c>
      <c r="C2434" s="263" t="s">
        <v>772</v>
      </c>
      <c r="D2434" s="264" t="s">
        <v>7550</v>
      </c>
      <c r="F2434" s="266"/>
      <c r="G2434" s="267" t="s">
        <v>20587</v>
      </c>
      <c r="H2434" s="262" t="s">
        <v>7572</v>
      </c>
      <c r="I2434" s="263" t="s">
        <v>772</v>
      </c>
      <c r="J2434" s="264" t="s">
        <v>7550</v>
      </c>
      <c r="K2434" s="264" t="s">
        <v>20588</v>
      </c>
    </row>
    <row r="2435" spans="1:11" ht="25.5" x14ac:dyDescent="0.2">
      <c r="A2435" s="261">
        <v>91920</v>
      </c>
      <c r="B2435" s="262" t="s">
        <v>7574</v>
      </c>
      <c r="C2435" s="263" t="s">
        <v>772</v>
      </c>
      <c r="D2435" s="264" t="s">
        <v>9122</v>
      </c>
      <c r="F2435" s="266"/>
      <c r="G2435" s="267" t="s">
        <v>20589</v>
      </c>
      <c r="H2435" s="262" t="s">
        <v>7574</v>
      </c>
      <c r="I2435" s="263" t="s">
        <v>772</v>
      </c>
      <c r="J2435" s="264" t="s">
        <v>9122</v>
      </c>
      <c r="K2435" s="264" t="s">
        <v>6452</v>
      </c>
    </row>
    <row r="2436" spans="1:11" ht="25.5" x14ac:dyDescent="0.2">
      <c r="A2436" s="261">
        <v>91922</v>
      </c>
      <c r="B2436" s="262" t="s">
        <v>7576</v>
      </c>
      <c r="C2436" s="263" t="s">
        <v>772</v>
      </c>
      <c r="D2436" s="264" t="s">
        <v>13935</v>
      </c>
      <c r="F2436" s="266"/>
      <c r="G2436" s="261" t="s">
        <v>20590</v>
      </c>
      <c r="H2436" s="262" t="s">
        <v>7576</v>
      </c>
      <c r="I2436" s="263" t="s">
        <v>772</v>
      </c>
      <c r="J2436" s="264" t="s">
        <v>13935</v>
      </c>
      <c r="K2436" s="264" t="s">
        <v>12313</v>
      </c>
    </row>
    <row r="2437" spans="1:11" ht="25.5" x14ac:dyDescent="0.2">
      <c r="A2437" s="261">
        <v>93013</v>
      </c>
      <c r="B2437" s="262" t="s">
        <v>7577</v>
      </c>
      <c r="C2437" s="263" t="s">
        <v>772</v>
      </c>
      <c r="D2437" s="264" t="s">
        <v>20591</v>
      </c>
      <c r="F2437" s="266"/>
      <c r="G2437" s="261" t="s">
        <v>20592</v>
      </c>
      <c r="H2437" s="262" t="s">
        <v>7577</v>
      </c>
      <c r="I2437" s="263" t="s">
        <v>772</v>
      </c>
      <c r="J2437" s="264" t="s">
        <v>20591</v>
      </c>
      <c r="K2437" s="264" t="s">
        <v>13375</v>
      </c>
    </row>
    <row r="2438" spans="1:11" ht="12.75" x14ac:dyDescent="0.2">
      <c r="A2438" s="261">
        <v>93014</v>
      </c>
      <c r="B2438" s="262" t="s">
        <v>7579</v>
      </c>
      <c r="C2438" s="263" t="s">
        <v>772</v>
      </c>
      <c r="D2438" s="264" t="s">
        <v>20593</v>
      </c>
      <c r="F2438" s="266"/>
      <c r="G2438" s="261" t="s">
        <v>20594</v>
      </c>
      <c r="H2438" s="262" t="s">
        <v>7579</v>
      </c>
      <c r="I2438" s="263" t="s">
        <v>772</v>
      </c>
      <c r="J2438" s="264" t="s">
        <v>20593</v>
      </c>
      <c r="K2438" s="264" t="s">
        <v>5481</v>
      </c>
    </row>
    <row r="2439" spans="1:11" ht="25.5" x14ac:dyDescent="0.2">
      <c r="A2439" s="261">
        <v>93015</v>
      </c>
      <c r="B2439" s="262" t="s">
        <v>7581</v>
      </c>
      <c r="C2439" s="263" t="s">
        <v>772</v>
      </c>
      <c r="D2439" s="264" t="s">
        <v>12331</v>
      </c>
      <c r="F2439" s="266"/>
      <c r="G2439" s="261" t="s">
        <v>20595</v>
      </c>
      <c r="H2439" s="262" t="s">
        <v>7581</v>
      </c>
      <c r="I2439" s="263" t="s">
        <v>772</v>
      </c>
      <c r="J2439" s="264" t="s">
        <v>12331</v>
      </c>
      <c r="K2439" s="264" t="s">
        <v>12825</v>
      </c>
    </row>
    <row r="2440" spans="1:11" ht="12.75" x14ac:dyDescent="0.2">
      <c r="A2440" s="261">
        <v>93016</v>
      </c>
      <c r="B2440" s="262" t="s">
        <v>7583</v>
      </c>
      <c r="C2440" s="263" t="s">
        <v>772</v>
      </c>
      <c r="D2440" s="264" t="s">
        <v>12922</v>
      </c>
      <c r="F2440" s="266"/>
      <c r="G2440" s="261" t="s">
        <v>20596</v>
      </c>
      <c r="H2440" s="262" t="s">
        <v>7583</v>
      </c>
      <c r="I2440" s="263" t="s">
        <v>772</v>
      </c>
      <c r="J2440" s="264" t="s">
        <v>12922</v>
      </c>
      <c r="K2440" s="264" t="s">
        <v>13571</v>
      </c>
    </row>
    <row r="2441" spans="1:11" ht="12.75" x14ac:dyDescent="0.2">
      <c r="A2441" s="261">
        <v>93017</v>
      </c>
      <c r="B2441" s="262" t="s">
        <v>7584</v>
      </c>
      <c r="C2441" s="263" t="s">
        <v>772</v>
      </c>
      <c r="D2441" s="264" t="s">
        <v>20597</v>
      </c>
      <c r="F2441" s="266"/>
      <c r="G2441" s="261" t="s">
        <v>20598</v>
      </c>
      <c r="H2441" s="262" t="s">
        <v>7584</v>
      </c>
      <c r="I2441" s="263" t="s">
        <v>772</v>
      </c>
      <c r="J2441" s="264" t="s">
        <v>20597</v>
      </c>
      <c r="K2441" s="264" t="s">
        <v>20599</v>
      </c>
    </row>
    <row r="2442" spans="1:11" ht="25.5" x14ac:dyDescent="0.2">
      <c r="A2442" s="261">
        <v>93018</v>
      </c>
      <c r="B2442" s="262" t="s">
        <v>7585</v>
      </c>
      <c r="C2442" s="263" t="s">
        <v>772</v>
      </c>
      <c r="D2442" s="264" t="s">
        <v>14177</v>
      </c>
      <c r="F2442" s="266"/>
      <c r="G2442" s="261" t="s">
        <v>20600</v>
      </c>
      <c r="H2442" s="262" t="s">
        <v>7585</v>
      </c>
      <c r="I2442" s="263" t="s">
        <v>772</v>
      </c>
      <c r="J2442" s="264" t="s">
        <v>14177</v>
      </c>
      <c r="K2442" s="264" t="s">
        <v>20601</v>
      </c>
    </row>
    <row r="2443" spans="1:11" ht="25.5" x14ac:dyDescent="0.2">
      <c r="A2443" s="261">
        <v>93020</v>
      </c>
      <c r="B2443" s="262" t="s">
        <v>7587</v>
      </c>
      <c r="C2443" s="263" t="s">
        <v>772</v>
      </c>
      <c r="D2443" s="264" t="s">
        <v>12246</v>
      </c>
      <c r="F2443" s="266"/>
      <c r="G2443" s="261" t="s">
        <v>20602</v>
      </c>
      <c r="H2443" s="262" t="s">
        <v>7587</v>
      </c>
      <c r="I2443" s="263" t="s">
        <v>772</v>
      </c>
      <c r="J2443" s="264" t="s">
        <v>12246</v>
      </c>
      <c r="K2443" s="264" t="s">
        <v>12998</v>
      </c>
    </row>
    <row r="2444" spans="1:11" ht="25.5" x14ac:dyDescent="0.2">
      <c r="A2444" s="261">
        <v>93022</v>
      </c>
      <c r="B2444" s="262" t="s">
        <v>7589</v>
      </c>
      <c r="C2444" s="263" t="s">
        <v>772</v>
      </c>
      <c r="D2444" s="264" t="s">
        <v>8875</v>
      </c>
      <c r="F2444" s="266"/>
      <c r="G2444" s="261" t="s">
        <v>20603</v>
      </c>
      <c r="H2444" s="262" t="s">
        <v>7589</v>
      </c>
      <c r="I2444" s="263" t="s">
        <v>772</v>
      </c>
      <c r="J2444" s="264" t="s">
        <v>8875</v>
      </c>
      <c r="K2444" s="264" t="s">
        <v>20604</v>
      </c>
    </row>
    <row r="2445" spans="1:11" ht="25.5" x14ac:dyDescent="0.2">
      <c r="A2445" s="261">
        <v>93024</v>
      </c>
      <c r="B2445" s="262" t="s">
        <v>7590</v>
      </c>
      <c r="C2445" s="263" t="s">
        <v>772</v>
      </c>
      <c r="D2445" s="264" t="s">
        <v>20605</v>
      </c>
      <c r="F2445" s="266"/>
      <c r="G2445" s="261" t="s">
        <v>20606</v>
      </c>
      <c r="H2445" s="262" t="s">
        <v>7590</v>
      </c>
      <c r="I2445" s="263" t="s">
        <v>772</v>
      </c>
      <c r="J2445" s="264" t="s">
        <v>20605</v>
      </c>
      <c r="K2445" s="264" t="s">
        <v>13729</v>
      </c>
    </row>
    <row r="2446" spans="1:11" ht="25.5" x14ac:dyDescent="0.2">
      <c r="A2446" s="261">
        <v>93026</v>
      </c>
      <c r="B2446" s="262" t="s">
        <v>7591</v>
      </c>
      <c r="C2446" s="263" t="s">
        <v>772</v>
      </c>
      <c r="D2446" s="264" t="s">
        <v>20607</v>
      </c>
      <c r="F2446" s="266"/>
      <c r="G2446" s="261" t="s">
        <v>20608</v>
      </c>
      <c r="H2446" s="262" t="s">
        <v>7591</v>
      </c>
      <c r="I2446" s="263" t="s">
        <v>772</v>
      </c>
      <c r="J2446" s="264" t="s">
        <v>20607</v>
      </c>
      <c r="K2446" s="264" t="s">
        <v>20609</v>
      </c>
    </row>
    <row r="2447" spans="1:11" ht="25.5" x14ac:dyDescent="0.2">
      <c r="A2447" s="261">
        <v>95733</v>
      </c>
      <c r="B2447" s="262" t="s">
        <v>7592</v>
      </c>
      <c r="C2447" s="263" t="s">
        <v>772</v>
      </c>
      <c r="D2447" s="264" t="s">
        <v>5576</v>
      </c>
      <c r="F2447" s="266"/>
      <c r="G2447" s="261" t="s">
        <v>20610</v>
      </c>
      <c r="H2447" s="262" t="s">
        <v>7592</v>
      </c>
      <c r="I2447" s="263" t="s">
        <v>772</v>
      </c>
      <c r="J2447" s="264" t="s">
        <v>5576</v>
      </c>
      <c r="K2447" s="264" t="s">
        <v>8541</v>
      </c>
    </row>
    <row r="2448" spans="1:11" ht="25.5" x14ac:dyDescent="0.2">
      <c r="A2448" s="261">
        <v>95734</v>
      </c>
      <c r="B2448" s="262" t="s">
        <v>7593</v>
      </c>
      <c r="C2448" s="263" t="s">
        <v>772</v>
      </c>
      <c r="D2448" s="264" t="s">
        <v>10472</v>
      </c>
      <c r="F2448" s="266"/>
      <c r="G2448" s="261" t="s">
        <v>20611</v>
      </c>
      <c r="H2448" s="262" t="s">
        <v>7593</v>
      </c>
      <c r="I2448" s="263" t="s">
        <v>772</v>
      </c>
      <c r="J2448" s="264" t="s">
        <v>10472</v>
      </c>
      <c r="K2448" s="264" t="s">
        <v>17855</v>
      </c>
    </row>
    <row r="2449" spans="1:11" ht="25.5" x14ac:dyDescent="0.2">
      <c r="A2449" s="261">
        <v>95735</v>
      </c>
      <c r="B2449" s="262" t="s">
        <v>7594</v>
      </c>
      <c r="C2449" s="263" t="s">
        <v>772</v>
      </c>
      <c r="D2449" s="264" t="s">
        <v>5875</v>
      </c>
      <c r="F2449" s="266"/>
      <c r="G2449" s="261" t="s">
        <v>20612</v>
      </c>
      <c r="H2449" s="262" t="s">
        <v>7594</v>
      </c>
      <c r="I2449" s="263" t="s">
        <v>772</v>
      </c>
      <c r="J2449" s="264" t="s">
        <v>5875</v>
      </c>
      <c r="K2449" s="264" t="s">
        <v>5254</v>
      </c>
    </row>
    <row r="2450" spans="1:11" ht="25.5" x14ac:dyDescent="0.2">
      <c r="A2450" s="261">
        <v>95736</v>
      </c>
      <c r="B2450" s="262" t="s">
        <v>7595</v>
      </c>
      <c r="C2450" s="263" t="s">
        <v>772</v>
      </c>
      <c r="D2450" s="264" t="s">
        <v>9366</v>
      </c>
      <c r="F2450" s="266"/>
      <c r="G2450" s="261" t="s">
        <v>20613</v>
      </c>
      <c r="H2450" s="262" t="s">
        <v>7595</v>
      </c>
      <c r="I2450" s="263" t="s">
        <v>772</v>
      </c>
      <c r="J2450" s="264" t="s">
        <v>9366</v>
      </c>
      <c r="K2450" s="264" t="s">
        <v>7698</v>
      </c>
    </row>
    <row r="2451" spans="1:11" ht="25.5" x14ac:dyDescent="0.2">
      <c r="A2451" s="261">
        <v>95738</v>
      </c>
      <c r="B2451" s="262" t="s">
        <v>7596</v>
      </c>
      <c r="C2451" s="263" t="s">
        <v>772</v>
      </c>
      <c r="D2451" s="264" t="s">
        <v>10769</v>
      </c>
      <c r="F2451" s="266"/>
      <c r="G2451" s="261" t="s">
        <v>20614</v>
      </c>
      <c r="H2451" s="262" t="s">
        <v>7596</v>
      </c>
      <c r="I2451" s="263" t="s">
        <v>772</v>
      </c>
      <c r="J2451" s="264" t="s">
        <v>10769</v>
      </c>
      <c r="K2451" s="264" t="s">
        <v>12796</v>
      </c>
    </row>
    <row r="2452" spans="1:11" ht="25.5" x14ac:dyDescent="0.2">
      <c r="A2452" s="261">
        <v>95753</v>
      </c>
      <c r="B2452" s="262" t="s">
        <v>7597</v>
      </c>
      <c r="C2452" s="263" t="s">
        <v>772</v>
      </c>
      <c r="D2452" s="264" t="s">
        <v>5023</v>
      </c>
      <c r="F2452" s="266"/>
      <c r="G2452" s="261" t="s">
        <v>20615</v>
      </c>
      <c r="H2452" s="262" t="s">
        <v>7597</v>
      </c>
      <c r="I2452" s="263" t="s">
        <v>772</v>
      </c>
      <c r="J2452" s="264" t="s">
        <v>5023</v>
      </c>
      <c r="K2452" s="264" t="s">
        <v>5316</v>
      </c>
    </row>
    <row r="2453" spans="1:11" ht="25.5" x14ac:dyDescent="0.2">
      <c r="A2453" s="261">
        <v>95754</v>
      </c>
      <c r="B2453" s="262" t="s">
        <v>7598</v>
      </c>
      <c r="C2453" s="263" t="s">
        <v>772</v>
      </c>
      <c r="D2453" s="264" t="s">
        <v>8290</v>
      </c>
      <c r="F2453" s="266"/>
      <c r="G2453" s="261" t="s">
        <v>20616</v>
      </c>
      <c r="H2453" s="262" t="s">
        <v>7598</v>
      </c>
      <c r="I2453" s="263" t="s">
        <v>772</v>
      </c>
      <c r="J2453" s="264" t="s">
        <v>8290</v>
      </c>
      <c r="K2453" s="264" t="s">
        <v>7069</v>
      </c>
    </row>
    <row r="2454" spans="1:11" ht="25.5" x14ac:dyDescent="0.2">
      <c r="A2454" s="261">
        <v>95755</v>
      </c>
      <c r="B2454" s="262" t="s">
        <v>7599</v>
      </c>
      <c r="C2454" s="263" t="s">
        <v>772</v>
      </c>
      <c r="D2454" s="264" t="s">
        <v>4325</v>
      </c>
      <c r="F2454" s="266"/>
      <c r="G2454" s="261" t="s">
        <v>20617</v>
      </c>
      <c r="H2454" s="262" t="s">
        <v>7599</v>
      </c>
      <c r="I2454" s="263" t="s">
        <v>772</v>
      </c>
      <c r="J2454" s="264" t="s">
        <v>4325</v>
      </c>
      <c r="K2454" s="264" t="s">
        <v>13587</v>
      </c>
    </row>
    <row r="2455" spans="1:11" ht="25.5" x14ac:dyDescent="0.2">
      <c r="A2455" s="261">
        <v>95756</v>
      </c>
      <c r="B2455" s="262" t="s">
        <v>7600</v>
      </c>
      <c r="C2455" s="263" t="s">
        <v>772</v>
      </c>
      <c r="D2455" s="264" t="s">
        <v>17718</v>
      </c>
      <c r="F2455" s="266"/>
      <c r="G2455" s="261" t="s">
        <v>20618</v>
      </c>
      <c r="H2455" s="262" t="s">
        <v>7600</v>
      </c>
      <c r="I2455" s="263" t="s">
        <v>772</v>
      </c>
      <c r="J2455" s="264" t="s">
        <v>17718</v>
      </c>
      <c r="K2455" s="264" t="s">
        <v>4337</v>
      </c>
    </row>
    <row r="2456" spans="1:11" ht="25.5" x14ac:dyDescent="0.2">
      <c r="A2456" s="261">
        <v>95757</v>
      </c>
      <c r="B2456" s="262" t="s">
        <v>7601</v>
      </c>
      <c r="C2456" s="263" t="s">
        <v>772</v>
      </c>
      <c r="D2456" s="264" t="s">
        <v>13161</v>
      </c>
      <c r="F2456" s="266"/>
      <c r="G2456" s="261" t="s">
        <v>20619</v>
      </c>
      <c r="H2456" s="262" t="s">
        <v>7601</v>
      </c>
      <c r="I2456" s="263" t="s">
        <v>772</v>
      </c>
      <c r="J2456" s="264" t="s">
        <v>13161</v>
      </c>
      <c r="K2456" s="264" t="s">
        <v>10327</v>
      </c>
    </row>
    <row r="2457" spans="1:11" ht="25.5" x14ac:dyDescent="0.2">
      <c r="A2457" s="261">
        <v>95758</v>
      </c>
      <c r="B2457" s="262" t="s">
        <v>7602</v>
      </c>
      <c r="C2457" s="263" t="s">
        <v>772</v>
      </c>
      <c r="D2457" s="264" t="s">
        <v>20620</v>
      </c>
      <c r="F2457" s="266"/>
      <c r="G2457" s="261" t="s">
        <v>20621</v>
      </c>
      <c r="H2457" s="262" t="s">
        <v>7602</v>
      </c>
      <c r="I2457" s="263" t="s">
        <v>772</v>
      </c>
      <c r="J2457" s="264" t="s">
        <v>20620</v>
      </c>
      <c r="K2457" s="264" t="s">
        <v>4325</v>
      </c>
    </row>
    <row r="2458" spans="1:11" ht="25.5" x14ac:dyDescent="0.2">
      <c r="A2458" s="261">
        <v>95759</v>
      </c>
      <c r="B2458" s="262" t="s">
        <v>7603</v>
      </c>
      <c r="C2458" s="263" t="s">
        <v>772</v>
      </c>
      <c r="D2458" s="264" t="s">
        <v>7573</v>
      </c>
      <c r="F2458" s="266"/>
      <c r="G2458" s="261" t="s">
        <v>20622</v>
      </c>
      <c r="H2458" s="262" t="s">
        <v>7603</v>
      </c>
      <c r="I2458" s="263" t="s">
        <v>772</v>
      </c>
      <c r="J2458" s="264" t="s">
        <v>7573</v>
      </c>
      <c r="K2458" s="264" t="s">
        <v>8954</v>
      </c>
    </row>
    <row r="2459" spans="1:11" ht="25.5" x14ac:dyDescent="0.2">
      <c r="A2459" s="261">
        <v>95760</v>
      </c>
      <c r="B2459" s="262" t="s">
        <v>7605</v>
      </c>
      <c r="C2459" s="263" t="s">
        <v>772</v>
      </c>
      <c r="D2459" s="264" t="s">
        <v>20623</v>
      </c>
      <c r="F2459" s="266"/>
      <c r="G2459" s="261" t="s">
        <v>20624</v>
      </c>
      <c r="H2459" s="262" t="s">
        <v>7605</v>
      </c>
      <c r="I2459" s="263" t="s">
        <v>772</v>
      </c>
      <c r="J2459" s="264" t="s">
        <v>20623</v>
      </c>
      <c r="K2459" s="264" t="s">
        <v>20625</v>
      </c>
    </row>
    <row r="2460" spans="1:11" ht="12.75" x14ac:dyDescent="0.2">
      <c r="A2460" s="261">
        <v>72250</v>
      </c>
      <c r="B2460" s="262" t="s">
        <v>7607</v>
      </c>
      <c r="C2460" s="263" t="s">
        <v>776</v>
      </c>
      <c r="D2460" s="264" t="s">
        <v>7608</v>
      </c>
      <c r="F2460" s="266"/>
      <c r="G2460" s="261" t="s">
        <v>20626</v>
      </c>
      <c r="H2460" s="262" t="s">
        <v>7607</v>
      </c>
      <c r="I2460" s="263" t="s">
        <v>776</v>
      </c>
      <c r="J2460" s="264" t="s">
        <v>7608</v>
      </c>
      <c r="K2460" s="264" t="s">
        <v>20627</v>
      </c>
    </row>
    <row r="2461" spans="1:11" ht="12.75" x14ac:dyDescent="0.2">
      <c r="A2461" s="261">
        <v>72251</v>
      </c>
      <c r="B2461" s="262" t="s">
        <v>7609</v>
      </c>
      <c r="C2461" s="263" t="s">
        <v>776</v>
      </c>
      <c r="D2461" s="264" t="s">
        <v>5619</v>
      </c>
      <c r="F2461" s="266"/>
      <c r="G2461" s="261" t="s">
        <v>20628</v>
      </c>
      <c r="H2461" s="262" t="s">
        <v>7609</v>
      </c>
      <c r="I2461" s="263" t="s">
        <v>776</v>
      </c>
      <c r="J2461" s="264" t="s">
        <v>5619</v>
      </c>
      <c r="K2461" s="264" t="s">
        <v>10314</v>
      </c>
    </row>
    <row r="2462" spans="1:11" ht="12.75" x14ac:dyDescent="0.2">
      <c r="A2462" s="261">
        <v>72252</v>
      </c>
      <c r="B2462" s="262" t="s">
        <v>7611</v>
      </c>
      <c r="C2462" s="263" t="s">
        <v>776</v>
      </c>
      <c r="D2462" s="264" t="s">
        <v>8312</v>
      </c>
      <c r="F2462" s="266"/>
      <c r="G2462" s="261" t="s">
        <v>20629</v>
      </c>
      <c r="H2462" s="262" t="s">
        <v>7611</v>
      </c>
      <c r="I2462" s="263" t="s">
        <v>776</v>
      </c>
      <c r="J2462" s="264" t="s">
        <v>8312</v>
      </c>
      <c r="K2462" s="264" t="s">
        <v>14872</v>
      </c>
    </row>
    <row r="2463" spans="1:11" ht="12.75" x14ac:dyDescent="0.2">
      <c r="A2463" s="261">
        <v>72253</v>
      </c>
      <c r="B2463" s="262" t="s">
        <v>7613</v>
      </c>
      <c r="C2463" s="263" t="s">
        <v>776</v>
      </c>
      <c r="D2463" s="264" t="s">
        <v>5345</v>
      </c>
      <c r="F2463" s="266"/>
      <c r="G2463" s="261" t="s">
        <v>20630</v>
      </c>
      <c r="H2463" s="262" t="s">
        <v>7613</v>
      </c>
      <c r="I2463" s="263" t="s">
        <v>776</v>
      </c>
      <c r="J2463" s="264" t="s">
        <v>5345</v>
      </c>
      <c r="K2463" s="264" t="s">
        <v>11346</v>
      </c>
    </row>
    <row r="2464" spans="1:11" ht="12.75" x14ac:dyDescent="0.2">
      <c r="A2464" s="261">
        <v>72254</v>
      </c>
      <c r="B2464" s="262" t="s">
        <v>7614</v>
      </c>
      <c r="C2464" s="263" t="s">
        <v>776</v>
      </c>
      <c r="D2464" s="264" t="s">
        <v>13234</v>
      </c>
      <c r="F2464" s="266"/>
      <c r="G2464" s="261" t="s">
        <v>20631</v>
      </c>
      <c r="H2464" s="262" t="s">
        <v>7614</v>
      </c>
      <c r="I2464" s="263" t="s">
        <v>776</v>
      </c>
      <c r="J2464" s="264" t="s">
        <v>13234</v>
      </c>
      <c r="K2464" s="264" t="s">
        <v>20632</v>
      </c>
    </row>
    <row r="2465" spans="1:11" ht="12.75" x14ac:dyDescent="0.2">
      <c r="A2465" s="261">
        <v>72255</v>
      </c>
      <c r="B2465" s="262" t="s">
        <v>7616</v>
      </c>
      <c r="C2465" s="263" t="s">
        <v>776</v>
      </c>
      <c r="D2465" s="264" t="s">
        <v>20633</v>
      </c>
      <c r="F2465" s="266"/>
      <c r="G2465" s="261" t="s">
        <v>20634</v>
      </c>
      <c r="H2465" s="262" t="s">
        <v>7616</v>
      </c>
      <c r="I2465" s="263" t="s">
        <v>776</v>
      </c>
      <c r="J2465" s="264" t="s">
        <v>20633</v>
      </c>
      <c r="K2465" s="264" t="s">
        <v>10074</v>
      </c>
    </row>
    <row r="2466" spans="1:11" ht="12.75" x14ac:dyDescent="0.2">
      <c r="A2466" s="261">
        <v>72256</v>
      </c>
      <c r="B2466" s="262" t="s">
        <v>7617</v>
      </c>
      <c r="C2466" s="263" t="s">
        <v>776</v>
      </c>
      <c r="D2466" s="264" t="s">
        <v>20468</v>
      </c>
      <c r="F2466" s="266"/>
      <c r="G2466" s="261" t="s">
        <v>20635</v>
      </c>
      <c r="H2466" s="262" t="s">
        <v>7617</v>
      </c>
      <c r="I2466" s="263" t="s">
        <v>776</v>
      </c>
      <c r="J2466" s="264" t="s">
        <v>20468</v>
      </c>
      <c r="K2466" s="264" t="s">
        <v>12579</v>
      </c>
    </row>
    <row r="2467" spans="1:11" ht="12.75" x14ac:dyDescent="0.2">
      <c r="A2467" s="261">
        <v>72257</v>
      </c>
      <c r="B2467" s="262" t="s">
        <v>7618</v>
      </c>
      <c r="C2467" s="263" t="s">
        <v>776</v>
      </c>
      <c r="D2467" s="264" t="s">
        <v>13012</v>
      </c>
      <c r="F2467" s="266"/>
      <c r="G2467" s="261" t="s">
        <v>20636</v>
      </c>
      <c r="H2467" s="262" t="s">
        <v>7618</v>
      </c>
      <c r="I2467" s="263" t="s">
        <v>776</v>
      </c>
      <c r="J2467" s="264" t="s">
        <v>13012</v>
      </c>
      <c r="K2467" s="264" t="s">
        <v>20637</v>
      </c>
    </row>
    <row r="2468" spans="1:11" ht="25.5" x14ac:dyDescent="0.2">
      <c r="A2468" s="261">
        <v>91924</v>
      </c>
      <c r="B2468" s="262" t="s">
        <v>7619</v>
      </c>
      <c r="C2468" s="263" t="s">
        <v>776</v>
      </c>
      <c r="D2468" s="264" t="s">
        <v>10883</v>
      </c>
      <c r="F2468" s="266"/>
      <c r="G2468" s="261" t="s">
        <v>20638</v>
      </c>
      <c r="H2468" s="262" t="s">
        <v>7619</v>
      </c>
      <c r="I2468" s="263" t="s">
        <v>776</v>
      </c>
      <c r="J2468" s="264" t="s">
        <v>10883</v>
      </c>
      <c r="K2468" s="264" t="s">
        <v>10488</v>
      </c>
    </row>
    <row r="2469" spans="1:11" ht="25.5" x14ac:dyDescent="0.2">
      <c r="A2469" s="261">
        <v>91925</v>
      </c>
      <c r="B2469" s="262" t="s">
        <v>7621</v>
      </c>
      <c r="C2469" s="263" t="s">
        <v>776</v>
      </c>
      <c r="D2469" s="264" t="s">
        <v>4313</v>
      </c>
      <c r="F2469" s="266"/>
      <c r="G2469" s="261" t="s">
        <v>20639</v>
      </c>
      <c r="H2469" s="262" t="s">
        <v>7621</v>
      </c>
      <c r="I2469" s="263" t="s">
        <v>776</v>
      </c>
      <c r="J2469" s="264" t="s">
        <v>4313</v>
      </c>
      <c r="K2469" s="264" t="s">
        <v>13045</v>
      </c>
    </row>
    <row r="2470" spans="1:11" ht="25.5" x14ac:dyDescent="0.2">
      <c r="A2470" s="261">
        <v>91926</v>
      </c>
      <c r="B2470" s="262" t="s">
        <v>7623</v>
      </c>
      <c r="C2470" s="263" t="s">
        <v>776</v>
      </c>
      <c r="D2470" s="264" t="s">
        <v>12719</v>
      </c>
      <c r="F2470" s="266"/>
      <c r="G2470" s="261" t="s">
        <v>20640</v>
      </c>
      <c r="H2470" s="262" t="s">
        <v>7623</v>
      </c>
      <c r="I2470" s="263" t="s">
        <v>776</v>
      </c>
      <c r="J2470" s="264" t="s">
        <v>12719</v>
      </c>
      <c r="K2470" s="264" t="s">
        <v>4861</v>
      </c>
    </row>
    <row r="2471" spans="1:11" ht="25.5" x14ac:dyDescent="0.2">
      <c r="A2471" s="261">
        <v>91927</v>
      </c>
      <c r="B2471" s="262" t="s">
        <v>7625</v>
      </c>
      <c r="C2471" s="263" t="s">
        <v>776</v>
      </c>
      <c r="D2471" s="264" t="s">
        <v>14182</v>
      </c>
      <c r="F2471" s="266"/>
      <c r="G2471" s="261" t="s">
        <v>20641</v>
      </c>
      <c r="H2471" s="262" t="s">
        <v>7625</v>
      </c>
      <c r="I2471" s="263" t="s">
        <v>776</v>
      </c>
      <c r="J2471" s="264" t="s">
        <v>14182</v>
      </c>
      <c r="K2471" s="264" t="s">
        <v>5760</v>
      </c>
    </row>
    <row r="2472" spans="1:11" ht="25.5" x14ac:dyDescent="0.2">
      <c r="A2472" s="261">
        <v>91928</v>
      </c>
      <c r="B2472" s="262" t="s">
        <v>7627</v>
      </c>
      <c r="C2472" s="263" t="s">
        <v>776</v>
      </c>
      <c r="D2472" s="264" t="s">
        <v>4319</v>
      </c>
      <c r="F2472" s="266"/>
      <c r="G2472" s="261" t="s">
        <v>20642</v>
      </c>
      <c r="H2472" s="262" t="s">
        <v>7627</v>
      </c>
      <c r="I2472" s="263" t="s">
        <v>776</v>
      </c>
      <c r="J2472" s="264" t="s">
        <v>4319</v>
      </c>
      <c r="K2472" s="264" t="s">
        <v>8644</v>
      </c>
    </row>
    <row r="2473" spans="1:11" ht="25.5" x14ac:dyDescent="0.2">
      <c r="A2473" s="261">
        <v>91929</v>
      </c>
      <c r="B2473" s="262" t="s">
        <v>7629</v>
      </c>
      <c r="C2473" s="263" t="s">
        <v>776</v>
      </c>
      <c r="D2473" s="264" t="s">
        <v>5112</v>
      </c>
      <c r="F2473" s="266"/>
      <c r="G2473" s="261" t="s">
        <v>20643</v>
      </c>
      <c r="H2473" s="262" t="s">
        <v>7629</v>
      </c>
      <c r="I2473" s="263" t="s">
        <v>776</v>
      </c>
      <c r="J2473" s="264" t="s">
        <v>5112</v>
      </c>
      <c r="K2473" s="264" t="s">
        <v>4216</v>
      </c>
    </row>
    <row r="2474" spans="1:11" ht="25.5" x14ac:dyDescent="0.2">
      <c r="A2474" s="261">
        <v>91930</v>
      </c>
      <c r="B2474" s="262" t="s">
        <v>7630</v>
      </c>
      <c r="C2474" s="263" t="s">
        <v>776</v>
      </c>
      <c r="D2474" s="264" t="s">
        <v>8557</v>
      </c>
      <c r="F2474" s="266"/>
      <c r="G2474" s="261" t="s">
        <v>20644</v>
      </c>
      <c r="H2474" s="262" t="s">
        <v>7630</v>
      </c>
      <c r="I2474" s="263" t="s">
        <v>776</v>
      </c>
      <c r="J2474" s="264" t="s">
        <v>8557</v>
      </c>
      <c r="K2474" s="264" t="s">
        <v>5116</v>
      </c>
    </row>
    <row r="2475" spans="1:11" ht="25.5" x14ac:dyDescent="0.2">
      <c r="A2475" s="261">
        <v>91931</v>
      </c>
      <c r="B2475" s="262" t="s">
        <v>7631</v>
      </c>
      <c r="C2475" s="263" t="s">
        <v>776</v>
      </c>
      <c r="D2475" s="264" t="s">
        <v>7189</v>
      </c>
      <c r="F2475" s="266"/>
      <c r="G2475" s="261" t="s">
        <v>20645</v>
      </c>
      <c r="H2475" s="262" t="s">
        <v>7631</v>
      </c>
      <c r="I2475" s="263" t="s">
        <v>776</v>
      </c>
      <c r="J2475" s="264" t="s">
        <v>7189</v>
      </c>
      <c r="K2475" s="264" t="s">
        <v>7531</v>
      </c>
    </row>
    <row r="2476" spans="1:11" ht="25.5" x14ac:dyDescent="0.2">
      <c r="A2476" s="261">
        <v>91932</v>
      </c>
      <c r="B2476" s="262" t="s">
        <v>7633</v>
      </c>
      <c r="C2476" s="263" t="s">
        <v>776</v>
      </c>
      <c r="D2476" s="264" t="s">
        <v>13313</v>
      </c>
      <c r="F2476" s="266"/>
      <c r="G2476" s="261" t="s">
        <v>20646</v>
      </c>
      <c r="H2476" s="262" t="s">
        <v>7633</v>
      </c>
      <c r="I2476" s="263" t="s">
        <v>776</v>
      </c>
      <c r="J2476" s="264" t="s">
        <v>13313</v>
      </c>
      <c r="K2476" s="264" t="s">
        <v>8655</v>
      </c>
    </row>
    <row r="2477" spans="1:11" ht="25.5" x14ac:dyDescent="0.2">
      <c r="A2477" s="261">
        <v>91933</v>
      </c>
      <c r="B2477" s="262" t="s">
        <v>7634</v>
      </c>
      <c r="C2477" s="263" t="s">
        <v>776</v>
      </c>
      <c r="D2477" s="264" t="s">
        <v>12675</v>
      </c>
      <c r="F2477" s="266"/>
      <c r="G2477" s="261" t="s">
        <v>20647</v>
      </c>
      <c r="H2477" s="262" t="s">
        <v>7634</v>
      </c>
      <c r="I2477" s="263" t="s">
        <v>776</v>
      </c>
      <c r="J2477" s="264" t="s">
        <v>12675</v>
      </c>
      <c r="K2477" s="264" t="s">
        <v>20648</v>
      </c>
    </row>
    <row r="2478" spans="1:11" ht="25.5" x14ac:dyDescent="0.2">
      <c r="A2478" s="261">
        <v>91934</v>
      </c>
      <c r="B2478" s="262" t="s">
        <v>7636</v>
      </c>
      <c r="C2478" s="263" t="s">
        <v>776</v>
      </c>
      <c r="D2478" s="264" t="s">
        <v>14183</v>
      </c>
      <c r="F2478" s="266"/>
      <c r="G2478" s="261" t="s">
        <v>20649</v>
      </c>
      <c r="H2478" s="262" t="s">
        <v>7636</v>
      </c>
      <c r="I2478" s="263" t="s">
        <v>776</v>
      </c>
      <c r="J2478" s="264" t="s">
        <v>14183</v>
      </c>
      <c r="K2478" s="264" t="s">
        <v>7649</v>
      </c>
    </row>
    <row r="2479" spans="1:11" ht="25.5" x14ac:dyDescent="0.2">
      <c r="A2479" s="261">
        <v>91935</v>
      </c>
      <c r="B2479" s="262" t="s">
        <v>7638</v>
      </c>
      <c r="C2479" s="263" t="s">
        <v>776</v>
      </c>
      <c r="D2479" s="264" t="s">
        <v>7836</v>
      </c>
      <c r="F2479" s="266"/>
      <c r="G2479" s="261" t="s">
        <v>20650</v>
      </c>
      <c r="H2479" s="262" t="s">
        <v>7638</v>
      </c>
      <c r="I2479" s="263" t="s">
        <v>776</v>
      </c>
      <c r="J2479" s="264" t="s">
        <v>7836</v>
      </c>
      <c r="K2479" s="264" t="s">
        <v>8285</v>
      </c>
    </row>
    <row r="2480" spans="1:11" ht="25.5" x14ac:dyDescent="0.2">
      <c r="A2480" s="261">
        <v>92979</v>
      </c>
      <c r="B2480" s="262" t="s">
        <v>7640</v>
      </c>
      <c r="C2480" s="263" t="s">
        <v>776</v>
      </c>
      <c r="D2480" s="264" t="s">
        <v>8588</v>
      </c>
      <c r="F2480" s="266"/>
      <c r="G2480" s="261" t="s">
        <v>20651</v>
      </c>
      <c r="H2480" s="262" t="s">
        <v>7640</v>
      </c>
      <c r="I2480" s="263" t="s">
        <v>776</v>
      </c>
      <c r="J2480" s="264" t="s">
        <v>8588</v>
      </c>
      <c r="K2480" s="264" t="s">
        <v>20065</v>
      </c>
    </row>
    <row r="2481" spans="1:11" ht="25.5" x14ac:dyDescent="0.2">
      <c r="A2481" s="261">
        <v>92980</v>
      </c>
      <c r="B2481" s="262" t="s">
        <v>7642</v>
      </c>
      <c r="C2481" s="263" t="s">
        <v>776</v>
      </c>
      <c r="D2481" s="264" t="s">
        <v>12548</v>
      </c>
      <c r="F2481" s="266"/>
      <c r="G2481" s="261" t="s">
        <v>20652</v>
      </c>
      <c r="H2481" s="262" t="s">
        <v>7642</v>
      </c>
      <c r="I2481" s="263" t="s">
        <v>776</v>
      </c>
      <c r="J2481" s="264" t="s">
        <v>12548</v>
      </c>
      <c r="K2481" s="264" t="s">
        <v>14855</v>
      </c>
    </row>
    <row r="2482" spans="1:11" ht="25.5" x14ac:dyDescent="0.2">
      <c r="A2482" s="261">
        <v>92981</v>
      </c>
      <c r="B2482" s="262" t="s">
        <v>7643</v>
      </c>
      <c r="C2482" s="263" t="s">
        <v>776</v>
      </c>
      <c r="D2482" s="264" t="s">
        <v>10281</v>
      </c>
      <c r="F2482" s="266"/>
      <c r="G2482" s="261" t="s">
        <v>20653</v>
      </c>
      <c r="H2482" s="262" t="s">
        <v>7643</v>
      </c>
      <c r="I2482" s="263" t="s">
        <v>776</v>
      </c>
      <c r="J2482" s="264" t="s">
        <v>10281</v>
      </c>
      <c r="K2482" s="264" t="s">
        <v>13645</v>
      </c>
    </row>
    <row r="2483" spans="1:11" ht="25.5" x14ac:dyDescent="0.2">
      <c r="A2483" s="261">
        <v>92982</v>
      </c>
      <c r="B2483" s="262" t="s">
        <v>7644</v>
      </c>
      <c r="C2483" s="263" t="s">
        <v>776</v>
      </c>
      <c r="D2483" s="264" t="s">
        <v>7635</v>
      </c>
      <c r="F2483" s="266"/>
      <c r="G2483" s="261" t="s">
        <v>20654</v>
      </c>
      <c r="H2483" s="262" t="s">
        <v>7644</v>
      </c>
      <c r="I2483" s="263" t="s">
        <v>776</v>
      </c>
      <c r="J2483" s="264" t="s">
        <v>7635</v>
      </c>
      <c r="K2483" s="264" t="s">
        <v>4362</v>
      </c>
    </row>
    <row r="2484" spans="1:11" ht="25.5" x14ac:dyDescent="0.2">
      <c r="A2484" s="261">
        <v>92983</v>
      </c>
      <c r="B2484" s="262" t="s">
        <v>7646</v>
      </c>
      <c r="C2484" s="263" t="s">
        <v>776</v>
      </c>
      <c r="D2484" s="264" t="s">
        <v>20529</v>
      </c>
      <c r="F2484" s="266"/>
      <c r="G2484" s="261" t="s">
        <v>20655</v>
      </c>
      <c r="H2484" s="262" t="s">
        <v>7646</v>
      </c>
      <c r="I2484" s="263" t="s">
        <v>776</v>
      </c>
      <c r="J2484" s="264" t="s">
        <v>20529</v>
      </c>
      <c r="K2484" s="264" t="s">
        <v>14907</v>
      </c>
    </row>
    <row r="2485" spans="1:11" ht="25.5" x14ac:dyDescent="0.2">
      <c r="A2485" s="261">
        <v>92984</v>
      </c>
      <c r="B2485" s="262" t="s">
        <v>7648</v>
      </c>
      <c r="C2485" s="263" t="s">
        <v>776</v>
      </c>
      <c r="D2485" s="264" t="s">
        <v>17902</v>
      </c>
      <c r="F2485" s="266"/>
      <c r="G2485" s="261" t="s">
        <v>20656</v>
      </c>
      <c r="H2485" s="262" t="s">
        <v>7648</v>
      </c>
      <c r="I2485" s="263" t="s">
        <v>776</v>
      </c>
      <c r="J2485" s="264" t="s">
        <v>17902</v>
      </c>
      <c r="K2485" s="264" t="s">
        <v>7900</v>
      </c>
    </row>
    <row r="2486" spans="1:11" ht="25.5" x14ac:dyDescent="0.2">
      <c r="A2486" s="261">
        <v>92985</v>
      </c>
      <c r="B2486" s="262" t="s">
        <v>7650</v>
      </c>
      <c r="C2486" s="263" t="s">
        <v>776</v>
      </c>
      <c r="D2486" s="264" t="s">
        <v>12826</v>
      </c>
      <c r="F2486" s="266"/>
      <c r="G2486" s="261" t="s">
        <v>20657</v>
      </c>
      <c r="H2486" s="262" t="s">
        <v>7650</v>
      </c>
      <c r="I2486" s="263" t="s">
        <v>776</v>
      </c>
      <c r="J2486" s="264" t="s">
        <v>12826</v>
      </c>
      <c r="K2486" s="264" t="s">
        <v>20658</v>
      </c>
    </row>
    <row r="2487" spans="1:11" ht="25.5" x14ac:dyDescent="0.2">
      <c r="A2487" s="261">
        <v>92986</v>
      </c>
      <c r="B2487" s="262" t="s">
        <v>7652</v>
      </c>
      <c r="C2487" s="263" t="s">
        <v>776</v>
      </c>
      <c r="D2487" s="264" t="s">
        <v>10974</v>
      </c>
      <c r="F2487" s="266"/>
      <c r="G2487" s="261" t="s">
        <v>20659</v>
      </c>
      <c r="H2487" s="262" t="s">
        <v>7652</v>
      </c>
      <c r="I2487" s="263" t="s">
        <v>776</v>
      </c>
      <c r="J2487" s="264" t="s">
        <v>10974</v>
      </c>
      <c r="K2487" s="264" t="s">
        <v>14176</v>
      </c>
    </row>
    <row r="2488" spans="1:11" ht="25.5" x14ac:dyDescent="0.2">
      <c r="A2488" s="261">
        <v>92987</v>
      </c>
      <c r="B2488" s="262" t="s">
        <v>7653</v>
      </c>
      <c r="C2488" s="263" t="s">
        <v>776</v>
      </c>
      <c r="D2488" s="264" t="s">
        <v>14185</v>
      </c>
      <c r="F2488" s="266"/>
      <c r="G2488" s="261" t="s">
        <v>20660</v>
      </c>
      <c r="H2488" s="262" t="s">
        <v>7653</v>
      </c>
      <c r="I2488" s="263" t="s">
        <v>776</v>
      </c>
      <c r="J2488" s="264" t="s">
        <v>14185</v>
      </c>
      <c r="K2488" s="264" t="s">
        <v>13079</v>
      </c>
    </row>
    <row r="2489" spans="1:11" ht="25.5" x14ac:dyDescent="0.2">
      <c r="A2489" s="261">
        <v>92988</v>
      </c>
      <c r="B2489" s="262" t="s">
        <v>7654</v>
      </c>
      <c r="C2489" s="263" t="s">
        <v>776</v>
      </c>
      <c r="D2489" s="264" t="s">
        <v>12748</v>
      </c>
      <c r="F2489" s="266"/>
      <c r="G2489" s="261" t="s">
        <v>20661</v>
      </c>
      <c r="H2489" s="262" t="s">
        <v>7654</v>
      </c>
      <c r="I2489" s="263" t="s">
        <v>776</v>
      </c>
      <c r="J2489" s="264" t="s">
        <v>12748</v>
      </c>
      <c r="K2489" s="264" t="s">
        <v>18019</v>
      </c>
    </row>
    <row r="2490" spans="1:11" ht="25.5" x14ac:dyDescent="0.2">
      <c r="A2490" s="261">
        <v>92989</v>
      </c>
      <c r="B2490" s="262" t="s">
        <v>7655</v>
      </c>
      <c r="C2490" s="263" t="s">
        <v>776</v>
      </c>
      <c r="D2490" s="264" t="s">
        <v>9299</v>
      </c>
      <c r="F2490" s="266"/>
      <c r="G2490" s="261" t="s">
        <v>20662</v>
      </c>
      <c r="H2490" s="262" t="s">
        <v>7655</v>
      </c>
      <c r="I2490" s="263" t="s">
        <v>776</v>
      </c>
      <c r="J2490" s="264" t="s">
        <v>9299</v>
      </c>
      <c r="K2490" s="264" t="s">
        <v>20663</v>
      </c>
    </row>
    <row r="2491" spans="1:11" ht="25.5" x14ac:dyDescent="0.2">
      <c r="A2491" s="261">
        <v>92990</v>
      </c>
      <c r="B2491" s="262" t="s">
        <v>7656</v>
      </c>
      <c r="C2491" s="263" t="s">
        <v>776</v>
      </c>
      <c r="D2491" s="264" t="s">
        <v>14186</v>
      </c>
      <c r="F2491" s="266"/>
      <c r="G2491" s="267" t="s">
        <v>20664</v>
      </c>
      <c r="H2491" s="262" t="s">
        <v>7656</v>
      </c>
      <c r="I2491" s="263" t="s">
        <v>776</v>
      </c>
      <c r="J2491" s="264" t="s">
        <v>14186</v>
      </c>
      <c r="K2491" s="264" t="s">
        <v>13886</v>
      </c>
    </row>
    <row r="2492" spans="1:11" ht="25.5" x14ac:dyDescent="0.2">
      <c r="A2492" s="261">
        <v>92991</v>
      </c>
      <c r="B2492" s="262" t="s">
        <v>7658</v>
      </c>
      <c r="C2492" s="263" t="s">
        <v>776</v>
      </c>
      <c r="D2492" s="264" t="s">
        <v>11231</v>
      </c>
      <c r="F2492" s="266"/>
      <c r="G2492" s="267" t="s">
        <v>20665</v>
      </c>
      <c r="H2492" s="262" t="s">
        <v>7658</v>
      </c>
      <c r="I2492" s="263" t="s">
        <v>776</v>
      </c>
      <c r="J2492" s="264" t="s">
        <v>11231</v>
      </c>
      <c r="K2492" s="264" t="s">
        <v>20666</v>
      </c>
    </row>
    <row r="2493" spans="1:11" ht="25.5" x14ac:dyDescent="0.2">
      <c r="A2493" s="261">
        <v>92992</v>
      </c>
      <c r="B2493" s="262" t="s">
        <v>7659</v>
      </c>
      <c r="C2493" s="263" t="s">
        <v>776</v>
      </c>
      <c r="D2493" s="264" t="s">
        <v>5705</v>
      </c>
      <c r="F2493" s="266"/>
      <c r="G2493" s="267" t="s">
        <v>20667</v>
      </c>
      <c r="H2493" s="262" t="s">
        <v>7659</v>
      </c>
      <c r="I2493" s="263" t="s">
        <v>776</v>
      </c>
      <c r="J2493" s="264" t="s">
        <v>5705</v>
      </c>
      <c r="K2493" s="264" t="s">
        <v>13098</v>
      </c>
    </row>
    <row r="2494" spans="1:11" ht="25.5" x14ac:dyDescent="0.2">
      <c r="A2494" s="261">
        <v>92993</v>
      </c>
      <c r="B2494" s="262" t="s">
        <v>7660</v>
      </c>
      <c r="C2494" s="263" t="s">
        <v>776</v>
      </c>
      <c r="D2494" s="264" t="s">
        <v>11223</v>
      </c>
      <c r="F2494" s="266"/>
      <c r="G2494" s="267" t="s">
        <v>20668</v>
      </c>
      <c r="H2494" s="262" t="s">
        <v>7660</v>
      </c>
      <c r="I2494" s="263" t="s">
        <v>776</v>
      </c>
      <c r="J2494" s="264" t="s">
        <v>11223</v>
      </c>
      <c r="K2494" s="264" t="s">
        <v>14939</v>
      </c>
    </row>
    <row r="2495" spans="1:11" ht="25.5" x14ac:dyDescent="0.2">
      <c r="A2495" s="261">
        <v>92994</v>
      </c>
      <c r="B2495" s="262" t="s">
        <v>7661</v>
      </c>
      <c r="C2495" s="263" t="s">
        <v>776</v>
      </c>
      <c r="D2495" s="264" t="s">
        <v>14188</v>
      </c>
      <c r="F2495" s="266"/>
      <c r="G2495" s="261" t="s">
        <v>20669</v>
      </c>
      <c r="H2495" s="262" t="s">
        <v>7661</v>
      </c>
      <c r="I2495" s="263" t="s">
        <v>776</v>
      </c>
      <c r="J2495" s="264" t="s">
        <v>14188</v>
      </c>
      <c r="K2495" s="264" t="s">
        <v>10390</v>
      </c>
    </row>
    <row r="2496" spans="1:11" ht="25.5" x14ac:dyDescent="0.2">
      <c r="A2496" s="261">
        <v>92995</v>
      </c>
      <c r="B2496" s="262" t="s">
        <v>7663</v>
      </c>
      <c r="C2496" s="263" t="s">
        <v>776</v>
      </c>
      <c r="D2496" s="264" t="s">
        <v>20670</v>
      </c>
      <c r="F2496" s="266"/>
      <c r="G2496" s="261" t="s">
        <v>20671</v>
      </c>
      <c r="H2496" s="262" t="s">
        <v>7663</v>
      </c>
      <c r="I2496" s="263" t="s">
        <v>776</v>
      </c>
      <c r="J2496" s="264" t="s">
        <v>20670</v>
      </c>
      <c r="K2496" s="264" t="s">
        <v>20672</v>
      </c>
    </row>
    <row r="2497" spans="1:11" ht="25.5" x14ac:dyDescent="0.2">
      <c r="A2497" s="261">
        <v>92996</v>
      </c>
      <c r="B2497" s="262" t="s">
        <v>7664</v>
      </c>
      <c r="C2497" s="263" t="s">
        <v>776</v>
      </c>
      <c r="D2497" s="264" t="s">
        <v>17941</v>
      </c>
      <c r="F2497" s="266"/>
      <c r="G2497" s="261" t="s">
        <v>20673</v>
      </c>
      <c r="H2497" s="262" t="s">
        <v>7664</v>
      </c>
      <c r="I2497" s="263" t="s">
        <v>776</v>
      </c>
      <c r="J2497" s="264" t="s">
        <v>17941</v>
      </c>
      <c r="K2497" s="264" t="s">
        <v>20674</v>
      </c>
    </row>
    <row r="2498" spans="1:11" ht="25.5" x14ac:dyDescent="0.2">
      <c r="A2498" s="261">
        <v>92997</v>
      </c>
      <c r="B2498" s="262" t="s">
        <v>7665</v>
      </c>
      <c r="C2498" s="263" t="s">
        <v>776</v>
      </c>
      <c r="D2498" s="264" t="s">
        <v>20675</v>
      </c>
      <c r="F2498" s="266"/>
      <c r="G2498" s="261" t="s">
        <v>20676</v>
      </c>
      <c r="H2498" s="262" t="s">
        <v>7665</v>
      </c>
      <c r="I2498" s="263" t="s">
        <v>776</v>
      </c>
      <c r="J2498" s="264" t="s">
        <v>20675</v>
      </c>
      <c r="K2498" s="264" t="s">
        <v>20677</v>
      </c>
    </row>
    <row r="2499" spans="1:11" ht="25.5" x14ac:dyDescent="0.2">
      <c r="A2499" s="261">
        <v>92998</v>
      </c>
      <c r="B2499" s="262" t="s">
        <v>7666</v>
      </c>
      <c r="C2499" s="263" t="s">
        <v>776</v>
      </c>
      <c r="D2499" s="264" t="s">
        <v>20678</v>
      </c>
      <c r="F2499" s="266"/>
      <c r="G2499" s="261" t="s">
        <v>20679</v>
      </c>
      <c r="H2499" s="262" t="s">
        <v>7666</v>
      </c>
      <c r="I2499" s="263" t="s">
        <v>776</v>
      </c>
      <c r="J2499" s="264" t="s">
        <v>20678</v>
      </c>
      <c r="K2499" s="264" t="s">
        <v>11914</v>
      </c>
    </row>
    <row r="2500" spans="1:11" ht="25.5" x14ac:dyDescent="0.2">
      <c r="A2500" s="261">
        <v>92999</v>
      </c>
      <c r="B2500" s="262" t="s">
        <v>7667</v>
      </c>
      <c r="C2500" s="263" t="s">
        <v>776</v>
      </c>
      <c r="D2500" s="264" t="s">
        <v>20680</v>
      </c>
      <c r="F2500" s="266"/>
      <c r="G2500" s="261" t="s">
        <v>20681</v>
      </c>
      <c r="H2500" s="262" t="s">
        <v>7667</v>
      </c>
      <c r="I2500" s="263" t="s">
        <v>776</v>
      </c>
      <c r="J2500" s="264" t="s">
        <v>20680</v>
      </c>
      <c r="K2500" s="264" t="s">
        <v>20682</v>
      </c>
    </row>
    <row r="2501" spans="1:11" ht="25.5" x14ac:dyDescent="0.2">
      <c r="A2501" s="261">
        <v>93000</v>
      </c>
      <c r="B2501" s="262" t="s">
        <v>7668</v>
      </c>
      <c r="C2501" s="263" t="s">
        <v>776</v>
      </c>
      <c r="D2501" s="264" t="s">
        <v>20683</v>
      </c>
      <c r="F2501" s="266"/>
      <c r="G2501" s="261" t="s">
        <v>20684</v>
      </c>
      <c r="H2501" s="262" t="s">
        <v>7668</v>
      </c>
      <c r="I2501" s="263" t="s">
        <v>776</v>
      </c>
      <c r="J2501" s="264" t="s">
        <v>20683</v>
      </c>
      <c r="K2501" s="264" t="s">
        <v>20685</v>
      </c>
    </row>
    <row r="2502" spans="1:11" ht="25.5" x14ac:dyDescent="0.2">
      <c r="A2502" s="261">
        <v>93001</v>
      </c>
      <c r="B2502" s="262" t="s">
        <v>7669</v>
      </c>
      <c r="C2502" s="263" t="s">
        <v>776</v>
      </c>
      <c r="D2502" s="264" t="s">
        <v>20686</v>
      </c>
      <c r="F2502" s="266"/>
      <c r="G2502" s="261" t="s">
        <v>20687</v>
      </c>
      <c r="H2502" s="262" t="s">
        <v>7669</v>
      </c>
      <c r="I2502" s="263" t="s">
        <v>776</v>
      </c>
      <c r="J2502" s="264" t="s">
        <v>20686</v>
      </c>
      <c r="K2502" s="264" t="s">
        <v>20688</v>
      </c>
    </row>
    <row r="2503" spans="1:11" ht="25.5" x14ac:dyDescent="0.2">
      <c r="A2503" s="261">
        <v>93002</v>
      </c>
      <c r="B2503" s="262" t="s">
        <v>7670</v>
      </c>
      <c r="C2503" s="263" t="s">
        <v>776</v>
      </c>
      <c r="D2503" s="264" t="s">
        <v>20689</v>
      </c>
      <c r="F2503" s="266"/>
      <c r="G2503" s="261" t="s">
        <v>20690</v>
      </c>
      <c r="H2503" s="262" t="s">
        <v>7670</v>
      </c>
      <c r="I2503" s="263" t="s">
        <v>776</v>
      </c>
      <c r="J2503" s="264" t="s">
        <v>20689</v>
      </c>
      <c r="K2503" s="264" t="s">
        <v>20691</v>
      </c>
    </row>
    <row r="2504" spans="1:11" ht="12.75" x14ac:dyDescent="0.2">
      <c r="A2504" s="261">
        <v>83443</v>
      </c>
      <c r="B2504" s="262" t="s">
        <v>7672</v>
      </c>
      <c r="C2504" s="263" t="s">
        <v>772</v>
      </c>
      <c r="D2504" s="264" t="s">
        <v>16541</v>
      </c>
      <c r="F2504" s="266"/>
      <c r="G2504" s="261" t="s">
        <v>20692</v>
      </c>
      <c r="H2504" s="262" t="s">
        <v>7672</v>
      </c>
      <c r="I2504" s="263" t="s">
        <v>772</v>
      </c>
      <c r="J2504" s="264" t="s">
        <v>16541</v>
      </c>
      <c r="K2504" s="264" t="s">
        <v>12668</v>
      </c>
    </row>
    <row r="2505" spans="1:11" ht="12.75" x14ac:dyDescent="0.2">
      <c r="A2505" s="261">
        <v>83446</v>
      </c>
      <c r="B2505" s="262" t="s">
        <v>7673</v>
      </c>
      <c r="C2505" s="263" t="s">
        <v>772</v>
      </c>
      <c r="D2505" s="264" t="s">
        <v>20693</v>
      </c>
      <c r="F2505" s="266"/>
      <c r="G2505" s="261" t="s">
        <v>20694</v>
      </c>
      <c r="H2505" s="262" t="s">
        <v>7673</v>
      </c>
      <c r="I2505" s="263" t="s">
        <v>772</v>
      </c>
      <c r="J2505" s="264" t="s">
        <v>20693</v>
      </c>
      <c r="K2505" s="264" t="s">
        <v>20695</v>
      </c>
    </row>
    <row r="2506" spans="1:11" ht="12.75" x14ac:dyDescent="0.2">
      <c r="A2506" s="261">
        <v>83447</v>
      </c>
      <c r="B2506" s="262" t="s">
        <v>7674</v>
      </c>
      <c r="C2506" s="263" t="s">
        <v>772</v>
      </c>
      <c r="D2506" s="264" t="s">
        <v>20696</v>
      </c>
      <c r="F2506" s="266"/>
      <c r="G2506" s="261" t="s">
        <v>20697</v>
      </c>
      <c r="H2506" s="262" t="s">
        <v>7674</v>
      </c>
      <c r="I2506" s="263" t="s">
        <v>772</v>
      </c>
      <c r="J2506" s="264" t="s">
        <v>20696</v>
      </c>
      <c r="K2506" s="264" t="s">
        <v>20698</v>
      </c>
    </row>
    <row r="2507" spans="1:11" ht="12.75" x14ac:dyDescent="0.2">
      <c r="A2507" s="261">
        <v>83448</v>
      </c>
      <c r="B2507" s="262" t="s">
        <v>7675</v>
      </c>
      <c r="C2507" s="263" t="s">
        <v>772</v>
      </c>
      <c r="D2507" s="264" t="s">
        <v>20699</v>
      </c>
      <c r="F2507" s="266"/>
      <c r="G2507" s="261" t="s">
        <v>20700</v>
      </c>
      <c r="H2507" s="262" t="s">
        <v>7675</v>
      </c>
      <c r="I2507" s="263" t="s">
        <v>772</v>
      </c>
      <c r="J2507" s="264" t="s">
        <v>20699</v>
      </c>
      <c r="K2507" s="264" t="s">
        <v>20701</v>
      </c>
    </row>
    <row r="2508" spans="1:11" ht="12.75" x14ac:dyDescent="0.2">
      <c r="A2508" s="261">
        <v>83449</v>
      </c>
      <c r="B2508" s="262" t="s">
        <v>7676</v>
      </c>
      <c r="C2508" s="263" t="s">
        <v>772</v>
      </c>
      <c r="D2508" s="264" t="s">
        <v>20702</v>
      </c>
      <c r="F2508" s="266"/>
      <c r="G2508" s="261" t="s">
        <v>20703</v>
      </c>
      <c r="H2508" s="262" t="s">
        <v>7676</v>
      </c>
      <c r="I2508" s="263" t="s">
        <v>772</v>
      </c>
      <c r="J2508" s="264" t="s">
        <v>20702</v>
      </c>
      <c r="K2508" s="264" t="s">
        <v>20704</v>
      </c>
    </row>
    <row r="2509" spans="1:11" ht="12.75" x14ac:dyDescent="0.2">
      <c r="A2509" s="261">
        <v>83450</v>
      </c>
      <c r="B2509" s="262" t="s">
        <v>7677</v>
      </c>
      <c r="C2509" s="263" t="s">
        <v>772</v>
      </c>
      <c r="D2509" s="264" t="s">
        <v>20705</v>
      </c>
      <c r="F2509" s="266"/>
      <c r="G2509" s="261" t="s">
        <v>20706</v>
      </c>
      <c r="H2509" s="262" t="s">
        <v>7677</v>
      </c>
      <c r="I2509" s="263" t="s">
        <v>772</v>
      </c>
      <c r="J2509" s="264" t="s">
        <v>20705</v>
      </c>
      <c r="K2509" s="264" t="s">
        <v>20707</v>
      </c>
    </row>
    <row r="2510" spans="1:11" ht="12.75" x14ac:dyDescent="0.2">
      <c r="A2510" s="261">
        <v>91936</v>
      </c>
      <c r="B2510" s="262" t="s">
        <v>7678</v>
      </c>
      <c r="C2510" s="263" t="s">
        <v>772</v>
      </c>
      <c r="D2510" s="264" t="s">
        <v>11008</v>
      </c>
      <c r="F2510" s="266"/>
      <c r="G2510" s="261" t="s">
        <v>20708</v>
      </c>
      <c r="H2510" s="262" t="s">
        <v>7678</v>
      </c>
      <c r="I2510" s="263" t="s">
        <v>772</v>
      </c>
      <c r="J2510" s="264" t="s">
        <v>11008</v>
      </c>
      <c r="K2510" s="264" t="s">
        <v>4684</v>
      </c>
    </row>
    <row r="2511" spans="1:11" ht="12.75" x14ac:dyDescent="0.2">
      <c r="A2511" s="261">
        <v>91937</v>
      </c>
      <c r="B2511" s="262" t="s">
        <v>7680</v>
      </c>
      <c r="C2511" s="263" t="s">
        <v>772</v>
      </c>
      <c r="D2511" s="264" t="s">
        <v>14192</v>
      </c>
      <c r="F2511" s="266"/>
      <c r="G2511" s="261" t="s">
        <v>20709</v>
      </c>
      <c r="H2511" s="262" t="s">
        <v>7680</v>
      </c>
      <c r="I2511" s="263" t="s">
        <v>772</v>
      </c>
      <c r="J2511" s="264" t="s">
        <v>14192</v>
      </c>
      <c r="K2511" s="264" t="s">
        <v>12917</v>
      </c>
    </row>
    <row r="2512" spans="1:11" ht="25.5" x14ac:dyDescent="0.2">
      <c r="A2512" s="261">
        <v>91939</v>
      </c>
      <c r="B2512" s="262" t="s">
        <v>7681</v>
      </c>
      <c r="C2512" s="263" t="s">
        <v>772</v>
      </c>
      <c r="D2512" s="264" t="s">
        <v>14796</v>
      </c>
      <c r="F2512" s="266"/>
      <c r="G2512" s="261" t="s">
        <v>20710</v>
      </c>
      <c r="H2512" s="262" t="s">
        <v>7681</v>
      </c>
      <c r="I2512" s="263" t="s">
        <v>772</v>
      </c>
      <c r="J2512" s="264" t="s">
        <v>14796</v>
      </c>
      <c r="K2512" s="264" t="s">
        <v>19987</v>
      </c>
    </row>
    <row r="2513" spans="1:11" ht="25.5" x14ac:dyDescent="0.2">
      <c r="A2513" s="261">
        <v>91940</v>
      </c>
      <c r="B2513" s="262" t="s">
        <v>7682</v>
      </c>
      <c r="C2513" s="263" t="s">
        <v>772</v>
      </c>
      <c r="D2513" s="264" t="s">
        <v>12982</v>
      </c>
      <c r="F2513" s="266"/>
      <c r="G2513" s="261" t="s">
        <v>20711</v>
      </c>
      <c r="H2513" s="262" t="s">
        <v>7682</v>
      </c>
      <c r="I2513" s="263" t="s">
        <v>772</v>
      </c>
      <c r="J2513" s="264" t="s">
        <v>12982</v>
      </c>
      <c r="K2513" s="264" t="s">
        <v>20712</v>
      </c>
    </row>
    <row r="2514" spans="1:11" ht="25.5" x14ac:dyDescent="0.2">
      <c r="A2514" s="261">
        <v>91941</v>
      </c>
      <c r="B2514" s="262" t="s">
        <v>7684</v>
      </c>
      <c r="C2514" s="263" t="s">
        <v>772</v>
      </c>
      <c r="D2514" s="264" t="s">
        <v>7685</v>
      </c>
      <c r="F2514" s="266"/>
      <c r="G2514" s="261" t="s">
        <v>20713</v>
      </c>
      <c r="H2514" s="262" t="s">
        <v>7684</v>
      </c>
      <c r="I2514" s="263" t="s">
        <v>772</v>
      </c>
      <c r="J2514" s="264" t="s">
        <v>7685</v>
      </c>
      <c r="K2514" s="264" t="s">
        <v>5347</v>
      </c>
    </row>
    <row r="2515" spans="1:11" ht="25.5" x14ac:dyDescent="0.2">
      <c r="A2515" s="261">
        <v>91942</v>
      </c>
      <c r="B2515" s="262" t="s">
        <v>7686</v>
      </c>
      <c r="C2515" s="263" t="s">
        <v>772</v>
      </c>
      <c r="D2515" s="264" t="s">
        <v>20714</v>
      </c>
      <c r="F2515" s="266"/>
      <c r="G2515" s="261" t="s">
        <v>20715</v>
      </c>
      <c r="H2515" s="262" t="s">
        <v>7686</v>
      </c>
      <c r="I2515" s="263" t="s">
        <v>772</v>
      </c>
      <c r="J2515" s="264" t="s">
        <v>20714</v>
      </c>
      <c r="K2515" s="264" t="s">
        <v>4205</v>
      </c>
    </row>
    <row r="2516" spans="1:11" ht="25.5" x14ac:dyDescent="0.2">
      <c r="A2516" s="261">
        <v>91943</v>
      </c>
      <c r="B2516" s="262" t="s">
        <v>7688</v>
      </c>
      <c r="C2516" s="263" t="s">
        <v>772</v>
      </c>
      <c r="D2516" s="264" t="s">
        <v>8783</v>
      </c>
      <c r="F2516" s="266"/>
      <c r="G2516" s="261" t="s">
        <v>20716</v>
      </c>
      <c r="H2516" s="262" t="s">
        <v>7688</v>
      </c>
      <c r="I2516" s="263" t="s">
        <v>772</v>
      </c>
      <c r="J2516" s="264" t="s">
        <v>8783</v>
      </c>
      <c r="K2516" s="264" t="s">
        <v>10316</v>
      </c>
    </row>
    <row r="2517" spans="1:11" ht="25.5" x14ac:dyDescent="0.2">
      <c r="A2517" s="261">
        <v>91944</v>
      </c>
      <c r="B2517" s="262" t="s">
        <v>7689</v>
      </c>
      <c r="C2517" s="263" t="s">
        <v>772</v>
      </c>
      <c r="D2517" s="264" t="s">
        <v>14327</v>
      </c>
      <c r="F2517" s="266"/>
      <c r="G2517" s="261" t="s">
        <v>20717</v>
      </c>
      <c r="H2517" s="262" t="s">
        <v>7689</v>
      </c>
      <c r="I2517" s="263" t="s">
        <v>772</v>
      </c>
      <c r="J2517" s="264" t="s">
        <v>14327</v>
      </c>
      <c r="K2517" s="264" t="s">
        <v>8539</v>
      </c>
    </row>
    <row r="2518" spans="1:11" ht="12.75" x14ac:dyDescent="0.2">
      <c r="A2518" s="261">
        <v>92865</v>
      </c>
      <c r="B2518" s="262" t="s">
        <v>7690</v>
      </c>
      <c r="C2518" s="263" t="s">
        <v>772</v>
      </c>
      <c r="D2518" s="264" t="s">
        <v>4220</v>
      </c>
      <c r="F2518" s="266"/>
      <c r="G2518" s="261" t="s">
        <v>20718</v>
      </c>
      <c r="H2518" s="262" t="s">
        <v>7690</v>
      </c>
      <c r="I2518" s="263" t="s">
        <v>772</v>
      </c>
      <c r="J2518" s="264" t="s">
        <v>4220</v>
      </c>
      <c r="K2518" s="264" t="s">
        <v>14764</v>
      </c>
    </row>
    <row r="2519" spans="1:11" ht="12.75" x14ac:dyDescent="0.2">
      <c r="A2519" s="261">
        <v>92866</v>
      </c>
      <c r="B2519" s="262" t="s">
        <v>7692</v>
      </c>
      <c r="C2519" s="263" t="s">
        <v>772</v>
      </c>
      <c r="D2519" s="264" t="s">
        <v>8910</v>
      </c>
      <c r="F2519" s="266"/>
      <c r="G2519" s="261" t="s">
        <v>20719</v>
      </c>
      <c r="H2519" s="262" t="s">
        <v>7692</v>
      </c>
      <c r="I2519" s="263" t="s">
        <v>772</v>
      </c>
      <c r="J2519" s="264" t="s">
        <v>8910</v>
      </c>
      <c r="K2519" s="264" t="s">
        <v>8562</v>
      </c>
    </row>
    <row r="2520" spans="1:11" ht="25.5" x14ac:dyDescent="0.2">
      <c r="A2520" s="261">
        <v>92867</v>
      </c>
      <c r="B2520" s="262" t="s">
        <v>7693</v>
      </c>
      <c r="C2520" s="263" t="s">
        <v>772</v>
      </c>
      <c r="D2520" s="264" t="s">
        <v>5097</v>
      </c>
      <c r="F2520" s="266"/>
      <c r="G2520" s="261" t="s">
        <v>20720</v>
      </c>
      <c r="H2520" s="262" t="s">
        <v>7693</v>
      </c>
      <c r="I2520" s="263" t="s">
        <v>772</v>
      </c>
      <c r="J2520" s="264" t="s">
        <v>5097</v>
      </c>
      <c r="K2520" s="264" t="s">
        <v>5624</v>
      </c>
    </row>
    <row r="2521" spans="1:11" ht="25.5" x14ac:dyDescent="0.2">
      <c r="A2521" s="261">
        <v>92868</v>
      </c>
      <c r="B2521" s="262" t="s">
        <v>7695</v>
      </c>
      <c r="C2521" s="263" t="s">
        <v>772</v>
      </c>
      <c r="D2521" s="264" t="s">
        <v>9579</v>
      </c>
      <c r="F2521" s="266"/>
      <c r="G2521" s="261" t="s">
        <v>20721</v>
      </c>
      <c r="H2521" s="262" t="s">
        <v>7695</v>
      </c>
      <c r="I2521" s="263" t="s">
        <v>772</v>
      </c>
      <c r="J2521" s="264" t="s">
        <v>9579</v>
      </c>
      <c r="K2521" s="264" t="s">
        <v>9106</v>
      </c>
    </row>
    <row r="2522" spans="1:11" ht="25.5" x14ac:dyDescent="0.2">
      <c r="A2522" s="261">
        <v>92869</v>
      </c>
      <c r="B2522" s="262" t="s">
        <v>7697</v>
      </c>
      <c r="C2522" s="263" t="s">
        <v>772</v>
      </c>
      <c r="D2522" s="264" t="s">
        <v>7698</v>
      </c>
      <c r="F2522" s="266"/>
      <c r="G2522" s="261" t="s">
        <v>20722</v>
      </c>
      <c r="H2522" s="262" t="s">
        <v>7697</v>
      </c>
      <c r="I2522" s="263" t="s">
        <v>772</v>
      </c>
      <c r="J2522" s="264" t="s">
        <v>7698</v>
      </c>
      <c r="K2522" s="264" t="s">
        <v>10769</v>
      </c>
    </row>
    <row r="2523" spans="1:11" ht="25.5" x14ac:dyDescent="0.2">
      <c r="A2523" s="261">
        <v>92870</v>
      </c>
      <c r="B2523" s="262" t="s">
        <v>7699</v>
      </c>
      <c r="C2523" s="263" t="s">
        <v>772</v>
      </c>
      <c r="D2523" s="264" t="s">
        <v>20723</v>
      </c>
      <c r="F2523" s="266"/>
      <c r="G2523" s="261" t="s">
        <v>20724</v>
      </c>
      <c r="H2523" s="262" t="s">
        <v>7699</v>
      </c>
      <c r="I2523" s="263" t="s">
        <v>772</v>
      </c>
      <c r="J2523" s="264" t="s">
        <v>20723</v>
      </c>
      <c r="K2523" s="264" t="s">
        <v>18019</v>
      </c>
    </row>
    <row r="2524" spans="1:11" ht="25.5" x14ac:dyDescent="0.2">
      <c r="A2524" s="261">
        <v>92871</v>
      </c>
      <c r="B2524" s="262" t="s">
        <v>7700</v>
      </c>
      <c r="C2524" s="263" t="s">
        <v>772</v>
      </c>
      <c r="D2524" s="264" t="s">
        <v>4686</v>
      </c>
      <c r="F2524" s="266"/>
      <c r="G2524" s="261" t="s">
        <v>20725</v>
      </c>
      <c r="H2524" s="262" t="s">
        <v>7700</v>
      </c>
      <c r="I2524" s="263" t="s">
        <v>772</v>
      </c>
      <c r="J2524" s="264" t="s">
        <v>4686</v>
      </c>
      <c r="K2524" s="264" t="s">
        <v>7219</v>
      </c>
    </row>
    <row r="2525" spans="1:11" ht="25.5" x14ac:dyDescent="0.2">
      <c r="A2525" s="261">
        <v>92872</v>
      </c>
      <c r="B2525" s="262" t="s">
        <v>7701</v>
      </c>
      <c r="C2525" s="263" t="s">
        <v>772</v>
      </c>
      <c r="D2525" s="264" t="s">
        <v>20013</v>
      </c>
      <c r="F2525" s="266"/>
      <c r="G2525" s="261" t="s">
        <v>20726</v>
      </c>
      <c r="H2525" s="262" t="s">
        <v>7701</v>
      </c>
      <c r="I2525" s="263" t="s">
        <v>772</v>
      </c>
      <c r="J2525" s="264" t="s">
        <v>20013</v>
      </c>
      <c r="K2525" s="264" t="s">
        <v>8655</v>
      </c>
    </row>
    <row r="2526" spans="1:11" ht="25.5" x14ac:dyDescent="0.2">
      <c r="A2526" s="261">
        <v>95777</v>
      </c>
      <c r="B2526" s="262" t="s">
        <v>7703</v>
      </c>
      <c r="C2526" s="263" t="s">
        <v>772</v>
      </c>
      <c r="D2526" s="264" t="s">
        <v>5826</v>
      </c>
      <c r="F2526" s="266"/>
      <c r="G2526" s="261" t="s">
        <v>20727</v>
      </c>
      <c r="H2526" s="262" t="s">
        <v>7703</v>
      </c>
      <c r="I2526" s="263" t="s">
        <v>772</v>
      </c>
      <c r="J2526" s="264" t="s">
        <v>5826</v>
      </c>
      <c r="K2526" s="264" t="s">
        <v>8787</v>
      </c>
    </row>
    <row r="2527" spans="1:11" ht="25.5" x14ac:dyDescent="0.2">
      <c r="A2527" s="261">
        <v>95778</v>
      </c>
      <c r="B2527" s="262" t="s">
        <v>7705</v>
      </c>
      <c r="C2527" s="263" t="s">
        <v>772</v>
      </c>
      <c r="D2527" s="264" t="s">
        <v>20728</v>
      </c>
      <c r="F2527" s="266"/>
      <c r="G2527" s="261" t="s">
        <v>20729</v>
      </c>
      <c r="H2527" s="262" t="s">
        <v>7705</v>
      </c>
      <c r="I2527" s="263" t="s">
        <v>772</v>
      </c>
      <c r="J2527" s="264" t="s">
        <v>20728</v>
      </c>
      <c r="K2527" s="264" t="s">
        <v>20730</v>
      </c>
    </row>
    <row r="2528" spans="1:11" ht="25.5" x14ac:dyDescent="0.2">
      <c r="A2528" s="261">
        <v>95779</v>
      </c>
      <c r="B2528" s="262" t="s">
        <v>7706</v>
      </c>
      <c r="C2528" s="263" t="s">
        <v>772</v>
      </c>
      <c r="D2528" s="264" t="s">
        <v>13603</v>
      </c>
      <c r="F2528" s="266"/>
      <c r="G2528" s="261" t="s">
        <v>20731</v>
      </c>
      <c r="H2528" s="262" t="s">
        <v>7706</v>
      </c>
      <c r="I2528" s="263" t="s">
        <v>772</v>
      </c>
      <c r="J2528" s="264" t="s">
        <v>13603</v>
      </c>
      <c r="K2528" s="264" t="s">
        <v>20732</v>
      </c>
    </row>
    <row r="2529" spans="1:11" ht="25.5" x14ac:dyDescent="0.2">
      <c r="A2529" s="261">
        <v>95780</v>
      </c>
      <c r="B2529" s="262" t="s">
        <v>7707</v>
      </c>
      <c r="C2529" s="263" t="s">
        <v>772</v>
      </c>
      <c r="D2529" s="264" t="s">
        <v>9169</v>
      </c>
      <c r="F2529" s="266"/>
      <c r="G2529" s="261" t="s">
        <v>20733</v>
      </c>
      <c r="H2529" s="262" t="s">
        <v>7707</v>
      </c>
      <c r="I2529" s="263" t="s">
        <v>772</v>
      </c>
      <c r="J2529" s="264" t="s">
        <v>9169</v>
      </c>
      <c r="K2529" s="264" t="s">
        <v>14023</v>
      </c>
    </row>
    <row r="2530" spans="1:11" ht="25.5" x14ac:dyDescent="0.2">
      <c r="A2530" s="261">
        <v>95781</v>
      </c>
      <c r="B2530" s="262" t="s">
        <v>7708</v>
      </c>
      <c r="C2530" s="263" t="s">
        <v>772</v>
      </c>
      <c r="D2530" s="264" t="s">
        <v>13955</v>
      </c>
      <c r="F2530" s="266"/>
      <c r="G2530" s="261" t="s">
        <v>20734</v>
      </c>
      <c r="H2530" s="262" t="s">
        <v>7708</v>
      </c>
      <c r="I2530" s="263" t="s">
        <v>772</v>
      </c>
      <c r="J2530" s="264" t="s">
        <v>13955</v>
      </c>
      <c r="K2530" s="264" t="s">
        <v>20735</v>
      </c>
    </row>
    <row r="2531" spans="1:11" ht="25.5" x14ac:dyDescent="0.2">
      <c r="A2531" s="261">
        <v>95782</v>
      </c>
      <c r="B2531" s="262" t="s">
        <v>7709</v>
      </c>
      <c r="C2531" s="263" t="s">
        <v>772</v>
      </c>
      <c r="D2531" s="264" t="s">
        <v>20736</v>
      </c>
      <c r="F2531" s="266"/>
      <c r="G2531" s="261" t="s">
        <v>20737</v>
      </c>
      <c r="H2531" s="262" t="s">
        <v>7709</v>
      </c>
      <c r="I2531" s="263" t="s">
        <v>772</v>
      </c>
      <c r="J2531" s="264" t="s">
        <v>20736</v>
      </c>
      <c r="K2531" s="264" t="s">
        <v>14749</v>
      </c>
    </row>
    <row r="2532" spans="1:11" ht="25.5" x14ac:dyDescent="0.2">
      <c r="A2532" s="261">
        <v>95785</v>
      </c>
      <c r="B2532" s="262" t="s">
        <v>7710</v>
      </c>
      <c r="C2532" s="263" t="s">
        <v>772</v>
      </c>
      <c r="D2532" s="264" t="s">
        <v>20738</v>
      </c>
      <c r="F2532" s="266"/>
      <c r="G2532" s="261" t="s">
        <v>20739</v>
      </c>
      <c r="H2532" s="262" t="s">
        <v>7710</v>
      </c>
      <c r="I2532" s="263" t="s">
        <v>772</v>
      </c>
      <c r="J2532" s="264" t="s">
        <v>20738</v>
      </c>
      <c r="K2532" s="264" t="s">
        <v>20740</v>
      </c>
    </row>
    <row r="2533" spans="1:11" ht="25.5" x14ac:dyDescent="0.2">
      <c r="A2533" s="261">
        <v>95787</v>
      </c>
      <c r="B2533" s="262" t="s">
        <v>7712</v>
      </c>
      <c r="C2533" s="263" t="s">
        <v>772</v>
      </c>
      <c r="D2533" s="264" t="s">
        <v>9536</v>
      </c>
      <c r="F2533" s="266"/>
      <c r="G2533" s="261" t="s">
        <v>20741</v>
      </c>
      <c r="H2533" s="262" t="s">
        <v>7712</v>
      </c>
      <c r="I2533" s="263" t="s">
        <v>772</v>
      </c>
      <c r="J2533" s="264" t="s">
        <v>9536</v>
      </c>
      <c r="K2533" s="264" t="s">
        <v>13617</v>
      </c>
    </row>
    <row r="2534" spans="1:11" ht="25.5" x14ac:dyDescent="0.2">
      <c r="A2534" s="261">
        <v>95789</v>
      </c>
      <c r="B2534" s="262" t="s">
        <v>7713</v>
      </c>
      <c r="C2534" s="263" t="s">
        <v>772</v>
      </c>
      <c r="D2534" s="264" t="s">
        <v>20742</v>
      </c>
      <c r="F2534" s="266"/>
      <c r="G2534" s="261" t="s">
        <v>20743</v>
      </c>
      <c r="H2534" s="262" t="s">
        <v>7713</v>
      </c>
      <c r="I2534" s="263" t="s">
        <v>772</v>
      </c>
      <c r="J2534" s="264" t="s">
        <v>20742</v>
      </c>
      <c r="K2534" s="264" t="s">
        <v>9110</v>
      </c>
    </row>
    <row r="2535" spans="1:11" ht="25.5" x14ac:dyDescent="0.2">
      <c r="A2535" s="261">
        <v>95791</v>
      </c>
      <c r="B2535" s="262" t="s">
        <v>7714</v>
      </c>
      <c r="C2535" s="263" t="s">
        <v>772</v>
      </c>
      <c r="D2535" s="264" t="s">
        <v>20744</v>
      </c>
      <c r="F2535" s="266"/>
      <c r="G2535" s="261" t="s">
        <v>20745</v>
      </c>
      <c r="H2535" s="262" t="s">
        <v>7714</v>
      </c>
      <c r="I2535" s="263" t="s">
        <v>772</v>
      </c>
      <c r="J2535" s="264" t="s">
        <v>20744</v>
      </c>
      <c r="K2535" s="264" t="s">
        <v>20746</v>
      </c>
    </row>
    <row r="2536" spans="1:11" ht="25.5" x14ac:dyDescent="0.2">
      <c r="A2536" s="261">
        <v>95795</v>
      </c>
      <c r="B2536" s="262" t="s">
        <v>7716</v>
      </c>
      <c r="C2536" s="263" t="s">
        <v>772</v>
      </c>
      <c r="D2536" s="264" t="s">
        <v>20747</v>
      </c>
      <c r="F2536" s="266"/>
      <c r="G2536" s="261" t="s">
        <v>20748</v>
      </c>
      <c r="H2536" s="262" t="s">
        <v>7716</v>
      </c>
      <c r="I2536" s="263" t="s">
        <v>772</v>
      </c>
      <c r="J2536" s="264" t="s">
        <v>20747</v>
      </c>
      <c r="K2536" s="264" t="s">
        <v>20749</v>
      </c>
    </row>
    <row r="2537" spans="1:11" ht="25.5" x14ac:dyDescent="0.2">
      <c r="A2537" s="261">
        <v>95796</v>
      </c>
      <c r="B2537" s="262" t="s">
        <v>7717</v>
      </c>
      <c r="C2537" s="263" t="s">
        <v>772</v>
      </c>
      <c r="D2537" s="264" t="s">
        <v>20750</v>
      </c>
      <c r="F2537" s="266"/>
      <c r="G2537" s="261" t="s">
        <v>20751</v>
      </c>
      <c r="H2537" s="262" t="s">
        <v>7717</v>
      </c>
      <c r="I2537" s="263" t="s">
        <v>772</v>
      </c>
      <c r="J2537" s="264" t="s">
        <v>20750</v>
      </c>
      <c r="K2537" s="264" t="s">
        <v>18031</v>
      </c>
    </row>
    <row r="2538" spans="1:11" ht="25.5" x14ac:dyDescent="0.2">
      <c r="A2538" s="261">
        <v>95797</v>
      </c>
      <c r="B2538" s="262" t="s">
        <v>7718</v>
      </c>
      <c r="C2538" s="263" t="s">
        <v>772</v>
      </c>
      <c r="D2538" s="264" t="s">
        <v>14168</v>
      </c>
      <c r="F2538" s="266"/>
      <c r="G2538" s="261" t="s">
        <v>20752</v>
      </c>
      <c r="H2538" s="262" t="s">
        <v>7718</v>
      </c>
      <c r="I2538" s="263" t="s">
        <v>772</v>
      </c>
      <c r="J2538" s="264" t="s">
        <v>14168</v>
      </c>
      <c r="K2538" s="264" t="s">
        <v>20753</v>
      </c>
    </row>
    <row r="2539" spans="1:11" ht="25.5" x14ac:dyDescent="0.2">
      <c r="A2539" s="261">
        <v>95801</v>
      </c>
      <c r="B2539" s="262" t="s">
        <v>7720</v>
      </c>
      <c r="C2539" s="263" t="s">
        <v>772</v>
      </c>
      <c r="D2539" s="264" t="s">
        <v>6605</v>
      </c>
      <c r="F2539" s="266"/>
      <c r="G2539" s="261" t="s">
        <v>20754</v>
      </c>
      <c r="H2539" s="262" t="s">
        <v>7720</v>
      </c>
      <c r="I2539" s="263" t="s">
        <v>772</v>
      </c>
      <c r="J2539" s="264" t="s">
        <v>6605</v>
      </c>
      <c r="K2539" s="264" t="s">
        <v>19126</v>
      </c>
    </row>
    <row r="2540" spans="1:11" ht="25.5" x14ac:dyDescent="0.2">
      <c r="A2540" s="261">
        <v>95802</v>
      </c>
      <c r="B2540" s="262" t="s">
        <v>7722</v>
      </c>
      <c r="C2540" s="263" t="s">
        <v>772</v>
      </c>
      <c r="D2540" s="264" t="s">
        <v>14113</v>
      </c>
      <c r="F2540" s="266"/>
      <c r="G2540" s="261" t="s">
        <v>20755</v>
      </c>
      <c r="H2540" s="262" t="s">
        <v>7722</v>
      </c>
      <c r="I2540" s="263" t="s">
        <v>772</v>
      </c>
      <c r="J2540" s="264" t="s">
        <v>14113</v>
      </c>
      <c r="K2540" s="264" t="s">
        <v>17216</v>
      </c>
    </row>
    <row r="2541" spans="1:11" ht="25.5" x14ac:dyDescent="0.2">
      <c r="A2541" s="261">
        <v>95803</v>
      </c>
      <c r="B2541" s="262" t="s">
        <v>7723</v>
      </c>
      <c r="C2541" s="263" t="s">
        <v>772</v>
      </c>
      <c r="D2541" s="264" t="s">
        <v>20756</v>
      </c>
      <c r="F2541" s="266"/>
      <c r="G2541" s="261" t="s">
        <v>20757</v>
      </c>
      <c r="H2541" s="262" t="s">
        <v>7723</v>
      </c>
      <c r="I2541" s="263" t="s">
        <v>772</v>
      </c>
      <c r="J2541" s="264" t="s">
        <v>20756</v>
      </c>
      <c r="K2541" s="264" t="s">
        <v>20758</v>
      </c>
    </row>
    <row r="2542" spans="1:11" ht="25.5" x14ac:dyDescent="0.2">
      <c r="A2542" s="261">
        <v>95804</v>
      </c>
      <c r="B2542" s="262" t="s">
        <v>7724</v>
      </c>
      <c r="C2542" s="263" t="s">
        <v>772</v>
      </c>
      <c r="D2542" s="264" t="s">
        <v>12313</v>
      </c>
      <c r="F2542" s="266"/>
      <c r="G2542" s="261" t="s">
        <v>20759</v>
      </c>
      <c r="H2542" s="262" t="s">
        <v>7724</v>
      </c>
      <c r="I2542" s="263" t="s">
        <v>772</v>
      </c>
      <c r="J2542" s="264" t="s">
        <v>12313</v>
      </c>
      <c r="K2542" s="264" t="s">
        <v>14184</v>
      </c>
    </row>
    <row r="2543" spans="1:11" ht="25.5" x14ac:dyDescent="0.2">
      <c r="A2543" s="261">
        <v>95805</v>
      </c>
      <c r="B2543" s="262" t="s">
        <v>7725</v>
      </c>
      <c r="C2543" s="263" t="s">
        <v>772</v>
      </c>
      <c r="D2543" s="264" t="s">
        <v>4379</v>
      </c>
      <c r="F2543" s="266"/>
      <c r="G2543" s="261" t="s">
        <v>20760</v>
      </c>
      <c r="H2543" s="262" t="s">
        <v>7725</v>
      </c>
      <c r="I2543" s="263" t="s">
        <v>772</v>
      </c>
      <c r="J2543" s="264" t="s">
        <v>4379</v>
      </c>
      <c r="K2543" s="264" t="s">
        <v>7838</v>
      </c>
    </row>
    <row r="2544" spans="1:11" ht="25.5" x14ac:dyDescent="0.2">
      <c r="A2544" s="261">
        <v>95806</v>
      </c>
      <c r="B2544" s="262" t="s">
        <v>7726</v>
      </c>
      <c r="C2544" s="263" t="s">
        <v>772</v>
      </c>
      <c r="D2544" s="264" t="s">
        <v>14675</v>
      </c>
      <c r="F2544" s="266"/>
      <c r="G2544" s="261" t="s">
        <v>20761</v>
      </c>
      <c r="H2544" s="262" t="s">
        <v>7726</v>
      </c>
      <c r="I2544" s="263" t="s">
        <v>772</v>
      </c>
      <c r="J2544" s="264" t="s">
        <v>14675</v>
      </c>
      <c r="K2544" s="264" t="s">
        <v>9383</v>
      </c>
    </row>
    <row r="2545" spans="1:11" ht="25.5" x14ac:dyDescent="0.2">
      <c r="A2545" s="261">
        <v>95807</v>
      </c>
      <c r="B2545" s="262" t="s">
        <v>7728</v>
      </c>
      <c r="C2545" s="263" t="s">
        <v>772</v>
      </c>
      <c r="D2545" s="264" t="s">
        <v>12273</v>
      </c>
      <c r="F2545" s="266"/>
      <c r="G2545" s="261" t="s">
        <v>20762</v>
      </c>
      <c r="H2545" s="262" t="s">
        <v>7728</v>
      </c>
      <c r="I2545" s="263" t="s">
        <v>772</v>
      </c>
      <c r="J2545" s="264" t="s">
        <v>12273</v>
      </c>
      <c r="K2545" s="264" t="s">
        <v>12828</v>
      </c>
    </row>
    <row r="2546" spans="1:11" ht="25.5" x14ac:dyDescent="0.2">
      <c r="A2546" s="261">
        <v>95808</v>
      </c>
      <c r="B2546" s="262" t="s">
        <v>7730</v>
      </c>
      <c r="C2546" s="263" t="s">
        <v>772</v>
      </c>
      <c r="D2546" s="264" t="s">
        <v>20763</v>
      </c>
      <c r="F2546" s="266"/>
      <c r="G2546" s="261" t="s">
        <v>20764</v>
      </c>
      <c r="H2546" s="262" t="s">
        <v>7730</v>
      </c>
      <c r="I2546" s="263" t="s">
        <v>772</v>
      </c>
      <c r="J2546" s="264" t="s">
        <v>20763</v>
      </c>
      <c r="K2546" s="264" t="s">
        <v>12998</v>
      </c>
    </row>
    <row r="2547" spans="1:11" ht="25.5" x14ac:dyDescent="0.2">
      <c r="A2547" s="261">
        <v>95809</v>
      </c>
      <c r="B2547" s="262" t="s">
        <v>7732</v>
      </c>
      <c r="C2547" s="263" t="s">
        <v>772</v>
      </c>
      <c r="D2547" s="264" t="s">
        <v>14603</v>
      </c>
      <c r="F2547" s="266"/>
      <c r="G2547" s="261" t="s">
        <v>20765</v>
      </c>
      <c r="H2547" s="262" t="s">
        <v>7732</v>
      </c>
      <c r="I2547" s="263" t="s">
        <v>772</v>
      </c>
      <c r="J2547" s="264" t="s">
        <v>14603</v>
      </c>
      <c r="K2547" s="264" t="s">
        <v>7847</v>
      </c>
    </row>
    <row r="2548" spans="1:11" ht="25.5" x14ac:dyDescent="0.2">
      <c r="A2548" s="261">
        <v>95810</v>
      </c>
      <c r="B2548" s="262" t="s">
        <v>7734</v>
      </c>
      <c r="C2548" s="263" t="s">
        <v>772</v>
      </c>
      <c r="D2548" s="264" t="s">
        <v>6098</v>
      </c>
      <c r="F2548" s="266"/>
      <c r="G2548" s="261" t="s">
        <v>20766</v>
      </c>
      <c r="H2548" s="262" t="s">
        <v>7734</v>
      </c>
      <c r="I2548" s="263" t="s">
        <v>772</v>
      </c>
      <c r="J2548" s="264" t="s">
        <v>6098</v>
      </c>
      <c r="K2548" s="264" t="s">
        <v>7578</v>
      </c>
    </row>
    <row r="2549" spans="1:11" ht="25.5" x14ac:dyDescent="0.2">
      <c r="A2549" s="261">
        <v>95811</v>
      </c>
      <c r="B2549" s="262" t="s">
        <v>7736</v>
      </c>
      <c r="C2549" s="263" t="s">
        <v>772</v>
      </c>
      <c r="D2549" s="264" t="s">
        <v>7737</v>
      </c>
      <c r="F2549" s="266"/>
      <c r="G2549" s="261" t="s">
        <v>20767</v>
      </c>
      <c r="H2549" s="262" t="s">
        <v>7736</v>
      </c>
      <c r="I2549" s="263" t="s">
        <v>772</v>
      </c>
      <c r="J2549" s="264" t="s">
        <v>7737</v>
      </c>
      <c r="K2549" s="264" t="s">
        <v>7461</v>
      </c>
    </row>
    <row r="2550" spans="1:11" ht="25.5" x14ac:dyDescent="0.2">
      <c r="A2550" s="261">
        <v>95812</v>
      </c>
      <c r="B2550" s="262" t="s">
        <v>7738</v>
      </c>
      <c r="C2550" s="263" t="s">
        <v>772</v>
      </c>
      <c r="D2550" s="264" t="s">
        <v>5290</v>
      </c>
      <c r="F2550" s="266"/>
      <c r="G2550" s="261" t="s">
        <v>20768</v>
      </c>
      <c r="H2550" s="262" t="s">
        <v>7738</v>
      </c>
      <c r="I2550" s="263" t="s">
        <v>772</v>
      </c>
      <c r="J2550" s="264" t="s">
        <v>5290</v>
      </c>
      <c r="K2550" s="264" t="s">
        <v>20769</v>
      </c>
    </row>
    <row r="2551" spans="1:11" ht="25.5" x14ac:dyDescent="0.2">
      <c r="A2551" s="261">
        <v>95813</v>
      </c>
      <c r="B2551" s="262" t="s">
        <v>7740</v>
      </c>
      <c r="C2551" s="263" t="s">
        <v>772</v>
      </c>
      <c r="D2551" s="264" t="s">
        <v>13521</v>
      </c>
      <c r="F2551" s="266"/>
      <c r="G2551" s="261" t="s">
        <v>20770</v>
      </c>
      <c r="H2551" s="262" t="s">
        <v>7740</v>
      </c>
      <c r="I2551" s="263" t="s">
        <v>772</v>
      </c>
      <c r="J2551" s="264" t="s">
        <v>13521</v>
      </c>
      <c r="K2551" s="264" t="s">
        <v>5336</v>
      </c>
    </row>
    <row r="2552" spans="1:11" ht="25.5" x14ac:dyDescent="0.2">
      <c r="A2552" s="261">
        <v>95814</v>
      </c>
      <c r="B2552" s="262" t="s">
        <v>7741</v>
      </c>
      <c r="C2552" s="263" t="s">
        <v>772</v>
      </c>
      <c r="D2552" s="264" t="s">
        <v>8923</v>
      </c>
      <c r="F2552" s="266"/>
      <c r="G2552" s="261" t="s">
        <v>20771</v>
      </c>
      <c r="H2552" s="262" t="s">
        <v>7741</v>
      </c>
      <c r="I2552" s="263" t="s">
        <v>772</v>
      </c>
      <c r="J2552" s="264" t="s">
        <v>8923</v>
      </c>
      <c r="K2552" s="264" t="s">
        <v>14903</v>
      </c>
    </row>
    <row r="2553" spans="1:11" ht="25.5" x14ac:dyDescent="0.2">
      <c r="A2553" s="261">
        <v>95815</v>
      </c>
      <c r="B2553" s="262" t="s">
        <v>7743</v>
      </c>
      <c r="C2553" s="263" t="s">
        <v>772</v>
      </c>
      <c r="D2553" s="264" t="s">
        <v>14199</v>
      </c>
      <c r="F2553" s="266"/>
      <c r="G2553" s="261" t="s">
        <v>20772</v>
      </c>
      <c r="H2553" s="262" t="s">
        <v>7743</v>
      </c>
      <c r="I2553" s="263" t="s">
        <v>772</v>
      </c>
      <c r="J2553" s="264" t="s">
        <v>14199</v>
      </c>
      <c r="K2553" s="264" t="s">
        <v>20773</v>
      </c>
    </row>
    <row r="2554" spans="1:11" ht="25.5" x14ac:dyDescent="0.2">
      <c r="A2554" s="261">
        <v>95816</v>
      </c>
      <c r="B2554" s="262" t="s">
        <v>7744</v>
      </c>
      <c r="C2554" s="263" t="s">
        <v>772</v>
      </c>
      <c r="D2554" s="264" t="s">
        <v>5088</v>
      </c>
      <c r="F2554" s="266"/>
      <c r="G2554" s="261" t="s">
        <v>20774</v>
      </c>
      <c r="H2554" s="262" t="s">
        <v>7744</v>
      </c>
      <c r="I2554" s="263" t="s">
        <v>772</v>
      </c>
      <c r="J2554" s="264" t="s">
        <v>5088</v>
      </c>
      <c r="K2554" s="264" t="s">
        <v>14259</v>
      </c>
    </row>
    <row r="2555" spans="1:11" ht="25.5" x14ac:dyDescent="0.2">
      <c r="A2555" s="261">
        <v>95817</v>
      </c>
      <c r="B2555" s="262" t="s">
        <v>7746</v>
      </c>
      <c r="C2555" s="263" t="s">
        <v>772</v>
      </c>
      <c r="D2555" s="264" t="s">
        <v>14450</v>
      </c>
      <c r="F2555" s="266"/>
      <c r="G2555" s="261" t="s">
        <v>20775</v>
      </c>
      <c r="H2555" s="262" t="s">
        <v>7746</v>
      </c>
      <c r="I2555" s="263" t="s">
        <v>772</v>
      </c>
      <c r="J2555" s="264" t="s">
        <v>14450</v>
      </c>
      <c r="K2555" s="264" t="s">
        <v>5779</v>
      </c>
    </row>
    <row r="2556" spans="1:11" ht="25.5" x14ac:dyDescent="0.2">
      <c r="A2556" s="261">
        <v>95818</v>
      </c>
      <c r="B2556" s="262" t="s">
        <v>7748</v>
      </c>
      <c r="C2556" s="263" t="s">
        <v>772</v>
      </c>
      <c r="D2556" s="264" t="s">
        <v>14820</v>
      </c>
      <c r="F2556" s="266"/>
      <c r="G2556" s="261" t="s">
        <v>20776</v>
      </c>
      <c r="H2556" s="262" t="s">
        <v>7748</v>
      </c>
      <c r="I2556" s="263" t="s">
        <v>772</v>
      </c>
      <c r="J2556" s="264" t="s">
        <v>14820</v>
      </c>
      <c r="K2556" s="264" t="s">
        <v>20777</v>
      </c>
    </row>
    <row r="2557" spans="1:11" ht="12.75" x14ac:dyDescent="0.2">
      <c r="A2557" s="261">
        <v>68066</v>
      </c>
      <c r="B2557" s="262" t="s">
        <v>7750</v>
      </c>
      <c r="C2557" s="263" t="s">
        <v>772</v>
      </c>
      <c r="D2557" s="264" t="s">
        <v>20778</v>
      </c>
      <c r="F2557" s="266"/>
      <c r="G2557" s="261" t="s">
        <v>20779</v>
      </c>
      <c r="H2557" s="262" t="s">
        <v>7750</v>
      </c>
      <c r="I2557" s="263" t="s">
        <v>772</v>
      </c>
      <c r="J2557" s="264" t="s">
        <v>20778</v>
      </c>
      <c r="K2557" s="264" t="s">
        <v>20780</v>
      </c>
    </row>
    <row r="2558" spans="1:11" ht="12.75" x14ac:dyDescent="0.2">
      <c r="A2558" s="261">
        <v>72319</v>
      </c>
      <c r="B2558" s="262" t="s">
        <v>7751</v>
      </c>
      <c r="C2558" s="263" t="s">
        <v>772</v>
      </c>
      <c r="D2558" s="264" t="s">
        <v>20781</v>
      </c>
      <c r="F2558" s="266"/>
      <c r="G2558" s="261" t="s">
        <v>20782</v>
      </c>
      <c r="H2558" s="262" t="s">
        <v>7751</v>
      </c>
      <c r="I2558" s="263" t="s">
        <v>772</v>
      </c>
      <c r="J2558" s="264" t="s">
        <v>20781</v>
      </c>
      <c r="K2558" s="264" t="s">
        <v>20783</v>
      </c>
    </row>
    <row r="2559" spans="1:11" ht="12.75" x14ac:dyDescent="0.2">
      <c r="A2559" s="261">
        <v>72341</v>
      </c>
      <c r="B2559" s="262" t="s">
        <v>7752</v>
      </c>
      <c r="C2559" s="263" t="s">
        <v>772</v>
      </c>
      <c r="D2559" s="264" t="s">
        <v>20784</v>
      </c>
      <c r="F2559" s="266"/>
      <c r="G2559" s="261" t="s">
        <v>20785</v>
      </c>
      <c r="H2559" s="262" t="s">
        <v>7752</v>
      </c>
      <c r="I2559" s="263" t="s">
        <v>772</v>
      </c>
      <c r="J2559" s="264" t="s">
        <v>20784</v>
      </c>
      <c r="K2559" s="264" t="s">
        <v>20786</v>
      </c>
    </row>
    <row r="2560" spans="1:11" ht="12.75" x14ac:dyDescent="0.2">
      <c r="A2560" s="261">
        <v>72343</v>
      </c>
      <c r="B2560" s="262" t="s">
        <v>7753</v>
      </c>
      <c r="C2560" s="263" t="s">
        <v>772</v>
      </c>
      <c r="D2560" s="264" t="s">
        <v>20787</v>
      </c>
      <c r="F2560" s="266"/>
      <c r="G2560" s="261" t="s">
        <v>20788</v>
      </c>
      <c r="H2560" s="262" t="s">
        <v>7753</v>
      </c>
      <c r="I2560" s="263" t="s">
        <v>772</v>
      </c>
      <c r="J2560" s="264" t="s">
        <v>20787</v>
      </c>
      <c r="K2560" s="264" t="s">
        <v>13864</v>
      </c>
    </row>
    <row r="2561" spans="1:11" ht="12.75" x14ac:dyDescent="0.2">
      <c r="A2561" s="261">
        <v>72344</v>
      </c>
      <c r="B2561" s="262" t="s">
        <v>7754</v>
      </c>
      <c r="C2561" s="263" t="s">
        <v>772</v>
      </c>
      <c r="D2561" s="264" t="s">
        <v>20789</v>
      </c>
      <c r="F2561" s="266"/>
      <c r="G2561" s="261" t="s">
        <v>20790</v>
      </c>
      <c r="H2561" s="262" t="s">
        <v>7754</v>
      </c>
      <c r="I2561" s="263" t="s">
        <v>772</v>
      </c>
      <c r="J2561" s="264" t="s">
        <v>20789</v>
      </c>
      <c r="K2561" s="264" t="s">
        <v>20791</v>
      </c>
    </row>
    <row r="2562" spans="1:11" ht="12.75" x14ac:dyDescent="0.2">
      <c r="A2562" s="261">
        <v>72345</v>
      </c>
      <c r="B2562" s="262" t="s">
        <v>7755</v>
      </c>
      <c r="C2562" s="263" t="s">
        <v>772</v>
      </c>
      <c r="D2562" s="264" t="s">
        <v>20792</v>
      </c>
      <c r="F2562" s="266"/>
      <c r="G2562" s="261" t="s">
        <v>20793</v>
      </c>
      <c r="H2562" s="262" t="s">
        <v>7755</v>
      </c>
      <c r="I2562" s="263" t="s">
        <v>772</v>
      </c>
      <c r="J2562" s="264" t="s">
        <v>20792</v>
      </c>
      <c r="K2562" s="264" t="s">
        <v>20794</v>
      </c>
    </row>
    <row r="2563" spans="1:11" ht="25.5" x14ac:dyDescent="0.2">
      <c r="A2563" s="268" t="s">
        <v>7756</v>
      </c>
      <c r="B2563" s="262" t="s">
        <v>7757</v>
      </c>
      <c r="C2563" s="263" t="s">
        <v>772</v>
      </c>
      <c r="D2563" s="264" t="s">
        <v>20795</v>
      </c>
      <c r="F2563" s="266"/>
      <c r="G2563" s="261" t="s">
        <v>7756</v>
      </c>
      <c r="H2563" s="262" t="s">
        <v>7757</v>
      </c>
      <c r="I2563" s="263" t="s">
        <v>772</v>
      </c>
      <c r="J2563" s="264" t="s">
        <v>20795</v>
      </c>
      <c r="K2563" s="264" t="s">
        <v>20796</v>
      </c>
    </row>
    <row r="2564" spans="1:11" ht="25.5" x14ac:dyDescent="0.2">
      <c r="A2564" s="268" t="s">
        <v>7758</v>
      </c>
      <c r="B2564" s="262" t="s">
        <v>7759</v>
      </c>
      <c r="C2564" s="263" t="s">
        <v>772</v>
      </c>
      <c r="D2564" s="264" t="s">
        <v>8962</v>
      </c>
      <c r="F2564" s="266"/>
      <c r="G2564" s="261" t="s">
        <v>7758</v>
      </c>
      <c r="H2564" s="262" t="s">
        <v>7759</v>
      </c>
      <c r="I2564" s="263" t="s">
        <v>772</v>
      </c>
      <c r="J2564" s="264" t="s">
        <v>8962</v>
      </c>
      <c r="K2564" s="264" t="s">
        <v>8984</v>
      </c>
    </row>
    <row r="2565" spans="1:11" ht="25.5" x14ac:dyDescent="0.2">
      <c r="A2565" s="268" t="s">
        <v>7760</v>
      </c>
      <c r="B2565" s="262" t="s">
        <v>7761</v>
      </c>
      <c r="C2565" s="263" t="s">
        <v>772</v>
      </c>
      <c r="D2565" s="264" t="s">
        <v>12246</v>
      </c>
      <c r="F2565" s="266"/>
      <c r="G2565" s="261" t="s">
        <v>7760</v>
      </c>
      <c r="H2565" s="262" t="s">
        <v>7761</v>
      </c>
      <c r="I2565" s="263" t="s">
        <v>772</v>
      </c>
      <c r="J2565" s="264" t="s">
        <v>12246</v>
      </c>
      <c r="K2565" s="264" t="s">
        <v>15117</v>
      </c>
    </row>
    <row r="2566" spans="1:11" ht="25.5" x14ac:dyDescent="0.2">
      <c r="A2566" s="268" t="s">
        <v>7763</v>
      </c>
      <c r="B2566" s="262" t="s">
        <v>7764</v>
      </c>
      <c r="C2566" s="263" t="s">
        <v>772</v>
      </c>
      <c r="D2566" s="264" t="s">
        <v>20797</v>
      </c>
      <c r="F2566" s="266"/>
      <c r="G2566" s="261" t="s">
        <v>7763</v>
      </c>
      <c r="H2566" s="262" t="s">
        <v>7764</v>
      </c>
      <c r="I2566" s="263" t="s">
        <v>772</v>
      </c>
      <c r="J2566" s="264" t="s">
        <v>20797</v>
      </c>
      <c r="K2566" s="264" t="s">
        <v>20798</v>
      </c>
    </row>
    <row r="2567" spans="1:11" ht="25.5" x14ac:dyDescent="0.2">
      <c r="A2567" s="268" t="s">
        <v>7765</v>
      </c>
      <c r="B2567" s="262" t="s">
        <v>7766</v>
      </c>
      <c r="C2567" s="263" t="s">
        <v>772</v>
      </c>
      <c r="D2567" s="264" t="s">
        <v>20799</v>
      </c>
      <c r="F2567" s="266"/>
      <c r="G2567" s="261" t="s">
        <v>7765</v>
      </c>
      <c r="H2567" s="262" t="s">
        <v>7766</v>
      </c>
      <c r="I2567" s="263" t="s">
        <v>772</v>
      </c>
      <c r="J2567" s="264" t="s">
        <v>20799</v>
      </c>
      <c r="K2567" s="264" t="s">
        <v>19623</v>
      </c>
    </row>
    <row r="2568" spans="1:11" ht="25.5" x14ac:dyDescent="0.2">
      <c r="A2568" s="268" t="s">
        <v>7767</v>
      </c>
      <c r="B2568" s="262" t="s">
        <v>7768</v>
      </c>
      <c r="C2568" s="263" t="s">
        <v>772</v>
      </c>
      <c r="D2568" s="264" t="s">
        <v>20800</v>
      </c>
      <c r="F2568" s="266"/>
      <c r="G2568" s="261" t="s">
        <v>7767</v>
      </c>
      <c r="H2568" s="262" t="s">
        <v>7768</v>
      </c>
      <c r="I2568" s="263" t="s">
        <v>772</v>
      </c>
      <c r="J2568" s="264" t="s">
        <v>20800</v>
      </c>
      <c r="K2568" s="264" t="s">
        <v>14330</v>
      </c>
    </row>
    <row r="2569" spans="1:11" ht="25.5" x14ac:dyDescent="0.2">
      <c r="A2569" s="268" t="s">
        <v>7769</v>
      </c>
      <c r="B2569" s="262" t="s">
        <v>7770</v>
      </c>
      <c r="C2569" s="263" t="s">
        <v>772</v>
      </c>
      <c r="D2569" s="264" t="s">
        <v>20801</v>
      </c>
      <c r="F2569" s="266"/>
      <c r="G2569" s="261" t="s">
        <v>7769</v>
      </c>
      <c r="H2569" s="262" t="s">
        <v>7770</v>
      </c>
      <c r="I2569" s="263" t="s">
        <v>772</v>
      </c>
      <c r="J2569" s="264" t="s">
        <v>20801</v>
      </c>
      <c r="K2569" s="264" t="s">
        <v>20802</v>
      </c>
    </row>
    <row r="2570" spans="1:11" ht="25.5" x14ac:dyDescent="0.2">
      <c r="A2570" s="268" t="s">
        <v>7771</v>
      </c>
      <c r="B2570" s="262" t="s">
        <v>7772</v>
      </c>
      <c r="C2570" s="263" t="s">
        <v>772</v>
      </c>
      <c r="D2570" s="264" t="s">
        <v>20803</v>
      </c>
      <c r="F2570" s="266"/>
      <c r="G2570" s="261" t="s">
        <v>7771</v>
      </c>
      <c r="H2570" s="262" t="s">
        <v>7772</v>
      </c>
      <c r="I2570" s="263" t="s">
        <v>772</v>
      </c>
      <c r="J2570" s="264" t="s">
        <v>20803</v>
      </c>
      <c r="K2570" s="264" t="s">
        <v>20804</v>
      </c>
    </row>
    <row r="2571" spans="1:11" ht="25.5" x14ac:dyDescent="0.2">
      <c r="A2571" s="268" t="s">
        <v>7773</v>
      </c>
      <c r="B2571" s="262" t="s">
        <v>7774</v>
      </c>
      <c r="C2571" s="263" t="s">
        <v>772</v>
      </c>
      <c r="D2571" s="264" t="s">
        <v>20805</v>
      </c>
      <c r="F2571" s="266"/>
      <c r="G2571" s="261" t="s">
        <v>7773</v>
      </c>
      <c r="H2571" s="262" t="s">
        <v>7774</v>
      </c>
      <c r="I2571" s="263" t="s">
        <v>772</v>
      </c>
      <c r="J2571" s="264" t="s">
        <v>20805</v>
      </c>
      <c r="K2571" s="264" t="s">
        <v>20806</v>
      </c>
    </row>
    <row r="2572" spans="1:11" ht="25.5" x14ac:dyDescent="0.2">
      <c r="A2572" s="268" t="s">
        <v>7775</v>
      </c>
      <c r="B2572" s="262" t="s">
        <v>7776</v>
      </c>
      <c r="C2572" s="263" t="s">
        <v>772</v>
      </c>
      <c r="D2572" s="264" t="s">
        <v>20807</v>
      </c>
      <c r="F2572" s="266"/>
      <c r="G2572" s="261" t="s">
        <v>7775</v>
      </c>
      <c r="H2572" s="262" t="s">
        <v>7776</v>
      </c>
      <c r="I2572" s="263" t="s">
        <v>772</v>
      </c>
      <c r="J2572" s="264" t="s">
        <v>20807</v>
      </c>
      <c r="K2572" s="264" t="s">
        <v>20808</v>
      </c>
    </row>
    <row r="2573" spans="1:11" ht="25.5" x14ac:dyDescent="0.2">
      <c r="A2573" s="268" t="s">
        <v>7777</v>
      </c>
      <c r="B2573" s="262" t="s">
        <v>7778</v>
      </c>
      <c r="C2573" s="263" t="s">
        <v>772</v>
      </c>
      <c r="D2573" s="264" t="s">
        <v>20809</v>
      </c>
      <c r="F2573" s="266"/>
      <c r="G2573" s="261" t="s">
        <v>7777</v>
      </c>
      <c r="H2573" s="262" t="s">
        <v>7778</v>
      </c>
      <c r="I2573" s="263" t="s">
        <v>772</v>
      </c>
      <c r="J2573" s="264" t="s">
        <v>20809</v>
      </c>
      <c r="K2573" s="264" t="s">
        <v>20810</v>
      </c>
    </row>
    <row r="2574" spans="1:11" ht="25.5" x14ac:dyDescent="0.2">
      <c r="A2574" s="268" t="s">
        <v>7779</v>
      </c>
      <c r="B2574" s="262" t="s">
        <v>7780</v>
      </c>
      <c r="C2574" s="263" t="s">
        <v>772</v>
      </c>
      <c r="D2574" s="264" t="s">
        <v>20811</v>
      </c>
      <c r="F2574" s="266"/>
      <c r="G2574" s="261" t="s">
        <v>7779</v>
      </c>
      <c r="H2574" s="262" t="s">
        <v>7780</v>
      </c>
      <c r="I2574" s="263" t="s">
        <v>772</v>
      </c>
      <c r="J2574" s="264" t="s">
        <v>20811</v>
      </c>
      <c r="K2574" s="264" t="s">
        <v>20812</v>
      </c>
    </row>
    <row r="2575" spans="1:11" ht="38.25" x14ac:dyDescent="0.2">
      <c r="A2575" s="268" t="s">
        <v>7782</v>
      </c>
      <c r="B2575" s="262" t="s">
        <v>7783</v>
      </c>
      <c r="C2575" s="263" t="s">
        <v>772</v>
      </c>
      <c r="D2575" s="264" t="s">
        <v>14428</v>
      </c>
      <c r="F2575" s="266"/>
      <c r="G2575" s="261" t="s">
        <v>7782</v>
      </c>
      <c r="H2575" s="262" t="s">
        <v>7783</v>
      </c>
      <c r="I2575" s="263" t="s">
        <v>772</v>
      </c>
      <c r="J2575" s="264" t="s">
        <v>14428</v>
      </c>
      <c r="K2575" s="264" t="s">
        <v>20813</v>
      </c>
    </row>
    <row r="2576" spans="1:11" ht="38.25" x14ac:dyDescent="0.2">
      <c r="A2576" s="268" t="s">
        <v>7784</v>
      </c>
      <c r="B2576" s="262" t="s">
        <v>7785</v>
      </c>
      <c r="C2576" s="263" t="s">
        <v>772</v>
      </c>
      <c r="D2576" s="264" t="s">
        <v>20814</v>
      </c>
      <c r="F2576" s="266"/>
      <c r="G2576" s="261" t="s">
        <v>7784</v>
      </c>
      <c r="H2576" s="262" t="s">
        <v>7785</v>
      </c>
      <c r="I2576" s="263" t="s">
        <v>772</v>
      </c>
      <c r="J2576" s="264" t="s">
        <v>20814</v>
      </c>
      <c r="K2576" s="264" t="s">
        <v>20815</v>
      </c>
    </row>
    <row r="2577" spans="1:11" ht="38.25" x14ac:dyDescent="0.2">
      <c r="A2577" s="268" t="s">
        <v>7786</v>
      </c>
      <c r="B2577" s="262" t="s">
        <v>7787</v>
      </c>
      <c r="C2577" s="263" t="s">
        <v>772</v>
      </c>
      <c r="D2577" s="264" t="s">
        <v>20816</v>
      </c>
      <c r="F2577" s="266"/>
      <c r="G2577" s="261" t="s">
        <v>7786</v>
      </c>
      <c r="H2577" s="262" t="s">
        <v>7787</v>
      </c>
      <c r="I2577" s="263" t="s">
        <v>772</v>
      </c>
      <c r="J2577" s="264" t="s">
        <v>20816</v>
      </c>
      <c r="K2577" s="264" t="s">
        <v>20817</v>
      </c>
    </row>
    <row r="2578" spans="1:11" ht="38.25" x14ac:dyDescent="0.2">
      <c r="A2578" s="268" t="s">
        <v>7788</v>
      </c>
      <c r="B2578" s="262" t="s">
        <v>7789</v>
      </c>
      <c r="C2578" s="263" t="s">
        <v>772</v>
      </c>
      <c r="D2578" s="264" t="s">
        <v>20818</v>
      </c>
      <c r="F2578" s="266"/>
      <c r="G2578" s="261" t="s">
        <v>7788</v>
      </c>
      <c r="H2578" s="262" t="s">
        <v>7789</v>
      </c>
      <c r="I2578" s="263" t="s">
        <v>772</v>
      </c>
      <c r="J2578" s="264" t="s">
        <v>20818</v>
      </c>
      <c r="K2578" s="264" t="s">
        <v>20819</v>
      </c>
    </row>
    <row r="2579" spans="1:11" ht="38.25" x14ac:dyDescent="0.2">
      <c r="A2579" s="268" t="s">
        <v>7790</v>
      </c>
      <c r="B2579" s="262" t="s">
        <v>7791</v>
      </c>
      <c r="C2579" s="263" t="s">
        <v>772</v>
      </c>
      <c r="D2579" s="264" t="s">
        <v>20820</v>
      </c>
      <c r="F2579" s="266"/>
      <c r="G2579" s="261" t="s">
        <v>7790</v>
      </c>
      <c r="H2579" s="262" t="s">
        <v>7791</v>
      </c>
      <c r="I2579" s="263" t="s">
        <v>772</v>
      </c>
      <c r="J2579" s="264" t="s">
        <v>20820</v>
      </c>
      <c r="K2579" s="264" t="s">
        <v>20821</v>
      </c>
    </row>
    <row r="2580" spans="1:11" ht="12.75" x14ac:dyDescent="0.2">
      <c r="A2580" s="261">
        <v>83372</v>
      </c>
      <c r="B2580" s="262" t="s">
        <v>7792</v>
      </c>
      <c r="C2580" s="263" t="s">
        <v>772</v>
      </c>
      <c r="D2580" s="264" t="s">
        <v>20822</v>
      </c>
      <c r="F2580" s="266"/>
      <c r="G2580" s="261" t="s">
        <v>20823</v>
      </c>
      <c r="H2580" s="262" t="s">
        <v>7792</v>
      </c>
      <c r="I2580" s="263" t="s">
        <v>772</v>
      </c>
      <c r="J2580" s="264" t="s">
        <v>20822</v>
      </c>
      <c r="K2580" s="264" t="s">
        <v>20824</v>
      </c>
    </row>
    <row r="2581" spans="1:11" ht="38.25" x14ac:dyDescent="0.2">
      <c r="A2581" s="261">
        <v>83463</v>
      </c>
      <c r="B2581" s="262" t="s">
        <v>7793</v>
      </c>
      <c r="C2581" s="263" t="s">
        <v>772</v>
      </c>
      <c r="D2581" s="264" t="s">
        <v>13884</v>
      </c>
      <c r="F2581" s="266"/>
      <c r="G2581" s="261" t="s">
        <v>20825</v>
      </c>
      <c r="H2581" s="262" t="s">
        <v>7793</v>
      </c>
      <c r="I2581" s="263" t="s">
        <v>772</v>
      </c>
      <c r="J2581" s="264" t="s">
        <v>13884</v>
      </c>
      <c r="K2581" s="264" t="s">
        <v>20826</v>
      </c>
    </row>
    <row r="2582" spans="1:11" ht="25.5" x14ac:dyDescent="0.2">
      <c r="A2582" s="261">
        <v>84402</v>
      </c>
      <c r="B2582" s="262" t="s">
        <v>7794</v>
      </c>
      <c r="C2582" s="263" t="s">
        <v>772</v>
      </c>
      <c r="D2582" s="264" t="s">
        <v>20827</v>
      </c>
      <c r="F2582" s="266"/>
      <c r="G2582" s="261" t="s">
        <v>20828</v>
      </c>
      <c r="H2582" s="262" t="s">
        <v>7794</v>
      </c>
      <c r="I2582" s="263" t="s">
        <v>772</v>
      </c>
      <c r="J2582" s="264" t="s">
        <v>20827</v>
      </c>
      <c r="K2582" s="264" t="s">
        <v>20829</v>
      </c>
    </row>
    <row r="2583" spans="1:11" ht="25.5" x14ac:dyDescent="0.2">
      <c r="A2583" s="261">
        <v>93653</v>
      </c>
      <c r="B2583" s="262" t="s">
        <v>7796</v>
      </c>
      <c r="C2583" s="263" t="s">
        <v>772</v>
      </c>
      <c r="D2583" s="264" t="s">
        <v>8970</v>
      </c>
      <c r="F2583" s="266"/>
      <c r="G2583" s="261" t="s">
        <v>20830</v>
      </c>
      <c r="H2583" s="262" t="s">
        <v>7796</v>
      </c>
      <c r="I2583" s="263" t="s">
        <v>772</v>
      </c>
      <c r="J2583" s="264" t="s">
        <v>8970</v>
      </c>
      <c r="K2583" s="264" t="s">
        <v>20831</v>
      </c>
    </row>
    <row r="2584" spans="1:11" ht="25.5" x14ac:dyDescent="0.2">
      <c r="A2584" s="261">
        <v>93654</v>
      </c>
      <c r="B2584" s="262" t="s">
        <v>7798</v>
      </c>
      <c r="C2584" s="263" t="s">
        <v>772</v>
      </c>
      <c r="D2584" s="264" t="s">
        <v>20832</v>
      </c>
      <c r="F2584" s="266"/>
      <c r="G2584" s="261" t="s">
        <v>20833</v>
      </c>
      <c r="H2584" s="262" t="s">
        <v>7798</v>
      </c>
      <c r="I2584" s="263" t="s">
        <v>772</v>
      </c>
      <c r="J2584" s="264" t="s">
        <v>20832</v>
      </c>
      <c r="K2584" s="264" t="s">
        <v>13127</v>
      </c>
    </row>
    <row r="2585" spans="1:11" ht="25.5" x14ac:dyDescent="0.2">
      <c r="A2585" s="261">
        <v>93655</v>
      </c>
      <c r="B2585" s="262" t="s">
        <v>7800</v>
      </c>
      <c r="C2585" s="263" t="s">
        <v>772</v>
      </c>
      <c r="D2585" s="264" t="s">
        <v>13666</v>
      </c>
      <c r="F2585" s="266"/>
      <c r="G2585" s="261" t="s">
        <v>20834</v>
      </c>
      <c r="H2585" s="262" t="s">
        <v>7800</v>
      </c>
      <c r="I2585" s="263" t="s">
        <v>772</v>
      </c>
      <c r="J2585" s="264" t="s">
        <v>13666</v>
      </c>
      <c r="K2585" s="264" t="s">
        <v>14557</v>
      </c>
    </row>
    <row r="2586" spans="1:11" ht="25.5" x14ac:dyDescent="0.2">
      <c r="A2586" s="261">
        <v>93656</v>
      </c>
      <c r="B2586" s="262" t="s">
        <v>7802</v>
      </c>
      <c r="C2586" s="263" t="s">
        <v>772</v>
      </c>
      <c r="D2586" s="264" t="s">
        <v>13666</v>
      </c>
      <c r="F2586" s="266"/>
      <c r="G2586" s="261" t="s">
        <v>20835</v>
      </c>
      <c r="H2586" s="262" t="s">
        <v>7802</v>
      </c>
      <c r="I2586" s="263" t="s">
        <v>772</v>
      </c>
      <c r="J2586" s="264" t="s">
        <v>13666</v>
      </c>
      <c r="K2586" s="264" t="s">
        <v>14557</v>
      </c>
    </row>
    <row r="2587" spans="1:11" ht="25.5" x14ac:dyDescent="0.2">
      <c r="A2587" s="261">
        <v>93657</v>
      </c>
      <c r="B2587" s="262" t="s">
        <v>7803</v>
      </c>
      <c r="C2587" s="263" t="s">
        <v>772</v>
      </c>
      <c r="D2587" s="264" t="s">
        <v>20836</v>
      </c>
      <c r="F2587" s="266"/>
      <c r="G2587" s="261" t="s">
        <v>20837</v>
      </c>
      <c r="H2587" s="262" t="s">
        <v>7803</v>
      </c>
      <c r="I2587" s="263" t="s">
        <v>772</v>
      </c>
      <c r="J2587" s="264" t="s">
        <v>20836</v>
      </c>
      <c r="K2587" s="264" t="s">
        <v>16157</v>
      </c>
    </row>
    <row r="2588" spans="1:11" ht="25.5" x14ac:dyDescent="0.2">
      <c r="A2588" s="261">
        <v>93658</v>
      </c>
      <c r="B2588" s="262" t="s">
        <v>7805</v>
      </c>
      <c r="C2588" s="263" t="s">
        <v>772</v>
      </c>
      <c r="D2588" s="264" t="s">
        <v>20838</v>
      </c>
      <c r="F2588" s="266"/>
      <c r="G2588" s="261" t="s">
        <v>20839</v>
      </c>
      <c r="H2588" s="262" t="s">
        <v>7805</v>
      </c>
      <c r="I2588" s="263" t="s">
        <v>772</v>
      </c>
      <c r="J2588" s="264" t="s">
        <v>20838</v>
      </c>
      <c r="K2588" s="264" t="s">
        <v>12932</v>
      </c>
    </row>
    <row r="2589" spans="1:11" ht="25.5" x14ac:dyDescent="0.2">
      <c r="A2589" s="261">
        <v>93659</v>
      </c>
      <c r="B2589" s="262" t="s">
        <v>7806</v>
      </c>
      <c r="C2589" s="263" t="s">
        <v>772</v>
      </c>
      <c r="D2589" s="264" t="s">
        <v>5062</v>
      </c>
      <c r="F2589" s="266"/>
      <c r="G2589" s="261" t="s">
        <v>20840</v>
      </c>
      <c r="H2589" s="262" t="s">
        <v>7806</v>
      </c>
      <c r="I2589" s="263" t="s">
        <v>772</v>
      </c>
      <c r="J2589" s="264" t="s">
        <v>5062</v>
      </c>
      <c r="K2589" s="264" t="s">
        <v>4971</v>
      </c>
    </row>
    <row r="2590" spans="1:11" ht="12.75" x14ac:dyDescent="0.2">
      <c r="A2590" s="261">
        <v>93660</v>
      </c>
      <c r="B2590" s="262" t="s">
        <v>7807</v>
      </c>
      <c r="C2590" s="263" t="s">
        <v>772</v>
      </c>
      <c r="D2590" s="264" t="s">
        <v>14346</v>
      </c>
      <c r="F2590" s="266"/>
      <c r="G2590" s="261" t="s">
        <v>20841</v>
      </c>
      <c r="H2590" s="262" t="s">
        <v>7807</v>
      </c>
      <c r="I2590" s="263" t="s">
        <v>772</v>
      </c>
      <c r="J2590" s="264" t="s">
        <v>14346</v>
      </c>
      <c r="K2590" s="264" t="s">
        <v>20842</v>
      </c>
    </row>
    <row r="2591" spans="1:11" ht="12.75" x14ac:dyDescent="0.2">
      <c r="A2591" s="261">
        <v>93661</v>
      </c>
      <c r="B2591" s="262" t="s">
        <v>7809</v>
      </c>
      <c r="C2591" s="263" t="s">
        <v>772</v>
      </c>
      <c r="D2591" s="264" t="s">
        <v>20843</v>
      </c>
      <c r="F2591" s="266"/>
      <c r="G2591" s="261" t="s">
        <v>20844</v>
      </c>
      <c r="H2591" s="262" t="s">
        <v>7809</v>
      </c>
      <c r="I2591" s="263" t="s">
        <v>772</v>
      </c>
      <c r="J2591" s="264" t="s">
        <v>20843</v>
      </c>
      <c r="K2591" s="264" t="s">
        <v>20845</v>
      </c>
    </row>
    <row r="2592" spans="1:11" ht="12.75" x14ac:dyDescent="0.2">
      <c r="A2592" s="261">
        <v>93662</v>
      </c>
      <c r="B2592" s="262" t="s">
        <v>7810</v>
      </c>
      <c r="C2592" s="263" t="s">
        <v>772</v>
      </c>
      <c r="D2592" s="264" t="s">
        <v>14203</v>
      </c>
      <c r="F2592" s="266"/>
      <c r="G2592" s="261" t="s">
        <v>20846</v>
      </c>
      <c r="H2592" s="262" t="s">
        <v>7810</v>
      </c>
      <c r="I2592" s="263" t="s">
        <v>772</v>
      </c>
      <c r="J2592" s="264" t="s">
        <v>14203</v>
      </c>
      <c r="K2592" s="264" t="s">
        <v>20847</v>
      </c>
    </row>
    <row r="2593" spans="1:11" ht="12.75" x14ac:dyDescent="0.2">
      <c r="A2593" s="261">
        <v>93663</v>
      </c>
      <c r="B2593" s="262" t="s">
        <v>7811</v>
      </c>
      <c r="C2593" s="263" t="s">
        <v>772</v>
      </c>
      <c r="D2593" s="264" t="s">
        <v>14203</v>
      </c>
      <c r="F2593" s="266"/>
      <c r="G2593" s="261" t="s">
        <v>20848</v>
      </c>
      <c r="H2593" s="262" t="s">
        <v>7811</v>
      </c>
      <c r="I2593" s="263" t="s">
        <v>772</v>
      </c>
      <c r="J2593" s="264" t="s">
        <v>14203</v>
      </c>
      <c r="K2593" s="264" t="s">
        <v>20847</v>
      </c>
    </row>
    <row r="2594" spans="1:11" ht="12.75" x14ac:dyDescent="0.2">
      <c r="A2594" s="261">
        <v>93664</v>
      </c>
      <c r="B2594" s="262" t="s">
        <v>7812</v>
      </c>
      <c r="C2594" s="263" t="s">
        <v>772</v>
      </c>
      <c r="D2594" s="264" t="s">
        <v>5020</v>
      </c>
      <c r="F2594" s="266"/>
      <c r="G2594" s="261" t="s">
        <v>20849</v>
      </c>
      <c r="H2594" s="262" t="s">
        <v>7812</v>
      </c>
      <c r="I2594" s="263" t="s">
        <v>772</v>
      </c>
      <c r="J2594" s="264" t="s">
        <v>5020</v>
      </c>
      <c r="K2594" s="264" t="s">
        <v>20850</v>
      </c>
    </row>
    <row r="2595" spans="1:11" ht="12.75" x14ac:dyDescent="0.2">
      <c r="A2595" s="261">
        <v>93665</v>
      </c>
      <c r="B2595" s="262" t="s">
        <v>7813</v>
      </c>
      <c r="C2595" s="263" t="s">
        <v>772</v>
      </c>
      <c r="D2595" s="264" t="s">
        <v>14002</v>
      </c>
      <c r="F2595" s="266"/>
      <c r="G2595" s="261" t="s">
        <v>20851</v>
      </c>
      <c r="H2595" s="262" t="s">
        <v>7813</v>
      </c>
      <c r="I2595" s="263" t="s">
        <v>772</v>
      </c>
      <c r="J2595" s="264" t="s">
        <v>14002</v>
      </c>
      <c r="K2595" s="264" t="s">
        <v>20852</v>
      </c>
    </row>
    <row r="2596" spans="1:11" ht="12.75" x14ac:dyDescent="0.2">
      <c r="A2596" s="261">
        <v>93666</v>
      </c>
      <c r="B2596" s="262" t="s">
        <v>7814</v>
      </c>
      <c r="C2596" s="263" t="s">
        <v>772</v>
      </c>
      <c r="D2596" s="264" t="s">
        <v>20853</v>
      </c>
      <c r="F2596" s="266"/>
      <c r="G2596" s="261" t="s">
        <v>20854</v>
      </c>
      <c r="H2596" s="262" t="s">
        <v>7814</v>
      </c>
      <c r="I2596" s="263" t="s">
        <v>772</v>
      </c>
      <c r="J2596" s="264" t="s">
        <v>20853</v>
      </c>
      <c r="K2596" s="264" t="s">
        <v>13011</v>
      </c>
    </row>
    <row r="2597" spans="1:11" ht="25.5" x14ac:dyDescent="0.2">
      <c r="A2597" s="261">
        <v>93667</v>
      </c>
      <c r="B2597" s="262" t="s">
        <v>7815</v>
      </c>
      <c r="C2597" s="263" t="s">
        <v>772</v>
      </c>
      <c r="D2597" s="264" t="s">
        <v>20855</v>
      </c>
      <c r="F2597" s="266"/>
      <c r="G2597" s="261" t="s">
        <v>20856</v>
      </c>
      <c r="H2597" s="262" t="s">
        <v>7815</v>
      </c>
      <c r="I2597" s="263" t="s">
        <v>772</v>
      </c>
      <c r="J2597" s="264" t="s">
        <v>20855</v>
      </c>
      <c r="K2597" s="264" t="s">
        <v>20857</v>
      </c>
    </row>
    <row r="2598" spans="1:11" ht="25.5" x14ac:dyDescent="0.2">
      <c r="A2598" s="261">
        <v>93668</v>
      </c>
      <c r="B2598" s="262" t="s">
        <v>7817</v>
      </c>
      <c r="C2598" s="263" t="s">
        <v>772</v>
      </c>
      <c r="D2598" s="264" t="s">
        <v>20858</v>
      </c>
      <c r="F2598" s="266"/>
      <c r="G2598" s="261" t="s">
        <v>20859</v>
      </c>
      <c r="H2598" s="262" t="s">
        <v>7817</v>
      </c>
      <c r="I2598" s="263" t="s">
        <v>772</v>
      </c>
      <c r="J2598" s="264" t="s">
        <v>20858</v>
      </c>
      <c r="K2598" s="264" t="s">
        <v>13856</v>
      </c>
    </row>
    <row r="2599" spans="1:11" ht="25.5" x14ac:dyDescent="0.2">
      <c r="A2599" s="261">
        <v>93669</v>
      </c>
      <c r="B2599" s="262" t="s">
        <v>7818</v>
      </c>
      <c r="C2599" s="263" t="s">
        <v>772</v>
      </c>
      <c r="D2599" s="264" t="s">
        <v>20860</v>
      </c>
      <c r="F2599" s="266"/>
      <c r="G2599" s="261" t="s">
        <v>20861</v>
      </c>
      <c r="H2599" s="262" t="s">
        <v>7818</v>
      </c>
      <c r="I2599" s="263" t="s">
        <v>772</v>
      </c>
      <c r="J2599" s="264" t="s">
        <v>20860</v>
      </c>
      <c r="K2599" s="264" t="s">
        <v>16548</v>
      </c>
    </row>
    <row r="2600" spans="1:11" ht="25.5" x14ac:dyDescent="0.2">
      <c r="A2600" s="261">
        <v>93670</v>
      </c>
      <c r="B2600" s="262" t="s">
        <v>7820</v>
      </c>
      <c r="C2600" s="263" t="s">
        <v>772</v>
      </c>
      <c r="D2600" s="264" t="s">
        <v>20860</v>
      </c>
      <c r="F2600" s="266"/>
      <c r="G2600" s="261" t="s">
        <v>20862</v>
      </c>
      <c r="H2600" s="262" t="s">
        <v>7820</v>
      </c>
      <c r="I2600" s="263" t="s">
        <v>772</v>
      </c>
      <c r="J2600" s="264" t="s">
        <v>20860</v>
      </c>
      <c r="K2600" s="264" t="s">
        <v>16548</v>
      </c>
    </row>
    <row r="2601" spans="1:11" ht="25.5" x14ac:dyDescent="0.2">
      <c r="A2601" s="261">
        <v>93671</v>
      </c>
      <c r="B2601" s="262" t="s">
        <v>7821</v>
      </c>
      <c r="C2601" s="263" t="s">
        <v>772</v>
      </c>
      <c r="D2601" s="264" t="s">
        <v>20863</v>
      </c>
      <c r="F2601" s="266"/>
      <c r="G2601" s="261" t="s">
        <v>20864</v>
      </c>
      <c r="H2601" s="262" t="s">
        <v>7821</v>
      </c>
      <c r="I2601" s="263" t="s">
        <v>772</v>
      </c>
      <c r="J2601" s="264" t="s">
        <v>20863</v>
      </c>
      <c r="K2601" s="264" t="s">
        <v>20865</v>
      </c>
    </row>
    <row r="2602" spans="1:11" ht="25.5" x14ac:dyDescent="0.2">
      <c r="A2602" s="261">
        <v>93672</v>
      </c>
      <c r="B2602" s="262" t="s">
        <v>7822</v>
      </c>
      <c r="C2602" s="263" t="s">
        <v>772</v>
      </c>
      <c r="D2602" s="264" t="s">
        <v>20866</v>
      </c>
      <c r="F2602" s="266"/>
      <c r="G2602" s="261" t="s">
        <v>20867</v>
      </c>
      <c r="H2602" s="262" t="s">
        <v>7822</v>
      </c>
      <c r="I2602" s="263" t="s">
        <v>772</v>
      </c>
      <c r="J2602" s="264" t="s">
        <v>20866</v>
      </c>
      <c r="K2602" s="264" t="s">
        <v>20868</v>
      </c>
    </row>
    <row r="2603" spans="1:11" ht="25.5" x14ac:dyDescent="0.2">
      <c r="A2603" s="261">
        <v>93673</v>
      </c>
      <c r="B2603" s="262" t="s">
        <v>7823</v>
      </c>
      <c r="C2603" s="263" t="s">
        <v>772</v>
      </c>
      <c r="D2603" s="264" t="s">
        <v>20869</v>
      </c>
      <c r="F2603" s="266"/>
      <c r="G2603" s="261" t="s">
        <v>20870</v>
      </c>
      <c r="H2603" s="262" t="s">
        <v>7823</v>
      </c>
      <c r="I2603" s="263" t="s">
        <v>772</v>
      </c>
      <c r="J2603" s="264" t="s">
        <v>20869</v>
      </c>
      <c r="K2603" s="264" t="s">
        <v>20871</v>
      </c>
    </row>
    <row r="2604" spans="1:11" ht="12.75" x14ac:dyDescent="0.2">
      <c r="A2604" s="261">
        <v>72339</v>
      </c>
      <c r="B2604" s="262" t="s">
        <v>7824</v>
      </c>
      <c r="C2604" s="263" t="s">
        <v>772</v>
      </c>
      <c r="D2604" s="264" t="s">
        <v>14343</v>
      </c>
      <c r="F2604" s="266"/>
      <c r="G2604" s="261" t="s">
        <v>20872</v>
      </c>
      <c r="H2604" s="262" t="s">
        <v>7824</v>
      </c>
      <c r="I2604" s="263" t="s">
        <v>772</v>
      </c>
      <c r="J2604" s="264" t="s">
        <v>14343</v>
      </c>
      <c r="K2604" s="264" t="s">
        <v>20873</v>
      </c>
    </row>
    <row r="2605" spans="1:11" ht="25.5" x14ac:dyDescent="0.2">
      <c r="A2605" s="261">
        <v>83403</v>
      </c>
      <c r="B2605" s="262" t="s">
        <v>7825</v>
      </c>
      <c r="C2605" s="263" t="s">
        <v>772</v>
      </c>
      <c r="D2605" s="264" t="s">
        <v>7826</v>
      </c>
      <c r="F2605" s="266"/>
      <c r="G2605" s="261" t="s">
        <v>20874</v>
      </c>
      <c r="H2605" s="262" t="s">
        <v>7825</v>
      </c>
      <c r="I2605" s="263" t="s">
        <v>772</v>
      </c>
      <c r="J2605" s="264" t="s">
        <v>7826</v>
      </c>
      <c r="K2605" s="264" t="s">
        <v>18743</v>
      </c>
    </row>
    <row r="2606" spans="1:11" ht="12.75" x14ac:dyDescent="0.2">
      <c r="A2606" s="261">
        <v>83465</v>
      </c>
      <c r="B2606" s="262" t="s">
        <v>7827</v>
      </c>
      <c r="C2606" s="263" t="s">
        <v>772</v>
      </c>
      <c r="D2606" s="264" t="s">
        <v>14208</v>
      </c>
      <c r="F2606" s="266"/>
      <c r="G2606" s="261" t="s">
        <v>20875</v>
      </c>
      <c r="H2606" s="262" t="s">
        <v>7827</v>
      </c>
      <c r="I2606" s="263" t="s">
        <v>772</v>
      </c>
      <c r="J2606" s="264" t="s">
        <v>14208</v>
      </c>
      <c r="K2606" s="264" t="s">
        <v>17056</v>
      </c>
    </row>
    <row r="2607" spans="1:11" ht="25.5" x14ac:dyDescent="0.2">
      <c r="A2607" s="261">
        <v>91945</v>
      </c>
      <c r="B2607" s="262" t="s">
        <v>7829</v>
      </c>
      <c r="C2607" s="263" t="s">
        <v>772</v>
      </c>
      <c r="D2607" s="264" t="s">
        <v>12706</v>
      </c>
      <c r="F2607" s="266"/>
      <c r="G2607" s="261" t="s">
        <v>20876</v>
      </c>
      <c r="H2607" s="262" t="s">
        <v>7829</v>
      </c>
      <c r="I2607" s="263" t="s">
        <v>772</v>
      </c>
      <c r="J2607" s="264" t="s">
        <v>12706</v>
      </c>
      <c r="K2607" s="264" t="s">
        <v>7533</v>
      </c>
    </row>
    <row r="2608" spans="1:11" ht="25.5" x14ac:dyDescent="0.2">
      <c r="A2608" s="261">
        <v>91946</v>
      </c>
      <c r="B2608" s="262" t="s">
        <v>7830</v>
      </c>
      <c r="C2608" s="263" t="s">
        <v>772</v>
      </c>
      <c r="D2608" s="264" t="s">
        <v>12547</v>
      </c>
      <c r="F2608" s="266"/>
      <c r="G2608" s="261" t="s">
        <v>20877</v>
      </c>
      <c r="H2608" s="262" t="s">
        <v>7830</v>
      </c>
      <c r="I2608" s="263" t="s">
        <v>772</v>
      </c>
      <c r="J2608" s="264" t="s">
        <v>12547</v>
      </c>
      <c r="K2608" s="264" t="s">
        <v>5023</v>
      </c>
    </row>
    <row r="2609" spans="1:11" ht="25.5" x14ac:dyDescent="0.2">
      <c r="A2609" s="261">
        <v>91947</v>
      </c>
      <c r="B2609" s="262" t="s">
        <v>7831</v>
      </c>
      <c r="C2609" s="263" t="s">
        <v>772</v>
      </c>
      <c r="D2609" s="264" t="s">
        <v>4976</v>
      </c>
      <c r="F2609" s="266"/>
      <c r="G2609" s="261" t="s">
        <v>20878</v>
      </c>
      <c r="H2609" s="262" t="s">
        <v>7831</v>
      </c>
      <c r="I2609" s="263" t="s">
        <v>772</v>
      </c>
      <c r="J2609" s="264" t="s">
        <v>4976</v>
      </c>
      <c r="K2609" s="264" t="s">
        <v>10403</v>
      </c>
    </row>
    <row r="2610" spans="1:11" ht="25.5" x14ac:dyDescent="0.2">
      <c r="A2610" s="261">
        <v>91949</v>
      </c>
      <c r="B2610" s="262" t="s">
        <v>7832</v>
      </c>
      <c r="C2610" s="263" t="s">
        <v>772</v>
      </c>
      <c r="D2610" s="264" t="s">
        <v>9403</v>
      </c>
      <c r="F2610" s="266"/>
      <c r="G2610" s="261" t="s">
        <v>20879</v>
      </c>
      <c r="H2610" s="262" t="s">
        <v>7832</v>
      </c>
      <c r="I2610" s="263" t="s">
        <v>772</v>
      </c>
      <c r="J2610" s="264" t="s">
        <v>9403</v>
      </c>
      <c r="K2610" s="264" t="s">
        <v>12852</v>
      </c>
    </row>
    <row r="2611" spans="1:11" ht="25.5" x14ac:dyDescent="0.2">
      <c r="A2611" s="261">
        <v>91950</v>
      </c>
      <c r="B2611" s="262" t="s">
        <v>7833</v>
      </c>
      <c r="C2611" s="263" t="s">
        <v>772</v>
      </c>
      <c r="D2611" s="264" t="s">
        <v>4191</v>
      </c>
      <c r="F2611" s="266"/>
      <c r="G2611" s="261" t="s">
        <v>20880</v>
      </c>
      <c r="H2611" s="262" t="s">
        <v>7833</v>
      </c>
      <c r="I2611" s="263" t="s">
        <v>772</v>
      </c>
      <c r="J2611" s="264" t="s">
        <v>4191</v>
      </c>
      <c r="K2611" s="264" t="s">
        <v>13643</v>
      </c>
    </row>
    <row r="2612" spans="1:11" ht="25.5" x14ac:dyDescent="0.2">
      <c r="A2612" s="261">
        <v>91951</v>
      </c>
      <c r="B2612" s="262" t="s">
        <v>7834</v>
      </c>
      <c r="C2612" s="263" t="s">
        <v>772</v>
      </c>
      <c r="D2612" s="264" t="s">
        <v>5570</v>
      </c>
      <c r="F2612" s="266"/>
      <c r="G2612" s="261" t="s">
        <v>20881</v>
      </c>
      <c r="H2612" s="262" t="s">
        <v>7834</v>
      </c>
      <c r="I2612" s="263" t="s">
        <v>772</v>
      </c>
      <c r="J2612" s="264" t="s">
        <v>5570</v>
      </c>
      <c r="K2612" s="264" t="s">
        <v>5194</v>
      </c>
    </row>
    <row r="2613" spans="1:11" ht="25.5" x14ac:dyDescent="0.2">
      <c r="A2613" s="261">
        <v>91952</v>
      </c>
      <c r="B2613" s="262" t="s">
        <v>7835</v>
      </c>
      <c r="C2613" s="263" t="s">
        <v>772</v>
      </c>
      <c r="D2613" s="264" t="s">
        <v>5274</v>
      </c>
      <c r="F2613" s="266"/>
      <c r="G2613" s="261" t="s">
        <v>20882</v>
      </c>
      <c r="H2613" s="262" t="s">
        <v>7835</v>
      </c>
      <c r="I2613" s="263" t="s">
        <v>772</v>
      </c>
      <c r="J2613" s="264" t="s">
        <v>5274</v>
      </c>
      <c r="K2613" s="264" t="s">
        <v>13043</v>
      </c>
    </row>
    <row r="2614" spans="1:11" ht="25.5" x14ac:dyDescent="0.2">
      <c r="A2614" s="261">
        <v>91953</v>
      </c>
      <c r="B2614" s="262" t="s">
        <v>7837</v>
      </c>
      <c r="C2614" s="263" t="s">
        <v>772</v>
      </c>
      <c r="D2614" s="264" t="s">
        <v>12250</v>
      </c>
      <c r="F2614" s="266"/>
      <c r="G2614" s="261" t="s">
        <v>20883</v>
      </c>
      <c r="H2614" s="262" t="s">
        <v>7837</v>
      </c>
      <c r="I2614" s="263" t="s">
        <v>772</v>
      </c>
      <c r="J2614" s="264" t="s">
        <v>12250</v>
      </c>
      <c r="K2614" s="264" t="s">
        <v>5097</v>
      </c>
    </row>
    <row r="2615" spans="1:11" ht="25.5" x14ac:dyDescent="0.2">
      <c r="A2615" s="261">
        <v>91954</v>
      </c>
      <c r="B2615" s="262" t="s">
        <v>7839</v>
      </c>
      <c r="C2615" s="263" t="s">
        <v>772</v>
      </c>
      <c r="D2615" s="264" t="s">
        <v>20884</v>
      </c>
      <c r="F2615" s="266"/>
      <c r="G2615" s="261" t="s">
        <v>20885</v>
      </c>
      <c r="H2615" s="262" t="s">
        <v>7839</v>
      </c>
      <c r="I2615" s="263" t="s">
        <v>772</v>
      </c>
      <c r="J2615" s="264" t="s">
        <v>20884</v>
      </c>
      <c r="K2615" s="264" t="s">
        <v>20886</v>
      </c>
    </row>
    <row r="2616" spans="1:11" ht="25.5" x14ac:dyDescent="0.2">
      <c r="A2616" s="261">
        <v>91955</v>
      </c>
      <c r="B2616" s="262" t="s">
        <v>7841</v>
      </c>
      <c r="C2616" s="263" t="s">
        <v>772</v>
      </c>
      <c r="D2616" s="264" t="s">
        <v>15150</v>
      </c>
      <c r="F2616" s="266"/>
      <c r="G2616" s="261" t="s">
        <v>20887</v>
      </c>
      <c r="H2616" s="262" t="s">
        <v>7841</v>
      </c>
      <c r="I2616" s="263" t="s">
        <v>772</v>
      </c>
      <c r="J2616" s="264" t="s">
        <v>15150</v>
      </c>
      <c r="K2616" s="264" t="s">
        <v>13750</v>
      </c>
    </row>
    <row r="2617" spans="1:11" ht="25.5" x14ac:dyDescent="0.2">
      <c r="A2617" s="261">
        <v>91956</v>
      </c>
      <c r="B2617" s="262" t="s">
        <v>7843</v>
      </c>
      <c r="C2617" s="263" t="s">
        <v>772</v>
      </c>
      <c r="D2617" s="264" t="s">
        <v>11305</v>
      </c>
      <c r="F2617" s="266"/>
      <c r="G2617" s="261" t="s">
        <v>20888</v>
      </c>
      <c r="H2617" s="262" t="s">
        <v>7843</v>
      </c>
      <c r="I2617" s="263" t="s">
        <v>772</v>
      </c>
      <c r="J2617" s="264" t="s">
        <v>11305</v>
      </c>
      <c r="K2617" s="264" t="s">
        <v>14356</v>
      </c>
    </row>
    <row r="2618" spans="1:11" ht="25.5" x14ac:dyDescent="0.2">
      <c r="A2618" s="261">
        <v>91957</v>
      </c>
      <c r="B2618" s="262" t="s">
        <v>7845</v>
      </c>
      <c r="C2618" s="263" t="s">
        <v>772</v>
      </c>
      <c r="D2618" s="264" t="s">
        <v>20889</v>
      </c>
      <c r="F2618" s="266"/>
      <c r="G2618" s="261" t="s">
        <v>20890</v>
      </c>
      <c r="H2618" s="262" t="s">
        <v>7845</v>
      </c>
      <c r="I2618" s="263" t="s">
        <v>772</v>
      </c>
      <c r="J2618" s="264" t="s">
        <v>20889</v>
      </c>
      <c r="K2618" s="264" t="s">
        <v>16507</v>
      </c>
    </row>
    <row r="2619" spans="1:11" ht="25.5" x14ac:dyDescent="0.2">
      <c r="A2619" s="261">
        <v>91958</v>
      </c>
      <c r="B2619" s="262" t="s">
        <v>7846</v>
      </c>
      <c r="C2619" s="263" t="s">
        <v>772</v>
      </c>
      <c r="D2619" s="264" t="s">
        <v>12794</v>
      </c>
      <c r="F2619" s="266"/>
      <c r="G2619" s="261" t="s">
        <v>20891</v>
      </c>
      <c r="H2619" s="262" t="s">
        <v>7846</v>
      </c>
      <c r="I2619" s="263" t="s">
        <v>772</v>
      </c>
      <c r="J2619" s="264" t="s">
        <v>12794</v>
      </c>
      <c r="K2619" s="264" t="s">
        <v>14169</v>
      </c>
    </row>
    <row r="2620" spans="1:11" ht="25.5" x14ac:dyDescent="0.2">
      <c r="A2620" s="261">
        <v>91959</v>
      </c>
      <c r="B2620" s="262" t="s">
        <v>7848</v>
      </c>
      <c r="C2620" s="263" t="s">
        <v>772</v>
      </c>
      <c r="D2620" s="264" t="s">
        <v>20892</v>
      </c>
      <c r="F2620" s="266"/>
      <c r="G2620" s="261" t="s">
        <v>20893</v>
      </c>
      <c r="H2620" s="262" t="s">
        <v>7848</v>
      </c>
      <c r="I2620" s="263" t="s">
        <v>772</v>
      </c>
      <c r="J2620" s="264" t="s">
        <v>20892</v>
      </c>
      <c r="K2620" s="264" t="s">
        <v>20894</v>
      </c>
    </row>
    <row r="2621" spans="1:11" ht="25.5" x14ac:dyDescent="0.2">
      <c r="A2621" s="261">
        <v>91960</v>
      </c>
      <c r="B2621" s="262" t="s">
        <v>7849</v>
      </c>
      <c r="C2621" s="263" t="s">
        <v>772</v>
      </c>
      <c r="D2621" s="264" t="s">
        <v>14236</v>
      </c>
      <c r="F2621" s="266"/>
      <c r="G2621" s="261" t="s">
        <v>20895</v>
      </c>
      <c r="H2621" s="262" t="s">
        <v>7849</v>
      </c>
      <c r="I2621" s="263" t="s">
        <v>772</v>
      </c>
      <c r="J2621" s="264" t="s">
        <v>14236</v>
      </c>
      <c r="K2621" s="264" t="s">
        <v>4818</v>
      </c>
    </row>
    <row r="2622" spans="1:11" ht="25.5" x14ac:dyDescent="0.2">
      <c r="A2622" s="261">
        <v>91961</v>
      </c>
      <c r="B2622" s="262" t="s">
        <v>7850</v>
      </c>
      <c r="C2622" s="263" t="s">
        <v>772</v>
      </c>
      <c r="D2622" s="264" t="s">
        <v>13867</v>
      </c>
      <c r="F2622" s="266"/>
      <c r="G2622" s="261" t="s">
        <v>20896</v>
      </c>
      <c r="H2622" s="262" t="s">
        <v>7850</v>
      </c>
      <c r="I2622" s="263" t="s">
        <v>772</v>
      </c>
      <c r="J2622" s="264" t="s">
        <v>13867</v>
      </c>
      <c r="K2622" s="264" t="s">
        <v>4841</v>
      </c>
    </row>
    <row r="2623" spans="1:11" ht="25.5" x14ac:dyDescent="0.2">
      <c r="A2623" s="261">
        <v>91962</v>
      </c>
      <c r="B2623" s="262" t="s">
        <v>7851</v>
      </c>
      <c r="C2623" s="263" t="s">
        <v>772</v>
      </c>
      <c r="D2623" s="264" t="s">
        <v>19129</v>
      </c>
      <c r="F2623" s="266"/>
      <c r="G2623" s="261" t="s">
        <v>20897</v>
      </c>
      <c r="H2623" s="262" t="s">
        <v>7851</v>
      </c>
      <c r="I2623" s="263" t="s">
        <v>772</v>
      </c>
      <c r="J2623" s="264" t="s">
        <v>19129</v>
      </c>
      <c r="K2623" s="264" t="s">
        <v>20898</v>
      </c>
    </row>
    <row r="2624" spans="1:11" ht="25.5" x14ac:dyDescent="0.2">
      <c r="A2624" s="261">
        <v>91963</v>
      </c>
      <c r="B2624" s="262" t="s">
        <v>7852</v>
      </c>
      <c r="C2624" s="263" t="s">
        <v>772</v>
      </c>
      <c r="D2624" s="264" t="s">
        <v>14077</v>
      </c>
      <c r="F2624" s="266"/>
      <c r="G2624" s="261" t="s">
        <v>20899</v>
      </c>
      <c r="H2624" s="262" t="s">
        <v>7852</v>
      </c>
      <c r="I2624" s="263" t="s">
        <v>772</v>
      </c>
      <c r="J2624" s="264" t="s">
        <v>14077</v>
      </c>
      <c r="K2624" s="264" t="s">
        <v>14461</v>
      </c>
    </row>
    <row r="2625" spans="1:11" ht="25.5" x14ac:dyDescent="0.2">
      <c r="A2625" s="261">
        <v>91964</v>
      </c>
      <c r="B2625" s="262" t="s">
        <v>7853</v>
      </c>
      <c r="C2625" s="263" t="s">
        <v>772</v>
      </c>
      <c r="D2625" s="264" t="s">
        <v>20900</v>
      </c>
      <c r="F2625" s="266"/>
      <c r="G2625" s="261" t="s">
        <v>20901</v>
      </c>
      <c r="H2625" s="262" t="s">
        <v>7853</v>
      </c>
      <c r="I2625" s="263" t="s">
        <v>772</v>
      </c>
      <c r="J2625" s="264" t="s">
        <v>20900</v>
      </c>
      <c r="K2625" s="264" t="s">
        <v>20902</v>
      </c>
    </row>
    <row r="2626" spans="1:11" ht="25.5" x14ac:dyDescent="0.2">
      <c r="A2626" s="261">
        <v>91965</v>
      </c>
      <c r="B2626" s="262" t="s">
        <v>7855</v>
      </c>
      <c r="C2626" s="263" t="s">
        <v>772</v>
      </c>
      <c r="D2626" s="264" t="s">
        <v>20903</v>
      </c>
      <c r="F2626" s="266"/>
      <c r="G2626" s="261" t="s">
        <v>20904</v>
      </c>
      <c r="H2626" s="262" t="s">
        <v>7855</v>
      </c>
      <c r="I2626" s="263" t="s">
        <v>772</v>
      </c>
      <c r="J2626" s="264" t="s">
        <v>20903</v>
      </c>
      <c r="K2626" s="264" t="s">
        <v>20905</v>
      </c>
    </row>
    <row r="2627" spans="1:11" ht="25.5" x14ac:dyDescent="0.2">
      <c r="A2627" s="261">
        <v>91966</v>
      </c>
      <c r="B2627" s="262" t="s">
        <v>7857</v>
      </c>
      <c r="C2627" s="263" t="s">
        <v>772</v>
      </c>
      <c r="D2627" s="264" t="s">
        <v>10006</v>
      </c>
      <c r="F2627" s="266"/>
      <c r="G2627" s="261" t="s">
        <v>20906</v>
      </c>
      <c r="H2627" s="262" t="s">
        <v>7857</v>
      </c>
      <c r="I2627" s="263" t="s">
        <v>772</v>
      </c>
      <c r="J2627" s="264" t="s">
        <v>10006</v>
      </c>
      <c r="K2627" s="264" t="s">
        <v>20907</v>
      </c>
    </row>
    <row r="2628" spans="1:11" ht="25.5" x14ac:dyDescent="0.2">
      <c r="A2628" s="261">
        <v>91967</v>
      </c>
      <c r="B2628" s="262" t="s">
        <v>7859</v>
      </c>
      <c r="C2628" s="263" t="s">
        <v>772</v>
      </c>
      <c r="D2628" s="264" t="s">
        <v>13615</v>
      </c>
      <c r="F2628" s="266"/>
      <c r="G2628" s="261" t="s">
        <v>20908</v>
      </c>
      <c r="H2628" s="262" t="s">
        <v>7859</v>
      </c>
      <c r="I2628" s="263" t="s">
        <v>772</v>
      </c>
      <c r="J2628" s="264" t="s">
        <v>13615</v>
      </c>
      <c r="K2628" s="264" t="s">
        <v>20909</v>
      </c>
    </row>
    <row r="2629" spans="1:11" ht="25.5" x14ac:dyDescent="0.2">
      <c r="A2629" s="261">
        <v>91968</v>
      </c>
      <c r="B2629" s="262" t="s">
        <v>7860</v>
      </c>
      <c r="C2629" s="263" t="s">
        <v>772</v>
      </c>
      <c r="D2629" s="264" t="s">
        <v>20910</v>
      </c>
      <c r="F2629" s="266"/>
      <c r="G2629" s="261" t="s">
        <v>20911</v>
      </c>
      <c r="H2629" s="262" t="s">
        <v>7860</v>
      </c>
      <c r="I2629" s="263" t="s">
        <v>772</v>
      </c>
      <c r="J2629" s="264" t="s">
        <v>20910</v>
      </c>
      <c r="K2629" s="264" t="s">
        <v>14388</v>
      </c>
    </row>
    <row r="2630" spans="1:11" ht="25.5" x14ac:dyDescent="0.2">
      <c r="A2630" s="261">
        <v>91969</v>
      </c>
      <c r="B2630" s="262" t="s">
        <v>7861</v>
      </c>
      <c r="C2630" s="263" t="s">
        <v>772</v>
      </c>
      <c r="D2630" s="264" t="s">
        <v>20912</v>
      </c>
      <c r="F2630" s="266"/>
      <c r="G2630" s="261" t="s">
        <v>20913</v>
      </c>
      <c r="H2630" s="262" t="s">
        <v>7861</v>
      </c>
      <c r="I2630" s="263" t="s">
        <v>772</v>
      </c>
      <c r="J2630" s="264" t="s">
        <v>20912</v>
      </c>
      <c r="K2630" s="264" t="s">
        <v>20914</v>
      </c>
    </row>
    <row r="2631" spans="1:11" ht="25.5" x14ac:dyDescent="0.2">
      <c r="A2631" s="261">
        <v>91970</v>
      </c>
      <c r="B2631" s="262" t="s">
        <v>7862</v>
      </c>
      <c r="C2631" s="263" t="s">
        <v>772</v>
      </c>
      <c r="D2631" s="264" t="s">
        <v>19413</v>
      </c>
      <c r="F2631" s="266"/>
      <c r="G2631" s="261" t="s">
        <v>20915</v>
      </c>
      <c r="H2631" s="262" t="s">
        <v>7862</v>
      </c>
      <c r="I2631" s="263" t="s">
        <v>772</v>
      </c>
      <c r="J2631" s="264" t="s">
        <v>19413</v>
      </c>
      <c r="K2631" s="264" t="s">
        <v>20916</v>
      </c>
    </row>
    <row r="2632" spans="1:11" ht="25.5" x14ac:dyDescent="0.2">
      <c r="A2632" s="261">
        <v>91971</v>
      </c>
      <c r="B2632" s="262" t="s">
        <v>7863</v>
      </c>
      <c r="C2632" s="263" t="s">
        <v>772</v>
      </c>
      <c r="D2632" s="264" t="s">
        <v>20917</v>
      </c>
      <c r="F2632" s="266"/>
      <c r="G2632" s="261" t="s">
        <v>20918</v>
      </c>
      <c r="H2632" s="262" t="s">
        <v>7863</v>
      </c>
      <c r="I2632" s="263" t="s">
        <v>772</v>
      </c>
      <c r="J2632" s="264" t="s">
        <v>20917</v>
      </c>
      <c r="K2632" s="264" t="s">
        <v>20919</v>
      </c>
    </row>
    <row r="2633" spans="1:11" ht="25.5" x14ac:dyDescent="0.2">
      <c r="A2633" s="261">
        <v>91972</v>
      </c>
      <c r="B2633" s="262" t="s">
        <v>7864</v>
      </c>
      <c r="C2633" s="263" t="s">
        <v>772</v>
      </c>
      <c r="D2633" s="264" t="s">
        <v>7662</v>
      </c>
      <c r="F2633" s="266"/>
      <c r="G2633" s="261" t="s">
        <v>20920</v>
      </c>
      <c r="H2633" s="262" t="s">
        <v>7864</v>
      </c>
      <c r="I2633" s="263" t="s">
        <v>772</v>
      </c>
      <c r="J2633" s="264" t="s">
        <v>7662</v>
      </c>
      <c r="K2633" s="264" t="s">
        <v>19837</v>
      </c>
    </row>
    <row r="2634" spans="1:11" ht="25.5" x14ac:dyDescent="0.2">
      <c r="A2634" s="261">
        <v>91973</v>
      </c>
      <c r="B2634" s="262" t="s">
        <v>7865</v>
      </c>
      <c r="C2634" s="263" t="s">
        <v>772</v>
      </c>
      <c r="D2634" s="264" t="s">
        <v>20453</v>
      </c>
      <c r="F2634" s="266"/>
      <c r="G2634" s="261" t="s">
        <v>20921</v>
      </c>
      <c r="H2634" s="262" t="s">
        <v>7865</v>
      </c>
      <c r="I2634" s="263" t="s">
        <v>772</v>
      </c>
      <c r="J2634" s="264" t="s">
        <v>20453</v>
      </c>
      <c r="K2634" s="264" t="s">
        <v>20922</v>
      </c>
    </row>
    <row r="2635" spans="1:11" ht="25.5" x14ac:dyDescent="0.2">
      <c r="A2635" s="261">
        <v>91974</v>
      </c>
      <c r="B2635" s="262" t="s">
        <v>7866</v>
      </c>
      <c r="C2635" s="263" t="s">
        <v>772</v>
      </c>
      <c r="D2635" s="264" t="s">
        <v>20923</v>
      </c>
      <c r="F2635" s="266"/>
      <c r="G2635" s="261" t="s">
        <v>20924</v>
      </c>
      <c r="H2635" s="262" t="s">
        <v>7866</v>
      </c>
      <c r="I2635" s="263" t="s">
        <v>772</v>
      </c>
      <c r="J2635" s="264" t="s">
        <v>20923</v>
      </c>
      <c r="K2635" s="264" t="s">
        <v>10612</v>
      </c>
    </row>
    <row r="2636" spans="1:11" ht="25.5" x14ac:dyDescent="0.2">
      <c r="A2636" s="261">
        <v>91975</v>
      </c>
      <c r="B2636" s="262" t="s">
        <v>7867</v>
      </c>
      <c r="C2636" s="263" t="s">
        <v>772</v>
      </c>
      <c r="D2636" s="264" t="s">
        <v>8173</v>
      </c>
      <c r="F2636" s="266"/>
      <c r="G2636" s="261" t="s">
        <v>20925</v>
      </c>
      <c r="H2636" s="262" t="s">
        <v>7867</v>
      </c>
      <c r="I2636" s="263" t="s">
        <v>772</v>
      </c>
      <c r="J2636" s="264" t="s">
        <v>8173</v>
      </c>
      <c r="K2636" s="264" t="s">
        <v>20926</v>
      </c>
    </row>
    <row r="2637" spans="1:11" ht="25.5" x14ac:dyDescent="0.2">
      <c r="A2637" s="261">
        <v>91976</v>
      </c>
      <c r="B2637" s="262" t="s">
        <v>7868</v>
      </c>
      <c r="C2637" s="263" t="s">
        <v>772</v>
      </c>
      <c r="D2637" s="264" t="s">
        <v>13243</v>
      </c>
      <c r="F2637" s="266"/>
      <c r="G2637" s="261" t="s">
        <v>20927</v>
      </c>
      <c r="H2637" s="262" t="s">
        <v>7868</v>
      </c>
      <c r="I2637" s="263" t="s">
        <v>772</v>
      </c>
      <c r="J2637" s="264" t="s">
        <v>13243</v>
      </c>
      <c r="K2637" s="264" t="s">
        <v>20928</v>
      </c>
    </row>
    <row r="2638" spans="1:11" ht="25.5" x14ac:dyDescent="0.2">
      <c r="A2638" s="261">
        <v>91977</v>
      </c>
      <c r="B2638" s="262" t="s">
        <v>7869</v>
      </c>
      <c r="C2638" s="263" t="s">
        <v>772</v>
      </c>
      <c r="D2638" s="264" t="s">
        <v>20929</v>
      </c>
      <c r="F2638" s="266"/>
      <c r="G2638" s="261" t="s">
        <v>20930</v>
      </c>
      <c r="H2638" s="262" t="s">
        <v>7869</v>
      </c>
      <c r="I2638" s="263" t="s">
        <v>772</v>
      </c>
      <c r="J2638" s="264" t="s">
        <v>20929</v>
      </c>
      <c r="K2638" s="264" t="s">
        <v>20931</v>
      </c>
    </row>
    <row r="2639" spans="1:11" ht="25.5" x14ac:dyDescent="0.2">
      <c r="A2639" s="261">
        <v>91978</v>
      </c>
      <c r="B2639" s="262" t="s">
        <v>7871</v>
      </c>
      <c r="C2639" s="263" t="s">
        <v>772</v>
      </c>
      <c r="D2639" s="264" t="s">
        <v>10097</v>
      </c>
      <c r="F2639" s="266"/>
      <c r="G2639" s="261" t="s">
        <v>20932</v>
      </c>
      <c r="H2639" s="262" t="s">
        <v>7871</v>
      </c>
      <c r="I2639" s="263" t="s">
        <v>772</v>
      </c>
      <c r="J2639" s="264" t="s">
        <v>10097</v>
      </c>
      <c r="K2639" s="264" t="s">
        <v>13059</v>
      </c>
    </row>
    <row r="2640" spans="1:11" ht="25.5" x14ac:dyDescent="0.2">
      <c r="A2640" s="261">
        <v>91979</v>
      </c>
      <c r="B2640" s="262" t="s">
        <v>7873</v>
      </c>
      <c r="C2640" s="263" t="s">
        <v>772</v>
      </c>
      <c r="D2640" s="264" t="s">
        <v>15126</v>
      </c>
      <c r="F2640" s="266"/>
      <c r="G2640" s="261" t="s">
        <v>20933</v>
      </c>
      <c r="H2640" s="262" t="s">
        <v>7873</v>
      </c>
      <c r="I2640" s="263" t="s">
        <v>772</v>
      </c>
      <c r="J2640" s="264" t="s">
        <v>15126</v>
      </c>
      <c r="K2640" s="264" t="s">
        <v>15051</v>
      </c>
    </row>
    <row r="2641" spans="1:11" ht="25.5" x14ac:dyDescent="0.2">
      <c r="A2641" s="261">
        <v>91980</v>
      </c>
      <c r="B2641" s="262" t="s">
        <v>7874</v>
      </c>
      <c r="C2641" s="263" t="s">
        <v>772</v>
      </c>
      <c r="D2641" s="264" t="s">
        <v>13854</v>
      </c>
      <c r="F2641" s="266"/>
      <c r="G2641" s="261" t="s">
        <v>20934</v>
      </c>
      <c r="H2641" s="262" t="s">
        <v>7874</v>
      </c>
      <c r="I2641" s="263" t="s">
        <v>772</v>
      </c>
      <c r="J2641" s="264" t="s">
        <v>13854</v>
      </c>
      <c r="K2641" s="264" t="s">
        <v>16665</v>
      </c>
    </row>
    <row r="2642" spans="1:11" ht="25.5" x14ac:dyDescent="0.2">
      <c r="A2642" s="261">
        <v>91981</v>
      </c>
      <c r="B2642" s="262" t="s">
        <v>7875</v>
      </c>
      <c r="C2642" s="263" t="s">
        <v>772</v>
      </c>
      <c r="D2642" s="264" t="s">
        <v>7657</v>
      </c>
      <c r="F2642" s="266"/>
      <c r="G2642" s="261" t="s">
        <v>20935</v>
      </c>
      <c r="H2642" s="262" t="s">
        <v>7875</v>
      </c>
      <c r="I2642" s="263" t="s">
        <v>772</v>
      </c>
      <c r="J2642" s="264" t="s">
        <v>7657</v>
      </c>
      <c r="K2642" s="264" t="s">
        <v>9434</v>
      </c>
    </row>
    <row r="2643" spans="1:11" ht="25.5" x14ac:dyDescent="0.2">
      <c r="A2643" s="261">
        <v>91982</v>
      </c>
      <c r="B2643" s="262" t="s">
        <v>7877</v>
      </c>
      <c r="C2643" s="263" t="s">
        <v>772</v>
      </c>
      <c r="D2643" s="264" t="s">
        <v>14212</v>
      </c>
      <c r="F2643" s="266"/>
      <c r="G2643" s="261" t="s">
        <v>20936</v>
      </c>
      <c r="H2643" s="262" t="s">
        <v>7877</v>
      </c>
      <c r="I2643" s="263" t="s">
        <v>772</v>
      </c>
      <c r="J2643" s="264" t="s">
        <v>14212</v>
      </c>
      <c r="K2643" s="264" t="s">
        <v>20937</v>
      </c>
    </row>
    <row r="2644" spans="1:11" ht="25.5" x14ac:dyDescent="0.2">
      <c r="A2644" s="261">
        <v>91983</v>
      </c>
      <c r="B2644" s="262" t="s">
        <v>7879</v>
      </c>
      <c r="C2644" s="263" t="s">
        <v>772</v>
      </c>
      <c r="D2644" s="264" t="s">
        <v>20938</v>
      </c>
      <c r="F2644" s="266"/>
      <c r="G2644" s="261" t="s">
        <v>20939</v>
      </c>
      <c r="H2644" s="262" t="s">
        <v>7879</v>
      </c>
      <c r="I2644" s="263" t="s">
        <v>772</v>
      </c>
      <c r="J2644" s="264" t="s">
        <v>20938</v>
      </c>
      <c r="K2644" s="264" t="s">
        <v>14510</v>
      </c>
    </row>
    <row r="2645" spans="1:11" ht="25.5" x14ac:dyDescent="0.2">
      <c r="A2645" s="261">
        <v>91984</v>
      </c>
      <c r="B2645" s="262" t="s">
        <v>7880</v>
      </c>
      <c r="C2645" s="263" t="s">
        <v>772</v>
      </c>
      <c r="D2645" s="264" t="s">
        <v>13124</v>
      </c>
      <c r="F2645" s="266"/>
      <c r="G2645" s="261" t="s">
        <v>20940</v>
      </c>
      <c r="H2645" s="262" t="s">
        <v>7880</v>
      </c>
      <c r="I2645" s="263" t="s">
        <v>772</v>
      </c>
      <c r="J2645" s="264" t="s">
        <v>13124</v>
      </c>
      <c r="K2645" s="264" t="s">
        <v>8625</v>
      </c>
    </row>
    <row r="2646" spans="1:11" ht="25.5" x14ac:dyDescent="0.2">
      <c r="A2646" s="261">
        <v>91985</v>
      </c>
      <c r="B2646" s="262" t="s">
        <v>7882</v>
      </c>
      <c r="C2646" s="263" t="s">
        <v>772</v>
      </c>
      <c r="D2646" s="264" t="s">
        <v>4432</v>
      </c>
      <c r="F2646" s="266"/>
      <c r="G2646" s="261" t="s">
        <v>20941</v>
      </c>
      <c r="H2646" s="262" t="s">
        <v>7882</v>
      </c>
      <c r="I2646" s="263" t="s">
        <v>772</v>
      </c>
      <c r="J2646" s="264" t="s">
        <v>4432</v>
      </c>
      <c r="K2646" s="264" t="s">
        <v>12830</v>
      </c>
    </row>
    <row r="2647" spans="1:11" ht="25.5" x14ac:dyDescent="0.2">
      <c r="A2647" s="261">
        <v>91986</v>
      </c>
      <c r="B2647" s="262" t="s">
        <v>7883</v>
      </c>
      <c r="C2647" s="263" t="s">
        <v>772</v>
      </c>
      <c r="D2647" s="264" t="s">
        <v>12283</v>
      </c>
      <c r="F2647" s="266"/>
      <c r="G2647" s="261" t="s">
        <v>20942</v>
      </c>
      <c r="H2647" s="262" t="s">
        <v>7883</v>
      </c>
      <c r="I2647" s="263" t="s">
        <v>772</v>
      </c>
      <c r="J2647" s="264" t="s">
        <v>12283</v>
      </c>
      <c r="K2647" s="264" t="s">
        <v>20943</v>
      </c>
    </row>
    <row r="2648" spans="1:11" ht="25.5" x14ac:dyDescent="0.2">
      <c r="A2648" s="261">
        <v>91987</v>
      </c>
      <c r="B2648" s="262" t="s">
        <v>7884</v>
      </c>
      <c r="C2648" s="263" t="s">
        <v>772</v>
      </c>
      <c r="D2648" s="264" t="s">
        <v>20944</v>
      </c>
      <c r="F2648" s="266"/>
      <c r="G2648" s="261" t="s">
        <v>20945</v>
      </c>
      <c r="H2648" s="262" t="s">
        <v>7884</v>
      </c>
      <c r="I2648" s="263" t="s">
        <v>772</v>
      </c>
      <c r="J2648" s="264" t="s">
        <v>20944</v>
      </c>
      <c r="K2648" s="264" t="s">
        <v>7931</v>
      </c>
    </row>
    <row r="2649" spans="1:11" ht="25.5" x14ac:dyDescent="0.2">
      <c r="A2649" s="261">
        <v>91988</v>
      </c>
      <c r="B2649" s="262" t="s">
        <v>7885</v>
      </c>
      <c r="C2649" s="263" t="s">
        <v>772</v>
      </c>
      <c r="D2649" s="264" t="s">
        <v>4525</v>
      </c>
      <c r="F2649" s="266"/>
      <c r="G2649" s="261" t="s">
        <v>20946</v>
      </c>
      <c r="H2649" s="262" t="s">
        <v>7885</v>
      </c>
      <c r="I2649" s="263" t="s">
        <v>772</v>
      </c>
      <c r="J2649" s="264" t="s">
        <v>4525</v>
      </c>
      <c r="K2649" s="264" t="s">
        <v>13943</v>
      </c>
    </row>
    <row r="2650" spans="1:11" ht="25.5" x14ac:dyDescent="0.2">
      <c r="A2650" s="261">
        <v>91989</v>
      </c>
      <c r="B2650" s="262" t="s">
        <v>7886</v>
      </c>
      <c r="C2650" s="263" t="s">
        <v>772</v>
      </c>
      <c r="D2650" s="264" t="s">
        <v>8672</v>
      </c>
      <c r="F2650" s="266"/>
      <c r="G2650" s="261" t="s">
        <v>20947</v>
      </c>
      <c r="H2650" s="262" t="s">
        <v>7886</v>
      </c>
      <c r="I2650" s="263" t="s">
        <v>772</v>
      </c>
      <c r="J2650" s="264" t="s">
        <v>8672</v>
      </c>
      <c r="K2650" s="264" t="s">
        <v>13302</v>
      </c>
    </row>
    <row r="2651" spans="1:11" ht="25.5" x14ac:dyDescent="0.2">
      <c r="A2651" s="261">
        <v>91990</v>
      </c>
      <c r="B2651" s="262" t="s">
        <v>7888</v>
      </c>
      <c r="C2651" s="263" t="s">
        <v>772</v>
      </c>
      <c r="D2651" s="264" t="s">
        <v>20948</v>
      </c>
      <c r="F2651" s="266"/>
      <c r="G2651" s="261" t="s">
        <v>20949</v>
      </c>
      <c r="H2651" s="262" t="s">
        <v>7888</v>
      </c>
      <c r="I2651" s="263" t="s">
        <v>772</v>
      </c>
      <c r="J2651" s="264" t="s">
        <v>20948</v>
      </c>
      <c r="K2651" s="264" t="s">
        <v>12283</v>
      </c>
    </row>
    <row r="2652" spans="1:11" ht="25.5" x14ac:dyDescent="0.2">
      <c r="A2652" s="261">
        <v>91991</v>
      </c>
      <c r="B2652" s="262" t="s">
        <v>7890</v>
      </c>
      <c r="C2652" s="263" t="s">
        <v>772</v>
      </c>
      <c r="D2652" s="264" t="s">
        <v>18017</v>
      </c>
      <c r="F2652" s="266"/>
      <c r="G2652" s="261" t="s">
        <v>20950</v>
      </c>
      <c r="H2652" s="262" t="s">
        <v>7890</v>
      </c>
      <c r="I2652" s="263" t="s">
        <v>772</v>
      </c>
      <c r="J2652" s="264" t="s">
        <v>18017</v>
      </c>
      <c r="K2652" s="264" t="s">
        <v>10236</v>
      </c>
    </row>
    <row r="2653" spans="1:11" ht="25.5" x14ac:dyDescent="0.2">
      <c r="A2653" s="261">
        <v>91992</v>
      </c>
      <c r="B2653" s="262" t="s">
        <v>7892</v>
      </c>
      <c r="C2653" s="263" t="s">
        <v>772</v>
      </c>
      <c r="D2653" s="264" t="s">
        <v>13059</v>
      </c>
      <c r="F2653" s="266"/>
      <c r="G2653" s="261" t="s">
        <v>20951</v>
      </c>
      <c r="H2653" s="262" t="s">
        <v>7892</v>
      </c>
      <c r="I2653" s="263" t="s">
        <v>772</v>
      </c>
      <c r="J2653" s="264" t="s">
        <v>13059</v>
      </c>
      <c r="K2653" s="264" t="s">
        <v>18676</v>
      </c>
    </row>
    <row r="2654" spans="1:11" ht="25.5" x14ac:dyDescent="0.2">
      <c r="A2654" s="261">
        <v>91993</v>
      </c>
      <c r="B2654" s="262" t="s">
        <v>7893</v>
      </c>
      <c r="C2654" s="263" t="s">
        <v>772</v>
      </c>
      <c r="D2654" s="264" t="s">
        <v>13575</v>
      </c>
      <c r="F2654" s="266"/>
      <c r="G2654" s="261" t="s">
        <v>20952</v>
      </c>
      <c r="H2654" s="262" t="s">
        <v>7893</v>
      </c>
      <c r="I2654" s="263" t="s">
        <v>772</v>
      </c>
      <c r="J2654" s="264" t="s">
        <v>13575</v>
      </c>
      <c r="K2654" s="264" t="s">
        <v>18031</v>
      </c>
    </row>
    <row r="2655" spans="1:11" ht="25.5" x14ac:dyDescent="0.2">
      <c r="A2655" s="261">
        <v>91994</v>
      </c>
      <c r="B2655" s="262" t="s">
        <v>7894</v>
      </c>
      <c r="C2655" s="263" t="s">
        <v>772</v>
      </c>
      <c r="D2655" s="264" t="s">
        <v>19908</v>
      </c>
      <c r="F2655" s="266"/>
      <c r="G2655" s="267" t="s">
        <v>20953</v>
      </c>
      <c r="H2655" s="262" t="s">
        <v>7894</v>
      </c>
      <c r="I2655" s="263" t="s">
        <v>772</v>
      </c>
      <c r="J2655" s="264" t="s">
        <v>19908</v>
      </c>
      <c r="K2655" s="264" t="s">
        <v>20954</v>
      </c>
    </row>
    <row r="2656" spans="1:11" ht="25.5" x14ac:dyDescent="0.2">
      <c r="A2656" s="261">
        <v>91995</v>
      </c>
      <c r="B2656" s="262" t="s">
        <v>7895</v>
      </c>
      <c r="C2656" s="263" t="s">
        <v>772</v>
      </c>
      <c r="D2656" s="264" t="s">
        <v>20955</v>
      </c>
      <c r="F2656" s="266"/>
      <c r="G2656" s="267" t="s">
        <v>20956</v>
      </c>
      <c r="H2656" s="262" t="s">
        <v>7895</v>
      </c>
      <c r="I2656" s="263" t="s">
        <v>772</v>
      </c>
      <c r="J2656" s="264" t="s">
        <v>20955</v>
      </c>
      <c r="K2656" s="264" t="s">
        <v>12903</v>
      </c>
    </row>
    <row r="2657" spans="1:11" ht="25.5" x14ac:dyDescent="0.2">
      <c r="A2657" s="261">
        <v>91996</v>
      </c>
      <c r="B2657" s="262" t="s">
        <v>7896</v>
      </c>
      <c r="C2657" s="263" t="s">
        <v>772</v>
      </c>
      <c r="D2657" s="264" t="s">
        <v>5567</v>
      </c>
      <c r="F2657" s="266"/>
      <c r="G2657" s="267" t="s">
        <v>20957</v>
      </c>
      <c r="H2657" s="262" t="s">
        <v>7896</v>
      </c>
      <c r="I2657" s="263" t="s">
        <v>772</v>
      </c>
      <c r="J2657" s="264" t="s">
        <v>5567</v>
      </c>
      <c r="K2657" s="264" t="s">
        <v>20958</v>
      </c>
    </row>
    <row r="2658" spans="1:11" ht="25.5" x14ac:dyDescent="0.2">
      <c r="A2658" s="261">
        <v>91997</v>
      </c>
      <c r="B2658" s="262" t="s">
        <v>7898</v>
      </c>
      <c r="C2658" s="263" t="s">
        <v>772</v>
      </c>
      <c r="D2658" s="264" t="s">
        <v>14206</v>
      </c>
      <c r="F2658" s="266"/>
      <c r="G2658" s="267" t="s">
        <v>20959</v>
      </c>
      <c r="H2658" s="262" t="s">
        <v>7898</v>
      </c>
      <c r="I2658" s="263" t="s">
        <v>772</v>
      </c>
      <c r="J2658" s="264" t="s">
        <v>14206</v>
      </c>
      <c r="K2658" s="264" t="s">
        <v>5834</v>
      </c>
    </row>
    <row r="2659" spans="1:11" ht="25.5" x14ac:dyDescent="0.2">
      <c r="A2659" s="261">
        <v>91998</v>
      </c>
      <c r="B2659" s="262" t="s">
        <v>7899</v>
      </c>
      <c r="C2659" s="263" t="s">
        <v>772</v>
      </c>
      <c r="D2659" s="264" t="s">
        <v>9248</v>
      </c>
      <c r="F2659" s="266"/>
      <c r="G2659" s="267" t="s">
        <v>20960</v>
      </c>
      <c r="H2659" s="262" t="s">
        <v>7899</v>
      </c>
      <c r="I2659" s="263" t="s">
        <v>772</v>
      </c>
      <c r="J2659" s="264" t="s">
        <v>9248</v>
      </c>
      <c r="K2659" s="264" t="s">
        <v>6816</v>
      </c>
    </row>
    <row r="2660" spans="1:11" ht="25.5" x14ac:dyDescent="0.2">
      <c r="A2660" s="261">
        <v>91999</v>
      </c>
      <c r="B2660" s="262" t="s">
        <v>7901</v>
      </c>
      <c r="C2660" s="263" t="s">
        <v>772</v>
      </c>
      <c r="D2660" s="264" t="s">
        <v>8489</v>
      </c>
      <c r="F2660" s="266"/>
      <c r="G2660" s="267" t="s">
        <v>20961</v>
      </c>
      <c r="H2660" s="262" t="s">
        <v>7901</v>
      </c>
      <c r="I2660" s="263" t="s">
        <v>772</v>
      </c>
      <c r="J2660" s="264" t="s">
        <v>8489</v>
      </c>
      <c r="K2660" s="264" t="s">
        <v>6982</v>
      </c>
    </row>
    <row r="2661" spans="1:11" ht="25.5" x14ac:dyDescent="0.2">
      <c r="A2661" s="261">
        <v>92000</v>
      </c>
      <c r="B2661" s="262" t="s">
        <v>7902</v>
      </c>
      <c r="C2661" s="263" t="s">
        <v>772</v>
      </c>
      <c r="D2661" s="264" t="s">
        <v>12686</v>
      </c>
      <c r="F2661" s="266"/>
      <c r="G2661" s="267" t="s">
        <v>20962</v>
      </c>
      <c r="H2661" s="262" t="s">
        <v>7902</v>
      </c>
      <c r="I2661" s="263" t="s">
        <v>772</v>
      </c>
      <c r="J2661" s="264" t="s">
        <v>12686</v>
      </c>
      <c r="K2661" s="264" t="s">
        <v>12315</v>
      </c>
    </row>
    <row r="2662" spans="1:11" ht="25.5" x14ac:dyDescent="0.2">
      <c r="A2662" s="261">
        <v>92001</v>
      </c>
      <c r="B2662" s="262" t="s">
        <v>7903</v>
      </c>
      <c r="C2662" s="263" t="s">
        <v>772</v>
      </c>
      <c r="D2662" s="264" t="s">
        <v>5826</v>
      </c>
      <c r="F2662" s="266"/>
      <c r="G2662" s="267" t="s">
        <v>20963</v>
      </c>
      <c r="H2662" s="262" t="s">
        <v>7903</v>
      </c>
      <c r="I2662" s="263" t="s">
        <v>772</v>
      </c>
      <c r="J2662" s="264" t="s">
        <v>5826</v>
      </c>
      <c r="K2662" s="264" t="s">
        <v>13662</v>
      </c>
    </row>
    <row r="2663" spans="1:11" ht="25.5" x14ac:dyDescent="0.2">
      <c r="A2663" s="261">
        <v>92002</v>
      </c>
      <c r="B2663" s="262" t="s">
        <v>7905</v>
      </c>
      <c r="C2663" s="263" t="s">
        <v>772</v>
      </c>
      <c r="D2663" s="264" t="s">
        <v>14474</v>
      </c>
      <c r="F2663" s="266"/>
      <c r="G2663" s="267" t="s">
        <v>20964</v>
      </c>
      <c r="H2663" s="262" t="s">
        <v>7905</v>
      </c>
      <c r="I2663" s="263" t="s">
        <v>772</v>
      </c>
      <c r="J2663" s="264" t="s">
        <v>14474</v>
      </c>
      <c r="K2663" s="264" t="s">
        <v>14348</v>
      </c>
    </row>
    <row r="2664" spans="1:11" ht="25.5" x14ac:dyDescent="0.2">
      <c r="A2664" s="261">
        <v>92003</v>
      </c>
      <c r="B2664" s="262" t="s">
        <v>7906</v>
      </c>
      <c r="C2664" s="263" t="s">
        <v>772</v>
      </c>
      <c r="D2664" s="264" t="s">
        <v>13089</v>
      </c>
      <c r="F2664" s="266"/>
      <c r="G2664" s="267" t="s">
        <v>20965</v>
      </c>
      <c r="H2664" s="262" t="s">
        <v>7906</v>
      </c>
      <c r="I2664" s="263" t="s">
        <v>772</v>
      </c>
      <c r="J2664" s="264" t="s">
        <v>13089</v>
      </c>
      <c r="K2664" s="264" t="s">
        <v>17612</v>
      </c>
    </row>
    <row r="2665" spans="1:11" ht="25.5" x14ac:dyDescent="0.2">
      <c r="A2665" s="261">
        <v>92004</v>
      </c>
      <c r="B2665" s="262" t="s">
        <v>7907</v>
      </c>
      <c r="C2665" s="263" t="s">
        <v>772</v>
      </c>
      <c r="D2665" s="264" t="s">
        <v>20966</v>
      </c>
      <c r="F2665" s="266"/>
      <c r="G2665" s="267" t="s">
        <v>20967</v>
      </c>
      <c r="H2665" s="262" t="s">
        <v>7907</v>
      </c>
      <c r="I2665" s="263" t="s">
        <v>772</v>
      </c>
      <c r="J2665" s="264" t="s">
        <v>20966</v>
      </c>
      <c r="K2665" s="264" t="s">
        <v>20968</v>
      </c>
    </row>
    <row r="2666" spans="1:11" ht="25.5" x14ac:dyDescent="0.2">
      <c r="A2666" s="261">
        <v>92005</v>
      </c>
      <c r="B2666" s="262" t="s">
        <v>7908</v>
      </c>
      <c r="C2666" s="263" t="s">
        <v>772</v>
      </c>
      <c r="D2666" s="264" t="s">
        <v>5034</v>
      </c>
      <c r="F2666" s="266"/>
      <c r="G2666" s="267" t="s">
        <v>20969</v>
      </c>
      <c r="H2666" s="262" t="s">
        <v>7908</v>
      </c>
      <c r="I2666" s="263" t="s">
        <v>772</v>
      </c>
      <c r="J2666" s="264" t="s">
        <v>5034</v>
      </c>
      <c r="K2666" s="264" t="s">
        <v>13861</v>
      </c>
    </row>
    <row r="2667" spans="1:11" ht="25.5" x14ac:dyDescent="0.2">
      <c r="A2667" s="261">
        <v>92006</v>
      </c>
      <c r="B2667" s="262" t="s">
        <v>7909</v>
      </c>
      <c r="C2667" s="263" t="s">
        <v>772</v>
      </c>
      <c r="D2667" s="264" t="s">
        <v>8667</v>
      </c>
      <c r="F2667" s="266"/>
      <c r="G2667" s="267" t="s">
        <v>20970</v>
      </c>
      <c r="H2667" s="262" t="s">
        <v>7909</v>
      </c>
      <c r="I2667" s="263" t="s">
        <v>772</v>
      </c>
      <c r="J2667" s="264" t="s">
        <v>8667</v>
      </c>
      <c r="K2667" s="264" t="s">
        <v>18694</v>
      </c>
    </row>
    <row r="2668" spans="1:11" ht="25.5" x14ac:dyDescent="0.2">
      <c r="A2668" s="261">
        <v>92007</v>
      </c>
      <c r="B2668" s="262" t="s">
        <v>7910</v>
      </c>
      <c r="C2668" s="263" t="s">
        <v>772</v>
      </c>
      <c r="D2668" s="264" t="s">
        <v>14908</v>
      </c>
      <c r="F2668" s="266"/>
      <c r="G2668" s="267" t="s">
        <v>20971</v>
      </c>
      <c r="H2668" s="262" t="s">
        <v>7910</v>
      </c>
      <c r="I2668" s="263" t="s">
        <v>772</v>
      </c>
      <c r="J2668" s="264" t="s">
        <v>14908</v>
      </c>
      <c r="K2668" s="264" t="s">
        <v>20972</v>
      </c>
    </row>
    <row r="2669" spans="1:11" ht="25.5" x14ac:dyDescent="0.2">
      <c r="A2669" s="261">
        <v>92008</v>
      </c>
      <c r="B2669" s="262" t="s">
        <v>7911</v>
      </c>
      <c r="C2669" s="263" t="s">
        <v>772</v>
      </c>
      <c r="D2669" s="264" t="s">
        <v>20973</v>
      </c>
      <c r="F2669" s="266"/>
      <c r="G2669" s="267" t="s">
        <v>20974</v>
      </c>
      <c r="H2669" s="262" t="s">
        <v>7911</v>
      </c>
      <c r="I2669" s="263" t="s">
        <v>772</v>
      </c>
      <c r="J2669" s="264" t="s">
        <v>20973</v>
      </c>
      <c r="K2669" s="264" t="s">
        <v>20360</v>
      </c>
    </row>
    <row r="2670" spans="1:11" ht="25.5" x14ac:dyDescent="0.2">
      <c r="A2670" s="261">
        <v>92009</v>
      </c>
      <c r="B2670" s="262" t="s">
        <v>7912</v>
      </c>
      <c r="C2670" s="263" t="s">
        <v>772</v>
      </c>
      <c r="D2670" s="264" t="s">
        <v>20975</v>
      </c>
      <c r="F2670" s="266"/>
      <c r="G2670" s="267" t="s">
        <v>20976</v>
      </c>
      <c r="H2670" s="262" t="s">
        <v>7912</v>
      </c>
      <c r="I2670" s="263" t="s">
        <v>772</v>
      </c>
      <c r="J2670" s="264" t="s">
        <v>20975</v>
      </c>
      <c r="K2670" s="264" t="s">
        <v>20977</v>
      </c>
    </row>
    <row r="2671" spans="1:11" ht="25.5" x14ac:dyDescent="0.2">
      <c r="A2671" s="261">
        <v>92010</v>
      </c>
      <c r="B2671" s="262" t="s">
        <v>7913</v>
      </c>
      <c r="C2671" s="263" t="s">
        <v>772</v>
      </c>
      <c r="D2671" s="264" t="s">
        <v>13939</v>
      </c>
      <c r="F2671" s="266"/>
      <c r="G2671" s="267" t="s">
        <v>20978</v>
      </c>
      <c r="H2671" s="262" t="s">
        <v>7913</v>
      </c>
      <c r="I2671" s="263" t="s">
        <v>772</v>
      </c>
      <c r="J2671" s="264" t="s">
        <v>13939</v>
      </c>
      <c r="K2671" s="264" t="s">
        <v>20979</v>
      </c>
    </row>
    <row r="2672" spans="1:11" ht="25.5" x14ac:dyDescent="0.2">
      <c r="A2672" s="261">
        <v>92011</v>
      </c>
      <c r="B2672" s="262" t="s">
        <v>7915</v>
      </c>
      <c r="C2672" s="263" t="s">
        <v>772</v>
      </c>
      <c r="D2672" s="264" t="s">
        <v>20980</v>
      </c>
      <c r="F2672" s="266"/>
      <c r="G2672" s="261" t="s">
        <v>20981</v>
      </c>
      <c r="H2672" s="262" t="s">
        <v>7915</v>
      </c>
      <c r="I2672" s="263" t="s">
        <v>772</v>
      </c>
      <c r="J2672" s="264" t="s">
        <v>20980</v>
      </c>
      <c r="K2672" s="264" t="s">
        <v>20982</v>
      </c>
    </row>
    <row r="2673" spans="1:11" ht="25.5" x14ac:dyDescent="0.2">
      <c r="A2673" s="261">
        <v>92012</v>
      </c>
      <c r="B2673" s="262" t="s">
        <v>7917</v>
      </c>
      <c r="C2673" s="263" t="s">
        <v>772</v>
      </c>
      <c r="D2673" s="264" t="s">
        <v>17231</v>
      </c>
      <c r="F2673" s="266"/>
      <c r="G2673" s="261" t="s">
        <v>20983</v>
      </c>
      <c r="H2673" s="262" t="s">
        <v>7917</v>
      </c>
      <c r="I2673" s="263" t="s">
        <v>772</v>
      </c>
      <c r="J2673" s="264" t="s">
        <v>17231</v>
      </c>
      <c r="K2673" s="264" t="s">
        <v>20984</v>
      </c>
    </row>
    <row r="2674" spans="1:11" ht="25.5" x14ac:dyDescent="0.2">
      <c r="A2674" s="261">
        <v>92013</v>
      </c>
      <c r="B2674" s="262" t="s">
        <v>7918</v>
      </c>
      <c r="C2674" s="263" t="s">
        <v>772</v>
      </c>
      <c r="D2674" s="264" t="s">
        <v>20985</v>
      </c>
      <c r="F2674" s="266"/>
      <c r="G2674" s="261" t="s">
        <v>20986</v>
      </c>
      <c r="H2674" s="262" t="s">
        <v>7918</v>
      </c>
      <c r="I2674" s="263" t="s">
        <v>772</v>
      </c>
      <c r="J2674" s="264" t="s">
        <v>20985</v>
      </c>
      <c r="K2674" s="264" t="s">
        <v>19827</v>
      </c>
    </row>
    <row r="2675" spans="1:11" ht="25.5" x14ac:dyDescent="0.2">
      <c r="A2675" s="261">
        <v>92014</v>
      </c>
      <c r="B2675" s="262" t="s">
        <v>7919</v>
      </c>
      <c r="C2675" s="263" t="s">
        <v>772</v>
      </c>
      <c r="D2675" s="264" t="s">
        <v>20987</v>
      </c>
      <c r="F2675" s="266"/>
      <c r="G2675" s="261" t="s">
        <v>20988</v>
      </c>
      <c r="H2675" s="262" t="s">
        <v>7919</v>
      </c>
      <c r="I2675" s="263" t="s">
        <v>772</v>
      </c>
      <c r="J2675" s="264" t="s">
        <v>20987</v>
      </c>
      <c r="K2675" s="264" t="s">
        <v>20989</v>
      </c>
    </row>
    <row r="2676" spans="1:11" ht="25.5" x14ac:dyDescent="0.2">
      <c r="A2676" s="261">
        <v>92015</v>
      </c>
      <c r="B2676" s="262" t="s">
        <v>7921</v>
      </c>
      <c r="C2676" s="263" t="s">
        <v>772</v>
      </c>
      <c r="D2676" s="264" t="s">
        <v>20990</v>
      </c>
      <c r="F2676" s="266"/>
      <c r="G2676" s="261" t="s">
        <v>20991</v>
      </c>
      <c r="H2676" s="262" t="s">
        <v>7921</v>
      </c>
      <c r="I2676" s="263" t="s">
        <v>772</v>
      </c>
      <c r="J2676" s="264" t="s">
        <v>20990</v>
      </c>
      <c r="K2676" s="264" t="s">
        <v>12829</v>
      </c>
    </row>
    <row r="2677" spans="1:11" ht="25.5" x14ac:dyDescent="0.2">
      <c r="A2677" s="261">
        <v>92016</v>
      </c>
      <c r="B2677" s="262" t="s">
        <v>7922</v>
      </c>
      <c r="C2677" s="263" t="s">
        <v>772</v>
      </c>
      <c r="D2677" s="264" t="s">
        <v>14019</v>
      </c>
      <c r="F2677" s="266"/>
      <c r="G2677" s="261" t="s">
        <v>20992</v>
      </c>
      <c r="H2677" s="262" t="s">
        <v>7922</v>
      </c>
      <c r="I2677" s="263" t="s">
        <v>772</v>
      </c>
      <c r="J2677" s="264" t="s">
        <v>14019</v>
      </c>
      <c r="K2677" s="264" t="s">
        <v>12960</v>
      </c>
    </row>
    <row r="2678" spans="1:11" ht="25.5" x14ac:dyDescent="0.2">
      <c r="A2678" s="261">
        <v>92017</v>
      </c>
      <c r="B2678" s="262" t="s">
        <v>7924</v>
      </c>
      <c r="C2678" s="263" t="s">
        <v>772</v>
      </c>
      <c r="D2678" s="264" t="s">
        <v>14095</v>
      </c>
      <c r="F2678" s="266"/>
      <c r="G2678" s="261" t="s">
        <v>20993</v>
      </c>
      <c r="H2678" s="262" t="s">
        <v>7924</v>
      </c>
      <c r="I2678" s="263" t="s">
        <v>772</v>
      </c>
      <c r="J2678" s="264" t="s">
        <v>14095</v>
      </c>
      <c r="K2678" s="264" t="s">
        <v>14537</v>
      </c>
    </row>
    <row r="2679" spans="1:11" ht="25.5" x14ac:dyDescent="0.2">
      <c r="A2679" s="261">
        <v>92018</v>
      </c>
      <c r="B2679" s="262" t="s">
        <v>7925</v>
      </c>
      <c r="C2679" s="263" t="s">
        <v>772</v>
      </c>
      <c r="D2679" s="264" t="s">
        <v>12341</v>
      </c>
      <c r="F2679" s="266"/>
      <c r="G2679" s="261" t="s">
        <v>20994</v>
      </c>
      <c r="H2679" s="262" t="s">
        <v>7925</v>
      </c>
      <c r="I2679" s="263" t="s">
        <v>772</v>
      </c>
      <c r="J2679" s="264" t="s">
        <v>12341</v>
      </c>
      <c r="K2679" s="264" t="s">
        <v>20995</v>
      </c>
    </row>
    <row r="2680" spans="1:11" ht="25.5" x14ac:dyDescent="0.2">
      <c r="A2680" s="261">
        <v>92019</v>
      </c>
      <c r="B2680" s="262" t="s">
        <v>7926</v>
      </c>
      <c r="C2680" s="263" t="s">
        <v>772</v>
      </c>
      <c r="D2680" s="264" t="s">
        <v>8368</v>
      </c>
      <c r="F2680" s="266"/>
      <c r="G2680" s="261" t="s">
        <v>20996</v>
      </c>
      <c r="H2680" s="262" t="s">
        <v>7926</v>
      </c>
      <c r="I2680" s="263" t="s">
        <v>772</v>
      </c>
      <c r="J2680" s="264" t="s">
        <v>8368</v>
      </c>
      <c r="K2680" s="264" t="s">
        <v>20327</v>
      </c>
    </row>
    <row r="2681" spans="1:11" ht="25.5" x14ac:dyDescent="0.2">
      <c r="A2681" s="261">
        <v>92020</v>
      </c>
      <c r="B2681" s="262" t="s">
        <v>7927</v>
      </c>
      <c r="C2681" s="263" t="s">
        <v>772</v>
      </c>
      <c r="D2681" s="264" t="s">
        <v>20997</v>
      </c>
      <c r="F2681" s="266"/>
      <c r="G2681" s="261" t="s">
        <v>20998</v>
      </c>
      <c r="H2681" s="262" t="s">
        <v>7927</v>
      </c>
      <c r="I2681" s="263" t="s">
        <v>772</v>
      </c>
      <c r="J2681" s="264" t="s">
        <v>20997</v>
      </c>
      <c r="K2681" s="264" t="s">
        <v>19075</v>
      </c>
    </row>
    <row r="2682" spans="1:11" ht="25.5" x14ac:dyDescent="0.2">
      <c r="A2682" s="261">
        <v>92021</v>
      </c>
      <c r="B2682" s="262" t="s">
        <v>7928</v>
      </c>
      <c r="C2682" s="263" t="s">
        <v>772</v>
      </c>
      <c r="D2682" s="264" t="s">
        <v>20999</v>
      </c>
      <c r="F2682" s="266"/>
      <c r="G2682" s="261" t="s">
        <v>21000</v>
      </c>
      <c r="H2682" s="262" t="s">
        <v>7928</v>
      </c>
      <c r="I2682" s="263" t="s">
        <v>772</v>
      </c>
      <c r="J2682" s="264" t="s">
        <v>20999</v>
      </c>
      <c r="K2682" s="264" t="s">
        <v>21001</v>
      </c>
    </row>
    <row r="2683" spans="1:11" ht="25.5" x14ac:dyDescent="0.2">
      <c r="A2683" s="261">
        <v>92022</v>
      </c>
      <c r="B2683" s="262" t="s">
        <v>7929</v>
      </c>
      <c r="C2683" s="263" t="s">
        <v>772</v>
      </c>
      <c r="D2683" s="264" t="s">
        <v>7422</v>
      </c>
      <c r="F2683" s="266"/>
      <c r="G2683" s="261" t="s">
        <v>21002</v>
      </c>
      <c r="H2683" s="262" t="s">
        <v>7929</v>
      </c>
      <c r="I2683" s="263" t="s">
        <v>772</v>
      </c>
      <c r="J2683" s="264" t="s">
        <v>7422</v>
      </c>
      <c r="K2683" s="264" t="s">
        <v>13347</v>
      </c>
    </row>
    <row r="2684" spans="1:11" ht="25.5" x14ac:dyDescent="0.2">
      <c r="A2684" s="261">
        <v>92023</v>
      </c>
      <c r="B2684" s="262" t="s">
        <v>7930</v>
      </c>
      <c r="C2684" s="263" t="s">
        <v>772</v>
      </c>
      <c r="D2684" s="264" t="s">
        <v>18031</v>
      </c>
      <c r="F2684" s="266"/>
      <c r="G2684" s="261" t="s">
        <v>21003</v>
      </c>
      <c r="H2684" s="262" t="s">
        <v>7930</v>
      </c>
      <c r="I2684" s="263" t="s">
        <v>772</v>
      </c>
      <c r="J2684" s="264" t="s">
        <v>18031</v>
      </c>
      <c r="K2684" s="264" t="s">
        <v>13087</v>
      </c>
    </row>
    <row r="2685" spans="1:11" ht="25.5" x14ac:dyDescent="0.2">
      <c r="A2685" s="261">
        <v>92024</v>
      </c>
      <c r="B2685" s="262" t="s">
        <v>7932</v>
      </c>
      <c r="C2685" s="263" t="s">
        <v>772</v>
      </c>
      <c r="D2685" s="264" t="s">
        <v>13404</v>
      </c>
      <c r="F2685" s="266"/>
      <c r="G2685" s="261" t="s">
        <v>21004</v>
      </c>
      <c r="H2685" s="262" t="s">
        <v>7932</v>
      </c>
      <c r="I2685" s="263" t="s">
        <v>772</v>
      </c>
      <c r="J2685" s="264" t="s">
        <v>13404</v>
      </c>
      <c r="K2685" s="264" t="s">
        <v>21005</v>
      </c>
    </row>
    <row r="2686" spans="1:11" ht="25.5" x14ac:dyDescent="0.2">
      <c r="A2686" s="261">
        <v>92025</v>
      </c>
      <c r="B2686" s="262" t="s">
        <v>7933</v>
      </c>
      <c r="C2686" s="263" t="s">
        <v>772</v>
      </c>
      <c r="D2686" s="264" t="s">
        <v>21006</v>
      </c>
      <c r="F2686" s="266"/>
      <c r="G2686" s="261" t="s">
        <v>21007</v>
      </c>
      <c r="H2686" s="262" t="s">
        <v>7933</v>
      </c>
      <c r="I2686" s="263" t="s">
        <v>772</v>
      </c>
      <c r="J2686" s="264" t="s">
        <v>21006</v>
      </c>
      <c r="K2686" s="264" t="s">
        <v>8415</v>
      </c>
    </row>
    <row r="2687" spans="1:11" ht="25.5" x14ac:dyDescent="0.2">
      <c r="A2687" s="261">
        <v>92026</v>
      </c>
      <c r="B2687" s="262" t="s">
        <v>7934</v>
      </c>
      <c r="C2687" s="263" t="s">
        <v>772</v>
      </c>
      <c r="D2687" s="264" t="s">
        <v>15003</v>
      </c>
      <c r="F2687" s="266"/>
      <c r="G2687" s="261" t="s">
        <v>21008</v>
      </c>
      <c r="H2687" s="262" t="s">
        <v>7934</v>
      </c>
      <c r="I2687" s="263" t="s">
        <v>772</v>
      </c>
      <c r="J2687" s="264" t="s">
        <v>15003</v>
      </c>
      <c r="K2687" s="264" t="s">
        <v>21009</v>
      </c>
    </row>
    <row r="2688" spans="1:11" ht="25.5" x14ac:dyDescent="0.2">
      <c r="A2688" s="261">
        <v>92027</v>
      </c>
      <c r="B2688" s="262" t="s">
        <v>7935</v>
      </c>
      <c r="C2688" s="263" t="s">
        <v>772</v>
      </c>
      <c r="D2688" s="264" t="s">
        <v>15170</v>
      </c>
      <c r="F2688" s="266"/>
      <c r="G2688" s="261" t="s">
        <v>21010</v>
      </c>
      <c r="H2688" s="262" t="s">
        <v>7935</v>
      </c>
      <c r="I2688" s="263" t="s">
        <v>772</v>
      </c>
      <c r="J2688" s="264" t="s">
        <v>15170</v>
      </c>
      <c r="K2688" s="264" t="s">
        <v>21011</v>
      </c>
    </row>
    <row r="2689" spans="1:11" ht="25.5" x14ac:dyDescent="0.2">
      <c r="A2689" s="261">
        <v>92028</v>
      </c>
      <c r="B2689" s="262" t="s">
        <v>7937</v>
      </c>
      <c r="C2689" s="263" t="s">
        <v>772</v>
      </c>
      <c r="D2689" s="264" t="s">
        <v>21012</v>
      </c>
      <c r="F2689" s="266"/>
      <c r="G2689" s="261" t="s">
        <v>21013</v>
      </c>
      <c r="H2689" s="262" t="s">
        <v>7937</v>
      </c>
      <c r="I2689" s="263" t="s">
        <v>772</v>
      </c>
      <c r="J2689" s="264" t="s">
        <v>21012</v>
      </c>
      <c r="K2689" s="264" t="s">
        <v>7434</v>
      </c>
    </row>
    <row r="2690" spans="1:11" ht="25.5" x14ac:dyDescent="0.2">
      <c r="A2690" s="261">
        <v>92029</v>
      </c>
      <c r="B2690" s="262" t="s">
        <v>7938</v>
      </c>
      <c r="C2690" s="263" t="s">
        <v>772</v>
      </c>
      <c r="D2690" s="264" t="s">
        <v>21014</v>
      </c>
      <c r="F2690" s="266"/>
      <c r="G2690" s="261" t="s">
        <v>21015</v>
      </c>
      <c r="H2690" s="262" t="s">
        <v>7938</v>
      </c>
      <c r="I2690" s="263" t="s">
        <v>772</v>
      </c>
      <c r="J2690" s="264" t="s">
        <v>21014</v>
      </c>
      <c r="K2690" s="264" t="s">
        <v>21016</v>
      </c>
    </row>
    <row r="2691" spans="1:11" ht="25.5" x14ac:dyDescent="0.2">
      <c r="A2691" s="261">
        <v>92030</v>
      </c>
      <c r="B2691" s="262" t="s">
        <v>7939</v>
      </c>
      <c r="C2691" s="263" t="s">
        <v>772</v>
      </c>
      <c r="D2691" s="264" t="s">
        <v>16223</v>
      </c>
      <c r="F2691" s="266"/>
      <c r="G2691" s="261" t="s">
        <v>21017</v>
      </c>
      <c r="H2691" s="262" t="s">
        <v>7939</v>
      </c>
      <c r="I2691" s="263" t="s">
        <v>772</v>
      </c>
      <c r="J2691" s="264" t="s">
        <v>16223</v>
      </c>
      <c r="K2691" s="264" t="s">
        <v>12341</v>
      </c>
    </row>
    <row r="2692" spans="1:11" ht="25.5" x14ac:dyDescent="0.2">
      <c r="A2692" s="261">
        <v>92031</v>
      </c>
      <c r="B2692" s="262" t="s">
        <v>7940</v>
      </c>
      <c r="C2692" s="263" t="s">
        <v>772</v>
      </c>
      <c r="D2692" s="264" t="s">
        <v>21018</v>
      </c>
      <c r="F2692" s="266"/>
      <c r="G2692" s="261" t="s">
        <v>21019</v>
      </c>
      <c r="H2692" s="262" t="s">
        <v>7940</v>
      </c>
      <c r="I2692" s="263" t="s">
        <v>772</v>
      </c>
      <c r="J2692" s="264" t="s">
        <v>21018</v>
      </c>
      <c r="K2692" s="264" t="s">
        <v>17156</v>
      </c>
    </row>
    <row r="2693" spans="1:11" ht="25.5" x14ac:dyDescent="0.2">
      <c r="A2693" s="261">
        <v>92032</v>
      </c>
      <c r="B2693" s="262" t="s">
        <v>7941</v>
      </c>
      <c r="C2693" s="263" t="s">
        <v>772</v>
      </c>
      <c r="D2693" s="264" t="s">
        <v>21020</v>
      </c>
      <c r="F2693" s="266"/>
      <c r="G2693" s="261" t="s">
        <v>21021</v>
      </c>
      <c r="H2693" s="262" t="s">
        <v>7941</v>
      </c>
      <c r="I2693" s="263" t="s">
        <v>772</v>
      </c>
      <c r="J2693" s="264" t="s">
        <v>21020</v>
      </c>
      <c r="K2693" s="264" t="s">
        <v>21022</v>
      </c>
    </row>
    <row r="2694" spans="1:11" ht="25.5" x14ac:dyDescent="0.2">
      <c r="A2694" s="261">
        <v>92033</v>
      </c>
      <c r="B2694" s="262" t="s">
        <v>7942</v>
      </c>
      <c r="C2694" s="263" t="s">
        <v>772</v>
      </c>
      <c r="D2694" s="264" t="s">
        <v>13738</v>
      </c>
      <c r="F2694" s="266"/>
      <c r="G2694" s="261" t="s">
        <v>21023</v>
      </c>
      <c r="H2694" s="262" t="s">
        <v>7942</v>
      </c>
      <c r="I2694" s="263" t="s">
        <v>772</v>
      </c>
      <c r="J2694" s="264" t="s">
        <v>13738</v>
      </c>
      <c r="K2694" s="264" t="s">
        <v>21024</v>
      </c>
    </row>
    <row r="2695" spans="1:11" ht="25.5" x14ac:dyDescent="0.2">
      <c r="A2695" s="261">
        <v>92034</v>
      </c>
      <c r="B2695" s="262" t="s">
        <v>7944</v>
      </c>
      <c r="C2695" s="263" t="s">
        <v>772</v>
      </c>
      <c r="D2695" s="264" t="s">
        <v>21025</v>
      </c>
      <c r="F2695" s="266"/>
      <c r="G2695" s="261" t="s">
        <v>21026</v>
      </c>
      <c r="H2695" s="262" t="s">
        <v>7944</v>
      </c>
      <c r="I2695" s="263" t="s">
        <v>772</v>
      </c>
      <c r="J2695" s="264" t="s">
        <v>21025</v>
      </c>
      <c r="K2695" s="264" t="s">
        <v>21027</v>
      </c>
    </row>
    <row r="2696" spans="1:11" ht="25.5" x14ac:dyDescent="0.2">
      <c r="A2696" s="261">
        <v>92035</v>
      </c>
      <c r="B2696" s="262" t="s">
        <v>7945</v>
      </c>
      <c r="C2696" s="263" t="s">
        <v>772</v>
      </c>
      <c r="D2696" s="264" t="s">
        <v>14270</v>
      </c>
      <c r="F2696" s="266"/>
      <c r="G2696" s="261" t="s">
        <v>21028</v>
      </c>
      <c r="H2696" s="262" t="s">
        <v>7945</v>
      </c>
      <c r="I2696" s="263" t="s">
        <v>772</v>
      </c>
      <c r="J2696" s="264" t="s">
        <v>14270</v>
      </c>
      <c r="K2696" s="264" t="s">
        <v>21029</v>
      </c>
    </row>
    <row r="2697" spans="1:11" ht="12.75" x14ac:dyDescent="0.2">
      <c r="A2697" s="261">
        <v>72278</v>
      </c>
      <c r="B2697" s="262" t="s">
        <v>7946</v>
      </c>
      <c r="C2697" s="263" t="s">
        <v>772</v>
      </c>
      <c r="D2697" s="264" t="s">
        <v>15102</v>
      </c>
      <c r="F2697" s="266"/>
      <c r="G2697" s="261" t="s">
        <v>21030</v>
      </c>
      <c r="H2697" s="262" t="s">
        <v>7946</v>
      </c>
      <c r="I2697" s="263" t="s">
        <v>772</v>
      </c>
      <c r="J2697" s="264" t="s">
        <v>15102</v>
      </c>
      <c r="K2697" s="264" t="s">
        <v>21031</v>
      </c>
    </row>
    <row r="2698" spans="1:11" ht="12.75" x14ac:dyDescent="0.2">
      <c r="A2698" s="261">
        <v>72280</v>
      </c>
      <c r="B2698" s="262" t="s">
        <v>7947</v>
      </c>
      <c r="C2698" s="263" t="s">
        <v>772</v>
      </c>
      <c r="D2698" s="264" t="s">
        <v>11242</v>
      </c>
      <c r="F2698" s="266"/>
      <c r="G2698" s="261" t="s">
        <v>21032</v>
      </c>
      <c r="H2698" s="262" t="s">
        <v>7947</v>
      </c>
      <c r="I2698" s="263" t="s">
        <v>772</v>
      </c>
      <c r="J2698" s="264" t="s">
        <v>11242</v>
      </c>
      <c r="K2698" s="264" t="s">
        <v>19820</v>
      </c>
    </row>
    <row r="2699" spans="1:11" ht="25.5" x14ac:dyDescent="0.2">
      <c r="A2699" s="268" t="s">
        <v>7948</v>
      </c>
      <c r="B2699" s="262" t="s">
        <v>7949</v>
      </c>
      <c r="C2699" s="263" t="s">
        <v>772</v>
      </c>
      <c r="D2699" s="264" t="s">
        <v>21033</v>
      </c>
      <c r="F2699" s="266"/>
      <c r="G2699" s="261" t="s">
        <v>7948</v>
      </c>
      <c r="H2699" s="262" t="s">
        <v>7949</v>
      </c>
      <c r="I2699" s="263" t="s">
        <v>772</v>
      </c>
      <c r="J2699" s="264" t="s">
        <v>21033</v>
      </c>
      <c r="K2699" s="264" t="s">
        <v>21034</v>
      </c>
    </row>
    <row r="2700" spans="1:11" ht="25.5" x14ac:dyDescent="0.2">
      <c r="A2700" s="268" t="s">
        <v>7950</v>
      </c>
      <c r="B2700" s="262" t="s">
        <v>7951</v>
      </c>
      <c r="C2700" s="263" t="s">
        <v>772</v>
      </c>
      <c r="D2700" s="264" t="s">
        <v>21035</v>
      </c>
      <c r="F2700" s="266"/>
      <c r="G2700" s="261" t="s">
        <v>7950</v>
      </c>
      <c r="H2700" s="262" t="s">
        <v>7951</v>
      </c>
      <c r="I2700" s="263" t="s">
        <v>772</v>
      </c>
      <c r="J2700" s="264" t="s">
        <v>21035</v>
      </c>
      <c r="K2700" s="264" t="s">
        <v>21036</v>
      </c>
    </row>
    <row r="2701" spans="1:11" ht="25.5" x14ac:dyDescent="0.2">
      <c r="A2701" s="268" t="s">
        <v>7952</v>
      </c>
      <c r="B2701" s="262" t="s">
        <v>7953</v>
      </c>
      <c r="C2701" s="263" t="s">
        <v>772</v>
      </c>
      <c r="D2701" s="264" t="s">
        <v>21037</v>
      </c>
      <c r="F2701" s="266"/>
      <c r="G2701" s="261" t="s">
        <v>7952</v>
      </c>
      <c r="H2701" s="262" t="s">
        <v>7953</v>
      </c>
      <c r="I2701" s="263" t="s">
        <v>772</v>
      </c>
      <c r="J2701" s="264" t="s">
        <v>21037</v>
      </c>
      <c r="K2701" s="264" t="s">
        <v>21022</v>
      </c>
    </row>
    <row r="2702" spans="1:11" ht="12.75" x14ac:dyDescent="0.2">
      <c r="A2702" s="261">
        <v>83391</v>
      </c>
      <c r="B2702" s="262" t="s">
        <v>7954</v>
      </c>
      <c r="C2702" s="263" t="s">
        <v>772</v>
      </c>
      <c r="D2702" s="264" t="s">
        <v>14311</v>
      </c>
      <c r="F2702" s="266"/>
      <c r="G2702" s="261" t="s">
        <v>21038</v>
      </c>
      <c r="H2702" s="262" t="s">
        <v>7954</v>
      </c>
      <c r="I2702" s="263" t="s">
        <v>772</v>
      </c>
      <c r="J2702" s="264" t="s">
        <v>14311</v>
      </c>
      <c r="K2702" s="264" t="s">
        <v>21039</v>
      </c>
    </row>
    <row r="2703" spans="1:11" ht="12.75" x14ac:dyDescent="0.2">
      <c r="A2703" s="261">
        <v>83392</v>
      </c>
      <c r="B2703" s="262" t="s">
        <v>7955</v>
      </c>
      <c r="C2703" s="263" t="s">
        <v>772</v>
      </c>
      <c r="D2703" s="264" t="s">
        <v>21040</v>
      </c>
      <c r="F2703" s="266"/>
      <c r="G2703" s="261" t="s">
        <v>21041</v>
      </c>
      <c r="H2703" s="262" t="s">
        <v>7955</v>
      </c>
      <c r="I2703" s="263" t="s">
        <v>772</v>
      </c>
      <c r="J2703" s="264" t="s">
        <v>21040</v>
      </c>
      <c r="K2703" s="264" t="s">
        <v>21042</v>
      </c>
    </row>
    <row r="2704" spans="1:11" ht="12.75" x14ac:dyDescent="0.2">
      <c r="A2704" s="261">
        <v>83393</v>
      </c>
      <c r="B2704" s="262" t="s">
        <v>7957</v>
      </c>
      <c r="C2704" s="263" t="s">
        <v>772</v>
      </c>
      <c r="D2704" s="264" t="s">
        <v>21043</v>
      </c>
      <c r="F2704" s="266"/>
      <c r="G2704" s="261" t="s">
        <v>21044</v>
      </c>
      <c r="H2704" s="262" t="s">
        <v>7957</v>
      </c>
      <c r="I2704" s="263" t="s">
        <v>772</v>
      </c>
      <c r="J2704" s="264" t="s">
        <v>21043</v>
      </c>
      <c r="K2704" s="264" t="s">
        <v>13934</v>
      </c>
    </row>
    <row r="2705" spans="1:11" ht="12.75" x14ac:dyDescent="0.2">
      <c r="A2705" s="261">
        <v>83470</v>
      </c>
      <c r="B2705" s="262" t="s">
        <v>7959</v>
      </c>
      <c r="C2705" s="263" t="s">
        <v>772</v>
      </c>
      <c r="D2705" s="264" t="s">
        <v>7960</v>
      </c>
      <c r="F2705" s="266"/>
      <c r="G2705" s="261" t="s">
        <v>21045</v>
      </c>
      <c r="H2705" s="262" t="s">
        <v>7959</v>
      </c>
      <c r="I2705" s="263" t="s">
        <v>772</v>
      </c>
      <c r="J2705" s="264" t="s">
        <v>7960</v>
      </c>
      <c r="K2705" s="264" t="s">
        <v>21046</v>
      </c>
    </row>
    <row r="2706" spans="1:11" ht="12.75" x14ac:dyDescent="0.2">
      <c r="A2706" s="261">
        <v>93040</v>
      </c>
      <c r="B2706" s="262" t="s">
        <v>7961</v>
      </c>
      <c r="C2706" s="263" t="s">
        <v>772</v>
      </c>
      <c r="D2706" s="264" t="s">
        <v>7962</v>
      </c>
      <c r="F2706" s="266"/>
      <c r="G2706" s="261" t="s">
        <v>21047</v>
      </c>
      <c r="H2706" s="262" t="s">
        <v>7961</v>
      </c>
      <c r="I2706" s="263" t="s">
        <v>772</v>
      </c>
      <c r="J2706" s="264" t="s">
        <v>7962</v>
      </c>
      <c r="K2706" s="264" t="s">
        <v>8912</v>
      </c>
    </row>
    <row r="2707" spans="1:11" ht="12.75" x14ac:dyDescent="0.2">
      <c r="A2707" s="261">
        <v>93041</v>
      </c>
      <c r="B2707" s="262" t="s">
        <v>7963</v>
      </c>
      <c r="C2707" s="263" t="s">
        <v>772</v>
      </c>
      <c r="D2707" s="264" t="s">
        <v>7964</v>
      </c>
      <c r="F2707" s="266"/>
      <c r="G2707" s="261" t="s">
        <v>21048</v>
      </c>
      <c r="H2707" s="262" t="s">
        <v>7963</v>
      </c>
      <c r="I2707" s="263" t="s">
        <v>772</v>
      </c>
      <c r="J2707" s="264" t="s">
        <v>7964</v>
      </c>
      <c r="K2707" s="264" t="s">
        <v>13979</v>
      </c>
    </row>
    <row r="2708" spans="1:11" ht="25.5" x14ac:dyDescent="0.2">
      <c r="A2708" s="261">
        <v>93042</v>
      </c>
      <c r="B2708" s="262" t="s">
        <v>7965</v>
      </c>
      <c r="C2708" s="263" t="s">
        <v>772</v>
      </c>
      <c r="D2708" s="264" t="s">
        <v>7966</v>
      </c>
      <c r="F2708" s="266"/>
      <c r="G2708" s="261" t="s">
        <v>21049</v>
      </c>
      <c r="H2708" s="262" t="s">
        <v>7965</v>
      </c>
      <c r="I2708" s="263" t="s">
        <v>772</v>
      </c>
      <c r="J2708" s="264" t="s">
        <v>7966</v>
      </c>
      <c r="K2708" s="264" t="s">
        <v>21050</v>
      </c>
    </row>
    <row r="2709" spans="1:11" ht="25.5" x14ac:dyDescent="0.2">
      <c r="A2709" s="261">
        <v>93043</v>
      </c>
      <c r="B2709" s="262" t="s">
        <v>7967</v>
      </c>
      <c r="C2709" s="263" t="s">
        <v>772</v>
      </c>
      <c r="D2709" s="264" t="s">
        <v>6939</v>
      </c>
      <c r="F2709" s="266"/>
      <c r="G2709" s="261" t="s">
        <v>21051</v>
      </c>
      <c r="H2709" s="262" t="s">
        <v>7967</v>
      </c>
      <c r="I2709" s="263" t="s">
        <v>772</v>
      </c>
      <c r="J2709" s="264" t="s">
        <v>6939</v>
      </c>
      <c r="K2709" s="264" t="s">
        <v>8421</v>
      </c>
    </row>
    <row r="2710" spans="1:11" ht="12.75" x14ac:dyDescent="0.2">
      <c r="A2710" s="261">
        <v>93044</v>
      </c>
      <c r="B2710" s="262" t="s">
        <v>7968</v>
      </c>
      <c r="C2710" s="263" t="s">
        <v>772</v>
      </c>
      <c r="D2710" s="264" t="s">
        <v>7969</v>
      </c>
      <c r="F2710" s="266"/>
      <c r="G2710" s="261" t="s">
        <v>21052</v>
      </c>
      <c r="H2710" s="262" t="s">
        <v>7968</v>
      </c>
      <c r="I2710" s="263" t="s">
        <v>772</v>
      </c>
      <c r="J2710" s="264" t="s">
        <v>7969</v>
      </c>
      <c r="K2710" s="264" t="s">
        <v>14903</v>
      </c>
    </row>
    <row r="2711" spans="1:11" ht="12.75" x14ac:dyDescent="0.2">
      <c r="A2711" s="261">
        <v>93045</v>
      </c>
      <c r="B2711" s="262" t="s">
        <v>7970</v>
      </c>
      <c r="C2711" s="263" t="s">
        <v>772</v>
      </c>
      <c r="D2711" s="264" t="s">
        <v>7971</v>
      </c>
      <c r="F2711" s="266"/>
      <c r="G2711" s="261" t="s">
        <v>21053</v>
      </c>
      <c r="H2711" s="262" t="s">
        <v>7970</v>
      </c>
      <c r="I2711" s="263" t="s">
        <v>772</v>
      </c>
      <c r="J2711" s="264" t="s">
        <v>7971</v>
      </c>
      <c r="K2711" s="264" t="s">
        <v>14323</v>
      </c>
    </row>
    <row r="2712" spans="1:11" ht="25.5" x14ac:dyDescent="0.2">
      <c r="A2712" s="261">
        <v>97583</v>
      </c>
      <c r="B2712" s="262" t="s">
        <v>7972</v>
      </c>
      <c r="C2712" s="263" t="s">
        <v>772</v>
      </c>
      <c r="D2712" s="264" t="s">
        <v>21054</v>
      </c>
      <c r="F2712" s="266"/>
      <c r="G2712" s="261" t="s">
        <v>21055</v>
      </c>
      <c r="H2712" s="262" t="s">
        <v>7972</v>
      </c>
      <c r="I2712" s="263" t="s">
        <v>772</v>
      </c>
      <c r="J2712" s="264" t="s">
        <v>21054</v>
      </c>
      <c r="K2712" s="264" t="s">
        <v>21056</v>
      </c>
    </row>
    <row r="2713" spans="1:11" ht="25.5" x14ac:dyDescent="0.2">
      <c r="A2713" s="261">
        <v>97584</v>
      </c>
      <c r="B2713" s="262" t="s">
        <v>7974</v>
      </c>
      <c r="C2713" s="263" t="s">
        <v>772</v>
      </c>
      <c r="D2713" s="264" t="s">
        <v>21057</v>
      </c>
      <c r="F2713" s="266"/>
      <c r="G2713" s="261" t="s">
        <v>21058</v>
      </c>
      <c r="H2713" s="262" t="s">
        <v>7974</v>
      </c>
      <c r="I2713" s="263" t="s">
        <v>772</v>
      </c>
      <c r="J2713" s="264" t="s">
        <v>21057</v>
      </c>
      <c r="K2713" s="264" t="s">
        <v>6946</v>
      </c>
    </row>
    <row r="2714" spans="1:11" ht="25.5" x14ac:dyDescent="0.2">
      <c r="A2714" s="261">
        <v>97585</v>
      </c>
      <c r="B2714" s="262" t="s">
        <v>7975</v>
      </c>
      <c r="C2714" s="263" t="s">
        <v>772</v>
      </c>
      <c r="D2714" s="264" t="s">
        <v>19846</v>
      </c>
      <c r="F2714" s="266"/>
      <c r="G2714" s="261" t="s">
        <v>21059</v>
      </c>
      <c r="H2714" s="262" t="s">
        <v>7975</v>
      </c>
      <c r="I2714" s="263" t="s">
        <v>772</v>
      </c>
      <c r="J2714" s="264" t="s">
        <v>19846</v>
      </c>
      <c r="K2714" s="264" t="s">
        <v>21060</v>
      </c>
    </row>
    <row r="2715" spans="1:11" ht="25.5" x14ac:dyDescent="0.2">
      <c r="A2715" s="261">
        <v>97586</v>
      </c>
      <c r="B2715" s="262" t="s">
        <v>7976</v>
      </c>
      <c r="C2715" s="263" t="s">
        <v>772</v>
      </c>
      <c r="D2715" s="264" t="s">
        <v>21061</v>
      </c>
      <c r="F2715" s="266"/>
      <c r="G2715" s="261" t="s">
        <v>21062</v>
      </c>
      <c r="H2715" s="262" t="s">
        <v>7976</v>
      </c>
      <c r="I2715" s="263" t="s">
        <v>772</v>
      </c>
      <c r="J2715" s="264" t="s">
        <v>21061</v>
      </c>
      <c r="K2715" s="264" t="s">
        <v>18818</v>
      </c>
    </row>
    <row r="2716" spans="1:11" ht="25.5" x14ac:dyDescent="0.2">
      <c r="A2716" s="261">
        <v>97587</v>
      </c>
      <c r="B2716" s="262" t="s">
        <v>7978</v>
      </c>
      <c r="C2716" s="263" t="s">
        <v>772</v>
      </c>
      <c r="D2716" s="264" t="s">
        <v>21063</v>
      </c>
      <c r="F2716" s="266"/>
      <c r="G2716" s="261" t="s">
        <v>21064</v>
      </c>
      <c r="H2716" s="262" t="s">
        <v>7978</v>
      </c>
      <c r="I2716" s="263" t="s">
        <v>772</v>
      </c>
      <c r="J2716" s="264" t="s">
        <v>21063</v>
      </c>
      <c r="K2716" s="264" t="s">
        <v>14698</v>
      </c>
    </row>
    <row r="2717" spans="1:11" ht="25.5" x14ac:dyDescent="0.2">
      <c r="A2717" s="261">
        <v>97589</v>
      </c>
      <c r="B2717" s="262" t="s">
        <v>7979</v>
      </c>
      <c r="C2717" s="263" t="s">
        <v>772</v>
      </c>
      <c r="D2717" s="264" t="s">
        <v>21065</v>
      </c>
      <c r="F2717" s="266"/>
      <c r="G2717" s="261" t="s">
        <v>21066</v>
      </c>
      <c r="H2717" s="262" t="s">
        <v>7979</v>
      </c>
      <c r="I2717" s="263" t="s">
        <v>772</v>
      </c>
      <c r="J2717" s="264" t="s">
        <v>21065</v>
      </c>
      <c r="K2717" s="264" t="s">
        <v>9054</v>
      </c>
    </row>
    <row r="2718" spans="1:11" ht="25.5" x14ac:dyDescent="0.2">
      <c r="A2718" s="261">
        <v>97590</v>
      </c>
      <c r="B2718" s="262" t="s">
        <v>7980</v>
      </c>
      <c r="C2718" s="263" t="s">
        <v>772</v>
      </c>
      <c r="D2718" s="264" t="s">
        <v>17154</v>
      </c>
      <c r="F2718" s="266"/>
      <c r="G2718" s="261" t="s">
        <v>21067</v>
      </c>
      <c r="H2718" s="262" t="s">
        <v>7980</v>
      </c>
      <c r="I2718" s="263" t="s">
        <v>772</v>
      </c>
      <c r="J2718" s="264" t="s">
        <v>17154</v>
      </c>
      <c r="K2718" s="264" t="s">
        <v>21068</v>
      </c>
    </row>
    <row r="2719" spans="1:11" ht="25.5" x14ac:dyDescent="0.2">
      <c r="A2719" s="261">
        <v>97591</v>
      </c>
      <c r="B2719" s="262" t="s">
        <v>7981</v>
      </c>
      <c r="C2719" s="263" t="s">
        <v>772</v>
      </c>
      <c r="D2719" s="264" t="s">
        <v>15060</v>
      </c>
      <c r="F2719" s="266"/>
      <c r="G2719" s="261" t="s">
        <v>21069</v>
      </c>
      <c r="H2719" s="262" t="s">
        <v>7981</v>
      </c>
      <c r="I2719" s="263" t="s">
        <v>772</v>
      </c>
      <c r="J2719" s="264" t="s">
        <v>15060</v>
      </c>
      <c r="K2719" s="264" t="s">
        <v>21070</v>
      </c>
    </row>
    <row r="2720" spans="1:11" ht="25.5" x14ac:dyDescent="0.2">
      <c r="A2720" s="261">
        <v>97592</v>
      </c>
      <c r="B2720" s="262" t="s">
        <v>7982</v>
      </c>
      <c r="C2720" s="263" t="s">
        <v>772</v>
      </c>
      <c r="D2720" s="264" t="s">
        <v>21071</v>
      </c>
      <c r="F2720" s="266"/>
      <c r="G2720" s="261" t="s">
        <v>21072</v>
      </c>
      <c r="H2720" s="262" t="s">
        <v>7982</v>
      </c>
      <c r="I2720" s="263" t="s">
        <v>772</v>
      </c>
      <c r="J2720" s="264" t="s">
        <v>21071</v>
      </c>
      <c r="K2720" s="264" t="s">
        <v>21073</v>
      </c>
    </row>
    <row r="2721" spans="1:11" ht="25.5" x14ac:dyDescent="0.2">
      <c r="A2721" s="261">
        <v>97593</v>
      </c>
      <c r="B2721" s="262" t="s">
        <v>7983</v>
      </c>
      <c r="C2721" s="263" t="s">
        <v>772</v>
      </c>
      <c r="D2721" s="264" t="s">
        <v>21074</v>
      </c>
      <c r="F2721" s="266"/>
      <c r="G2721" s="261" t="s">
        <v>21075</v>
      </c>
      <c r="H2721" s="262" t="s">
        <v>7983</v>
      </c>
      <c r="I2721" s="263" t="s">
        <v>772</v>
      </c>
      <c r="J2721" s="264" t="s">
        <v>21074</v>
      </c>
      <c r="K2721" s="264" t="s">
        <v>21076</v>
      </c>
    </row>
    <row r="2722" spans="1:11" ht="25.5" x14ac:dyDescent="0.2">
      <c r="A2722" s="261">
        <v>97594</v>
      </c>
      <c r="B2722" s="262" t="s">
        <v>7984</v>
      </c>
      <c r="C2722" s="263" t="s">
        <v>772</v>
      </c>
      <c r="D2722" s="264" t="s">
        <v>21077</v>
      </c>
      <c r="F2722" s="266"/>
      <c r="G2722" s="261" t="s">
        <v>21078</v>
      </c>
      <c r="H2722" s="262" t="s">
        <v>7984</v>
      </c>
      <c r="I2722" s="263" t="s">
        <v>772</v>
      </c>
      <c r="J2722" s="264" t="s">
        <v>21077</v>
      </c>
      <c r="K2722" s="264" t="s">
        <v>14374</v>
      </c>
    </row>
    <row r="2723" spans="1:11" ht="25.5" x14ac:dyDescent="0.2">
      <c r="A2723" s="261">
        <v>97595</v>
      </c>
      <c r="B2723" s="262" t="s">
        <v>7986</v>
      </c>
      <c r="C2723" s="263" t="s">
        <v>772</v>
      </c>
      <c r="D2723" s="264" t="s">
        <v>21079</v>
      </c>
      <c r="F2723" s="266"/>
      <c r="G2723" s="261" t="s">
        <v>21080</v>
      </c>
      <c r="H2723" s="262" t="s">
        <v>7986</v>
      </c>
      <c r="I2723" s="263" t="s">
        <v>772</v>
      </c>
      <c r="J2723" s="264" t="s">
        <v>21079</v>
      </c>
      <c r="K2723" s="264" t="s">
        <v>13091</v>
      </c>
    </row>
    <row r="2724" spans="1:11" ht="25.5" x14ac:dyDescent="0.2">
      <c r="A2724" s="261">
        <v>97596</v>
      </c>
      <c r="B2724" s="262" t="s">
        <v>7988</v>
      </c>
      <c r="C2724" s="263" t="s">
        <v>772</v>
      </c>
      <c r="D2724" s="264" t="s">
        <v>14436</v>
      </c>
      <c r="F2724" s="266"/>
      <c r="G2724" s="261" t="s">
        <v>21081</v>
      </c>
      <c r="H2724" s="262" t="s">
        <v>7988</v>
      </c>
      <c r="I2724" s="263" t="s">
        <v>772</v>
      </c>
      <c r="J2724" s="264" t="s">
        <v>14436</v>
      </c>
      <c r="K2724" s="264" t="s">
        <v>21082</v>
      </c>
    </row>
    <row r="2725" spans="1:11" ht="25.5" x14ac:dyDescent="0.2">
      <c r="A2725" s="261">
        <v>97597</v>
      </c>
      <c r="B2725" s="262" t="s">
        <v>7989</v>
      </c>
      <c r="C2725" s="263" t="s">
        <v>772</v>
      </c>
      <c r="D2725" s="264" t="s">
        <v>21083</v>
      </c>
      <c r="F2725" s="266"/>
      <c r="G2725" s="261" t="s">
        <v>21084</v>
      </c>
      <c r="H2725" s="262" t="s">
        <v>7989</v>
      </c>
      <c r="I2725" s="263" t="s">
        <v>772</v>
      </c>
      <c r="J2725" s="264" t="s">
        <v>21083</v>
      </c>
      <c r="K2725" s="264" t="s">
        <v>14335</v>
      </c>
    </row>
    <row r="2726" spans="1:11" ht="25.5" x14ac:dyDescent="0.2">
      <c r="A2726" s="261">
        <v>97598</v>
      </c>
      <c r="B2726" s="262" t="s">
        <v>7990</v>
      </c>
      <c r="C2726" s="263" t="s">
        <v>772</v>
      </c>
      <c r="D2726" s="264" t="s">
        <v>13431</v>
      </c>
      <c r="F2726" s="266"/>
      <c r="G2726" s="261" t="s">
        <v>21085</v>
      </c>
      <c r="H2726" s="262" t="s">
        <v>7990</v>
      </c>
      <c r="I2726" s="263" t="s">
        <v>772</v>
      </c>
      <c r="J2726" s="264" t="s">
        <v>13431</v>
      </c>
      <c r="K2726" s="264" t="s">
        <v>21086</v>
      </c>
    </row>
    <row r="2727" spans="1:11" ht="12.75" x14ac:dyDescent="0.2">
      <c r="A2727" s="261">
        <v>97599</v>
      </c>
      <c r="B2727" s="262" t="s">
        <v>7991</v>
      </c>
      <c r="C2727" s="263" t="s">
        <v>772</v>
      </c>
      <c r="D2727" s="264" t="s">
        <v>13446</v>
      </c>
      <c r="F2727" s="266"/>
      <c r="G2727" s="261" t="s">
        <v>21087</v>
      </c>
      <c r="H2727" s="262" t="s">
        <v>7991</v>
      </c>
      <c r="I2727" s="263" t="s">
        <v>772</v>
      </c>
      <c r="J2727" s="264" t="s">
        <v>13446</v>
      </c>
      <c r="K2727" s="264" t="s">
        <v>13746</v>
      </c>
    </row>
    <row r="2728" spans="1:11" ht="12.75" x14ac:dyDescent="0.2">
      <c r="A2728" s="261">
        <v>97609</v>
      </c>
      <c r="B2728" s="262" t="s">
        <v>7992</v>
      </c>
      <c r="C2728" s="263" t="s">
        <v>772</v>
      </c>
      <c r="D2728" s="264" t="s">
        <v>13865</v>
      </c>
      <c r="F2728" s="266"/>
      <c r="G2728" s="261" t="s">
        <v>21088</v>
      </c>
      <c r="H2728" s="262" t="s">
        <v>7992</v>
      </c>
      <c r="I2728" s="263" t="s">
        <v>772</v>
      </c>
      <c r="J2728" s="264" t="s">
        <v>13865</v>
      </c>
      <c r="K2728" s="264" t="s">
        <v>13877</v>
      </c>
    </row>
    <row r="2729" spans="1:11" ht="12.75" x14ac:dyDescent="0.2">
      <c r="A2729" s="261">
        <v>97610</v>
      </c>
      <c r="B2729" s="262" t="s">
        <v>7993</v>
      </c>
      <c r="C2729" s="263" t="s">
        <v>772</v>
      </c>
      <c r="D2729" s="264" t="s">
        <v>14234</v>
      </c>
      <c r="F2729" s="266"/>
      <c r="G2729" s="261" t="s">
        <v>21089</v>
      </c>
      <c r="H2729" s="262" t="s">
        <v>7993</v>
      </c>
      <c r="I2729" s="263" t="s">
        <v>772</v>
      </c>
      <c r="J2729" s="264" t="s">
        <v>14234</v>
      </c>
      <c r="K2729" s="264" t="s">
        <v>13219</v>
      </c>
    </row>
    <row r="2730" spans="1:11" ht="12.75" x14ac:dyDescent="0.2">
      <c r="A2730" s="261">
        <v>97611</v>
      </c>
      <c r="B2730" s="262" t="s">
        <v>7994</v>
      </c>
      <c r="C2730" s="263" t="s">
        <v>772</v>
      </c>
      <c r="D2730" s="264" t="s">
        <v>13368</v>
      </c>
      <c r="F2730" s="266"/>
      <c r="G2730" s="261" t="s">
        <v>21090</v>
      </c>
      <c r="H2730" s="262" t="s">
        <v>7994</v>
      </c>
      <c r="I2730" s="263" t="s">
        <v>772</v>
      </c>
      <c r="J2730" s="264" t="s">
        <v>13368</v>
      </c>
      <c r="K2730" s="264" t="s">
        <v>9425</v>
      </c>
    </row>
    <row r="2731" spans="1:11" ht="12.75" x14ac:dyDescent="0.2">
      <c r="A2731" s="261">
        <v>97612</v>
      </c>
      <c r="B2731" s="262" t="s">
        <v>7995</v>
      </c>
      <c r="C2731" s="263" t="s">
        <v>772</v>
      </c>
      <c r="D2731" s="264" t="s">
        <v>8683</v>
      </c>
      <c r="F2731" s="266"/>
      <c r="G2731" s="261" t="s">
        <v>21091</v>
      </c>
      <c r="H2731" s="262" t="s">
        <v>7995</v>
      </c>
      <c r="I2731" s="263" t="s">
        <v>772</v>
      </c>
      <c r="J2731" s="264" t="s">
        <v>8683</v>
      </c>
      <c r="K2731" s="264" t="s">
        <v>5135</v>
      </c>
    </row>
    <row r="2732" spans="1:11" ht="25.5" x14ac:dyDescent="0.2">
      <c r="A2732" s="261">
        <v>97613</v>
      </c>
      <c r="B2732" s="262" t="s">
        <v>7997</v>
      </c>
      <c r="C2732" s="263" t="s">
        <v>772</v>
      </c>
      <c r="D2732" s="264" t="s">
        <v>14007</v>
      </c>
      <c r="F2732" s="266"/>
      <c r="G2732" s="261" t="s">
        <v>21092</v>
      </c>
      <c r="H2732" s="262" t="s">
        <v>7997</v>
      </c>
      <c r="I2732" s="263" t="s">
        <v>772</v>
      </c>
      <c r="J2732" s="264" t="s">
        <v>14007</v>
      </c>
      <c r="K2732" s="264" t="s">
        <v>7847</v>
      </c>
    </row>
    <row r="2733" spans="1:11" ht="25.5" x14ac:dyDescent="0.2">
      <c r="A2733" s="261">
        <v>97614</v>
      </c>
      <c r="B2733" s="262" t="s">
        <v>7999</v>
      </c>
      <c r="C2733" s="263" t="s">
        <v>772</v>
      </c>
      <c r="D2733" s="264" t="s">
        <v>14119</v>
      </c>
      <c r="F2733" s="266"/>
      <c r="G2733" s="261" t="s">
        <v>21093</v>
      </c>
      <c r="H2733" s="262" t="s">
        <v>7999</v>
      </c>
      <c r="I2733" s="263" t="s">
        <v>772</v>
      </c>
      <c r="J2733" s="264" t="s">
        <v>14119</v>
      </c>
      <c r="K2733" s="264" t="s">
        <v>14264</v>
      </c>
    </row>
    <row r="2734" spans="1:11" ht="25.5" x14ac:dyDescent="0.2">
      <c r="A2734" s="261">
        <v>97615</v>
      </c>
      <c r="B2734" s="262" t="s">
        <v>8001</v>
      </c>
      <c r="C2734" s="263" t="s">
        <v>772</v>
      </c>
      <c r="D2734" s="264" t="s">
        <v>14820</v>
      </c>
      <c r="F2734" s="266"/>
      <c r="G2734" s="261" t="s">
        <v>21094</v>
      </c>
      <c r="H2734" s="262" t="s">
        <v>8001</v>
      </c>
      <c r="I2734" s="263" t="s">
        <v>772</v>
      </c>
      <c r="J2734" s="264" t="s">
        <v>14820</v>
      </c>
      <c r="K2734" s="264" t="s">
        <v>8352</v>
      </c>
    </row>
    <row r="2735" spans="1:11" ht="25.5" x14ac:dyDescent="0.2">
      <c r="A2735" s="261">
        <v>97616</v>
      </c>
      <c r="B2735" s="262" t="s">
        <v>8002</v>
      </c>
      <c r="C2735" s="263" t="s">
        <v>772</v>
      </c>
      <c r="D2735" s="264" t="s">
        <v>14621</v>
      </c>
      <c r="F2735" s="266"/>
      <c r="G2735" s="261" t="s">
        <v>21095</v>
      </c>
      <c r="H2735" s="262" t="s">
        <v>8002</v>
      </c>
      <c r="I2735" s="263" t="s">
        <v>772</v>
      </c>
      <c r="J2735" s="264" t="s">
        <v>14621</v>
      </c>
      <c r="K2735" s="264" t="s">
        <v>15265</v>
      </c>
    </row>
    <row r="2736" spans="1:11" ht="25.5" x14ac:dyDescent="0.2">
      <c r="A2736" s="261">
        <v>97617</v>
      </c>
      <c r="B2736" s="262" t="s">
        <v>8003</v>
      </c>
      <c r="C2736" s="263" t="s">
        <v>772</v>
      </c>
      <c r="D2736" s="264" t="s">
        <v>13782</v>
      </c>
      <c r="F2736" s="266"/>
      <c r="G2736" s="261" t="s">
        <v>21096</v>
      </c>
      <c r="H2736" s="262" t="s">
        <v>8003</v>
      </c>
      <c r="I2736" s="263" t="s">
        <v>772</v>
      </c>
      <c r="J2736" s="264" t="s">
        <v>13782</v>
      </c>
      <c r="K2736" s="264" t="s">
        <v>21097</v>
      </c>
    </row>
    <row r="2737" spans="1:11" ht="25.5" x14ac:dyDescent="0.2">
      <c r="A2737" s="261">
        <v>97618</v>
      </c>
      <c r="B2737" s="262" t="s">
        <v>8004</v>
      </c>
      <c r="C2737" s="263" t="s">
        <v>772</v>
      </c>
      <c r="D2737" s="264" t="s">
        <v>14304</v>
      </c>
      <c r="F2737" s="266"/>
      <c r="G2737" s="261" t="s">
        <v>21098</v>
      </c>
      <c r="H2737" s="262" t="s">
        <v>8004</v>
      </c>
      <c r="I2737" s="263" t="s">
        <v>772</v>
      </c>
      <c r="J2737" s="264" t="s">
        <v>14304</v>
      </c>
      <c r="K2737" s="264" t="s">
        <v>20377</v>
      </c>
    </row>
    <row r="2738" spans="1:11" ht="25.5" x14ac:dyDescent="0.2">
      <c r="A2738" s="261">
        <v>9540</v>
      </c>
      <c r="B2738" s="262" t="s">
        <v>8006</v>
      </c>
      <c r="C2738" s="263" t="s">
        <v>772</v>
      </c>
      <c r="D2738" s="264" t="s">
        <v>21099</v>
      </c>
      <c r="F2738" s="266"/>
      <c r="G2738" s="261" t="s">
        <v>21100</v>
      </c>
      <c r="H2738" s="262" t="s">
        <v>8006</v>
      </c>
      <c r="I2738" s="263" t="s">
        <v>772</v>
      </c>
      <c r="J2738" s="264" t="s">
        <v>21099</v>
      </c>
      <c r="K2738" s="264" t="s">
        <v>21101</v>
      </c>
    </row>
    <row r="2739" spans="1:11" ht="12.75" x14ac:dyDescent="0.2">
      <c r="A2739" s="261">
        <v>41598</v>
      </c>
      <c r="B2739" s="262" t="s">
        <v>8007</v>
      </c>
      <c r="C2739" s="263" t="s">
        <v>772</v>
      </c>
      <c r="D2739" s="264" t="s">
        <v>21102</v>
      </c>
      <c r="F2739" s="266"/>
      <c r="G2739" s="261" t="s">
        <v>21103</v>
      </c>
      <c r="H2739" s="262" t="s">
        <v>8007</v>
      </c>
      <c r="I2739" s="263" t="s">
        <v>772</v>
      </c>
      <c r="J2739" s="264" t="s">
        <v>21102</v>
      </c>
      <c r="K2739" s="264" t="s">
        <v>18637</v>
      </c>
    </row>
    <row r="2740" spans="1:11" ht="25.5" x14ac:dyDescent="0.2">
      <c r="A2740" s="261">
        <v>72941</v>
      </c>
      <c r="B2740" s="262" t="s">
        <v>8008</v>
      </c>
      <c r="C2740" s="263" t="s">
        <v>772</v>
      </c>
      <c r="D2740" s="264" t="s">
        <v>17007</v>
      </c>
      <c r="F2740" s="266"/>
      <c r="G2740" s="261" t="s">
        <v>21104</v>
      </c>
      <c r="H2740" s="262" t="s">
        <v>8008</v>
      </c>
      <c r="I2740" s="263" t="s">
        <v>772</v>
      </c>
      <c r="J2740" s="264" t="s">
        <v>17007</v>
      </c>
      <c r="K2740" s="264" t="s">
        <v>15223</v>
      </c>
    </row>
    <row r="2741" spans="1:11" ht="12.75" x14ac:dyDescent="0.2">
      <c r="A2741" s="261">
        <v>73624</v>
      </c>
      <c r="B2741" s="262" t="s">
        <v>8009</v>
      </c>
      <c r="C2741" s="263" t="s">
        <v>772</v>
      </c>
      <c r="D2741" s="264" t="s">
        <v>14653</v>
      </c>
      <c r="F2741" s="266"/>
      <c r="G2741" s="261" t="s">
        <v>21105</v>
      </c>
      <c r="H2741" s="262" t="s">
        <v>8009</v>
      </c>
      <c r="I2741" s="263" t="s">
        <v>772</v>
      </c>
      <c r="J2741" s="264" t="s">
        <v>14653</v>
      </c>
      <c r="K2741" s="264" t="s">
        <v>21106</v>
      </c>
    </row>
    <row r="2742" spans="1:11" ht="25.5" x14ac:dyDescent="0.2">
      <c r="A2742" s="268" t="s">
        <v>8010</v>
      </c>
      <c r="B2742" s="262" t="s">
        <v>8011</v>
      </c>
      <c r="C2742" s="263" t="s">
        <v>772</v>
      </c>
      <c r="D2742" s="264" t="s">
        <v>8012</v>
      </c>
      <c r="F2742" s="266"/>
      <c r="G2742" s="261" t="s">
        <v>8010</v>
      </c>
      <c r="H2742" s="262" t="s">
        <v>8011</v>
      </c>
      <c r="I2742" s="263" t="s">
        <v>772</v>
      </c>
      <c r="J2742" s="264" t="s">
        <v>8012</v>
      </c>
      <c r="K2742" s="264" t="s">
        <v>8600</v>
      </c>
    </row>
    <row r="2743" spans="1:11" ht="25.5" x14ac:dyDescent="0.2">
      <c r="A2743" s="268" t="s">
        <v>8013</v>
      </c>
      <c r="B2743" s="262" t="s">
        <v>8014</v>
      </c>
      <c r="C2743" s="263" t="s">
        <v>772</v>
      </c>
      <c r="D2743" s="264" t="s">
        <v>5753</v>
      </c>
      <c r="F2743" s="266"/>
      <c r="G2743" s="261" t="s">
        <v>8013</v>
      </c>
      <c r="H2743" s="262" t="s">
        <v>8014</v>
      </c>
      <c r="I2743" s="263" t="s">
        <v>772</v>
      </c>
      <c r="J2743" s="264" t="s">
        <v>5753</v>
      </c>
      <c r="K2743" s="264" t="s">
        <v>7735</v>
      </c>
    </row>
    <row r="2744" spans="1:11" ht="25.5" x14ac:dyDescent="0.2">
      <c r="A2744" s="268" t="s">
        <v>8015</v>
      </c>
      <c r="B2744" s="262" t="s">
        <v>8016</v>
      </c>
      <c r="C2744" s="263" t="s">
        <v>772</v>
      </c>
      <c r="D2744" s="264" t="s">
        <v>8747</v>
      </c>
      <c r="F2744" s="266"/>
      <c r="G2744" s="261" t="s">
        <v>8015</v>
      </c>
      <c r="H2744" s="262" t="s">
        <v>8016</v>
      </c>
      <c r="I2744" s="263" t="s">
        <v>772</v>
      </c>
      <c r="J2744" s="264" t="s">
        <v>8747</v>
      </c>
      <c r="K2744" s="264" t="s">
        <v>12796</v>
      </c>
    </row>
    <row r="2745" spans="1:11" ht="25.5" x14ac:dyDescent="0.2">
      <c r="A2745" s="268" t="s">
        <v>8018</v>
      </c>
      <c r="B2745" s="262" t="s">
        <v>8019</v>
      </c>
      <c r="C2745" s="263" t="s">
        <v>772</v>
      </c>
      <c r="D2745" s="264" t="s">
        <v>4680</v>
      </c>
      <c r="F2745" s="266"/>
      <c r="G2745" s="261" t="s">
        <v>8018</v>
      </c>
      <c r="H2745" s="262" t="s">
        <v>8019</v>
      </c>
      <c r="I2745" s="263" t="s">
        <v>772</v>
      </c>
      <c r="J2745" s="264" t="s">
        <v>4680</v>
      </c>
      <c r="K2745" s="264" t="s">
        <v>4976</v>
      </c>
    </row>
    <row r="2746" spans="1:11" ht="25.5" x14ac:dyDescent="0.2">
      <c r="A2746" s="268" t="s">
        <v>8021</v>
      </c>
      <c r="B2746" s="262" t="s">
        <v>8022</v>
      </c>
      <c r="C2746" s="263" t="s">
        <v>772</v>
      </c>
      <c r="D2746" s="264" t="s">
        <v>5334</v>
      </c>
      <c r="F2746" s="266"/>
      <c r="G2746" s="261" t="s">
        <v>8021</v>
      </c>
      <c r="H2746" s="262" t="s">
        <v>8022</v>
      </c>
      <c r="I2746" s="263" t="s">
        <v>772</v>
      </c>
      <c r="J2746" s="264" t="s">
        <v>5334</v>
      </c>
      <c r="K2746" s="264" t="s">
        <v>13872</v>
      </c>
    </row>
    <row r="2747" spans="1:11" ht="25.5" x14ac:dyDescent="0.2">
      <c r="A2747" s="268" t="s">
        <v>8024</v>
      </c>
      <c r="B2747" s="262" t="s">
        <v>8025</v>
      </c>
      <c r="C2747" s="263" t="s">
        <v>772</v>
      </c>
      <c r="D2747" s="264" t="s">
        <v>21107</v>
      </c>
      <c r="F2747" s="266"/>
      <c r="G2747" s="261" t="s">
        <v>8024</v>
      </c>
      <c r="H2747" s="262" t="s">
        <v>8025</v>
      </c>
      <c r="I2747" s="263" t="s">
        <v>772</v>
      </c>
      <c r="J2747" s="264" t="s">
        <v>21107</v>
      </c>
      <c r="K2747" s="264" t="s">
        <v>21108</v>
      </c>
    </row>
    <row r="2748" spans="1:11" ht="12.75" x14ac:dyDescent="0.2">
      <c r="A2748" s="268" t="s">
        <v>8026</v>
      </c>
      <c r="B2748" s="262" t="s">
        <v>8027</v>
      </c>
      <c r="C2748" s="263" t="s">
        <v>772</v>
      </c>
      <c r="D2748" s="264" t="s">
        <v>12322</v>
      </c>
      <c r="F2748" s="266"/>
      <c r="G2748" s="261" t="s">
        <v>8026</v>
      </c>
      <c r="H2748" s="262" t="s">
        <v>8027</v>
      </c>
      <c r="I2748" s="263" t="s">
        <v>772</v>
      </c>
      <c r="J2748" s="264" t="s">
        <v>12322</v>
      </c>
      <c r="K2748" s="264" t="s">
        <v>7842</v>
      </c>
    </row>
    <row r="2749" spans="1:11" ht="12.75" x14ac:dyDescent="0.2">
      <c r="A2749" s="268" t="s">
        <v>8028</v>
      </c>
      <c r="B2749" s="262" t="s">
        <v>8029</v>
      </c>
      <c r="C2749" s="263" t="s">
        <v>772</v>
      </c>
      <c r="D2749" s="264" t="s">
        <v>21109</v>
      </c>
      <c r="F2749" s="266"/>
      <c r="G2749" s="261" t="s">
        <v>8028</v>
      </c>
      <c r="H2749" s="262" t="s">
        <v>8029</v>
      </c>
      <c r="I2749" s="263" t="s">
        <v>772</v>
      </c>
      <c r="J2749" s="264" t="s">
        <v>21109</v>
      </c>
      <c r="K2749" s="264" t="s">
        <v>21110</v>
      </c>
    </row>
    <row r="2750" spans="1:11" ht="12.75" x14ac:dyDescent="0.2">
      <c r="A2750" s="261">
        <v>88543</v>
      </c>
      <c r="B2750" s="262" t="s">
        <v>8031</v>
      </c>
      <c r="C2750" s="263" t="s">
        <v>772</v>
      </c>
      <c r="D2750" s="264" t="s">
        <v>13500</v>
      </c>
      <c r="F2750" s="266"/>
      <c r="G2750" s="261" t="s">
        <v>21111</v>
      </c>
      <c r="H2750" s="262" t="s">
        <v>8031</v>
      </c>
      <c r="I2750" s="263" t="s">
        <v>772</v>
      </c>
      <c r="J2750" s="264" t="s">
        <v>13500</v>
      </c>
      <c r="K2750" s="264" t="s">
        <v>21112</v>
      </c>
    </row>
    <row r="2751" spans="1:11" ht="12.75" x14ac:dyDescent="0.2">
      <c r="A2751" s="261">
        <v>88544</v>
      </c>
      <c r="B2751" s="262" t="s">
        <v>8032</v>
      </c>
      <c r="C2751" s="263" t="s">
        <v>772</v>
      </c>
      <c r="D2751" s="264" t="s">
        <v>21113</v>
      </c>
      <c r="F2751" s="266"/>
      <c r="G2751" s="261" t="s">
        <v>21114</v>
      </c>
      <c r="H2751" s="262" t="s">
        <v>8032</v>
      </c>
      <c r="I2751" s="263" t="s">
        <v>772</v>
      </c>
      <c r="J2751" s="264" t="s">
        <v>21113</v>
      </c>
      <c r="K2751" s="264" t="s">
        <v>14123</v>
      </c>
    </row>
    <row r="2752" spans="1:11" ht="12.75" x14ac:dyDescent="0.2">
      <c r="A2752" s="261">
        <v>88545</v>
      </c>
      <c r="B2752" s="262" t="s">
        <v>8033</v>
      </c>
      <c r="C2752" s="263" t="s">
        <v>772</v>
      </c>
      <c r="D2752" s="264" t="s">
        <v>17539</v>
      </c>
      <c r="F2752" s="266"/>
      <c r="G2752" s="261" t="s">
        <v>21115</v>
      </c>
      <c r="H2752" s="262" t="s">
        <v>8033</v>
      </c>
      <c r="I2752" s="263" t="s">
        <v>772</v>
      </c>
      <c r="J2752" s="264" t="s">
        <v>17539</v>
      </c>
      <c r="K2752" s="264" t="s">
        <v>21116</v>
      </c>
    </row>
    <row r="2753" spans="1:11" ht="25.5" x14ac:dyDescent="0.2">
      <c r="A2753" s="268" t="s">
        <v>8034</v>
      </c>
      <c r="B2753" s="262" t="s">
        <v>8035</v>
      </c>
      <c r="C2753" s="263" t="s">
        <v>772</v>
      </c>
      <c r="D2753" s="264" t="s">
        <v>21117</v>
      </c>
      <c r="F2753" s="266"/>
      <c r="G2753" s="261" t="s">
        <v>8034</v>
      </c>
      <c r="H2753" s="262" t="s">
        <v>8035</v>
      </c>
      <c r="I2753" s="263" t="s">
        <v>772</v>
      </c>
      <c r="J2753" s="264" t="s">
        <v>21117</v>
      </c>
      <c r="K2753" s="264" t="s">
        <v>21118</v>
      </c>
    </row>
    <row r="2754" spans="1:11" ht="25.5" x14ac:dyDescent="0.2">
      <c r="A2754" s="268" t="s">
        <v>8036</v>
      </c>
      <c r="B2754" s="262" t="s">
        <v>8037</v>
      </c>
      <c r="C2754" s="263" t="s">
        <v>772</v>
      </c>
      <c r="D2754" s="264" t="s">
        <v>21119</v>
      </c>
      <c r="F2754" s="266"/>
      <c r="G2754" s="261" t="s">
        <v>8036</v>
      </c>
      <c r="H2754" s="262" t="s">
        <v>8037</v>
      </c>
      <c r="I2754" s="263" t="s">
        <v>772</v>
      </c>
      <c r="J2754" s="264" t="s">
        <v>21119</v>
      </c>
      <c r="K2754" s="264" t="s">
        <v>21120</v>
      </c>
    </row>
    <row r="2755" spans="1:11" ht="25.5" x14ac:dyDescent="0.2">
      <c r="A2755" s="268" t="s">
        <v>8038</v>
      </c>
      <c r="B2755" s="262" t="s">
        <v>8039</v>
      </c>
      <c r="C2755" s="263" t="s">
        <v>772</v>
      </c>
      <c r="D2755" s="264" t="s">
        <v>21121</v>
      </c>
      <c r="F2755" s="266"/>
      <c r="G2755" s="261" t="s">
        <v>8038</v>
      </c>
      <c r="H2755" s="262" t="s">
        <v>8039</v>
      </c>
      <c r="I2755" s="263" t="s">
        <v>772</v>
      </c>
      <c r="J2755" s="264" t="s">
        <v>21121</v>
      </c>
      <c r="K2755" s="264" t="s">
        <v>21122</v>
      </c>
    </row>
    <row r="2756" spans="1:11" ht="25.5" x14ac:dyDescent="0.2">
      <c r="A2756" s="268" t="s">
        <v>8040</v>
      </c>
      <c r="B2756" s="262" t="s">
        <v>8041</v>
      </c>
      <c r="C2756" s="263" t="s">
        <v>772</v>
      </c>
      <c r="D2756" s="264" t="s">
        <v>21123</v>
      </c>
      <c r="F2756" s="266"/>
      <c r="G2756" s="261" t="s">
        <v>8040</v>
      </c>
      <c r="H2756" s="262" t="s">
        <v>8041</v>
      </c>
      <c r="I2756" s="263" t="s">
        <v>772</v>
      </c>
      <c r="J2756" s="264" t="s">
        <v>21123</v>
      </c>
      <c r="K2756" s="264" t="s">
        <v>21124</v>
      </c>
    </row>
    <row r="2757" spans="1:11" ht="25.5" x14ac:dyDescent="0.2">
      <c r="A2757" s="268" t="s">
        <v>8042</v>
      </c>
      <c r="B2757" s="262" t="s">
        <v>8043</v>
      </c>
      <c r="C2757" s="263" t="s">
        <v>772</v>
      </c>
      <c r="D2757" s="264" t="s">
        <v>21125</v>
      </c>
      <c r="F2757" s="266"/>
      <c r="G2757" s="261" t="s">
        <v>8042</v>
      </c>
      <c r="H2757" s="262" t="s">
        <v>8043</v>
      </c>
      <c r="I2757" s="263" t="s">
        <v>772</v>
      </c>
      <c r="J2757" s="264" t="s">
        <v>21125</v>
      </c>
      <c r="K2757" s="264" t="s">
        <v>21126</v>
      </c>
    </row>
    <row r="2758" spans="1:11" ht="25.5" x14ac:dyDescent="0.2">
      <c r="A2758" s="268" t="s">
        <v>8044</v>
      </c>
      <c r="B2758" s="262" t="s">
        <v>8045</v>
      </c>
      <c r="C2758" s="263" t="s">
        <v>772</v>
      </c>
      <c r="D2758" s="264" t="s">
        <v>21127</v>
      </c>
      <c r="F2758" s="266"/>
      <c r="G2758" s="261" t="s">
        <v>8044</v>
      </c>
      <c r="H2758" s="262" t="s">
        <v>8045</v>
      </c>
      <c r="I2758" s="263" t="s">
        <v>772</v>
      </c>
      <c r="J2758" s="264" t="s">
        <v>21127</v>
      </c>
      <c r="K2758" s="264" t="s">
        <v>21128</v>
      </c>
    </row>
    <row r="2759" spans="1:11" ht="25.5" x14ac:dyDescent="0.2">
      <c r="A2759" s="268" t="s">
        <v>8046</v>
      </c>
      <c r="B2759" s="262" t="s">
        <v>8047</v>
      </c>
      <c r="C2759" s="263" t="s">
        <v>772</v>
      </c>
      <c r="D2759" s="264" t="s">
        <v>21129</v>
      </c>
      <c r="F2759" s="266"/>
      <c r="G2759" s="261" t="s">
        <v>8046</v>
      </c>
      <c r="H2759" s="262" t="s">
        <v>8047</v>
      </c>
      <c r="I2759" s="263" t="s">
        <v>772</v>
      </c>
      <c r="J2759" s="264" t="s">
        <v>21129</v>
      </c>
      <c r="K2759" s="264" t="s">
        <v>21130</v>
      </c>
    </row>
    <row r="2760" spans="1:11" ht="25.5" x14ac:dyDescent="0.2">
      <c r="A2760" s="268" t="s">
        <v>8048</v>
      </c>
      <c r="B2760" s="262" t="s">
        <v>8049</v>
      </c>
      <c r="C2760" s="263" t="s">
        <v>772</v>
      </c>
      <c r="D2760" s="264" t="s">
        <v>21131</v>
      </c>
      <c r="F2760" s="266"/>
      <c r="G2760" s="261" t="s">
        <v>8048</v>
      </c>
      <c r="H2760" s="262" t="s">
        <v>8049</v>
      </c>
      <c r="I2760" s="263" t="s">
        <v>772</v>
      </c>
      <c r="J2760" s="264" t="s">
        <v>21131</v>
      </c>
      <c r="K2760" s="264" t="s">
        <v>21132</v>
      </c>
    </row>
    <row r="2761" spans="1:11" ht="25.5" x14ac:dyDescent="0.2">
      <c r="A2761" s="268" t="s">
        <v>8050</v>
      </c>
      <c r="B2761" s="262" t="s">
        <v>8051</v>
      </c>
      <c r="C2761" s="263" t="s">
        <v>772</v>
      </c>
      <c r="D2761" s="264" t="s">
        <v>21133</v>
      </c>
      <c r="F2761" s="266"/>
      <c r="G2761" s="261" t="s">
        <v>8050</v>
      </c>
      <c r="H2761" s="262" t="s">
        <v>8051</v>
      </c>
      <c r="I2761" s="263" t="s">
        <v>772</v>
      </c>
      <c r="J2761" s="264" t="s">
        <v>21133</v>
      </c>
      <c r="K2761" s="264" t="s">
        <v>21134</v>
      </c>
    </row>
    <row r="2762" spans="1:11" ht="25.5" x14ac:dyDescent="0.2">
      <c r="A2762" s="268" t="s">
        <v>8052</v>
      </c>
      <c r="B2762" s="262" t="s">
        <v>8053</v>
      </c>
      <c r="C2762" s="263" t="s">
        <v>772</v>
      </c>
      <c r="D2762" s="264" t="s">
        <v>21135</v>
      </c>
      <c r="F2762" s="266"/>
      <c r="G2762" s="261" t="s">
        <v>8052</v>
      </c>
      <c r="H2762" s="262" t="s">
        <v>8053</v>
      </c>
      <c r="I2762" s="263" t="s">
        <v>772</v>
      </c>
      <c r="J2762" s="264" t="s">
        <v>21135</v>
      </c>
      <c r="K2762" s="264" t="s">
        <v>21136</v>
      </c>
    </row>
    <row r="2763" spans="1:11" ht="25.5" x14ac:dyDescent="0.2">
      <c r="A2763" s="268" t="s">
        <v>8054</v>
      </c>
      <c r="B2763" s="262" t="s">
        <v>8055</v>
      </c>
      <c r="C2763" s="263" t="s">
        <v>772</v>
      </c>
      <c r="D2763" s="264" t="s">
        <v>21137</v>
      </c>
      <c r="F2763" s="266"/>
      <c r="G2763" s="261" t="s">
        <v>8054</v>
      </c>
      <c r="H2763" s="262" t="s">
        <v>8055</v>
      </c>
      <c r="I2763" s="263" t="s">
        <v>772</v>
      </c>
      <c r="J2763" s="264" t="s">
        <v>21137</v>
      </c>
      <c r="K2763" s="264" t="s">
        <v>21138</v>
      </c>
    </row>
    <row r="2764" spans="1:11" ht="25.5" x14ac:dyDescent="0.2">
      <c r="A2764" s="268" t="s">
        <v>8056</v>
      </c>
      <c r="B2764" s="262" t="s">
        <v>8057</v>
      </c>
      <c r="C2764" s="263" t="s">
        <v>772</v>
      </c>
      <c r="D2764" s="264" t="s">
        <v>21139</v>
      </c>
      <c r="F2764" s="266"/>
      <c r="G2764" s="261" t="s">
        <v>8056</v>
      </c>
      <c r="H2764" s="262" t="s">
        <v>8057</v>
      </c>
      <c r="I2764" s="263" t="s">
        <v>772</v>
      </c>
      <c r="J2764" s="264" t="s">
        <v>21139</v>
      </c>
      <c r="K2764" s="264" t="s">
        <v>21140</v>
      </c>
    </row>
    <row r="2765" spans="1:11" ht="25.5" x14ac:dyDescent="0.2">
      <c r="A2765" s="268" t="s">
        <v>8059</v>
      </c>
      <c r="B2765" s="262" t="s">
        <v>8060</v>
      </c>
      <c r="C2765" s="263" t="s">
        <v>772</v>
      </c>
      <c r="D2765" s="264" t="s">
        <v>21141</v>
      </c>
      <c r="F2765" s="266"/>
      <c r="G2765" s="261" t="s">
        <v>8059</v>
      </c>
      <c r="H2765" s="262" t="s">
        <v>8060</v>
      </c>
      <c r="I2765" s="263" t="s">
        <v>772</v>
      </c>
      <c r="J2765" s="264" t="s">
        <v>21141</v>
      </c>
      <c r="K2765" s="264" t="s">
        <v>21142</v>
      </c>
    </row>
    <row r="2766" spans="1:11" ht="25.5" x14ac:dyDescent="0.2">
      <c r="A2766" s="261">
        <v>83394</v>
      </c>
      <c r="B2766" s="262" t="s">
        <v>8061</v>
      </c>
      <c r="C2766" s="263" t="s">
        <v>772</v>
      </c>
      <c r="D2766" s="264" t="s">
        <v>21143</v>
      </c>
      <c r="F2766" s="266"/>
      <c r="G2766" s="261" t="s">
        <v>21144</v>
      </c>
      <c r="H2766" s="262" t="s">
        <v>8061</v>
      </c>
      <c r="I2766" s="263" t="s">
        <v>772</v>
      </c>
      <c r="J2766" s="264" t="s">
        <v>21143</v>
      </c>
      <c r="K2766" s="264" t="s">
        <v>21145</v>
      </c>
    </row>
    <row r="2767" spans="1:11" ht="25.5" x14ac:dyDescent="0.2">
      <c r="A2767" s="261">
        <v>83396</v>
      </c>
      <c r="B2767" s="262" t="s">
        <v>8062</v>
      </c>
      <c r="C2767" s="263" t="s">
        <v>772</v>
      </c>
      <c r="D2767" s="264" t="s">
        <v>21146</v>
      </c>
      <c r="F2767" s="266"/>
      <c r="G2767" s="261" t="s">
        <v>21147</v>
      </c>
      <c r="H2767" s="262" t="s">
        <v>8062</v>
      </c>
      <c r="I2767" s="263" t="s">
        <v>772</v>
      </c>
      <c r="J2767" s="264" t="s">
        <v>21146</v>
      </c>
      <c r="K2767" s="264" t="s">
        <v>21148</v>
      </c>
    </row>
    <row r="2768" spans="1:11" ht="25.5" x14ac:dyDescent="0.2">
      <c r="A2768" s="261">
        <v>83397</v>
      </c>
      <c r="B2768" s="262" t="s">
        <v>8063</v>
      </c>
      <c r="C2768" s="263" t="s">
        <v>772</v>
      </c>
      <c r="D2768" s="264" t="s">
        <v>21149</v>
      </c>
      <c r="F2768" s="266"/>
      <c r="G2768" s="261" t="s">
        <v>21150</v>
      </c>
      <c r="H2768" s="262" t="s">
        <v>8063</v>
      </c>
      <c r="I2768" s="263" t="s">
        <v>772</v>
      </c>
      <c r="J2768" s="264" t="s">
        <v>21149</v>
      </c>
      <c r="K2768" s="264" t="s">
        <v>21151</v>
      </c>
    </row>
    <row r="2769" spans="1:11" ht="25.5" x14ac:dyDescent="0.2">
      <c r="A2769" s="261">
        <v>83398</v>
      </c>
      <c r="B2769" s="262" t="s">
        <v>8064</v>
      </c>
      <c r="C2769" s="263" t="s">
        <v>772</v>
      </c>
      <c r="D2769" s="264" t="s">
        <v>21152</v>
      </c>
      <c r="F2769" s="266"/>
      <c r="G2769" s="261" t="s">
        <v>21153</v>
      </c>
      <c r="H2769" s="262" t="s">
        <v>8064</v>
      </c>
      <c r="I2769" s="263" t="s">
        <v>772</v>
      </c>
      <c r="J2769" s="264" t="s">
        <v>21152</v>
      </c>
      <c r="K2769" s="264" t="s">
        <v>21154</v>
      </c>
    </row>
    <row r="2770" spans="1:11" ht="25.5" x14ac:dyDescent="0.2">
      <c r="A2770" s="268" t="s">
        <v>8065</v>
      </c>
      <c r="B2770" s="262" t="s">
        <v>8066</v>
      </c>
      <c r="C2770" s="263" t="s">
        <v>772</v>
      </c>
      <c r="D2770" s="264" t="s">
        <v>21155</v>
      </c>
      <c r="F2770" s="266"/>
      <c r="G2770" s="261" t="s">
        <v>8065</v>
      </c>
      <c r="H2770" s="262" t="s">
        <v>8066</v>
      </c>
      <c r="I2770" s="263" t="s">
        <v>772</v>
      </c>
      <c r="J2770" s="264" t="s">
        <v>21155</v>
      </c>
      <c r="K2770" s="264" t="s">
        <v>21156</v>
      </c>
    </row>
    <row r="2771" spans="1:11" ht="25.5" x14ac:dyDescent="0.2">
      <c r="A2771" s="268" t="s">
        <v>8067</v>
      </c>
      <c r="B2771" s="262" t="s">
        <v>8068</v>
      </c>
      <c r="C2771" s="263" t="s">
        <v>772</v>
      </c>
      <c r="D2771" s="264" t="s">
        <v>21157</v>
      </c>
      <c r="F2771" s="266"/>
      <c r="G2771" s="261" t="s">
        <v>8067</v>
      </c>
      <c r="H2771" s="262" t="s">
        <v>8068</v>
      </c>
      <c r="I2771" s="263" t="s">
        <v>772</v>
      </c>
      <c r="J2771" s="264" t="s">
        <v>21157</v>
      </c>
      <c r="K2771" s="264" t="s">
        <v>21158</v>
      </c>
    </row>
    <row r="2772" spans="1:11" ht="25.5" x14ac:dyDescent="0.2">
      <c r="A2772" s="268" t="s">
        <v>8069</v>
      </c>
      <c r="B2772" s="262" t="s">
        <v>8070</v>
      </c>
      <c r="C2772" s="263" t="s">
        <v>772</v>
      </c>
      <c r="D2772" s="264" t="s">
        <v>21159</v>
      </c>
      <c r="F2772" s="266"/>
      <c r="G2772" s="261" t="s">
        <v>8069</v>
      </c>
      <c r="H2772" s="262" t="s">
        <v>8070</v>
      </c>
      <c r="I2772" s="263" t="s">
        <v>772</v>
      </c>
      <c r="J2772" s="264" t="s">
        <v>21159</v>
      </c>
      <c r="K2772" s="264" t="s">
        <v>21160</v>
      </c>
    </row>
    <row r="2773" spans="1:11" ht="12.75" x14ac:dyDescent="0.2">
      <c r="A2773" s="268" t="s">
        <v>8071</v>
      </c>
      <c r="B2773" s="262" t="s">
        <v>8072</v>
      </c>
      <c r="C2773" s="263" t="s">
        <v>772</v>
      </c>
      <c r="D2773" s="264" t="s">
        <v>21161</v>
      </c>
      <c r="F2773" s="266"/>
      <c r="G2773" s="261" t="s">
        <v>8071</v>
      </c>
      <c r="H2773" s="262" t="s">
        <v>8072</v>
      </c>
      <c r="I2773" s="263" t="s">
        <v>772</v>
      </c>
      <c r="J2773" s="264" t="s">
        <v>21161</v>
      </c>
      <c r="K2773" s="264" t="s">
        <v>21162</v>
      </c>
    </row>
    <row r="2774" spans="1:11" ht="25.5" x14ac:dyDescent="0.2">
      <c r="A2774" s="268" t="s">
        <v>8073</v>
      </c>
      <c r="B2774" s="262" t="s">
        <v>8074</v>
      </c>
      <c r="C2774" s="263" t="s">
        <v>772</v>
      </c>
      <c r="D2774" s="264" t="s">
        <v>21163</v>
      </c>
      <c r="F2774" s="266"/>
      <c r="G2774" s="261" t="s">
        <v>8073</v>
      </c>
      <c r="H2774" s="262" t="s">
        <v>8074</v>
      </c>
      <c r="I2774" s="263" t="s">
        <v>772</v>
      </c>
      <c r="J2774" s="264" t="s">
        <v>21163</v>
      </c>
      <c r="K2774" s="264" t="s">
        <v>21164</v>
      </c>
    </row>
    <row r="2775" spans="1:11" ht="12.75" x14ac:dyDescent="0.2">
      <c r="A2775" s="261">
        <v>72281</v>
      </c>
      <c r="B2775" s="262" t="s">
        <v>8075</v>
      </c>
      <c r="C2775" s="263" t="s">
        <v>772</v>
      </c>
      <c r="D2775" s="264" t="s">
        <v>14503</v>
      </c>
      <c r="F2775" s="266"/>
      <c r="G2775" s="261" t="s">
        <v>21165</v>
      </c>
      <c r="H2775" s="262" t="s">
        <v>8075</v>
      </c>
      <c r="I2775" s="263" t="s">
        <v>772</v>
      </c>
      <c r="J2775" s="264" t="s">
        <v>14503</v>
      </c>
      <c r="K2775" s="264" t="s">
        <v>21166</v>
      </c>
    </row>
    <row r="2776" spans="1:11" ht="12.75" x14ac:dyDescent="0.2">
      <c r="A2776" s="261">
        <v>72282</v>
      </c>
      <c r="B2776" s="262" t="s">
        <v>8076</v>
      </c>
      <c r="C2776" s="263" t="s">
        <v>772</v>
      </c>
      <c r="D2776" s="264" t="s">
        <v>21167</v>
      </c>
      <c r="F2776" s="266"/>
      <c r="G2776" s="261" t="s">
        <v>21168</v>
      </c>
      <c r="H2776" s="262" t="s">
        <v>8076</v>
      </c>
      <c r="I2776" s="263" t="s">
        <v>772</v>
      </c>
      <c r="J2776" s="264" t="s">
        <v>21167</v>
      </c>
      <c r="K2776" s="264" t="s">
        <v>21169</v>
      </c>
    </row>
    <row r="2777" spans="1:11" ht="12.75" x14ac:dyDescent="0.2">
      <c r="A2777" s="268" t="s">
        <v>8077</v>
      </c>
      <c r="B2777" s="262" t="s">
        <v>8078</v>
      </c>
      <c r="C2777" s="263" t="s">
        <v>772</v>
      </c>
      <c r="D2777" s="264" t="s">
        <v>21170</v>
      </c>
      <c r="F2777" s="266"/>
      <c r="G2777" s="261" t="s">
        <v>8077</v>
      </c>
      <c r="H2777" s="262" t="s">
        <v>8078</v>
      </c>
      <c r="I2777" s="263" t="s">
        <v>772</v>
      </c>
      <c r="J2777" s="264" t="s">
        <v>21170</v>
      </c>
      <c r="K2777" s="264" t="s">
        <v>21171</v>
      </c>
    </row>
    <row r="2778" spans="1:11" ht="12.75" x14ac:dyDescent="0.2">
      <c r="A2778" s="268" t="s">
        <v>8080</v>
      </c>
      <c r="B2778" s="262" t="s">
        <v>8081</v>
      </c>
      <c r="C2778" s="263" t="s">
        <v>772</v>
      </c>
      <c r="D2778" s="264" t="s">
        <v>21172</v>
      </c>
      <c r="F2778" s="266"/>
      <c r="G2778" s="261" t="s">
        <v>8080</v>
      </c>
      <c r="H2778" s="262" t="s">
        <v>8081</v>
      </c>
      <c r="I2778" s="263" t="s">
        <v>772</v>
      </c>
      <c r="J2778" s="264" t="s">
        <v>21172</v>
      </c>
      <c r="K2778" s="264" t="s">
        <v>8106</v>
      </c>
    </row>
    <row r="2779" spans="1:11" ht="12.75" x14ac:dyDescent="0.2">
      <c r="A2779" s="268" t="s">
        <v>8082</v>
      </c>
      <c r="B2779" s="262" t="s">
        <v>8083</v>
      </c>
      <c r="C2779" s="263" t="s">
        <v>772</v>
      </c>
      <c r="D2779" s="264" t="s">
        <v>8084</v>
      </c>
      <c r="F2779" s="266"/>
      <c r="G2779" s="261" t="s">
        <v>8082</v>
      </c>
      <c r="H2779" s="262" t="s">
        <v>8083</v>
      </c>
      <c r="I2779" s="263" t="s">
        <v>772</v>
      </c>
      <c r="J2779" s="264" t="s">
        <v>8084</v>
      </c>
      <c r="K2779" s="264" t="s">
        <v>13049</v>
      </c>
    </row>
    <row r="2780" spans="1:11" ht="12.75" x14ac:dyDescent="0.2">
      <c r="A2780" s="268" t="s">
        <v>8085</v>
      </c>
      <c r="B2780" s="262" t="s">
        <v>8086</v>
      </c>
      <c r="C2780" s="263" t="s">
        <v>772</v>
      </c>
      <c r="D2780" s="264" t="s">
        <v>8087</v>
      </c>
      <c r="F2780" s="266"/>
      <c r="G2780" s="261" t="s">
        <v>8085</v>
      </c>
      <c r="H2780" s="262" t="s">
        <v>8086</v>
      </c>
      <c r="I2780" s="263" t="s">
        <v>772</v>
      </c>
      <c r="J2780" s="264" t="s">
        <v>8087</v>
      </c>
      <c r="K2780" s="264" t="s">
        <v>20738</v>
      </c>
    </row>
    <row r="2781" spans="1:11" ht="12.75" x14ac:dyDescent="0.2">
      <c r="A2781" s="268" t="s">
        <v>8088</v>
      </c>
      <c r="B2781" s="262" t="s">
        <v>8089</v>
      </c>
      <c r="C2781" s="263" t="s">
        <v>772</v>
      </c>
      <c r="D2781" s="264" t="s">
        <v>8090</v>
      </c>
      <c r="F2781" s="266"/>
      <c r="G2781" s="261" t="s">
        <v>8088</v>
      </c>
      <c r="H2781" s="262" t="s">
        <v>8089</v>
      </c>
      <c r="I2781" s="263" t="s">
        <v>772</v>
      </c>
      <c r="J2781" s="264" t="s">
        <v>8090</v>
      </c>
      <c r="K2781" s="264" t="s">
        <v>21173</v>
      </c>
    </row>
    <row r="2782" spans="1:11" ht="12.75" x14ac:dyDescent="0.2">
      <c r="A2782" s="268" t="s">
        <v>8091</v>
      </c>
      <c r="B2782" s="262" t="s">
        <v>8092</v>
      </c>
      <c r="C2782" s="263" t="s">
        <v>772</v>
      </c>
      <c r="D2782" s="264" t="s">
        <v>13911</v>
      </c>
      <c r="F2782" s="266"/>
      <c r="G2782" s="261" t="s">
        <v>8091</v>
      </c>
      <c r="H2782" s="262" t="s">
        <v>8092</v>
      </c>
      <c r="I2782" s="263" t="s">
        <v>772</v>
      </c>
      <c r="J2782" s="264" t="s">
        <v>13911</v>
      </c>
      <c r="K2782" s="264" t="s">
        <v>21174</v>
      </c>
    </row>
    <row r="2783" spans="1:11" ht="12.75" x14ac:dyDescent="0.2">
      <c r="A2783" s="268" t="s">
        <v>8093</v>
      </c>
      <c r="B2783" s="262" t="s">
        <v>8094</v>
      </c>
      <c r="C2783" s="263" t="s">
        <v>772</v>
      </c>
      <c r="D2783" s="264" t="s">
        <v>14606</v>
      </c>
      <c r="F2783" s="266"/>
      <c r="G2783" s="261" t="s">
        <v>8093</v>
      </c>
      <c r="H2783" s="262" t="s">
        <v>8094</v>
      </c>
      <c r="I2783" s="263" t="s">
        <v>772</v>
      </c>
      <c r="J2783" s="264" t="s">
        <v>14606</v>
      </c>
      <c r="K2783" s="264" t="s">
        <v>21175</v>
      </c>
    </row>
    <row r="2784" spans="1:11" ht="12.75" x14ac:dyDescent="0.2">
      <c r="A2784" s="268" t="s">
        <v>8095</v>
      </c>
      <c r="B2784" s="262" t="s">
        <v>8096</v>
      </c>
      <c r="C2784" s="263" t="s">
        <v>772</v>
      </c>
      <c r="D2784" s="264" t="s">
        <v>21176</v>
      </c>
      <c r="F2784" s="266"/>
      <c r="G2784" s="261" t="s">
        <v>8095</v>
      </c>
      <c r="H2784" s="262" t="s">
        <v>8096</v>
      </c>
      <c r="I2784" s="263" t="s">
        <v>772</v>
      </c>
      <c r="J2784" s="264" t="s">
        <v>21176</v>
      </c>
      <c r="K2784" s="264" t="s">
        <v>20912</v>
      </c>
    </row>
    <row r="2785" spans="1:11" ht="38.25" x14ac:dyDescent="0.2">
      <c r="A2785" s="268" t="s">
        <v>8098</v>
      </c>
      <c r="B2785" s="262" t="s">
        <v>8099</v>
      </c>
      <c r="C2785" s="263" t="s">
        <v>772</v>
      </c>
      <c r="D2785" s="264" t="s">
        <v>21177</v>
      </c>
      <c r="F2785" s="266"/>
      <c r="G2785" s="261" t="s">
        <v>8098</v>
      </c>
      <c r="H2785" s="262" t="s">
        <v>8099</v>
      </c>
      <c r="I2785" s="263" t="s">
        <v>772</v>
      </c>
      <c r="J2785" s="264" t="s">
        <v>21177</v>
      </c>
      <c r="K2785" s="264" t="s">
        <v>13901</v>
      </c>
    </row>
    <row r="2786" spans="1:11" ht="12.75" x14ac:dyDescent="0.2">
      <c r="A2786" s="268" t="s">
        <v>8100</v>
      </c>
      <c r="B2786" s="262" t="s">
        <v>8101</v>
      </c>
      <c r="C2786" s="263" t="s">
        <v>772</v>
      </c>
      <c r="D2786" s="264" t="s">
        <v>21178</v>
      </c>
      <c r="F2786" s="266"/>
      <c r="G2786" s="261" t="s">
        <v>8100</v>
      </c>
      <c r="H2786" s="262" t="s">
        <v>8101</v>
      </c>
      <c r="I2786" s="263" t="s">
        <v>772</v>
      </c>
      <c r="J2786" s="264" t="s">
        <v>21178</v>
      </c>
      <c r="K2786" s="264" t="s">
        <v>21179</v>
      </c>
    </row>
    <row r="2787" spans="1:11" ht="25.5" x14ac:dyDescent="0.2">
      <c r="A2787" s="261">
        <v>83399</v>
      </c>
      <c r="B2787" s="262" t="s">
        <v>8102</v>
      </c>
      <c r="C2787" s="263" t="s">
        <v>772</v>
      </c>
      <c r="D2787" s="264" t="s">
        <v>12581</v>
      </c>
      <c r="F2787" s="266"/>
      <c r="G2787" s="261" t="s">
        <v>21180</v>
      </c>
      <c r="H2787" s="262" t="s">
        <v>8102</v>
      </c>
      <c r="I2787" s="263" t="s">
        <v>772</v>
      </c>
      <c r="J2787" s="264" t="s">
        <v>12581</v>
      </c>
      <c r="K2787" s="264" t="s">
        <v>21181</v>
      </c>
    </row>
    <row r="2788" spans="1:11" ht="25.5" x14ac:dyDescent="0.2">
      <c r="A2788" s="261">
        <v>83400</v>
      </c>
      <c r="B2788" s="262" t="s">
        <v>8103</v>
      </c>
      <c r="C2788" s="263" t="s">
        <v>772</v>
      </c>
      <c r="D2788" s="264" t="s">
        <v>21182</v>
      </c>
      <c r="F2788" s="266"/>
      <c r="G2788" s="261" t="s">
        <v>21183</v>
      </c>
      <c r="H2788" s="262" t="s">
        <v>8103</v>
      </c>
      <c r="I2788" s="263" t="s">
        <v>772</v>
      </c>
      <c r="J2788" s="264" t="s">
        <v>21182</v>
      </c>
      <c r="K2788" s="264" t="s">
        <v>12600</v>
      </c>
    </row>
    <row r="2789" spans="1:11" ht="25.5" x14ac:dyDescent="0.2">
      <c r="A2789" s="261">
        <v>83401</v>
      </c>
      <c r="B2789" s="262" t="s">
        <v>8104</v>
      </c>
      <c r="C2789" s="263" t="s">
        <v>772</v>
      </c>
      <c r="D2789" s="264" t="s">
        <v>21182</v>
      </c>
      <c r="F2789" s="266"/>
      <c r="G2789" s="261" t="s">
        <v>21184</v>
      </c>
      <c r="H2789" s="262" t="s">
        <v>8104</v>
      </c>
      <c r="I2789" s="263" t="s">
        <v>772</v>
      </c>
      <c r="J2789" s="264" t="s">
        <v>21182</v>
      </c>
      <c r="K2789" s="264" t="s">
        <v>12600</v>
      </c>
    </row>
    <row r="2790" spans="1:11" ht="12.75" x14ac:dyDescent="0.2">
      <c r="A2790" s="261">
        <v>83402</v>
      </c>
      <c r="B2790" s="262" t="s">
        <v>8105</v>
      </c>
      <c r="C2790" s="263" t="s">
        <v>772</v>
      </c>
      <c r="D2790" s="264" t="s">
        <v>13976</v>
      </c>
      <c r="F2790" s="266"/>
      <c r="G2790" s="261" t="s">
        <v>21185</v>
      </c>
      <c r="H2790" s="262" t="s">
        <v>8105</v>
      </c>
      <c r="I2790" s="263" t="s">
        <v>772</v>
      </c>
      <c r="J2790" s="264" t="s">
        <v>13976</v>
      </c>
      <c r="K2790" s="264" t="s">
        <v>21186</v>
      </c>
    </row>
    <row r="2791" spans="1:11" ht="25.5" x14ac:dyDescent="0.2">
      <c r="A2791" s="261">
        <v>83475</v>
      </c>
      <c r="B2791" s="262" t="s">
        <v>8107</v>
      </c>
      <c r="C2791" s="263" t="s">
        <v>772</v>
      </c>
      <c r="D2791" s="264" t="s">
        <v>21187</v>
      </c>
      <c r="F2791" s="266"/>
      <c r="G2791" s="267" t="s">
        <v>21188</v>
      </c>
      <c r="H2791" s="262" t="s">
        <v>8107</v>
      </c>
      <c r="I2791" s="263" t="s">
        <v>772</v>
      </c>
      <c r="J2791" s="264" t="s">
        <v>21187</v>
      </c>
      <c r="K2791" s="264" t="s">
        <v>21189</v>
      </c>
    </row>
    <row r="2792" spans="1:11" ht="25.5" x14ac:dyDescent="0.2">
      <c r="A2792" s="261">
        <v>83478</v>
      </c>
      <c r="B2792" s="262" t="s">
        <v>8108</v>
      </c>
      <c r="C2792" s="263" t="s">
        <v>772</v>
      </c>
      <c r="D2792" s="264" t="s">
        <v>21190</v>
      </c>
      <c r="F2792" s="266"/>
      <c r="G2792" s="267" t="s">
        <v>21191</v>
      </c>
      <c r="H2792" s="262" t="s">
        <v>8108</v>
      </c>
      <c r="I2792" s="263" t="s">
        <v>772</v>
      </c>
      <c r="J2792" s="264" t="s">
        <v>21190</v>
      </c>
      <c r="K2792" s="264" t="s">
        <v>21192</v>
      </c>
    </row>
    <row r="2793" spans="1:11" ht="25.5" x14ac:dyDescent="0.2">
      <c r="A2793" s="261">
        <v>83479</v>
      </c>
      <c r="B2793" s="262" t="s">
        <v>8109</v>
      </c>
      <c r="C2793" s="263" t="s">
        <v>772</v>
      </c>
      <c r="D2793" s="264" t="s">
        <v>21193</v>
      </c>
      <c r="F2793" s="266"/>
      <c r="G2793" s="267" t="s">
        <v>21194</v>
      </c>
      <c r="H2793" s="262" t="s">
        <v>8109</v>
      </c>
      <c r="I2793" s="263" t="s">
        <v>772</v>
      </c>
      <c r="J2793" s="264" t="s">
        <v>21193</v>
      </c>
      <c r="K2793" s="264" t="s">
        <v>21195</v>
      </c>
    </row>
    <row r="2794" spans="1:11" ht="12.75" x14ac:dyDescent="0.2">
      <c r="A2794" s="261">
        <v>83480</v>
      </c>
      <c r="B2794" s="262" t="s">
        <v>8110</v>
      </c>
      <c r="C2794" s="263" t="s">
        <v>772</v>
      </c>
      <c r="D2794" s="264" t="s">
        <v>21196</v>
      </c>
      <c r="F2794" s="266"/>
      <c r="G2794" s="267" t="s">
        <v>21197</v>
      </c>
      <c r="H2794" s="262" t="s">
        <v>8110</v>
      </c>
      <c r="I2794" s="263" t="s">
        <v>772</v>
      </c>
      <c r="J2794" s="264" t="s">
        <v>21196</v>
      </c>
      <c r="K2794" s="264" t="s">
        <v>21198</v>
      </c>
    </row>
    <row r="2795" spans="1:11" ht="12.75" x14ac:dyDescent="0.2">
      <c r="A2795" s="261">
        <v>83481</v>
      </c>
      <c r="B2795" s="262" t="s">
        <v>8111</v>
      </c>
      <c r="C2795" s="263" t="s">
        <v>772</v>
      </c>
      <c r="D2795" s="264" t="s">
        <v>21199</v>
      </c>
      <c r="F2795" s="266"/>
      <c r="G2795" s="267" t="s">
        <v>21200</v>
      </c>
      <c r="H2795" s="262" t="s">
        <v>8111</v>
      </c>
      <c r="I2795" s="263" t="s">
        <v>772</v>
      </c>
      <c r="J2795" s="264" t="s">
        <v>21199</v>
      </c>
      <c r="K2795" s="264" t="s">
        <v>21201</v>
      </c>
    </row>
    <row r="2796" spans="1:11" ht="25.5" x14ac:dyDescent="0.2">
      <c r="A2796" s="261">
        <v>97600</v>
      </c>
      <c r="B2796" s="262" t="s">
        <v>8112</v>
      </c>
      <c r="C2796" s="263" t="s">
        <v>772</v>
      </c>
      <c r="D2796" s="264" t="s">
        <v>21202</v>
      </c>
      <c r="F2796" s="266"/>
      <c r="G2796" s="267" t="s">
        <v>21203</v>
      </c>
      <c r="H2796" s="262" t="s">
        <v>8112</v>
      </c>
      <c r="I2796" s="263" t="s">
        <v>772</v>
      </c>
      <c r="J2796" s="264" t="s">
        <v>21202</v>
      </c>
      <c r="K2796" s="264" t="s">
        <v>21204</v>
      </c>
    </row>
    <row r="2797" spans="1:11" ht="25.5" x14ac:dyDescent="0.2">
      <c r="A2797" s="261">
        <v>97601</v>
      </c>
      <c r="B2797" s="262" t="s">
        <v>8113</v>
      </c>
      <c r="C2797" s="263" t="s">
        <v>772</v>
      </c>
      <c r="D2797" s="264" t="s">
        <v>21205</v>
      </c>
      <c r="F2797" s="266"/>
      <c r="G2797" s="267" t="s">
        <v>21206</v>
      </c>
      <c r="H2797" s="262" t="s">
        <v>8113</v>
      </c>
      <c r="I2797" s="263" t="s">
        <v>772</v>
      </c>
      <c r="J2797" s="264" t="s">
        <v>21205</v>
      </c>
      <c r="K2797" s="264" t="s">
        <v>21207</v>
      </c>
    </row>
    <row r="2798" spans="1:11" ht="25.5" x14ac:dyDescent="0.2">
      <c r="A2798" s="261">
        <v>97605</v>
      </c>
      <c r="B2798" s="262" t="s">
        <v>8114</v>
      </c>
      <c r="C2798" s="263" t="s">
        <v>772</v>
      </c>
      <c r="D2798" s="264" t="s">
        <v>21208</v>
      </c>
      <c r="F2798" s="266"/>
      <c r="G2798" s="267" t="s">
        <v>21209</v>
      </c>
      <c r="H2798" s="262" t="s">
        <v>8114</v>
      </c>
      <c r="I2798" s="263" t="s">
        <v>772</v>
      </c>
      <c r="J2798" s="264" t="s">
        <v>21208</v>
      </c>
      <c r="K2798" s="264" t="s">
        <v>21210</v>
      </c>
    </row>
    <row r="2799" spans="1:11" ht="25.5" x14ac:dyDescent="0.2">
      <c r="A2799" s="261">
        <v>97606</v>
      </c>
      <c r="B2799" s="262" t="s">
        <v>8116</v>
      </c>
      <c r="C2799" s="263" t="s">
        <v>772</v>
      </c>
      <c r="D2799" s="264" t="s">
        <v>21211</v>
      </c>
      <c r="F2799" s="266"/>
      <c r="G2799" s="267" t="s">
        <v>21212</v>
      </c>
      <c r="H2799" s="262" t="s">
        <v>8116</v>
      </c>
      <c r="I2799" s="263" t="s">
        <v>772</v>
      </c>
      <c r="J2799" s="264" t="s">
        <v>21211</v>
      </c>
      <c r="K2799" s="264" t="s">
        <v>21213</v>
      </c>
    </row>
    <row r="2800" spans="1:11" ht="25.5" x14ac:dyDescent="0.2">
      <c r="A2800" s="261">
        <v>97607</v>
      </c>
      <c r="B2800" s="262" t="s">
        <v>8118</v>
      </c>
      <c r="C2800" s="263" t="s">
        <v>772</v>
      </c>
      <c r="D2800" s="264" t="s">
        <v>21214</v>
      </c>
      <c r="F2800" s="266"/>
      <c r="G2800" s="267" t="s">
        <v>21215</v>
      </c>
      <c r="H2800" s="262" t="s">
        <v>8118</v>
      </c>
      <c r="I2800" s="263" t="s">
        <v>772</v>
      </c>
      <c r="J2800" s="264" t="s">
        <v>21214</v>
      </c>
      <c r="K2800" s="264" t="s">
        <v>14445</v>
      </c>
    </row>
    <row r="2801" spans="1:11" ht="25.5" x14ac:dyDescent="0.2">
      <c r="A2801" s="261">
        <v>97608</v>
      </c>
      <c r="B2801" s="262" t="s">
        <v>8119</v>
      </c>
      <c r="C2801" s="263" t="s">
        <v>772</v>
      </c>
      <c r="D2801" s="264" t="s">
        <v>21216</v>
      </c>
      <c r="F2801" s="266"/>
      <c r="G2801" s="267" t="s">
        <v>21217</v>
      </c>
      <c r="H2801" s="262" t="s">
        <v>8119</v>
      </c>
      <c r="I2801" s="263" t="s">
        <v>772</v>
      </c>
      <c r="J2801" s="264" t="s">
        <v>21216</v>
      </c>
      <c r="K2801" s="264" t="s">
        <v>21218</v>
      </c>
    </row>
    <row r="2802" spans="1:11" ht="25.5" x14ac:dyDescent="0.2">
      <c r="A2802" s="268" t="s">
        <v>8120</v>
      </c>
      <c r="B2802" s="262" t="s">
        <v>8121</v>
      </c>
      <c r="C2802" s="263" t="s">
        <v>772</v>
      </c>
      <c r="D2802" s="264" t="s">
        <v>21219</v>
      </c>
      <c r="F2802" s="266"/>
      <c r="G2802" s="261" t="s">
        <v>8120</v>
      </c>
      <c r="H2802" s="262" t="s">
        <v>8121</v>
      </c>
      <c r="I2802" s="263" t="s">
        <v>772</v>
      </c>
      <c r="J2802" s="264" t="s">
        <v>21219</v>
      </c>
      <c r="K2802" s="264" t="s">
        <v>21220</v>
      </c>
    </row>
    <row r="2803" spans="1:11" ht="25.5" x14ac:dyDescent="0.2">
      <c r="A2803" s="268" t="s">
        <v>8122</v>
      </c>
      <c r="B2803" s="262" t="s">
        <v>8123</v>
      </c>
      <c r="C2803" s="263" t="s">
        <v>772</v>
      </c>
      <c r="D2803" s="264" t="s">
        <v>21221</v>
      </c>
      <c r="F2803" s="266"/>
      <c r="G2803" s="261" t="s">
        <v>8122</v>
      </c>
      <c r="H2803" s="262" t="s">
        <v>8123</v>
      </c>
      <c r="I2803" s="263" t="s">
        <v>772</v>
      </c>
      <c r="J2803" s="264" t="s">
        <v>21221</v>
      </c>
      <c r="K2803" s="264" t="s">
        <v>21222</v>
      </c>
    </row>
    <row r="2804" spans="1:11" ht="25.5" x14ac:dyDescent="0.2">
      <c r="A2804" s="268" t="s">
        <v>8124</v>
      </c>
      <c r="B2804" s="262" t="s">
        <v>8125</v>
      </c>
      <c r="C2804" s="263" t="s">
        <v>772</v>
      </c>
      <c r="D2804" s="264" t="s">
        <v>21223</v>
      </c>
      <c r="F2804" s="266"/>
      <c r="G2804" s="261" t="s">
        <v>8124</v>
      </c>
      <c r="H2804" s="262" t="s">
        <v>8125</v>
      </c>
      <c r="I2804" s="263" t="s">
        <v>772</v>
      </c>
      <c r="J2804" s="264" t="s">
        <v>21223</v>
      </c>
      <c r="K2804" s="264" t="s">
        <v>21224</v>
      </c>
    </row>
    <row r="2805" spans="1:11" ht="25.5" x14ac:dyDescent="0.2">
      <c r="A2805" s="268" t="s">
        <v>8126</v>
      </c>
      <c r="B2805" s="262" t="s">
        <v>8127</v>
      </c>
      <c r="C2805" s="263" t="s">
        <v>772</v>
      </c>
      <c r="D2805" s="264" t="s">
        <v>21225</v>
      </c>
      <c r="F2805" s="266"/>
      <c r="G2805" s="261" t="s">
        <v>8126</v>
      </c>
      <c r="H2805" s="262" t="s">
        <v>8127</v>
      </c>
      <c r="I2805" s="263" t="s">
        <v>772</v>
      </c>
      <c r="J2805" s="264" t="s">
        <v>21225</v>
      </c>
      <c r="K2805" s="264" t="s">
        <v>21226</v>
      </c>
    </row>
    <row r="2806" spans="1:11" ht="25.5" x14ac:dyDescent="0.2">
      <c r="A2806" s="268" t="s">
        <v>8128</v>
      </c>
      <c r="B2806" s="262" t="s">
        <v>8129</v>
      </c>
      <c r="C2806" s="263" t="s">
        <v>772</v>
      </c>
      <c r="D2806" s="264" t="s">
        <v>21227</v>
      </c>
      <c r="F2806" s="266"/>
      <c r="G2806" s="261" t="s">
        <v>8128</v>
      </c>
      <c r="H2806" s="262" t="s">
        <v>8129</v>
      </c>
      <c r="I2806" s="263" t="s">
        <v>772</v>
      </c>
      <c r="J2806" s="264" t="s">
        <v>21227</v>
      </c>
      <c r="K2806" s="264" t="s">
        <v>21228</v>
      </c>
    </row>
    <row r="2807" spans="1:11" ht="25.5" x14ac:dyDescent="0.2">
      <c r="A2807" s="268" t="s">
        <v>8130</v>
      </c>
      <c r="B2807" s="262" t="s">
        <v>8131</v>
      </c>
      <c r="C2807" s="263" t="s">
        <v>772</v>
      </c>
      <c r="D2807" s="264" t="s">
        <v>21229</v>
      </c>
      <c r="F2807" s="266"/>
      <c r="G2807" s="261" t="s">
        <v>8130</v>
      </c>
      <c r="H2807" s="262" t="s">
        <v>8131</v>
      </c>
      <c r="I2807" s="263" t="s">
        <v>772</v>
      </c>
      <c r="J2807" s="264" t="s">
        <v>21229</v>
      </c>
      <c r="K2807" s="264" t="s">
        <v>21230</v>
      </c>
    </row>
    <row r="2808" spans="1:11" ht="25.5" x14ac:dyDescent="0.2">
      <c r="A2808" s="268" t="s">
        <v>8132</v>
      </c>
      <c r="B2808" s="262" t="s">
        <v>8133</v>
      </c>
      <c r="C2808" s="263" t="s">
        <v>772</v>
      </c>
      <c r="D2808" s="264" t="s">
        <v>21231</v>
      </c>
      <c r="F2808" s="266"/>
      <c r="G2808" s="261" t="s">
        <v>8132</v>
      </c>
      <c r="H2808" s="262" t="s">
        <v>8133</v>
      </c>
      <c r="I2808" s="263" t="s">
        <v>772</v>
      </c>
      <c r="J2808" s="264" t="s">
        <v>21231</v>
      </c>
      <c r="K2808" s="264" t="s">
        <v>21232</v>
      </c>
    </row>
    <row r="2809" spans="1:11" ht="25.5" x14ac:dyDescent="0.2">
      <c r="A2809" s="268" t="s">
        <v>8134</v>
      </c>
      <c r="B2809" s="262" t="s">
        <v>8135</v>
      </c>
      <c r="C2809" s="263" t="s">
        <v>772</v>
      </c>
      <c r="D2809" s="264" t="s">
        <v>21233</v>
      </c>
      <c r="F2809" s="266"/>
      <c r="G2809" s="261" t="s">
        <v>8134</v>
      </c>
      <c r="H2809" s="262" t="s">
        <v>8135</v>
      </c>
      <c r="I2809" s="263" t="s">
        <v>772</v>
      </c>
      <c r="J2809" s="264" t="s">
        <v>21233</v>
      </c>
      <c r="K2809" s="264" t="s">
        <v>21234</v>
      </c>
    </row>
    <row r="2810" spans="1:11" ht="25.5" x14ac:dyDescent="0.2">
      <c r="A2810" s="268" t="s">
        <v>8136</v>
      </c>
      <c r="B2810" s="262" t="s">
        <v>8137</v>
      </c>
      <c r="C2810" s="263" t="s">
        <v>772</v>
      </c>
      <c r="D2810" s="264" t="s">
        <v>21235</v>
      </c>
      <c r="F2810" s="266"/>
      <c r="G2810" s="261" t="s">
        <v>8136</v>
      </c>
      <c r="H2810" s="262" t="s">
        <v>8137</v>
      </c>
      <c r="I2810" s="263" t="s">
        <v>772</v>
      </c>
      <c r="J2810" s="264" t="s">
        <v>21235</v>
      </c>
      <c r="K2810" s="264" t="s">
        <v>21236</v>
      </c>
    </row>
    <row r="2811" spans="1:11" ht="25.5" x14ac:dyDescent="0.2">
      <c r="A2811" s="268" t="s">
        <v>8138</v>
      </c>
      <c r="B2811" s="262" t="s">
        <v>8139</v>
      </c>
      <c r="C2811" s="263" t="s">
        <v>772</v>
      </c>
      <c r="D2811" s="264" t="s">
        <v>21237</v>
      </c>
      <c r="F2811" s="266"/>
      <c r="G2811" s="261" t="s">
        <v>8138</v>
      </c>
      <c r="H2811" s="262" t="s">
        <v>8139</v>
      </c>
      <c r="I2811" s="263" t="s">
        <v>772</v>
      </c>
      <c r="J2811" s="264" t="s">
        <v>21237</v>
      </c>
      <c r="K2811" s="264" t="s">
        <v>21238</v>
      </c>
    </row>
    <row r="2812" spans="1:11" ht="38.25" x14ac:dyDescent="0.2">
      <c r="A2812" s="261">
        <v>93128</v>
      </c>
      <c r="B2812" s="262" t="s">
        <v>8140</v>
      </c>
      <c r="C2812" s="263" t="s">
        <v>772</v>
      </c>
      <c r="D2812" s="264" t="s">
        <v>21239</v>
      </c>
      <c r="F2812" s="266"/>
      <c r="G2812" s="261" t="s">
        <v>21240</v>
      </c>
      <c r="H2812" s="262" t="s">
        <v>8140</v>
      </c>
      <c r="I2812" s="263" t="s">
        <v>772</v>
      </c>
      <c r="J2812" s="264" t="s">
        <v>21239</v>
      </c>
      <c r="K2812" s="264" t="s">
        <v>21241</v>
      </c>
    </row>
    <row r="2813" spans="1:11" ht="38.25" x14ac:dyDescent="0.2">
      <c r="A2813" s="261">
        <v>93137</v>
      </c>
      <c r="B2813" s="262" t="s">
        <v>8141</v>
      </c>
      <c r="C2813" s="263" t="s">
        <v>772</v>
      </c>
      <c r="D2813" s="264" t="s">
        <v>21242</v>
      </c>
      <c r="F2813" s="266"/>
      <c r="G2813" s="261" t="s">
        <v>21243</v>
      </c>
      <c r="H2813" s="262" t="s">
        <v>8141</v>
      </c>
      <c r="I2813" s="263" t="s">
        <v>772</v>
      </c>
      <c r="J2813" s="264" t="s">
        <v>21242</v>
      </c>
      <c r="K2813" s="264" t="s">
        <v>21244</v>
      </c>
    </row>
    <row r="2814" spans="1:11" ht="38.25" x14ac:dyDescent="0.2">
      <c r="A2814" s="261">
        <v>93138</v>
      </c>
      <c r="B2814" s="262" t="s">
        <v>8142</v>
      </c>
      <c r="C2814" s="263" t="s">
        <v>772</v>
      </c>
      <c r="D2814" s="264" t="s">
        <v>21245</v>
      </c>
      <c r="F2814" s="266"/>
      <c r="G2814" s="261" t="s">
        <v>21246</v>
      </c>
      <c r="H2814" s="262" t="s">
        <v>8142</v>
      </c>
      <c r="I2814" s="263" t="s">
        <v>772</v>
      </c>
      <c r="J2814" s="264" t="s">
        <v>21245</v>
      </c>
      <c r="K2814" s="264" t="s">
        <v>21247</v>
      </c>
    </row>
    <row r="2815" spans="1:11" ht="38.25" x14ac:dyDescent="0.2">
      <c r="A2815" s="261">
        <v>93139</v>
      </c>
      <c r="B2815" s="262" t="s">
        <v>8143</v>
      </c>
      <c r="C2815" s="263" t="s">
        <v>772</v>
      </c>
      <c r="D2815" s="264" t="s">
        <v>16866</v>
      </c>
      <c r="F2815" s="266"/>
      <c r="G2815" s="261" t="s">
        <v>21248</v>
      </c>
      <c r="H2815" s="262" t="s">
        <v>8143</v>
      </c>
      <c r="I2815" s="263" t="s">
        <v>772</v>
      </c>
      <c r="J2815" s="264" t="s">
        <v>16866</v>
      </c>
      <c r="K2815" s="264" t="s">
        <v>21249</v>
      </c>
    </row>
    <row r="2816" spans="1:11" ht="38.25" x14ac:dyDescent="0.2">
      <c r="A2816" s="261">
        <v>93140</v>
      </c>
      <c r="B2816" s="262" t="s">
        <v>8144</v>
      </c>
      <c r="C2816" s="263" t="s">
        <v>772</v>
      </c>
      <c r="D2816" s="264" t="s">
        <v>21250</v>
      </c>
      <c r="F2816" s="266"/>
      <c r="G2816" s="261" t="s">
        <v>21251</v>
      </c>
      <c r="H2816" s="262" t="s">
        <v>8144</v>
      </c>
      <c r="I2816" s="263" t="s">
        <v>772</v>
      </c>
      <c r="J2816" s="264" t="s">
        <v>21250</v>
      </c>
      <c r="K2816" s="264" t="s">
        <v>19938</v>
      </c>
    </row>
    <row r="2817" spans="1:11" ht="25.5" x14ac:dyDescent="0.2">
      <c r="A2817" s="261">
        <v>93141</v>
      </c>
      <c r="B2817" s="262" t="s">
        <v>8145</v>
      </c>
      <c r="C2817" s="263" t="s">
        <v>772</v>
      </c>
      <c r="D2817" s="264" t="s">
        <v>21252</v>
      </c>
      <c r="F2817" s="266"/>
      <c r="G2817" s="261" t="s">
        <v>21253</v>
      </c>
      <c r="H2817" s="262" t="s">
        <v>8145</v>
      </c>
      <c r="I2817" s="263" t="s">
        <v>772</v>
      </c>
      <c r="J2817" s="264" t="s">
        <v>21252</v>
      </c>
      <c r="K2817" s="264" t="s">
        <v>21254</v>
      </c>
    </row>
    <row r="2818" spans="1:11" ht="25.5" x14ac:dyDescent="0.2">
      <c r="A2818" s="261">
        <v>93142</v>
      </c>
      <c r="B2818" s="262" t="s">
        <v>8146</v>
      </c>
      <c r="C2818" s="263" t="s">
        <v>772</v>
      </c>
      <c r="D2818" s="264" t="s">
        <v>21255</v>
      </c>
      <c r="F2818" s="266"/>
      <c r="G2818" s="267" t="s">
        <v>21256</v>
      </c>
      <c r="H2818" s="262" t="s">
        <v>8146</v>
      </c>
      <c r="I2818" s="263" t="s">
        <v>772</v>
      </c>
      <c r="J2818" s="264" t="s">
        <v>21255</v>
      </c>
      <c r="K2818" s="264" t="s">
        <v>21257</v>
      </c>
    </row>
    <row r="2819" spans="1:11" ht="25.5" x14ac:dyDescent="0.2">
      <c r="A2819" s="261">
        <v>93143</v>
      </c>
      <c r="B2819" s="262" t="s">
        <v>8147</v>
      </c>
      <c r="C2819" s="263" t="s">
        <v>772</v>
      </c>
      <c r="D2819" s="264" t="s">
        <v>21258</v>
      </c>
      <c r="F2819" s="266"/>
      <c r="G2819" s="267" t="s">
        <v>21259</v>
      </c>
      <c r="H2819" s="262" t="s">
        <v>8147</v>
      </c>
      <c r="I2819" s="263" t="s">
        <v>772</v>
      </c>
      <c r="J2819" s="264" t="s">
        <v>21258</v>
      </c>
      <c r="K2819" s="264" t="s">
        <v>21260</v>
      </c>
    </row>
    <row r="2820" spans="1:11" ht="25.5" x14ac:dyDescent="0.2">
      <c r="A2820" s="261">
        <v>93144</v>
      </c>
      <c r="B2820" s="262" t="s">
        <v>8148</v>
      </c>
      <c r="C2820" s="263" t="s">
        <v>772</v>
      </c>
      <c r="D2820" s="264" t="s">
        <v>21261</v>
      </c>
      <c r="F2820" s="266"/>
      <c r="G2820" s="267" t="s">
        <v>21262</v>
      </c>
      <c r="H2820" s="262" t="s">
        <v>8148</v>
      </c>
      <c r="I2820" s="263" t="s">
        <v>772</v>
      </c>
      <c r="J2820" s="264" t="s">
        <v>21261</v>
      </c>
      <c r="K2820" s="264" t="s">
        <v>21263</v>
      </c>
    </row>
    <row r="2821" spans="1:11" ht="38.25" x14ac:dyDescent="0.2">
      <c r="A2821" s="261">
        <v>93145</v>
      </c>
      <c r="B2821" s="262" t="s">
        <v>8149</v>
      </c>
      <c r="C2821" s="263" t="s">
        <v>772</v>
      </c>
      <c r="D2821" s="264" t="s">
        <v>21264</v>
      </c>
      <c r="F2821" s="266"/>
      <c r="G2821" s="267" t="s">
        <v>21265</v>
      </c>
      <c r="H2821" s="262" t="s">
        <v>8149</v>
      </c>
      <c r="I2821" s="263" t="s">
        <v>772</v>
      </c>
      <c r="J2821" s="264" t="s">
        <v>21264</v>
      </c>
      <c r="K2821" s="264" t="s">
        <v>21266</v>
      </c>
    </row>
    <row r="2822" spans="1:11" ht="38.25" x14ac:dyDescent="0.2">
      <c r="A2822" s="261">
        <v>93146</v>
      </c>
      <c r="B2822" s="262" t="s">
        <v>8150</v>
      </c>
      <c r="C2822" s="263" t="s">
        <v>772</v>
      </c>
      <c r="D2822" s="264" t="s">
        <v>21267</v>
      </c>
      <c r="F2822" s="266"/>
      <c r="G2822" s="267" t="s">
        <v>21268</v>
      </c>
      <c r="H2822" s="262" t="s">
        <v>8150</v>
      </c>
      <c r="I2822" s="263" t="s">
        <v>772</v>
      </c>
      <c r="J2822" s="264" t="s">
        <v>21267</v>
      </c>
      <c r="K2822" s="264" t="s">
        <v>21269</v>
      </c>
    </row>
    <row r="2823" spans="1:11" ht="38.25" x14ac:dyDescent="0.2">
      <c r="A2823" s="261">
        <v>93147</v>
      </c>
      <c r="B2823" s="262" t="s">
        <v>8151</v>
      </c>
      <c r="C2823" s="263" t="s">
        <v>772</v>
      </c>
      <c r="D2823" s="264" t="s">
        <v>21270</v>
      </c>
      <c r="F2823" s="266"/>
      <c r="G2823" s="267" t="s">
        <v>21271</v>
      </c>
      <c r="H2823" s="262" t="s">
        <v>8151</v>
      </c>
      <c r="I2823" s="263" t="s">
        <v>772</v>
      </c>
      <c r="J2823" s="264" t="s">
        <v>21270</v>
      </c>
      <c r="K2823" s="264" t="s">
        <v>21272</v>
      </c>
    </row>
    <row r="2824" spans="1:11" ht="12.75" x14ac:dyDescent="0.2">
      <c r="A2824" s="261">
        <v>8260</v>
      </c>
      <c r="B2824" s="262" t="s">
        <v>8152</v>
      </c>
      <c r="C2824" s="263" t="s">
        <v>772</v>
      </c>
      <c r="D2824" s="264" t="s">
        <v>21273</v>
      </c>
      <c r="F2824" s="266"/>
      <c r="G2824" s="267" t="s">
        <v>21274</v>
      </c>
      <c r="H2824" s="262" t="s">
        <v>8152</v>
      </c>
      <c r="I2824" s="263" t="s">
        <v>772</v>
      </c>
      <c r="J2824" s="264" t="s">
        <v>21273</v>
      </c>
      <c r="K2824" s="264" t="s">
        <v>21275</v>
      </c>
    </row>
    <row r="2825" spans="1:11" ht="12.75" x14ac:dyDescent="0.2">
      <c r="A2825" s="261">
        <v>72315</v>
      </c>
      <c r="B2825" s="262" t="s">
        <v>8153</v>
      </c>
      <c r="C2825" s="263" t="s">
        <v>772</v>
      </c>
      <c r="D2825" s="264" t="s">
        <v>13188</v>
      </c>
      <c r="F2825" s="266"/>
      <c r="G2825" s="267" t="s">
        <v>21276</v>
      </c>
      <c r="H2825" s="262" t="s">
        <v>8153</v>
      </c>
      <c r="I2825" s="263" t="s">
        <v>772</v>
      </c>
      <c r="J2825" s="264" t="s">
        <v>13188</v>
      </c>
      <c r="K2825" s="264" t="s">
        <v>5830</v>
      </c>
    </row>
    <row r="2826" spans="1:11" ht="25.5" x14ac:dyDescent="0.2">
      <c r="A2826" s="261">
        <v>96971</v>
      </c>
      <c r="B2826" s="262" t="s">
        <v>8155</v>
      </c>
      <c r="C2826" s="263" t="s">
        <v>776</v>
      </c>
      <c r="D2826" s="264" t="s">
        <v>12623</v>
      </c>
      <c r="F2826" s="266"/>
      <c r="G2826" s="261" t="s">
        <v>21277</v>
      </c>
      <c r="H2826" s="262" t="s">
        <v>8155</v>
      </c>
      <c r="I2826" s="263" t="s">
        <v>776</v>
      </c>
      <c r="J2826" s="264" t="s">
        <v>12623</v>
      </c>
      <c r="K2826" s="264" t="s">
        <v>13626</v>
      </c>
    </row>
    <row r="2827" spans="1:11" ht="25.5" x14ac:dyDescent="0.2">
      <c r="A2827" s="261">
        <v>96972</v>
      </c>
      <c r="B2827" s="262" t="s">
        <v>8156</v>
      </c>
      <c r="C2827" s="263" t="s">
        <v>776</v>
      </c>
      <c r="D2827" s="264" t="s">
        <v>11182</v>
      </c>
      <c r="F2827" s="266"/>
      <c r="G2827" s="261" t="s">
        <v>21278</v>
      </c>
      <c r="H2827" s="262" t="s">
        <v>8156</v>
      </c>
      <c r="I2827" s="263" t="s">
        <v>776</v>
      </c>
      <c r="J2827" s="264" t="s">
        <v>11182</v>
      </c>
      <c r="K2827" s="264" t="s">
        <v>13846</v>
      </c>
    </row>
    <row r="2828" spans="1:11" ht="25.5" x14ac:dyDescent="0.2">
      <c r="A2828" s="261">
        <v>96973</v>
      </c>
      <c r="B2828" s="262" t="s">
        <v>8157</v>
      </c>
      <c r="C2828" s="263" t="s">
        <v>776</v>
      </c>
      <c r="D2828" s="264" t="s">
        <v>21279</v>
      </c>
      <c r="F2828" s="266"/>
      <c r="G2828" s="261" t="s">
        <v>21280</v>
      </c>
      <c r="H2828" s="262" t="s">
        <v>8157</v>
      </c>
      <c r="I2828" s="263" t="s">
        <v>776</v>
      </c>
      <c r="J2828" s="264" t="s">
        <v>21279</v>
      </c>
      <c r="K2828" s="264" t="s">
        <v>21281</v>
      </c>
    </row>
    <row r="2829" spans="1:11" ht="25.5" x14ac:dyDescent="0.2">
      <c r="A2829" s="261">
        <v>96974</v>
      </c>
      <c r="B2829" s="262" t="s">
        <v>8158</v>
      </c>
      <c r="C2829" s="263" t="s">
        <v>776</v>
      </c>
      <c r="D2829" s="264" t="s">
        <v>14299</v>
      </c>
      <c r="F2829" s="266"/>
      <c r="G2829" s="267" t="s">
        <v>21282</v>
      </c>
      <c r="H2829" s="262" t="s">
        <v>8158</v>
      </c>
      <c r="I2829" s="263" t="s">
        <v>776</v>
      </c>
      <c r="J2829" s="264" t="s">
        <v>14299</v>
      </c>
      <c r="K2829" s="264" t="s">
        <v>21283</v>
      </c>
    </row>
    <row r="2830" spans="1:11" ht="25.5" x14ac:dyDescent="0.2">
      <c r="A2830" s="261">
        <v>96975</v>
      </c>
      <c r="B2830" s="262" t="s">
        <v>8159</v>
      </c>
      <c r="C2830" s="263" t="s">
        <v>776</v>
      </c>
      <c r="D2830" s="264" t="s">
        <v>6904</v>
      </c>
      <c r="F2830" s="266"/>
      <c r="G2830" s="267" t="s">
        <v>21284</v>
      </c>
      <c r="H2830" s="262" t="s">
        <v>8159</v>
      </c>
      <c r="I2830" s="263" t="s">
        <v>776</v>
      </c>
      <c r="J2830" s="264" t="s">
        <v>6904</v>
      </c>
      <c r="K2830" s="264" t="s">
        <v>17024</v>
      </c>
    </row>
    <row r="2831" spans="1:11" ht="25.5" x14ac:dyDescent="0.2">
      <c r="A2831" s="261">
        <v>96976</v>
      </c>
      <c r="B2831" s="262" t="s">
        <v>8160</v>
      </c>
      <c r="C2831" s="263" t="s">
        <v>776</v>
      </c>
      <c r="D2831" s="264" t="s">
        <v>21285</v>
      </c>
      <c r="F2831" s="266"/>
      <c r="G2831" s="267" t="s">
        <v>21286</v>
      </c>
      <c r="H2831" s="262" t="s">
        <v>8160</v>
      </c>
      <c r="I2831" s="263" t="s">
        <v>776</v>
      </c>
      <c r="J2831" s="264" t="s">
        <v>21285</v>
      </c>
      <c r="K2831" s="264" t="s">
        <v>21287</v>
      </c>
    </row>
    <row r="2832" spans="1:11" ht="25.5" x14ac:dyDescent="0.2">
      <c r="A2832" s="261">
        <v>96977</v>
      </c>
      <c r="B2832" s="262" t="s">
        <v>8161</v>
      </c>
      <c r="C2832" s="263" t="s">
        <v>776</v>
      </c>
      <c r="D2832" s="264" t="s">
        <v>21288</v>
      </c>
      <c r="F2832" s="266"/>
      <c r="G2832" s="267" t="s">
        <v>21289</v>
      </c>
      <c r="H2832" s="262" t="s">
        <v>8161</v>
      </c>
      <c r="I2832" s="263" t="s">
        <v>776</v>
      </c>
      <c r="J2832" s="264" t="s">
        <v>21288</v>
      </c>
      <c r="K2832" s="264" t="s">
        <v>21290</v>
      </c>
    </row>
    <row r="2833" spans="1:11" ht="25.5" x14ac:dyDescent="0.2">
      <c r="A2833" s="261">
        <v>96978</v>
      </c>
      <c r="B2833" s="262" t="s">
        <v>8162</v>
      </c>
      <c r="C2833" s="263" t="s">
        <v>776</v>
      </c>
      <c r="D2833" s="264" t="s">
        <v>7385</v>
      </c>
      <c r="F2833" s="266"/>
      <c r="G2833" s="267" t="s">
        <v>21291</v>
      </c>
      <c r="H2833" s="262" t="s">
        <v>8162</v>
      </c>
      <c r="I2833" s="263" t="s">
        <v>776</v>
      </c>
      <c r="J2833" s="264" t="s">
        <v>7385</v>
      </c>
      <c r="K2833" s="264" t="s">
        <v>10386</v>
      </c>
    </row>
    <row r="2834" spans="1:11" ht="25.5" x14ac:dyDescent="0.2">
      <c r="A2834" s="261">
        <v>96979</v>
      </c>
      <c r="B2834" s="262" t="s">
        <v>8163</v>
      </c>
      <c r="C2834" s="263" t="s">
        <v>776</v>
      </c>
      <c r="D2834" s="264" t="s">
        <v>8164</v>
      </c>
      <c r="F2834" s="266"/>
      <c r="G2834" s="267" t="s">
        <v>21292</v>
      </c>
      <c r="H2834" s="262" t="s">
        <v>8163</v>
      </c>
      <c r="I2834" s="263" t="s">
        <v>776</v>
      </c>
      <c r="J2834" s="264" t="s">
        <v>8164</v>
      </c>
      <c r="K2834" s="264" t="s">
        <v>21293</v>
      </c>
    </row>
    <row r="2835" spans="1:11" ht="12.75" x14ac:dyDescent="0.2">
      <c r="A2835" s="261">
        <v>96981</v>
      </c>
      <c r="B2835" s="262" t="s">
        <v>8165</v>
      </c>
      <c r="C2835" s="263" t="s">
        <v>776</v>
      </c>
      <c r="D2835" s="264" t="s">
        <v>18007</v>
      </c>
      <c r="F2835" s="266"/>
      <c r="G2835" s="267" t="s">
        <v>21294</v>
      </c>
      <c r="H2835" s="262" t="s">
        <v>8165</v>
      </c>
      <c r="I2835" s="263" t="s">
        <v>776</v>
      </c>
      <c r="J2835" s="264" t="s">
        <v>18007</v>
      </c>
      <c r="K2835" s="264" t="s">
        <v>11339</v>
      </c>
    </row>
    <row r="2836" spans="1:11" ht="12.75" x14ac:dyDescent="0.2">
      <c r="A2836" s="261">
        <v>96984</v>
      </c>
      <c r="B2836" s="262" t="s">
        <v>8167</v>
      </c>
      <c r="C2836" s="263" t="s">
        <v>772</v>
      </c>
      <c r="D2836" s="264" t="s">
        <v>19683</v>
      </c>
      <c r="F2836" s="266"/>
      <c r="G2836" s="267" t="s">
        <v>21295</v>
      </c>
      <c r="H2836" s="262" t="s">
        <v>8167</v>
      </c>
      <c r="I2836" s="263" t="s">
        <v>772</v>
      </c>
      <c r="J2836" s="264" t="s">
        <v>19683</v>
      </c>
      <c r="K2836" s="264" t="s">
        <v>15114</v>
      </c>
    </row>
    <row r="2837" spans="1:11" ht="12.75" x14ac:dyDescent="0.2">
      <c r="A2837" s="261">
        <v>96985</v>
      </c>
      <c r="B2837" s="262" t="s">
        <v>8168</v>
      </c>
      <c r="C2837" s="263" t="s">
        <v>772</v>
      </c>
      <c r="D2837" s="264" t="s">
        <v>14582</v>
      </c>
      <c r="F2837" s="266"/>
      <c r="G2837" s="267" t="s">
        <v>21296</v>
      </c>
      <c r="H2837" s="262" t="s">
        <v>8168</v>
      </c>
      <c r="I2837" s="263" t="s">
        <v>772</v>
      </c>
      <c r="J2837" s="264" t="s">
        <v>14582</v>
      </c>
      <c r="K2837" s="264" t="s">
        <v>4269</v>
      </c>
    </row>
    <row r="2838" spans="1:11" ht="12.75" x14ac:dyDescent="0.2">
      <c r="A2838" s="261">
        <v>96986</v>
      </c>
      <c r="B2838" s="262" t="s">
        <v>8169</v>
      </c>
      <c r="C2838" s="263" t="s">
        <v>772</v>
      </c>
      <c r="D2838" s="264" t="s">
        <v>21297</v>
      </c>
      <c r="F2838" s="266"/>
      <c r="G2838" s="267" t="s">
        <v>21298</v>
      </c>
      <c r="H2838" s="262" t="s">
        <v>8169</v>
      </c>
      <c r="I2838" s="263" t="s">
        <v>772</v>
      </c>
      <c r="J2838" s="264" t="s">
        <v>21297</v>
      </c>
      <c r="K2838" s="264" t="s">
        <v>13753</v>
      </c>
    </row>
    <row r="2839" spans="1:11" ht="12.75" x14ac:dyDescent="0.2">
      <c r="A2839" s="261">
        <v>96987</v>
      </c>
      <c r="B2839" s="262" t="s">
        <v>8170</v>
      </c>
      <c r="C2839" s="263" t="s">
        <v>772</v>
      </c>
      <c r="D2839" s="264" t="s">
        <v>21299</v>
      </c>
      <c r="F2839" s="266"/>
      <c r="G2839" s="267" t="s">
        <v>21300</v>
      </c>
      <c r="H2839" s="262" t="s">
        <v>8170</v>
      </c>
      <c r="I2839" s="263" t="s">
        <v>772</v>
      </c>
      <c r="J2839" s="264" t="s">
        <v>21299</v>
      </c>
      <c r="K2839" s="264" t="s">
        <v>21301</v>
      </c>
    </row>
    <row r="2840" spans="1:11" ht="12.75" x14ac:dyDescent="0.2">
      <c r="A2840" s="261">
        <v>96988</v>
      </c>
      <c r="B2840" s="262" t="s">
        <v>8171</v>
      </c>
      <c r="C2840" s="263" t="s">
        <v>772</v>
      </c>
      <c r="D2840" s="264" t="s">
        <v>21302</v>
      </c>
      <c r="F2840" s="266"/>
      <c r="G2840" s="267" t="s">
        <v>21303</v>
      </c>
      <c r="H2840" s="262" t="s">
        <v>8171</v>
      </c>
      <c r="I2840" s="263" t="s">
        <v>772</v>
      </c>
      <c r="J2840" s="264" t="s">
        <v>21302</v>
      </c>
      <c r="K2840" s="264" t="s">
        <v>21304</v>
      </c>
    </row>
    <row r="2841" spans="1:11" ht="12.75" x14ac:dyDescent="0.2">
      <c r="A2841" s="261">
        <v>96989</v>
      </c>
      <c r="B2841" s="262" t="s">
        <v>8172</v>
      </c>
      <c r="C2841" s="263" t="s">
        <v>772</v>
      </c>
      <c r="D2841" s="264" t="s">
        <v>21305</v>
      </c>
      <c r="F2841" s="266"/>
      <c r="G2841" s="267" t="s">
        <v>21306</v>
      </c>
      <c r="H2841" s="262" t="s">
        <v>8172</v>
      </c>
      <c r="I2841" s="263" t="s">
        <v>772</v>
      </c>
      <c r="J2841" s="264" t="s">
        <v>21305</v>
      </c>
      <c r="K2841" s="264" t="s">
        <v>21307</v>
      </c>
    </row>
    <row r="2842" spans="1:11" ht="12.75" x14ac:dyDescent="0.2">
      <c r="A2842" s="261">
        <v>9535</v>
      </c>
      <c r="B2842" s="262" t="s">
        <v>8174</v>
      </c>
      <c r="C2842" s="263" t="s">
        <v>772</v>
      </c>
      <c r="D2842" s="264" t="s">
        <v>21308</v>
      </c>
      <c r="F2842" s="266"/>
      <c r="G2842" s="261" t="s">
        <v>21309</v>
      </c>
      <c r="H2842" s="262" t="s">
        <v>8174</v>
      </c>
      <c r="I2842" s="263" t="s">
        <v>772</v>
      </c>
      <c r="J2842" s="264" t="s">
        <v>21308</v>
      </c>
      <c r="K2842" s="264" t="s">
        <v>12841</v>
      </c>
    </row>
    <row r="2843" spans="1:11" ht="25.5" x14ac:dyDescent="0.2">
      <c r="A2843" s="261">
        <v>72322</v>
      </c>
      <c r="B2843" s="262" t="s">
        <v>8175</v>
      </c>
      <c r="C2843" s="263" t="s">
        <v>772</v>
      </c>
      <c r="D2843" s="264" t="s">
        <v>21310</v>
      </c>
      <c r="F2843" s="266"/>
      <c r="G2843" s="261" t="s">
        <v>21311</v>
      </c>
      <c r="H2843" s="262" t="s">
        <v>8175</v>
      </c>
      <c r="I2843" s="263" t="s">
        <v>772</v>
      </c>
      <c r="J2843" s="264" t="s">
        <v>21310</v>
      </c>
      <c r="K2843" s="264" t="s">
        <v>21312</v>
      </c>
    </row>
    <row r="2844" spans="1:11" ht="12.75" x14ac:dyDescent="0.2">
      <c r="A2844" s="261">
        <v>72326</v>
      </c>
      <c r="B2844" s="262" t="s">
        <v>8176</v>
      </c>
      <c r="C2844" s="263" t="s">
        <v>772</v>
      </c>
      <c r="D2844" s="264" t="s">
        <v>21313</v>
      </c>
      <c r="F2844" s="266"/>
      <c r="G2844" s="261" t="s">
        <v>21314</v>
      </c>
      <c r="H2844" s="262" t="s">
        <v>8176</v>
      </c>
      <c r="I2844" s="263" t="s">
        <v>772</v>
      </c>
      <c r="J2844" s="264" t="s">
        <v>21313</v>
      </c>
      <c r="K2844" s="264" t="s">
        <v>21315</v>
      </c>
    </row>
    <row r="2845" spans="1:11" ht="12.75" x14ac:dyDescent="0.2">
      <c r="A2845" s="261">
        <v>72327</v>
      </c>
      <c r="B2845" s="262" t="s">
        <v>8177</v>
      </c>
      <c r="C2845" s="263" t="s">
        <v>772</v>
      </c>
      <c r="D2845" s="264" t="s">
        <v>12682</v>
      </c>
      <c r="F2845" s="266"/>
      <c r="G2845" s="261" t="s">
        <v>21316</v>
      </c>
      <c r="H2845" s="262" t="s">
        <v>8177</v>
      </c>
      <c r="I2845" s="263" t="s">
        <v>772</v>
      </c>
      <c r="J2845" s="264" t="s">
        <v>12682</v>
      </c>
      <c r="K2845" s="264" t="s">
        <v>4352</v>
      </c>
    </row>
    <row r="2846" spans="1:11" ht="12.75" x14ac:dyDescent="0.2">
      <c r="A2846" s="261">
        <v>72328</v>
      </c>
      <c r="B2846" s="262" t="s">
        <v>8179</v>
      </c>
      <c r="C2846" s="263" t="s">
        <v>772</v>
      </c>
      <c r="D2846" s="264" t="s">
        <v>14128</v>
      </c>
      <c r="F2846" s="266"/>
      <c r="G2846" s="267" t="s">
        <v>21317</v>
      </c>
      <c r="H2846" s="262" t="s">
        <v>8179</v>
      </c>
      <c r="I2846" s="263" t="s">
        <v>772</v>
      </c>
      <c r="J2846" s="264" t="s">
        <v>14128</v>
      </c>
      <c r="K2846" s="264" t="s">
        <v>21318</v>
      </c>
    </row>
    <row r="2847" spans="1:11" ht="12.75" x14ac:dyDescent="0.2">
      <c r="A2847" s="261">
        <v>72330</v>
      </c>
      <c r="B2847" s="262" t="s">
        <v>8181</v>
      </c>
      <c r="C2847" s="263" t="s">
        <v>772</v>
      </c>
      <c r="D2847" s="264" t="s">
        <v>21319</v>
      </c>
      <c r="F2847" s="266"/>
      <c r="G2847" s="267" t="s">
        <v>21320</v>
      </c>
      <c r="H2847" s="262" t="s">
        <v>8181</v>
      </c>
      <c r="I2847" s="263" t="s">
        <v>772</v>
      </c>
      <c r="J2847" s="264" t="s">
        <v>21319</v>
      </c>
      <c r="K2847" s="264" t="s">
        <v>21321</v>
      </c>
    </row>
    <row r="2848" spans="1:11" ht="25.5" x14ac:dyDescent="0.2">
      <c r="A2848" s="268" t="s">
        <v>8182</v>
      </c>
      <c r="B2848" s="262" t="s">
        <v>8183</v>
      </c>
      <c r="C2848" s="263" t="s">
        <v>772</v>
      </c>
      <c r="D2848" s="264" t="s">
        <v>21322</v>
      </c>
      <c r="F2848" s="266"/>
      <c r="G2848" s="267" t="s">
        <v>8182</v>
      </c>
      <c r="H2848" s="262" t="s">
        <v>8183</v>
      </c>
      <c r="I2848" s="263" t="s">
        <v>772</v>
      </c>
      <c r="J2848" s="264" t="s">
        <v>21322</v>
      </c>
      <c r="K2848" s="264" t="s">
        <v>21323</v>
      </c>
    </row>
    <row r="2849" spans="1:11" ht="12.75" x14ac:dyDescent="0.2">
      <c r="A2849" s="268" t="s">
        <v>8184</v>
      </c>
      <c r="B2849" s="262" t="s">
        <v>8185</v>
      </c>
      <c r="C2849" s="263" t="s">
        <v>772</v>
      </c>
      <c r="D2849" s="264" t="s">
        <v>16243</v>
      </c>
      <c r="F2849" s="266"/>
      <c r="G2849" s="267" t="s">
        <v>8184</v>
      </c>
      <c r="H2849" s="262" t="s">
        <v>8185</v>
      </c>
      <c r="I2849" s="263" t="s">
        <v>772</v>
      </c>
      <c r="J2849" s="264" t="s">
        <v>16243</v>
      </c>
      <c r="K2849" s="264" t="s">
        <v>21324</v>
      </c>
    </row>
    <row r="2850" spans="1:11" ht="12.75" x14ac:dyDescent="0.2">
      <c r="A2850" s="268" t="s">
        <v>8186</v>
      </c>
      <c r="B2850" s="262" t="s">
        <v>8187</v>
      </c>
      <c r="C2850" s="263" t="s">
        <v>772</v>
      </c>
      <c r="D2850" s="264" t="s">
        <v>21325</v>
      </c>
      <c r="F2850" s="266"/>
      <c r="G2850" s="267" t="s">
        <v>8186</v>
      </c>
      <c r="H2850" s="262" t="s">
        <v>8187</v>
      </c>
      <c r="I2850" s="263" t="s">
        <v>772</v>
      </c>
      <c r="J2850" s="264" t="s">
        <v>21325</v>
      </c>
      <c r="K2850" s="264" t="s">
        <v>21326</v>
      </c>
    </row>
    <row r="2851" spans="1:11" ht="12.75" x14ac:dyDescent="0.2">
      <c r="A2851" s="268" t="s">
        <v>8188</v>
      </c>
      <c r="B2851" s="262" t="s">
        <v>8189</v>
      </c>
      <c r="C2851" s="263" t="s">
        <v>772</v>
      </c>
      <c r="D2851" s="264" t="s">
        <v>21327</v>
      </c>
      <c r="F2851" s="266"/>
      <c r="G2851" s="261" t="s">
        <v>8188</v>
      </c>
      <c r="H2851" s="262" t="s">
        <v>8189</v>
      </c>
      <c r="I2851" s="263" t="s">
        <v>772</v>
      </c>
      <c r="J2851" s="264" t="s">
        <v>21327</v>
      </c>
      <c r="K2851" s="264" t="s">
        <v>21328</v>
      </c>
    </row>
    <row r="2852" spans="1:11" ht="12.75" x14ac:dyDescent="0.2">
      <c r="A2852" s="261">
        <v>83482</v>
      </c>
      <c r="B2852" s="262" t="s">
        <v>8190</v>
      </c>
      <c r="C2852" s="263" t="s">
        <v>772</v>
      </c>
      <c r="D2852" s="264" t="s">
        <v>21319</v>
      </c>
      <c r="F2852" s="266"/>
      <c r="G2852" s="261" t="s">
        <v>21329</v>
      </c>
      <c r="H2852" s="262" t="s">
        <v>8190</v>
      </c>
      <c r="I2852" s="263" t="s">
        <v>772</v>
      </c>
      <c r="J2852" s="264" t="s">
        <v>21319</v>
      </c>
      <c r="K2852" s="264" t="s">
        <v>21321</v>
      </c>
    </row>
    <row r="2853" spans="1:11" ht="12.75" x14ac:dyDescent="0.2">
      <c r="A2853" s="261">
        <v>83487</v>
      </c>
      <c r="B2853" s="262" t="s">
        <v>8191</v>
      </c>
      <c r="C2853" s="263" t="s">
        <v>772</v>
      </c>
      <c r="D2853" s="264" t="s">
        <v>21330</v>
      </c>
      <c r="F2853" s="266"/>
      <c r="G2853" s="267" t="s">
        <v>21331</v>
      </c>
      <c r="H2853" s="262" t="s">
        <v>8191</v>
      </c>
      <c r="I2853" s="263" t="s">
        <v>772</v>
      </c>
      <c r="J2853" s="264" t="s">
        <v>21330</v>
      </c>
      <c r="K2853" s="264" t="s">
        <v>21332</v>
      </c>
    </row>
    <row r="2854" spans="1:11" ht="12.75" x14ac:dyDescent="0.2">
      <c r="A2854" s="261">
        <v>83490</v>
      </c>
      <c r="B2854" s="262" t="s">
        <v>8192</v>
      </c>
      <c r="C2854" s="263" t="s">
        <v>772</v>
      </c>
      <c r="D2854" s="264" t="s">
        <v>21333</v>
      </c>
      <c r="F2854" s="266"/>
      <c r="G2854" s="267" t="s">
        <v>21334</v>
      </c>
      <c r="H2854" s="262" t="s">
        <v>8192</v>
      </c>
      <c r="I2854" s="263" t="s">
        <v>772</v>
      </c>
      <c r="J2854" s="264" t="s">
        <v>21333</v>
      </c>
      <c r="K2854" s="264" t="s">
        <v>21335</v>
      </c>
    </row>
    <row r="2855" spans="1:11" ht="12.75" x14ac:dyDescent="0.2">
      <c r="A2855" s="261">
        <v>83491</v>
      </c>
      <c r="B2855" s="262" t="s">
        <v>8193</v>
      </c>
      <c r="C2855" s="263" t="s">
        <v>772</v>
      </c>
      <c r="D2855" s="264" t="s">
        <v>21336</v>
      </c>
      <c r="F2855" s="266"/>
      <c r="G2855" s="267" t="s">
        <v>21337</v>
      </c>
      <c r="H2855" s="262" t="s">
        <v>8193</v>
      </c>
      <c r="I2855" s="263" t="s">
        <v>772</v>
      </c>
      <c r="J2855" s="264" t="s">
        <v>21336</v>
      </c>
      <c r="K2855" s="264" t="s">
        <v>21338</v>
      </c>
    </row>
    <row r="2856" spans="1:11" ht="12.75" x14ac:dyDescent="0.2">
      <c r="A2856" s="261">
        <v>83492</v>
      </c>
      <c r="B2856" s="262" t="s">
        <v>8194</v>
      </c>
      <c r="C2856" s="263" t="s">
        <v>772</v>
      </c>
      <c r="D2856" s="264" t="s">
        <v>21339</v>
      </c>
      <c r="F2856" s="266"/>
      <c r="G2856" s="267" t="s">
        <v>21340</v>
      </c>
      <c r="H2856" s="262" t="s">
        <v>8194</v>
      </c>
      <c r="I2856" s="263" t="s">
        <v>772</v>
      </c>
      <c r="J2856" s="264" t="s">
        <v>21339</v>
      </c>
      <c r="K2856" s="264" t="s">
        <v>21341</v>
      </c>
    </row>
    <row r="2857" spans="1:11" ht="12.75" x14ac:dyDescent="0.2">
      <c r="A2857" s="261">
        <v>83493</v>
      </c>
      <c r="B2857" s="262" t="s">
        <v>8195</v>
      </c>
      <c r="C2857" s="263" t="s">
        <v>772</v>
      </c>
      <c r="D2857" s="264" t="s">
        <v>21319</v>
      </c>
      <c r="F2857" s="266"/>
      <c r="G2857" s="267" t="s">
        <v>21342</v>
      </c>
      <c r="H2857" s="262" t="s">
        <v>8195</v>
      </c>
      <c r="I2857" s="263" t="s">
        <v>772</v>
      </c>
      <c r="J2857" s="264" t="s">
        <v>21319</v>
      </c>
      <c r="K2857" s="264" t="s">
        <v>21321</v>
      </c>
    </row>
    <row r="2858" spans="1:11" ht="12.75" x14ac:dyDescent="0.2">
      <c r="A2858" s="261">
        <v>85195</v>
      </c>
      <c r="B2858" s="262" t="s">
        <v>8196</v>
      </c>
      <c r="C2858" s="263" t="s">
        <v>772</v>
      </c>
      <c r="D2858" s="264" t="s">
        <v>21343</v>
      </c>
      <c r="F2858" s="266"/>
      <c r="G2858" s="267" t="s">
        <v>21344</v>
      </c>
      <c r="H2858" s="262" t="s">
        <v>8196</v>
      </c>
      <c r="I2858" s="263" t="s">
        <v>772</v>
      </c>
      <c r="J2858" s="264" t="s">
        <v>21343</v>
      </c>
      <c r="K2858" s="264" t="s">
        <v>14902</v>
      </c>
    </row>
    <row r="2859" spans="1:11" ht="12.75" x14ac:dyDescent="0.2">
      <c r="A2859" s="261">
        <v>88547</v>
      </c>
      <c r="B2859" s="262" t="s">
        <v>8197</v>
      </c>
      <c r="C2859" s="263" t="s">
        <v>772</v>
      </c>
      <c r="D2859" s="264" t="s">
        <v>21345</v>
      </c>
      <c r="F2859" s="266"/>
      <c r="G2859" s="267" t="s">
        <v>21346</v>
      </c>
      <c r="H2859" s="262" t="s">
        <v>8197</v>
      </c>
      <c r="I2859" s="263" t="s">
        <v>772</v>
      </c>
      <c r="J2859" s="264" t="s">
        <v>21345</v>
      </c>
      <c r="K2859" s="264" t="s">
        <v>21347</v>
      </c>
    </row>
    <row r="2860" spans="1:11" ht="38.25" x14ac:dyDescent="0.2">
      <c r="A2860" s="261">
        <v>72283</v>
      </c>
      <c r="B2860" s="262" t="s">
        <v>8198</v>
      </c>
      <c r="C2860" s="263" t="s">
        <v>772</v>
      </c>
      <c r="D2860" s="264" t="s">
        <v>21348</v>
      </c>
      <c r="F2860" s="266"/>
      <c r="G2860" s="267" t="s">
        <v>21349</v>
      </c>
      <c r="H2860" s="262" t="s">
        <v>8198</v>
      </c>
      <c r="I2860" s="263" t="s">
        <v>772</v>
      </c>
      <c r="J2860" s="264" t="s">
        <v>21348</v>
      </c>
      <c r="K2860" s="264" t="s">
        <v>21350</v>
      </c>
    </row>
    <row r="2861" spans="1:11" ht="12.75" x14ac:dyDescent="0.2">
      <c r="A2861" s="261">
        <v>72287</v>
      </c>
      <c r="B2861" s="262" t="s">
        <v>8199</v>
      </c>
      <c r="C2861" s="263" t="s">
        <v>772</v>
      </c>
      <c r="D2861" s="264" t="s">
        <v>21351</v>
      </c>
      <c r="F2861" s="266"/>
      <c r="G2861" s="267" t="s">
        <v>21352</v>
      </c>
      <c r="H2861" s="262" t="s">
        <v>8199</v>
      </c>
      <c r="I2861" s="263" t="s">
        <v>772</v>
      </c>
      <c r="J2861" s="264" t="s">
        <v>21351</v>
      </c>
      <c r="K2861" s="264" t="s">
        <v>21353</v>
      </c>
    </row>
    <row r="2862" spans="1:11" ht="12.75" x14ac:dyDescent="0.2">
      <c r="A2862" s="261">
        <v>72288</v>
      </c>
      <c r="B2862" s="262" t="s">
        <v>8200</v>
      </c>
      <c r="C2862" s="263" t="s">
        <v>772</v>
      </c>
      <c r="D2862" s="264" t="s">
        <v>21354</v>
      </c>
      <c r="F2862" s="266"/>
      <c r="G2862" s="267" t="s">
        <v>21355</v>
      </c>
      <c r="H2862" s="262" t="s">
        <v>8200</v>
      </c>
      <c r="I2862" s="263" t="s">
        <v>772</v>
      </c>
      <c r="J2862" s="264" t="s">
        <v>21354</v>
      </c>
      <c r="K2862" s="264" t="s">
        <v>21356</v>
      </c>
    </row>
    <row r="2863" spans="1:11" ht="12.75" x14ac:dyDescent="0.2">
      <c r="A2863" s="261">
        <v>72553</v>
      </c>
      <c r="B2863" s="262" t="s">
        <v>8201</v>
      </c>
      <c r="C2863" s="263" t="s">
        <v>772</v>
      </c>
      <c r="D2863" s="264" t="s">
        <v>21357</v>
      </c>
      <c r="F2863" s="266"/>
      <c r="G2863" s="267" t="s">
        <v>21358</v>
      </c>
      <c r="H2863" s="262" t="s">
        <v>8201</v>
      </c>
      <c r="I2863" s="263" t="s">
        <v>772</v>
      </c>
      <c r="J2863" s="264" t="s">
        <v>21357</v>
      </c>
      <c r="K2863" s="264" t="s">
        <v>21359</v>
      </c>
    </row>
    <row r="2864" spans="1:11" ht="12.75" x14ac:dyDescent="0.2">
      <c r="A2864" s="261">
        <v>72554</v>
      </c>
      <c r="B2864" s="262" t="s">
        <v>8202</v>
      </c>
      <c r="C2864" s="263" t="s">
        <v>772</v>
      </c>
      <c r="D2864" s="264" t="s">
        <v>21360</v>
      </c>
      <c r="F2864" s="266"/>
      <c r="G2864" s="261" t="s">
        <v>21361</v>
      </c>
      <c r="H2864" s="262" t="s">
        <v>8202</v>
      </c>
      <c r="I2864" s="263" t="s">
        <v>772</v>
      </c>
      <c r="J2864" s="264" t="s">
        <v>21360</v>
      </c>
      <c r="K2864" s="264" t="s">
        <v>21362</v>
      </c>
    </row>
    <row r="2865" spans="1:11" ht="12.75" x14ac:dyDescent="0.2">
      <c r="A2865" s="268" t="s">
        <v>8203</v>
      </c>
      <c r="B2865" s="262" t="s">
        <v>8204</v>
      </c>
      <c r="C2865" s="263" t="s">
        <v>772</v>
      </c>
      <c r="D2865" s="264" t="s">
        <v>21363</v>
      </c>
      <c r="F2865" s="266"/>
      <c r="G2865" s="261" t="s">
        <v>8203</v>
      </c>
      <c r="H2865" s="262" t="s">
        <v>8204</v>
      </c>
      <c r="I2865" s="263" t="s">
        <v>772</v>
      </c>
      <c r="J2865" s="264" t="s">
        <v>21363</v>
      </c>
      <c r="K2865" s="264" t="s">
        <v>21364</v>
      </c>
    </row>
    <row r="2866" spans="1:11" ht="25.5" x14ac:dyDescent="0.2">
      <c r="A2866" s="268" t="s">
        <v>8205</v>
      </c>
      <c r="B2866" s="262" t="s">
        <v>8206</v>
      </c>
      <c r="C2866" s="263" t="s">
        <v>772</v>
      </c>
      <c r="D2866" s="264" t="s">
        <v>21365</v>
      </c>
      <c r="F2866" s="266"/>
      <c r="G2866" s="261" t="s">
        <v>8205</v>
      </c>
      <c r="H2866" s="262" t="s">
        <v>8206</v>
      </c>
      <c r="I2866" s="263" t="s">
        <v>772</v>
      </c>
      <c r="J2866" s="264" t="s">
        <v>21365</v>
      </c>
      <c r="K2866" s="264" t="s">
        <v>21366</v>
      </c>
    </row>
    <row r="2867" spans="1:11" ht="12.75" x14ac:dyDescent="0.2">
      <c r="A2867" s="261">
        <v>83633</v>
      </c>
      <c r="B2867" s="262" t="s">
        <v>8207</v>
      </c>
      <c r="C2867" s="263" t="s">
        <v>772</v>
      </c>
      <c r="D2867" s="264" t="s">
        <v>21367</v>
      </c>
      <c r="F2867" s="266"/>
      <c r="G2867" s="261" t="s">
        <v>21368</v>
      </c>
      <c r="H2867" s="262" t="s">
        <v>8207</v>
      </c>
      <c r="I2867" s="263" t="s">
        <v>772</v>
      </c>
      <c r="J2867" s="264" t="s">
        <v>21367</v>
      </c>
      <c r="K2867" s="264" t="s">
        <v>21369</v>
      </c>
    </row>
    <row r="2868" spans="1:11" ht="12.75" x14ac:dyDescent="0.2">
      <c r="A2868" s="261">
        <v>83634</v>
      </c>
      <c r="B2868" s="262" t="s">
        <v>8208</v>
      </c>
      <c r="C2868" s="263" t="s">
        <v>772</v>
      </c>
      <c r="D2868" s="264" t="s">
        <v>21370</v>
      </c>
      <c r="F2868" s="266"/>
      <c r="G2868" s="261" t="s">
        <v>21371</v>
      </c>
      <c r="H2868" s="262" t="s">
        <v>8208</v>
      </c>
      <c r="I2868" s="263" t="s">
        <v>772</v>
      </c>
      <c r="J2868" s="264" t="s">
        <v>21370</v>
      </c>
      <c r="K2868" s="264" t="s">
        <v>21372</v>
      </c>
    </row>
    <row r="2869" spans="1:11" ht="12.75" x14ac:dyDescent="0.2">
      <c r="A2869" s="261">
        <v>83635</v>
      </c>
      <c r="B2869" s="262" t="s">
        <v>8209</v>
      </c>
      <c r="C2869" s="263" t="s">
        <v>772</v>
      </c>
      <c r="D2869" s="264" t="s">
        <v>21373</v>
      </c>
      <c r="F2869" s="266"/>
      <c r="G2869" s="261" t="s">
        <v>21374</v>
      </c>
      <c r="H2869" s="262" t="s">
        <v>8209</v>
      </c>
      <c r="I2869" s="263" t="s">
        <v>772</v>
      </c>
      <c r="J2869" s="264" t="s">
        <v>21373</v>
      </c>
      <c r="K2869" s="264" t="s">
        <v>13915</v>
      </c>
    </row>
    <row r="2870" spans="1:11" ht="38.25" x14ac:dyDescent="0.2">
      <c r="A2870" s="261">
        <v>96765</v>
      </c>
      <c r="B2870" s="262" t="s">
        <v>8210</v>
      </c>
      <c r="C2870" s="263" t="s">
        <v>772</v>
      </c>
      <c r="D2870" s="264" t="s">
        <v>21375</v>
      </c>
      <c r="F2870" s="266"/>
      <c r="G2870" s="261" t="s">
        <v>21376</v>
      </c>
      <c r="H2870" s="262" t="s">
        <v>8210</v>
      </c>
      <c r="I2870" s="263" t="s">
        <v>772</v>
      </c>
      <c r="J2870" s="264" t="s">
        <v>21375</v>
      </c>
      <c r="K2870" s="264" t="s">
        <v>21377</v>
      </c>
    </row>
    <row r="2871" spans="1:11" ht="12.75" x14ac:dyDescent="0.2">
      <c r="A2871" s="261">
        <v>72337</v>
      </c>
      <c r="B2871" s="262" t="s">
        <v>8211</v>
      </c>
      <c r="C2871" s="263" t="s">
        <v>772</v>
      </c>
      <c r="D2871" s="264" t="s">
        <v>7887</v>
      </c>
      <c r="F2871" s="266"/>
      <c r="G2871" s="261" t="s">
        <v>21378</v>
      </c>
      <c r="H2871" s="262" t="s">
        <v>8211</v>
      </c>
      <c r="I2871" s="263" t="s">
        <v>772</v>
      </c>
      <c r="J2871" s="264" t="s">
        <v>7887</v>
      </c>
      <c r="K2871" s="264" t="s">
        <v>21379</v>
      </c>
    </row>
    <row r="2872" spans="1:11" ht="12.75" x14ac:dyDescent="0.2">
      <c r="A2872" s="261">
        <v>73688</v>
      </c>
      <c r="B2872" s="262" t="s">
        <v>8213</v>
      </c>
      <c r="C2872" s="263" t="s">
        <v>776</v>
      </c>
      <c r="D2872" s="264" t="s">
        <v>4743</v>
      </c>
      <c r="F2872" s="266"/>
      <c r="G2872" s="261" t="s">
        <v>21380</v>
      </c>
      <c r="H2872" s="262" t="s">
        <v>8213</v>
      </c>
      <c r="I2872" s="263" t="s">
        <v>776</v>
      </c>
      <c r="J2872" s="264" t="s">
        <v>4743</v>
      </c>
      <c r="K2872" s="264" t="s">
        <v>9038</v>
      </c>
    </row>
    <row r="2873" spans="1:11" ht="12.75" x14ac:dyDescent="0.2">
      <c r="A2873" s="261">
        <v>73689</v>
      </c>
      <c r="B2873" s="262" t="s">
        <v>8214</v>
      </c>
      <c r="C2873" s="263" t="s">
        <v>776</v>
      </c>
      <c r="D2873" s="264" t="s">
        <v>8215</v>
      </c>
      <c r="F2873" s="266"/>
      <c r="G2873" s="267" t="s">
        <v>21381</v>
      </c>
      <c r="H2873" s="262" t="s">
        <v>8214</v>
      </c>
      <c r="I2873" s="263" t="s">
        <v>776</v>
      </c>
      <c r="J2873" s="264" t="s">
        <v>8215</v>
      </c>
      <c r="K2873" s="264" t="s">
        <v>5051</v>
      </c>
    </row>
    <row r="2874" spans="1:11" ht="12.75" x14ac:dyDescent="0.2">
      <c r="A2874" s="261">
        <v>73690</v>
      </c>
      <c r="B2874" s="262" t="s">
        <v>8216</v>
      </c>
      <c r="C2874" s="263" t="s">
        <v>776</v>
      </c>
      <c r="D2874" s="264" t="s">
        <v>8217</v>
      </c>
      <c r="F2874" s="266"/>
      <c r="G2874" s="267" t="s">
        <v>21382</v>
      </c>
      <c r="H2874" s="262" t="s">
        <v>8216</v>
      </c>
      <c r="I2874" s="263" t="s">
        <v>776</v>
      </c>
      <c r="J2874" s="264" t="s">
        <v>8217</v>
      </c>
      <c r="K2874" s="264" t="s">
        <v>7548</v>
      </c>
    </row>
    <row r="2875" spans="1:11" ht="25.5" x14ac:dyDescent="0.2">
      <c r="A2875" s="268" t="s">
        <v>8218</v>
      </c>
      <c r="B2875" s="262" t="s">
        <v>8219</v>
      </c>
      <c r="C2875" s="263" t="s">
        <v>772</v>
      </c>
      <c r="D2875" s="264" t="s">
        <v>21383</v>
      </c>
      <c r="F2875" s="266"/>
      <c r="G2875" s="267" t="s">
        <v>8218</v>
      </c>
      <c r="H2875" s="262" t="s">
        <v>8219</v>
      </c>
      <c r="I2875" s="263" t="s">
        <v>772</v>
      </c>
      <c r="J2875" s="264" t="s">
        <v>21383</v>
      </c>
      <c r="K2875" s="264" t="s">
        <v>21384</v>
      </c>
    </row>
    <row r="2876" spans="1:11" ht="25.5" x14ac:dyDescent="0.2">
      <c r="A2876" s="268" t="s">
        <v>8220</v>
      </c>
      <c r="B2876" s="262" t="s">
        <v>8221</v>
      </c>
      <c r="C2876" s="263" t="s">
        <v>772</v>
      </c>
      <c r="D2876" s="264" t="s">
        <v>21385</v>
      </c>
      <c r="F2876" s="266"/>
      <c r="G2876" s="267" t="s">
        <v>8220</v>
      </c>
      <c r="H2876" s="262" t="s">
        <v>8221</v>
      </c>
      <c r="I2876" s="263" t="s">
        <v>772</v>
      </c>
      <c r="J2876" s="264" t="s">
        <v>21385</v>
      </c>
      <c r="K2876" s="264" t="s">
        <v>21386</v>
      </c>
    </row>
    <row r="2877" spans="1:11" ht="25.5" x14ac:dyDescent="0.2">
      <c r="A2877" s="268" t="s">
        <v>8222</v>
      </c>
      <c r="B2877" s="262" t="s">
        <v>8223</v>
      </c>
      <c r="C2877" s="263" t="s">
        <v>772</v>
      </c>
      <c r="D2877" s="264" t="s">
        <v>21387</v>
      </c>
      <c r="F2877" s="266"/>
      <c r="G2877" s="267" t="s">
        <v>8222</v>
      </c>
      <c r="H2877" s="262" t="s">
        <v>8223</v>
      </c>
      <c r="I2877" s="263" t="s">
        <v>772</v>
      </c>
      <c r="J2877" s="264" t="s">
        <v>21387</v>
      </c>
      <c r="K2877" s="264" t="s">
        <v>21388</v>
      </c>
    </row>
    <row r="2878" spans="1:11" ht="12.75" x14ac:dyDescent="0.2">
      <c r="A2878" s="268" t="s">
        <v>8224</v>
      </c>
      <c r="B2878" s="262" t="s">
        <v>8225</v>
      </c>
      <c r="C2878" s="263" t="s">
        <v>776</v>
      </c>
      <c r="D2878" s="264" t="s">
        <v>5318</v>
      </c>
      <c r="F2878" s="266"/>
      <c r="G2878" s="267" t="s">
        <v>8224</v>
      </c>
      <c r="H2878" s="262" t="s">
        <v>8225</v>
      </c>
      <c r="I2878" s="263" t="s">
        <v>776</v>
      </c>
      <c r="J2878" s="264" t="s">
        <v>5318</v>
      </c>
      <c r="K2878" s="264" t="s">
        <v>21389</v>
      </c>
    </row>
    <row r="2879" spans="1:11" ht="12.75" x14ac:dyDescent="0.2">
      <c r="A2879" s="268" t="s">
        <v>8226</v>
      </c>
      <c r="B2879" s="262" t="s">
        <v>8227</v>
      </c>
      <c r="C2879" s="263" t="s">
        <v>776</v>
      </c>
      <c r="D2879" s="264" t="s">
        <v>5105</v>
      </c>
      <c r="F2879" s="266"/>
      <c r="G2879" s="267" t="s">
        <v>8226</v>
      </c>
      <c r="H2879" s="262" t="s">
        <v>8227</v>
      </c>
      <c r="I2879" s="263" t="s">
        <v>776</v>
      </c>
      <c r="J2879" s="264" t="s">
        <v>5105</v>
      </c>
      <c r="K2879" s="264" t="s">
        <v>12624</v>
      </c>
    </row>
    <row r="2880" spans="1:11" ht="12.75" x14ac:dyDescent="0.2">
      <c r="A2880" s="268" t="s">
        <v>8229</v>
      </c>
      <c r="B2880" s="262" t="s">
        <v>8230</v>
      </c>
      <c r="C2880" s="263" t="s">
        <v>776</v>
      </c>
      <c r="D2880" s="264" t="s">
        <v>11843</v>
      </c>
      <c r="F2880" s="266"/>
      <c r="G2880" s="267" t="s">
        <v>8229</v>
      </c>
      <c r="H2880" s="262" t="s">
        <v>8230</v>
      </c>
      <c r="I2880" s="263" t="s">
        <v>776</v>
      </c>
      <c r="J2880" s="264" t="s">
        <v>11843</v>
      </c>
      <c r="K2880" s="264" t="s">
        <v>13304</v>
      </c>
    </row>
    <row r="2881" spans="1:11" ht="12.75" x14ac:dyDescent="0.2">
      <c r="A2881" s="268" t="s">
        <v>8231</v>
      </c>
      <c r="B2881" s="262" t="s">
        <v>8232</v>
      </c>
      <c r="C2881" s="263" t="s">
        <v>776</v>
      </c>
      <c r="D2881" s="264" t="s">
        <v>8233</v>
      </c>
      <c r="F2881" s="266"/>
      <c r="G2881" s="267" t="s">
        <v>8231</v>
      </c>
      <c r="H2881" s="262" t="s">
        <v>8232</v>
      </c>
      <c r="I2881" s="263" t="s">
        <v>776</v>
      </c>
      <c r="J2881" s="264" t="s">
        <v>8233</v>
      </c>
      <c r="K2881" s="264" t="s">
        <v>14868</v>
      </c>
    </row>
    <row r="2882" spans="1:11" ht="12.75" x14ac:dyDescent="0.2">
      <c r="A2882" s="268" t="s">
        <v>8234</v>
      </c>
      <c r="B2882" s="262" t="s">
        <v>8235</v>
      </c>
      <c r="C2882" s="263" t="s">
        <v>776</v>
      </c>
      <c r="D2882" s="264" t="s">
        <v>13349</v>
      </c>
      <c r="F2882" s="266"/>
      <c r="G2882" s="267" t="s">
        <v>8234</v>
      </c>
      <c r="H2882" s="262" t="s">
        <v>8235</v>
      </c>
      <c r="I2882" s="263" t="s">
        <v>776</v>
      </c>
      <c r="J2882" s="264" t="s">
        <v>13349</v>
      </c>
      <c r="K2882" s="264" t="s">
        <v>15124</v>
      </c>
    </row>
    <row r="2883" spans="1:11" ht="12.75" x14ac:dyDescent="0.2">
      <c r="A2883" s="268" t="s">
        <v>8236</v>
      </c>
      <c r="B2883" s="262" t="s">
        <v>8237</v>
      </c>
      <c r="C2883" s="263" t="s">
        <v>776</v>
      </c>
      <c r="D2883" s="264" t="s">
        <v>13619</v>
      </c>
      <c r="F2883" s="266"/>
      <c r="G2883" s="261" t="s">
        <v>8236</v>
      </c>
      <c r="H2883" s="262" t="s">
        <v>8237</v>
      </c>
      <c r="I2883" s="263" t="s">
        <v>776</v>
      </c>
      <c r="J2883" s="264" t="s">
        <v>13619</v>
      </c>
      <c r="K2883" s="264" t="s">
        <v>21390</v>
      </c>
    </row>
    <row r="2884" spans="1:11" ht="12.75" x14ac:dyDescent="0.2">
      <c r="A2884" s="268" t="s">
        <v>8238</v>
      </c>
      <c r="B2884" s="262" t="s">
        <v>8239</v>
      </c>
      <c r="C2884" s="263" t="s">
        <v>776</v>
      </c>
      <c r="D2884" s="264" t="s">
        <v>21391</v>
      </c>
      <c r="F2884" s="266"/>
      <c r="G2884" s="261" t="s">
        <v>8238</v>
      </c>
      <c r="H2884" s="262" t="s">
        <v>8239</v>
      </c>
      <c r="I2884" s="263" t="s">
        <v>776</v>
      </c>
      <c r="J2884" s="264" t="s">
        <v>21391</v>
      </c>
      <c r="K2884" s="264" t="s">
        <v>21392</v>
      </c>
    </row>
    <row r="2885" spans="1:11" ht="12.75" x14ac:dyDescent="0.2">
      <c r="A2885" s="268" t="s">
        <v>8241</v>
      </c>
      <c r="B2885" s="262" t="s">
        <v>8242</v>
      </c>
      <c r="C2885" s="263" t="s">
        <v>776</v>
      </c>
      <c r="D2885" s="264" t="s">
        <v>21393</v>
      </c>
      <c r="F2885" s="266"/>
      <c r="G2885" s="261" t="s">
        <v>8241</v>
      </c>
      <c r="H2885" s="262" t="s">
        <v>8242</v>
      </c>
      <c r="I2885" s="263" t="s">
        <v>776</v>
      </c>
      <c r="J2885" s="264" t="s">
        <v>21393</v>
      </c>
      <c r="K2885" s="264" t="s">
        <v>21394</v>
      </c>
    </row>
    <row r="2886" spans="1:11" ht="12.75" x14ac:dyDescent="0.2">
      <c r="A2886" s="268" t="s">
        <v>8243</v>
      </c>
      <c r="B2886" s="262" t="s">
        <v>8244</v>
      </c>
      <c r="C2886" s="263" t="s">
        <v>776</v>
      </c>
      <c r="D2886" s="264" t="s">
        <v>5049</v>
      </c>
      <c r="F2886" s="266"/>
      <c r="G2886" s="261" t="s">
        <v>8243</v>
      </c>
      <c r="H2886" s="262" t="s">
        <v>8244</v>
      </c>
      <c r="I2886" s="263" t="s">
        <v>776</v>
      </c>
      <c r="J2886" s="264" t="s">
        <v>5049</v>
      </c>
      <c r="K2886" s="264" t="s">
        <v>10457</v>
      </c>
    </row>
    <row r="2887" spans="1:11" ht="12.75" x14ac:dyDescent="0.2">
      <c r="A2887" s="268" t="s">
        <v>8246</v>
      </c>
      <c r="B2887" s="262" t="s">
        <v>8247</v>
      </c>
      <c r="C2887" s="263" t="s">
        <v>776</v>
      </c>
      <c r="D2887" s="264" t="s">
        <v>10458</v>
      </c>
      <c r="F2887" s="266"/>
      <c r="G2887" s="261" t="s">
        <v>8246</v>
      </c>
      <c r="H2887" s="262" t="s">
        <v>8247</v>
      </c>
      <c r="I2887" s="263" t="s">
        <v>776</v>
      </c>
      <c r="J2887" s="264" t="s">
        <v>10458</v>
      </c>
      <c r="K2887" s="264" t="s">
        <v>10883</v>
      </c>
    </row>
    <row r="2888" spans="1:11" ht="12.75" x14ac:dyDescent="0.2">
      <c r="A2888" s="268" t="s">
        <v>8249</v>
      </c>
      <c r="B2888" s="262" t="s">
        <v>8250</v>
      </c>
      <c r="C2888" s="263" t="s">
        <v>776</v>
      </c>
      <c r="D2888" s="264" t="s">
        <v>13294</v>
      </c>
      <c r="F2888" s="266"/>
      <c r="G2888" s="261" t="s">
        <v>8249</v>
      </c>
      <c r="H2888" s="262" t="s">
        <v>8250</v>
      </c>
      <c r="I2888" s="263" t="s">
        <v>776</v>
      </c>
      <c r="J2888" s="264" t="s">
        <v>13294</v>
      </c>
      <c r="K2888" s="264" t="s">
        <v>12965</v>
      </c>
    </row>
    <row r="2889" spans="1:11" ht="12.75" x14ac:dyDescent="0.2">
      <c r="A2889" s="268" t="s">
        <v>8252</v>
      </c>
      <c r="B2889" s="262" t="s">
        <v>8253</v>
      </c>
      <c r="C2889" s="263" t="s">
        <v>776</v>
      </c>
      <c r="D2889" s="264" t="s">
        <v>5855</v>
      </c>
      <c r="F2889" s="266"/>
      <c r="G2889" s="261" t="s">
        <v>8252</v>
      </c>
      <c r="H2889" s="262" t="s">
        <v>8253</v>
      </c>
      <c r="I2889" s="263" t="s">
        <v>776</v>
      </c>
      <c r="J2889" s="264" t="s">
        <v>5855</v>
      </c>
      <c r="K2889" s="264" t="s">
        <v>5520</v>
      </c>
    </row>
    <row r="2890" spans="1:11" ht="12.75" x14ac:dyDescent="0.2">
      <c r="A2890" s="268" t="s">
        <v>8254</v>
      </c>
      <c r="B2890" s="262" t="s">
        <v>8255</v>
      </c>
      <c r="C2890" s="263" t="s">
        <v>776</v>
      </c>
      <c r="D2890" s="264" t="s">
        <v>5552</v>
      </c>
      <c r="F2890" s="266"/>
      <c r="G2890" s="261" t="s">
        <v>8254</v>
      </c>
      <c r="H2890" s="262" t="s">
        <v>8255</v>
      </c>
      <c r="I2890" s="263" t="s">
        <v>776</v>
      </c>
      <c r="J2890" s="264" t="s">
        <v>5552</v>
      </c>
      <c r="K2890" s="264" t="s">
        <v>8644</v>
      </c>
    </row>
    <row r="2891" spans="1:11" ht="12.75" x14ac:dyDescent="0.2">
      <c r="A2891" s="268" t="s">
        <v>8257</v>
      </c>
      <c r="B2891" s="262" t="s">
        <v>8258</v>
      </c>
      <c r="C2891" s="263" t="s">
        <v>776</v>
      </c>
      <c r="D2891" s="264" t="s">
        <v>20104</v>
      </c>
      <c r="F2891" s="266"/>
      <c r="G2891" s="261" t="s">
        <v>8257</v>
      </c>
      <c r="H2891" s="262" t="s">
        <v>8258</v>
      </c>
      <c r="I2891" s="263" t="s">
        <v>776</v>
      </c>
      <c r="J2891" s="264" t="s">
        <v>20104</v>
      </c>
      <c r="K2891" s="264" t="s">
        <v>6083</v>
      </c>
    </row>
    <row r="2892" spans="1:11" ht="12.75" x14ac:dyDescent="0.2">
      <c r="A2892" s="261">
        <v>83366</v>
      </c>
      <c r="B2892" s="262" t="s">
        <v>8259</v>
      </c>
      <c r="C2892" s="263" t="s">
        <v>772</v>
      </c>
      <c r="D2892" s="264" t="s">
        <v>7943</v>
      </c>
      <c r="F2892" s="266"/>
      <c r="G2892" s="261" t="s">
        <v>21395</v>
      </c>
      <c r="H2892" s="262" t="s">
        <v>8259</v>
      </c>
      <c r="I2892" s="263" t="s">
        <v>772</v>
      </c>
      <c r="J2892" s="264" t="s">
        <v>7943</v>
      </c>
      <c r="K2892" s="264" t="s">
        <v>21396</v>
      </c>
    </row>
    <row r="2893" spans="1:11" ht="12.75" x14ac:dyDescent="0.2">
      <c r="A2893" s="261">
        <v>83367</v>
      </c>
      <c r="B2893" s="262" t="s">
        <v>8260</v>
      </c>
      <c r="C2893" s="263" t="s">
        <v>772</v>
      </c>
      <c r="D2893" s="264" t="s">
        <v>21397</v>
      </c>
      <c r="F2893" s="266"/>
      <c r="G2893" s="261" t="s">
        <v>21398</v>
      </c>
      <c r="H2893" s="262" t="s">
        <v>8260</v>
      </c>
      <c r="I2893" s="263" t="s">
        <v>772</v>
      </c>
      <c r="J2893" s="264" t="s">
        <v>21397</v>
      </c>
      <c r="K2893" s="264" t="s">
        <v>21399</v>
      </c>
    </row>
    <row r="2894" spans="1:11" ht="12.75" x14ac:dyDescent="0.2">
      <c r="A2894" s="261">
        <v>83368</v>
      </c>
      <c r="B2894" s="262" t="s">
        <v>8261</v>
      </c>
      <c r="C2894" s="263" t="s">
        <v>772</v>
      </c>
      <c r="D2894" s="264" t="s">
        <v>21400</v>
      </c>
      <c r="F2894" s="266"/>
      <c r="G2894" s="261" t="s">
        <v>21401</v>
      </c>
      <c r="H2894" s="262" t="s">
        <v>8261</v>
      </c>
      <c r="I2894" s="263" t="s">
        <v>772</v>
      </c>
      <c r="J2894" s="264" t="s">
        <v>21400</v>
      </c>
      <c r="K2894" s="264" t="s">
        <v>21402</v>
      </c>
    </row>
    <row r="2895" spans="1:11" ht="25.5" x14ac:dyDescent="0.2">
      <c r="A2895" s="261">
        <v>83369</v>
      </c>
      <c r="B2895" s="262" t="s">
        <v>8262</v>
      </c>
      <c r="C2895" s="263" t="s">
        <v>772</v>
      </c>
      <c r="D2895" s="264" t="s">
        <v>21403</v>
      </c>
      <c r="F2895" s="266"/>
      <c r="G2895" s="261" t="s">
        <v>21404</v>
      </c>
      <c r="H2895" s="262" t="s">
        <v>8262</v>
      </c>
      <c r="I2895" s="263" t="s">
        <v>772</v>
      </c>
      <c r="J2895" s="264" t="s">
        <v>21403</v>
      </c>
      <c r="K2895" s="264" t="s">
        <v>14489</v>
      </c>
    </row>
    <row r="2896" spans="1:11" ht="25.5" x14ac:dyDescent="0.2">
      <c r="A2896" s="261">
        <v>83370</v>
      </c>
      <c r="B2896" s="262" t="s">
        <v>8263</v>
      </c>
      <c r="C2896" s="263" t="s">
        <v>772</v>
      </c>
      <c r="D2896" s="264" t="s">
        <v>21405</v>
      </c>
      <c r="F2896" s="266"/>
      <c r="G2896" s="261" t="s">
        <v>21406</v>
      </c>
      <c r="H2896" s="262" t="s">
        <v>8263</v>
      </c>
      <c r="I2896" s="263" t="s">
        <v>772</v>
      </c>
      <c r="J2896" s="264" t="s">
        <v>21405</v>
      </c>
      <c r="K2896" s="264" t="s">
        <v>21407</v>
      </c>
    </row>
    <row r="2897" spans="1:11" ht="25.5" x14ac:dyDescent="0.2">
      <c r="A2897" s="261">
        <v>83371</v>
      </c>
      <c r="B2897" s="262" t="s">
        <v>8264</v>
      </c>
      <c r="C2897" s="263" t="s">
        <v>772</v>
      </c>
      <c r="D2897" s="264" t="s">
        <v>12556</v>
      </c>
      <c r="F2897" s="266"/>
      <c r="G2897" s="261" t="s">
        <v>21408</v>
      </c>
      <c r="H2897" s="262" t="s">
        <v>8264</v>
      </c>
      <c r="I2897" s="263" t="s">
        <v>772</v>
      </c>
      <c r="J2897" s="264" t="s">
        <v>12556</v>
      </c>
      <c r="K2897" s="264" t="s">
        <v>21409</v>
      </c>
    </row>
    <row r="2898" spans="1:11" ht="12.75" x14ac:dyDescent="0.2">
      <c r="A2898" s="261">
        <v>83639</v>
      </c>
      <c r="B2898" s="262" t="s">
        <v>8266</v>
      </c>
      <c r="C2898" s="263" t="s">
        <v>776</v>
      </c>
      <c r="D2898" s="264" t="s">
        <v>14255</v>
      </c>
      <c r="F2898" s="266"/>
      <c r="G2898" s="261" t="s">
        <v>21410</v>
      </c>
      <c r="H2898" s="262" t="s">
        <v>8266</v>
      </c>
      <c r="I2898" s="263" t="s">
        <v>776</v>
      </c>
      <c r="J2898" s="264" t="s">
        <v>14255</v>
      </c>
      <c r="K2898" s="264" t="s">
        <v>10710</v>
      </c>
    </row>
    <row r="2899" spans="1:11" ht="25.5" x14ac:dyDescent="0.2">
      <c r="A2899" s="261">
        <v>84676</v>
      </c>
      <c r="B2899" s="262" t="s">
        <v>8267</v>
      </c>
      <c r="C2899" s="263" t="s">
        <v>772</v>
      </c>
      <c r="D2899" s="264" t="s">
        <v>21411</v>
      </c>
      <c r="F2899" s="266"/>
      <c r="G2899" s="261" t="s">
        <v>21412</v>
      </c>
      <c r="H2899" s="262" t="s">
        <v>8267</v>
      </c>
      <c r="I2899" s="263" t="s">
        <v>772</v>
      </c>
      <c r="J2899" s="264" t="s">
        <v>21411</v>
      </c>
      <c r="K2899" s="264" t="s">
        <v>21413</v>
      </c>
    </row>
    <row r="2900" spans="1:11" ht="12.75" x14ac:dyDescent="0.2">
      <c r="A2900" s="261">
        <v>84796</v>
      </c>
      <c r="B2900" s="262" t="s">
        <v>8268</v>
      </c>
      <c r="C2900" s="263" t="s">
        <v>772</v>
      </c>
      <c r="D2900" s="264" t="s">
        <v>21414</v>
      </c>
      <c r="F2900" s="266"/>
      <c r="G2900" s="261" t="s">
        <v>21415</v>
      </c>
      <c r="H2900" s="262" t="s">
        <v>8268</v>
      </c>
      <c r="I2900" s="263" t="s">
        <v>772</v>
      </c>
      <c r="J2900" s="264" t="s">
        <v>21414</v>
      </c>
      <c r="K2900" s="264" t="s">
        <v>21416</v>
      </c>
    </row>
    <row r="2901" spans="1:11" ht="12.75" x14ac:dyDescent="0.2">
      <c r="A2901" s="261">
        <v>84798</v>
      </c>
      <c r="B2901" s="262" t="s">
        <v>8269</v>
      </c>
      <c r="C2901" s="263" t="s">
        <v>772</v>
      </c>
      <c r="D2901" s="264" t="s">
        <v>21417</v>
      </c>
      <c r="F2901" s="266"/>
      <c r="G2901" s="261" t="s">
        <v>21418</v>
      </c>
      <c r="H2901" s="262" t="s">
        <v>8269</v>
      </c>
      <c r="I2901" s="263" t="s">
        <v>772</v>
      </c>
      <c r="J2901" s="264" t="s">
        <v>21417</v>
      </c>
      <c r="K2901" s="264" t="s">
        <v>21419</v>
      </c>
    </row>
    <row r="2902" spans="1:11" ht="12.75" x14ac:dyDescent="0.2">
      <c r="A2902" s="261">
        <v>83636</v>
      </c>
      <c r="B2902" s="262" t="s">
        <v>8270</v>
      </c>
      <c r="C2902" s="263" t="s">
        <v>738</v>
      </c>
      <c r="D2902" s="264" t="s">
        <v>21211</v>
      </c>
      <c r="F2902" s="266"/>
      <c r="G2902" s="261" t="s">
        <v>21420</v>
      </c>
      <c r="H2902" s="262" t="s">
        <v>8270</v>
      </c>
      <c r="I2902" s="263" t="s">
        <v>738</v>
      </c>
      <c r="J2902" s="264" t="s">
        <v>21211</v>
      </c>
      <c r="K2902" s="264" t="s">
        <v>21421</v>
      </c>
    </row>
    <row r="2903" spans="1:11" ht="12.75" x14ac:dyDescent="0.2">
      <c r="A2903" s="261">
        <v>83637</v>
      </c>
      <c r="B2903" s="262" t="s">
        <v>8271</v>
      </c>
      <c r="C2903" s="263" t="s">
        <v>738</v>
      </c>
      <c r="D2903" s="264" t="s">
        <v>21422</v>
      </c>
      <c r="F2903" s="266"/>
      <c r="G2903" s="261" t="s">
        <v>21423</v>
      </c>
      <c r="H2903" s="262" t="s">
        <v>8271</v>
      </c>
      <c r="I2903" s="263" t="s">
        <v>738</v>
      </c>
      <c r="J2903" s="264" t="s">
        <v>21422</v>
      </c>
      <c r="K2903" s="264" t="s">
        <v>6714</v>
      </c>
    </row>
    <row r="2904" spans="1:11" ht="25.5" x14ac:dyDescent="0.2">
      <c r="A2904" s="268" t="s">
        <v>8272</v>
      </c>
      <c r="B2904" s="262" t="s">
        <v>8273</v>
      </c>
      <c r="C2904" s="263" t="s">
        <v>772</v>
      </c>
      <c r="D2904" s="264" t="s">
        <v>21424</v>
      </c>
      <c r="F2904" s="266"/>
      <c r="G2904" s="261" t="s">
        <v>8272</v>
      </c>
      <c r="H2904" s="262" t="s">
        <v>8273</v>
      </c>
      <c r="I2904" s="263" t="s">
        <v>772</v>
      </c>
      <c r="J2904" s="264" t="s">
        <v>21424</v>
      </c>
      <c r="K2904" s="264" t="s">
        <v>21425</v>
      </c>
    </row>
    <row r="2905" spans="1:11" ht="12.75" x14ac:dyDescent="0.2">
      <c r="A2905" s="261">
        <v>85120</v>
      </c>
      <c r="B2905" s="262" t="s">
        <v>8274</v>
      </c>
      <c r="C2905" s="263" t="s">
        <v>772</v>
      </c>
      <c r="D2905" s="264" t="s">
        <v>21426</v>
      </c>
      <c r="F2905" s="266"/>
      <c r="G2905" s="261" t="s">
        <v>21427</v>
      </c>
      <c r="H2905" s="262" t="s">
        <v>8274</v>
      </c>
      <c r="I2905" s="263" t="s">
        <v>772</v>
      </c>
      <c r="J2905" s="264" t="s">
        <v>21426</v>
      </c>
      <c r="K2905" s="264" t="s">
        <v>21428</v>
      </c>
    </row>
    <row r="2906" spans="1:11" ht="12.75" x14ac:dyDescent="0.2">
      <c r="A2906" s="261">
        <v>83486</v>
      </c>
      <c r="B2906" s="262" t="s">
        <v>8275</v>
      </c>
      <c r="C2906" s="263" t="s">
        <v>772</v>
      </c>
      <c r="D2906" s="264" t="s">
        <v>21429</v>
      </c>
      <c r="F2906" s="266"/>
      <c r="G2906" s="261" t="s">
        <v>21430</v>
      </c>
      <c r="H2906" s="262" t="s">
        <v>8275</v>
      </c>
      <c r="I2906" s="263" t="s">
        <v>772</v>
      </c>
      <c r="J2906" s="264" t="s">
        <v>21429</v>
      </c>
      <c r="K2906" s="264" t="s">
        <v>21431</v>
      </c>
    </row>
    <row r="2907" spans="1:11" ht="25.5" x14ac:dyDescent="0.2">
      <c r="A2907" s="261">
        <v>83643</v>
      </c>
      <c r="B2907" s="262" t="s">
        <v>8276</v>
      </c>
      <c r="C2907" s="263" t="s">
        <v>772</v>
      </c>
      <c r="D2907" s="264" t="s">
        <v>21432</v>
      </c>
      <c r="F2907" s="266"/>
      <c r="G2907" s="261" t="s">
        <v>21433</v>
      </c>
      <c r="H2907" s="262" t="s">
        <v>8276</v>
      </c>
      <c r="I2907" s="263" t="s">
        <v>772</v>
      </c>
      <c r="J2907" s="264" t="s">
        <v>21432</v>
      </c>
      <c r="K2907" s="264" t="s">
        <v>21434</v>
      </c>
    </row>
    <row r="2908" spans="1:11" ht="12.75" x14ac:dyDescent="0.2">
      <c r="A2908" s="261">
        <v>83644</v>
      </c>
      <c r="B2908" s="262" t="s">
        <v>8277</v>
      </c>
      <c r="C2908" s="263" t="s">
        <v>772</v>
      </c>
      <c r="D2908" s="264" t="s">
        <v>21435</v>
      </c>
      <c r="F2908" s="266"/>
      <c r="G2908" s="261" t="s">
        <v>21436</v>
      </c>
      <c r="H2908" s="262" t="s">
        <v>8277</v>
      </c>
      <c r="I2908" s="263" t="s">
        <v>772</v>
      </c>
      <c r="J2908" s="264" t="s">
        <v>21435</v>
      </c>
      <c r="K2908" s="264" t="s">
        <v>21437</v>
      </c>
    </row>
    <row r="2909" spans="1:11" ht="12.75" x14ac:dyDescent="0.2">
      <c r="A2909" s="261">
        <v>83645</v>
      </c>
      <c r="B2909" s="262" t="s">
        <v>8278</v>
      </c>
      <c r="C2909" s="263" t="s">
        <v>772</v>
      </c>
      <c r="D2909" s="264" t="s">
        <v>21438</v>
      </c>
      <c r="F2909" s="266"/>
      <c r="G2909" s="261" t="s">
        <v>21439</v>
      </c>
      <c r="H2909" s="262" t="s">
        <v>8278</v>
      </c>
      <c r="I2909" s="263" t="s">
        <v>772</v>
      </c>
      <c r="J2909" s="264" t="s">
        <v>21438</v>
      </c>
      <c r="K2909" s="264" t="s">
        <v>21440</v>
      </c>
    </row>
    <row r="2910" spans="1:11" ht="12.75" x14ac:dyDescent="0.2">
      <c r="A2910" s="261">
        <v>83646</v>
      </c>
      <c r="B2910" s="262" t="s">
        <v>8279</v>
      </c>
      <c r="C2910" s="263" t="s">
        <v>772</v>
      </c>
      <c r="D2910" s="264" t="s">
        <v>21441</v>
      </c>
      <c r="F2910" s="266"/>
      <c r="G2910" s="261" t="s">
        <v>21442</v>
      </c>
      <c r="H2910" s="262" t="s">
        <v>8279</v>
      </c>
      <c r="I2910" s="263" t="s">
        <v>772</v>
      </c>
      <c r="J2910" s="264" t="s">
        <v>21441</v>
      </c>
      <c r="K2910" s="264" t="s">
        <v>21443</v>
      </c>
    </row>
    <row r="2911" spans="1:11" ht="12.75" x14ac:dyDescent="0.2">
      <c r="A2911" s="261">
        <v>83647</v>
      </c>
      <c r="B2911" s="262" t="s">
        <v>8280</v>
      </c>
      <c r="C2911" s="263" t="s">
        <v>772</v>
      </c>
      <c r="D2911" s="264" t="s">
        <v>21444</v>
      </c>
      <c r="F2911" s="266"/>
      <c r="G2911" s="261" t="s">
        <v>21445</v>
      </c>
      <c r="H2911" s="262" t="s">
        <v>8280</v>
      </c>
      <c r="I2911" s="263" t="s">
        <v>772</v>
      </c>
      <c r="J2911" s="264" t="s">
        <v>21444</v>
      </c>
      <c r="K2911" s="264" t="s">
        <v>21446</v>
      </c>
    </row>
    <row r="2912" spans="1:11" ht="12.75" x14ac:dyDescent="0.2">
      <c r="A2912" s="261">
        <v>83648</v>
      </c>
      <c r="B2912" s="262" t="s">
        <v>8281</v>
      </c>
      <c r="C2912" s="263" t="s">
        <v>772</v>
      </c>
      <c r="D2912" s="264" t="s">
        <v>21447</v>
      </c>
      <c r="F2912" s="266"/>
      <c r="G2912" s="261" t="s">
        <v>21448</v>
      </c>
      <c r="H2912" s="262" t="s">
        <v>8281</v>
      </c>
      <c r="I2912" s="263" t="s">
        <v>772</v>
      </c>
      <c r="J2912" s="264" t="s">
        <v>21447</v>
      </c>
      <c r="K2912" s="264" t="s">
        <v>21449</v>
      </c>
    </row>
    <row r="2913" spans="1:11" ht="12.75" x14ac:dyDescent="0.2">
      <c r="A2913" s="261">
        <v>83649</v>
      </c>
      <c r="B2913" s="262" t="s">
        <v>8282</v>
      </c>
      <c r="C2913" s="263" t="s">
        <v>772</v>
      </c>
      <c r="D2913" s="264" t="s">
        <v>21450</v>
      </c>
      <c r="F2913" s="266"/>
      <c r="G2913" s="261" t="s">
        <v>21451</v>
      </c>
      <c r="H2913" s="262" t="s">
        <v>8282</v>
      </c>
      <c r="I2913" s="263" t="s">
        <v>772</v>
      </c>
      <c r="J2913" s="264" t="s">
        <v>21450</v>
      </c>
      <c r="K2913" s="264" t="s">
        <v>21452</v>
      </c>
    </row>
    <row r="2914" spans="1:11" ht="12.75" x14ac:dyDescent="0.2">
      <c r="A2914" s="261">
        <v>83650</v>
      </c>
      <c r="B2914" s="262" t="s">
        <v>8283</v>
      </c>
      <c r="C2914" s="263" t="s">
        <v>772</v>
      </c>
      <c r="D2914" s="264" t="s">
        <v>21453</v>
      </c>
      <c r="F2914" s="266"/>
      <c r="G2914" s="261" t="s">
        <v>21454</v>
      </c>
      <c r="H2914" s="262" t="s">
        <v>8283</v>
      </c>
      <c r="I2914" s="263" t="s">
        <v>772</v>
      </c>
      <c r="J2914" s="264" t="s">
        <v>21453</v>
      </c>
      <c r="K2914" s="264" t="s">
        <v>21455</v>
      </c>
    </row>
    <row r="2915" spans="1:11" ht="25.5" x14ac:dyDescent="0.2">
      <c r="A2915" s="261">
        <v>89355</v>
      </c>
      <c r="B2915" s="262" t="s">
        <v>8284</v>
      </c>
      <c r="C2915" s="263" t="s">
        <v>776</v>
      </c>
      <c r="D2915" s="264" t="s">
        <v>13721</v>
      </c>
      <c r="F2915" s="266"/>
      <c r="G2915" s="261" t="s">
        <v>21456</v>
      </c>
      <c r="H2915" s="262" t="s">
        <v>8284</v>
      </c>
      <c r="I2915" s="263" t="s">
        <v>776</v>
      </c>
      <c r="J2915" s="264" t="s">
        <v>13721</v>
      </c>
      <c r="K2915" s="264" t="s">
        <v>8972</v>
      </c>
    </row>
    <row r="2916" spans="1:11" ht="25.5" x14ac:dyDescent="0.2">
      <c r="A2916" s="261">
        <v>89356</v>
      </c>
      <c r="B2916" s="262" t="s">
        <v>8286</v>
      </c>
      <c r="C2916" s="263" t="s">
        <v>776</v>
      </c>
      <c r="D2916" s="264" t="s">
        <v>5745</v>
      </c>
      <c r="F2916" s="266"/>
      <c r="G2916" s="267" t="s">
        <v>21457</v>
      </c>
      <c r="H2916" s="262" t="s">
        <v>8286</v>
      </c>
      <c r="I2916" s="263" t="s">
        <v>776</v>
      </c>
      <c r="J2916" s="264" t="s">
        <v>5745</v>
      </c>
      <c r="K2916" s="264" t="s">
        <v>21458</v>
      </c>
    </row>
    <row r="2917" spans="1:11" ht="25.5" x14ac:dyDescent="0.2">
      <c r="A2917" s="261">
        <v>89357</v>
      </c>
      <c r="B2917" s="262" t="s">
        <v>8287</v>
      </c>
      <c r="C2917" s="263" t="s">
        <v>776</v>
      </c>
      <c r="D2917" s="264" t="s">
        <v>5973</v>
      </c>
      <c r="F2917" s="266"/>
      <c r="G2917" s="267" t="s">
        <v>21459</v>
      </c>
      <c r="H2917" s="262" t="s">
        <v>8287</v>
      </c>
      <c r="I2917" s="263" t="s">
        <v>776</v>
      </c>
      <c r="J2917" s="264" t="s">
        <v>5973</v>
      </c>
      <c r="K2917" s="264" t="s">
        <v>17263</v>
      </c>
    </row>
    <row r="2918" spans="1:11" ht="25.5" x14ac:dyDescent="0.2">
      <c r="A2918" s="261">
        <v>89401</v>
      </c>
      <c r="B2918" s="262" t="s">
        <v>8288</v>
      </c>
      <c r="C2918" s="263" t="s">
        <v>776</v>
      </c>
      <c r="D2918" s="264" t="s">
        <v>7150</v>
      </c>
      <c r="F2918" s="266"/>
      <c r="G2918" s="267" t="s">
        <v>21460</v>
      </c>
      <c r="H2918" s="262" t="s">
        <v>8288</v>
      </c>
      <c r="I2918" s="263" t="s">
        <v>776</v>
      </c>
      <c r="J2918" s="264" t="s">
        <v>7150</v>
      </c>
      <c r="K2918" s="264" t="s">
        <v>7478</v>
      </c>
    </row>
    <row r="2919" spans="1:11" ht="25.5" x14ac:dyDescent="0.2">
      <c r="A2919" s="261">
        <v>89402</v>
      </c>
      <c r="B2919" s="262" t="s">
        <v>8289</v>
      </c>
      <c r="C2919" s="263" t="s">
        <v>776</v>
      </c>
      <c r="D2919" s="264" t="s">
        <v>7226</v>
      </c>
      <c r="F2919" s="266"/>
      <c r="G2919" s="267" t="s">
        <v>21461</v>
      </c>
      <c r="H2919" s="262" t="s">
        <v>8289</v>
      </c>
      <c r="I2919" s="263" t="s">
        <v>776</v>
      </c>
      <c r="J2919" s="264" t="s">
        <v>7226</v>
      </c>
      <c r="K2919" s="264" t="s">
        <v>8820</v>
      </c>
    </row>
    <row r="2920" spans="1:11" ht="25.5" x14ac:dyDescent="0.2">
      <c r="A2920" s="261">
        <v>89403</v>
      </c>
      <c r="B2920" s="262" t="s">
        <v>8291</v>
      </c>
      <c r="C2920" s="263" t="s">
        <v>776</v>
      </c>
      <c r="D2920" s="264" t="s">
        <v>4341</v>
      </c>
      <c r="F2920" s="266"/>
      <c r="G2920" s="261" t="s">
        <v>21462</v>
      </c>
      <c r="H2920" s="262" t="s">
        <v>8291</v>
      </c>
      <c r="I2920" s="263" t="s">
        <v>776</v>
      </c>
      <c r="J2920" s="264" t="s">
        <v>4341</v>
      </c>
      <c r="K2920" s="264" t="s">
        <v>4686</v>
      </c>
    </row>
    <row r="2921" spans="1:11" ht="25.5" x14ac:dyDescent="0.2">
      <c r="A2921" s="261">
        <v>89446</v>
      </c>
      <c r="B2921" s="262" t="s">
        <v>8293</v>
      </c>
      <c r="C2921" s="263" t="s">
        <v>776</v>
      </c>
      <c r="D2921" s="264" t="s">
        <v>21463</v>
      </c>
      <c r="F2921" s="266"/>
      <c r="G2921" s="261" t="s">
        <v>21464</v>
      </c>
      <c r="H2921" s="262" t="s">
        <v>8293</v>
      </c>
      <c r="I2921" s="263" t="s">
        <v>776</v>
      </c>
      <c r="J2921" s="264" t="s">
        <v>21463</v>
      </c>
      <c r="K2921" s="264" t="s">
        <v>4214</v>
      </c>
    </row>
    <row r="2922" spans="1:11" ht="25.5" x14ac:dyDescent="0.2">
      <c r="A2922" s="261">
        <v>89447</v>
      </c>
      <c r="B2922" s="262" t="s">
        <v>8295</v>
      </c>
      <c r="C2922" s="263" t="s">
        <v>776</v>
      </c>
      <c r="D2922" s="264" t="s">
        <v>8820</v>
      </c>
      <c r="F2922" s="266"/>
      <c r="G2922" s="261" t="s">
        <v>21465</v>
      </c>
      <c r="H2922" s="262" t="s">
        <v>8295</v>
      </c>
      <c r="I2922" s="263" t="s">
        <v>776</v>
      </c>
      <c r="J2922" s="264" t="s">
        <v>8820</v>
      </c>
      <c r="K2922" s="264" t="s">
        <v>14289</v>
      </c>
    </row>
    <row r="2923" spans="1:11" ht="25.5" x14ac:dyDescent="0.2">
      <c r="A2923" s="261">
        <v>89448</v>
      </c>
      <c r="B2923" s="262" t="s">
        <v>8296</v>
      </c>
      <c r="C2923" s="263" t="s">
        <v>776</v>
      </c>
      <c r="D2923" s="264" t="s">
        <v>7510</v>
      </c>
      <c r="F2923" s="266"/>
      <c r="G2923" s="261" t="s">
        <v>21466</v>
      </c>
      <c r="H2923" s="262" t="s">
        <v>8296</v>
      </c>
      <c r="I2923" s="263" t="s">
        <v>776</v>
      </c>
      <c r="J2923" s="264" t="s">
        <v>7510</v>
      </c>
      <c r="K2923" s="264" t="s">
        <v>10269</v>
      </c>
    </row>
    <row r="2924" spans="1:11" ht="25.5" x14ac:dyDescent="0.2">
      <c r="A2924" s="261">
        <v>89449</v>
      </c>
      <c r="B2924" s="262" t="s">
        <v>8297</v>
      </c>
      <c r="C2924" s="263" t="s">
        <v>776</v>
      </c>
      <c r="D2924" s="264" t="s">
        <v>9133</v>
      </c>
      <c r="F2924" s="266"/>
      <c r="G2924" s="261" t="s">
        <v>21467</v>
      </c>
      <c r="H2924" s="262" t="s">
        <v>8297</v>
      </c>
      <c r="I2924" s="263" t="s">
        <v>776</v>
      </c>
      <c r="J2924" s="264" t="s">
        <v>9133</v>
      </c>
      <c r="K2924" s="264" t="s">
        <v>21468</v>
      </c>
    </row>
    <row r="2925" spans="1:11" ht="25.5" x14ac:dyDescent="0.2">
      <c r="A2925" s="261">
        <v>89450</v>
      </c>
      <c r="B2925" s="262" t="s">
        <v>8299</v>
      </c>
      <c r="C2925" s="263" t="s">
        <v>776</v>
      </c>
      <c r="D2925" s="264" t="s">
        <v>4956</v>
      </c>
      <c r="F2925" s="266"/>
      <c r="G2925" s="261" t="s">
        <v>21469</v>
      </c>
      <c r="H2925" s="262" t="s">
        <v>8299</v>
      </c>
      <c r="I2925" s="263" t="s">
        <v>776</v>
      </c>
      <c r="J2925" s="264" t="s">
        <v>4956</v>
      </c>
      <c r="K2925" s="264" t="s">
        <v>7022</v>
      </c>
    </row>
    <row r="2926" spans="1:11" ht="25.5" x14ac:dyDescent="0.2">
      <c r="A2926" s="261">
        <v>89451</v>
      </c>
      <c r="B2926" s="262" t="s">
        <v>8300</v>
      </c>
      <c r="C2926" s="263" t="s">
        <v>776</v>
      </c>
      <c r="D2926" s="264" t="s">
        <v>14571</v>
      </c>
      <c r="F2926" s="266"/>
      <c r="G2926" s="261" t="s">
        <v>21470</v>
      </c>
      <c r="H2926" s="262" t="s">
        <v>8300</v>
      </c>
      <c r="I2926" s="263" t="s">
        <v>776</v>
      </c>
      <c r="J2926" s="264" t="s">
        <v>14571</v>
      </c>
      <c r="K2926" s="264" t="s">
        <v>20738</v>
      </c>
    </row>
    <row r="2927" spans="1:11" ht="25.5" x14ac:dyDescent="0.2">
      <c r="A2927" s="261">
        <v>89452</v>
      </c>
      <c r="B2927" s="262" t="s">
        <v>8302</v>
      </c>
      <c r="C2927" s="263" t="s">
        <v>776</v>
      </c>
      <c r="D2927" s="264" t="s">
        <v>21471</v>
      </c>
      <c r="F2927" s="266"/>
      <c r="G2927" s="261" t="s">
        <v>21472</v>
      </c>
      <c r="H2927" s="262" t="s">
        <v>8302</v>
      </c>
      <c r="I2927" s="263" t="s">
        <v>776</v>
      </c>
      <c r="J2927" s="264" t="s">
        <v>21471</v>
      </c>
      <c r="K2927" s="264" t="s">
        <v>13262</v>
      </c>
    </row>
    <row r="2928" spans="1:11" ht="25.5" x14ac:dyDescent="0.2">
      <c r="A2928" s="261">
        <v>89508</v>
      </c>
      <c r="B2928" s="262" t="s">
        <v>8303</v>
      </c>
      <c r="C2928" s="263" t="s">
        <v>776</v>
      </c>
      <c r="D2928" s="264" t="s">
        <v>21473</v>
      </c>
      <c r="F2928" s="266"/>
      <c r="G2928" s="261" t="s">
        <v>21474</v>
      </c>
      <c r="H2928" s="262" t="s">
        <v>8303</v>
      </c>
      <c r="I2928" s="263" t="s">
        <v>776</v>
      </c>
      <c r="J2928" s="264" t="s">
        <v>21473</v>
      </c>
      <c r="K2928" s="264" t="s">
        <v>8995</v>
      </c>
    </row>
    <row r="2929" spans="1:11" ht="25.5" x14ac:dyDescent="0.2">
      <c r="A2929" s="261">
        <v>89509</v>
      </c>
      <c r="B2929" s="262" t="s">
        <v>8304</v>
      </c>
      <c r="C2929" s="263" t="s">
        <v>776</v>
      </c>
      <c r="D2929" s="264" t="s">
        <v>9573</v>
      </c>
      <c r="F2929" s="266"/>
      <c r="G2929" s="261" t="s">
        <v>21475</v>
      </c>
      <c r="H2929" s="262" t="s">
        <v>8304</v>
      </c>
      <c r="I2929" s="263" t="s">
        <v>776</v>
      </c>
      <c r="J2929" s="264" t="s">
        <v>9573</v>
      </c>
      <c r="K2929" s="264" t="s">
        <v>11162</v>
      </c>
    </row>
    <row r="2930" spans="1:11" ht="25.5" x14ac:dyDescent="0.2">
      <c r="A2930" s="261">
        <v>89511</v>
      </c>
      <c r="B2930" s="262" t="s">
        <v>8306</v>
      </c>
      <c r="C2930" s="263" t="s">
        <v>776</v>
      </c>
      <c r="D2930" s="264" t="s">
        <v>21476</v>
      </c>
      <c r="F2930" s="266"/>
      <c r="G2930" s="261" t="s">
        <v>21477</v>
      </c>
      <c r="H2930" s="262" t="s">
        <v>8306</v>
      </c>
      <c r="I2930" s="263" t="s">
        <v>776</v>
      </c>
      <c r="J2930" s="264" t="s">
        <v>21476</v>
      </c>
      <c r="K2930" s="264" t="s">
        <v>13301</v>
      </c>
    </row>
    <row r="2931" spans="1:11" ht="25.5" x14ac:dyDescent="0.2">
      <c r="A2931" s="261">
        <v>89512</v>
      </c>
      <c r="B2931" s="262" t="s">
        <v>8307</v>
      </c>
      <c r="C2931" s="263" t="s">
        <v>776</v>
      </c>
      <c r="D2931" s="264" t="s">
        <v>21478</v>
      </c>
      <c r="F2931" s="266"/>
      <c r="G2931" s="261" t="s">
        <v>21479</v>
      </c>
      <c r="H2931" s="262" t="s">
        <v>8307</v>
      </c>
      <c r="I2931" s="263" t="s">
        <v>776</v>
      </c>
      <c r="J2931" s="264" t="s">
        <v>21478</v>
      </c>
      <c r="K2931" s="264" t="s">
        <v>21480</v>
      </c>
    </row>
    <row r="2932" spans="1:11" ht="25.5" x14ac:dyDescent="0.2">
      <c r="A2932" s="261">
        <v>89576</v>
      </c>
      <c r="B2932" s="262" t="s">
        <v>8308</v>
      </c>
      <c r="C2932" s="263" t="s">
        <v>776</v>
      </c>
      <c r="D2932" s="264" t="s">
        <v>12218</v>
      </c>
      <c r="F2932" s="266"/>
      <c r="G2932" s="261" t="s">
        <v>21481</v>
      </c>
      <c r="H2932" s="262" t="s">
        <v>8308</v>
      </c>
      <c r="I2932" s="263" t="s">
        <v>776</v>
      </c>
      <c r="J2932" s="264" t="s">
        <v>12218</v>
      </c>
      <c r="K2932" s="264" t="s">
        <v>6452</v>
      </c>
    </row>
    <row r="2933" spans="1:11" ht="25.5" x14ac:dyDescent="0.2">
      <c r="A2933" s="261">
        <v>89578</v>
      </c>
      <c r="B2933" s="262" t="s">
        <v>8309</v>
      </c>
      <c r="C2933" s="263" t="s">
        <v>776</v>
      </c>
      <c r="D2933" s="264" t="s">
        <v>13669</v>
      </c>
      <c r="F2933" s="266"/>
      <c r="G2933" s="267" t="s">
        <v>21482</v>
      </c>
      <c r="H2933" s="262" t="s">
        <v>8309</v>
      </c>
      <c r="I2933" s="263" t="s">
        <v>776</v>
      </c>
      <c r="J2933" s="264" t="s">
        <v>13669</v>
      </c>
      <c r="K2933" s="264" t="s">
        <v>13265</v>
      </c>
    </row>
    <row r="2934" spans="1:11" ht="25.5" x14ac:dyDescent="0.2">
      <c r="A2934" s="261">
        <v>89580</v>
      </c>
      <c r="B2934" s="262" t="s">
        <v>8310</v>
      </c>
      <c r="C2934" s="263" t="s">
        <v>776</v>
      </c>
      <c r="D2934" s="264" t="s">
        <v>14382</v>
      </c>
      <c r="F2934" s="266"/>
      <c r="G2934" s="267" t="s">
        <v>21483</v>
      </c>
      <c r="H2934" s="262" t="s">
        <v>8310</v>
      </c>
      <c r="I2934" s="263" t="s">
        <v>776</v>
      </c>
      <c r="J2934" s="264" t="s">
        <v>14382</v>
      </c>
      <c r="K2934" s="264" t="s">
        <v>9419</v>
      </c>
    </row>
    <row r="2935" spans="1:11" ht="25.5" x14ac:dyDescent="0.2">
      <c r="A2935" s="261">
        <v>89633</v>
      </c>
      <c r="B2935" s="262" t="s">
        <v>8311</v>
      </c>
      <c r="C2935" s="263" t="s">
        <v>776</v>
      </c>
      <c r="D2935" s="264" t="s">
        <v>8940</v>
      </c>
      <c r="F2935" s="266"/>
      <c r="G2935" s="261" t="s">
        <v>21484</v>
      </c>
      <c r="H2935" s="262" t="s">
        <v>8311</v>
      </c>
      <c r="I2935" s="263" t="s">
        <v>776</v>
      </c>
      <c r="J2935" s="264" t="s">
        <v>8940</v>
      </c>
      <c r="K2935" s="264" t="s">
        <v>14295</v>
      </c>
    </row>
    <row r="2936" spans="1:11" ht="25.5" x14ac:dyDescent="0.2">
      <c r="A2936" s="261">
        <v>89634</v>
      </c>
      <c r="B2936" s="262" t="s">
        <v>8313</v>
      </c>
      <c r="C2936" s="263" t="s">
        <v>776</v>
      </c>
      <c r="D2936" s="264" t="s">
        <v>12283</v>
      </c>
      <c r="F2936" s="266"/>
      <c r="G2936" s="261" t="s">
        <v>21485</v>
      </c>
      <c r="H2936" s="262" t="s">
        <v>8313</v>
      </c>
      <c r="I2936" s="263" t="s">
        <v>776</v>
      </c>
      <c r="J2936" s="264" t="s">
        <v>12283</v>
      </c>
      <c r="K2936" s="264" t="s">
        <v>11383</v>
      </c>
    </row>
    <row r="2937" spans="1:11" ht="25.5" x14ac:dyDescent="0.2">
      <c r="A2937" s="261">
        <v>89635</v>
      </c>
      <c r="B2937" s="262" t="s">
        <v>8315</v>
      </c>
      <c r="C2937" s="263" t="s">
        <v>776</v>
      </c>
      <c r="D2937" s="264" t="s">
        <v>14418</v>
      </c>
      <c r="F2937" s="266"/>
      <c r="G2937" s="261" t="s">
        <v>21486</v>
      </c>
      <c r="H2937" s="262" t="s">
        <v>8315</v>
      </c>
      <c r="I2937" s="263" t="s">
        <v>776</v>
      </c>
      <c r="J2937" s="264" t="s">
        <v>14418</v>
      </c>
      <c r="K2937" s="264" t="s">
        <v>13411</v>
      </c>
    </row>
    <row r="2938" spans="1:11" ht="25.5" x14ac:dyDescent="0.2">
      <c r="A2938" s="261">
        <v>89636</v>
      </c>
      <c r="B2938" s="262" t="s">
        <v>8316</v>
      </c>
      <c r="C2938" s="263" t="s">
        <v>776</v>
      </c>
      <c r="D2938" s="264" t="s">
        <v>18702</v>
      </c>
      <c r="F2938" s="266"/>
      <c r="G2938" s="261" t="s">
        <v>21487</v>
      </c>
      <c r="H2938" s="262" t="s">
        <v>8316</v>
      </c>
      <c r="I2938" s="263" t="s">
        <v>776</v>
      </c>
      <c r="J2938" s="264" t="s">
        <v>18702</v>
      </c>
      <c r="K2938" s="264" t="s">
        <v>21488</v>
      </c>
    </row>
    <row r="2939" spans="1:11" ht="25.5" x14ac:dyDescent="0.2">
      <c r="A2939" s="261">
        <v>89711</v>
      </c>
      <c r="B2939" s="262" t="s">
        <v>8317</v>
      </c>
      <c r="C2939" s="263" t="s">
        <v>776</v>
      </c>
      <c r="D2939" s="264" t="s">
        <v>21489</v>
      </c>
      <c r="F2939" s="266"/>
      <c r="G2939" s="261" t="s">
        <v>21490</v>
      </c>
      <c r="H2939" s="262" t="s">
        <v>8317</v>
      </c>
      <c r="I2939" s="263" t="s">
        <v>776</v>
      </c>
      <c r="J2939" s="264" t="s">
        <v>21489</v>
      </c>
      <c r="K2939" s="264" t="s">
        <v>6143</v>
      </c>
    </row>
    <row r="2940" spans="1:11" ht="25.5" x14ac:dyDescent="0.2">
      <c r="A2940" s="261">
        <v>89712</v>
      </c>
      <c r="B2940" s="262" t="s">
        <v>8318</v>
      </c>
      <c r="C2940" s="263" t="s">
        <v>776</v>
      </c>
      <c r="D2940" s="264" t="s">
        <v>21491</v>
      </c>
      <c r="F2940" s="266"/>
      <c r="G2940" s="261" t="s">
        <v>21492</v>
      </c>
      <c r="H2940" s="262" t="s">
        <v>8318</v>
      </c>
      <c r="I2940" s="263" t="s">
        <v>776</v>
      </c>
      <c r="J2940" s="264" t="s">
        <v>21491</v>
      </c>
      <c r="K2940" s="264" t="s">
        <v>8340</v>
      </c>
    </row>
    <row r="2941" spans="1:11" ht="25.5" x14ac:dyDescent="0.2">
      <c r="A2941" s="261">
        <v>89713</v>
      </c>
      <c r="B2941" s="262" t="s">
        <v>8319</v>
      </c>
      <c r="C2941" s="263" t="s">
        <v>776</v>
      </c>
      <c r="D2941" s="264" t="s">
        <v>14577</v>
      </c>
      <c r="F2941" s="266"/>
      <c r="G2941" s="261" t="s">
        <v>21493</v>
      </c>
      <c r="H2941" s="262" t="s">
        <v>8319</v>
      </c>
      <c r="I2941" s="263" t="s">
        <v>776</v>
      </c>
      <c r="J2941" s="264" t="s">
        <v>14577</v>
      </c>
      <c r="K2941" s="264" t="s">
        <v>21494</v>
      </c>
    </row>
    <row r="2942" spans="1:11" ht="25.5" x14ac:dyDescent="0.2">
      <c r="A2942" s="261">
        <v>89714</v>
      </c>
      <c r="B2942" s="262" t="s">
        <v>8320</v>
      </c>
      <c r="C2942" s="263" t="s">
        <v>776</v>
      </c>
      <c r="D2942" s="264" t="s">
        <v>21495</v>
      </c>
      <c r="F2942" s="266"/>
      <c r="G2942" s="261" t="s">
        <v>21496</v>
      </c>
      <c r="H2942" s="262" t="s">
        <v>8320</v>
      </c>
      <c r="I2942" s="263" t="s">
        <v>776</v>
      </c>
      <c r="J2942" s="264" t="s">
        <v>21495</v>
      </c>
      <c r="K2942" s="264" t="s">
        <v>21497</v>
      </c>
    </row>
    <row r="2943" spans="1:11" ht="25.5" x14ac:dyDescent="0.2">
      <c r="A2943" s="261">
        <v>89716</v>
      </c>
      <c r="B2943" s="262" t="s">
        <v>8321</v>
      </c>
      <c r="C2943" s="263" t="s">
        <v>776</v>
      </c>
      <c r="D2943" s="264" t="s">
        <v>14645</v>
      </c>
      <c r="F2943" s="266"/>
      <c r="G2943" s="267" t="s">
        <v>21498</v>
      </c>
      <c r="H2943" s="262" t="s">
        <v>8321</v>
      </c>
      <c r="I2943" s="263" t="s">
        <v>776</v>
      </c>
      <c r="J2943" s="264" t="s">
        <v>14645</v>
      </c>
      <c r="K2943" s="264" t="s">
        <v>11854</v>
      </c>
    </row>
    <row r="2944" spans="1:11" ht="25.5" x14ac:dyDescent="0.2">
      <c r="A2944" s="261">
        <v>89717</v>
      </c>
      <c r="B2944" s="262" t="s">
        <v>8322</v>
      </c>
      <c r="C2944" s="263" t="s">
        <v>776</v>
      </c>
      <c r="D2944" s="264" t="s">
        <v>14915</v>
      </c>
      <c r="F2944" s="266"/>
      <c r="G2944" s="267" t="s">
        <v>21499</v>
      </c>
      <c r="H2944" s="262" t="s">
        <v>8322</v>
      </c>
      <c r="I2944" s="263" t="s">
        <v>776</v>
      </c>
      <c r="J2944" s="264" t="s">
        <v>14915</v>
      </c>
      <c r="K2944" s="264" t="s">
        <v>14757</v>
      </c>
    </row>
    <row r="2945" spans="1:11" ht="25.5" x14ac:dyDescent="0.2">
      <c r="A2945" s="261">
        <v>89770</v>
      </c>
      <c r="B2945" s="262" t="s">
        <v>8323</v>
      </c>
      <c r="C2945" s="263" t="s">
        <v>776</v>
      </c>
      <c r="D2945" s="264" t="s">
        <v>8324</v>
      </c>
      <c r="F2945" s="266"/>
      <c r="G2945" s="267" t="s">
        <v>21500</v>
      </c>
      <c r="H2945" s="262" t="s">
        <v>8323</v>
      </c>
      <c r="I2945" s="263" t="s">
        <v>776</v>
      </c>
      <c r="J2945" s="264" t="s">
        <v>8324</v>
      </c>
      <c r="K2945" s="264" t="s">
        <v>21501</v>
      </c>
    </row>
    <row r="2946" spans="1:11" ht="25.5" x14ac:dyDescent="0.2">
      <c r="A2946" s="261">
        <v>89771</v>
      </c>
      <c r="B2946" s="262" t="s">
        <v>8325</v>
      </c>
      <c r="C2946" s="263" t="s">
        <v>776</v>
      </c>
      <c r="D2946" s="264" t="s">
        <v>21502</v>
      </c>
      <c r="F2946" s="266"/>
      <c r="G2946" s="267" t="s">
        <v>21503</v>
      </c>
      <c r="H2946" s="262" t="s">
        <v>8325</v>
      </c>
      <c r="I2946" s="263" t="s">
        <v>776</v>
      </c>
      <c r="J2946" s="264" t="s">
        <v>21502</v>
      </c>
      <c r="K2946" s="264" t="s">
        <v>21504</v>
      </c>
    </row>
    <row r="2947" spans="1:11" ht="25.5" x14ac:dyDescent="0.2">
      <c r="A2947" s="261">
        <v>89773</v>
      </c>
      <c r="B2947" s="262" t="s">
        <v>8326</v>
      </c>
      <c r="C2947" s="263" t="s">
        <v>776</v>
      </c>
      <c r="D2947" s="264" t="s">
        <v>21505</v>
      </c>
      <c r="F2947" s="266"/>
      <c r="G2947" s="267" t="s">
        <v>21506</v>
      </c>
      <c r="H2947" s="262" t="s">
        <v>8326</v>
      </c>
      <c r="I2947" s="263" t="s">
        <v>776</v>
      </c>
      <c r="J2947" s="264" t="s">
        <v>21505</v>
      </c>
      <c r="K2947" s="264" t="s">
        <v>21507</v>
      </c>
    </row>
    <row r="2948" spans="1:11" ht="25.5" x14ac:dyDescent="0.2">
      <c r="A2948" s="261">
        <v>89775</v>
      </c>
      <c r="B2948" s="262" t="s">
        <v>8327</v>
      </c>
      <c r="C2948" s="263" t="s">
        <v>776</v>
      </c>
      <c r="D2948" s="264" t="s">
        <v>21508</v>
      </c>
      <c r="F2948" s="266"/>
      <c r="G2948" s="267" t="s">
        <v>21509</v>
      </c>
      <c r="H2948" s="262" t="s">
        <v>8327</v>
      </c>
      <c r="I2948" s="263" t="s">
        <v>776</v>
      </c>
      <c r="J2948" s="264" t="s">
        <v>21508</v>
      </c>
      <c r="K2948" s="264" t="s">
        <v>21510</v>
      </c>
    </row>
    <row r="2949" spans="1:11" ht="25.5" x14ac:dyDescent="0.2">
      <c r="A2949" s="261">
        <v>89798</v>
      </c>
      <c r="B2949" s="262" t="s">
        <v>8328</v>
      </c>
      <c r="C2949" s="263" t="s">
        <v>776</v>
      </c>
      <c r="D2949" s="264" t="s">
        <v>4711</v>
      </c>
      <c r="F2949" s="266"/>
      <c r="G2949" s="267" t="s">
        <v>21511</v>
      </c>
      <c r="H2949" s="262" t="s">
        <v>8328</v>
      </c>
      <c r="I2949" s="263" t="s">
        <v>776</v>
      </c>
      <c r="J2949" s="264" t="s">
        <v>4711</v>
      </c>
      <c r="K2949" s="264" t="s">
        <v>10327</v>
      </c>
    </row>
    <row r="2950" spans="1:11" ht="25.5" x14ac:dyDescent="0.2">
      <c r="A2950" s="261">
        <v>89799</v>
      </c>
      <c r="B2950" s="262" t="s">
        <v>8330</v>
      </c>
      <c r="C2950" s="263" t="s">
        <v>776</v>
      </c>
      <c r="D2950" s="264" t="s">
        <v>12567</v>
      </c>
      <c r="F2950" s="266"/>
      <c r="G2950" s="267" t="s">
        <v>21512</v>
      </c>
      <c r="H2950" s="262" t="s">
        <v>8330</v>
      </c>
      <c r="I2950" s="263" t="s">
        <v>776</v>
      </c>
      <c r="J2950" s="264" t="s">
        <v>12567</v>
      </c>
      <c r="K2950" s="264" t="s">
        <v>10915</v>
      </c>
    </row>
    <row r="2951" spans="1:11" ht="25.5" x14ac:dyDescent="0.2">
      <c r="A2951" s="261">
        <v>89800</v>
      </c>
      <c r="B2951" s="262" t="s">
        <v>8332</v>
      </c>
      <c r="C2951" s="263" t="s">
        <v>776</v>
      </c>
      <c r="D2951" s="264" t="s">
        <v>14295</v>
      </c>
      <c r="F2951" s="266"/>
      <c r="G2951" s="267" t="s">
        <v>21513</v>
      </c>
      <c r="H2951" s="262" t="s">
        <v>8332</v>
      </c>
      <c r="I2951" s="263" t="s">
        <v>776</v>
      </c>
      <c r="J2951" s="264" t="s">
        <v>14295</v>
      </c>
      <c r="K2951" s="264" t="s">
        <v>12331</v>
      </c>
    </row>
    <row r="2952" spans="1:11" ht="25.5" x14ac:dyDescent="0.2">
      <c r="A2952" s="261">
        <v>89848</v>
      </c>
      <c r="B2952" s="262" t="s">
        <v>8333</v>
      </c>
      <c r="C2952" s="263" t="s">
        <v>776</v>
      </c>
      <c r="D2952" s="264" t="s">
        <v>21514</v>
      </c>
      <c r="F2952" s="266"/>
      <c r="G2952" s="267" t="s">
        <v>21515</v>
      </c>
      <c r="H2952" s="262" t="s">
        <v>8333</v>
      </c>
      <c r="I2952" s="263" t="s">
        <v>776</v>
      </c>
      <c r="J2952" s="264" t="s">
        <v>21514</v>
      </c>
      <c r="K2952" s="264" t="s">
        <v>8873</v>
      </c>
    </row>
    <row r="2953" spans="1:11" ht="25.5" x14ac:dyDescent="0.2">
      <c r="A2953" s="261">
        <v>89849</v>
      </c>
      <c r="B2953" s="262" t="s">
        <v>8334</v>
      </c>
      <c r="C2953" s="263" t="s">
        <v>776</v>
      </c>
      <c r="D2953" s="264" t="s">
        <v>21516</v>
      </c>
      <c r="F2953" s="266"/>
      <c r="G2953" s="267" t="s">
        <v>21517</v>
      </c>
      <c r="H2953" s="262" t="s">
        <v>8334</v>
      </c>
      <c r="I2953" s="263" t="s">
        <v>776</v>
      </c>
      <c r="J2953" s="264" t="s">
        <v>21516</v>
      </c>
      <c r="K2953" s="264" t="s">
        <v>21518</v>
      </c>
    </row>
    <row r="2954" spans="1:11" ht="25.5" x14ac:dyDescent="0.2">
      <c r="A2954" s="261">
        <v>89865</v>
      </c>
      <c r="B2954" s="262" t="s">
        <v>8335</v>
      </c>
      <c r="C2954" s="263" t="s">
        <v>776</v>
      </c>
      <c r="D2954" s="264" t="s">
        <v>13216</v>
      </c>
      <c r="F2954" s="266"/>
      <c r="G2954" s="267" t="s">
        <v>21519</v>
      </c>
      <c r="H2954" s="262" t="s">
        <v>8335</v>
      </c>
      <c r="I2954" s="263" t="s">
        <v>776</v>
      </c>
      <c r="J2954" s="264" t="s">
        <v>13216</v>
      </c>
      <c r="K2954" s="264" t="s">
        <v>10284</v>
      </c>
    </row>
    <row r="2955" spans="1:11" ht="38.25" x14ac:dyDescent="0.2">
      <c r="A2955" s="261">
        <v>91784</v>
      </c>
      <c r="B2955" s="262" t="s">
        <v>8336</v>
      </c>
      <c r="C2955" s="263" t="s">
        <v>776</v>
      </c>
      <c r="D2955" s="264" t="s">
        <v>13847</v>
      </c>
      <c r="F2955" s="266"/>
      <c r="G2955" s="267" t="s">
        <v>21520</v>
      </c>
      <c r="H2955" s="262" t="s">
        <v>8336</v>
      </c>
      <c r="I2955" s="263" t="s">
        <v>776</v>
      </c>
      <c r="J2955" s="264" t="s">
        <v>13847</v>
      </c>
      <c r="K2955" s="264" t="s">
        <v>21521</v>
      </c>
    </row>
    <row r="2956" spans="1:11" ht="38.25" x14ac:dyDescent="0.2">
      <c r="A2956" s="261">
        <v>91785</v>
      </c>
      <c r="B2956" s="262" t="s">
        <v>8337</v>
      </c>
      <c r="C2956" s="263" t="s">
        <v>776</v>
      </c>
      <c r="D2956" s="264" t="s">
        <v>13779</v>
      </c>
      <c r="F2956" s="266"/>
      <c r="G2956" s="267" t="s">
        <v>21522</v>
      </c>
      <c r="H2956" s="262" t="s">
        <v>8337</v>
      </c>
      <c r="I2956" s="263" t="s">
        <v>776</v>
      </c>
      <c r="J2956" s="264" t="s">
        <v>13779</v>
      </c>
      <c r="K2956" s="264" t="s">
        <v>21523</v>
      </c>
    </row>
    <row r="2957" spans="1:11" ht="38.25" x14ac:dyDescent="0.2">
      <c r="A2957" s="261">
        <v>91786</v>
      </c>
      <c r="B2957" s="262" t="s">
        <v>8338</v>
      </c>
      <c r="C2957" s="263" t="s">
        <v>776</v>
      </c>
      <c r="D2957" s="264" t="s">
        <v>4651</v>
      </c>
      <c r="F2957" s="266"/>
      <c r="G2957" s="267" t="s">
        <v>21524</v>
      </c>
      <c r="H2957" s="262" t="s">
        <v>8338</v>
      </c>
      <c r="I2957" s="263" t="s">
        <v>776</v>
      </c>
      <c r="J2957" s="264" t="s">
        <v>4651</v>
      </c>
      <c r="K2957" s="264" t="s">
        <v>12969</v>
      </c>
    </row>
    <row r="2958" spans="1:11" ht="38.25" x14ac:dyDescent="0.2">
      <c r="A2958" s="261">
        <v>91787</v>
      </c>
      <c r="B2958" s="262" t="s">
        <v>8339</v>
      </c>
      <c r="C2958" s="263" t="s">
        <v>776</v>
      </c>
      <c r="D2958" s="264" t="s">
        <v>21525</v>
      </c>
      <c r="F2958" s="266"/>
      <c r="G2958" s="267" t="s">
        <v>21526</v>
      </c>
      <c r="H2958" s="262" t="s">
        <v>8339</v>
      </c>
      <c r="I2958" s="263" t="s">
        <v>776</v>
      </c>
      <c r="J2958" s="264" t="s">
        <v>21525</v>
      </c>
      <c r="K2958" s="264" t="s">
        <v>13237</v>
      </c>
    </row>
    <row r="2959" spans="1:11" ht="38.25" x14ac:dyDescent="0.2">
      <c r="A2959" s="261">
        <v>91788</v>
      </c>
      <c r="B2959" s="262" t="s">
        <v>8341</v>
      </c>
      <c r="C2959" s="263" t="s">
        <v>776</v>
      </c>
      <c r="D2959" s="264" t="s">
        <v>21527</v>
      </c>
      <c r="F2959" s="266"/>
      <c r="G2959" s="267" t="s">
        <v>21528</v>
      </c>
      <c r="H2959" s="262" t="s">
        <v>8341</v>
      </c>
      <c r="I2959" s="263" t="s">
        <v>776</v>
      </c>
      <c r="J2959" s="264" t="s">
        <v>21527</v>
      </c>
      <c r="K2959" s="264" t="s">
        <v>21529</v>
      </c>
    </row>
    <row r="2960" spans="1:11" ht="38.25" x14ac:dyDescent="0.2">
      <c r="A2960" s="261">
        <v>91789</v>
      </c>
      <c r="B2960" s="262" t="s">
        <v>8342</v>
      </c>
      <c r="C2960" s="263" t="s">
        <v>776</v>
      </c>
      <c r="D2960" s="264" t="s">
        <v>21530</v>
      </c>
      <c r="F2960" s="266"/>
      <c r="G2960" s="261" t="s">
        <v>21531</v>
      </c>
      <c r="H2960" s="262" t="s">
        <v>8342</v>
      </c>
      <c r="I2960" s="263" t="s">
        <v>776</v>
      </c>
      <c r="J2960" s="264" t="s">
        <v>21530</v>
      </c>
      <c r="K2960" s="264" t="s">
        <v>11308</v>
      </c>
    </row>
    <row r="2961" spans="1:11" ht="38.25" x14ac:dyDescent="0.2">
      <c r="A2961" s="261">
        <v>91790</v>
      </c>
      <c r="B2961" s="262" t="s">
        <v>8343</v>
      </c>
      <c r="C2961" s="263" t="s">
        <v>776</v>
      </c>
      <c r="D2961" s="264" t="s">
        <v>14316</v>
      </c>
      <c r="F2961" s="266"/>
      <c r="G2961" s="261" t="s">
        <v>21532</v>
      </c>
      <c r="H2961" s="262" t="s">
        <v>8343</v>
      </c>
      <c r="I2961" s="263" t="s">
        <v>776</v>
      </c>
      <c r="J2961" s="264" t="s">
        <v>14316</v>
      </c>
      <c r="K2961" s="264" t="s">
        <v>14373</v>
      </c>
    </row>
    <row r="2962" spans="1:11" ht="38.25" x14ac:dyDescent="0.2">
      <c r="A2962" s="261">
        <v>91791</v>
      </c>
      <c r="B2962" s="262" t="s">
        <v>8344</v>
      </c>
      <c r="C2962" s="263" t="s">
        <v>776</v>
      </c>
      <c r="D2962" s="264" t="s">
        <v>19835</v>
      </c>
      <c r="F2962" s="266"/>
      <c r="G2962" s="261" t="s">
        <v>21533</v>
      </c>
      <c r="H2962" s="262" t="s">
        <v>8344</v>
      </c>
      <c r="I2962" s="263" t="s">
        <v>776</v>
      </c>
      <c r="J2962" s="264" t="s">
        <v>19835</v>
      </c>
      <c r="K2962" s="264" t="s">
        <v>21534</v>
      </c>
    </row>
    <row r="2963" spans="1:11" ht="38.25" x14ac:dyDescent="0.2">
      <c r="A2963" s="261">
        <v>91792</v>
      </c>
      <c r="B2963" s="262" t="s">
        <v>8345</v>
      </c>
      <c r="C2963" s="263" t="s">
        <v>776</v>
      </c>
      <c r="D2963" s="264" t="s">
        <v>14246</v>
      </c>
      <c r="F2963" s="266"/>
      <c r="G2963" s="261" t="s">
        <v>21535</v>
      </c>
      <c r="H2963" s="262" t="s">
        <v>8345</v>
      </c>
      <c r="I2963" s="263" t="s">
        <v>776</v>
      </c>
      <c r="J2963" s="264" t="s">
        <v>14246</v>
      </c>
      <c r="K2963" s="264" t="s">
        <v>17085</v>
      </c>
    </row>
    <row r="2964" spans="1:11" ht="38.25" x14ac:dyDescent="0.2">
      <c r="A2964" s="261">
        <v>91793</v>
      </c>
      <c r="B2964" s="262" t="s">
        <v>8346</v>
      </c>
      <c r="C2964" s="263" t="s">
        <v>776</v>
      </c>
      <c r="D2964" s="264" t="s">
        <v>21536</v>
      </c>
      <c r="F2964" s="266"/>
      <c r="G2964" s="261" t="s">
        <v>21537</v>
      </c>
      <c r="H2964" s="262" t="s">
        <v>8346</v>
      </c>
      <c r="I2964" s="263" t="s">
        <v>776</v>
      </c>
      <c r="J2964" s="264" t="s">
        <v>21536</v>
      </c>
      <c r="K2964" s="264" t="s">
        <v>12483</v>
      </c>
    </row>
    <row r="2965" spans="1:11" ht="38.25" x14ac:dyDescent="0.2">
      <c r="A2965" s="261">
        <v>91794</v>
      </c>
      <c r="B2965" s="262" t="s">
        <v>8347</v>
      </c>
      <c r="C2965" s="263" t="s">
        <v>776</v>
      </c>
      <c r="D2965" s="264" t="s">
        <v>15023</v>
      </c>
      <c r="F2965" s="266"/>
      <c r="G2965" s="261" t="s">
        <v>21538</v>
      </c>
      <c r="H2965" s="262" t="s">
        <v>8347</v>
      </c>
      <c r="I2965" s="263" t="s">
        <v>776</v>
      </c>
      <c r="J2965" s="264" t="s">
        <v>15023</v>
      </c>
      <c r="K2965" s="264" t="s">
        <v>6410</v>
      </c>
    </row>
    <row r="2966" spans="1:11" ht="38.25" x14ac:dyDescent="0.2">
      <c r="A2966" s="261">
        <v>91795</v>
      </c>
      <c r="B2966" s="262" t="s">
        <v>8348</v>
      </c>
      <c r="C2966" s="263" t="s">
        <v>776</v>
      </c>
      <c r="D2966" s="264" t="s">
        <v>18684</v>
      </c>
      <c r="F2966" s="266"/>
      <c r="G2966" s="261" t="s">
        <v>21539</v>
      </c>
      <c r="H2966" s="262" t="s">
        <v>8348</v>
      </c>
      <c r="I2966" s="263" t="s">
        <v>776</v>
      </c>
      <c r="J2966" s="264" t="s">
        <v>18684</v>
      </c>
      <c r="K2966" s="264" t="s">
        <v>21540</v>
      </c>
    </row>
    <row r="2967" spans="1:11" ht="38.25" x14ac:dyDescent="0.2">
      <c r="A2967" s="261">
        <v>91796</v>
      </c>
      <c r="B2967" s="262" t="s">
        <v>8349</v>
      </c>
      <c r="C2967" s="263" t="s">
        <v>776</v>
      </c>
      <c r="D2967" s="264" t="s">
        <v>21541</v>
      </c>
      <c r="F2967" s="266"/>
      <c r="G2967" s="261" t="s">
        <v>21542</v>
      </c>
      <c r="H2967" s="262" t="s">
        <v>8349</v>
      </c>
      <c r="I2967" s="263" t="s">
        <v>776</v>
      </c>
      <c r="J2967" s="264" t="s">
        <v>21541</v>
      </c>
      <c r="K2967" s="264" t="s">
        <v>10565</v>
      </c>
    </row>
    <row r="2968" spans="1:11" ht="25.5" x14ac:dyDescent="0.2">
      <c r="A2968" s="261">
        <v>92275</v>
      </c>
      <c r="B2968" s="262" t="s">
        <v>8351</v>
      </c>
      <c r="C2968" s="263" t="s">
        <v>776</v>
      </c>
      <c r="D2968" s="264" t="s">
        <v>14205</v>
      </c>
      <c r="F2968" s="266"/>
      <c r="G2968" s="261" t="s">
        <v>21543</v>
      </c>
      <c r="H2968" s="262" t="s">
        <v>8351</v>
      </c>
      <c r="I2968" s="263" t="s">
        <v>776</v>
      </c>
      <c r="J2968" s="264" t="s">
        <v>14205</v>
      </c>
      <c r="K2968" s="264" t="s">
        <v>16453</v>
      </c>
    </row>
    <row r="2969" spans="1:11" ht="25.5" x14ac:dyDescent="0.2">
      <c r="A2969" s="261">
        <v>92276</v>
      </c>
      <c r="B2969" s="262" t="s">
        <v>8353</v>
      </c>
      <c r="C2969" s="263" t="s">
        <v>776</v>
      </c>
      <c r="D2969" s="264" t="s">
        <v>14214</v>
      </c>
      <c r="F2969" s="266"/>
      <c r="G2969" s="261" t="s">
        <v>21544</v>
      </c>
      <c r="H2969" s="262" t="s">
        <v>8353</v>
      </c>
      <c r="I2969" s="263" t="s">
        <v>776</v>
      </c>
      <c r="J2969" s="264" t="s">
        <v>14214</v>
      </c>
      <c r="K2969" s="264" t="s">
        <v>13610</v>
      </c>
    </row>
    <row r="2970" spans="1:11" ht="25.5" x14ac:dyDescent="0.2">
      <c r="A2970" s="261">
        <v>92277</v>
      </c>
      <c r="B2970" s="262" t="s">
        <v>8354</v>
      </c>
      <c r="C2970" s="263" t="s">
        <v>776</v>
      </c>
      <c r="D2970" s="264" t="s">
        <v>21545</v>
      </c>
      <c r="F2970" s="266"/>
      <c r="G2970" s="261" t="s">
        <v>21546</v>
      </c>
      <c r="H2970" s="262" t="s">
        <v>8354</v>
      </c>
      <c r="I2970" s="263" t="s">
        <v>776</v>
      </c>
      <c r="J2970" s="264" t="s">
        <v>21545</v>
      </c>
      <c r="K2970" s="264" t="s">
        <v>14531</v>
      </c>
    </row>
    <row r="2971" spans="1:11" ht="25.5" x14ac:dyDescent="0.2">
      <c r="A2971" s="261">
        <v>92278</v>
      </c>
      <c r="B2971" s="262" t="s">
        <v>8355</v>
      </c>
      <c r="C2971" s="263" t="s">
        <v>776</v>
      </c>
      <c r="D2971" s="264" t="s">
        <v>16515</v>
      </c>
      <c r="F2971" s="266"/>
      <c r="G2971" s="261" t="s">
        <v>21547</v>
      </c>
      <c r="H2971" s="262" t="s">
        <v>8355</v>
      </c>
      <c r="I2971" s="263" t="s">
        <v>776</v>
      </c>
      <c r="J2971" s="264" t="s">
        <v>16515</v>
      </c>
      <c r="K2971" s="264" t="s">
        <v>14437</v>
      </c>
    </row>
    <row r="2972" spans="1:11" ht="25.5" x14ac:dyDescent="0.2">
      <c r="A2972" s="261">
        <v>92279</v>
      </c>
      <c r="B2972" s="262" t="s">
        <v>8356</v>
      </c>
      <c r="C2972" s="263" t="s">
        <v>776</v>
      </c>
      <c r="D2972" s="264" t="s">
        <v>21548</v>
      </c>
      <c r="F2972" s="266"/>
      <c r="G2972" s="267" t="s">
        <v>21549</v>
      </c>
      <c r="H2972" s="262" t="s">
        <v>8356</v>
      </c>
      <c r="I2972" s="263" t="s">
        <v>776</v>
      </c>
      <c r="J2972" s="264" t="s">
        <v>21548</v>
      </c>
      <c r="K2972" s="264" t="s">
        <v>4547</v>
      </c>
    </row>
    <row r="2973" spans="1:11" ht="25.5" x14ac:dyDescent="0.2">
      <c r="A2973" s="261">
        <v>92280</v>
      </c>
      <c r="B2973" s="262" t="s">
        <v>8357</v>
      </c>
      <c r="C2973" s="263" t="s">
        <v>776</v>
      </c>
      <c r="D2973" s="264" t="s">
        <v>21550</v>
      </c>
      <c r="F2973" s="266"/>
      <c r="G2973" s="261" t="s">
        <v>21551</v>
      </c>
      <c r="H2973" s="262" t="s">
        <v>8357</v>
      </c>
      <c r="I2973" s="263" t="s">
        <v>776</v>
      </c>
      <c r="J2973" s="264" t="s">
        <v>21550</v>
      </c>
      <c r="K2973" s="264" t="s">
        <v>16559</v>
      </c>
    </row>
    <row r="2974" spans="1:11" ht="25.5" x14ac:dyDescent="0.2">
      <c r="A2974" s="261">
        <v>92305</v>
      </c>
      <c r="B2974" s="262" t="s">
        <v>8358</v>
      </c>
      <c r="C2974" s="263" t="s">
        <v>776</v>
      </c>
      <c r="D2974" s="264" t="s">
        <v>19908</v>
      </c>
      <c r="F2974" s="266"/>
      <c r="G2974" s="261" t="s">
        <v>21552</v>
      </c>
      <c r="H2974" s="262" t="s">
        <v>8358</v>
      </c>
      <c r="I2974" s="263" t="s">
        <v>776</v>
      </c>
      <c r="J2974" s="264" t="s">
        <v>19908</v>
      </c>
      <c r="K2974" s="264" t="s">
        <v>14309</v>
      </c>
    </row>
    <row r="2975" spans="1:11" ht="25.5" x14ac:dyDescent="0.2">
      <c r="A2975" s="261">
        <v>92306</v>
      </c>
      <c r="B2975" s="262" t="s">
        <v>8360</v>
      </c>
      <c r="C2975" s="263" t="s">
        <v>776</v>
      </c>
      <c r="D2975" s="264" t="s">
        <v>14587</v>
      </c>
      <c r="F2975" s="266"/>
      <c r="G2975" s="261" t="s">
        <v>21553</v>
      </c>
      <c r="H2975" s="262" t="s">
        <v>8360</v>
      </c>
      <c r="I2975" s="263" t="s">
        <v>776</v>
      </c>
      <c r="J2975" s="264" t="s">
        <v>14587</v>
      </c>
      <c r="K2975" s="264" t="s">
        <v>8943</v>
      </c>
    </row>
    <row r="2976" spans="1:11" ht="25.5" x14ac:dyDescent="0.2">
      <c r="A2976" s="261">
        <v>92307</v>
      </c>
      <c r="B2976" s="262" t="s">
        <v>8361</v>
      </c>
      <c r="C2976" s="263" t="s">
        <v>776</v>
      </c>
      <c r="D2976" s="264" t="s">
        <v>21554</v>
      </c>
      <c r="F2976" s="266"/>
      <c r="G2976" s="261" t="s">
        <v>21555</v>
      </c>
      <c r="H2976" s="262" t="s">
        <v>8361</v>
      </c>
      <c r="I2976" s="263" t="s">
        <v>776</v>
      </c>
      <c r="J2976" s="264" t="s">
        <v>21554</v>
      </c>
      <c r="K2976" s="264" t="s">
        <v>18677</v>
      </c>
    </row>
    <row r="2977" spans="1:11" ht="25.5" x14ac:dyDescent="0.2">
      <c r="A2977" s="261">
        <v>92320</v>
      </c>
      <c r="B2977" s="262" t="s">
        <v>8363</v>
      </c>
      <c r="C2977" s="263" t="s">
        <v>776</v>
      </c>
      <c r="D2977" s="264" t="s">
        <v>14150</v>
      </c>
      <c r="F2977" s="266"/>
      <c r="G2977" s="261" t="s">
        <v>21556</v>
      </c>
      <c r="H2977" s="262" t="s">
        <v>8363</v>
      </c>
      <c r="I2977" s="263" t="s">
        <v>776</v>
      </c>
      <c r="J2977" s="264" t="s">
        <v>14150</v>
      </c>
      <c r="K2977" s="264" t="s">
        <v>9482</v>
      </c>
    </row>
    <row r="2978" spans="1:11" ht="25.5" x14ac:dyDescent="0.2">
      <c r="A2978" s="261">
        <v>92321</v>
      </c>
      <c r="B2978" s="262" t="s">
        <v>8364</v>
      </c>
      <c r="C2978" s="263" t="s">
        <v>776</v>
      </c>
      <c r="D2978" s="264" t="s">
        <v>12910</v>
      </c>
      <c r="F2978" s="266"/>
      <c r="G2978" s="261" t="s">
        <v>21557</v>
      </c>
      <c r="H2978" s="262" t="s">
        <v>8364</v>
      </c>
      <c r="I2978" s="263" t="s">
        <v>776</v>
      </c>
      <c r="J2978" s="264" t="s">
        <v>12910</v>
      </c>
      <c r="K2978" s="264" t="s">
        <v>13857</v>
      </c>
    </row>
    <row r="2979" spans="1:11" ht="25.5" x14ac:dyDescent="0.2">
      <c r="A2979" s="261">
        <v>92322</v>
      </c>
      <c r="B2979" s="262" t="s">
        <v>8365</v>
      </c>
      <c r="C2979" s="263" t="s">
        <v>776</v>
      </c>
      <c r="D2979" s="264" t="s">
        <v>21558</v>
      </c>
      <c r="F2979" s="266"/>
      <c r="G2979" s="261" t="s">
        <v>21559</v>
      </c>
      <c r="H2979" s="262" t="s">
        <v>8365</v>
      </c>
      <c r="I2979" s="263" t="s">
        <v>776</v>
      </c>
      <c r="J2979" s="264" t="s">
        <v>21558</v>
      </c>
      <c r="K2979" s="264" t="s">
        <v>21560</v>
      </c>
    </row>
    <row r="2980" spans="1:11" ht="25.5" x14ac:dyDescent="0.2">
      <c r="A2980" s="261">
        <v>92335</v>
      </c>
      <c r="B2980" s="262" t="s">
        <v>8366</v>
      </c>
      <c r="C2980" s="263" t="s">
        <v>776</v>
      </c>
      <c r="D2980" s="264" t="s">
        <v>21561</v>
      </c>
      <c r="F2980" s="266"/>
      <c r="G2980" s="261" t="s">
        <v>21562</v>
      </c>
      <c r="H2980" s="262" t="s">
        <v>8366</v>
      </c>
      <c r="I2980" s="263" t="s">
        <v>776</v>
      </c>
      <c r="J2980" s="264" t="s">
        <v>21561</v>
      </c>
      <c r="K2980" s="264" t="s">
        <v>14492</v>
      </c>
    </row>
    <row r="2981" spans="1:11" ht="25.5" x14ac:dyDescent="0.2">
      <c r="A2981" s="261">
        <v>92336</v>
      </c>
      <c r="B2981" s="262" t="s">
        <v>8367</v>
      </c>
      <c r="C2981" s="263" t="s">
        <v>776</v>
      </c>
      <c r="D2981" s="264" t="s">
        <v>18840</v>
      </c>
      <c r="F2981" s="266"/>
      <c r="G2981" s="261" t="s">
        <v>21563</v>
      </c>
      <c r="H2981" s="262" t="s">
        <v>8367</v>
      </c>
      <c r="I2981" s="263" t="s">
        <v>776</v>
      </c>
      <c r="J2981" s="264" t="s">
        <v>18840</v>
      </c>
      <c r="K2981" s="264" t="s">
        <v>14094</v>
      </c>
    </row>
    <row r="2982" spans="1:11" ht="25.5" x14ac:dyDescent="0.2">
      <c r="A2982" s="261">
        <v>92337</v>
      </c>
      <c r="B2982" s="262" t="s">
        <v>8369</v>
      </c>
      <c r="C2982" s="263" t="s">
        <v>776</v>
      </c>
      <c r="D2982" s="264" t="s">
        <v>21564</v>
      </c>
      <c r="F2982" s="266"/>
      <c r="G2982" s="261" t="s">
        <v>21565</v>
      </c>
      <c r="H2982" s="262" t="s">
        <v>8369</v>
      </c>
      <c r="I2982" s="263" t="s">
        <v>776</v>
      </c>
      <c r="J2982" s="264" t="s">
        <v>21564</v>
      </c>
      <c r="K2982" s="264" t="s">
        <v>21566</v>
      </c>
    </row>
    <row r="2983" spans="1:11" ht="25.5" x14ac:dyDescent="0.2">
      <c r="A2983" s="261">
        <v>92338</v>
      </c>
      <c r="B2983" s="262" t="s">
        <v>8370</v>
      </c>
      <c r="C2983" s="263" t="s">
        <v>776</v>
      </c>
      <c r="D2983" s="264" t="s">
        <v>21567</v>
      </c>
      <c r="F2983" s="266"/>
      <c r="G2983" s="267" t="s">
        <v>21568</v>
      </c>
      <c r="H2983" s="262" t="s">
        <v>8370</v>
      </c>
      <c r="I2983" s="263" t="s">
        <v>776</v>
      </c>
      <c r="J2983" s="264" t="s">
        <v>21567</v>
      </c>
      <c r="K2983" s="264" t="s">
        <v>21569</v>
      </c>
    </row>
    <row r="2984" spans="1:11" ht="25.5" x14ac:dyDescent="0.2">
      <c r="A2984" s="261">
        <v>92339</v>
      </c>
      <c r="B2984" s="262" t="s">
        <v>8371</v>
      </c>
      <c r="C2984" s="263" t="s">
        <v>776</v>
      </c>
      <c r="D2984" s="264" t="s">
        <v>21570</v>
      </c>
      <c r="F2984" s="266"/>
      <c r="G2984" s="267" t="s">
        <v>21571</v>
      </c>
      <c r="H2984" s="262" t="s">
        <v>8371</v>
      </c>
      <c r="I2984" s="263" t="s">
        <v>776</v>
      </c>
      <c r="J2984" s="264" t="s">
        <v>21570</v>
      </c>
      <c r="K2984" s="264" t="s">
        <v>21572</v>
      </c>
    </row>
    <row r="2985" spans="1:11" ht="25.5" x14ac:dyDescent="0.2">
      <c r="A2985" s="261">
        <v>92341</v>
      </c>
      <c r="B2985" s="262" t="s">
        <v>8372</v>
      </c>
      <c r="C2985" s="263" t="s">
        <v>776</v>
      </c>
      <c r="D2985" s="264" t="s">
        <v>14188</v>
      </c>
      <c r="F2985" s="266"/>
      <c r="G2985" s="267" t="s">
        <v>21573</v>
      </c>
      <c r="H2985" s="262" t="s">
        <v>8372</v>
      </c>
      <c r="I2985" s="263" t="s">
        <v>776</v>
      </c>
      <c r="J2985" s="264" t="s">
        <v>14188</v>
      </c>
      <c r="K2985" s="264" t="s">
        <v>21574</v>
      </c>
    </row>
    <row r="2986" spans="1:11" ht="25.5" x14ac:dyDescent="0.2">
      <c r="A2986" s="261">
        <v>92342</v>
      </c>
      <c r="B2986" s="262" t="s">
        <v>8373</v>
      </c>
      <c r="C2986" s="263" t="s">
        <v>776</v>
      </c>
      <c r="D2986" s="264" t="s">
        <v>21575</v>
      </c>
      <c r="F2986" s="266"/>
      <c r="G2986" s="267" t="s">
        <v>21576</v>
      </c>
      <c r="H2986" s="262" t="s">
        <v>8373</v>
      </c>
      <c r="I2986" s="263" t="s">
        <v>776</v>
      </c>
      <c r="J2986" s="264" t="s">
        <v>21575</v>
      </c>
      <c r="K2986" s="264" t="s">
        <v>21577</v>
      </c>
    </row>
    <row r="2987" spans="1:11" ht="25.5" x14ac:dyDescent="0.2">
      <c r="A2987" s="261">
        <v>92343</v>
      </c>
      <c r="B2987" s="262" t="s">
        <v>8374</v>
      </c>
      <c r="C2987" s="263" t="s">
        <v>776</v>
      </c>
      <c r="D2987" s="264" t="s">
        <v>21578</v>
      </c>
      <c r="F2987" s="266"/>
      <c r="G2987" s="267" t="s">
        <v>21579</v>
      </c>
      <c r="H2987" s="262" t="s">
        <v>8374</v>
      </c>
      <c r="I2987" s="263" t="s">
        <v>776</v>
      </c>
      <c r="J2987" s="264" t="s">
        <v>21578</v>
      </c>
      <c r="K2987" s="264" t="s">
        <v>21580</v>
      </c>
    </row>
    <row r="2988" spans="1:11" ht="25.5" x14ac:dyDescent="0.2">
      <c r="A2988" s="261">
        <v>92361</v>
      </c>
      <c r="B2988" s="262" t="s">
        <v>8375</v>
      </c>
      <c r="C2988" s="263" t="s">
        <v>776</v>
      </c>
      <c r="D2988" s="264" t="s">
        <v>21581</v>
      </c>
      <c r="F2988" s="266"/>
      <c r="G2988" s="261" t="s">
        <v>21582</v>
      </c>
      <c r="H2988" s="262" t="s">
        <v>8375</v>
      </c>
      <c r="I2988" s="263" t="s">
        <v>776</v>
      </c>
      <c r="J2988" s="264" t="s">
        <v>21581</v>
      </c>
      <c r="K2988" s="264" t="s">
        <v>21583</v>
      </c>
    </row>
    <row r="2989" spans="1:11" ht="25.5" x14ac:dyDescent="0.2">
      <c r="A2989" s="261">
        <v>92362</v>
      </c>
      <c r="B2989" s="262" t="s">
        <v>8376</v>
      </c>
      <c r="C2989" s="263" t="s">
        <v>776</v>
      </c>
      <c r="D2989" s="264" t="s">
        <v>21566</v>
      </c>
      <c r="F2989" s="266"/>
      <c r="G2989" s="261" t="s">
        <v>21584</v>
      </c>
      <c r="H2989" s="262" t="s">
        <v>8376</v>
      </c>
      <c r="I2989" s="263" t="s">
        <v>776</v>
      </c>
      <c r="J2989" s="264" t="s">
        <v>21566</v>
      </c>
      <c r="K2989" s="264" t="s">
        <v>21585</v>
      </c>
    </row>
    <row r="2990" spans="1:11" ht="25.5" x14ac:dyDescent="0.2">
      <c r="A2990" s="261">
        <v>92364</v>
      </c>
      <c r="B2990" s="262" t="s">
        <v>8377</v>
      </c>
      <c r="C2990" s="263" t="s">
        <v>776</v>
      </c>
      <c r="D2990" s="264" t="s">
        <v>21586</v>
      </c>
      <c r="F2990" s="266"/>
      <c r="G2990" s="261" t="s">
        <v>21587</v>
      </c>
      <c r="H2990" s="262" t="s">
        <v>8377</v>
      </c>
      <c r="I2990" s="263" t="s">
        <v>776</v>
      </c>
      <c r="J2990" s="264" t="s">
        <v>21586</v>
      </c>
      <c r="K2990" s="264" t="s">
        <v>13992</v>
      </c>
    </row>
    <row r="2991" spans="1:11" ht="25.5" x14ac:dyDescent="0.2">
      <c r="A2991" s="261">
        <v>92365</v>
      </c>
      <c r="B2991" s="262" t="s">
        <v>8379</v>
      </c>
      <c r="C2991" s="263" t="s">
        <v>776</v>
      </c>
      <c r="D2991" s="264" t="s">
        <v>13729</v>
      </c>
      <c r="F2991" s="266"/>
      <c r="G2991" s="261" t="s">
        <v>21588</v>
      </c>
      <c r="H2991" s="262" t="s">
        <v>8379</v>
      </c>
      <c r="I2991" s="263" t="s">
        <v>776</v>
      </c>
      <c r="J2991" s="264" t="s">
        <v>13729</v>
      </c>
      <c r="K2991" s="264" t="s">
        <v>21589</v>
      </c>
    </row>
    <row r="2992" spans="1:11" ht="25.5" x14ac:dyDescent="0.2">
      <c r="A2992" s="261">
        <v>92366</v>
      </c>
      <c r="B2992" s="262" t="s">
        <v>8380</v>
      </c>
      <c r="C2992" s="263" t="s">
        <v>776</v>
      </c>
      <c r="D2992" s="264" t="s">
        <v>8350</v>
      </c>
      <c r="F2992" s="266"/>
      <c r="G2992" s="261" t="s">
        <v>21590</v>
      </c>
      <c r="H2992" s="262" t="s">
        <v>8380</v>
      </c>
      <c r="I2992" s="263" t="s">
        <v>776</v>
      </c>
      <c r="J2992" s="264" t="s">
        <v>8350</v>
      </c>
      <c r="K2992" s="264" t="s">
        <v>17097</v>
      </c>
    </row>
    <row r="2993" spans="1:11" ht="25.5" x14ac:dyDescent="0.2">
      <c r="A2993" s="261">
        <v>92367</v>
      </c>
      <c r="B2993" s="262" t="s">
        <v>8382</v>
      </c>
      <c r="C2993" s="263" t="s">
        <v>776</v>
      </c>
      <c r="D2993" s="264" t="s">
        <v>7878</v>
      </c>
      <c r="F2993" s="266"/>
      <c r="G2993" s="261" t="s">
        <v>21591</v>
      </c>
      <c r="H2993" s="262" t="s">
        <v>8382</v>
      </c>
      <c r="I2993" s="263" t="s">
        <v>776</v>
      </c>
      <c r="J2993" s="264" t="s">
        <v>7878</v>
      </c>
      <c r="K2993" s="264" t="s">
        <v>18929</v>
      </c>
    </row>
    <row r="2994" spans="1:11" ht="25.5" x14ac:dyDescent="0.2">
      <c r="A2994" s="261">
        <v>92368</v>
      </c>
      <c r="B2994" s="262" t="s">
        <v>8383</v>
      </c>
      <c r="C2994" s="263" t="s">
        <v>776</v>
      </c>
      <c r="D2994" s="264" t="s">
        <v>14712</v>
      </c>
      <c r="F2994" s="266"/>
      <c r="G2994" s="261" t="s">
        <v>21592</v>
      </c>
      <c r="H2994" s="262" t="s">
        <v>8383</v>
      </c>
      <c r="I2994" s="263" t="s">
        <v>776</v>
      </c>
      <c r="J2994" s="264" t="s">
        <v>14712</v>
      </c>
      <c r="K2994" s="264" t="s">
        <v>21593</v>
      </c>
    </row>
    <row r="2995" spans="1:11" ht="25.5" x14ac:dyDescent="0.2">
      <c r="A2995" s="261">
        <v>92648</v>
      </c>
      <c r="B2995" s="262" t="s">
        <v>8384</v>
      </c>
      <c r="C2995" s="263" t="s">
        <v>776</v>
      </c>
      <c r="D2995" s="264" t="s">
        <v>21594</v>
      </c>
      <c r="F2995" s="266"/>
      <c r="G2995" s="261" t="s">
        <v>21595</v>
      </c>
      <c r="H2995" s="262" t="s">
        <v>8384</v>
      </c>
      <c r="I2995" s="263" t="s">
        <v>776</v>
      </c>
      <c r="J2995" s="264" t="s">
        <v>21594</v>
      </c>
      <c r="K2995" s="264" t="s">
        <v>21596</v>
      </c>
    </row>
    <row r="2996" spans="1:11" ht="25.5" x14ac:dyDescent="0.2">
      <c r="A2996" s="261">
        <v>92649</v>
      </c>
      <c r="B2996" s="262" t="s">
        <v>8385</v>
      </c>
      <c r="C2996" s="263" t="s">
        <v>776</v>
      </c>
      <c r="D2996" s="264" t="s">
        <v>14440</v>
      </c>
      <c r="F2996" s="266"/>
      <c r="G2996" s="261" t="s">
        <v>21597</v>
      </c>
      <c r="H2996" s="262" t="s">
        <v>8385</v>
      </c>
      <c r="I2996" s="263" t="s">
        <v>776</v>
      </c>
      <c r="J2996" s="264" t="s">
        <v>14440</v>
      </c>
      <c r="K2996" s="264" t="s">
        <v>14711</v>
      </c>
    </row>
    <row r="2997" spans="1:11" ht="25.5" x14ac:dyDescent="0.2">
      <c r="A2997" s="261">
        <v>92650</v>
      </c>
      <c r="B2997" s="262" t="s">
        <v>8386</v>
      </c>
      <c r="C2997" s="263" t="s">
        <v>776</v>
      </c>
      <c r="D2997" s="264" t="s">
        <v>15210</v>
      </c>
      <c r="F2997" s="266"/>
      <c r="G2997" s="261" t="s">
        <v>21598</v>
      </c>
      <c r="H2997" s="262" t="s">
        <v>8386</v>
      </c>
      <c r="I2997" s="263" t="s">
        <v>776</v>
      </c>
      <c r="J2997" s="264" t="s">
        <v>15210</v>
      </c>
      <c r="K2997" s="264" t="s">
        <v>21599</v>
      </c>
    </row>
    <row r="2998" spans="1:11" ht="25.5" x14ac:dyDescent="0.2">
      <c r="A2998" s="261">
        <v>92652</v>
      </c>
      <c r="B2998" s="262" t="s">
        <v>8387</v>
      </c>
      <c r="C2998" s="263" t="s">
        <v>776</v>
      </c>
      <c r="D2998" s="264" t="s">
        <v>13212</v>
      </c>
      <c r="F2998" s="266"/>
      <c r="G2998" s="261" t="s">
        <v>21600</v>
      </c>
      <c r="H2998" s="262" t="s">
        <v>8387</v>
      </c>
      <c r="I2998" s="263" t="s">
        <v>776</v>
      </c>
      <c r="J2998" s="264" t="s">
        <v>13212</v>
      </c>
      <c r="K2998" s="264" t="s">
        <v>14076</v>
      </c>
    </row>
    <row r="2999" spans="1:11" ht="25.5" x14ac:dyDescent="0.2">
      <c r="A2999" s="261">
        <v>92653</v>
      </c>
      <c r="B2999" s="262" t="s">
        <v>8389</v>
      </c>
      <c r="C2999" s="263" t="s">
        <v>776</v>
      </c>
      <c r="D2999" s="264" t="s">
        <v>21601</v>
      </c>
      <c r="F2999" s="266"/>
      <c r="G2999" s="261" t="s">
        <v>21602</v>
      </c>
      <c r="H2999" s="262" t="s">
        <v>8389</v>
      </c>
      <c r="I2999" s="263" t="s">
        <v>776</v>
      </c>
      <c r="J2999" s="264" t="s">
        <v>21601</v>
      </c>
      <c r="K2999" s="264" t="s">
        <v>13427</v>
      </c>
    </row>
    <row r="3000" spans="1:11" ht="25.5" x14ac:dyDescent="0.2">
      <c r="A3000" s="261">
        <v>92654</v>
      </c>
      <c r="B3000" s="262" t="s">
        <v>8390</v>
      </c>
      <c r="C3000" s="263" t="s">
        <v>776</v>
      </c>
      <c r="D3000" s="264" t="s">
        <v>13546</v>
      </c>
      <c r="F3000" s="266"/>
      <c r="G3000" s="261" t="s">
        <v>21603</v>
      </c>
      <c r="H3000" s="262" t="s">
        <v>8390</v>
      </c>
      <c r="I3000" s="263" t="s">
        <v>776</v>
      </c>
      <c r="J3000" s="264" t="s">
        <v>13546</v>
      </c>
      <c r="K3000" s="264" t="s">
        <v>14148</v>
      </c>
    </row>
    <row r="3001" spans="1:11" ht="25.5" x14ac:dyDescent="0.2">
      <c r="A3001" s="261">
        <v>92655</v>
      </c>
      <c r="B3001" s="262" t="s">
        <v>8391</v>
      </c>
      <c r="C3001" s="263" t="s">
        <v>776</v>
      </c>
      <c r="D3001" s="264" t="s">
        <v>13401</v>
      </c>
      <c r="F3001" s="266"/>
      <c r="G3001" s="261" t="s">
        <v>21604</v>
      </c>
      <c r="H3001" s="262" t="s">
        <v>8391</v>
      </c>
      <c r="I3001" s="263" t="s">
        <v>776</v>
      </c>
      <c r="J3001" s="264" t="s">
        <v>13401</v>
      </c>
      <c r="K3001" s="264" t="s">
        <v>21605</v>
      </c>
    </row>
    <row r="3002" spans="1:11" ht="25.5" x14ac:dyDescent="0.2">
      <c r="A3002" s="261">
        <v>92656</v>
      </c>
      <c r="B3002" s="262" t="s">
        <v>8392</v>
      </c>
      <c r="C3002" s="263" t="s">
        <v>776</v>
      </c>
      <c r="D3002" s="264" t="s">
        <v>21347</v>
      </c>
      <c r="F3002" s="266"/>
      <c r="G3002" s="261" t="s">
        <v>21606</v>
      </c>
      <c r="H3002" s="262" t="s">
        <v>8392</v>
      </c>
      <c r="I3002" s="263" t="s">
        <v>776</v>
      </c>
      <c r="J3002" s="264" t="s">
        <v>21347</v>
      </c>
      <c r="K3002" s="264" t="s">
        <v>14443</v>
      </c>
    </row>
    <row r="3003" spans="1:11" ht="25.5" x14ac:dyDescent="0.2">
      <c r="A3003" s="261">
        <v>92687</v>
      </c>
      <c r="B3003" s="262" t="s">
        <v>8393</v>
      </c>
      <c r="C3003" s="263" t="s">
        <v>776</v>
      </c>
      <c r="D3003" s="264" t="s">
        <v>13349</v>
      </c>
      <c r="F3003" s="266"/>
      <c r="G3003" s="261" t="s">
        <v>21607</v>
      </c>
      <c r="H3003" s="262" t="s">
        <v>8393</v>
      </c>
      <c r="I3003" s="263" t="s">
        <v>776</v>
      </c>
      <c r="J3003" s="264" t="s">
        <v>13349</v>
      </c>
      <c r="K3003" s="264" t="s">
        <v>9499</v>
      </c>
    </row>
    <row r="3004" spans="1:11" ht="25.5" x14ac:dyDescent="0.2">
      <c r="A3004" s="261">
        <v>92688</v>
      </c>
      <c r="B3004" s="262" t="s">
        <v>8395</v>
      </c>
      <c r="C3004" s="263" t="s">
        <v>776</v>
      </c>
      <c r="D3004" s="264" t="s">
        <v>5819</v>
      </c>
      <c r="F3004" s="266"/>
      <c r="G3004" s="261" t="s">
        <v>21608</v>
      </c>
      <c r="H3004" s="262" t="s">
        <v>8395</v>
      </c>
      <c r="I3004" s="263" t="s">
        <v>776</v>
      </c>
      <c r="J3004" s="264" t="s">
        <v>5819</v>
      </c>
      <c r="K3004" s="264" t="s">
        <v>4256</v>
      </c>
    </row>
    <row r="3005" spans="1:11" ht="25.5" x14ac:dyDescent="0.2">
      <c r="A3005" s="261">
        <v>92689</v>
      </c>
      <c r="B3005" s="262" t="s">
        <v>8396</v>
      </c>
      <c r="C3005" s="263" t="s">
        <v>776</v>
      </c>
      <c r="D3005" s="264" t="s">
        <v>14755</v>
      </c>
      <c r="F3005" s="266"/>
      <c r="G3005" s="261" t="s">
        <v>21609</v>
      </c>
      <c r="H3005" s="262" t="s">
        <v>8396</v>
      </c>
      <c r="I3005" s="263" t="s">
        <v>776</v>
      </c>
      <c r="J3005" s="264" t="s">
        <v>14755</v>
      </c>
      <c r="K3005" s="264" t="s">
        <v>9169</v>
      </c>
    </row>
    <row r="3006" spans="1:11" ht="25.5" x14ac:dyDescent="0.2">
      <c r="A3006" s="261">
        <v>92690</v>
      </c>
      <c r="B3006" s="262" t="s">
        <v>8397</v>
      </c>
      <c r="C3006" s="263" t="s">
        <v>776</v>
      </c>
      <c r="D3006" s="264" t="s">
        <v>14274</v>
      </c>
      <c r="F3006" s="266"/>
      <c r="G3006" s="261" t="s">
        <v>21610</v>
      </c>
      <c r="H3006" s="262" t="s">
        <v>8397</v>
      </c>
      <c r="I3006" s="263" t="s">
        <v>776</v>
      </c>
      <c r="J3006" s="264" t="s">
        <v>14274</v>
      </c>
      <c r="K3006" s="264" t="s">
        <v>18679</v>
      </c>
    </row>
    <row r="3007" spans="1:11" ht="38.25" x14ac:dyDescent="0.2">
      <c r="A3007" s="261">
        <v>94462</v>
      </c>
      <c r="B3007" s="262" t="s">
        <v>8398</v>
      </c>
      <c r="C3007" s="263" t="s">
        <v>776</v>
      </c>
      <c r="D3007" s="264" t="s">
        <v>21611</v>
      </c>
      <c r="F3007" s="266"/>
      <c r="G3007" s="261" t="s">
        <v>21612</v>
      </c>
      <c r="H3007" s="262" t="s">
        <v>8398</v>
      </c>
      <c r="I3007" s="263" t="s">
        <v>776</v>
      </c>
      <c r="J3007" s="264" t="s">
        <v>21611</v>
      </c>
      <c r="K3007" s="264" t="s">
        <v>21613</v>
      </c>
    </row>
    <row r="3008" spans="1:11" ht="38.25" x14ac:dyDescent="0.2">
      <c r="A3008" s="261">
        <v>94463</v>
      </c>
      <c r="B3008" s="262" t="s">
        <v>8399</v>
      </c>
      <c r="C3008" s="263" t="s">
        <v>776</v>
      </c>
      <c r="D3008" s="264" t="s">
        <v>21614</v>
      </c>
      <c r="F3008" s="266"/>
      <c r="G3008" s="261" t="s">
        <v>21615</v>
      </c>
      <c r="H3008" s="262" t="s">
        <v>8399</v>
      </c>
      <c r="I3008" s="263" t="s">
        <v>776</v>
      </c>
      <c r="J3008" s="264" t="s">
        <v>21614</v>
      </c>
      <c r="K3008" s="264" t="s">
        <v>21616</v>
      </c>
    </row>
    <row r="3009" spans="1:11" ht="38.25" x14ac:dyDescent="0.2">
      <c r="A3009" s="261">
        <v>94464</v>
      </c>
      <c r="B3009" s="262" t="s">
        <v>8400</v>
      </c>
      <c r="C3009" s="263" t="s">
        <v>776</v>
      </c>
      <c r="D3009" s="264" t="s">
        <v>21617</v>
      </c>
      <c r="F3009" s="266"/>
      <c r="G3009" s="261" t="s">
        <v>21618</v>
      </c>
      <c r="H3009" s="262" t="s">
        <v>8400</v>
      </c>
      <c r="I3009" s="263" t="s">
        <v>776</v>
      </c>
      <c r="J3009" s="264" t="s">
        <v>21617</v>
      </c>
      <c r="K3009" s="264" t="s">
        <v>14251</v>
      </c>
    </row>
    <row r="3010" spans="1:11" ht="38.25" x14ac:dyDescent="0.2">
      <c r="A3010" s="261">
        <v>94602</v>
      </c>
      <c r="B3010" s="262" t="s">
        <v>8401</v>
      </c>
      <c r="C3010" s="263" t="s">
        <v>776</v>
      </c>
      <c r="D3010" s="264" t="s">
        <v>18401</v>
      </c>
      <c r="F3010" s="266"/>
      <c r="G3010" s="261" t="s">
        <v>21619</v>
      </c>
      <c r="H3010" s="262" t="s">
        <v>8401</v>
      </c>
      <c r="I3010" s="263" t="s">
        <v>776</v>
      </c>
      <c r="J3010" s="264" t="s">
        <v>18401</v>
      </c>
      <c r="K3010" s="264" t="s">
        <v>21620</v>
      </c>
    </row>
    <row r="3011" spans="1:11" ht="38.25" x14ac:dyDescent="0.2">
      <c r="A3011" s="261">
        <v>94603</v>
      </c>
      <c r="B3011" s="262" t="s">
        <v>8402</v>
      </c>
      <c r="C3011" s="263" t="s">
        <v>776</v>
      </c>
      <c r="D3011" s="264" t="s">
        <v>19727</v>
      </c>
      <c r="F3011" s="266"/>
      <c r="G3011" s="261" t="s">
        <v>21621</v>
      </c>
      <c r="H3011" s="262" t="s">
        <v>8402</v>
      </c>
      <c r="I3011" s="263" t="s">
        <v>776</v>
      </c>
      <c r="J3011" s="264" t="s">
        <v>19727</v>
      </c>
      <c r="K3011" s="264" t="s">
        <v>21622</v>
      </c>
    </row>
    <row r="3012" spans="1:11" ht="38.25" x14ac:dyDescent="0.2">
      <c r="A3012" s="261">
        <v>94604</v>
      </c>
      <c r="B3012" s="262" t="s">
        <v>8403</v>
      </c>
      <c r="C3012" s="263" t="s">
        <v>776</v>
      </c>
      <c r="D3012" s="264" t="s">
        <v>21623</v>
      </c>
      <c r="F3012" s="266"/>
      <c r="G3012" s="261" t="s">
        <v>21624</v>
      </c>
      <c r="H3012" s="262" t="s">
        <v>8403</v>
      </c>
      <c r="I3012" s="263" t="s">
        <v>776</v>
      </c>
      <c r="J3012" s="264" t="s">
        <v>21623</v>
      </c>
      <c r="K3012" s="264" t="s">
        <v>21625</v>
      </c>
    </row>
    <row r="3013" spans="1:11" ht="38.25" x14ac:dyDescent="0.2">
      <c r="A3013" s="261">
        <v>94605</v>
      </c>
      <c r="B3013" s="262" t="s">
        <v>8404</v>
      </c>
      <c r="C3013" s="263" t="s">
        <v>776</v>
      </c>
      <c r="D3013" s="264" t="s">
        <v>21626</v>
      </c>
      <c r="F3013" s="266"/>
      <c r="G3013" s="261" t="s">
        <v>21627</v>
      </c>
      <c r="H3013" s="262" t="s">
        <v>8404</v>
      </c>
      <c r="I3013" s="263" t="s">
        <v>776</v>
      </c>
      <c r="J3013" s="264" t="s">
        <v>21626</v>
      </c>
      <c r="K3013" s="264" t="s">
        <v>21628</v>
      </c>
    </row>
    <row r="3014" spans="1:11" ht="25.5" x14ac:dyDescent="0.2">
      <c r="A3014" s="261">
        <v>94648</v>
      </c>
      <c r="B3014" s="262" t="s">
        <v>8405</v>
      </c>
      <c r="C3014" s="263" t="s">
        <v>776</v>
      </c>
      <c r="D3014" s="264" t="s">
        <v>8904</v>
      </c>
      <c r="F3014" s="266"/>
      <c r="G3014" s="261" t="s">
        <v>21629</v>
      </c>
      <c r="H3014" s="262" t="s">
        <v>8405</v>
      </c>
      <c r="I3014" s="263" t="s">
        <v>776</v>
      </c>
      <c r="J3014" s="264" t="s">
        <v>8904</v>
      </c>
      <c r="K3014" s="264" t="s">
        <v>21630</v>
      </c>
    </row>
    <row r="3015" spans="1:11" ht="25.5" x14ac:dyDescent="0.2">
      <c r="A3015" s="261">
        <v>94649</v>
      </c>
      <c r="B3015" s="262" t="s">
        <v>8407</v>
      </c>
      <c r="C3015" s="263" t="s">
        <v>776</v>
      </c>
      <c r="D3015" s="264" t="s">
        <v>7106</v>
      </c>
      <c r="F3015" s="266"/>
      <c r="G3015" s="261" t="s">
        <v>21631</v>
      </c>
      <c r="H3015" s="262" t="s">
        <v>8407</v>
      </c>
      <c r="I3015" s="263" t="s">
        <v>776</v>
      </c>
      <c r="J3015" s="264" t="s">
        <v>7106</v>
      </c>
      <c r="K3015" s="264" t="s">
        <v>21632</v>
      </c>
    </row>
    <row r="3016" spans="1:11" ht="25.5" x14ac:dyDescent="0.2">
      <c r="A3016" s="261">
        <v>94650</v>
      </c>
      <c r="B3016" s="262" t="s">
        <v>8408</v>
      </c>
      <c r="C3016" s="263" t="s">
        <v>776</v>
      </c>
      <c r="D3016" s="264" t="s">
        <v>13122</v>
      </c>
      <c r="F3016" s="266"/>
      <c r="G3016" s="261" t="s">
        <v>21633</v>
      </c>
      <c r="H3016" s="262" t="s">
        <v>8408</v>
      </c>
      <c r="I3016" s="263" t="s">
        <v>776</v>
      </c>
      <c r="J3016" s="264" t="s">
        <v>13122</v>
      </c>
      <c r="K3016" s="264" t="s">
        <v>11018</v>
      </c>
    </row>
    <row r="3017" spans="1:11" ht="25.5" x14ac:dyDescent="0.2">
      <c r="A3017" s="261">
        <v>94651</v>
      </c>
      <c r="B3017" s="262" t="s">
        <v>8409</v>
      </c>
      <c r="C3017" s="263" t="s">
        <v>776</v>
      </c>
      <c r="D3017" s="264" t="s">
        <v>13228</v>
      </c>
      <c r="F3017" s="266"/>
      <c r="G3017" s="261" t="s">
        <v>21634</v>
      </c>
      <c r="H3017" s="262" t="s">
        <v>8409</v>
      </c>
      <c r="I3017" s="263" t="s">
        <v>776</v>
      </c>
      <c r="J3017" s="264" t="s">
        <v>13228</v>
      </c>
      <c r="K3017" s="264" t="s">
        <v>8918</v>
      </c>
    </row>
    <row r="3018" spans="1:11" ht="25.5" x14ac:dyDescent="0.2">
      <c r="A3018" s="261">
        <v>94652</v>
      </c>
      <c r="B3018" s="262" t="s">
        <v>8411</v>
      </c>
      <c r="C3018" s="263" t="s">
        <v>776</v>
      </c>
      <c r="D3018" s="264" t="s">
        <v>9410</v>
      </c>
      <c r="F3018" s="266"/>
      <c r="G3018" s="261" t="s">
        <v>21635</v>
      </c>
      <c r="H3018" s="262" t="s">
        <v>8411</v>
      </c>
      <c r="I3018" s="263" t="s">
        <v>776</v>
      </c>
      <c r="J3018" s="264" t="s">
        <v>9410</v>
      </c>
      <c r="K3018" s="264" t="s">
        <v>21636</v>
      </c>
    </row>
    <row r="3019" spans="1:11" ht="25.5" x14ac:dyDescent="0.2">
      <c r="A3019" s="261">
        <v>94653</v>
      </c>
      <c r="B3019" s="262" t="s">
        <v>8413</v>
      </c>
      <c r="C3019" s="263" t="s">
        <v>776</v>
      </c>
      <c r="D3019" s="264" t="s">
        <v>17069</v>
      </c>
      <c r="F3019" s="266"/>
      <c r="G3019" s="261" t="s">
        <v>21637</v>
      </c>
      <c r="H3019" s="262" t="s">
        <v>8413</v>
      </c>
      <c r="I3019" s="263" t="s">
        <v>776</v>
      </c>
      <c r="J3019" s="264" t="s">
        <v>17069</v>
      </c>
      <c r="K3019" s="264" t="s">
        <v>21638</v>
      </c>
    </row>
    <row r="3020" spans="1:11" ht="25.5" x14ac:dyDescent="0.2">
      <c r="A3020" s="261">
        <v>94654</v>
      </c>
      <c r="B3020" s="262" t="s">
        <v>8414</v>
      </c>
      <c r="C3020" s="263" t="s">
        <v>776</v>
      </c>
      <c r="D3020" s="264" t="s">
        <v>4880</v>
      </c>
      <c r="F3020" s="266"/>
      <c r="G3020" s="261" t="s">
        <v>21639</v>
      </c>
      <c r="H3020" s="262" t="s">
        <v>8414</v>
      </c>
      <c r="I3020" s="263" t="s">
        <v>776</v>
      </c>
      <c r="J3020" s="264" t="s">
        <v>4880</v>
      </c>
      <c r="K3020" s="264" t="s">
        <v>21640</v>
      </c>
    </row>
    <row r="3021" spans="1:11" ht="25.5" x14ac:dyDescent="0.2">
      <c r="A3021" s="261">
        <v>94655</v>
      </c>
      <c r="B3021" s="262" t="s">
        <v>8416</v>
      </c>
      <c r="C3021" s="263" t="s">
        <v>776</v>
      </c>
      <c r="D3021" s="264" t="s">
        <v>21641</v>
      </c>
      <c r="F3021" s="266"/>
      <c r="G3021" s="261" t="s">
        <v>21642</v>
      </c>
      <c r="H3021" s="262" t="s">
        <v>8416</v>
      </c>
      <c r="I3021" s="263" t="s">
        <v>776</v>
      </c>
      <c r="J3021" s="264" t="s">
        <v>21641</v>
      </c>
      <c r="K3021" s="264" t="s">
        <v>7977</v>
      </c>
    </row>
    <row r="3022" spans="1:11" ht="25.5" x14ac:dyDescent="0.2">
      <c r="A3022" s="261">
        <v>94716</v>
      </c>
      <c r="B3022" s="262" t="s">
        <v>8417</v>
      </c>
      <c r="C3022" s="263" t="s">
        <v>776</v>
      </c>
      <c r="D3022" s="264" t="s">
        <v>9364</v>
      </c>
      <c r="F3022" s="266"/>
      <c r="G3022" s="261" t="s">
        <v>21643</v>
      </c>
      <c r="H3022" s="262" t="s">
        <v>8417</v>
      </c>
      <c r="I3022" s="263" t="s">
        <v>776</v>
      </c>
      <c r="J3022" s="264" t="s">
        <v>9364</v>
      </c>
      <c r="K3022" s="264" t="s">
        <v>7996</v>
      </c>
    </row>
    <row r="3023" spans="1:11" ht="25.5" x14ac:dyDescent="0.2">
      <c r="A3023" s="261">
        <v>94717</v>
      </c>
      <c r="B3023" s="262" t="s">
        <v>8419</v>
      </c>
      <c r="C3023" s="263" t="s">
        <v>776</v>
      </c>
      <c r="D3023" s="264" t="s">
        <v>13669</v>
      </c>
      <c r="F3023" s="266"/>
      <c r="G3023" s="261" t="s">
        <v>21644</v>
      </c>
      <c r="H3023" s="262" t="s">
        <v>8419</v>
      </c>
      <c r="I3023" s="263" t="s">
        <v>776</v>
      </c>
      <c r="J3023" s="264" t="s">
        <v>13669</v>
      </c>
      <c r="K3023" s="264" t="s">
        <v>12925</v>
      </c>
    </row>
    <row r="3024" spans="1:11" ht="25.5" x14ac:dyDescent="0.2">
      <c r="A3024" s="261">
        <v>94718</v>
      </c>
      <c r="B3024" s="262" t="s">
        <v>8420</v>
      </c>
      <c r="C3024" s="263" t="s">
        <v>776</v>
      </c>
      <c r="D3024" s="264" t="s">
        <v>12596</v>
      </c>
      <c r="F3024" s="266"/>
      <c r="G3024" s="261" t="s">
        <v>21645</v>
      </c>
      <c r="H3024" s="262" t="s">
        <v>8420</v>
      </c>
      <c r="I3024" s="263" t="s">
        <v>776</v>
      </c>
      <c r="J3024" s="264" t="s">
        <v>12596</v>
      </c>
      <c r="K3024" s="264" t="s">
        <v>18031</v>
      </c>
    </row>
    <row r="3025" spans="1:11" ht="25.5" x14ac:dyDescent="0.2">
      <c r="A3025" s="261">
        <v>94719</v>
      </c>
      <c r="B3025" s="262" t="s">
        <v>8422</v>
      </c>
      <c r="C3025" s="263" t="s">
        <v>776</v>
      </c>
      <c r="D3025" s="264" t="s">
        <v>14766</v>
      </c>
      <c r="F3025" s="266"/>
      <c r="G3025" s="261" t="s">
        <v>21646</v>
      </c>
      <c r="H3025" s="262" t="s">
        <v>8422</v>
      </c>
      <c r="I3025" s="263" t="s">
        <v>776</v>
      </c>
      <c r="J3025" s="264" t="s">
        <v>14766</v>
      </c>
      <c r="K3025" s="264" t="s">
        <v>21647</v>
      </c>
    </row>
    <row r="3026" spans="1:11" ht="25.5" x14ac:dyDescent="0.2">
      <c r="A3026" s="261">
        <v>94720</v>
      </c>
      <c r="B3026" s="262" t="s">
        <v>8423</v>
      </c>
      <c r="C3026" s="263" t="s">
        <v>776</v>
      </c>
      <c r="D3026" s="264" t="s">
        <v>21648</v>
      </c>
      <c r="F3026" s="266"/>
      <c r="G3026" s="261" t="s">
        <v>21649</v>
      </c>
      <c r="H3026" s="262" t="s">
        <v>8423</v>
      </c>
      <c r="I3026" s="263" t="s">
        <v>776</v>
      </c>
      <c r="J3026" s="264" t="s">
        <v>21648</v>
      </c>
      <c r="K3026" s="264" t="s">
        <v>21650</v>
      </c>
    </row>
    <row r="3027" spans="1:11" ht="25.5" x14ac:dyDescent="0.2">
      <c r="A3027" s="261">
        <v>94721</v>
      </c>
      <c r="B3027" s="262" t="s">
        <v>8424</v>
      </c>
      <c r="C3027" s="263" t="s">
        <v>776</v>
      </c>
      <c r="D3027" s="264" t="s">
        <v>19653</v>
      </c>
      <c r="F3027" s="266"/>
      <c r="G3027" s="261" t="s">
        <v>21651</v>
      </c>
      <c r="H3027" s="262" t="s">
        <v>8424</v>
      </c>
      <c r="I3027" s="263" t="s">
        <v>776</v>
      </c>
      <c r="J3027" s="264" t="s">
        <v>19653</v>
      </c>
      <c r="K3027" s="264" t="s">
        <v>18724</v>
      </c>
    </row>
    <row r="3028" spans="1:11" ht="25.5" x14ac:dyDescent="0.2">
      <c r="A3028" s="261">
        <v>94722</v>
      </c>
      <c r="B3028" s="262" t="s">
        <v>8425</v>
      </c>
      <c r="C3028" s="263" t="s">
        <v>776</v>
      </c>
      <c r="D3028" s="264" t="s">
        <v>21652</v>
      </c>
      <c r="F3028" s="266"/>
      <c r="G3028" s="261" t="s">
        <v>21653</v>
      </c>
      <c r="H3028" s="262" t="s">
        <v>8425</v>
      </c>
      <c r="I3028" s="263" t="s">
        <v>776</v>
      </c>
      <c r="J3028" s="264" t="s">
        <v>21652</v>
      </c>
      <c r="K3028" s="264" t="s">
        <v>14431</v>
      </c>
    </row>
    <row r="3029" spans="1:11" ht="25.5" x14ac:dyDescent="0.2">
      <c r="A3029" s="261">
        <v>95697</v>
      </c>
      <c r="B3029" s="262" t="s">
        <v>8426</v>
      </c>
      <c r="C3029" s="263" t="s">
        <v>776</v>
      </c>
      <c r="D3029" s="264" t="s">
        <v>16288</v>
      </c>
      <c r="F3029" s="266"/>
      <c r="G3029" s="261" t="s">
        <v>21654</v>
      </c>
      <c r="H3029" s="262" t="s">
        <v>8426</v>
      </c>
      <c r="I3029" s="263" t="s">
        <v>776</v>
      </c>
      <c r="J3029" s="264" t="s">
        <v>16288</v>
      </c>
      <c r="K3029" s="264" t="s">
        <v>14518</v>
      </c>
    </row>
    <row r="3030" spans="1:11" ht="25.5" x14ac:dyDescent="0.2">
      <c r="A3030" s="261">
        <v>96635</v>
      </c>
      <c r="B3030" s="262" t="s">
        <v>8427</v>
      </c>
      <c r="C3030" s="263" t="s">
        <v>776</v>
      </c>
      <c r="D3030" s="264" t="s">
        <v>13152</v>
      </c>
      <c r="F3030" s="266"/>
      <c r="G3030" s="261" t="s">
        <v>21655</v>
      </c>
      <c r="H3030" s="262" t="s">
        <v>8427</v>
      </c>
      <c r="I3030" s="263" t="s">
        <v>776</v>
      </c>
      <c r="J3030" s="264" t="s">
        <v>13152</v>
      </c>
      <c r="K3030" s="264" t="s">
        <v>21656</v>
      </c>
    </row>
    <row r="3031" spans="1:11" ht="25.5" x14ac:dyDescent="0.2">
      <c r="A3031" s="261">
        <v>96636</v>
      </c>
      <c r="B3031" s="262" t="s">
        <v>8428</v>
      </c>
      <c r="C3031" s="263" t="s">
        <v>776</v>
      </c>
      <c r="D3031" s="264" t="s">
        <v>6959</v>
      </c>
      <c r="F3031" s="266"/>
      <c r="G3031" s="261" t="s">
        <v>21657</v>
      </c>
      <c r="H3031" s="262" t="s">
        <v>8428</v>
      </c>
      <c r="I3031" s="263" t="s">
        <v>776</v>
      </c>
      <c r="J3031" s="264" t="s">
        <v>6959</v>
      </c>
      <c r="K3031" s="264" t="s">
        <v>12741</v>
      </c>
    </row>
    <row r="3032" spans="1:11" ht="25.5" x14ac:dyDescent="0.2">
      <c r="A3032" s="261">
        <v>96644</v>
      </c>
      <c r="B3032" s="262" t="s">
        <v>8430</v>
      </c>
      <c r="C3032" s="263" t="s">
        <v>776</v>
      </c>
      <c r="D3032" s="264" t="s">
        <v>12576</v>
      </c>
      <c r="F3032" s="266"/>
      <c r="G3032" s="261" t="s">
        <v>21658</v>
      </c>
      <c r="H3032" s="262" t="s">
        <v>8430</v>
      </c>
      <c r="I3032" s="263" t="s">
        <v>776</v>
      </c>
      <c r="J3032" s="264" t="s">
        <v>12576</v>
      </c>
      <c r="K3032" s="264" t="s">
        <v>8285</v>
      </c>
    </row>
    <row r="3033" spans="1:11" ht="25.5" x14ac:dyDescent="0.2">
      <c r="A3033" s="261">
        <v>96645</v>
      </c>
      <c r="B3033" s="262" t="s">
        <v>8431</v>
      </c>
      <c r="C3033" s="263" t="s">
        <v>776</v>
      </c>
      <c r="D3033" s="264" t="s">
        <v>21659</v>
      </c>
      <c r="F3033" s="266"/>
      <c r="G3033" s="261" t="s">
        <v>21660</v>
      </c>
      <c r="H3033" s="262" t="s">
        <v>8431</v>
      </c>
      <c r="I3033" s="263" t="s">
        <v>776</v>
      </c>
      <c r="J3033" s="264" t="s">
        <v>21659</v>
      </c>
      <c r="K3033" s="264" t="s">
        <v>8800</v>
      </c>
    </row>
    <row r="3034" spans="1:11" ht="25.5" x14ac:dyDescent="0.2">
      <c r="A3034" s="261">
        <v>96646</v>
      </c>
      <c r="B3034" s="262" t="s">
        <v>8432</v>
      </c>
      <c r="C3034" s="263" t="s">
        <v>776</v>
      </c>
      <c r="D3034" s="264" t="s">
        <v>14581</v>
      </c>
      <c r="F3034" s="266"/>
      <c r="G3034" s="261" t="s">
        <v>21661</v>
      </c>
      <c r="H3034" s="262" t="s">
        <v>8432</v>
      </c>
      <c r="I3034" s="263" t="s">
        <v>776</v>
      </c>
      <c r="J3034" s="264" t="s">
        <v>14581</v>
      </c>
      <c r="K3034" s="264" t="s">
        <v>21662</v>
      </c>
    </row>
    <row r="3035" spans="1:11" ht="25.5" x14ac:dyDescent="0.2">
      <c r="A3035" s="261">
        <v>96647</v>
      </c>
      <c r="B3035" s="262" t="s">
        <v>8434</v>
      </c>
      <c r="C3035" s="263" t="s">
        <v>776</v>
      </c>
      <c r="D3035" s="264" t="s">
        <v>13587</v>
      </c>
      <c r="F3035" s="266"/>
      <c r="G3035" s="261" t="s">
        <v>21663</v>
      </c>
      <c r="H3035" s="262" t="s">
        <v>8434</v>
      </c>
      <c r="I3035" s="263" t="s">
        <v>776</v>
      </c>
      <c r="J3035" s="264" t="s">
        <v>13587</v>
      </c>
      <c r="K3035" s="264" t="s">
        <v>4686</v>
      </c>
    </row>
    <row r="3036" spans="1:11" ht="25.5" x14ac:dyDescent="0.2">
      <c r="A3036" s="261">
        <v>96648</v>
      </c>
      <c r="B3036" s="262" t="s">
        <v>8436</v>
      </c>
      <c r="C3036" s="263" t="s">
        <v>776</v>
      </c>
      <c r="D3036" s="264" t="s">
        <v>20467</v>
      </c>
      <c r="F3036" s="266"/>
      <c r="G3036" s="261" t="s">
        <v>21664</v>
      </c>
      <c r="H3036" s="262" t="s">
        <v>8436</v>
      </c>
      <c r="I3036" s="263" t="s">
        <v>776</v>
      </c>
      <c r="J3036" s="264" t="s">
        <v>20467</v>
      </c>
      <c r="K3036" s="264" t="s">
        <v>10373</v>
      </c>
    </row>
    <row r="3037" spans="1:11" ht="25.5" x14ac:dyDescent="0.2">
      <c r="A3037" s="261">
        <v>96649</v>
      </c>
      <c r="B3037" s="262" t="s">
        <v>8438</v>
      </c>
      <c r="C3037" s="263" t="s">
        <v>776</v>
      </c>
      <c r="D3037" s="264" t="s">
        <v>21665</v>
      </c>
      <c r="F3037" s="266"/>
      <c r="G3037" s="261" t="s">
        <v>21666</v>
      </c>
      <c r="H3037" s="262" t="s">
        <v>8438</v>
      </c>
      <c r="I3037" s="263" t="s">
        <v>776</v>
      </c>
      <c r="J3037" s="264" t="s">
        <v>21665</v>
      </c>
      <c r="K3037" s="264" t="s">
        <v>21667</v>
      </c>
    </row>
    <row r="3038" spans="1:11" ht="25.5" x14ac:dyDescent="0.2">
      <c r="A3038" s="261">
        <v>96668</v>
      </c>
      <c r="B3038" s="262" t="s">
        <v>8439</v>
      </c>
      <c r="C3038" s="263" t="s">
        <v>776</v>
      </c>
      <c r="D3038" s="264" t="s">
        <v>13645</v>
      </c>
      <c r="F3038" s="266"/>
      <c r="G3038" s="261" t="s">
        <v>21668</v>
      </c>
      <c r="H3038" s="262" t="s">
        <v>8439</v>
      </c>
      <c r="I3038" s="263" t="s">
        <v>776</v>
      </c>
      <c r="J3038" s="264" t="s">
        <v>13645</v>
      </c>
      <c r="K3038" s="264" t="s">
        <v>4360</v>
      </c>
    </row>
    <row r="3039" spans="1:11" ht="25.5" x14ac:dyDescent="0.2">
      <c r="A3039" s="261">
        <v>96669</v>
      </c>
      <c r="B3039" s="262" t="s">
        <v>8440</v>
      </c>
      <c r="C3039" s="263" t="s">
        <v>776</v>
      </c>
      <c r="D3039" s="264" t="s">
        <v>11903</v>
      </c>
      <c r="F3039" s="266"/>
      <c r="G3039" s="261" t="s">
        <v>21669</v>
      </c>
      <c r="H3039" s="262" t="s">
        <v>8440</v>
      </c>
      <c r="I3039" s="263" t="s">
        <v>776</v>
      </c>
      <c r="J3039" s="264" t="s">
        <v>11903</v>
      </c>
      <c r="K3039" s="264" t="s">
        <v>9240</v>
      </c>
    </row>
    <row r="3040" spans="1:11" ht="25.5" x14ac:dyDescent="0.2">
      <c r="A3040" s="261">
        <v>96670</v>
      </c>
      <c r="B3040" s="262" t="s">
        <v>8441</v>
      </c>
      <c r="C3040" s="263" t="s">
        <v>776</v>
      </c>
      <c r="D3040" s="264" t="s">
        <v>5662</v>
      </c>
      <c r="F3040" s="266"/>
      <c r="G3040" s="261" t="s">
        <v>21670</v>
      </c>
      <c r="H3040" s="262" t="s">
        <v>8441</v>
      </c>
      <c r="I3040" s="263" t="s">
        <v>776</v>
      </c>
      <c r="J3040" s="264" t="s">
        <v>5662</v>
      </c>
      <c r="K3040" s="264" t="s">
        <v>12585</v>
      </c>
    </row>
    <row r="3041" spans="1:11" ht="25.5" x14ac:dyDescent="0.2">
      <c r="A3041" s="261">
        <v>96671</v>
      </c>
      <c r="B3041" s="262" t="s">
        <v>8443</v>
      </c>
      <c r="C3041" s="263" t="s">
        <v>776</v>
      </c>
      <c r="D3041" s="264" t="s">
        <v>12830</v>
      </c>
      <c r="F3041" s="266"/>
      <c r="G3041" s="261" t="s">
        <v>21671</v>
      </c>
      <c r="H3041" s="262" t="s">
        <v>8443</v>
      </c>
      <c r="I3041" s="263" t="s">
        <v>776</v>
      </c>
      <c r="J3041" s="264" t="s">
        <v>12830</v>
      </c>
      <c r="K3041" s="264" t="s">
        <v>14415</v>
      </c>
    </row>
    <row r="3042" spans="1:11" ht="25.5" x14ac:dyDescent="0.2">
      <c r="A3042" s="261">
        <v>96672</v>
      </c>
      <c r="B3042" s="262" t="s">
        <v>8445</v>
      </c>
      <c r="C3042" s="263" t="s">
        <v>776</v>
      </c>
      <c r="D3042" s="264" t="s">
        <v>21672</v>
      </c>
      <c r="F3042" s="266"/>
      <c r="G3042" s="261" t="s">
        <v>21673</v>
      </c>
      <c r="H3042" s="262" t="s">
        <v>8445</v>
      </c>
      <c r="I3042" s="263" t="s">
        <v>776</v>
      </c>
      <c r="J3042" s="264" t="s">
        <v>21672</v>
      </c>
      <c r="K3042" s="264" t="s">
        <v>5324</v>
      </c>
    </row>
    <row r="3043" spans="1:11" ht="25.5" x14ac:dyDescent="0.2">
      <c r="A3043" s="261">
        <v>96673</v>
      </c>
      <c r="B3043" s="262" t="s">
        <v>8446</v>
      </c>
      <c r="C3043" s="263" t="s">
        <v>776</v>
      </c>
      <c r="D3043" s="264" t="s">
        <v>11390</v>
      </c>
      <c r="F3043" s="266"/>
      <c r="G3043" s="261" t="s">
        <v>21674</v>
      </c>
      <c r="H3043" s="262" t="s">
        <v>8446</v>
      </c>
      <c r="I3043" s="263" t="s">
        <v>776</v>
      </c>
      <c r="J3043" s="264" t="s">
        <v>11390</v>
      </c>
      <c r="K3043" s="264" t="s">
        <v>17228</v>
      </c>
    </row>
    <row r="3044" spans="1:11" ht="25.5" x14ac:dyDescent="0.2">
      <c r="A3044" s="261">
        <v>96674</v>
      </c>
      <c r="B3044" s="262" t="s">
        <v>8448</v>
      </c>
      <c r="C3044" s="263" t="s">
        <v>776</v>
      </c>
      <c r="D3044" s="264" t="s">
        <v>21675</v>
      </c>
      <c r="F3044" s="266"/>
      <c r="G3044" s="261" t="s">
        <v>21676</v>
      </c>
      <c r="H3044" s="262" t="s">
        <v>8448</v>
      </c>
      <c r="I3044" s="263" t="s">
        <v>776</v>
      </c>
      <c r="J3044" s="264" t="s">
        <v>21675</v>
      </c>
      <c r="K3044" s="264" t="s">
        <v>14497</v>
      </c>
    </row>
    <row r="3045" spans="1:11" ht="25.5" x14ac:dyDescent="0.2">
      <c r="A3045" s="261">
        <v>96675</v>
      </c>
      <c r="B3045" s="262" t="s">
        <v>8449</v>
      </c>
      <c r="C3045" s="263" t="s">
        <v>776</v>
      </c>
      <c r="D3045" s="264" t="s">
        <v>21677</v>
      </c>
      <c r="F3045" s="266"/>
      <c r="G3045" s="261" t="s">
        <v>21678</v>
      </c>
      <c r="H3045" s="262" t="s">
        <v>8449</v>
      </c>
      <c r="I3045" s="263" t="s">
        <v>776</v>
      </c>
      <c r="J3045" s="264" t="s">
        <v>21677</v>
      </c>
      <c r="K3045" s="264" t="s">
        <v>21679</v>
      </c>
    </row>
    <row r="3046" spans="1:11" ht="25.5" x14ac:dyDescent="0.2">
      <c r="A3046" s="261">
        <v>96676</v>
      </c>
      <c r="B3046" s="262" t="s">
        <v>8450</v>
      </c>
      <c r="C3046" s="263" t="s">
        <v>776</v>
      </c>
      <c r="D3046" s="264" t="s">
        <v>20487</v>
      </c>
      <c r="F3046" s="266"/>
      <c r="G3046" s="261" t="s">
        <v>21680</v>
      </c>
      <c r="H3046" s="262" t="s">
        <v>8450</v>
      </c>
      <c r="I3046" s="263" t="s">
        <v>776</v>
      </c>
      <c r="J3046" s="264" t="s">
        <v>20487</v>
      </c>
      <c r="K3046" s="264" t="s">
        <v>14289</v>
      </c>
    </row>
    <row r="3047" spans="1:11" ht="25.5" x14ac:dyDescent="0.2">
      <c r="A3047" s="261">
        <v>96677</v>
      </c>
      <c r="B3047" s="262" t="s">
        <v>8452</v>
      </c>
      <c r="C3047" s="263" t="s">
        <v>776</v>
      </c>
      <c r="D3047" s="264" t="s">
        <v>8804</v>
      </c>
      <c r="F3047" s="266"/>
      <c r="G3047" s="261" t="s">
        <v>21681</v>
      </c>
      <c r="H3047" s="262" t="s">
        <v>8452</v>
      </c>
      <c r="I3047" s="263" t="s">
        <v>776</v>
      </c>
      <c r="J3047" s="264" t="s">
        <v>8804</v>
      </c>
      <c r="K3047" s="264" t="s">
        <v>4713</v>
      </c>
    </row>
    <row r="3048" spans="1:11" ht="25.5" x14ac:dyDescent="0.2">
      <c r="A3048" s="261">
        <v>96678</v>
      </c>
      <c r="B3048" s="262" t="s">
        <v>8453</v>
      </c>
      <c r="C3048" s="263" t="s">
        <v>776</v>
      </c>
      <c r="D3048" s="264" t="s">
        <v>14679</v>
      </c>
      <c r="F3048" s="266"/>
      <c r="G3048" s="261" t="s">
        <v>21682</v>
      </c>
      <c r="H3048" s="262" t="s">
        <v>8453</v>
      </c>
      <c r="I3048" s="263" t="s">
        <v>776</v>
      </c>
      <c r="J3048" s="264" t="s">
        <v>14679</v>
      </c>
      <c r="K3048" s="264" t="s">
        <v>12252</v>
      </c>
    </row>
    <row r="3049" spans="1:11" ht="25.5" x14ac:dyDescent="0.2">
      <c r="A3049" s="261">
        <v>96679</v>
      </c>
      <c r="B3049" s="262" t="s">
        <v>8455</v>
      </c>
      <c r="C3049" s="263" t="s">
        <v>776</v>
      </c>
      <c r="D3049" s="264" t="s">
        <v>14213</v>
      </c>
      <c r="F3049" s="266"/>
      <c r="G3049" s="261" t="s">
        <v>21683</v>
      </c>
      <c r="H3049" s="262" t="s">
        <v>8455</v>
      </c>
      <c r="I3049" s="263" t="s">
        <v>776</v>
      </c>
      <c r="J3049" s="264" t="s">
        <v>14213</v>
      </c>
      <c r="K3049" s="264" t="s">
        <v>21684</v>
      </c>
    </row>
    <row r="3050" spans="1:11" ht="25.5" x14ac:dyDescent="0.2">
      <c r="A3050" s="261">
        <v>96680</v>
      </c>
      <c r="B3050" s="262" t="s">
        <v>8456</v>
      </c>
      <c r="C3050" s="263" t="s">
        <v>776</v>
      </c>
      <c r="D3050" s="264" t="s">
        <v>14344</v>
      </c>
      <c r="F3050" s="266"/>
      <c r="G3050" s="261" t="s">
        <v>21685</v>
      </c>
      <c r="H3050" s="262" t="s">
        <v>8456</v>
      </c>
      <c r="I3050" s="263" t="s">
        <v>776</v>
      </c>
      <c r="J3050" s="264" t="s">
        <v>14344</v>
      </c>
      <c r="K3050" s="264" t="s">
        <v>21171</v>
      </c>
    </row>
    <row r="3051" spans="1:11" ht="25.5" x14ac:dyDescent="0.2">
      <c r="A3051" s="261">
        <v>96681</v>
      </c>
      <c r="B3051" s="262" t="s">
        <v>8457</v>
      </c>
      <c r="C3051" s="263" t="s">
        <v>776</v>
      </c>
      <c r="D3051" s="264" t="s">
        <v>18137</v>
      </c>
      <c r="F3051" s="266"/>
      <c r="G3051" s="261" t="s">
        <v>21686</v>
      </c>
      <c r="H3051" s="262" t="s">
        <v>8457</v>
      </c>
      <c r="I3051" s="263" t="s">
        <v>776</v>
      </c>
      <c r="J3051" s="264" t="s">
        <v>18137</v>
      </c>
      <c r="K3051" s="264" t="s">
        <v>14871</v>
      </c>
    </row>
    <row r="3052" spans="1:11" ht="25.5" x14ac:dyDescent="0.2">
      <c r="A3052" s="261">
        <v>96682</v>
      </c>
      <c r="B3052" s="262" t="s">
        <v>8458</v>
      </c>
      <c r="C3052" s="263" t="s">
        <v>776</v>
      </c>
      <c r="D3052" s="264" t="s">
        <v>21687</v>
      </c>
      <c r="F3052" s="266"/>
      <c r="G3052" s="261" t="s">
        <v>21688</v>
      </c>
      <c r="H3052" s="262" t="s">
        <v>8458</v>
      </c>
      <c r="I3052" s="263" t="s">
        <v>776</v>
      </c>
      <c r="J3052" s="264" t="s">
        <v>21687</v>
      </c>
      <c r="K3052" s="264" t="s">
        <v>21689</v>
      </c>
    </row>
    <row r="3053" spans="1:11" ht="25.5" x14ac:dyDescent="0.2">
      <c r="A3053" s="261">
        <v>96683</v>
      </c>
      <c r="B3053" s="262" t="s">
        <v>8459</v>
      </c>
      <c r="C3053" s="263" t="s">
        <v>776</v>
      </c>
      <c r="D3053" s="264" t="s">
        <v>21690</v>
      </c>
      <c r="F3053" s="266"/>
      <c r="G3053" s="261" t="s">
        <v>21691</v>
      </c>
      <c r="H3053" s="262" t="s">
        <v>8459</v>
      </c>
      <c r="I3053" s="263" t="s">
        <v>776</v>
      </c>
      <c r="J3053" s="264" t="s">
        <v>21690</v>
      </c>
      <c r="K3053" s="264" t="s">
        <v>21692</v>
      </c>
    </row>
    <row r="3054" spans="1:11" ht="25.5" x14ac:dyDescent="0.2">
      <c r="A3054" s="261">
        <v>96718</v>
      </c>
      <c r="B3054" s="262" t="s">
        <v>8460</v>
      </c>
      <c r="C3054" s="263" t="s">
        <v>776</v>
      </c>
      <c r="D3054" s="264" t="s">
        <v>4976</v>
      </c>
      <c r="F3054" s="266"/>
      <c r="G3054" s="261" t="s">
        <v>21693</v>
      </c>
      <c r="H3054" s="262" t="s">
        <v>8460</v>
      </c>
      <c r="I3054" s="263" t="s">
        <v>776</v>
      </c>
      <c r="J3054" s="264" t="s">
        <v>4976</v>
      </c>
      <c r="K3054" s="264" t="s">
        <v>8588</v>
      </c>
    </row>
    <row r="3055" spans="1:11" ht="25.5" x14ac:dyDescent="0.2">
      <c r="A3055" s="261">
        <v>96719</v>
      </c>
      <c r="B3055" s="262" t="s">
        <v>8461</v>
      </c>
      <c r="C3055" s="263" t="s">
        <v>776</v>
      </c>
      <c r="D3055" s="264" t="s">
        <v>13616</v>
      </c>
      <c r="F3055" s="266"/>
      <c r="G3055" s="261" t="s">
        <v>21694</v>
      </c>
      <c r="H3055" s="262" t="s">
        <v>8461</v>
      </c>
      <c r="I3055" s="263" t="s">
        <v>776</v>
      </c>
      <c r="J3055" s="264" t="s">
        <v>13616</v>
      </c>
      <c r="K3055" s="264" t="s">
        <v>14124</v>
      </c>
    </row>
    <row r="3056" spans="1:11" ht="25.5" x14ac:dyDescent="0.2">
      <c r="A3056" s="261">
        <v>96720</v>
      </c>
      <c r="B3056" s="262" t="s">
        <v>8462</v>
      </c>
      <c r="C3056" s="263" t="s">
        <v>776</v>
      </c>
      <c r="D3056" s="264" t="s">
        <v>14874</v>
      </c>
      <c r="F3056" s="266"/>
      <c r="G3056" s="261" t="s">
        <v>21695</v>
      </c>
      <c r="H3056" s="262" t="s">
        <v>8462</v>
      </c>
      <c r="I3056" s="263" t="s">
        <v>776</v>
      </c>
      <c r="J3056" s="264" t="s">
        <v>14874</v>
      </c>
      <c r="K3056" s="264" t="s">
        <v>21696</v>
      </c>
    </row>
    <row r="3057" spans="1:11" ht="25.5" x14ac:dyDescent="0.2">
      <c r="A3057" s="261">
        <v>96721</v>
      </c>
      <c r="B3057" s="262" t="s">
        <v>8464</v>
      </c>
      <c r="C3057" s="263" t="s">
        <v>776</v>
      </c>
      <c r="D3057" s="264" t="s">
        <v>9735</v>
      </c>
      <c r="F3057" s="266"/>
      <c r="G3057" s="261" t="s">
        <v>21697</v>
      </c>
      <c r="H3057" s="262" t="s">
        <v>8464</v>
      </c>
      <c r="I3057" s="263" t="s">
        <v>776</v>
      </c>
      <c r="J3057" s="264" t="s">
        <v>9735</v>
      </c>
      <c r="K3057" s="264" t="s">
        <v>21698</v>
      </c>
    </row>
    <row r="3058" spans="1:11" ht="25.5" x14ac:dyDescent="0.2">
      <c r="A3058" s="261">
        <v>96722</v>
      </c>
      <c r="B3058" s="262" t="s">
        <v>8465</v>
      </c>
      <c r="C3058" s="263" t="s">
        <v>776</v>
      </c>
      <c r="D3058" s="264" t="s">
        <v>21699</v>
      </c>
      <c r="F3058" s="266"/>
      <c r="G3058" s="261" t="s">
        <v>21700</v>
      </c>
      <c r="H3058" s="262" t="s">
        <v>8465</v>
      </c>
      <c r="I3058" s="263" t="s">
        <v>776</v>
      </c>
      <c r="J3058" s="264" t="s">
        <v>21699</v>
      </c>
      <c r="K3058" s="264" t="s">
        <v>13955</v>
      </c>
    </row>
    <row r="3059" spans="1:11" ht="25.5" x14ac:dyDescent="0.2">
      <c r="A3059" s="261">
        <v>96723</v>
      </c>
      <c r="B3059" s="262" t="s">
        <v>8467</v>
      </c>
      <c r="C3059" s="263" t="s">
        <v>776</v>
      </c>
      <c r="D3059" s="264" t="s">
        <v>20344</v>
      </c>
      <c r="F3059" s="266"/>
      <c r="G3059" s="261" t="s">
        <v>21701</v>
      </c>
      <c r="H3059" s="262" t="s">
        <v>8467</v>
      </c>
      <c r="I3059" s="263" t="s">
        <v>776</v>
      </c>
      <c r="J3059" s="264" t="s">
        <v>20344</v>
      </c>
      <c r="K3059" s="264" t="s">
        <v>5960</v>
      </c>
    </row>
    <row r="3060" spans="1:11" ht="25.5" x14ac:dyDescent="0.2">
      <c r="A3060" s="261">
        <v>96724</v>
      </c>
      <c r="B3060" s="262" t="s">
        <v>8469</v>
      </c>
      <c r="C3060" s="263" t="s">
        <v>776</v>
      </c>
      <c r="D3060" s="264" t="s">
        <v>12725</v>
      </c>
      <c r="F3060" s="266"/>
      <c r="G3060" s="261" t="s">
        <v>21702</v>
      </c>
      <c r="H3060" s="262" t="s">
        <v>8469</v>
      </c>
      <c r="I3060" s="263" t="s">
        <v>776</v>
      </c>
      <c r="J3060" s="264" t="s">
        <v>12725</v>
      </c>
      <c r="K3060" s="264" t="s">
        <v>21703</v>
      </c>
    </row>
    <row r="3061" spans="1:11" ht="25.5" x14ac:dyDescent="0.2">
      <c r="A3061" s="261">
        <v>96725</v>
      </c>
      <c r="B3061" s="262" t="s">
        <v>8470</v>
      </c>
      <c r="C3061" s="263" t="s">
        <v>776</v>
      </c>
      <c r="D3061" s="264" t="s">
        <v>14611</v>
      </c>
      <c r="F3061" s="266"/>
      <c r="G3061" s="261" t="s">
        <v>21704</v>
      </c>
      <c r="H3061" s="262" t="s">
        <v>8470</v>
      </c>
      <c r="I3061" s="263" t="s">
        <v>776</v>
      </c>
      <c r="J3061" s="264" t="s">
        <v>14611</v>
      </c>
      <c r="K3061" s="264" t="s">
        <v>21705</v>
      </c>
    </row>
    <row r="3062" spans="1:11" ht="25.5" x14ac:dyDescent="0.2">
      <c r="A3062" s="261">
        <v>96726</v>
      </c>
      <c r="B3062" s="262" t="s">
        <v>8471</v>
      </c>
      <c r="C3062" s="263" t="s">
        <v>776</v>
      </c>
      <c r="D3062" s="264" t="s">
        <v>21706</v>
      </c>
      <c r="F3062" s="266"/>
      <c r="G3062" s="261" t="s">
        <v>21707</v>
      </c>
      <c r="H3062" s="262" t="s">
        <v>8471</v>
      </c>
      <c r="I3062" s="263" t="s">
        <v>776</v>
      </c>
      <c r="J3062" s="264" t="s">
        <v>21706</v>
      </c>
      <c r="K3062" s="264" t="s">
        <v>21708</v>
      </c>
    </row>
    <row r="3063" spans="1:11" ht="25.5" x14ac:dyDescent="0.2">
      <c r="A3063" s="261">
        <v>96727</v>
      </c>
      <c r="B3063" s="262" t="s">
        <v>8472</v>
      </c>
      <c r="C3063" s="263" t="s">
        <v>776</v>
      </c>
      <c r="D3063" s="264" t="s">
        <v>10327</v>
      </c>
      <c r="F3063" s="266"/>
      <c r="G3063" s="261" t="s">
        <v>21709</v>
      </c>
      <c r="H3063" s="262" t="s">
        <v>8472</v>
      </c>
      <c r="I3063" s="263" t="s">
        <v>776</v>
      </c>
      <c r="J3063" s="264" t="s">
        <v>10327</v>
      </c>
      <c r="K3063" s="264" t="s">
        <v>10297</v>
      </c>
    </row>
    <row r="3064" spans="1:11" ht="25.5" x14ac:dyDescent="0.2">
      <c r="A3064" s="261">
        <v>96728</v>
      </c>
      <c r="B3064" s="262" t="s">
        <v>8473</v>
      </c>
      <c r="C3064" s="263" t="s">
        <v>776</v>
      </c>
      <c r="D3064" s="264" t="s">
        <v>13666</v>
      </c>
      <c r="F3064" s="266"/>
      <c r="G3064" s="261" t="s">
        <v>21710</v>
      </c>
      <c r="H3064" s="262" t="s">
        <v>8473</v>
      </c>
      <c r="I3064" s="263" t="s">
        <v>776</v>
      </c>
      <c r="J3064" s="264" t="s">
        <v>13666</v>
      </c>
      <c r="K3064" s="264" t="s">
        <v>9517</v>
      </c>
    </row>
    <row r="3065" spans="1:11" ht="25.5" x14ac:dyDescent="0.2">
      <c r="A3065" s="261">
        <v>96729</v>
      </c>
      <c r="B3065" s="262" t="s">
        <v>8475</v>
      </c>
      <c r="C3065" s="263" t="s">
        <v>776</v>
      </c>
      <c r="D3065" s="264" t="s">
        <v>21659</v>
      </c>
      <c r="F3065" s="266"/>
      <c r="G3065" s="261" t="s">
        <v>21711</v>
      </c>
      <c r="H3065" s="262" t="s">
        <v>8475</v>
      </c>
      <c r="I3065" s="263" t="s">
        <v>776</v>
      </c>
      <c r="J3065" s="264" t="s">
        <v>21659</v>
      </c>
      <c r="K3065" s="264" t="s">
        <v>21458</v>
      </c>
    </row>
    <row r="3066" spans="1:11" ht="25.5" x14ac:dyDescent="0.2">
      <c r="A3066" s="261">
        <v>96730</v>
      </c>
      <c r="B3066" s="262" t="s">
        <v>8476</v>
      </c>
      <c r="C3066" s="263" t="s">
        <v>776</v>
      </c>
      <c r="D3066" s="264" t="s">
        <v>21712</v>
      </c>
      <c r="F3066" s="266"/>
      <c r="G3066" s="261" t="s">
        <v>21713</v>
      </c>
      <c r="H3066" s="262" t="s">
        <v>8476</v>
      </c>
      <c r="I3066" s="263" t="s">
        <v>776</v>
      </c>
      <c r="J3066" s="264" t="s">
        <v>21712</v>
      </c>
      <c r="K3066" s="264" t="s">
        <v>14898</v>
      </c>
    </row>
    <row r="3067" spans="1:11" ht="25.5" x14ac:dyDescent="0.2">
      <c r="A3067" s="261">
        <v>96731</v>
      </c>
      <c r="B3067" s="262" t="s">
        <v>8478</v>
      </c>
      <c r="C3067" s="263" t="s">
        <v>776</v>
      </c>
      <c r="D3067" s="264" t="s">
        <v>14173</v>
      </c>
      <c r="F3067" s="266"/>
      <c r="G3067" s="261" t="s">
        <v>21714</v>
      </c>
      <c r="H3067" s="262" t="s">
        <v>8478</v>
      </c>
      <c r="I3067" s="263" t="s">
        <v>776</v>
      </c>
      <c r="J3067" s="264" t="s">
        <v>14173</v>
      </c>
      <c r="K3067" s="264" t="s">
        <v>21715</v>
      </c>
    </row>
    <row r="3068" spans="1:11" ht="25.5" x14ac:dyDescent="0.2">
      <c r="A3068" s="261">
        <v>96732</v>
      </c>
      <c r="B3068" s="262" t="s">
        <v>8480</v>
      </c>
      <c r="C3068" s="263" t="s">
        <v>776</v>
      </c>
      <c r="D3068" s="264" t="s">
        <v>21716</v>
      </c>
      <c r="F3068" s="266"/>
      <c r="G3068" s="261" t="s">
        <v>21717</v>
      </c>
      <c r="H3068" s="262" t="s">
        <v>8480</v>
      </c>
      <c r="I3068" s="263" t="s">
        <v>776</v>
      </c>
      <c r="J3068" s="264" t="s">
        <v>21716</v>
      </c>
      <c r="K3068" s="264" t="s">
        <v>21718</v>
      </c>
    </row>
    <row r="3069" spans="1:11" ht="25.5" x14ac:dyDescent="0.2">
      <c r="A3069" s="261">
        <v>96733</v>
      </c>
      <c r="B3069" s="262" t="s">
        <v>8481</v>
      </c>
      <c r="C3069" s="263" t="s">
        <v>776</v>
      </c>
      <c r="D3069" s="264" t="s">
        <v>21719</v>
      </c>
      <c r="F3069" s="266"/>
      <c r="G3069" s="261" t="s">
        <v>21720</v>
      </c>
      <c r="H3069" s="262" t="s">
        <v>8481</v>
      </c>
      <c r="I3069" s="263" t="s">
        <v>776</v>
      </c>
      <c r="J3069" s="264" t="s">
        <v>21719</v>
      </c>
      <c r="K3069" s="264" t="s">
        <v>14393</v>
      </c>
    </row>
    <row r="3070" spans="1:11" ht="25.5" x14ac:dyDescent="0.2">
      <c r="A3070" s="261">
        <v>96734</v>
      </c>
      <c r="B3070" s="262" t="s">
        <v>8482</v>
      </c>
      <c r="C3070" s="263" t="s">
        <v>776</v>
      </c>
      <c r="D3070" s="264" t="s">
        <v>21721</v>
      </c>
      <c r="F3070" s="266"/>
      <c r="G3070" s="261" t="s">
        <v>21722</v>
      </c>
      <c r="H3070" s="262" t="s">
        <v>8482</v>
      </c>
      <c r="I3070" s="263" t="s">
        <v>776</v>
      </c>
      <c r="J3070" s="264" t="s">
        <v>21721</v>
      </c>
      <c r="K3070" s="264" t="s">
        <v>14364</v>
      </c>
    </row>
    <row r="3071" spans="1:11" ht="25.5" x14ac:dyDescent="0.2">
      <c r="A3071" s="261">
        <v>96735</v>
      </c>
      <c r="B3071" s="262" t="s">
        <v>8483</v>
      </c>
      <c r="C3071" s="263" t="s">
        <v>776</v>
      </c>
      <c r="D3071" s="264" t="s">
        <v>21723</v>
      </c>
      <c r="F3071" s="266"/>
      <c r="G3071" s="261" t="s">
        <v>21724</v>
      </c>
      <c r="H3071" s="262" t="s">
        <v>8483</v>
      </c>
      <c r="I3071" s="263" t="s">
        <v>776</v>
      </c>
      <c r="J3071" s="264" t="s">
        <v>21723</v>
      </c>
      <c r="K3071" s="264" t="s">
        <v>21725</v>
      </c>
    </row>
    <row r="3072" spans="1:11" ht="25.5" x14ac:dyDescent="0.2">
      <c r="A3072" s="261">
        <v>96794</v>
      </c>
      <c r="B3072" s="262" t="s">
        <v>8484</v>
      </c>
      <c r="C3072" s="263" t="s">
        <v>776</v>
      </c>
      <c r="D3072" s="264" t="s">
        <v>8796</v>
      </c>
      <c r="F3072" s="266"/>
      <c r="G3072" s="261" t="s">
        <v>21726</v>
      </c>
      <c r="H3072" s="262" t="s">
        <v>8484</v>
      </c>
      <c r="I3072" s="263" t="s">
        <v>776</v>
      </c>
      <c r="J3072" s="264" t="s">
        <v>8796</v>
      </c>
      <c r="K3072" s="264" t="s">
        <v>4220</v>
      </c>
    </row>
    <row r="3073" spans="1:11" ht="25.5" x14ac:dyDescent="0.2">
      <c r="A3073" s="261">
        <v>96795</v>
      </c>
      <c r="B3073" s="262" t="s">
        <v>8485</v>
      </c>
      <c r="C3073" s="263" t="s">
        <v>776</v>
      </c>
      <c r="D3073" s="264" t="s">
        <v>8758</v>
      </c>
      <c r="F3073" s="266"/>
      <c r="G3073" s="261" t="s">
        <v>21727</v>
      </c>
      <c r="H3073" s="262" t="s">
        <v>8485</v>
      </c>
      <c r="I3073" s="263" t="s">
        <v>776</v>
      </c>
      <c r="J3073" s="264" t="s">
        <v>8758</v>
      </c>
      <c r="K3073" s="264" t="s">
        <v>8528</v>
      </c>
    </row>
    <row r="3074" spans="1:11" ht="25.5" x14ac:dyDescent="0.2">
      <c r="A3074" s="261">
        <v>96796</v>
      </c>
      <c r="B3074" s="262" t="s">
        <v>8487</v>
      </c>
      <c r="C3074" s="263" t="s">
        <v>776</v>
      </c>
      <c r="D3074" s="264" t="s">
        <v>12818</v>
      </c>
      <c r="F3074" s="266"/>
      <c r="G3074" s="261" t="s">
        <v>21728</v>
      </c>
      <c r="H3074" s="262" t="s">
        <v>8487</v>
      </c>
      <c r="I3074" s="263" t="s">
        <v>776</v>
      </c>
      <c r="J3074" s="264" t="s">
        <v>12818</v>
      </c>
      <c r="K3074" s="264" t="s">
        <v>7801</v>
      </c>
    </row>
    <row r="3075" spans="1:11" ht="25.5" x14ac:dyDescent="0.2">
      <c r="A3075" s="261">
        <v>96797</v>
      </c>
      <c r="B3075" s="262" t="s">
        <v>8488</v>
      </c>
      <c r="C3075" s="263" t="s">
        <v>776</v>
      </c>
      <c r="D3075" s="264" t="s">
        <v>21729</v>
      </c>
      <c r="F3075" s="266"/>
      <c r="G3075" s="261" t="s">
        <v>21730</v>
      </c>
      <c r="H3075" s="262" t="s">
        <v>8488</v>
      </c>
      <c r="I3075" s="263" t="s">
        <v>776</v>
      </c>
      <c r="J3075" s="264" t="s">
        <v>21729</v>
      </c>
      <c r="K3075" s="264" t="s">
        <v>18745</v>
      </c>
    </row>
    <row r="3076" spans="1:11" ht="25.5" x14ac:dyDescent="0.2">
      <c r="A3076" s="261">
        <v>96798</v>
      </c>
      <c r="B3076" s="262" t="s">
        <v>8490</v>
      </c>
      <c r="C3076" s="263" t="s">
        <v>776</v>
      </c>
      <c r="D3076" s="264" t="s">
        <v>7145</v>
      </c>
      <c r="F3076" s="266"/>
      <c r="G3076" s="261" t="s">
        <v>21731</v>
      </c>
      <c r="H3076" s="262" t="s">
        <v>8490</v>
      </c>
      <c r="I3076" s="263" t="s">
        <v>776</v>
      </c>
      <c r="J3076" s="264" t="s">
        <v>7145</v>
      </c>
      <c r="K3076" s="264" t="s">
        <v>7447</v>
      </c>
    </row>
    <row r="3077" spans="1:11" ht="25.5" x14ac:dyDescent="0.2">
      <c r="A3077" s="261">
        <v>96799</v>
      </c>
      <c r="B3077" s="262" t="s">
        <v>8492</v>
      </c>
      <c r="C3077" s="263" t="s">
        <v>776</v>
      </c>
      <c r="D3077" s="264" t="s">
        <v>21732</v>
      </c>
      <c r="F3077" s="266"/>
      <c r="G3077" s="261" t="s">
        <v>21733</v>
      </c>
      <c r="H3077" s="262" t="s">
        <v>8492</v>
      </c>
      <c r="I3077" s="263" t="s">
        <v>776</v>
      </c>
      <c r="J3077" s="264" t="s">
        <v>21732</v>
      </c>
      <c r="K3077" s="264" t="s">
        <v>20648</v>
      </c>
    </row>
    <row r="3078" spans="1:11" ht="25.5" x14ac:dyDescent="0.2">
      <c r="A3078" s="261">
        <v>96800</v>
      </c>
      <c r="B3078" s="262" t="s">
        <v>8494</v>
      </c>
      <c r="C3078" s="263" t="s">
        <v>776</v>
      </c>
      <c r="D3078" s="264" t="s">
        <v>9005</v>
      </c>
      <c r="F3078" s="266"/>
      <c r="G3078" s="261" t="s">
        <v>21734</v>
      </c>
      <c r="H3078" s="262" t="s">
        <v>8494</v>
      </c>
      <c r="I3078" s="263" t="s">
        <v>776</v>
      </c>
      <c r="J3078" s="264" t="s">
        <v>9005</v>
      </c>
      <c r="K3078" s="264" t="s">
        <v>7580</v>
      </c>
    </row>
    <row r="3079" spans="1:11" ht="25.5" x14ac:dyDescent="0.2">
      <c r="A3079" s="261">
        <v>96801</v>
      </c>
      <c r="B3079" s="262" t="s">
        <v>8496</v>
      </c>
      <c r="C3079" s="263" t="s">
        <v>776</v>
      </c>
      <c r="D3079" s="264" t="s">
        <v>12331</v>
      </c>
      <c r="F3079" s="266"/>
      <c r="G3079" s="261" t="s">
        <v>21735</v>
      </c>
      <c r="H3079" s="262" t="s">
        <v>8496</v>
      </c>
      <c r="I3079" s="263" t="s">
        <v>776</v>
      </c>
      <c r="J3079" s="264" t="s">
        <v>12331</v>
      </c>
      <c r="K3079" s="264" t="s">
        <v>13852</v>
      </c>
    </row>
    <row r="3080" spans="1:11" ht="12.75" x14ac:dyDescent="0.2">
      <c r="A3080" s="261">
        <v>72293</v>
      </c>
      <c r="B3080" s="262" t="s">
        <v>8497</v>
      </c>
      <c r="C3080" s="263" t="s">
        <v>772</v>
      </c>
      <c r="D3080" s="264" t="s">
        <v>5116</v>
      </c>
      <c r="F3080" s="266"/>
      <c r="G3080" s="261" t="s">
        <v>21736</v>
      </c>
      <c r="H3080" s="262" t="s">
        <v>8497</v>
      </c>
      <c r="I3080" s="263" t="s">
        <v>772</v>
      </c>
      <c r="J3080" s="264" t="s">
        <v>5116</v>
      </c>
      <c r="K3080" s="264" t="s">
        <v>10462</v>
      </c>
    </row>
    <row r="3081" spans="1:11" ht="12.75" x14ac:dyDescent="0.2">
      <c r="A3081" s="261">
        <v>72294</v>
      </c>
      <c r="B3081" s="262" t="s">
        <v>8499</v>
      </c>
      <c r="C3081" s="263" t="s">
        <v>772</v>
      </c>
      <c r="D3081" s="264" t="s">
        <v>11983</v>
      </c>
      <c r="F3081" s="266"/>
      <c r="G3081" s="261" t="s">
        <v>21737</v>
      </c>
      <c r="H3081" s="262" t="s">
        <v>8499</v>
      </c>
      <c r="I3081" s="263" t="s">
        <v>772</v>
      </c>
      <c r="J3081" s="264" t="s">
        <v>11983</v>
      </c>
      <c r="K3081" s="264" t="s">
        <v>9373</v>
      </c>
    </row>
    <row r="3082" spans="1:11" ht="12.75" x14ac:dyDescent="0.2">
      <c r="A3082" s="261">
        <v>72295</v>
      </c>
      <c r="B3082" s="262" t="s">
        <v>8500</v>
      </c>
      <c r="C3082" s="263" t="s">
        <v>772</v>
      </c>
      <c r="D3082" s="264" t="s">
        <v>7121</v>
      </c>
      <c r="F3082" s="266"/>
      <c r="G3082" s="261" t="s">
        <v>21738</v>
      </c>
      <c r="H3082" s="262" t="s">
        <v>8500</v>
      </c>
      <c r="I3082" s="263" t="s">
        <v>772</v>
      </c>
      <c r="J3082" s="264" t="s">
        <v>7121</v>
      </c>
      <c r="K3082" s="264" t="s">
        <v>12937</v>
      </c>
    </row>
    <row r="3083" spans="1:11" ht="12.75" x14ac:dyDescent="0.2">
      <c r="A3083" s="261">
        <v>72306</v>
      </c>
      <c r="B3083" s="262" t="s">
        <v>8502</v>
      </c>
      <c r="C3083" s="263" t="s">
        <v>772</v>
      </c>
      <c r="D3083" s="264" t="s">
        <v>14020</v>
      </c>
      <c r="F3083" s="266"/>
      <c r="G3083" s="261" t="s">
        <v>21739</v>
      </c>
      <c r="H3083" s="262" t="s">
        <v>8502</v>
      </c>
      <c r="I3083" s="263" t="s">
        <v>772</v>
      </c>
      <c r="J3083" s="264" t="s">
        <v>14020</v>
      </c>
      <c r="K3083" s="264" t="s">
        <v>21740</v>
      </c>
    </row>
    <row r="3084" spans="1:11" ht="12.75" x14ac:dyDescent="0.2">
      <c r="A3084" s="261">
        <v>72307</v>
      </c>
      <c r="B3084" s="262" t="s">
        <v>8503</v>
      </c>
      <c r="C3084" s="263" t="s">
        <v>772</v>
      </c>
      <c r="D3084" s="264" t="s">
        <v>21741</v>
      </c>
      <c r="F3084" s="266"/>
      <c r="G3084" s="261" t="s">
        <v>21742</v>
      </c>
      <c r="H3084" s="262" t="s">
        <v>8503</v>
      </c>
      <c r="I3084" s="263" t="s">
        <v>772</v>
      </c>
      <c r="J3084" s="264" t="s">
        <v>21741</v>
      </c>
      <c r="K3084" s="264" t="s">
        <v>21743</v>
      </c>
    </row>
    <row r="3085" spans="1:11" ht="12.75" x14ac:dyDescent="0.2">
      <c r="A3085" s="261">
        <v>72313</v>
      </c>
      <c r="B3085" s="262" t="s">
        <v>8504</v>
      </c>
      <c r="C3085" s="263" t="s">
        <v>772</v>
      </c>
      <c r="D3085" s="264" t="s">
        <v>21744</v>
      </c>
      <c r="F3085" s="266"/>
      <c r="G3085" s="261" t="s">
        <v>21745</v>
      </c>
      <c r="H3085" s="262" t="s">
        <v>8504</v>
      </c>
      <c r="I3085" s="263" t="s">
        <v>772</v>
      </c>
      <c r="J3085" s="264" t="s">
        <v>21744</v>
      </c>
      <c r="K3085" s="264" t="s">
        <v>21746</v>
      </c>
    </row>
    <row r="3086" spans="1:11" ht="12.75" x14ac:dyDescent="0.2">
      <c r="A3086" s="261">
        <v>72482</v>
      </c>
      <c r="B3086" s="262" t="s">
        <v>8505</v>
      </c>
      <c r="C3086" s="263" t="s">
        <v>772</v>
      </c>
      <c r="D3086" s="264" t="s">
        <v>21747</v>
      </c>
      <c r="F3086" s="266"/>
      <c r="G3086" s="261" t="s">
        <v>21748</v>
      </c>
      <c r="H3086" s="262" t="s">
        <v>8505</v>
      </c>
      <c r="I3086" s="263" t="s">
        <v>772</v>
      </c>
      <c r="J3086" s="264" t="s">
        <v>21747</v>
      </c>
      <c r="K3086" s="264" t="s">
        <v>21749</v>
      </c>
    </row>
    <row r="3087" spans="1:11" ht="12.75" x14ac:dyDescent="0.2">
      <c r="A3087" s="261">
        <v>72619</v>
      </c>
      <c r="B3087" s="262" t="s">
        <v>8507</v>
      </c>
      <c r="C3087" s="263" t="s">
        <v>772</v>
      </c>
      <c r="D3087" s="264" t="s">
        <v>21750</v>
      </c>
      <c r="F3087" s="266"/>
      <c r="G3087" s="261" t="s">
        <v>21751</v>
      </c>
      <c r="H3087" s="262" t="s">
        <v>8507</v>
      </c>
      <c r="I3087" s="263" t="s">
        <v>772</v>
      </c>
      <c r="J3087" s="264" t="s">
        <v>21750</v>
      </c>
      <c r="K3087" s="264" t="s">
        <v>21752</v>
      </c>
    </row>
    <row r="3088" spans="1:11" ht="12.75" x14ac:dyDescent="0.2">
      <c r="A3088" s="261">
        <v>72620</v>
      </c>
      <c r="B3088" s="262" t="s">
        <v>8508</v>
      </c>
      <c r="C3088" s="263" t="s">
        <v>772</v>
      </c>
      <c r="D3088" s="264" t="s">
        <v>21753</v>
      </c>
      <c r="F3088" s="266"/>
      <c r="G3088" s="261" t="s">
        <v>21754</v>
      </c>
      <c r="H3088" s="262" t="s">
        <v>8508</v>
      </c>
      <c r="I3088" s="263" t="s">
        <v>772</v>
      </c>
      <c r="J3088" s="264" t="s">
        <v>21753</v>
      </c>
      <c r="K3088" s="264" t="s">
        <v>21755</v>
      </c>
    </row>
    <row r="3089" spans="1:11" ht="12.75" x14ac:dyDescent="0.2">
      <c r="A3089" s="261">
        <v>72621</v>
      </c>
      <c r="B3089" s="262" t="s">
        <v>8509</v>
      </c>
      <c r="C3089" s="263" t="s">
        <v>772</v>
      </c>
      <c r="D3089" s="264" t="s">
        <v>21756</v>
      </c>
      <c r="F3089" s="266"/>
      <c r="G3089" s="261" t="s">
        <v>21757</v>
      </c>
      <c r="H3089" s="262" t="s">
        <v>8509</v>
      </c>
      <c r="I3089" s="263" t="s">
        <v>772</v>
      </c>
      <c r="J3089" s="264" t="s">
        <v>21756</v>
      </c>
      <c r="K3089" s="264" t="s">
        <v>21758</v>
      </c>
    </row>
    <row r="3090" spans="1:11" ht="12.75" x14ac:dyDescent="0.2">
      <c r="A3090" s="261">
        <v>72667</v>
      </c>
      <c r="B3090" s="262" t="s">
        <v>8510</v>
      </c>
      <c r="C3090" s="263" t="s">
        <v>772</v>
      </c>
      <c r="D3090" s="264" t="s">
        <v>14190</v>
      </c>
      <c r="F3090" s="266"/>
      <c r="G3090" s="261" t="s">
        <v>21759</v>
      </c>
      <c r="H3090" s="262" t="s">
        <v>8510</v>
      </c>
      <c r="I3090" s="263" t="s">
        <v>772</v>
      </c>
      <c r="J3090" s="264" t="s">
        <v>14190</v>
      </c>
      <c r="K3090" s="264" t="s">
        <v>21760</v>
      </c>
    </row>
    <row r="3091" spans="1:11" ht="12.75" x14ac:dyDescent="0.2">
      <c r="A3091" s="261">
        <v>72668</v>
      </c>
      <c r="B3091" s="262" t="s">
        <v>8511</v>
      </c>
      <c r="C3091" s="263" t="s">
        <v>772</v>
      </c>
      <c r="D3091" s="264" t="s">
        <v>19766</v>
      </c>
      <c r="F3091" s="266"/>
      <c r="G3091" s="261" t="s">
        <v>21761</v>
      </c>
      <c r="H3091" s="262" t="s">
        <v>8511</v>
      </c>
      <c r="I3091" s="263" t="s">
        <v>772</v>
      </c>
      <c r="J3091" s="264" t="s">
        <v>19766</v>
      </c>
      <c r="K3091" s="264" t="s">
        <v>21762</v>
      </c>
    </row>
    <row r="3092" spans="1:11" ht="12.75" x14ac:dyDescent="0.2">
      <c r="A3092" s="261">
        <v>72669</v>
      </c>
      <c r="B3092" s="262" t="s">
        <v>8512</v>
      </c>
      <c r="C3092" s="263" t="s">
        <v>772</v>
      </c>
      <c r="D3092" s="264" t="s">
        <v>21763</v>
      </c>
      <c r="F3092" s="266"/>
      <c r="G3092" s="261" t="s">
        <v>21764</v>
      </c>
      <c r="H3092" s="262" t="s">
        <v>8512</v>
      </c>
      <c r="I3092" s="263" t="s">
        <v>772</v>
      </c>
      <c r="J3092" s="264" t="s">
        <v>21763</v>
      </c>
      <c r="K3092" s="264" t="s">
        <v>21765</v>
      </c>
    </row>
    <row r="3093" spans="1:11" ht="12.75" x14ac:dyDescent="0.2">
      <c r="A3093" s="261">
        <v>72681</v>
      </c>
      <c r="B3093" s="262" t="s">
        <v>8513</v>
      </c>
      <c r="C3093" s="263" t="s">
        <v>772</v>
      </c>
      <c r="D3093" s="264" t="s">
        <v>21766</v>
      </c>
      <c r="F3093" s="266"/>
      <c r="G3093" s="261" t="s">
        <v>21767</v>
      </c>
      <c r="H3093" s="262" t="s">
        <v>8513</v>
      </c>
      <c r="I3093" s="263" t="s">
        <v>772</v>
      </c>
      <c r="J3093" s="264" t="s">
        <v>21766</v>
      </c>
      <c r="K3093" s="264" t="s">
        <v>21768</v>
      </c>
    </row>
    <row r="3094" spans="1:11" ht="12.75" x14ac:dyDescent="0.2">
      <c r="A3094" s="261">
        <v>72682</v>
      </c>
      <c r="B3094" s="262" t="s">
        <v>8514</v>
      </c>
      <c r="C3094" s="263" t="s">
        <v>772</v>
      </c>
      <c r="D3094" s="264" t="s">
        <v>21769</v>
      </c>
      <c r="F3094" s="266"/>
      <c r="G3094" s="261" t="s">
        <v>21770</v>
      </c>
      <c r="H3094" s="262" t="s">
        <v>8514</v>
      </c>
      <c r="I3094" s="263" t="s">
        <v>772</v>
      </c>
      <c r="J3094" s="264" t="s">
        <v>21769</v>
      </c>
      <c r="K3094" s="264" t="s">
        <v>21771</v>
      </c>
    </row>
    <row r="3095" spans="1:11" ht="12.75" x14ac:dyDescent="0.2">
      <c r="A3095" s="261">
        <v>72683</v>
      </c>
      <c r="B3095" s="262" t="s">
        <v>8515</v>
      </c>
      <c r="C3095" s="263" t="s">
        <v>772</v>
      </c>
      <c r="D3095" s="264" t="s">
        <v>21772</v>
      </c>
      <c r="F3095" s="266"/>
      <c r="G3095" s="261" t="s">
        <v>21773</v>
      </c>
      <c r="H3095" s="262" t="s">
        <v>8515</v>
      </c>
      <c r="I3095" s="263" t="s">
        <v>772</v>
      </c>
      <c r="J3095" s="264" t="s">
        <v>21772</v>
      </c>
      <c r="K3095" s="264" t="s">
        <v>21774</v>
      </c>
    </row>
    <row r="3096" spans="1:11" ht="12.75" x14ac:dyDescent="0.2">
      <c r="A3096" s="261">
        <v>72719</v>
      </c>
      <c r="B3096" s="262" t="s">
        <v>8516</v>
      </c>
      <c r="C3096" s="263" t="s">
        <v>772</v>
      </c>
      <c r="D3096" s="264" t="s">
        <v>21775</v>
      </c>
      <c r="F3096" s="266"/>
      <c r="G3096" s="261" t="s">
        <v>21776</v>
      </c>
      <c r="H3096" s="262" t="s">
        <v>8516</v>
      </c>
      <c r="I3096" s="263" t="s">
        <v>772</v>
      </c>
      <c r="J3096" s="264" t="s">
        <v>21775</v>
      </c>
      <c r="K3096" s="264" t="s">
        <v>21777</v>
      </c>
    </row>
    <row r="3097" spans="1:11" ht="12.75" x14ac:dyDescent="0.2">
      <c r="A3097" s="261">
        <v>72720</v>
      </c>
      <c r="B3097" s="262" t="s">
        <v>8517</v>
      </c>
      <c r="C3097" s="263" t="s">
        <v>772</v>
      </c>
      <c r="D3097" s="264" t="s">
        <v>21778</v>
      </c>
      <c r="F3097" s="266"/>
      <c r="G3097" s="261" t="s">
        <v>21779</v>
      </c>
      <c r="H3097" s="262" t="s">
        <v>8517</v>
      </c>
      <c r="I3097" s="263" t="s">
        <v>772</v>
      </c>
      <c r="J3097" s="264" t="s">
        <v>21778</v>
      </c>
      <c r="K3097" s="264" t="s">
        <v>21780</v>
      </c>
    </row>
    <row r="3098" spans="1:11" ht="12.75" x14ac:dyDescent="0.2">
      <c r="A3098" s="261">
        <v>72721</v>
      </c>
      <c r="B3098" s="262" t="s">
        <v>8518</v>
      </c>
      <c r="C3098" s="263" t="s">
        <v>772</v>
      </c>
      <c r="D3098" s="264" t="s">
        <v>21781</v>
      </c>
      <c r="F3098" s="266"/>
      <c r="G3098" s="261" t="s">
        <v>21782</v>
      </c>
      <c r="H3098" s="262" t="s">
        <v>8518</v>
      </c>
      <c r="I3098" s="263" t="s">
        <v>772</v>
      </c>
      <c r="J3098" s="264" t="s">
        <v>21781</v>
      </c>
      <c r="K3098" s="264" t="s">
        <v>21783</v>
      </c>
    </row>
    <row r="3099" spans="1:11" ht="25.5" x14ac:dyDescent="0.2">
      <c r="A3099" s="261">
        <v>89358</v>
      </c>
      <c r="B3099" s="262" t="s">
        <v>8519</v>
      </c>
      <c r="C3099" s="263" t="s">
        <v>772</v>
      </c>
      <c r="D3099" s="264" t="s">
        <v>7175</v>
      </c>
      <c r="F3099" s="266"/>
      <c r="G3099" s="261" t="s">
        <v>21784</v>
      </c>
      <c r="H3099" s="262" t="s">
        <v>8519</v>
      </c>
      <c r="I3099" s="263" t="s">
        <v>772</v>
      </c>
      <c r="J3099" s="264" t="s">
        <v>7175</v>
      </c>
      <c r="K3099" s="264" t="s">
        <v>12682</v>
      </c>
    </row>
    <row r="3100" spans="1:11" ht="25.5" x14ac:dyDescent="0.2">
      <c r="A3100" s="261">
        <v>89359</v>
      </c>
      <c r="B3100" s="262" t="s">
        <v>8520</v>
      </c>
      <c r="C3100" s="263" t="s">
        <v>772</v>
      </c>
      <c r="D3100" s="264" t="s">
        <v>6760</v>
      </c>
      <c r="F3100" s="266"/>
      <c r="G3100" s="261" t="s">
        <v>21785</v>
      </c>
      <c r="H3100" s="262" t="s">
        <v>8520</v>
      </c>
      <c r="I3100" s="263" t="s">
        <v>772</v>
      </c>
      <c r="J3100" s="264" t="s">
        <v>6760</v>
      </c>
      <c r="K3100" s="264" t="s">
        <v>7213</v>
      </c>
    </row>
    <row r="3101" spans="1:11" ht="25.5" x14ac:dyDescent="0.2">
      <c r="A3101" s="261">
        <v>89360</v>
      </c>
      <c r="B3101" s="262" t="s">
        <v>8521</v>
      </c>
      <c r="C3101" s="263" t="s">
        <v>772</v>
      </c>
      <c r="D3101" s="264" t="s">
        <v>7447</v>
      </c>
      <c r="F3101" s="266"/>
      <c r="G3101" s="261" t="s">
        <v>21786</v>
      </c>
      <c r="H3101" s="262" t="s">
        <v>8521</v>
      </c>
      <c r="I3101" s="263" t="s">
        <v>772</v>
      </c>
      <c r="J3101" s="264" t="s">
        <v>7447</v>
      </c>
      <c r="K3101" s="264" t="s">
        <v>7685</v>
      </c>
    </row>
    <row r="3102" spans="1:11" ht="25.5" x14ac:dyDescent="0.2">
      <c r="A3102" s="261">
        <v>89361</v>
      </c>
      <c r="B3102" s="262" t="s">
        <v>8523</v>
      </c>
      <c r="C3102" s="263" t="s">
        <v>772</v>
      </c>
      <c r="D3102" s="264" t="s">
        <v>20047</v>
      </c>
      <c r="F3102" s="266"/>
      <c r="G3102" s="261" t="s">
        <v>21787</v>
      </c>
      <c r="H3102" s="262" t="s">
        <v>8523</v>
      </c>
      <c r="I3102" s="263" t="s">
        <v>772</v>
      </c>
      <c r="J3102" s="264" t="s">
        <v>20047</v>
      </c>
      <c r="K3102" s="264" t="s">
        <v>9559</v>
      </c>
    </row>
    <row r="3103" spans="1:11" ht="25.5" x14ac:dyDescent="0.2">
      <c r="A3103" s="261">
        <v>89362</v>
      </c>
      <c r="B3103" s="262" t="s">
        <v>8524</v>
      </c>
      <c r="C3103" s="263" t="s">
        <v>772</v>
      </c>
      <c r="D3103" s="264" t="s">
        <v>7198</v>
      </c>
      <c r="F3103" s="266"/>
      <c r="G3103" s="261" t="s">
        <v>21788</v>
      </c>
      <c r="H3103" s="262" t="s">
        <v>8524</v>
      </c>
      <c r="I3103" s="263" t="s">
        <v>772</v>
      </c>
      <c r="J3103" s="264" t="s">
        <v>7198</v>
      </c>
      <c r="K3103" s="264" t="s">
        <v>7226</v>
      </c>
    </row>
    <row r="3104" spans="1:11" ht="25.5" x14ac:dyDescent="0.2">
      <c r="A3104" s="261">
        <v>89363</v>
      </c>
      <c r="B3104" s="262" t="s">
        <v>8525</v>
      </c>
      <c r="C3104" s="263" t="s">
        <v>772</v>
      </c>
      <c r="D3104" s="264" t="s">
        <v>8526</v>
      </c>
      <c r="F3104" s="266"/>
      <c r="G3104" s="261" t="s">
        <v>21789</v>
      </c>
      <c r="H3104" s="262" t="s">
        <v>8525</v>
      </c>
      <c r="I3104" s="263" t="s">
        <v>772</v>
      </c>
      <c r="J3104" s="264" t="s">
        <v>8526</v>
      </c>
      <c r="K3104" s="264" t="s">
        <v>20487</v>
      </c>
    </row>
    <row r="3105" spans="1:11" ht="25.5" x14ac:dyDescent="0.2">
      <c r="A3105" s="261">
        <v>89364</v>
      </c>
      <c r="B3105" s="262" t="s">
        <v>8527</v>
      </c>
      <c r="C3105" s="263" t="s">
        <v>772</v>
      </c>
      <c r="D3105" s="264" t="s">
        <v>12900</v>
      </c>
      <c r="F3105" s="266"/>
      <c r="G3105" s="261" t="s">
        <v>21790</v>
      </c>
      <c r="H3105" s="262" t="s">
        <v>8527</v>
      </c>
      <c r="I3105" s="263" t="s">
        <v>772</v>
      </c>
      <c r="J3105" s="264" t="s">
        <v>12900</v>
      </c>
      <c r="K3105" s="264" t="s">
        <v>9723</v>
      </c>
    </row>
    <row r="3106" spans="1:11" ht="25.5" x14ac:dyDescent="0.2">
      <c r="A3106" s="261">
        <v>89365</v>
      </c>
      <c r="B3106" s="262" t="s">
        <v>8529</v>
      </c>
      <c r="C3106" s="263" t="s">
        <v>772</v>
      </c>
      <c r="D3106" s="264" t="s">
        <v>5347</v>
      </c>
      <c r="F3106" s="266"/>
      <c r="G3106" s="261" t="s">
        <v>21791</v>
      </c>
      <c r="H3106" s="262" t="s">
        <v>8529</v>
      </c>
      <c r="I3106" s="263" t="s">
        <v>772</v>
      </c>
      <c r="J3106" s="264" t="s">
        <v>5347</v>
      </c>
      <c r="K3106" s="264" t="s">
        <v>12901</v>
      </c>
    </row>
    <row r="3107" spans="1:11" ht="25.5" x14ac:dyDescent="0.2">
      <c r="A3107" s="261">
        <v>89366</v>
      </c>
      <c r="B3107" s="262" t="s">
        <v>8530</v>
      </c>
      <c r="C3107" s="263" t="s">
        <v>772</v>
      </c>
      <c r="D3107" s="264" t="s">
        <v>14301</v>
      </c>
      <c r="F3107" s="266"/>
      <c r="G3107" s="261" t="s">
        <v>21792</v>
      </c>
      <c r="H3107" s="262" t="s">
        <v>8530</v>
      </c>
      <c r="I3107" s="263" t="s">
        <v>772</v>
      </c>
      <c r="J3107" s="264" t="s">
        <v>14301</v>
      </c>
      <c r="K3107" s="264" t="s">
        <v>8695</v>
      </c>
    </row>
    <row r="3108" spans="1:11" ht="25.5" x14ac:dyDescent="0.2">
      <c r="A3108" s="261">
        <v>89367</v>
      </c>
      <c r="B3108" s="262" t="s">
        <v>8531</v>
      </c>
      <c r="C3108" s="263" t="s">
        <v>772</v>
      </c>
      <c r="D3108" s="264" t="s">
        <v>12514</v>
      </c>
      <c r="F3108" s="266"/>
      <c r="G3108" s="261" t="s">
        <v>21793</v>
      </c>
      <c r="H3108" s="262" t="s">
        <v>8531</v>
      </c>
      <c r="I3108" s="263" t="s">
        <v>772</v>
      </c>
      <c r="J3108" s="264" t="s">
        <v>12514</v>
      </c>
      <c r="K3108" s="264" t="s">
        <v>13497</v>
      </c>
    </row>
    <row r="3109" spans="1:11" ht="25.5" x14ac:dyDescent="0.2">
      <c r="A3109" s="261">
        <v>89368</v>
      </c>
      <c r="B3109" s="262" t="s">
        <v>8532</v>
      </c>
      <c r="C3109" s="263" t="s">
        <v>772</v>
      </c>
      <c r="D3109" s="264" t="s">
        <v>12953</v>
      </c>
      <c r="F3109" s="266"/>
      <c r="G3109" s="261" t="s">
        <v>21794</v>
      </c>
      <c r="H3109" s="262" t="s">
        <v>8532</v>
      </c>
      <c r="I3109" s="263" t="s">
        <v>772</v>
      </c>
      <c r="J3109" s="264" t="s">
        <v>12953</v>
      </c>
      <c r="K3109" s="264" t="s">
        <v>13127</v>
      </c>
    </row>
    <row r="3110" spans="1:11" ht="25.5" x14ac:dyDescent="0.2">
      <c r="A3110" s="261">
        <v>89369</v>
      </c>
      <c r="B3110" s="262" t="s">
        <v>8534</v>
      </c>
      <c r="C3110" s="263" t="s">
        <v>772</v>
      </c>
      <c r="D3110" s="264" t="s">
        <v>5619</v>
      </c>
      <c r="F3110" s="266"/>
      <c r="G3110" s="261" t="s">
        <v>21795</v>
      </c>
      <c r="H3110" s="262" t="s">
        <v>8534</v>
      </c>
      <c r="I3110" s="263" t="s">
        <v>772</v>
      </c>
      <c r="J3110" s="264" t="s">
        <v>5619</v>
      </c>
      <c r="K3110" s="264" t="s">
        <v>13209</v>
      </c>
    </row>
    <row r="3111" spans="1:11" ht="25.5" x14ac:dyDescent="0.2">
      <c r="A3111" s="261">
        <v>89370</v>
      </c>
      <c r="B3111" s="262" t="s">
        <v>8536</v>
      </c>
      <c r="C3111" s="263" t="s">
        <v>772</v>
      </c>
      <c r="D3111" s="264" t="s">
        <v>10949</v>
      </c>
      <c r="F3111" s="266"/>
      <c r="G3111" s="261" t="s">
        <v>21796</v>
      </c>
      <c r="H3111" s="262" t="s">
        <v>8536</v>
      </c>
      <c r="I3111" s="263" t="s">
        <v>772</v>
      </c>
      <c r="J3111" s="264" t="s">
        <v>10949</v>
      </c>
      <c r="K3111" s="264" t="s">
        <v>7683</v>
      </c>
    </row>
    <row r="3112" spans="1:11" ht="25.5" x14ac:dyDescent="0.2">
      <c r="A3112" s="261">
        <v>89371</v>
      </c>
      <c r="B3112" s="262" t="s">
        <v>8537</v>
      </c>
      <c r="C3112" s="263" t="s">
        <v>772</v>
      </c>
      <c r="D3112" s="264" t="s">
        <v>4321</v>
      </c>
      <c r="F3112" s="266"/>
      <c r="G3112" s="261" t="s">
        <v>21797</v>
      </c>
      <c r="H3112" s="262" t="s">
        <v>8537</v>
      </c>
      <c r="I3112" s="263" t="s">
        <v>772</v>
      </c>
      <c r="J3112" s="264" t="s">
        <v>4321</v>
      </c>
      <c r="K3112" s="264" t="s">
        <v>7641</v>
      </c>
    </row>
    <row r="3113" spans="1:11" ht="25.5" x14ac:dyDescent="0.2">
      <c r="A3113" s="261">
        <v>89372</v>
      </c>
      <c r="B3113" s="262" t="s">
        <v>8538</v>
      </c>
      <c r="C3113" s="263" t="s">
        <v>772</v>
      </c>
      <c r="D3113" s="264" t="s">
        <v>7548</v>
      </c>
      <c r="F3113" s="266"/>
      <c r="G3113" s="261" t="s">
        <v>21798</v>
      </c>
      <c r="H3113" s="262" t="s">
        <v>8538</v>
      </c>
      <c r="I3113" s="263" t="s">
        <v>772</v>
      </c>
      <c r="J3113" s="264" t="s">
        <v>7548</v>
      </c>
      <c r="K3113" s="264" t="s">
        <v>16155</v>
      </c>
    </row>
    <row r="3114" spans="1:11" ht="25.5" x14ac:dyDescent="0.2">
      <c r="A3114" s="261">
        <v>89373</v>
      </c>
      <c r="B3114" s="262" t="s">
        <v>8540</v>
      </c>
      <c r="C3114" s="263" t="s">
        <v>772</v>
      </c>
      <c r="D3114" s="264" t="s">
        <v>5719</v>
      </c>
      <c r="F3114" s="266"/>
      <c r="G3114" s="261" t="s">
        <v>21799</v>
      </c>
      <c r="H3114" s="262" t="s">
        <v>8540</v>
      </c>
      <c r="I3114" s="263" t="s">
        <v>772</v>
      </c>
      <c r="J3114" s="264" t="s">
        <v>5719</v>
      </c>
      <c r="K3114" s="264" t="s">
        <v>20065</v>
      </c>
    </row>
    <row r="3115" spans="1:11" ht="25.5" x14ac:dyDescent="0.2">
      <c r="A3115" s="261">
        <v>89374</v>
      </c>
      <c r="B3115" s="262" t="s">
        <v>8542</v>
      </c>
      <c r="C3115" s="263" t="s">
        <v>772</v>
      </c>
      <c r="D3115" s="264" t="s">
        <v>7090</v>
      </c>
      <c r="F3115" s="266"/>
      <c r="G3115" s="261" t="s">
        <v>21800</v>
      </c>
      <c r="H3115" s="262" t="s">
        <v>8542</v>
      </c>
      <c r="I3115" s="263" t="s">
        <v>772</v>
      </c>
      <c r="J3115" s="264" t="s">
        <v>7090</v>
      </c>
      <c r="K3115" s="264" t="s">
        <v>8755</v>
      </c>
    </row>
    <row r="3116" spans="1:11" ht="25.5" x14ac:dyDescent="0.2">
      <c r="A3116" s="261">
        <v>89375</v>
      </c>
      <c r="B3116" s="262" t="s">
        <v>8543</v>
      </c>
      <c r="C3116" s="263" t="s">
        <v>772</v>
      </c>
      <c r="D3116" s="264" t="s">
        <v>7207</v>
      </c>
      <c r="F3116" s="266"/>
      <c r="G3116" s="261" t="s">
        <v>21801</v>
      </c>
      <c r="H3116" s="262" t="s">
        <v>8543</v>
      </c>
      <c r="I3116" s="263" t="s">
        <v>772</v>
      </c>
      <c r="J3116" s="264" t="s">
        <v>7207</v>
      </c>
      <c r="K3116" s="264" t="s">
        <v>13331</v>
      </c>
    </row>
    <row r="3117" spans="1:11" ht="25.5" x14ac:dyDescent="0.2">
      <c r="A3117" s="261">
        <v>89376</v>
      </c>
      <c r="B3117" s="262" t="s">
        <v>8545</v>
      </c>
      <c r="C3117" s="263" t="s">
        <v>772</v>
      </c>
      <c r="D3117" s="264" t="s">
        <v>8546</v>
      </c>
      <c r="F3117" s="266"/>
      <c r="G3117" s="261" t="s">
        <v>21802</v>
      </c>
      <c r="H3117" s="262" t="s">
        <v>8545</v>
      </c>
      <c r="I3117" s="263" t="s">
        <v>772</v>
      </c>
      <c r="J3117" s="264" t="s">
        <v>8546</v>
      </c>
      <c r="K3117" s="264" t="s">
        <v>12599</v>
      </c>
    </row>
    <row r="3118" spans="1:11" ht="25.5" x14ac:dyDescent="0.2">
      <c r="A3118" s="261">
        <v>89377</v>
      </c>
      <c r="B3118" s="262" t="s">
        <v>8547</v>
      </c>
      <c r="C3118" s="263" t="s">
        <v>772</v>
      </c>
      <c r="D3118" s="264" t="s">
        <v>10420</v>
      </c>
      <c r="F3118" s="266"/>
      <c r="G3118" s="261" t="s">
        <v>21803</v>
      </c>
      <c r="H3118" s="262" t="s">
        <v>8547</v>
      </c>
      <c r="I3118" s="263" t="s">
        <v>772</v>
      </c>
      <c r="J3118" s="264" t="s">
        <v>10420</v>
      </c>
      <c r="K3118" s="264" t="s">
        <v>4333</v>
      </c>
    </row>
    <row r="3119" spans="1:11" ht="25.5" x14ac:dyDescent="0.2">
      <c r="A3119" s="261">
        <v>89378</v>
      </c>
      <c r="B3119" s="262" t="s">
        <v>8548</v>
      </c>
      <c r="C3119" s="263" t="s">
        <v>772</v>
      </c>
      <c r="D3119" s="264" t="s">
        <v>8588</v>
      </c>
      <c r="F3119" s="266"/>
      <c r="G3119" s="261" t="s">
        <v>21804</v>
      </c>
      <c r="H3119" s="262" t="s">
        <v>8548</v>
      </c>
      <c r="I3119" s="263" t="s">
        <v>772</v>
      </c>
      <c r="J3119" s="264" t="s">
        <v>8588</v>
      </c>
      <c r="K3119" s="264" t="s">
        <v>7094</v>
      </c>
    </row>
    <row r="3120" spans="1:11" ht="25.5" x14ac:dyDescent="0.2">
      <c r="A3120" s="261">
        <v>89379</v>
      </c>
      <c r="B3120" s="262" t="s">
        <v>8549</v>
      </c>
      <c r="C3120" s="263" t="s">
        <v>772</v>
      </c>
      <c r="D3120" s="264" t="s">
        <v>11742</v>
      </c>
      <c r="F3120" s="266"/>
      <c r="G3120" s="261" t="s">
        <v>21805</v>
      </c>
      <c r="H3120" s="262" t="s">
        <v>8549</v>
      </c>
      <c r="I3120" s="263" t="s">
        <v>772</v>
      </c>
      <c r="J3120" s="264" t="s">
        <v>11742</v>
      </c>
      <c r="K3120" s="264" t="s">
        <v>9407</v>
      </c>
    </row>
    <row r="3121" spans="1:11" ht="25.5" x14ac:dyDescent="0.2">
      <c r="A3121" s="261">
        <v>89380</v>
      </c>
      <c r="B3121" s="262" t="s">
        <v>8551</v>
      </c>
      <c r="C3121" s="263" t="s">
        <v>772</v>
      </c>
      <c r="D3121" s="264" t="s">
        <v>4536</v>
      </c>
      <c r="F3121" s="266"/>
      <c r="G3121" s="261" t="s">
        <v>21806</v>
      </c>
      <c r="H3121" s="262" t="s">
        <v>8551</v>
      </c>
      <c r="I3121" s="263" t="s">
        <v>772</v>
      </c>
      <c r="J3121" s="264" t="s">
        <v>4536</v>
      </c>
      <c r="K3121" s="264" t="s">
        <v>9559</v>
      </c>
    </row>
    <row r="3122" spans="1:11" ht="25.5" x14ac:dyDescent="0.2">
      <c r="A3122" s="261">
        <v>89381</v>
      </c>
      <c r="B3122" s="262" t="s">
        <v>8553</v>
      </c>
      <c r="C3122" s="263" t="s">
        <v>772</v>
      </c>
      <c r="D3122" s="264" t="s">
        <v>6823</v>
      </c>
      <c r="F3122" s="266"/>
      <c r="G3122" s="261" t="s">
        <v>21807</v>
      </c>
      <c r="H3122" s="262" t="s">
        <v>8553</v>
      </c>
      <c r="I3122" s="263" t="s">
        <v>772</v>
      </c>
      <c r="J3122" s="264" t="s">
        <v>6823</v>
      </c>
      <c r="K3122" s="264" t="s">
        <v>7735</v>
      </c>
    </row>
    <row r="3123" spans="1:11" ht="25.5" x14ac:dyDescent="0.2">
      <c r="A3123" s="261">
        <v>89382</v>
      </c>
      <c r="B3123" s="262" t="s">
        <v>8555</v>
      </c>
      <c r="C3123" s="263" t="s">
        <v>772</v>
      </c>
      <c r="D3123" s="264" t="s">
        <v>11290</v>
      </c>
      <c r="F3123" s="266"/>
      <c r="G3123" s="261" t="s">
        <v>21808</v>
      </c>
      <c r="H3123" s="262" t="s">
        <v>8555</v>
      </c>
      <c r="I3123" s="263" t="s">
        <v>772</v>
      </c>
      <c r="J3123" s="264" t="s">
        <v>11290</v>
      </c>
      <c r="K3123" s="264" t="s">
        <v>7559</v>
      </c>
    </row>
    <row r="3124" spans="1:11" ht="25.5" x14ac:dyDescent="0.2">
      <c r="A3124" s="261">
        <v>89383</v>
      </c>
      <c r="B3124" s="262" t="s">
        <v>8556</v>
      </c>
      <c r="C3124" s="263" t="s">
        <v>772</v>
      </c>
      <c r="D3124" s="264" t="s">
        <v>5817</v>
      </c>
      <c r="F3124" s="266"/>
      <c r="G3124" s="261" t="s">
        <v>21809</v>
      </c>
      <c r="H3124" s="262" t="s">
        <v>8556</v>
      </c>
      <c r="I3124" s="263" t="s">
        <v>772</v>
      </c>
      <c r="J3124" s="264" t="s">
        <v>5817</v>
      </c>
      <c r="K3124" s="264" t="s">
        <v>21810</v>
      </c>
    </row>
    <row r="3125" spans="1:11" ht="25.5" x14ac:dyDescent="0.2">
      <c r="A3125" s="261">
        <v>89384</v>
      </c>
      <c r="B3125" s="262" t="s">
        <v>8558</v>
      </c>
      <c r="C3125" s="263" t="s">
        <v>772</v>
      </c>
      <c r="D3125" s="264" t="s">
        <v>11268</v>
      </c>
      <c r="F3125" s="266"/>
      <c r="G3125" s="261" t="s">
        <v>21811</v>
      </c>
      <c r="H3125" s="262" t="s">
        <v>8558</v>
      </c>
      <c r="I3125" s="263" t="s">
        <v>772</v>
      </c>
      <c r="J3125" s="264" t="s">
        <v>11268</v>
      </c>
      <c r="K3125" s="264" t="s">
        <v>12514</v>
      </c>
    </row>
    <row r="3126" spans="1:11" ht="25.5" x14ac:dyDescent="0.2">
      <c r="A3126" s="261">
        <v>89385</v>
      </c>
      <c r="B3126" s="262" t="s">
        <v>8560</v>
      </c>
      <c r="C3126" s="263" t="s">
        <v>772</v>
      </c>
      <c r="D3126" s="264" t="s">
        <v>20032</v>
      </c>
      <c r="F3126" s="266"/>
      <c r="G3126" s="261" t="s">
        <v>21812</v>
      </c>
      <c r="H3126" s="262" t="s">
        <v>8560</v>
      </c>
      <c r="I3126" s="263" t="s">
        <v>772</v>
      </c>
      <c r="J3126" s="264" t="s">
        <v>20032</v>
      </c>
      <c r="K3126" s="264" t="s">
        <v>10307</v>
      </c>
    </row>
    <row r="3127" spans="1:11" ht="25.5" x14ac:dyDescent="0.2">
      <c r="A3127" s="261">
        <v>89386</v>
      </c>
      <c r="B3127" s="262" t="s">
        <v>8561</v>
      </c>
      <c r="C3127" s="263" t="s">
        <v>772</v>
      </c>
      <c r="D3127" s="264" t="s">
        <v>9104</v>
      </c>
      <c r="F3127" s="266"/>
      <c r="G3127" s="261" t="s">
        <v>21813</v>
      </c>
      <c r="H3127" s="262" t="s">
        <v>8561</v>
      </c>
      <c r="I3127" s="263" t="s">
        <v>772</v>
      </c>
      <c r="J3127" s="264" t="s">
        <v>9104</v>
      </c>
      <c r="K3127" s="264" t="s">
        <v>13667</v>
      </c>
    </row>
    <row r="3128" spans="1:11" ht="25.5" x14ac:dyDescent="0.2">
      <c r="A3128" s="261">
        <v>89387</v>
      </c>
      <c r="B3128" s="262" t="s">
        <v>8563</v>
      </c>
      <c r="C3128" s="263" t="s">
        <v>772</v>
      </c>
      <c r="D3128" s="264" t="s">
        <v>12944</v>
      </c>
      <c r="F3128" s="266"/>
      <c r="G3128" s="261" t="s">
        <v>21814</v>
      </c>
      <c r="H3128" s="262" t="s">
        <v>8563</v>
      </c>
      <c r="I3128" s="263" t="s">
        <v>772</v>
      </c>
      <c r="J3128" s="264" t="s">
        <v>12944</v>
      </c>
      <c r="K3128" s="264" t="s">
        <v>11316</v>
      </c>
    </row>
    <row r="3129" spans="1:11" ht="25.5" x14ac:dyDescent="0.2">
      <c r="A3129" s="261">
        <v>89388</v>
      </c>
      <c r="B3129" s="262" t="s">
        <v>8564</v>
      </c>
      <c r="C3129" s="263" t="s">
        <v>772</v>
      </c>
      <c r="D3129" s="264" t="s">
        <v>21815</v>
      </c>
      <c r="F3129" s="266"/>
      <c r="G3129" s="261" t="s">
        <v>21816</v>
      </c>
      <c r="H3129" s="262" t="s">
        <v>8564</v>
      </c>
      <c r="I3129" s="263" t="s">
        <v>772</v>
      </c>
      <c r="J3129" s="264" t="s">
        <v>21815</v>
      </c>
      <c r="K3129" s="264" t="s">
        <v>10087</v>
      </c>
    </row>
    <row r="3130" spans="1:11" ht="25.5" x14ac:dyDescent="0.2">
      <c r="A3130" s="261">
        <v>89389</v>
      </c>
      <c r="B3130" s="262" t="s">
        <v>8565</v>
      </c>
      <c r="C3130" s="263" t="s">
        <v>772</v>
      </c>
      <c r="D3130" s="264" t="s">
        <v>5870</v>
      </c>
      <c r="F3130" s="266"/>
      <c r="G3130" s="261" t="s">
        <v>21817</v>
      </c>
      <c r="H3130" s="262" t="s">
        <v>8565</v>
      </c>
      <c r="I3130" s="263" t="s">
        <v>772</v>
      </c>
      <c r="J3130" s="264" t="s">
        <v>5870</v>
      </c>
      <c r="K3130" s="264" t="s">
        <v>5190</v>
      </c>
    </row>
    <row r="3131" spans="1:11" ht="25.5" x14ac:dyDescent="0.2">
      <c r="A3131" s="261">
        <v>89390</v>
      </c>
      <c r="B3131" s="262" t="s">
        <v>8567</v>
      </c>
      <c r="C3131" s="263" t="s">
        <v>772</v>
      </c>
      <c r="D3131" s="264" t="s">
        <v>21818</v>
      </c>
      <c r="F3131" s="266"/>
      <c r="G3131" s="261" t="s">
        <v>21819</v>
      </c>
      <c r="H3131" s="262" t="s">
        <v>8567</v>
      </c>
      <c r="I3131" s="263" t="s">
        <v>772</v>
      </c>
      <c r="J3131" s="264" t="s">
        <v>21818</v>
      </c>
      <c r="K3131" s="264" t="s">
        <v>13948</v>
      </c>
    </row>
    <row r="3132" spans="1:11" ht="25.5" x14ac:dyDescent="0.2">
      <c r="A3132" s="261">
        <v>89391</v>
      </c>
      <c r="B3132" s="262" t="s">
        <v>8569</v>
      </c>
      <c r="C3132" s="263" t="s">
        <v>772</v>
      </c>
      <c r="D3132" s="264" t="s">
        <v>13252</v>
      </c>
      <c r="F3132" s="266"/>
      <c r="G3132" s="261" t="s">
        <v>21820</v>
      </c>
      <c r="H3132" s="262" t="s">
        <v>8569</v>
      </c>
      <c r="I3132" s="263" t="s">
        <v>772</v>
      </c>
      <c r="J3132" s="264" t="s">
        <v>13252</v>
      </c>
      <c r="K3132" s="264" t="s">
        <v>14764</v>
      </c>
    </row>
    <row r="3133" spans="1:11" ht="25.5" x14ac:dyDescent="0.2">
      <c r="A3133" s="261">
        <v>89392</v>
      </c>
      <c r="B3133" s="262" t="s">
        <v>8570</v>
      </c>
      <c r="C3133" s="263" t="s">
        <v>772</v>
      </c>
      <c r="D3133" s="264" t="s">
        <v>5394</v>
      </c>
      <c r="F3133" s="266"/>
      <c r="G3133" s="261" t="s">
        <v>21821</v>
      </c>
      <c r="H3133" s="262" t="s">
        <v>8570</v>
      </c>
      <c r="I3133" s="263" t="s">
        <v>772</v>
      </c>
      <c r="J3133" s="264" t="s">
        <v>5394</v>
      </c>
      <c r="K3133" s="264" t="s">
        <v>9423</v>
      </c>
    </row>
    <row r="3134" spans="1:11" ht="25.5" x14ac:dyDescent="0.2">
      <c r="A3134" s="261">
        <v>89393</v>
      </c>
      <c r="B3134" s="262" t="s">
        <v>8571</v>
      </c>
      <c r="C3134" s="263" t="s">
        <v>772</v>
      </c>
      <c r="D3134" s="264" t="s">
        <v>13645</v>
      </c>
      <c r="F3134" s="266"/>
      <c r="G3134" s="261" t="s">
        <v>21822</v>
      </c>
      <c r="H3134" s="262" t="s">
        <v>8571</v>
      </c>
      <c r="I3134" s="263" t="s">
        <v>772</v>
      </c>
      <c r="J3134" s="264" t="s">
        <v>13645</v>
      </c>
      <c r="K3134" s="264" t="s">
        <v>5194</v>
      </c>
    </row>
    <row r="3135" spans="1:11" ht="25.5" x14ac:dyDescent="0.2">
      <c r="A3135" s="261">
        <v>89394</v>
      </c>
      <c r="B3135" s="262" t="s">
        <v>8572</v>
      </c>
      <c r="C3135" s="263" t="s">
        <v>772</v>
      </c>
      <c r="D3135" s="264" t="s">
        <v>5181</v>
      </c>
      <c r="F3135" s="266"/>
      <c r="G3135" s="261" t="s">
        <v>21823</v>
      </c>
      <c r="H3135" s="262" t="s">
        <v>8572</v>
      </c>
      <c r="I3135" s="263" t="s">
        <v>772</v>
      </c>
      <c r="J3135" s="264" t="s">
        <v>5181</v>
      </c>
      <c r="K3135" s="264" t="s">
        <v>5481</v>
      </c>
    </row>
    <row r="3136" spans="1:11" ht="25.5" x14ac:dyDescent="0.2">
      <c r="A3136" s="261">
        <v>89395</v>
      </c>
      <c r="B3136" s="262" t="s">
        <v>8573</v>
      </c>
      <c r="C3136" s="263" t="s">
        <v>772</v>
      </c>
      <c r="D3136" s="264" t="s">
        <v>9708</v>
      </c>
      <c r="F3136" s="266"/>
      <c r="G3136" s="261" t="s">
        <v>21824</v>
      </c>
      <c r="H3136" s="262" t="s">
        <v>8573</v>
      </c>
      <c r="I3136" s="263" t="s">
        <v>772</v>
      </c>
      <c r="J3136" s="264" t="s">
        <v>9708</v>
      </c>
      <c r="K3136" s="264" t="s">
        <v>18111</v>
      </c>
    </row>
    <row r="3137" spans="1:11" ht="25.5" x14ac:dyDescent="0.2">
      <c r="A3137" s="261">
        <v>89396</v>
      </c>
      <c r="B3137" s="262" t="s">
        <v>8575</v>
      </c>
      <c r="C3137" s="263" t="s">
        <v>772</v>
      </c>
      <c r="D3137" s="264" t="s">
        <v>21825</v>
      </c>
      <c r="F3137" s="266"/>
      <c r="G3137" s="261" t="s">
        <v>21826</v>
      </c>
      <c r="H3137" s="262" t="s">
        <v>8575</v>
      </c>
      <c r="I3137" s="263" t="s">
        <v>772</v>
      </c>
      <c r="J3137" s="264" t="s">
        <v>21825</v>
      </c>
      <c r="K3137" s="264" t="s">
        <v>21827</v>
      </c>
    </row>
    <row r="3138" spans="1:11" ht="25.5" x14ac:dyDescent="0.2">
      <c r="A3138" s="261">
        <v>89397</v>
      </c>
      <c r="B3138" s="262" t="s">
        <v>8576</v>
      </c>
      <c r="C3138" s="263" t="s">
        <v>772</v>
      </c>
      <c r="D3138" s="264" t="s">
        <v>14560</v>
      </c>
      <c r="F3138" s="266"/>
      <c r="G3138" s="261" t="s">
        <v>21828</v>
      </c>
      <c r="H3138" s="262" t="s">
        <v>8576</v>
      </c>
      <c r="I3138" s="263" t="s">
        <v>772</v>
      </c>
      <c r="J3138" s="264" t="s">
        <v>14560</v>
      </c>
      <c r="K3138" s="264" t="s">
        <v>12918</v>
      </c>
    </row>
    <row r="3139" spans="1:11" ht="25.5" x14ac:dyDescent="0.2">
      <c r="A3139" s="261">
        <v>89398</v>
      </c>
      <c r="B3139" s="262" t="s">
        <v>8577</v>
      </c>
      <c r="C3139" s="263" t="s">
        <v>772</v>
      </c>
      <c r="D3139" s="264" t="s">
        <v>20836</v>
      </c>
      <c r="F3139" s="266"/>
      <c r="G3139" s="261" t="s">
        <v>21829</v>
      </c>
      <c r="H3139" s="262" t="s">
        <v>8577</v>
      </c>
      <c r="I3139" s="263" t="s">
        <v>772</v>
      </c>
      <c r="J3139" s="264" t="s">
        <v>20836</v>
      </c>
      <c r="K3139" s="264" t="s">
        <v>21830</v>
      </c>
    </row>
    <row r="3140" spans="1:11" ht="25.5" x14ac:dyDescent="0.2">
      <c r="A3140" s="261">
        <v>89399</v>
      </c>
      <c r="B3140" s="262" t="s">
        <v>8578</v>
      </c>
      <c r="C3140" s="263" t="s">
        <v>772</v>
      </c>
      <c r="D3140" s="264" t="s">
        <v>11316</v>
      </c>
      <c r="F3140" s="266"/>
      <c r="G3140" s="261" t="s">
        <v>21831</v>
      </c>
      <c r="H3140" s="262" t="s">
        <v>8578</v>
      </c>
      <c r="I3140" s="263" t="s">
        <v>772</v>
      </c>
      <c r="J3140" s="264" t="s">
        <v>11316</v>
      </c>
      <c r="K3140" s="264" t="s">
        <v>12833</v>
      </c>
    </row>
    <row r="3141" spans="1:11" ht="25.5" x14ac:dyDescent="0.2">
      <c r="A3141" s="261">
        <v>89400</v>
      </c>
      <c r="B3141" s="262" t="s">
        <v>8579</v>
      </c>
      <c r="C3141" s="263" t="s">
        <v>772</v>
      </c>
      <c r="D3141" s="264" t="s">
        <v>8980</v>
      </c>
      <c r="F3141" s="266"/>
      <c r="G3141" s="261" t="s">
        <v>21832</v>
      </c>
      <c r="H3141" s="262" t="s">
        <v>8579</v>
      </c>
      <c r="I3141" s="263" t="s">
        <v>772</v>
      </c>
      <c r="J3141" s="264" t="s">
        <v>8980</v>
      </c>
      <c r="K3141" s="264" t="s">
        <v>13422</v>
      </c>
    </row>
    <row r="3142" spans="1:11" ht="25.5" x14ac:dyDescent="0.2">
      <c r="A3142" s="261">
        <v>89404</v>
      </c>
      <c r="B3142" s="262" t="s">
        <v>8580</v>
      </c>
      <c r="C3142" s="263" t="s">
        <v>772</v>
      </c>
      <c r="D3142" s="264" t="s">
        <v>8581</v>
      </c>
      <c r="F3142" s="266"/>
      <c r="G3142" s="261" t="s">
        <v>21833</v>
      </c>
      <c r="H3142" s="262" t="s">
        <v>8580</v>
      </c>
      <c r="I3142" s="263" t="s">
        <v>772</v>
      </c>
      <c r="J3142" s="264" t="s">
        <v>8581</v>
      </c>
      <c r="K3142" s="264" t="s">
        <v>8023</v>
      </c>
    </row>
    <row r="3143" spans="1:11" ht="25.5" x14ac:dyDescent="0.2">
      <c r="A3143" s="261">
        <v>89405</v>
      </c>
      <c r="B3143" s="262" t="s">
        <v>8582</v>
      </c>
      <c r="C3143" s="263" t="s">
        <v>772</v>
      </c>
      <c r="D3143" s="264" t="s">
        <v>8644</v>
      </c>
      <c r="F3143" s="266"/>
      <c r="G3143" s="261" t="s">
        <v>21834</v>
      </c>
      <c r="H3143" s="262" t="s">
        <v>8582</v>
      </c>
      <c r="I3143" s="263" t="s">
        <v>772</v>
      </c>
      <c r="J3143" s="264" t="s">
        <v>8644</v>
      </c>
      <c r="K3143" s="264" t="s">
        <v>5240</v>
      </c>
    </row>
    <row r="3144" spans="1:11" ht="25.5" x14ac:dyDescent="0.2">
      <c r="A3144" s="261">
        <v>89406</v>
      </c>
      <c r="B3144" s="262" t="s">
        <v>8584</v>
      </c>
      <c r="C3144" s="263" t="s">
        <v>772</v>
      </c>
      <c r="D3144" s="264" t="s">
        <v>4835</v>
      </c>
      <c r="F3144" s="266"/>
      <c r="G3144" s="261" t="s">
        <v>21835</v>
      </c>
      <c r="H3144" s="262" t="s">
        <v>8584</v>
      </c>
      <c r="I3144" s="263" t="s">
        <v>772</v>
      </c>
      <c r="J3144" s="264" t="s">
        <v>4835</v>
      </c>
      <c r="K3144" s="264" t="s">
        <v>8646</v>
      </c>
    </row>
    <row r="3145" spans="1:11" ht="25.5" x14ac:dyDescent="0.2">
      <c r="A3145" s="261">
        <v>89407</v>
      </c>
      <c r="B3145" s="262" t="s">
        <v>8585</v>
      </c>
      <c r="C3145" s="263" t="s">
        <v>772</v>
      </c>
      <c r="D3145" s="264" t="s">
        <v>7152</v>
      </c>
      <c r="F3145" s="266"/>
      <c r="G3145" s="261" t="s">
        <v>21836</v>
      </c>
      <c r="H3145" s="262" t="s">
        <v>8585</v>
      </c>
      <c r="I3145" s="263" t="s">
        <v>772</v>
      </c>
      <c r="J3145" s="264" t="s">
        <v>7152</v>
      </c>
      <c r="K3145" s="264" t="s">
        <v>12823</v>
      </c>
    </row>
    <row r="3146" spans="1:11" ht="25.5" x14ac:dyDescent="0.2">
      <c r="A3146" s="261">
        <v>89408</v>
      </c>
      <c r="B3146" s="262" t="s">
        <v>8586</v>
      </c>
      <c r="C3146" s="263" t="s">
        <v>772</v>
      </c>
      <c r="D3146" s="264" t="s">
        <v>4962</v>
      </c>
      <c r="F3146" s="266"/>
      <c r="G3146" s="261" t="s">
        <v>21837</v>
      </c>
      <c r="H3146" s="262" t="s">
        <v>8586</v>
      </c>
      <c r="I3146" s="263" t="s">
        <v>772</v>
      </c>
      <c r="J3146" s="264" t="s">
        <v>4962</v>
      </c>
      <c r="K3146" s="264" t="s">
        <v>5077</v>
      </c>
    </row>
    <row r="3147" spans="1:11" ht="25.5" x14ac:dyDescent="0.2">
      <c r="A3147" s="261">
        <v>89409</v>
      </c>
      <c r="B3147" s="262" t="s">
        <v>8587</v>
      </c>
      <c r="C3147" s="263" t="s">
        <v>772</v>
      </c>
      <c r="D3147" s="264" t="s">
        <v>7143</v>
      </c>
      <c r="F3147" s="266"/>
      <c r="G3147" s="261" t="s">
        <v>21838</v>
      </c>
      <c r="H3147" s="262" t="s">
        <v>8587</v>
      </c>
      <c r="I3147" s="263" t="s">
        <v>772</v>
      </c>
      <c r="J3147" s="264" t="s">
        <v>7143</v>
      </c>
      <c r="K3147" s="264" t="s">
        <v>8612</v>
      </c>
    </row>
    <row r="3148" spans="1:11" ht="25.5" x14ac:dyDescent="0.2">
      <c r="A3148" s="261">
        <v>89410</v>
      </c>
      <c r="B3148" s="262" t="s">
        <v>8589</v>
      </c>
      <c r="C3148" s="263" t="s">
        <v>772</v>
      </c>
      <c r="D3148" s="264" t="s">
        <v>7213</v>
      </c>
      <c r="F3148" s="266"/>
      <c r="G3148" s="261" t="s">
        <v>21839</v>
      </c>
      <c r="H3148" s="262" t="s">
        <v>8589</v>
      </c>
      <c r="I3148" s="263" t="s">
        <v>772</v>
      </c>
      <c r="J3148" s="264" t="s">
        <v>7213</v>
      </c>
      <c r="K3148" s="264" t="s">
        <v>7691</v>
      </c>
    </row>
    <row r="3149" spans="1:11" ht="25.5" x14ac:dyDescent="0.2">
      <c r="A3149" s="261">
        <v>89411</v>
      </c>
      <c r="B3149" s="262" t="s">
        <v>8590</v>
      </c>
      <c r="C3149" s="263" t="s">
        <v>772</v>
      </c>
      <c r="D3149" s="264" t="s">
        <v>12797</v>
      </c>
      <c r="F3149" s="266"/>
      <c r="G3149" s="261" t="s">
        <v>21840</v>
      </c>
      <c r="H3149" s="262" t="s">
        <v>8590</v>
      </c>
      <c r="I3149" s="263" t="s">
        <v>772</v>
      </c>
      <c r="J3149" s="264" t="s">
        <v>12797</v>
      </c>
      <c r="K3149" s="264" t="s">
        <v>21841</v>
      </c>
    </row>
    <row r="3150" spans="1:11" ht="25.5" x14ac:dyDescent="0.2">
      <c r="A3150" s="261">
        <v>89412</v>
      </c>
      <c r="B3150" s="262" t="s">
        <v>8591</v>
      </c>
      <c r="C3150" s="263" t="s">
        <v>772</v>
      </c>
      <c r="D3150" s="264" t="s">
        <v>12565</v>
      </c>
      <c r="F3150" s="266"/>
      <c r="G3150" s="261" t="s">
        <v>21842</v>
      </c>
      <c r="H3150" s="262" t="s">
        <v>8591</v>
      </c>
      <c r="I3150" s="263" t="s">
        <v>772</v>
      </c>
      <c r="J3150" s="264" t="s">
        <v>12565</v>
      </c>
      <c r="K3150" s="264" t="s">
        <v>7145</v>
      </c>
    </row>
    <row r="3151" spans="1:11" ht="25.5" x14ac:dyDescent="0.2">
      <c r="A3151" s="261">
        <v>89413</v>
      </c>
      <c r="B3151" s="262" t="s">
        <v>8593</v>
      </c>
      <c r="C3151" s="263" t="s">
        <v>772</v>
      </c>
      <c r="D3151" s="264" t="s">
        <v>8750</v>
      </c>
      <c r="F3151" s="266"/>
      <c r="G3151" s="261" t="s">
        <v>21843</v>
      </c>
      <c r="H3151" s="262" t="s">
        <v>8593</v>
      </c>
      <c r="I3151" s="263" t="s">
        <v>772</v>
      </c>
      <c r="J3151" s="264" t="s">
        <v>8750</v>
      </c>
      <c r="K3151" s="264" t="s">
        <v>11534</v>
      </c>
    </row>
    <row r="3152" spans="1:11" ht="25.5" x14ac:dyDescent="0.2">
      <c r="A3152" s="261">
        <v>89414</v>
      </c>
      <c r="B3152" s="262" t="s">
        <v>8595</v>
      </c>
      <c r="C3152" s="263" t="s">
        <v>772</v>
      </c>
      <c r="D3152" s="264" t="s">
        <v>11843</v>
      </c>
      <c r="F3152" s="266"/>
      <c r="G3152" s="261" t="s">
        <v>21844</v>
      </c>
      <c r="H3152" s="262" t="s">
        <v>8595</v>
      </c>
      <c r="I3152" s="263" t="s">
        <v>772</v>
      </c>
      <c r="J3152" s="264" t="s">
        <v>11843</v>
      </c>
      <c r="K3152" s="264" t="s">
        <v>4715</v>
      </c>
    </row>
    <row r="3153" spans="1:11" ht="25.5" x14ac:dyDescent="0.2">
      <c r="A3153" s="261">
        <v>89415</v>
      </c>
      <c r="B3153" s="262" t="s">
        <v>8596</v>
      </c>
      <c r="C3153" s="263" t="s">
        <v>772</v>
      </c>
      <c r="D3153" s="264" t="s">
        <v>7540</v>
      </c>
      <c r="F3153" s="266"/>
      <c r="G3153" s="261" t="s">
        <v>21845</v>
      </c>
      <c r="H3153" s="262" t="s">
        <v>8596</v>
      </c>
      <c r="I3153" s="263" t="s">
        <v>772</v>
      </c>
      <c r="J3153" s="264" t="s">
        <v>7540</v>
      </c>
      <c r="K3153" s="264" t="s">
        <v>13216</v>
      </c>
    </row>
    <row r="3154" spans="1:11" ht="25.5" x14ac:dyDescent="0.2">
      <c r="A3154" s="261">
        <v>89416</v>
      </c>
      <c r="B3154" s="262" t="s">
        <v>8597</v>
      </c>
      <c r="C3154" s="263" t="s">
        <v>772</v>
      </c>
      <c r="D3154" s="264" t="s">
        <v>8904</v>
      </c>
      <c r="F3154" s="266"/>
      <c r="G3154" s="261" t="s">
        <v>21846</v>
      </c>
      <c r="H3154" s="262" t="s">
        <v>8597</v>
      </c>
      <c r="I3154" s="263" t="s">
        <v>772</v>
      </c>
      <c r="J3154" s="264" t="s">
        <v>8904</v>
      </c>
      <c r="K3154" s="264" t="s">
        <v>8493</v>
      </c>
    </row>
    <row r="3155" spans="1:11" ht="25.5" x14ac:dyDescent="0.2">
      <c r="A3155" s="261">
        <v>89417</v>
      </c>
      <c r="B3155" s="262" t="s">
        <v>8598</v>
      </c>
      <c r="C3155" s="263" t="s">
        <v>772</v>
      </c>
      <c r="D3155" s="264" t="s">
        <v>4339</v>
      </c>
      <c r="F3155" s="266"/>
      <c r="G3155" s="261" t="s">
        <v>21847</v>
      </c>
      <c r="H3155" s="262" t="s">
        <v>8598</v>
      </c>
      <c r="I3155" s="263" t="s">
        <v>772</v>
      </c>
      <c r="J3155" s="264" t="s">
        <v>4339</v>
      </c>
      <c r="K3155" s="264" t="s">
        <v>14479</v>
      </c>
    </row>
    <row r="3156" spans="1:11" ht="25.5" x14ac:dyDescent="0.2">
      <c r="A3156" s="261">
        <v>89418</v>
      </c>
      <c r="B3156" s="262" t="s">
        <v>8599</v>
      </c>
      <c r="C3156" s="263" t="s">
        <v>772</v>
      </c>
      <c r="D3156" s="264" t="s">
        <v>7535</v>
      </c>
      <c r="F3156" s="266"/>
      <c r="G3156" s="261" t="s">
        <v>21848</v>
      </c>
      <c r="H3156" s="262" t="s">
        <v>8599</v>
      </c>
      <c r="I3156" s="263" t="s">
        <v>772</v>
      </c>
      <c r="J3156" s="264" t="s">
        <v>7535</v>
      </c>
      <c r="K3156" s="264" t="s">
        <v>14291</v>
      </c>
    </row>
    <row r="3157" spans="1:11" ht="25.5" x14ac:dyDescent="0.2">
      <c r="A3157" s="261">
        <v>89419</v>
      </c>
      <c r="B3157" s="262" t="s">
        <v>8601</v>
      </c>
      <c r="C3157" s="263" t="s">
        <v>772</v>
      </c>
      <c r="D3157" s="264" t="s">
        <v>5373</v>
      </c>
      <c r="F3157" s="266"/>
      <c r="G3157" s="261" t="s">
        <v>21849</v>
      </c>
      <c r="H3157" s="262" t="s">
        <v>8601</v>
      </c>
      <c r="I3157" s="263" t="s">
        <v>772</v>
      </c>
      <c r="J3157" s="264" t="s">
        <v>5373</v>
      </c>
      <c r="K3157" s="264" t="s">
        <v>10450</v>
      </c>
    </row>
    <row r="3158" spans="1:11" ht="25.5" x14ac:dyDescent="0.2">
      <c r="A3158" s="261">
        <v>89420</v>
      </c>
      <c r="B3158" s="262" t="s">
        <v>8603</v>
      </c>
      <c r="C3158" s="263" t="s">
        <v>772</v>
      </c>
      <c r="D3158" s="264" t="s">
        <v>5836</v>
      </c>
      <c r="F3158" s="266"/>
      <c r="G3158" s="261" t="s">
        <v>21850</v>
      </c>
      <c r="H3158" s="262" t="s">
        <v>8603</v>
      </c>
      <c r="I3158" s="263" t="s">
        <v>772</v>
      </c>
      <c r="J3158" s="264" t="s">
        <v>5836</v>
      </c>
      <c r="K3158" s="264" t="s">
        <v>20010</v>
      </c>
    </row>
    <row r="3159" spans="1:11" ht="25.5" x14ac:dyDescent="0.2">
      <c r="A3159" s="261">
        <v>89421</v>
      </c>
      <c r="B3159" s="262" t="s">
        <v>8604</v>
      </c>
      <c r="C3159" s="263" t="s">
        <v>772</v>
      </c>
      <c r="D3159" s="264" t="s">
        <v>12796</v>
      </c>
      <c r="F3159" s="266"/>
      <c r="G3159" s="261" t="s">
        <v>21851</v>
      </c>
      <c r="H3159" s="262" t="s">
        <v>8604</v>
      </c>
      <c r="I3159" s="263" t="s">
        <v>772</v>
      </c>
      <c r="J3159" s="264" t="s">
        <v>12796</v>
      </c>
      <c r="K3159" s="264" t="s">
        <v>13304</v>
      </c>
    </row>
    <row r="3160" spans="1:11" ht="25.5" x14ac:dyDescent="0.2">
      <c r="A3160" s="261">
        <v>89422</v>
      </c>
      <c r="B3160" s="262" t="s">
        <v>8605</v>
      </c>
      <c r="C3160" s="263" t="s">
        <v>772</v>
      </c>
      <c r="D3160" s="264" t="s">
        <v>5177</v>
      </c>
      <c r="F3160" s="266"/>
      <c r="G3160" s="261" t="s">
        <v>21852</v>
      </c>
      <c r="H3160" s="262" t="s">
        <v>8605</v>
      </c>
      <c r="I3160" s="263" t="s">
        <v>772</v>
      </c>
      <c r="J3160" s="264" t="s">
        <v>5177</v>
      </c>
      <c r="K3160" s="264" t="s">
        <v>5441</v>
      </c>
    </row>
    <row r="3161" spans="1:11" ht="25.5" x14ac:dyDescent="0.2">
      <c r="A3161" s="261">
        <v>89423</v>
      </c>
      <c r="B3161" s="262" t="s">
        <v>8607</v>
      </c>
      <c r="C3161" s="263" t="s">
        <v>772</v>
      </c>
      <c r="D3161" s="264" t="s">
        <v>8612</v>
      </c>
      <c r="F3161" s="266"/>
      <c r="G3161" s="261" t="s">
        <v>21853</v>
      </c>
      <c r="H3161" s="262" t="s">
        <v>8607</v>
      </c>
      <c r="I3161" s="263" t="s">
        <v>772</v>
      </c>
      <c r="J3161" s="264" t="s">
        <v>8612</v>
      </c>
      <c r="K3161" s="264" t="s">
        <v>4348</v>
      </c>
    </row>
    <row r="3162" spans="1:11" ht="25.5" x14ac:dyDescent="0.2">
      <c r="A3162" s="261">
        <v>89424</v>
      </c>
      <c r="B3162" s="262" t="s">
        <v>8608</v>
      </c>
      <c r="C3162" s="263" t="s">
        <v>772</v>
      </c>
      <c r="D3162" s="264" t="s">
        <v>4890</v>
      </c>
      <c r="F3162" s="266"/>
      <c r="G3162" s="261" t="s">
        <v>21854</v>
      </c>
      <c r="H3162" s="262" t="s">
        <v>8608</v>
      </c>
      <c r="I3162" s="263" t="s">
        <v>772</v>
      </c>
      <c r="J3162" s="264" t="s">
        <v>4890</v>
      </c>
      <c r="K3162" s="264" t="s">
        <v>21463</v>
      </c>
    </row>
    <row r="3163" spans="1:11" ht="25.5" x14ac:dyDescent="0.2">
      <c r="A3163" s="261">
        <v>89425</v>
      </c>
      <c r="B3163" s="262" t="s">
        <v>8609</v>
      </c>
      <c r="C3163" s="263" t="s">
        <v>772</v>
      </c>
      <c r="D3163" s="264" t="s">
        <v>13521</v>
      </c>
      <c r="F3163" s="266"/>
      <c r="G3163" s="261" t="s">
        <v>21855</v>
      </c>
      <c r="H3163" s="262" t="s">
        <v>8609</v>
      </c>
      <c r="I3163" s="263" t="s">
        <v>772</v>
      </c>
      <c r="J3163" s="264" t="s">
        <v>13521</v>
      </c>
      <c r="K3163" s="264" t="s">
        <v>15232</v>
      </c>
    </row>
    <row r="3164" spans="1:11" ht="25.5" x14ac:dyDescent="0.2">
      <c r="A3164" s="261">
        <v>89426</v>
      </c>
      <c r="B3164" s="262" t="s">
        <v>8611</v>
      </c>
      <c r="C3164" s="263" t="s">
        <v>772</v>
      </c>
      <c r="D3164" s="264" t="s">
        <v>5322</v>
      </c>
      <c r="F3164" s="266"/>
      <c r="G3164" s="261" t="s">
        <v>21856</v>
      </c>
      <c r="H3164" s="262" t="s">
        <v>8611</v>
      </c>
      <c r="I3164" s="263" t="s">
        <v>772</v>
      </c>
      <c r="J3164" s="264" t="s">
        <v>5322</v>
      </c>
      <c r="K3164" s="264" t="s">
        <v>13520</v>
      </c>
    </row>
    <row r="3165" spans="1:11" ht="25.5" x14ac:dyDescent="0.2">
      <c r="A3165" s="261">
        <v>89427</v>
      </c>
      <c r="B3165" s="262" t="s">
        <v>8613</v>
      </c>
      <c r="C3165" s="263" t="s">
        <v>772</v>
      </c>
      <c r="D3165" s="264" t="s">
        <v>11259</v>
      </c>
      <c r="F3165" s="266"/>
      <c r="G3165" s="261" t="s">
        <v>21857</v>
      </c>
      <c r="H3165" s="262" t="s">
        <v>8613</v>
      </c>
      <c r="I3165" s="263" t="s">
        <v>772</v>
      </c>
      <c r="J3165" s="264" t="s">
        <v>11259</v>
      </c>
      <c r="K3165" s="264" t="s">
        <v>12917</v>
      </c>
    </row>
    <row r="3166" spans="1:11" ht="25.5" x14ac:dyDescent="0.2">
      <c r="A3166" s="261">
        <v>89428</v>
      </c>
      <c r="B3166" s="262" t="s">
        <v>8614</v>
      </c>
      <c r="C3166" s="263" t="s">
        <v>772</v>
      </c>
      <c r="D3166" s="264" t="s">
        <v>9131</v>
      </c>
      <c r="F3166" s="266"/>
      <c r="G3166" s="261" t="s">
        <v>21858</v>
      </c>
      <c r="H3166" s="262" t="s">
        <v>8614</v>
      </c>
      <c r="I3166" s="263" t="s">
        <v>772</v>
      </c>
      <c r="J3166" s="264" t="s">
        <v>9131</v>
      </c>
      <c r="K3166" s="264" t="s">
        <v>5302</v>
      </c>
    </row>
    <row r="3167" spans="1:11" ht="25.5" x14ac:dyDescent="0.2">
      <c r="A3167" s="261">
        <v>89429</v>
      </c>
      <c r="B3167" s="262" t="s">
        <v>8615</v>
      </c>
      <c r="C3167" s="263" t="s">
        <v>772</v>
      </c>
      <c r="D3167" s="264" t="s">
        <v>4672</v>
      </c>
      <c r="F3167" s="266"/>
      <c r="G3167" s="261" t="s">
        <v>21859</v>
      </c>
      <c r="H3167" s="262" t="s">
        <v>8615</v>
      </c>
      <c r="I3167" s="263" t="s">
        <v>772</v>
      </c>
      <c r="J3167" s="264" t="s">
        <v>4672</v>
      </c>
      <c r="K3167" s="264" t="s">
        <v>5155</v>
      </c>
    </row>
    <row r="3168" spans="1:11" ht="25.5" x14ac:dyDescent="0.2">
      <c r="A3168" s="261">
        <v>89430</v>
      </c>
      <c r="B3168" s="262" t="s">
        <v>8617</v>
      </c>
      <c r="C3168" s="263" t="s">
        <v>772</v>
      </c>
      <c r="D3168" s="264" t="s">
        <v>4335</v>
      </c>
      <c r="F3168" s="266"/>
      <c r="G3168" s="261" t="s">
        <v>21860</v>
      </c>
      <c r="H3168" s="262" t="s">
        <v>8617</v>
      </c>
      <c r="I3168" s="263" t="s">
        <v>772</v>
      </c>
      <c r="J3168" s="264" t="s">
        <v>4335</v>
      </c>
      <c r="K3168" s="264" t="s">
        <v>7170</v>
      </c>
    </row>
    <row r="3169" spans="1:11" ht="25.5" x14ac:dyDescent="0.2">
      <c r="A3169" s="261">
        <v>89431</v>
      </c>
      <c r="B3169" s="262" t="s">
        <v>8618</v>
      </c>
      <c r="C3169" s="263" t="s">
        <v>772</v>
      </c>
      <c r="D3169" s="264" t="s">
        <v>7143</v>
      </c>
      <c r="F3169" s="266"/>
      <c r="G3169" s="261" t="s">
        <v>21861</v>
      </c>
      <c r="H3169" s="262" t="s">
        <v>8618</v>
      </c>
      <c r="I3169" s="263" t="s">
        <v>772</v>
      </c>
      <c r="J3169" s="264" t="s">
        <v>7143</v>
      </c>
      <c r="K3169" s="264" t="s">
        <v>8646</v>
      </c>
    </row>
    <row r="3170" spans="1:11" ht="25.5" x14ac:dyDescent="0.2">
      <c r="A3170" s="261">
        <v>89432</v>
      </c>
      <c r="B3170" s="262" t="s">
        <v>8620</v>
      </c>
      <c r="C3170" s="263" t="s">
        <v>772</v>
      </c>
      <c r="D3170" s="264" t="s">
        <v>12924</v>
      </c>
      <c r="F3170" s="266"/>
      <c r="G3170" s="261" t="s">
        <v>21862</v>
      </c>
      <c r="H3170" s="262" t="s">
        <v>8620</v>
      </c>
      <c r="I3170" s="263" t="s">
        <v>772</v>
      </c>
      <c r="J3170" s="264" t="s">
        <v>12924</v>
      </c>
      <c r="K3170" s="264" t="s">
        <v>4299</v>
      </c>
    </row>
    <row r="3171" spans="1:11" ht="25.5" x14ac:dyDescent="0.2">
      <c r="A3171" s="261">
        <v>89433</v>
      </c>
      <c r="B3171" s="262" t="s">
        <v>8622</v>
      </c>
      <c r="C3171" s="263" t="s">
        <v>772</v>
      </c>
      <c r="D3171" s="264" t="s">
        <v>7691</v>
      </c>
      <c r="F3171" s="266"/>
      <c r="G3171" s="261" t="s">
        <v>21863</v>
      </c>
      <c r="H3171" s="262" t="s">
        <v>8622</v>
      </c>
      <c r="I3171" s="263" t="s">
        <v>772</v>
      </c>
      <c r="J3171" s="264" t="s">
        <v>7691</v>
      </c>
      <c r="K3171" s="264" t="s">
        <v>7185</v>
      </c>
    </row>
    <row r="3172" spans="1:11" ht="25.5" x14ac:dyDescent="0.2">
      <c r="A3172" s="261">
        <v>89434</v>
      </c>
      <c r="B3172" s="262" t="s">
        <v>8623</v>
      </c>
      <c r="C3172" s="263" t="s">
        <v>772</v>
      </c>
      <c r="D3172" s="264" t="s">
        <v>7533</v>
      </c>
      <c r="F3172" s="266"/>
      <c r="G3172" s="261" t="s">
        <v>21864</v>
      </c>
      <c r="H3172" s="262" t="s">
        <v>8623</v>
      </c>
      <c r="I3172" s="263" t="s">
        <v>772</v>
      </c>
      <c r="J3172" s="264" t="s">
        <v>7533</v>
      </c>
      <c r="K3172" s="264" t="s">
        <v>13092</v>
      </c>
    </row>
    <row r="3173" spans="1:11" ht="25.5" x14ac:dyDescent="0.2">
      <c r="A3173" s="261">
        <v>89435</v>
      </c>
      <c r="B3173" s="262" t="s">
        <v>8624</v>
      </c>
      <c r="C3173" s="263" t="s">
        <v>772</v>
      </c>
      <c r="D3173" s="264" t="s">
        <v>8984</v>
      </c>
      <c r="F3173" s="266"/>
      <c r="G3173" s="261" t="s">
        <v>21865</v>
      </c>
      <c r="H3173" s="262" t="s">
        <v>8624</v>
      </c>
      <c r="I3173" s="263" t="s">
        <v>772</v>
      </c>
      <c r="J3173" s="264" t="s">
        <v>8984</v>
      </c>
      <c r="K3173" s="264" t="s">
        <v>14257</v>
      </c>
    </row>
    <row r="3174" spans="1:11" ht="25.5" x14ac:dyDescent="0.2">
      <c r="A3174" s="261">
        <v>89436</v>
      </c>
      <c r="B3174" s="262" t="s">
        <v>8626</v>
      </c>
      <c r="C3174" s="263" t="s">
        <v>772</v>
      </c>
      <c r="D3174" s="264" t="s">
        <v>6083</v>
      </c>
      <c r="F3174" s="266"/>
      <c r="G3174" s="261" t="s">
        <v>21866</v>
      </c>
      <c r="H3174" s="262" t="s">
        <v>8626</v>
      </c>
      <c r="I3174" s="263" t="s">
        <v>772</v>
      </c>
      <c r="J3174" s="264" t="s">
        <v>6083</v>
      </c>
      <c r="K3174" s="264" t="s">
        <v>7436</v>
      </c>
    </row>
    <row r="3175" spans="1:11" ht="25.5" x14ac:dyDescent="0.2">
      <c r="A3175" s="261">
        <v>89437</v>
      </c>
      <c r="B3175" s="262" t="s">
        <v>8628</v>
      </c>
      <c r="C3175" s="263" t="s">
        <v>772</v>
      </c>
      <c r="D3175" s="264" t="s">
        <v>21867</v>
      </c>
      <c r="F3175" s="266"/>
      <c r="G3175" s="261" t="s">
        <v>21868</v>
      </c>
      <c r="H3175" s="262" t="s">
        <v>8628</v>
      </c>
      <c r="I3175" s="263" t="s">
        <v>772</v>
      </c>
      <c r="J3175" s="264" t="s">
        <v>21867</v>
      </c>
      <c r="K3175" s="264" t="s">
        <v>5662</v>
      </c>
    </row>
    <row r="3176" spans="1:11" ht="25.5" x14ac:dyDescent="0.2">
      <c r="A3176" s="261">
        <v>89438</v>
      </c>
      <c r="B3176" s="262" t="s">
        <v>8630</v>
      </c>
      <c r="C3176" s="263" t="s">
        <v>772</v>
      </c>
      <c r="D3176" s="264" t="s">
        <v>6095</v>
      </c>
      <c r="F3176" s="266"/>
      <c r="G3176" s="261" t="s">
        <v>21869</v>
      </c>
      <c r="H3176" s="262" t="s">
        <v>8630</v>
      </c>
      <c r="I3176" s="263" t="s">
        <v>772</v>
      </c>
      <c r="J3176" s="264" t="s">
        <v>6095</v>
      </c>
      <c r="K3176" s="264" t="s">
        <v>5777</v>
      </c>
    </row>
    <row r="3177" spans="1:11" ht="25.5" x14ac:dyDescent="0.2">
      <c r="A3177" s="261">
        <v>89439</v>
      </c>
      <c r="B3177" s="262" t="s">
        <v>8632</v>
      </c>
      <c r="C3177" s="263" t="s">
        <v>772</v>
      </c>
      <c r="D3177" s="264" t="s">
        <v>5282</v>
      </c>
      <c r="F3177" s="266"/>
      <c r="G3177" s="261" t="s">
        <v>21870</v>
      </c>
      <c r="H3177" s="262" t="s">
        <v>8632</v>
      </c>
      <c r="I3177" s="263" t="s">
        <v>772</v>
      </c>
      <c r="J3177" s="264" t="s">
        <v>5282</v>
      </c>
      <c r="K3177" s="264" t="s">
        <v>21871</v>
      </c>
    </row>
    <row r="3178" spans="1:11" ht="25.5" x14ac:dyDescent="0.2">
      <c r="A3178" s="261">
        <v>89440</v>
      </c>
      <c r="B3178" s="262" t="s">
        <v>8633</v>
      </c>
      <c r="C3178" s="263" t="s">
        <v>772</v>
      </c>
      <c r="D3178" s="264" t="s">
        <v>20559</v>
      </c>
      <c r="F3178" s="266"/>
      <c r="G3178" s="261" t="s">
        <v>21872</v>
      </c>
      <c r="H3178" s="262" t="s">
        <v>8633</v>
      </c>
      <c r="I3178" s="263" t="s">
        <v>772</v>
      </c>
      <c r="J3178" s="264" t="s">
        <v>20559</v>
      </c>
      <c r="K3178" s="264" t="s">
        <v>20010</v>
      </c>
    </row>
    <row r="3179" spans="1:11" ht="25.5" x14ac:dyDescent="0.2">
      <c r="A3179" s="261">
        <v>89441</v>
      </c>
      <c r="B3179" s="262" t="s">
        <v>8634</v>
      </c>
      <c r="C3179" s="263" t="s">
        <v>772</v>
      </c>
      <c r="D3179" s="264" t="s">
        <v>21873</v>
      </c>
      <c r="F3179" s="266"/>
      <c r="G3179" s="261" t="s">
        <v>21874</v>
      </c>
      <c r="H3179" s="262" t="s">
        <v>8634</v>
      </c>
      <c r="I3179" s="263" t="s">
        <v>772</v>
      </c>
      <c r="J3179" s="264" t="s">
        <v>21873</v>
      </c>
      <c r="K3179" s="264" t="s">
        <v>4426</v>
      </c>
    </row>
    <row r="3180" spans="1:11" ht="25.5" x14ac:dyDescent="0.2">
      <c r="A3180" s="261">
        <v>89442</v>
      </c>
      <c r="B3180" s="262" t="s">
        <v>8636</v>
      </c>
      <c r="C3180" s="263" t="s">
        <v>772</v>
      </c>
      <c r="D3180" s="264" t="s">
        <v>13645</v>
      </c>
      <c r="F3180" s="266"/>
      <c r="G3180" s="261" t="s">
        <v>21875</v>
      </c>
      <c r="H3180" s="262" t="s">
        <v>8636</v>
      </c>
      <c r="I3180" s="263" t="s">
        <v>772</v>
      </c>
      <c r="J3180" s="264" t="s">
        <v>13645</v>
      </c>
      <c r="K3180" s="264" t="s">
        <v>11983</v>
      </c>
    </row>
    <row r="3181" spans="1:11" ht="25.5" x14ac:dyDescent="0.2">
      <c r="A3181" s="261">
        <v>89443</v>
      </c>
      <c r="B3181" s="262" t="s">
        <v>8637</v>
      </c>
      <c r="C3181" s="263" t="s">
        <v>772</v>
      </c>
      <c r="D3181" s="264" t="s">
        <v>13331</v>
      </c>
      <c r="F3181" s="266"/>
      <c r="G3181" s="261" t="s">
        <v>21876</v>
      </c>
      <c r="H3181" s="262" t="s">
        <v>8637</v>
      </c>
      <c r="I3181" s="263" t="s">
        <v>772</v>
      </c>
      <c r="J3181" s="264" t="s">
        <v>13331</v>
      </c>
      <c r="K3181" s="264" t="s">
        <v>7568</v>
      </c>
    </row>
    <row r="3182" spans="1:11" ht="25.5" x14ac:dyDescent="0.2">
      <c r="A3182" s="261">
        <v>89444</v>
      </c>
      <c r="B3182" s="262" t="s">
        <v>8638</v>
      </c>
      <c r="C3182" s="263" t="s">
        <v>772</v>
      </c>
      <c r="D3182" s="264" t="s">
        <v>8444</v>
      </c>
      <c r="F3182" s="266"/>
      <c r="G3182" s="261" t="s">
        <v>21877</v>
      </c>
      <c r="H3182" s="262" t="s">
        <v>8638</v>
      </c>
      <c r="I3182" s="263" t="s">
        <v>772</v>
      </c>
      <c r="J3182" s="264" t="s">
        <v>8444</v>
      </c>
      <c r="K3182" s="264" t="s">
        <v>14280</v>
      </c>
    </row>
    <row r="3183" spans="1:11" ht="25.5" x14ac:dyDescent="0.2">
      <c r="A3183" s="261">
        <v>89445</v>
      </c>
      <c r="B3183" s="262" t="s">
        <v>8639</v>
      </c>
      <c r="C3183" s="263" t="s">
        <v>772</v>
      </c>
      <c r="D3183" s="264" t="s">
        <v>7683</v>
      </c>
      <c r="F3183" s="266"/>
      <c r="G3183" s="261" t="s">
        <v>21878</v>
      </c>
      <c r="H3183" s="262" t="s">
        <v>8639</v>
      </c>
      <c r="I3183" s="263" t="s">
        <v>772</v>
      </c>
      <c r="J3183" s="264" t="s">
        <v>7683</v>
      </c>
      <c r="K3183" s="264" t="s">
        <v>5863</v>
      </c>
    </row>
    <row r="3184" spans="1:11" ht="25.5" x14ac:dyDescent="0.2">
      <c r="A3184" s="261">
        <v>89481</v>
      </c>
      <c r="B3184" s="262" t="s">
        <v>8641</v>
      </c>
      <c r="C3184" s="263" t="s">
        <v>772</v>
      </c>
      <c r="D3184" s="264" t="s">
        <v>13449</v>
      </c>
      <c r="F3184" s="266"/>
      <c r="G3184" s="261" t="s">
        <v>21879</v>
      </c>
      <c r="H3184" s="262" t="s">
        <v>8641</v>
      </c>
      <c r="I3184" s="263" t="s">
        <v>772</v>
      </c>
      <c r="J3184" s="264" t="s">
        <v>13449</v>
      </c>
      <c r="K3184" s="264" t="s">
        <v>21880</v>
      </c>
    </row>
    <row r="3185" spans="1:11" ht="25.5" x14ac:dyDescent="0.2">
      <c r="A3185" s="261">
        <v>89485</v>
      </c>
      <c r="B3185" s="262" t="s">
        <v>8643</v>
      </c>
      <c r="C3185" s="263" t="s">
        <v>772</v>
      </c>
      <c r="D3185" s="264" t="s">
        <v>11136</v>
      </c>
      <c r="F3185" s="266"/>
      <c r="G3185" s="261" t="s">
        <v>21881</v>
      </c>
      <c r="H3185" s="262" t="s">
        <v>8643</v>
      </c>
      <c r="I3185" s="263" t="s">
        <v>772</v>
      </c>
      <c r="J3185" s="264" t="s">
        <v>11136</v>
      </c>
      <c r="K3185" s="264" t="s">
        <v>5585</v>
      </c>
    </row>
    <row r="3186" spans="1:11" ht="25.5" x14ac:dyDescent="0.2">
      <c r="A3186" s="261">
        <v>89489</v>
      </c>
      <c r="B3186" s="262" t="s">
        <v>8645</v>
      </c>
      <c r="C3186" s="263" t="s">
        <v>772</v>
      </c>
      <c r="D3186" s="264" t="s">
        <v>14156</v>
      </c>
      <c r="F3186" s="266"/>
      <c r="G3186" s="261" t="s">
        <v>21882</v>
      </c>
      <c r="H3186" s="262" t="s">
        <v>8645</v>
      </c>
      <c r="I3186" s="263" t="s">
        <v>772</v>
      </c>
      <c r="J3186" s="264" t="s">
        <v>14156</v>
      </c>
      <c r="K3186" s="264" t="s">
        <v>7216</v>
      </c>
    </row>
    <row r="3187" spans="1:11" ht="25.5" x14ac:dyDescent="0.2">
      <c r="A3187" s="261">
        <v>89490</v>
      </c>
      <c r="B3187" s="262" t="s">
        <v>8647</v>
      </c>
      <c r="C3187" s="263" t="s">
        <v>772</v>
      </c>
      <c r="D3187" s="264" t="s">
        <v>13129</v>
      </c>
      <c r="F3187" s="266"/>
      <c r="G3187" s="261" t="s">
        <v>21883</v>
      </c>
      <c r="H3187" s="262" t="s">
        <v>8647</v>
      </c>
      <c r="I3187" s="263" t="s">
        <v>772</v>
      </c>
      <c r="J3187" s="264" t="s">
        <v>13129</v>
      </c>
      <c r="K3187" s="264" t="s">
        <v>7143</v>
      </c>
    </row>
    <row r="3188" spans="1:11" ht="25.5" x14ac:dyDescent="0.2">
      <c r="A3188" s="261">
        <v>89492</v>
      </c>
      <c r="B3188" s="262" t="s">
        <v>8648</v>
      </c>
      <c r="C3188" s="263" t="s">
        <v>772</v>
      </c>
      <c r="D3188" s="264" t="s">
        <v>8557</v>
      </c>
      <c r="F3188" s="266"/>
      <c r="G3188" s="261" t="s">
        <v>21884</v>
      </c>
      <c r="H3188" s="262" t="s">
        <v>8648</v>
      </c>
      <c r="I3188" s="263" t="s">
        <v>772</v>
      </c>
      <c r="J3188" s="264" t="s">
        <v>8557</v>
      </c>
      <c r="K3188" s="264" t="s">
        <v>7129</v>
      </c>
    </row>
    <row r="3189" spans="1:11" ht="25.5" x14ac:dyDescent="0.2">
      <c r="A3189" s="261">
        <v>89493</v>
      </c>
      <c r="B3189" s="262" t="s">
        <v>8649</v>
      </c>
      <c r="C3189" s="263" t="s">
        <v>772</v>
      </c>
      <c r="D3189" s="264" t="s">
        <v>20097</v>
      </c>
      <c r="F3189" s="266"/>
      <c r="G3189" s="261" t="s">
        <v>21885</v>
      </c>
      <c r="H3189" s="262" t="s">
        <v>8649</v>
      </c>
      <c r="I3189" s="263" t="s">
        <v>772</v>
      </c>
      <c r="J3189" s="264" t="s">
        <v>20097</v>
      </c>
      <c r="K3189" s="264" t="s">
        <v>10275</v>
      </c>
    </row>
    <row r="3190" spans="1:11" ht="25.5" x14ac:dyDescent="0.2">
      <c r="A3190" s="261">
        <v>89494</v>
      </c>
      <c r="B3190" s="262" t="s">
        <v>8650</v>
      </c>
      <c r="C3190" s="263" t="s">
        <v>772</v>
      </c>
      <c r="D3190" s="264" t="s">
        <v>5866</v>
      </c>
      <c r="F3190" s="266"/>
      <c r="G3190" s="261" t="s">
        <v>21886</v>
      </c>
      <c r="H3190" s="262" t="s">
        <v>8650</v>
      </c>
      <c r="I3190" s="263" t="s">
        <v>772</v>
      </c>
      <c r="J3190" s="264" t="s">
        <v>5866</v>
      </c>
      <c r="K3190" s="264" t="s">
        <v>12471</v>
      </c>
    </row>
    <row r="3191" spans="1:11" ht="25.5" x14ac:dyDescent="0.2">
      <c r="A3191" s="261">
        <v>89496</v>
      </c>
      <c r="B3191" s="262" t="s">
        <v>8651</v>
      </c>
      <c r="C3191" s="263" t="s">
        <v>772</v>
      </c>
      <c r="D3191" s="264" t="s">
        <v>7691</v>
      </c>
      <c r="F3191" s="266"/>
      <c r="G3191" s="261" t="s">
        <v>21887</v>
      </c>
      <c r="H3191" s="262" t="s">
        <v>8651</v>
      </c>
      <c r="I3191" s="263" t="s">
        <v>772</v>
      </c>
      <c r="J3191" s="264" t="s">
        <v>7691</v>
      </c>
      <c r="K3191" s="264" t="s">
        <v>12706</v>
      </c>
    </row>
    <row r="3192" spans="1:11" ht="25.5" x14ac:dyDescent="0.2">
      <c r="A3192" s="261">
        <v>89497</v>
      </c>
      <c r="B3192" s="262" t="s">
        <v>8653</v>
      </c>
      <c r="C3192" s="263" t="s">
        <v>772</v>
      </c>
      <c r="D3192" s="264" t="s">
        <v>7088</v>
      </c>
      <c r="F3192" s="266"/>
      <c r="G3192" s="261" t="s">
        <v>21888</v>
      </c>
      <c r="H3192" s="262" t="s">
        <v>8653</v>
      </c>
      <c r="I3192" s="263" t="s">
        <v>772</v>
      </c>
      <c r="J3192" s="264" t="s">
        <v>7088</v>
      </c>
      <c r="K3192" s="264" t="s">
        <v>11740</v>
      </c>
    </row>
    <row r="3193" spans="1:11" ht="25.5" x14ac:dyDescent="0.2">
      <c r="A3193" s="261">
        <v>89498</v>
      </c>
      <c r="B3193" s="262" t="s">
        <v>8654</v>
      </c>
      <c r="C3193" s="263" t="s">
        <v>772</v>
      </c>
      <c r="D3193" s="264" t="s">
        <v>15159</v>
      </c>
      <c r="F3193" s="266"/>
      <c r="G3193" s="261" t="s">
        <v>21889</v>
      </c>
      <c r="H3193" s="262" t="s">
        <v>8654</v>
      </c>
      <c r="I3193" s="263" t="s">
        <v>772</v>
      </c>
      <c r="J3193" s="264" t="s">
        <v>15159</v>
      </c>
      <c r="K3193" s="264" t="s">
        <v>5371</v>
      </c>
    </row>
    <row r="3194" spans="1:11" ht="25.5" x14ac:dyDescent="0.2">
      <c r="A3194" s="261">
        <v>89499</v>
      </c>
      <c r="B3194" s="262" t="s">
        <v>8656</v>
      </c>
      <c r="C3194" s="263" t="s">
        <v>772</v>
      </c>
      <c r="D3194" s="264" t="s">
        <v>8233</v>
      </c>
      <c r="F3194" s="266"/>
      <c r="G3194" s="261" t="s">
        <v>21890</v>
      </c>
      <c r="H3194" s="262" t="s">
        <v>8656</v>
      </c>
      <c r="I3194" s="263" t="s">
        <v>772</v>
      </c>
      <c r="J3194" s="264" t="s">
        <v>8233</v>
      </c>
      <c r="K3194" s="264" t="s">
        <v>19602</v>
      </c>
    </row>
    <row r="3195" spans="1:11" ht="25.5" x14ac:dyDescent="0.2">
      <c r="A3195" s="261">
        <v>89500</v>
      </c>
      <c r="B3195" s="262" t="s">
        <v>8658</v>
      </c>
      <c r="C3195" s="263" t="s">
        <v>772</v>
      </c>
      <c r="D3195" s="264" t="s">
        <v>11261</v>
      </c>
      <c r="F3195" s="266"/>
      <c r="G3195" s="261" t="s">
        <v>21891</v>
      </c>
      <c r="H3195" s="262" t="s">
        <v>8658</v>
      </c>
      <c r="I3195" s="263" t="s">
        <v>772</v>
      </c>
      <c r="J3195" s="264" t="s">
        <v>11261</v>
      </c>
      <c r="K3195" s="264" t="s">
        <v>8989</v>
      </c>
    </row>
    <row r="3196" spans="1:11" ht="25.5" x14ac:dyDescent="0.2">
      <c r="A3196" s="261">
        <v>89501</v>
      </c>
      <c r="B3196" s="262" t="s">
        <v>8659</v>
      </c>
      <c r="C3196" s="263" t="s">
        <v>772</v>
      </c>
      <c r="D3196" s="264" t="s">
        <v>13758</v>
      </c>
      <c r="F3196" s="266"/>
      <c r="G3196" s="261" t="s">
        <v>21892</v>
      </c>
      <c r="H3196" s="262" t="s">
        <v>8659</v>
      </c>
      <c r="I3196" s="263" t="s">
        <v>772</v>
      </c>
      <c r="J3196" s="264" t="s">
        <v>13758</v>
      </c>
      <c r="K3196" s="264" t="s">
        <v>21893</v>
      </c>
    </row>
    <row r="3197" spans="1:11" ht="25.5" x14ac:dyDescent="0.2">
      <c r="A3197" s="261">
        <v>89502</v>
      </c>
      <c r="B3197" s="262" t="s">
        <v>8660</v>
      </c>
      <c r="C3197" s="263" t="s">
        <v>772</v>
      </c>
      <c r="D3197" s="264" t="s">
        <v>13493</v>
      </c>
      <c r="F3197" s="266"/>
      <c r="G3197" s="261" t="s">
        <v>21894</v>
      </c>
      <c r="H3197" s="262" t="s">
        <v>8660</v>
      </c>
      <c r="I3197" s="263" t="s">
        <v>772</v>
      </c>
      <c r="J3197" s="264" t="s">
        <v>13493</v>
      </c>
      <c r="K3197" s="264" t="s">
        <v>14836</v>
      </c>
    </row>
    <row r="3198" spans="1:11" ht="25.5" x14ac:dyDescent="0.2">
      <c r="A3198" s="261">
        <v>89503</v>
      </c>
      <c r="B3198" s="262" t="s">
        <v>8662</v>
      </c>
      <c r="C3198" s="263" t="s">
        <v>772</v>
      </c>
      <c r="D3198" s="264" t="s">
        <v>7826</v>
      </c>
      <c r="F3198" s="266"/>
      <c r="G3198" s="261" t="s">
        <v>21895</v>
      </c>
      <c r="H3198" s="262" t="s">
        <v>8662</v>
      </c>
      <c r="I3198" s="263" t="s">
        <v>772</v>
      </c>
      <c r="J3198" s="264" t="s">
        <v>7826</v>
      </c>
      <c r="K3198" s="264" t="s">
        <v>10924</v>
      </c>
    </row>
    <row r="3199" spans="1:11" ht="25.5" x14ac:dyDescent="0.2">
      <c r="A3199" s="261">
        <v>89504</v>
      </c>
      <c r="B3199" s="262" t="s">
        <v>8664</v>
      </c>
      <c r="C3199" s="263" t="s">
        <v>772</v>
      </c>
      <c r="D3199" s="264" t="s">
        <v>8285</v>
      </c>
      <c r="F3199" s="266"/>
      <c r="G3199" s="261" t="s">
        <v>21896</v>
      </c>
      <c r="H3199" s="262" t="s">
        <v>8664</v>
      </c>
      <c r="I3199" s="263" t="s">
        <v>772</v>
      </c>
      <c r="J3199" s="264" t="s">
        <v>8285</v>
      </c>
      <c r="K3199" s="264" t="s">
        <v>13530</v>
      </c>
    </row>
    <row r="3200" spans="1:11" ht="25.5" x14ac:dyDescent="0.2">
      <c r="A3200" s="261">
        <v>89505</v>
      </c>
      <c r="B3200" s="262" t="s">
        <v>8666</v>
      </c>
      <c r="C3200" s="263" t="s">
        <v>772</v>
      </c>
      <c r="D3200" s="264" t="s">
        <v>4256</v>
      </c>
      <c r="F3200" s="266"/>
      <c r="G3200" s="261" t="s">
        <v>21897</v>
      </c>
      <c r="H3200" s="262" t="s">
        <v>8666</v>
      </c>
      <c r="I3200" s="263" t="s">
        <v>772</v>
      </c>
      <c r="J3200" s="264" t="s">
        <v>4256</v>
      </c>
      <c r="K3200" s="264" t="s">
        <v>21043</v>
      </c>
    </row>
    <row r="3201" spans="1:11" ht="25.5" x14ac:dyDescent="0.2">
      <c r="A3201" s="261">
        <v>89506</v>
      </c>
      <c r="B3201" s="262" t="s">
        <v>8668</v>
      </c>
      <c r="C3201" s="263" t="s">
        <v>772</v>
      </c>
      <c r="D3201" s="264" t="s">
        <v>21898</v>
      </c>
      <c r="F3201" s="266"/>
      <c r="G3201" s="261" t="s">
        <v>21899</v>
      </c>
      <c r="H3201" s="262" t="s">
        <v>8668</v>
      </c>
      <c r="I3201" s="263" t="s">
        <v>772</v>
      </c>
      <c r="J3201" s="264" t="s">
        <v>21898</v>
      </c>
      <c r="K3201" s="264" t="s">
        <v>9598</v>
      </c>
    </row>
    <row r="3202" spans="1:11" ht="25.5" x14ac:dyDescent="0.2">
      <c r="A3202" s="261">
        <v>89507</v>
      </c>
      <c r="B3202" s="262" t="s">
        <v>8670</v>
      </c>
      <c r="C3202" s="263" t="s">
        <v>772</v>
      </c>
      <c r="D3202" s="264" t="s">
        <v>4847</v>
      </c>
      <c r="F3202" s="266"/>
      <c r="G3202" s="261" t="s">
        <v>21900</v>
      </c>
      <c r="H3202" s="262" t="s">
        <v>8670</v>
      </c>
      <c r="I3202" s="263" t="s">
        <v>772</v>
      </c>
      <c r="J3202" s="264" t="s">
        <v>4847</v>
      </c>
      <c r="K3202" s="264" t="s">
        <v>7711</v>
      </c>
    </row>
    <row r="3203" spans="1:11" ht="25.5" x14ac:dyDescent="0.2">
      <c r="A3203" s="261">
        <v>89510</v>
      </c>
      <c r="B3203" s="262" t="s">
        <v>8671</v>
      </c>
      <c r="C3203" s="263" t="s">
        <v>772</v>
      </c>
      <c r="D3203" s="264" t="s">
        <v>15270</v>
      </c>
      <c r="F3203" s="266"/>
      <c r="G3203" s="261" t="s">
        <v>21901</v>
      </c>
      <c r="H3203" s="262" t="s">
        <v>8671</v>
      </c>
      <c r="I3203" s="263" t="s">
        <v>772</v>
      </c>
      <c r="J3203" s="264" t="s">
        <v>15270</v>
      </c>
      <c r="K3203" s="264" t="s">
        <v>21902</v>
      </c>
    </row>
    <row r="3204" spans="1:11" ht="25.5" x14ac:dyDescent="0.2">
      <c r="A3204" s="261">
        <v>89513</v>
      </c>
      <c r="B3204" s="262" t="s">
        <v>8673</v>
      </c>
      <c r="C3204" s="263" t="s">
        <v>772</v>
      </c>
      <c r="D3204" s="264" t="s">
        <v>14320</v>
      </c>
      <c r="F3204" s="266"/>
      <c r="G3204" s="261" t="s">
        <v>21903</v>
      </c>
      <c r="H3204" s="262" t="s">
        <v>8673</v>
      </c>
      <c r="I3204" s="263" t="s">
        <v>772</v>
      </c>
      <c r="J3204" s="264" t="s">
        <v>14320</v>
      </c>
      <c r="K3204" s="264" t="s">
        <v>21904</v>
      </c>
    </row>
    <row r="3205" spans="1:11" ht="25.5" x14ac:dyDescent="0.2">
      <c r="A3205" s="261">
        <v>89514</v>
      </c>
      <c r="B3205" s="262" t="s">
        <v>8674</v>
      </c>
      <c r="C3205" s="263" t="s">
        <v>772</v>
      </c>
      <c r="D3205" s="264" t="s">
        <v>5400</v>
      </c>
      <c r="F3205" s="266"/>
      <c r="G3205" s="261" t="s">
        <v>21905</v>
      </c>
      <c r="H3205" s="262" t="s">
        <v>8674</v>
      </c>
      <c r="I3205" s="263" t="s">
        <v>772</v>
      </c>
      <c r="J3205" s="264" t="s">
        <v>5400</v>
      </c>
      <c r="K3205" s="264" t="s">
        <v>11292</v>
      </c>
    </row>
    <row r="3206" spans="1:11" ht="25.5" x14ac:dyDescent="0.2">
      <c r="A3206" s="261">
        <v>89515</v>
      </c>
      <c r="B3206" s="262" t="s">
        <v>8675</v>
      </c>
      <c r="C3206" s="263" t="s">
        <v>772</v>
      </c>
      <c r="D3206" s="264" t="s">
        <v>21906</v>
      </c>
      <c r="F3206" s="266"/>
      <c r="G3206" s="261" t="s">
        <v>21907</v>
      </c>
      <c r="H3206" s="262" t="s">
        <v>8675</v>
      </c>
      <c r="I3206" s="263" t="s">
        <v>772</v>
      </c>
      <c r="J3206" s="264" t="s">
        <v>21906</v>
      </c>
      <c r="K3206" s="264" t="s">
        <v>19863</v>
      </c>
    </row>
    <row r="3207" spans="1:11" ht="25.5" x14ac:dyDescent="0.2">
      <c r="A3207" s="261">
        <v>89516</v>
      </c>
      <c r="B3207" s="262" t="s">
        <v>8676</v>
      </c>
      <c r="C3207" s="263" t="s">
        <v>772</v>
      </c>
      <c r="D3207" s="264" t="s">
        <v>4534</v>
      </c>
      <c r="F3207" s="266"/>
      <c r="G3207" s="261" t="s">
        <v>21908</v>
      </c>
      <c r="H3207" s="262" t="s">
        <v>8676</v>
      </c>
      <c r="I3207" s="263" t="s">
        <v>772</v>
      </c>
      <c r="J3207" s="264" t="s">
        <v>4534</v>
      </c>
      <c r="K3207" s="264" t="s">
        <v>8845</v>
      </c>
    </row>
    <row r="3208" spans="1:11" ht="25.5" x14ac:dyDescent="0.2">
      <c r="A3208" s="261">
        <v>89517</v>
      </c>
      <c r="B3208" s="262" t="s">
        <v>8677</v>
      </c>
      <c r="C3208" s="263" t="s">
        <v>772</v>
      </c>
      <c r="D3208" s="264" t="s">
        <v>14224</v>
      </c>
      <c r="F3208" s="266"/>
      <c r="G3208" s="261" t="s">
        <v>21909</v>
      </c>
      <c r="H3208" s="262" t="s">
        <v>8677</v>
      </c>
      <c r="I3208" s="263" t="s">
        <v>772</v>
      </c>
      <c r="J3208" s="264" t="s">
        <v>14224</v>
      </c>
      <c r="K3208" s="264" t="s">
        <v>17115</v>
      </c>
    </row>
    <row r="3209" spans="1:11" ht="25.5" x14ac:dyDescent="0.2">
      <c r="A3209" s="261">
        <v>89518</v>
      </c>
      <c r="B3209" s="262" t="s">
        <v>8678</v>
      </c>
      <c r="C3209" s="263" t="s">
        <v>772</v>
      </c>
      <c r="D3209" s="264" t="s">
        <v>12901</v>
      </c>
      <c r="F3209" s="266"/>
      <c r="G3209" s="261" t="s">
        <v>21910</v>
      </c>
      <c r="H3209" s="262" t="s">
        <v>8678</v>
      </c>
      <c r="I3209" s="263" t="s">
        <v>772</v>
      </c>
      <c r="J3209" s="264" t="s">
        <v>12901</v>
      </c>
      <c r="K3209" s="264" t="s">
        <v>12590</v>
      </c>
    </row>
    <row r="3210" spans="1:11" ht="25.5" x14ac:dyDescent="0.2">
      <c r="A3210" s="261">
        <v>89519</v>
      </c>
      <c r="B3210" s="262" t="s">
        <v>8679</v>
      </c>
      <c r="C3210" s="263" t="s">
        <v>772</v>
      </c>
      <c r="D3210" s="264" t="s">
        <v>21911</v>
      </c>
      <c r="F3210" s="266"/>
      <c r="G3210" s="261" t="s">
        <v>21912</v>
      </c>
      <c r="H3210" s="262" t="s">
        <v>8679</v>
      </c>
      <c r="I3210" s="263" t="s">
        <v>772</v>
      </c>
      <c r="J3210" s="264" t="s">
        <v>21911</v>
      </c>
      <c r="K3210" s="264" t="s">
        <v>21913</v>
      </c>
    </row>
    <row r="3211" spans="1:11" ht="25.5" x14ac:dyDescent="0.2">
      <c r="A3211" s="261">
        <v>89520</v>
      </c>
      <c r="B3211" s="262" t="s">
        <v>8680</v>
      </c>
      <c r="C3211" s="263" t="s">
        <v>772</v>
      </c>
      <c r="D3211" s="264" t="s">
        <v>7090</v>
      </c>
      <c r="F3211" s="266"/>
      <c r="G3211" s="261" t="s">
        <v>21914</v>
      </c>
      <c r="H3211" s="262" t="s">
        <v>8680</v>
      </c>
      <c r="I3211" s="263" t="s">
        <v>772</v>
      </c>
      <c r="J3211" s="264" t="s">
        <v>7090</v>
      </c>
      <c r="K3211" s="264" t="s">
        <v>14131</v>
      </c>
    </row>
    <row r="3212" spans="1:11" ht="25.5" x14ac:dyDescent="0.2">
      <c r="A3212" s="261">
        <v>89521</v>
      </c>
      <c r="B3212" s="262" t="s">
        <v>8681</v>
      </c>
      <c r="C3212" s="263" t="s">
        <v>772</v>
      </c>
      <c r="D3212" s="264" t="s">
        <v>21915</v>
      </c>
      <c r="F3212" s="266"/>
      <c r="G3212" s="261" t="s">
        <v>21916</v>
      </c>
      <c r="H3212" s="262" t="s">
        <v>8681</v>
      </c>
      <c r="I3212" s="263" t="s">
        <v>772</v>
      </c>
      <c r="J3212" s="264" t="s">
        <v>21915</v>
      </c>
      <c r="K3212" s="264" t="s">
        <v>21917</v>
      </c>
    </row>
    <row r="3213" spans="1:11" ht="25.5" x14ac:dyDescent="0.2">
      <c r="A3213" s="261">
        <v>89522</v>
      </c>
      <c r="B3213" s="262" t="s">
        <v>8682</v>
      </c>
      <c r="C3213" s="263" t="s">
        <v>772</v>
      </c>
      <c r="D3213" s="264" t="s">
        <v>15124</v>
      </c>
      <c r="F3213" s="266"/>
      <c r="G3213" s="261" t="s">
        <v>21918</v>
      </c>
      <c r="H3213" s="262" t="s">
        <v>8682</v>
      </c>
      <c r="I3213" s="263" t="s">
        <v>772</v>
      </c>
      <c r="J3213" s="264" t="s">
        <v>15124</v>
      </c>
      <c r="K3213" s="264" t="s">
        <v>12980</v>
      </c>
    </row>
    <row r="3214" spans="1:11" ht="25.5" x14ac:dyDescent="0.2">
      <c r="A3214" s="261">
        <v>89523</v>
      </c>
      <c r="B3214" s="262" t="s">
        <v>8684</v>
      </c>
      <c r="C3214" s="263" t="s">
        <v>772</v>
      </c>
      <c r="D3214" s="264" t="s">
        <v>21919</v>
      </c>
      <c r="F3214" s="266"/>
      <c r="G3214" s="261" t="s">
        <v>21920</v>
      </c>
      <c r="H3214" s="262" t="s">
        <v>8684</v>
      </c>
      <c r="I3214" s="263" t="s">
        <v>772</v>
      </c>
      <c r="J3214" s="264" t="s">
        <v>21919</v>
      </c>
      <c r="K3214" s="264" t="s">
        <v>14188</v>
      </c>
    </row>
    <row r="3215" spans="1:11" ht="25.5" x14ac:dyDescent="0.2">
      <c r="A3215" s="261">
        <v>89524</v>
      </c>
      <c r="B3215" s="262" t="s">
        <v>8685</v>
      </c>
      <c r="C3215" s="263" t="s">
        <v>772</v>
      </c>
      <c r="D3215" s="264" t="s">
        <v>14558</v>
      </c>
      <c r="F3215" s="266"/>
      <c r="G3215" s="261" t="s">
        <v>21921</v>
      </c>
      <c r="H3215" s="262" t="s">
        <v>8685</v>
      </c>
      <c r="I3215" s="263" t="s">
        <v>772</v>
      </c>
      <c r="J3215" s="264" t="s">
        <v>14558</v>
      </c>
      <c r="K3215" s="264" t="s">
        <v>21922</v>
      </c>
    </row>
    <row r="3216" spans="1:11" ht="25.5" x14ac:dyDescent="0.2">
      <c r="A3216" s="261">
        <v>89525</v>
      </c>
      <c r="B3216" s="262" t="s">
        <v>8687</v>
      </c>
      <c r="C3216" s="263" t="s">
        <v>772</v>
      </c>
      <c r="D3216" s="264" t="s">
        <v>19405</v>
      </c>
      <c r="F3216" s="266"/>
      <c r="G3216" s="261" t="s">
        <v>21923</v>
      </c>
      <c r="H3216" s="262" t="s">
        <v>8687</v>
      </c>
      <c r="I3216" s="263" t="s">
        <v>772</v>
      </c>
      <c r="J3216" s="264" t="s">
        <v>19405</v>
      </c>
      <c r="K3216" s="264" t="s">
        <v>19820</v>
      </c>
    </row>
    <row r="3217" spans="1:11" ht="25.5" x14ac:dyDescent="0.2">
      <c r="A3217" s="261">
        <v>89526</v>
      </c>
      <c r="B3217" s="262" t="s">
        <v>8688</v>
      </c>
      <c r="C3217" s="263" t="s">
        <v>772</v>
      </c>
      <c r="D3217" s="264" t="s">
        <v>6405</v>
      </c>
      <c r="F3217" s="266"/>
      <c r="G3217" s="261" t="s">
        <v>21924</v>
      </c>
      <c r="H3217" s="262" t="s">
        <v>8688</v>
      </c>
      <c r="I3217" s="263" t="s">
        <v>772</v>
      </c>
      <c r="J3217" s="264" t="s">
        <v>6405</v>
      </c>
      <c r="K3217" s="264" t="s">
        <v>13617</v>
      </c>
    </row>
    <row r="3218" spans="1:11" ht="25.5" x14ac:dyDescent="0.2">
      <c r="A3218" s="261">
        <v>89527</v>
      </c>
      <c r="B3218" s="262" t="s">
        <v>8689</v>
      </c>
      <c r="C3218" s="263" t="s">
        <v>772</v>
      </c>
      <c r="D3218" s="264" t="s">
        <v>9929</v>
      </c>
      <c r="F3218" s="266"/>
      <c r="G3218" s="261" t="s">
        <v>21925</v>
      </c>
      <c r="H3218" s="262" t="s">
        <v>8689</v>
      </c>
      <c r="I3218" s="263" t="s">
        <v>772</v>
      </c>
      <c r="J3218" s="264" t="s">
        <v>9929</v>
      </c>
      <c r="K3218" s="264" t="s">
        <v>7936</v>
      </c>
    </row>
    <row r="3219" spans="1:11" ht="25.5" x14ac:dyDescent="0.2">
      <c r="A3219" s="261">
        <v>89528</v>
      </c>
      <c r="B3219" s="262" t="s">
        <v>8690</v>
      </c>
      <c r="C3219" s="263" t="s">
        <v>772</v>
      </c>
      <c r="D3219" s="264" t="s">
        <v>7626</v>
      </c>
      <c r="F3219" s="266"/>
      <c r="G3219" s="261" t="s">
        <v>21926</v>
      </c>
      <c r="H3219" s="262" t="s">
        <v>8690</v>
      </c>
      <c r="I3219" s="263" t="s">
        <v>772</v>
      </c>
      <c r="J3219" s="264" t="s">
        <v>7626</v>
      </c>
      <c r="K3219" s="264" t="s">
        <v>12501</v>
      </c>
    </row>
    <row r="3220" spans="1:11" ht="25.5" x14ac:dyDescent="0.2">
      <c r="A3220" s="261">
        <v>89529</v>
      </c>
      <c r="B3220" s="262" t="s">
        <v>8692</v>
      </c>
      <c r="C3220" s="263" t="s">
        <v>772</v>
      </c>
      <c r="D3220" s="264" t="s">
        <v>21927</v>
      </c>
      <c r="F3220" s="266"/>
      <c r="G3220" s="261" t="s">
        <v>21928</v>
      </c>
      <c r="H3220" s="262" t="s">
        <v>8692</v>
      </c>
      <c r="I3220" s="263" t="s">
        <v>772</v>
      </c>
      <c r="J3220" s="264" t="s">
        <v>21927</v>
      </c>
      <c r="K3220" s="264" t="s">
        <v>4237</v>
      </c>
    </row>
    <row r="3221" spans="1:11" ht="25.5" x14ac:dyDescent="0.2">
      <c r="A3221" s="261">
        <v>89530</v>
      </c>
      <c r="B3221" s="262" t="s">
        <v>8694</v>
      </c>
      <c r="C3221" s="263" t="s">
        <v>772</v>
      </c>
      <c r="D3221" s="264" t="s">
        <v>9494</v>
      </c>
      <c r="F3221" s="266"/>
      <c r="G3221" s="261" t="s">
        <v>21929</v>
      </c>
      <c r="H3221" s="262" t="s">
        <v>8694</v>
      </c>
      <c r="I3221" s="263" t="s">
        <v>772</v>
      </c>
      <c r="J3221" s="264" t="s">
        <v>9494</v>
      </c>
      <c r="K3221" s="264" t="s">
        <v>6818</v>
      </c>
    </row>
    <row r="3222" spans="1:11" ht="25.5" x14ac:dyDescent="0.2">
      <c r="A3222" s="261">
        <v>89531</v>
      </c>
      <c r="B3222" s="262" t="s">
        <v>8696</v>
      </c>
      <c r="C3222" s="263" t="s">
        <v>772</v>
      </c>
      <c r="D3222" s="264" t="s">
        <v>12922</v>
      </c>
      <c r="F3222" s="266"/>
      <c r="G3222" s="261" t="s">
        <v>21930</v>
      </c>
      <c r="H3222" s="262" t="s">
        <v>8696</v>
      </c>
      <c r="I3222" s="263" t="s">
        <v>772</v>
      </c>
      <c r="J3222" s="264" t="s">
        <v>12922</v>
      </c>
      <c r="K3222" s="264" t="s">
        <v>7842</v>
      </c>
    </row>
    <row r="3223" spans="1:11" ht="25.5" x14ac:dyDescent="0.2">
      <c r="A3223" s="261">
        <v>89532</v>
      </c>
      <c r="B3223" s="262" t="s">
        <v>8698</v>
      </c>
      <c r="C3223" s="263" t="s">
        <v>772</v>
      </c>
      <c r="D3223" s="264" t="s">
        <v>8541</v>
      </c>
      <c r="F3223" s="266"/>
      <c r="G3223" s="261" t="s">
        <v>21931</v>
      </c>
      <c r="H3223" s="262" t="s">
        <v>8698</v>
      </c>
      <c r="I3223" s="263" t="s">
        <v>772</v>
      </c>
      <c r="J3223" s="264" t="s">
        <v>8541</v>
      </c>
      <c r="K3223" s="264" t="s">
        <v>7195</v>
      </c>
    </row>
    <row r="3224" spans="1:11" ht="25.5" x14ac:dyDescent="0.2">
      <c r="A3224" s="261">
        <v>89533</v>
      </c>
      <c r="B3224" s="262" t="s">
        <v>8700</v>
      </c>
      <c r="C3224" s="263" t="s">
        <v>772</v>
      </c>
      <c r="D3224" s="264" t="s">
        <v>12922</v>
      </c>
      <c r="F3224" s="266"/>
      <c r="G3224" s="261" t="s">
        <v>21932</v>
      </c>
      <c r="H3224" s="262" t="s">
        <v>8700</v>
      </c>
      <c r="I3224" s="263" t="s">
        <v>772</v>
      </c>
      <c r="J3224" s="264" t="s">
        <v>12922</v>
      </c>
      <c r="K3224" s="264" t="s">
        <v>7842</v>
      </c>
    </row>
    <row r="3225" spans="1:11" ht="25.5" x14ac:dyDescent="0.2">
      <c r="A3225" s="261">
        <v>89534</v>
      </c>
      <c r="B3225" s="262" t="s">
        <v>8701</v>
      </c>
      <c r="C3225" s="263" t="s">
        <v>772</v>
      </c>
      <c r="D3225" s="264" t="s">
        <v>4938</v>
      </c>
      <c r="F3225" s="266"/>
      <c r="G3225" s="261" t="s">
        <v>21933</v>
      </c>
      <c r="H3225" s="262" t="s">
        <v>8701</v>
      </c>
      <c r="I3225" s="263" t="s">
        <v>772</v>
      </c>
      <c r="J3225" s="264" t="s">
        <v>4938</v>
      </c>
      <c r="K3225" s="264" t="s">
        <v>5184</v>
      </c>
    </row>
    <row r="3226" spans="1:11" ht="25.5" x14ac:dyDescent="0.2">
      <c r="A3226" s="261">
        <v>89535</v>
      </c>
      <c r="B3226" s="262" t="s">
        <v>8702</v>
      </c>
      <c r="C3226" s="263" t="s">
        <v>772</v>
      </c>
      <c r="D3226" s="264" t="s">
        <v>21934</v>
      </c>
      <c r="F3226" s="266"/>
      <c r="G3226" s="261" t="s">
        <v>21935</v>
      </c>
      <c r="H3226" s="262" t="s">
        <v>8702</v>
      </c>
      <c r="I3226" s="263" t="s">
        <v>772</v>
      </c>
      <c r="J3226" s="264" t="s">
        <v>21934</v>
      </c>
      <c r="K3226" s="264" t="s">
        <v>21936</v>
      </c>
    </row>
    <row r="3227" spans="1:11" ht="25.5" x14ac:dyDescent="0.2">
      <c r="A3227" s="261">
        <v>89536</v>
      </c>
      <c r="B3227" s="262" t="s">
        <v>8703</v>
      </c>
      <c r="C3227" s="263" t="s">
        <v>772</v>
      </c>
      <c r="D3227" s="264" t="s">
        <v>8916</v>
      </c>
      <c r="F3227" s="266"/>
      <c r="G3227" s="261" t="s">
        <v>21937</v>
      </c>
      <c r="H3227" s="262" t="s">
        <v>8703</v>
      </c>
      <c r="I3227" s="263" t="s">
        <v>772</v>
      </c>
      <c r="J3227" s="264" t="s">
        <v>8916</v>
      </c>
      <c r="K3227" s="264" t="s">
        <v>4362</v>
      </c>
    </row>
    <row r="3228" spans="1:11" ht="25.5" x14ac:dyDescent="0.2">
      <c r="A3228" s="261">
        <v>89538</v>
      </c>
      <c r="B3228" s="262" t="s">
        <v>8704</v>
      </c>
      <c r="C3228" s="263" t="s">
        <v>772</v>
      </c>
      <c r="D3228" s="264" t="s">
        <v>12511</v>
      </c>
      <c r="F3228" s="266"/>
      <c r="G3228" s="261" t="s">
        <v>21938</v>
      </c>
      <c r="H3228" s="262" t="s">
        <v>8704</v>
      </c>
      <c r="I3228" s="263" t="s">
        <v>772</v>
      </c>
      <c r="J3228" s="264" t="s">
        <v>12511</v>
      </c>
      <c r="K3228" s="264" t="s">
        <v>4868</v>
      </c>
    </row>
    <row r="3229" spans="1:11" ht="25.5" x14ac:dyDescent="0.2">
      <c r="A3229" s="261">
        <v>89540</v>
      </c>
      <c r="B3229" s="262" t="s">
        <v>8706</v>
      </c>
      <c r="C3229" s="263" t="s">
        <v>772</v>
      </c>
      <c r="D3229" s="264" t="s">
        <v>20097</v>
      </c>
      <c r="F3229" s="266"/>
      <c r="G3229" s="261" t="s">
        <v>21939</v>
      </c>
      <c r="H3229" s="262" t="s">
        <v>8706</v>
      </c>
      <c r="I3229" s="263" t="s">
        <v>772</v>
      </c>
      <c r="J3229" s="264" t="s">
        <v>20097</v>
      </c>
      <c r="K3229" s="264" t="s">
        <v>5767</v>
      </c>
    </row>
    <row r="3230" spans="1:11" ht="25.5" x14ac:dyDescent="0.2">
      <c r="A3230" s="261">
        <v>89541</v>
      </c>
      <c r="B3230" s="262" t="s">
        <v>8707</v>
      </c>
      <c r="C3230" s="263" t="s">
        <v>772</v>
      </c>
      <c r="D3230" s="264" t="s">
        <v>5396</v>
      </c>
      <c r="F3230" s="266"/>
      <c r="G3230" s="261" t="s">
        <v>21940</v>
      </c>
      <c r="H3230" s="262" t="s">
        <v>8707</v>
      </c>
      <c r="I3230" s="263" t="s">
        <v>772</v>
      </c>
      <c r="J3230" s="264" t="s">
        <v>5396</v>
      </c>
      <c r="K3230" s="264" t="s">
        <v>4665</v>
      </c>
    </row>
    <row r="3231" spans="1:11" ht="25.5" x14ac:dyDescent="0.2">
      <c r="A3231" s="261">
        <v>89542</v>
      </c>
      <c r="B3231" s="262" t="s">
        <v>8709</v>
      </c>
      <c r="C3231" s="263" t="s">
        <v>772</v>
      </c>
      <c r="D3231" s="264" t="s">
        <v>11020</v>
      </c>
      <c r="F3231" s="266"/>
      <c r="G3231" s="261" t="s">
        <v>21941</v>
      </c>
      <c r="H3231" s="262" t="s">
        <v>8709</v>
      </c>
      <c r="I3231" s="263" t="s">
        <v>772</v>
      </c>
      <c r="J3231" s="264" t="s">
        <v>11020</v>
      </c>
      <c r="K3231" s="264" t="s">
        <v>21942</v>
      </c>
    </row>
    <row r="3232" spans="1:11" ht="25.5" x14ac:dyDescent="0.2">
      <c r="A3232" s="261">
        <v>89544</v>
      </c>
      <c r="B3232" s="262" t="s">
        <v>8710</v>
      </c>
      <c r="C3232" s="263" t="s">
        <v>772</v>
      </c>
      <c r="D3232" s="264" t="s">
        <v>7531</v>
      </c>
      <c r="F3232" s="266"/>
      <c r="G3232" s="261" t="s">
        <v>21943</v>
      </c>
      <c r="H3232" s="262" t="s">
        <v>8710</v>
      </c>
      <c r="I3232" s="263" t="s">
        <v>772</v>
      </c>
      <c r="J3232" s="264" t="s">
        <v>7531</v>
      </c>
      <c r="K3232" s="264" t="s">
        <v>7084</v>
      </c>
    </row>
    <row r="3233" spans="1:11" ht="25.5" x14ac:dyDescent="0.2">
      <c r="A3233" s="261">
        <v>89545</v>
      </c>
      <c r="B3233" s="262" t="s">
        <v>8711</v>
      </c>
      <c r="C3233" s="263" t="s">
        <v>772</v>
      </c>
      <c r="D3233" s="264" t="s">
        <v>4360</v>
      </c>
      <c r="F3233" s="266"/>
      <c r="G3233" s="261" t="s">
        <v>21944</v>
      </c>
      <c r="H3233" s="262" t="s">
        <v>8711</v>
      </c>
      <c r="I3233" s="263" t="s">
        <v>772</v>
      </c>
      <c r="J3233" s="264" t="s">
        <v>4360</v>
      </c>
      <c r="K3233" s="264" t="s">
        <v>10452</v>
      </c>
    </row>
    <row r="3234" spans="1:11" ht="25.5" x14ac:dyDescent="0.2">
      <c r="A3234" s="261">
        <v>89546</v>
      </c>
      <c r="B3234" s="262" t="s">
        <v>8712</v>
      </c>
      <c r="C3234" s="263" t="s">
        <v>772</v>
      </c>
      <c r="D3234" s="264" t="s">
        <v>8491</v>
      </c>
      <c r="F3234" s="266"/>
      <c r="G3234" s="261" t="s">
        <v>21945</v>
      </c>
      <c r="H3234" s="262" t="s">
        <v>8712</v>
      </c>
      <c r="I3234" s="263" t="s">
        <v>772</v>
      </c>
      <c r="J3234" s="264" t="s">
        <v>8491</v>
      </c>
      <c r="K3234" s="264" t="s">
        <v>7698</v>
      </c>
    </row>
    <row r="3235" spans="1:11" ht="25.5" x14ac:dyDescent="0.2">
      <c r="A3235" s="261">
        <v>89547</v>
      </c>
      <c r="B3235" s="262" t="s">
        <v>8714</v>
      </c>
      <c r="C3235" s="263" t="s">
        <v>772</v>
      </c>
      <c r="D3235" s="264" t="s">
        <v>13375</v>
      </c>
      <c r="F3235" s="266"/>
      <c r="G3235" s="261" t="s">
        <v>21946</v>
      </c>
      <c r="H3235" s="262" t="s">
        <v>8714</v>
      </c>
      <c r="I3235" s="263" t="s">
        <v>772</v>
      </c>
      <c r="J3235" s="264" t="s">
        <v>13375</v>
      </c>
      <c r="K3235" s="264" t="s">
        <v>12740</v>
      </c>
    </row>
    <row r="3236" spans="1:11" ht="25.5" x14ac:dyDescent="0.2">
      <c r="A3236" s="261">
        <v>89548</v>
      </c>
      <c r="B3236" s="262" t="s">
        <v>8716</v>
      </c>
      <c r="C3236" s="263" t="s">
        <v>772</v>
      </c>
      <c r="D3236" s="264" t="s">
        <v>10330</v>
      </c>
      <c r="F3236" s="266"/>
      <c r="G3236" s="261" t="s">
        <v>21947</v>
      </c>
      <c r="H3236" s="262" t="s">
        <v>8716</v>
      </c>
      <c r="I3236" s="263" t="s">
        <v>772</v>
      </c>
      <c r="J3236" s="264" t="s">
        <v>10330</v>
      </c>
      <c r="K3236" s="264" t="s">
        <v>13210</v>
      </c>
    </row>
    <row r="3237" spans="1:11" ht="25.5" x14ac:dyDescent="0.2">
      <c r="A3237" s="261">
        <v>89549</v>
      </c>
      <c r="B3237" s="262" t="s">
        <v>8718</v>
      </c>
      <c r="C3237" s="263" t="s">
        <v>772</v>
      </c>
      <c r="D3237" s="264" t="s">
        <v>9515</v>
      </c>
      <c r="F3237" s="266"/>
      <c r="G3237" s="261" t="s">
        <v>21948</v>
      </c>
      <c r="H3237" s="262" t="s">
        <v>8718</v>
      </c>
      <c r="I3237" s="263" t="s">
        <v>772</v>
      </c>
      <c r="J3237" s="264" t="s">
        <v>9515</v>
      </c>
      <c r="K3237" s="264" t="s">
        <v>12855</v>
      </c>
    </row>
    <row r="3238" spans="1:11" ht="25.5" x14ac:dyDescent="0.2">
      <c r="A3238" s="261">
        <v>89550</v>
      </c>
      <c r="B3238" s="262" t="s">
        <v>8720</v>
      </c>
      <c r="C3238" s="263" t="s">
        <v>772</v>
      </c>
      <c r="D3238" s="264" t="s">
        <v>18017</v>
      </c>
      <c r="F3238" s="266"/>
      <c r="G3238" s="261" t="s">
        <v>21949</v>
      </c>
      <c r="H3238" s="262" t="s">
        <v>8720</v>
      </c>
      <c r="I3238" s="263" t="s">
        <v>772</v>
      </c>
      <c r="J3238" s="264" t="s">
        <v>18017</v>
      </c>
      <c r="K3238" s="264" t="s">
        <v>13544</v>
      </c>
    </row>
    <row r="3239" spans="1:11" ht="25.5" x14ac:dyDescent="0.2">
      <c r="A3239" s="261">
        <v>89551</v>
      </c>
      <c r="B3239" s="262" t="s">
        <v>8721</v>
      </c>
      <c r="C3239" s="263" t="s">
        <v>772</v>
      </c>
      <c r="D3239" s="264" t="s">
        <v>12791</v>
      </c>
      <c r="F3239" s="266"/>
      <c r="G3239" s="261" t="s">
        <v>21950</v>
      </c>
      <c r="H3239" s="262" t="s">
        <v>8721</v>
      </c>
      <c r="I3239" s="263" t="s">
        <v>772</v>
      </c>
      <c r="J3239" s="264" t="s">
        <v>12791</v>
      </c>
      <c r="K3239" s="264" t="s">
        <v>7447</v>
      </c>
    </row>
    <row r="3240" spans="1:11" ht="25.5" x14ac:dyDescent="0.2">
      <c r="A3240" s="261">
        <v>89552</v>
      </c>
      <c r="B3240" s="262" t="s">
        <v>8722</v>
      </c>
      <c r="C3240" s="263" t="s">
        <v>772</v>
      </c>
      <c r="D3240" s="264" t="s">
        <v>8908</v>
      </c>
      <c r="F3240" s="266"/>
      <c r="G3240" s="261" t="s">
        <v>21951</v>
      </c>
      <c r="H3240" s="262" t="s">
        <v>8722</v>
      </c>
      <c r="I3240" s="263" t="s">
        <v>772</v>
      </c>
      <c r="J3240" s="264" t="s">
        <v>8908</v>
      </c>
      <c r="K3240" s="264" t="s">
        <v>12576</v>
      </c>
    </row>
    <row r="3241" spans="1:11" ht="25.5" x14ac:dyDescent="0.2">
      <c r="A3241" s="261">
        <v>89553</v>
      </c>
      <c r="B3241" s="262" t="s">
        <v>8724</v>
      </c>
      <c r="C3241" s="263" t="s">
        <v>772</v>
      </c>
      <c r="D3241" s="264" t="s">
        <v>9092</v>
      </c>
      <c r="F3241" s="266"/>
      <c r="G3241" s="261" t="s">
        <v>21952</v>
      </c>
      <c r="H3241" s="262" t="s">
        <v>8724</v>
      </c>
      <c r="I3241" s="263" t="s">
        <v>772</v>
      </c>
      <c r="J3241" s="264" t="s">
        <v>9092</v>
      </c>
      <c r="K3241" s="264" t="s">
        <v>5851</v>
      </c>
    </row>
    <row r="3242" spans="1:11" ht="25.5" x14ac:dyDescent="0.2">
      <c r="A3242" s="261">
        <v>89554</v>
      </c>
      <c r="B3242" s="262" t="s">
        <v>8725</v>
      </c>
      <c r="C3242" s="263" t="s">
        <v>772</v>
      </c>
      <c r="D3242" s="264" t="s">
        <v>5662</v>
      </c>
      <c r="F3242" s="266"/>
      <c r="G3242" s="261" t="s">
        <v>21953</v>
      </c>
      <c r="H3242" s="262" t="s">
        <v>8725</v>
      </c>
      <c r="I3242" s="263" t="s">
        <v>772</v>
      </c>
      <c r="J3242" s="264" t="s">
        <v>5662</v>
      </c>
      <c r="K3242" s="264" t="s">
        <v>4231</v>
      </c>
    </row>
    <row r="3243" spans="1:11" ht="25.5" x14ac:dyDescent="0.2">
      <c r="A3243" s="261">
        <v>89555</v>
      </c>
      <c r="B3243" s="262" t="s">
        <v>8727</v>
      </c>
      <c r="C3243" s="263" t="s">
        <v>772</v>
      </c>
      <c r="D3243" s="264" t="s">
        <v>21954</v>
      </c>
      <c r="F3243" s="266"/>
      <c r="G3243" s="261" t="s">
        <v>21955</v>
      </c>
      <c r="H3243" s="262" t="s">
        <v>8727</v>
      </c>
      <c r="I3243" s="263" t="s">
        <v>772</v>
      </c>
      <c r="J3243" s="264" t="s">
        <v>21954</v>
      </c>
      <c r="K3243" s="264" t="s">
        <v>9356</v>
      </c>
    </row>
    <row r="3244" spans="1:11" ht="25.5" x14ac:dyDescent="0.2">
      <c r="A3244" s="261">
        <v>89556</v>
      </c>
      <c r="B3244" s="262" t="s">
        <v>8728</v>
      </c>
      <c r="C3244" s="263" t="s">
        <v>772</v>
      </c>
      <c r="D3244" s="264" t="s">
        <v>12825</v>
      </c>
      <c r="F3244" s="266"/>
      <c r="G3244" s="261" t="s">
        <v>21956</v>
      </c>
      <c r="H3244" s="262" t="s">
        <v>8728</v>
      </c>
      <c r="I3244" s="263" t="s">
        <v>772</v>
      </c>
      <c r="J3244" s="264" t="s">
        <v>12825</v>
      </c>
      <c r="K3244" s="264" t="s">
        <v>16354</v>
      </c>
    </row>
    <row r="3245" spans="1:11" ht="25.5" x14ac:dyDescent="0.2">
      <c r="A3245" s="261">
        <v>89557</v>
      </c>
      <c r="B3245" s="262" t="s">
        <v>8729</v>
      </c>
      <c r="C3245" s="263" t="s">
        <v>772</v>
      </c>
      <c r="D3245" s="264" t="s">
        <v>5051</v>
      </c>
      <c r="F3245" s="266"/>
      <c r="G3245" s="261" t="s">
        <v>21957</v>
      </c>
      <c r="H3245" s="262" t="s">
        <v>8729</v>
      </c>
      <c r="I3245" s="263" t="s">
        <v>772</v>
      </c>
      <c r="J3245" s="264" t="s">
        <v>5051</v>
      </c>
      <c r="K3245" s="264" t="s">
        <v>21729</v>
      </c>
    </row>
    <row r="3246" spans="1:11" ht="25.5" x14ac:dyDescent="0.2">
      <c r="A3246" s="261">
        <v>89558</v>
      </c>
      <c r="B3246" s="262" t="s">
        <v>8730</v>
      </c>
      <c r="C3246" s="263" t="s">
        <v>772</v>
      </c>
      <c r="D3246" s="264" t="s">
        <v>4333</v>
      </c>
      <c r="F3246" s="266"/>
      <c r="G3246" s="261" t="s">
        <v>21958</v>
      </c>
      <c r="H3246" s="262" t="s">
        <v>8730</v>
      </c>
      <c r="I3246" s="263" t="s">
        <v>772</v>
      </c>
      <c r="J3246" s="264" t="s">
        <v>4333</v>
      </c>
      <c r="K3246" s="264" t="s">
        <v>13252</v>
      </c>
    </row>
    <row r="3247" spans="1:11" ht="25.5" x14ac:dyDescent="0.2">
      <c r="A3247" s="261">
        <v>89559</v>
      </c>
      <c r="B3247" s="262" t="s">
        <v>8731</v>
      </c>
      <c r="C3247" s="263" t="s">
        <v>772</v>
      </c>
      <c r="D3247" s="264" t="s">
        <v>14342</v>
      </c>
      <c r="F3247" s="266"/>
      <c r="G3247" s="261" t="s">
        <v>21959</v>
      </c>
      <c r="H3247" s="262" t="s">
        <v>8731</v>
      </c>
      <c r="I3247" s="263" t="s">
        <v>772</v>
      </c>
      <c r="J3247" s="264" t="s">
        <v>14342</v>
      </c>
      <c r="K3247" s="264" t="s">
        <v>21960</v>
      </c>
    </row>
    <row r="3248" spans="1:11" ht="25.5" x14ac:dyDescent="0.2">
      <c r="A3248" s="261">
        <v>89561</v>
      </c>
      <c r="B3248" s="262" t="s">
        <v>8732</v>
      </c>
      <c r="C3248" s="263" t="s">
        <v>772</v>
      </c>
      <c r="D3248" s="264" t="s">
        <v>21961</v>
      </c>
      <c r="F3248" s="266"/>
      <c r="G3248" s="261" t="s">
        <v>21962</v>
      </c>
      <c r="H3248" s="262" t="s">
        <v>8732</v>
      </c>
      <c r="I3248" s="263" t="s">
        <v>772</v>
      </c>
      <c r="J3248" s="264" t="s">
        <v>21961</v>
      </c>
      <c r="K3248" s="264" t="s">
        <v>21963</v>
      </c>
    </row>
    <row r="3249" spans="1:11" ht="25.5" x14ac:dyDescent="0.2">
      <c r="A3249" s="261">
        <v>89562</v>
      </c>
      <c r="B3249" s="262" t="s">
        <v>8733</v>
      </c>
      <c r="C3249" s="263" t="s">
        <v>772</v>
      </c>
      <c r="D3249" s="264" t="s">
        <v>4702</v>
      </c>
      <c r="F3249" s="266"/>
      <c r="G3249" s="261" t="s">
        <v>21964</v>
      </c>
      <c r="H3249" s="262" t="s">
        <v>8733</v>
      </c>
      <c r="I3249" s="263" t="s">
        <v>772</v>
      </c>
      <c r="J3249" s="264" t="s">
        <v>4702</v>
      </c>
      <c r="K3249" s="264" t="s">
        <v>8552</v>
      </c>
    </row>
    <row r="3250" spans="1:11" ht="25.5" x14ac:dyDescent="0.2">
      <c r="A3250" s="261">
        <v>89563</v>
      </c>
      <c r="B3250" s="262" t="s">
        <v>8734</v>
      </c>
      <c r="C3250" s="263" t="s">
        <v>772</v>
      </c>
      <c r="D3250" s="264" t="s">
        <v>12989</v>
      </c>
      <c r="F3250" s="266"/>
      <c r="G3250" s="261" t="s">
        <v>21965</v>
      </c>
      <c r="H3250" s="262" t="s">
        <v>8734</v>
      </c>
      <c r="I3250" s="263" t="s">
        <v>772</v>
      </c>
      <c r="J3250" s="264" t="s">
        <v>12989</v>
      </c>
      <c r="K3250" s="264" t="s">
        <v>13795</v>
      </c>
    </row>
    <row r="3251" spans="1:11" ht="25.5" x14ac:dyDescent="0.2">
      <c r="A3251" s="261">
        <v>89564</v>
      </c>
      <c r="B3251" s="262" t="s">
        <v>8736</v>
      </c>
      <c r="C3251" s="263" t="s">
        <v>772</v>
      </c>
      <c r="D3251" s="264" t="s">
        <v>8501</v>
      </c>
      <c r="F3251" s="266"/>
      <c r="G3251" s="261" t="s">
        <v>21966</v>
      </c>
      <c r="H3251" s="262" t="s">
        <v>8736</v>
      </c>
      <c r="I3251" s="263" t="s">
        <v>772</v>
      </c>
      <c r="J3251" s="264" t="s">
        <v>8501</v>
      </c>
      <c r="K3251" s="264" t="s">
        <v>13103</v>
      </c>
    </row>
    <row r="3252" spans="1:11" ht="25.5" x14ac:dyDescent="0.2">
      <c r="A3252" s="261">
        <v>89565</v>
      </c>
      <c r="B3252" s="262" t="s">
        <v>8738</v>
      </c>
      <c r="C3252" s="263" t="s">
        <v>772</v>
      </c>
      <c r="D3252" s="264" t="s">
        <v>13994</v>
      </c>
      <c r="F3252" s="266"/>
      <c r="G3252" s="261" t="s">
        <v>21967</v>
      </c>
      <c r="H3252" s="262" t="s">
        <v>8738</v>
      </c>
      <c r="I3252" s="263" t="s">
        <v>772</v>
      </c>
      <c r="J3252" s="264" t="s">
        <v>13994</v>
      </c>
      <c r="K3252" s="264" t="s">
        <v>20973</v>
      </c>
    </row>
    <row r="3253" spans="1:11" ht="25.5" x14ac:dyDescent="0.2">
      <c r="A3253" s="261">
        <v>89566</v>
      </c>
      <c r="B3253" s="262" t="s">
        <v>8740</v>
      </c>
      <c r="C3253" s="263" t="s">
        <v>772</v>
      </c>
      <c r="D3253" s="264" t="s">
        <v>14363</v>
      </c>
      <c r="F3253" s="266"/>
      <c r="G3253" s="261" t="s">
        <v>21968</v>
      </c>
      <c r="H3253" s="262" t="s">
        <v>8740</v>
      </c>
      <c r="I3253" s="263" t="s">
        <v>772</v>
      </c>
      <c r="J3253" s="264" t="s">
        <v>14363</v>
      </c>
      <c r="K3253" s="264" t="s">
        <v>13854</v>
      </c>
    </row>
    <row r="3254" spans="1:11" ht="25.5" x14ac:dyDescent="0.2">
      <c r="A3254" s="261">
        <v>89567</v>
      </c>
      <c r="B3254" s="262" t="s">
        <v>8741</v>
      </c>
      <c r="C3254" s="263" t="s">
        <v>772</v>
      </c>
      <c r="D3254" s="264" t="s">
        <v>12960</v>
      </c>
      <c r="F3254" s="266"/>
      <c r="G3254" s="261" t="s">
        <v>21969</v>
      </c>
      <c r="H3254" s="262" t="s">
        <v>8741</v>
      </c>
      <c r="I3254" s="263" t="s">
        <v>772</v>
      </c>
      <c r="J3254" s="264" t="s">
        <v>12960</v>
      </c>
      <c r="K3254" s="264" t="s">
        <v>14835</v>
      </c>
    </row>
    <row r="3255" spans="1:11" ht="25.5" x14ac:dyDescent="0.2">
      <c r="A3255" s="261">
        <v>89568</v>
      </c>
      <c r="B3255" s="262" t="s">
        <v>8743</v>
      </c>
      <c r="C3255" s="263" t="s">
        <v>772</v>
      </c>
      <c r="D3255" s="264" t="s">
        <v>5345</v>
      </c>
      <c r="F3255" s="266"/>
      <c r="G3255" s="261" t="s">
        <v>21970</v>
      </c>
      <c r="H3255" s="262" t="s">
        <v>8743</v>
      </c>
      <c r="I3255" s="263" t="s">
        <v>772</v>
      </c>
      <c r="J3255" s="264" t="s">
        <v>5345</v>
      </c>
      <c r="K3255" s="264" t="s">
        <v>15269</v>
      </c>
    </row>
    <row r="3256" spans="1:11" ht="25.5" x14ac:dyDescent="0.2">
      <c r="A3256" s="261">
        <v>89569</v>
      </c>
      <c r="B3256" s="262" t="s">
        <v>8745</v>
      </c>
      <c r="C3256" s="263" t="s">
        <v>772</v>
      </c>
      <c r="D3256" s="264" t="s">
        <v>21971</v>
      </c>
      <c r="F3256" s="266"/>
      <c r="G3256" s="261" t="s">
        <v>21972</v>
      </c>
      <c r="H3256" s="262" t="s">
        <v>8745</v>
      </c>
      <c r="I3256" s="263" t="s">
        <v>772</v>
      </c>
      <c r="J3256" s="264" t="s">
        <v>21971</v>
      </c>
      <c r="K3256" s="264" t="s">
        <v>21973</v>
      </c>
    </row>
    <row r="3257" spans="1:11" ht="25.5" x14ac:dyDescent="0.2">
      <c r="A3257" s="261">
        <v>89570</v>
      </c>
      <c r="B3257" s="262" t="s">
        <v>8746</v>
      </c>
      <c r="C3257" s="263" t="s">
        <v>772</v>
      </c>
      <c r="D3257" s="264" t="s">
        <v>20116</v>
      </c>
      <c r="F3257" s="266"/>
      <c r="G3257" s="261" t="s">
        <v>21974</v>
      </c>
      <c r="H3257" s="262" t="s">
        <v>8746</v>
      </c>
      <c r="I3257" s="263" t="s">
        <v>772</v>
      </c>
      <c r="J3257" s="264" t="s">
        <v>20116</v>
      </c>
      <c r="K3257" s="264" t="s">
        <v>21975</v>
      </c>
    </row>
    <row r="3258" spans="1:11" ht="25.5" x14ac:dyDescent="0.2">
      <c r="A3258" s="261">
        <v>89571</v>
      </c>
      <c r="B3258" s="262" t="s">
        <v>8748</v>
      </c>
      <c r="C3258" s="263" t="s">
        <v>772</v>
      </c>
      <c r="D3258" s="264" t="s">
        <v>14098</v>
      </c>
      <c r="F3258" s="266"/>
      <c r="G3258" s="261" t="s">
        <v>21976</v>
      </c>
      <c r="H3258" s="262" t="s">
        <v>8748</v>
      </c>
      <c r="I3258" s="263" t="s">
        <v>772</v>
      </c>
      <c r="J3258" s="264" t="s">
        <v>14098</v>
      </c>
      <c r="K3258" s="264" t="s">
        <v>21977</v>
      </c>
    </row>
    <row r="3259" spans="1:11" ht="25.5" x14ac:dyDescent="0.2">
      <c r="A3259" s="261">
        <v>89572</v>
      </c>
      <c r="B3259" s="262" t="s">
        <v>8749</v>
      </c>
      <c r="C3259" s="263" t="s">
        <v>772</v>
      </c>
      <c r="D3259" s="264" t="s">
        <v>21841</v>
      </c>
      <c r="F3259" s="266"/>
      <c r="G3259" s="261" t="s">
        <v>21978</v>
      </c>
      <c r="H3259" s="262" t="s">
        <v>8749</v>
      </c>
      <c r="I3259" s="263" t="s">
        <v>772</v>
      </c>
      <c r="J3259" s="264" t="s">
        <v>21841</v>
      </c>
      <c r="K3259" s="264" t="s">
        <v>16149</v>
      </c>
    </row>
    <row r="3260" spans="1:11" ht="25.5" x14ac:dyDescent="0.2">
      <c r="A3260" s="261">
        <v>89573</v>
      </c>
      <c r="B3260" s="262" t="s">
        <v>8751</v>
      </c>
      <c r="C3260" s="263" t="s">
        <v>772</v>
      </c>
      <c r="D3260" s="264" t="s">
        <v>13921</v>
      </c>
      <c r="F3260" s="266"/>
      <c r="G3260" s="261" t="s">
        <v>21979</v>
      </c>
      <c r="H3260" s="262" t="s">
        <v>8751</v>
      </c>
      <c r="I3260" s="263" t="s">
        <v>772</v>
      </c>
      <c r="J3260" s="264" t="s">
        <v>13921</v>
      </c>
      <c r="K3260" s="264" t="s">
        <v>21980</v>
      </c>
    </row>
    <row r="3261" spans="1:11" ht="25.5" x14ac:dyDescent="0.2">
      <c r="A3261" s="261">
        <v>89574</v>
      </c>
      <c r="B3261" s="262" t="s">
        <v>8752</v>
      </c>
      <c r="C3261" s="263" t="s">
        <v>772</v>
      </c>
      <c r="D3261" s="264" t="s">
        <v>21981</v>
      </c>
      <c r="F3261" s="266"/>
      <c r="G3261" s="261" t="s">
        <v>21982</v>
      </c>
      <c r="H3261" s="262" t="s">
        <v>8752</v>
      </c>
      <c r="I3261" s="263" t="s">
        <v>772</v>
      </c>
      <c r="J3261" s="264" t="s">
        <v>21981</v>
      </c>
      <c r="K3261" s="264" t="s">
        <v>19813</v>
      </c>
    </row>
    <row r="3262" spans="1:11" ht="25.5" x14ac:dyDescent="0.2">
      <c r="A3262" s="261">
        <v>89575</v>
      </c>
      <c r="B3262" s="262" t="s">
        <v>8754</v>
      </c>
      <c r="C3262" s="263" t="s">
        <v>772</v>
      </c>
      <c r="D3262" s="264" t="s">
        <v>11261</v>
      </c>
      <c r="F3262" s="266"/>
      <c r="G3262" s="261" t="s">
        <v>21983</v>
      </c>
      <c r="H3262" s="262" t="s">
        <v>8754</v>
      </c>
      <c r="I3262" s="263" t="s">
        <v>772</v>
      </c>
      <c r="J3262" s="264" t="s">
        <v>11261</v>
      </c>
      <c r="K3262" s="264" t="s">
        <v>13215</v>
      </c>
    </row>
    <row r="3263" spans="1:11" ht="25.5" x14ac:dyDescent="0.2">
      <c r="A3263" s="261">
        <v>89577</v>
      </c>
      <c r="B3263" s="262" t="s">
        <v>8756</v>
      </c>
      <c r="C3263" s="263" t="s">
        <v>772</v>
      </c>
      <c r="D3263" s="264" t="s">
        <v>5080</v>
      </c>
      <c r="F3263" s="266"/>
      <c r="G3263" s="261" t="s">
        <v>21984</v>
      </c>
      <c r="H3263" s="262" t="s">
        <v>8756</v>
      </c>
      <c r="I3263" s="263" t="s">
        <v>772</v>
      </c>
      <c r="J3263" s="264" t="s">
        <v>5080</v>
      </c>
      <c r="K3263" s="264" t="s">
        <v>21985</v>
      </c>
    </row>
    <row r="3264" spans="1:11" ht="25.5" x14ac:dyDescent="0.2">
      <c r="A3264" s="261">
        <v>89579</v>
      </c>
      <c r="B3264" s="262" t="s">
        <v>8757</v>
      </c>
      <c r="C3264" s="263" t="s">
        <v>772</v>
      </c>
      <c r="D3264" s="264" t="s">
        <v>9643</v>
      </c>
      <c r="F3264" s="266"/>
      <c r="G3264" s="261" t="s">
        <v>21986</v>
      </c>
      <c r="H3264" s="262" t="s">
        <v>8757</v>
      </c>
      <c r="I3264" s="263" t="s">
        <v>772</v>
      </c>
      <c r="J3264" s="264" t="s">
        <v>9643</v>
      </c>
      <c r="K3264" s="264" t="s">
        <v>14133</v>
      </c>
    </row>
    <row r="3265" spans="1:11" ht="25.5" x14ac:dyDescent="0.2">
      <c r="A3265" s="261">
        <v>89581</v>
      </c>
      <c r="B3265" s="262" t="s">
        <v>8759</v>
      </c>
      <c r="C3265" s="263" t="s">
        <v>772</v>
      </c>
      <c r="D3265" s="264" t="s">
        <v>12921</v>
      </c>
      <c r="F3265" s="266"/>
      <c r="G3265" s="261" t="s">
        <v>21987</v>
      </c>
      <c r="H3265" s="262" t="s">
        <v>8759</v>
      </c>
      <c r="I3265" s="263" t="s">
        <v>772</v>
      </c>
      <c r="J3265" s="264" t="s">
        <v>12921</v>
      </c>
      <c r="K3265" s="264" t="s">
        <v>21988</v>
      </c>
    </row>
    <row r="3266" spans="1:11" ht="25.5" x14ac:dyDescent="0.2">
      <c r="A3266" s="261">
        <v>89582</v>
      </c>
      <c r="B3266" s="262" t="s">
        <v>8760</v>
      </c>
      <c r="C3266" s="263" t="s">
        <v>772</v>
      </c>
      <c r="D3266" s="264" t="s">
        <v>21989</v>
      </c>
      <c r="F3266" s="266"/>
      <c r="G3266" s="261" t="s">
        <v>21990</v>
      </c>
      <c r="H3266" s="262" t="s">
        <v>8760</v>
      </c>
      <c r="I3266" s="263" t="s">
        <v>772</v>
      </c>
      <c r="J3266" s="264" t="s">
        <v>21989</v>
      </c>
      <c r="K3266" s="264" t="s">
        <v>13166</v>
      </c>
    </row>
    <row r="3267" spans="1:11" ht="25.5" x14ac:dyDescent="0.2">
      <c r="A3267" s="261">
        <v>89583</v>
      </c>
      <c r="B3267" s="262" t="s">
        <v>8761</v>
      </c>
      <c r="C3267" s="263" t="s">
        <v>772</v>
      </c>
      <c r="D3267" s="264" t="s">
        <v>18927</v>
      </c>
      <c r="F3267" s="266"/>
      <c r="G3267" s="261" t="s">
        <v>21991</v>
      </c>
      <c r="H3267" s="262" t="s">
        <v>8761</v>
      </c>
      <c r="I3267" s="263" t="s">
        <v>772</v>
      </c>
      <c r="J3267" s="264" t="s">
        <v>18927</v>
      </c>
      <c r="K3267" s="264" t="s">
        <v>12909</v>
      </c>
    </row>
    <row r="3268" spans="1:11" ht="25.5" x14ac:dyDescent="0.2">
      <c r="A3268" s="261">
        <v>89584</v>
      </c>
      <c r="B3268" s="262" t="s">
        <v>8762</v>
      </c>
      <c r="C3268" s="263" t="s">
        <v>772</v>
      </c>
      <c r="D3268" s="264" t="s">
        <v>20747</v>
      </c>
      <c r="F3268" s="266"/>
      <c r="G3268" s="261" t="s">
        <v>21992</v>
      </c>
      <c r="H3268" s="262" t="s">
        <v>8762</v>
      </c>
      <c r="I3268" s="263" t="s">
        <v>772</v>
      </c>
      <c r="J3268" s="264" t="s">
        <v>20747</v>
      </c>
      <c r="K3268" s="264" t="s">
        <v>9171</v>
      </c>
    </row>
    <row r="3269" spans="1:11" ht="25.5" x14ac:dyDescent="0.2">
      <c r="A3269" s="261">
        <v>89585</v>
      </c>
      <c r="B3269" s="262" t="s">
        <v>8763</v>
      </c>
      <c r="C3269" s="263" t="s">
        <v>772</v>
      </c>
      <c r="D3269" s="264" t="s">
        <v>8429</v>
      </c>
      <c r="F3269" s="266"/>
      <c r="G3269" s="261" t="s">
        <v>21993</v>
      </c>
      <c r="H3269" s="262" t="s">
        <v>8763</v>
      </c>
      <c r="I3269" s="263" t="s">
        <v>772</v>
      </c>
      <c r="J3269" s="264" t="s">
        <v>8429</v>
      </c>
      <c r="K3269" s="264" t="s">
        <v>21994</v>
      </c>
    </row>
    <row r="3270" spans="1:11" ht="25.5" x14ac:dyDescent="0.2">
      <c r="A3270" s="261">
        <v>89586</v>
      </c>
      <c r="B3270" s="262" t="s">
        <v>8765</v>
      </c>
      <c r="C3270" s="263" t="s">
        <v>772</v>
      </c>
      <c r="D3270" s="264" t="s">
        <v>8429</v>
      </c>
      <c r="F3270" s="266"/>
      <c r="G3270" s="261" t="s">
        <v>21995</v>
      </c>
      <c r="H3270" s="262" t="s">
        <v>8765</v>
      </c>
      <c r="I3270" s="263" t="s">
        <v>772</v>
      </c>
      <c r="J3270" s="264" t="s">
        <v>8429</v>
      </c>
      <c r="K3270" s="264" t="s">
        <v>21994</v>
      </c>
    </row>
    <row r="3271" spans="1:11" ht="25.5" x14ac:dyDescent="0.2">
      <c r="A3271" s="261">
        <v>89587</v>
      </c>
      <c r="B3271" s="262" t="s">
        <v>8766</v>
      </c>
      <c r="C3271" s="263" t="s">
        <v>772</v>
      </c>
      <c r="D3271" s="264" t="s">
        <v>4209</v>
      </c>
      <c r="F3271" s="266"/>
      <c r="G3271" s="261" t="s">
        <v>21996</v>
      </c>
      <c r="H3271" s="262" t="s">
        <v>8766</v>
      </c>
      <c r="I3271" s="263" t="s">
        <v>772</v>
      </c>
      <c r="J3271" s="264" t="s">
        <v>4209</v>
      </c>
      <c r="K3271" s="264" t="s">
        <v>9503</v>
      </c>
    </row>
    <row r="3272" spans="1:11" ht="25.5" x14ac:dyDescent="0.2">
      <c r="A3272" s="261">
        <v>89590</v>
      </c>
      <c r="B3272" s="262" t="s">
        <v>8768</v>
      </c>
      <c r="C3272" s="263" t="s">
        <v>772</v>
      </c>
      <c r="D3272" s="264" t="s">
        <v>21997</v>
      </c>
      <c r="F3272" s="266"/>
      <c r="G3272" s="261" t="s">
        <v>21998</v>
      </c>
      <c r="H3272" s="262" t="s">
        <v>8768</v>
      </c>
      <c r="I3272" s="263" t="s">
        <v>772</v>
      </c>
      <c r="J3272" s="264" t="s">
        <v>21997</v>
      </c>
      <c r="K3272" s="264" t="s">
        <v>10525</v>
      </c>
    </row>
    <row r="3273" spans="1:11" ht="25.5" x14ac:dyDescent="0.2">
      <c r="A3273" s="261">
        <v>89591</v>
      </c>
      <c r="B3273" s="262" t="s">
        <v>8769</v>
      </c>
      <c r="C3273" s="263" t="s">
        <v>772</v>
      </c>
      <c r="D3273" s="264" t="s">
        <v>18929</v>
      </c>
      <c r="F3273" s="266"/>
      <c r="G3273" s="261" t="s">
        <v>21999</v>
      </c>
      <c r="H3273" s="262" t="s">
        <v>8769</v>
      </c>
      <c r="I3273" s="263" t="s">
        <v>772</v>
      </c>
      <c r="J3273" s="264" t="s">
        <v>18929</v>
      </c>
      <c r="K3273" s="264" t="s">
        <v>22000</v>
      </c>
    </row>
    <row r="3274" spans="1:11" ht="25.5" x14ac:dyDescent="0.2">
      <c r="A3274" s="261">
        <v>89592</v>
      </c>
      <c r="B3274" s="262" t="s">
        <v>8770</v>
      </c>
      <c r="C3274" s="263" t="s">
        <v>772</v>
      </c>
      <c r="D3274" s="264" t="s">
        <v>13962</v>
      </c>
      <c r="F3274" s="266"/>
      <c r="G3274" s="261" t="s">
        <v>22001</v>
      </c>
      <c r="H3274" s="262" t="s">
        <v>8770</v>
      </c>
      <c r="I3274" s="263" t="s">
        <v>772</v>
      </c>
      <c r="J3274" s="264" t="s">
        <v>13962</v>
      </c>
      <c r="K3274" s="264" t="s">
        <v>22002</v>
      </c>
    </row>
    <row r="3275" spans="1:11" ht="25.5" x14ac:dyDescent="0.2">
      <c r="A3275" s="261">
        <v>89593</v>
      </c>
      <c r="B3275" s="262" t="s">
        <v>8771</v>
      </c>
      <c r="C3275" s="263" t="s">
        <v>772</v>
      </c>
      <c r="D3275" s="264" t="s">
        <v>6458</v>
      </c>
      <c r="F3275" s="266"/>
      <c r="G3275" s="261" t="s">
        <v>22003</v>
      </c>
      <c r="H3275" s="262" t="s">
        <v>8771</v>
      </c>
      <c r="I3275" s="263" t="s">
        <v>772</v>
      </c>
      <c r="J3275" s="264" t="s">
        <v>6458</v>
      </c>
      <c r="K3275" s="264" t="s">
        <v>18263</v>
      </c>
    </row>
    <row r="3276" spans="1:11" ht="25.5" x14ac:dyDescent="0.2">
      <c r="A3276" s="261">
        <v>89594</v>
      </c>
      <c r="B3276" s="262" t="s">
        <v>8773</v>
      </c>
      <c r="C3276" s="263" t="s">
        <v>772</v>
      </c>
      <c r="D3276" s="264" t="s">
        <v>16190</v>
      </c>
      <c r="F3276" s="266"/>
      <c r="G3276" s="261" t="s">
        <v>22004</v>
      </c>
      <c r="H3276" s="262" t="s">
        <v>8773</v>
      </c>
      <c r="I3276" s="263" t="s">
        <v>772</v>
      </c>
      <c r="J3276" s="264" t="s">
        <v>16190</v>
      </c>
      <c r="K3276" s="264" t="s">
        <v>22005</v>
      </c>
    </row>
    <row r="3277" spans="1:11" ht="25.5" x14ac:dyDescent="0.2">
      <c r="A3277" s="261">
        <v>89595</v>
      </c>
      <c r="B3277" s="262" t="s">
        <v>8774</v>
      </c>
      <c r="C3277" s="263" t="s">
        <v>772</v>
      </c>
      <c r="D3277" s="264" t="s">
        <v>8891</v>
      </c>
      <c r="F3277" s="266"/>
      <c r="G3277" s="261" t="s">
        <v>22006</v>
      </c>
      <c r="H3277" s="262" t="s">
        <v>8774</v>
      </c>
      <c r="I3277" s="263" t="s">
        <v>772</v>
      </c>
      <c r="J3277" s="264" t="s">
        <v>8891</v>
      </c>
      <c r="K3277" s="264" t="s">
        <v>11865</v>
      </c>
    </row>
    <row r="3278" spans="1:11" ht="25.5" x14ac:dyDescent="0.2">
      <c r="A3278" s="261">
        <v>89596</v>
      </c>
      <c r="B3278" s="262" t="s">
        <v>8776</v>
      </c>
      <c r="C3278" s="263" t="s">
        <v>772</v>
      </c>
      <c r="D3278" s="264" t="s">
        <v>10452</v>
      </c>
      <c r="F3278" s="266"/>
      <c r="G3278" s="261" t="s">
        <v>22007</v>
      </c>
      <c r="H3278" s="262" t="s">
        <v>8776</v>
      </c>
      <c r="I3278" s="263" t="s">
        <v>772</v>
      </c>
      <c r="J3278" s="264" t="s">
        <v>10452</v>
      </c>
      <c r="K3278" s="264" t="s">
        <v>11261</v>
      </c>
    </row>
    <row r="3279" spans="1:11" ht="25.5" x14ac:dyDescent="0.2">
      <c r="A3279" s="261">
        <v>89597</v>
      </c>
      <c r="B3279" s="262" t="s">
        <v>8777</v>
      </c>
      <c r="C3279" s="263" t="s">
        <v>772</v>
      </c>
      <c r="D3279" s="264" t="s">
        <v>22008</v>
      </c>
      <c r="F3279" s="266"/>
      <c r="G3279" s="261" t="s">
        <v>22009</v>
      </c>
      <c r="H3279" s="262" t="s">
        <v>8777</v>
      </c>
      <c r="I3279" s="263" t="s">
        <v>772</v>
      </c>
      <c r="J3279" s="264" t="s">
        <v>22008</v>
      </c>
      <c r="K3279" s="264" t="s">
        <v>13221</v>
      </c>
    </row>
    <row r="3280" spans="1:11" ht="25.5" x14ac:dyDescent="0.2">
      <c r="A3280" s="261">
        <v>89598</v>
      </c>
      <c r="B3280" s="262" t="s">
        <v>8779</v>
      </c>
      <c r="C3280" s="263" t="s">
        <v>772</v>
      </c>
      <c r="D3280" s="264" t="s">
        <v>22010</v>
      </c>
      <c r="F3280" s="266"/>
      <c r="G3280" s="261" t="s">
        <v>22011</v>
      </c>
      <c r="H3280" s="262" t="s">
        <v>8779</v>
      </c>
      <c r="I3280" s="263" t="s">
        <v>772</v>
      </c>
      <c r="J3280" s="264" t="s">
        <v>22010</v>
      </c>
      <c r="K3280" s="264" t="s">
        <v>22012</v>
      </c>
    </row>
    <row r="3281" spans="1:11" ht="25.5" x14ac:dyDescent="0.2">
      <c r="A3281" s="261">
        <v>89599</v>
      </c>
      <c r="B3281" s="262" t="s">
        <v>8780</v>
      </c>
      <c r="C3281" s="263" t="s">
        <v>772</v>
      </c>
      <c r="D3281" s="264" t="s">
        <v>14721</v>
      </c>
      <c r="F3281" s="266"/>
      <c r="G3281" s="261" t="s">
        <v>22013</v>
      </c>
      <c r="H3281" s="262" t="s">
        <v>8780</v>
      </c>
      <c r="I3281" s="263" t="s">
        <v>772</v>
      </c>
      <c r="J3281" s="264" t="s">
        <v>14721</v>
      </c>
      <c r="K3281" s="264" t="s">
        <v>5550</v>
      </c>
    </row>
    <row r="3282" spans="1:11" ht="25.5" x14ac:dyDescent="0.2">
      <c r="A3282" s="261">
        <v>89600</v>
      </c>
      <c r="B3282" s="262" t="s">
        <v>8781</v>
      </c>
      <c r="C3282" s="263" t="s">
        <v>772</v>
      </c>
      <c r="D3282" s="264" t="s">
        <v>4435</v>
      </c>
      <c r="F3282" s="266"/>
      <c r="G3282" s="261" t="s">
        <v>22014</v>
      </c>
      <c r="H3282" s="262" t="s">
        <v>8781</v>
      </c>
      <c r="I3282" s="263" t="s">
        <v>772</v>
      </c>
      <c r="J3282" s="264" t="s">
        <v>4435</v>
      </c>
      <c r="K3282" s="264" t="s">
        <v>14412</v>
      </c>
    </row>
    <row r="3283" spans="1:11" ht="25.5" x14ac:dyDescent="0.2">
      <c r="A3283" s="261">
        <v>89605</v>
      </c>
      <c r="B3283" s="262" t="s">
        <v>8782</v>
      </c>
      <c r="C3283" s="263" t="s">
        <v>772</v>
      </c>
      <c r="D3283" s="264" t="s">
        <v>13530</v>
      </c>
      <c r="F3283" s="266"/>
      <c r="G3283" s="261" t="s">
        <v>22015</v>
      </c>
      <c r="H3283" s="262" t="s">
        <v>8782</v>
      </c>
      <c r="I3283" s="263" t="s">
        <v>772</v>
      </c>
      <c r="J3283" s="264" t="s">
        <v>13530</v>
      </c>
      <c r="K3283" s="264" t="s">
        <v>22016</v>
      </c>
    </row>
    <row r="3284" spans="1:11" ht="25.5" x14ac:dyDescent="0.2">
      <c r="A3284" s="261">
        <v>89609</v>
      </c>
      <c r="B3284" s="262" t="s">
        <v>8784</v>
      </c>
      <c r="C3284" s="263" t="s">
        <v>772</v>
      </c>
      <c r="D3284" s="264" t="s">
        <v>21396</v>
      </c>
      <c r="F3284" s="266"/>
      <c r="G3284" s="261" t="s">
        <v>22017</v>
      </c>
      <c r="H3284" s="262" t="s">
        <v>8784</v>
      </c>
      <c r="I3284" s="263" t="s">
        <v>772</v>
      </c>
      <c r="J3284" s="264" t="s">
        <v>21396</v>
      </c>
      <c r="K3284" s="264" t="s">
        <v>22018</v>
      </c>
    </row>
    <row r="3285" spans="1:11" ht="25.5" x14ac:dyDescent="0.2">
      <c r="A3285" s="261">
        <v>89610</v>
      </c>
      <c r="B3285" s="262" t="s">
        <v>8785</v>
      </c>
      <c r="C3285" s="263" t="s">
        <v>772</v>
      </c>
      <c r="D3285" s="264" t="s">
        <v>9369</v>
      </c>
      <c r="F3285" s="266"/>
      <c r="G3285" s="261" t="s">
        <v>22019</v>
      </c>
      <c r="H3285" s="262" t="s">
        <v>8785</v>
      </c>
      <c r="I3285" s="263" t="s">
        <v>772</v>
      </c>
      <c r="J3285" s="264" t="s">
        <v>9369</v>
      </c>
      <c r="K3285" s="264" t="s">
        <v>4197</v>
      </c>
    </row>
    <row r="3286" spans="1:11" ht="25.5" x14ac:dyDescent="0.2">
      <c r="A3286" s="261">
        <v>89611</v>
      </c>
      <c r="B3286" s="262" t="s">
        <v>8786</v>
      </c>
      <c r="C3286" s="263" t="s">
        <v>772</v>
      </c>
      <c r="D3286" s="264" t="s">
        <v>22020</v>
      </c>
      <c r="F3286" s="266"/>
      <c r="G3286" s="261" t="s">
        <v>22021</v>
      </c>
      <c r="H3286" s="262" t="s">
        <v>8786</v>
      </c>
      <c r="I3286" s="263" t="s">
        <v>772</v>
      </c>
      <c r="J3286" s="264" t="s">
        <v>22020</v>
      </c>
      <c r="K3286" s="264" t="s">
        <v>9933</v>
      </c>
    </row>
    <row r="3287" spans="1:11" ht="25.5" x14ac:dyDescent="0.2">
      <c r="A3287" s="261">
        <v>89612</v>
      </c>
      <c r="B3287" s="262" t="s">
        <v>8788</v>
      </c>
      <c r="C3287" s="263" t="s">
        <v>772</v>
      </c>
      <c r="D3287" s="264" t="s">
        <v>22022</v>
      </c>
      <c r="F3287" s="266"/>
      <c r="G3287" s="261" t="s">
        <v>22023</v>
      </c>
      <c r="H3287" s="262" t="s">
        <v>8788</v>
      </c>
      <c r="I3287" s="263" t="s">
        <v>772</v>
      </c>
      <c r="J3287" s="264" t="s">
        <v>22022</v>
      </c>
      <c r="K3287" s="264" t="s">
        <v>22024</v>
      </c>
    </row>
    <row r="3288" spans="1:11" ht="25.5" x14ac:dyDescent="0.2">
      <c r="A3288" s="261">
        <v>89613</v>
      </c>
      <c r="B3288" s="262" t="s">
        <v>8789</v>
      </c>
      <c r="C3288" s="263" t="s">
        <v>772</v>
      </c>
      <c r="D3288" s="264" t="s">
        <v>22025</v>
      </c>
      <c r="F3288" s="266"/>
      <c r="G3288" s="261" t="s">
        <v>22026</v>
      </c>
      <c r="H3288" s="262" t="s">
        <v>8789</v>
      </c>
      <c r="I3288" s="263" t="s">
        <v>772</v>
      </c>
      <c r="J3288" s="264" t="s">
        <v>22025</v>
      </c>
      <c r="K3288" s="264" t="s">
        <v>13617</v>
      </c>
    </row>
    <row r="3289" spans="1:11" ht="25.5" x14ac:dyDescent="0.2">
      <c r="A3289" s="261">
        <v>89614</v>
      </c>
      <c r="B3289" s="262" t="s">
        <v>8790</v>
      </c>
      <c r="C3289" s="263" t="s">
        <v>772</v>
      </c>
      <c r="D3289" s="264" t="s">
        <v>22027</v>
      </c>
      <c r="F3289" s="266"/>
      <c r="G3289" s="261" t="s">
        <v>22028</v>
      </c>
      <c r="H3289" s="262" t="s">
        <v>8790</v>
      </c>
      <c r="I3289" s="263" t="s">
        <v>772</v>
      </c>
      <c r="J3289" s="264" t="s">
        <v>22027</v>
      </c>
      <c r="K3289" s="264" t="s">
        <v>22029</v>
      </c>
    </row>
    <row r="3290" spans="1:11" ht="25.5" x14ac:dyDescent="0.2">
      <c r="A3290" s="261">
        <v>89615</v>
      </c>
      <c r="B3290" s="262" t="s">
        <v>8791</v>
      </c>
      <c r="C3290" s="263" t="s">
        <v>772</v>
      </c>
      <c r="D3290" s="264" t="s">
        <v>22030</v>
      </c>
      <c r="F3290" s="266"/>
      <c r="G3290" s="261" t="s">
        <v>22031</v>
      </c>
      <c r="H3290" s="262" t="s">
        <v>8791</v>
      </c>
      <c r="I3290" s="263" t="s">
        <v>772</v>
      </c>
      <c r="J3290" s="264" t="s">
        <v>22030</v>
      </c>
      <c r="K3290" s="264" t="s">
        <v>22032</v>
      </c>
    </row>
    <row r="3291" spans="1:11" ht="25.5" x14ac:dyDescent="0.2">
      <c r="A3291" s="261">
        <v>89616</v>
      </c>
      <c r="B3291" s="262" t="s">
        <v>8792</v>
      </c>
      <c r="C3291" s="263" t="s">
        <v>772</v>
      </c>
      <c r="D3291" s="264" t="s">
        <v>9637</v>
      </c>
      <c r="F3291" s="266"/>
      <c r="G3291" s="261" t="s">
        <v>22033</v>
      </c>
      <c r="H3291" s="262" t="s">
        <v>8792</v>
      </c>
      <c r="I3291" s="263" t="s">
        <v>772</v>
      </c>
      <c r="J3291" s="264" t="s">
        <v>9637</v>
      </c>
      <c r="K3291" s="264" t="s">
        <v>20973</v>
      </c>
    </row>
    <row r="3292" spans="1:11" ht="25.5" x14ac:dyDescent="0.2">
      <c r="A3292" s="261">
        <v>89617</v>
      </c>
      <c r="B3292" s="262" t="s">
        <v>8793</v>
      </c>
      <c r="C3292" s="263" t="s">
        <v>772</v>
      </c>
      <c r="D3292" s="264" t="s">
        <v>8588</v>
      </c>
      <c r="F3292" s="266"/>
      <c r="G3292" s="261" t="s">
        <v>22034</v>
      </c>
      <c r="H3292" s="262" t="s">
        <v>8793</v>
      </c>
      <c r="I3292" s="263" t="s">
        <v>772</v>
      </c>
      <c r="J3292" s="264" t="s">
        <v>8588</v>
      </c>
      <c r="K3292" s="264" t="s">
        <v>7632</v>
      </c>
    </row>
    <row r="3293" spans="1:11" ht="25.5" x14ac:dyDescent="0.2">
      <c r="A3293" s="261">
        <v>89618</v>
      </c>
      <c r="B3293" s="262" t="s">
        <v>8794</v>
      </c>
      <c r="C3293" s="263" t="s">
        <v>772</v>
      </c>
      <c r="D3293" s="264" t="s">
        <v>22035</v>
      </c>
      <c r="F3293" s="266"/>
      <c r="G3293" s="261" t="s">
        <v>22036</v>
      </c>
      <c r="H3293" s="262" t="s">
        <v>8794</v>
      </c>
      <c r="I3293" s="263" t="s">
        <v>772</v>
      </c>
      <c r="J3293" s="264" t="s">
        <v>22035</v>
      </c>
      <c r="K3293" s="264" t="s">
        <v>8737</v>
      </c>
    </row>
    <row r="3294" spans="1:11" ht="25.5" x14ac:dyDescent="0.2">
      <c r="A3294" s="261">
        <v>89619</v>
      </c>
      <c r="B3294" s="262" t="s">
        <v>8795</v>
      </c>
      <c r="C3294" s="263" t="s">
        <v>772</v>
      </c>
      <c r="D3294" s="264" t="s">
        <v>7526</v>
      </c>
      <c r="F3294" s="266"/>
      <c r="G3294" s="261" t="s">
        <v>22037</v>
      </c>
      <c r="H3294" s="262" t="s">
        <v>8795</v>
      </c>
      <c r="I3294" s="263" t="s">
        <v>772</v>
      </c>
      <c r="J3294" s="264" t="s">
        <v>7526</v>
      </c>
      <c r="K3294" s="264" t="s">
        <v>10275</v>
      </c>
    </row>
    <row r="3295" spans="1:11" ht="25.5" x14ac:dyDescent="0.2">
      <c r="A3295" s="261">
        <v>89620</v>
      </c>
      <c r="B3295" s="262" t="s">
        <v>8797</v>
      </c>
      <c r="C3295" s="263" t="s">
        <v>772</v>
      </c>
      <c r="D3295" s="264" t="s">
        <v>7082</v>
      </c>
      <c r="F3295" s="266"/>
      <c r="G3295" s="261" t="s">
        <v>22038</v>
      </c>
      <c r="H3295" s="262" t="s">
        <v>8797</v>
      </c>
      <c r="I3295" s="263" t="s">
        <v>772</v>
      </c>
      <c r="J3295" s="264" t="s">
        <v>7082</v>
      </c>
      <c r="K3295" s="264" t="s">
        <v>7439</v>
      </c>
    </row>
    <row r="3296" spans="1:11" ht="25.5" x14ac:dyDescent="0.2">
      <c r="A3296" s="261">
        <v>89621</v>
      </c>
      <c r="B3296" s="262" t="s">
        <v>8799</v>
      </c>
      <c r="C3296" s="263" t="s">
        <v>772</v>
      </c>
      <c r="D3296" s="264" t="s">
        <v>6789</v>
      </c>
      <c r="F3296" s="266"/>
      <c r="G3296" s="261" t="s">
        <v>22039</v>
      </c>
      <c r="H3296" s="262" t="s">
        <v>8799</v>
      </c>
      <c r="I3296" s="263" t="s">
        <v>772</v>
      </c>
      <c r="J3296" s="264" t="s">
        <v>6789</v>
      </c>
      <c r="K3296" s="264" t="s">
        <v>22040</v>
      </c>
    </row>
    <row r="3297" spans="1:11" ht="25.5" x14ac:dyDescent="0.2">
      <c r="A3297" s="261">
        <v>89622</v>
      </c>
      <c r="B3297" s="262" t="s">
        <v>8801</v>
      </c>
      <c r="C3297" s="263" t="s">
        <v>772</v>
      </c>
      <c r="D3297" s="264" t="s">
        <v>7540</v>
      </c>
      <c r="F3297" s="266"/>
      <c r="G3297" s="261" t="s">
        <v>22041</v>
      </c>
      <c r="H3297" s="262" t="s">
        <v>8801</v>
      </c>
      <c r="I3297" s="263" t="s">
        <v>772</v>
      </c>
      <c r="J3297" s="264" t="s">
        <v>7540</v>
      </c>
      <c r="K3297" s="264" t="s">
        <v>8554</v>
      </c>
    </row>
    <row r="3298" spans="1:11" ht="25.5" x14ac:dyDescent="0.2">
      <c r="A3298" s="261">
        <v>89623</v>
      </c>
      <c r="B3298" s="262" t="s">
        <v>8803</v>
      </c>
      <c r="C3298" s="263" t="s">
        <v>772</v>
      </c>
      <c r="D3298" s="264" t="s">
        <v>9497</v>
      </c>
      <c r="F3298" s="266"/>
      <c r="G3298" s="261" t="s">
        <v>22042</v>
      </c>
      <c r="H3298" s="262" t="s">
        <v>8803</v>
      </c>
      <c r="I3298" s="263" t="s">
        <v>772</v>
      </c>
      <c r="J3298" s="264" t="s">
        <v>9497</v>
      </c>
      <c r="K3298" s="264" t="s">
        <v>4713</v>
      </c>
    </row>
    <row r="3299" spans="1:11" ht="25.5" x14ac:dyDescent="0.2">
      <c r="A3299" s="261">
        <v>89624</v>
      </c>
      <c r="B3299" s="262" t="s">
        <v>8805</v>
      </c>
      <c r="C3299" s="263" t="s">
        <v>772</v>
      </c>
      <c r="D3299" s="264" t="s">
        <v>5583</v>
      </c>
      <c r="F3299" s="266"/>
      <c r="G3299" s="261" t="s">
        <v>22043</v>
      </c>
      <c r="H3299" s="262" t="s">
        <v>8805</v>
      </c>
      <c r="I3299" s="263" t="s">
        <v>772</v>
      </c>
      <c r="J3299" s="264" t="s">
        <v>5583</v>
      </c>
      <c r="K3299" s="264" t="s">
        <v>8723</v>
      </c>
    </row>
    <row r="3300" spans="1:11" ht="25.5" x14ac:dyDescent="0.2">
      <c r="A3300" s="261">
        <v>89625</v>
      </c>
      <c r="B3300" s="262" t="s">
        <v>8807</v>
      </c>
      <c r="C3300" s="263" t="s">
        <v>772</v>
      </c>
      <c r="D3300" s="264" t="s">
        <v>22044</v>
      </c>
      <c r="F3300" s="266"/>
      <c r="G3300" s="261" t="s">
        <v>22045</v>
      </c>
      <c r="H3300" s="262" t="s">
        <v>8807</v>
      </c>
      <c r="I3300" s="263" t="s">
        <v>772</v>
      </c>
      <c r="J3300" s="264" t="s">
        <v>22044</v>
      </c>
      <c r="K3300" s="264" t="s">
        <v>10924</v>
      </c>
    </row>
    <row r="3301" spans="1:11" ht="25.5" x14ac:dyDescent="0.2">
      <c r="A3301" s="261">
        <v>89626</v>
      </c>
      <c r="B3301" s="262" t="s">
        <v>8809</v>
      </c>
      <c r="C3301" s="263" t="s">
        <v>772</v>
      </c>
      <c r="D3301" s="264" t="s">
        <v>14295</v>
      </c>
      <c r="F3301" s="266"/>
      <c r="G3301" s="261" t="s">
        <v>22046</v>
      </c>
      <c r="H3301" s="262" t="s">
        <v>8809</v>
      </c>
      <c r="I3301" s="263" t="s">
        <v>772</v>
      </c>
      <c r="J3301" s="264" t="s">
        <v>14295</v>
      </c>
      <c r="K3301" s="264" t="s">
        <v>9310</v>
      </c>
    </row>
    <row r="3302" spans="1:11" ht="25.5" x14ac:dyDescent="0.2">
      <c r="A3302" s="261">
        <v>89627</v>
      </c>
      <c r="B3302" s="262" t="s">
        <v>8811</v>
      </c>
      <c r="C3302" s="263" t="s">
        <v>772</v>
      </c>
      <c r="D3302" s="264" t="s">
        <v>9377</v>
      </c>
      <c r="F3302" s="266"/>
      <c r="G3302" s="261" t="s">
        <v>22047</v>
      </c>
      <c r="H3302" s="262" t="s">
        <v>8811</v>
      </c>
      <c r="I3302" s="263" t="s">
        <v>772</v>
      </c>
      <c r="J3302" s="264" t="s">
        <v>9377</v>
      </c>
      <c r="K3302" s="264" t="s">
        <v>4765</v>
      </c>
    </row>
    <row r="3303" spans="1:11" ht="25.5" x14ac:dyDescent="0.2">
      <c r="A3303" s="261">
        <v>89628</v>
      </c>
      <c r="B3303" s="262" t="s">
        <v>8813</v>
      </c>
      <c r="C3303" s="263" t="s">
        <v>772</v>
      </c>
      <c r="D3303" s="264" t="s">
        <v>16984</v>
      </c>
      <c r="F3303" s="266"/>
      <c r="G3303" s="261" t="s">
        <v>22048</v>
      </c>
      <c r="H3303" s="262" t="s">
        <v>8813</v>
      </c>
      <c r="I3303" s="263" t="s">
        <v>772</v>
      </c>
      <c r="J3303" s="264" t="s">
        <v>16984</v>
      </c>
      <c r="K3303" s="264" t="s">
        <v>14876</v>
      </c>
    </row>
    <row r="3304" spans="1:11" ht="25.5" x14ac:dyDescent="0.2">
      <c r="A3304" s="261">
        <v>89629</v>
      </c>
      <c r="B3304" s="262" t="s">
        <v>8814</v>
      </c>
      <c r="C3304" s="263" t="s">
        <v>772</v>
      </c>
      <c r="D3304" s="264" t="s">
        <v>13920</v>
      </c>
      <c r="F3304" s="266"/>
      <c r="G3304" s="261" t="s">
        <v>22049</v>
      </c>
      <c r="H3304" s="262" t="s">
        <v>8814</v>
      </c>
      <c r="I3304" s="263" t="s">
        <v>772</v>
      </c>
      <c r="J3304" s="264" t="s">
        <v>13920</v>
      </c>
      <c r="K3304" s="264" t="s">
        <v>14260</v>
      </c>
    </row>
    <row r="3305" spans="1:11" ht="25.5" x14ac:dyDescent="0.2">
      <c r="A3305" s="261">
        <v>89630</v>
      </c>
      <c r="B3305" s="262" t="s">
        <v>8815</v>
      </c>
      <c r="C3305" s="263" t="s">
        <v>772</v>
      </c>
      <c r="D3305" s="264" t="s">
        <v>17113</v>
      </c>
      <c r="F3305" s="266"/>
      <c r="G3305" s="261" t="s">
        <v>22050</v>
      </c>
      <c r="H3305" s="262" t="s">
        <v>8815</v>
      </c>
      <c r="I3305" s="263" t="s">
        <v>772</v>
      </c>
      <c r="J3305" s="264" t="s">
        <v>17113</v>
      </c>
      <c r="K3305" s="264" t="s">
        <v>21973</v>
      </c>
    </row>
    <row r="3306" spans="1:11" ht="25.5" x14ac:dyDescent="0.2">
      <c r="A3306" s="261">
        <v>89631</v>
      </c>
      <c r="B3306" s="262" t="s">
        <v>8816</v>
      </c>
      <c r="C3306" s="263" t="s">
        <v>772</v>
      </c>
      <c r="D3306" s="264" t="s">
        <v>13891</v>
      </c>
      <c r="F3306" s="266"/>
      <c r="G3306" s="261" t="s">
        <v>22051</v>
      </c>
      <c r="H3306" s="262" t="s">
        <v>8816</v>
      </c>
      <c r="I3306" s="263" t="s">
        <v>772</v>
      </c>
      <c r="J3306" s="264" t="s">
        <v>13891</v>
      </c>
      <c r="K3306" s="264" t="s">
        <v>16209</v>
      </c>
    </row>
    <row r="3307" spans="1:11" ht="25.5" x14ac:dyDescent="0.2">
      <c r="A3307" s="261">
        <v>89632</v>
      </c>
      <c r="B3307" s="262" t="s">
        <v>8817</v>
      </c>
      <c r="C3307" s="263" t="s">
        <v>772</v>
      </c>
      <c r="D3307" s="264" t="s">
        <v>22052</v>
      </c>
      <c r="F3307" s="266"/>
      <c r="G3307" s="261" t="s">
        <v>22053</v>
      </c>
      <c r="H3307" s="262" t="s">
        <v>8817</v>
      </c>
      <c r="I3307" s="263" t="s">
        <v>772</v>
      </c>
      <c r="J3307" s="264" t="s">
        <v>22052</v>
      </c>
      <c r="K3307" s="264" t="s">
        <v>22054</v>
      </c>
    </row>
    <row r="3308" spans="1:11" ht="25.5" x14ac:dyDescent="0.2">
      <c r="A3308" s="261">
        <v>89637</v>
      </c>
      <c r="B3308" s="262" t="s">
        <v>8818</v>
      </c>
      <c r="C3308" s="263" t="s">
        <v>772</v>
      </c>
      <c r="D3308" s="264" t="s">
        <v>7071</v>
      </c>
      <c r="F3308" s="266"/>
      <c r="G3308" s="261" t="s">
        <v>22055</v>
      </c>
      <c r="H3308" s="262" t="s">
        <v>8818</v>
      </c>
      <c r="I3308" s="263" t="s">
        <v>772</v>
      </c>
      <c r="J3308" s="264" t="s">
        <v>7071</v>
      </c>
      <c r="K3308" s="264" t="s">
        <v>5260</v>
      </c>
    </row>
    <row r="3309" spans="1:11" ht="25.5" x14ac:dyDescent="0.2">
      <c r="A3309" s="261">
        <v>89638</v>
      </c>
      <c r="B3309" s="262" t="s">
        <v>8819</v>
      </c>
      <c r="C3309" s="263" t="s">
        <v>772</v>
      </c>
      <c r="D3309" s="264" t="s">
        <v>13295</v>
      </c>
      <c r="F3309" s="266"/>
      <c r="G3309" s="261" t="s">
        <v>22056</v>
      </c>
      <c r="H3309" s="262" t="s">
        <v>8819</v>
      </c>
      <c r="I3309" s="263" t="s">
        <v>772</v>
      </c>
      <c r="J3309" s="264" t="s">
        <v>13295</v>
      </c>
      <c r="K3309" s="264" t="s">
        <v>6129</v>
      </c>
    </row>
    <row r="3310" spans="1:11" ht="25.5" x14ac:dyDescent="0.2">
      <c r="A3310" s="261">
        <v>89639</v>
      </c>
      <c r="B3310" s="262" t="s">
        <v>8821</v>
      </c>
      <c r="C3310" s="263" t="s">
        <v>772</v>
      </c>
      <c r="D3310" s="264" t="s">
        <v>22057</v>
      </c>
      <c r="F3310" s="266"/>
      <c r="G3310" s="261" t="s">
        <v>22058</v>
      </c>
      <c r="H3310" s="262" t="s">
        <v>8821</v>
      </c>
      <c r="I3310" s="263" t="s">
        <v>772</v>
      </c>
      <c r="J3310" s="264" t="s">
        <v>22057</v>
      </c>
      <c r="K3310" s="264" t="s">
        <v>20054</v>
      </c>
    </row>
    <row r="3311" spans="1:11" ht="25.5" x14ac:dyDescent="0.2">
      <c r="A3311" s="261">
        <v>89641</v>
      </c>
      <c r="B3311" s="262" t="s">
        <v>8823</v>
      </c>
      <c r="C3311" s="263" t="s">
        <v>772</v>
      </c>
      <c r="D3311" s="264" t="s">
        <v>22059</v>
      </c>
      <c r="F3311" s="266"/>
      <c r="G3311" s="261" t="s">
        <v>22060</v>
      </c>
      <c r="H3311" s="262" t="s">
        <v>8823</v>
      </c>
      <c r="I3311" s="263" t="s">
        <v>772</v>
      </c>
      <c r="J3311" s="264" t="s">
        <v>22059</v>
      </c>
      <c r="K3311" s="264" t="s">
        <v>5131</v>
      </c>
    </row>
    <row r="3312" spans="1:11" ht="25.5" x14ac:dyDescent="0.2">
      <c r="A3312" s="261">
        <v>89642</v>
      </c>
      <c r="B3312" s="262" t="s">
        <v>8824</v>
      </c>
      <c r="C3312" s="263" t="s">
        <v>772</v>
      </c>
      <c r="D3312" s="264" t="s">
        <v>14836</v>
      </c>
      <c r="F3312" s="266"/>
      <c r="G3312" s="261" t="s">
        <v>22061</v>
      </c>
      <c r="H3312" s="262" t="s">
        <v>8824</v>
      </c>
      <c r="I3312" s="263" t="s">
        <v>772</v>
      </c>
      <c r="J3312" s="264" t="s">
        <v>14836</v>
      </c>
      <c r="K3312" s="264" t="s">
        <v>13953</v>
      </c>
    </row>
    <row r="3313" spans="1:11" ht="25.5" x14ac:dyDescent="0.2">
      <c r="A3313" s="261">
        <v>89643</v>
      </c>
      <c r="B3313" s="262" t="s">
        <v>8826</v>
      </c>
      <c r="C3313" s="263" t="s">
        <v>772</v>
      </c>
      <c r="D3313" s="264" t="s">
        <v>16425</v>
      </c>
      <c r="F3313" s="266"/>
      <c r="G3313" s="261" t="s">
        <v>22062</v>
      </c>
      <c r="H3313" s="262" t="s">
        <v>8826</v>
      </c>
      <c r="I3313" s="263" t="s">
        <v>772</v>
      </c>
      <c r="J3313" s="264" t="s">
        <v>16425</v>
      </c>
      <c r="K3313" s="264" t="s">
        <v>11857</v>
      </c>
    </row>
    <row r="3314" spans="1:11" ht="25.5" x14ac:dyDescent="0.2">
      <c r="A3314" s="261">
        <v>89645</v>
      </c>
      <c r="B3314" s="262" t="s">
        <v>8827</v>
      </c>
      <c r="C3314" s="263" t="s">
        <v>772</v>
      </c>
      <c r="D3314" s="264" t="s">
        <v>5955</v>
      </c>
      <c r="F3314" s="266"/>
      <c r="G3314" s="261" t="s">
        <v>22063</v>
      </c>
      <c r="H3314" s="262" t="s">
        <v>8827</v>
      </c>
      <c r="I3314" s="263" t="s">
        <v>772</v>
      </c>
      <c r="J3314" s="264" t="s">
        <v>5955</v>
      </c>
      <c r="K3314" s="264" t="s">
        <v>4956</v>
      </c>
    </row>
    <row r="3315" spans="1:11" ht="25.5" x14ac:dyDescent="0.2">
      <c r="A3315" s="261">
        <v>89646</v>
      </c>
      <c r="B3315" s="262" t="s">
        <v>8828</v>
      </c>
      <c r="C3315" s="263" t="s">
        <v>772</v>
      </c>
      <c r="D3315" s="264" t="s">
        <v>22064</v>
      </c>
      <c r="F3315" s="266"/>
      <c r="G3315" s="261" t="s">
        <v>22065</v>
      </c>
      <c r="H3315" s="262" t="s">
        <v>8828</v>
      </c>
      <c r="I3315" s="263" t="s">
        <v>772</v>
      </c>
      <c r="J3315" s="264" t="s">
        <v>22064</v>
      </c>
      <c r="K3315" s="264" t="s">
        <v>14403</v>
      </c>
    </row>
    <row r="3316" spans="1:11" ht="25.5" x14ac:dyDescent="0.2">
      <c r="A3316" s="261">
        <v>89647</v>
      </c>
      <c r="B3316" s="262" t="s">
        <v>8830</v>
      </c>
      <c r="C3316" s="263" t="s">
        <v>772</v>
      </c>
      <c r="D3316" s="264" t="s">
        <v>12625</v>
      </c>
      <c r="F3316" s="266"/>
      <c r="G3316" s="261" t="s">
        <v>22066</v>
      </c>
      <c r="H3316" s="262" t="s">
        <v>8830</v>
      </c>
      <c r="I3316" s="263" t="s">
        <v>772</v>
      </c>
      <c r="J3316" s="264" t="s">
        <v>12625</v>
      </c>
      <c r="K3316" s="264" t="s">
        <v>13038</v>
      </c>
    </row>
    <row r="3317" spans="1:11" ht="25.5" x14ac:dyDescent="0.2">
      <c r="A3317" s="261">
        <v>89648</v>
      </c>
      <c r="B3317" s="262" t="s">
        <v>8831</v>
      </c>
      <c r="C3317" s="263" t="s">
        <v>772</v>
      </c>
      <c r="D3317" s="264" t="s">
        <v>13284</v>
      </c>
      <c r="F3317" s="266"/>
      <c r="G3317" s="261" t="s">
        <v>22067</v>
      </c>
      <c r="H3317" s="262" t="s">
        <v>8831</v>
      </c>
      <c r="I3317" s="263" t="s">
        <v>772</v>
      </c>
      <c r="J3317" s="264" t="s">
        <v>13284</v>
      </c>
      <c r="K3317" s="264" t="s">
        <v>22068</v>
      </c>
    </row>
    <row r="3318" spans="1:11" ht="25.5" x14ac:dyDescent="0.2">
      <c r="A3318" s="261">
        <v>89649</v>
      </c>
      <c r="B3318" s="262" t="s">
        <v>8832</v>
      </c>
      <c r="C3318" s="263" t="s">
        <v>772</v>
      </c>
      <c r="D3318" s="264" t="s">
        <v>9413</v>
      </c>
      <c r="F3318" s="266"/>
      <c r="G3318" s="261" t="s">
        <v>22069</v>
      </c>
      <c r="H3318" s="262" t="s">
        <v>8832</v>
      </c>
      <c r="I3318" s="263" t="s">
        <v>772</v>
      </c>
      <c r="J3318" s="264" t="s">
        <v>9413</v>
      </c>
      <c r="K3318" s="264" t="s">
        <v>9027</v>
      </c>
    </row>
    <row r="3319" spans="1:11" ht="25.5" x14ac:dyDescent="0.2">
      <c r="A3319" s="261">
        <v>89650</v>
      </c>
      <c r="B3319" s="262" t="s">
        <v>8833</v>
      </c>
      <c r="C3319" s="263" t="s">
        <v>772</v>
      </c>
      <c r="D3319" s="264" t="s">
        <v>9413</v>
      </c>
      <c r="F3319" s="266"/>
      <c r="G3319" s="261" t="s">
        <v>22070</v>
      </c>
      <c r="H3319" s="262" t="s">
        <v>8833</v>
      </c>
      <c r="I3319" s="263" t="s">
        <v>772</v>
      </c>
      <c r="J3319" s="264" t="s">
        <v>9413</v>
      </c>
      <c r="K3319" s="264" t="s">
        <v>9027</v>
      </c>
    </row>
    <row r="3320" spans="1:11" ht="25.5" x14ac:dyDescent="0.2">
      <c r="A3320" s="261">
        <v>89651</v>
      </c>
      <c r="B3320" s="262" t="s">
        <v>8834</v>
      </c>
      <c r="C3320" s="263" t="s">
        <v>772</v>
      </c>
      <c r="D3320" s="264" t="s">
        <v>7163</v>
      </c>
      <c r="F3320" s="266"/>
      <c r="G3320" s="261" t="s">
        <v>22071</v>
      </c>
      <c r="H3320" s="262" t="s">
        <v>8834</v>
      </c>
      <c r="I3320" s="263" t="s">
        <v>772</v>
      </c>
      <c r="J3320" s="264" t="s">
        <v>7163</v>
      </c>
      <c r="K3320" s="264" t="s">
        <v>11808</v>
      </c>
    </row>
    <row r="3321" spans="1:11" ht="25.5" x14ac:dyDescent="0.2">
      <c r="A3321" s="261">
        <v>89652</v>
      </c>
      <c r="B3321" s="262" t="s">
        <v>8835</v>
      </c>
      <c r="C3321" s="263" t="s">
        <v>772</v>
      </c>
      <c r="D3321" s="264" t="s">
        <v>5594</v>
      </c>
      <c r="F3321" s="266"/>
      <c r="G3321" s="261" t="s">
        <v>22072</v>
      </c>
      <c r="H3321" s="262" t="s">
        <v>8835</v>
      </c>
      <c r="I3321" s="263" t="s">
        <v>772</v>
      </c>
      <c r="J3321" s="264" t="s">
        <v>5594</v>
      </c>
      <c r="K3321" s="264" t="s">
        <v>12900</v>
      </c>
    </row>
    <row r="3322" spans="1:11" ht="25.5" x14ac:dyDescent="0.2">
      <c r="A3322" s="261">
        <v>89653</v>
      </c>
      <c r="B3322" s="262" t="s">
        <v>8836</v>
      </c>
      <c r="C3322" s="263" t="s">
        <v>772</v>
      </c>
      <c r="D3322" s="264" t="s">
        <v>22073</v>
      </c>
      <c r="F3322" s="266"/>
      <c r="G3322" s="261" t="s">
        <v>22074</v>
      </c>
      <c r="H3322" s="262" t="s">
        <v>8836</v>
      </c>
      <c r="I3322" s="263" t="s">
        <v>772</v>
      </c>
      <c r="J3322" s="264" t="s">
        <v>22073</v>
      </c>
      <c r="K3322" s="264" t="s">
        <v>13357</v>
      </c>
    </row>
    <row r="3323" spans="1:11" ht="25.5" x14ac:dyDescent="0.2">
      <c r="A3323" s="261">
        <v>89654</v>
      </c>
      <c r="B3323" s="262" t="s">
        <v>8837</v>
      </c>
      <c r="C3323" s="263" t="s">
        <v>772</v>
      </c>
      <c r="D3323" s="264" t="s">
        <v>13000</v>
      </c>
      <c r="F3323" s="266"/>
      <c r="G3323" s="261" t="s">
        <v>22075</v>
      </c>
      <c r="H3323" s="262" t="s">
        <v>8837</v>
      </c>
      <c r="I3323" s="263" t="s">
        <v>772</v>
      </c>
      <c r="J3323" s="264" t="s">
        <v>13000</v>
      </c>
      <c r="K3323" s="264" t="s">
        <v>9729</v>
      </c>
    </row>
    <row r="3324" spans="1:11" ht="25.5" x14ac:dyDescent="0.2">
      <c r="A3324" s="261">
        <v>89655</v>
      </c>
      <c r="B3324" s="262" t="s">
        <v>8838</v>
      </c>
      <c r="C3324" s="263" t="s">
        <v>772</v>
      </c>
      <c r="D3324" s="264" t="s">
        <v>16741</v>
      </c>
      <c r="F3324" s="266"/>
      <c r="G3324" s="261" t="s">
        <v>22076</v>
      </c>
      <c r="H3324" s="262" t="s">
        <v>8838</v>
      </c>
      <c r="I3324" s="263" t="s">
        <v>772</v>
      </c>
      <c r="J3324" s="264" t="s">
        <v>16741</v>
      </c>
      <c r="K3324" s="264" t="s">
        <v>22077</v>
      </c>
    </row>
    <row r="3325" spans="1:11" ht="25.5" x14ac:dyDescent="0.2">
      <c r="A3325" s="261">
        <v>89656</v>
      </c>
      <c r="B3325" s="262" t="s">
        <v>8839</v>
      </c>
      <c r="C3325" s="263" t="s">
        <v>772</v>
      </c>
      <c r="D3325" s="264" t="s">
        <v>12465</v>
      </c>
      <c r="F3325" s="266"/>
      <c r="G3325" s="261" t="s">
        <v>22078</v>
      </c>
      <c r="H3325" s="262" t="s">
        <v>8839</v>
      </c>
      <c r="I3325" s="263" t="s">
        <v>772</v>
      </c>
      <c r="J3325" s="264" t="s">
        <v>12465</v>
      </c>
      <c r="K3325" s="264" t="s">
        <v>13161</v>
      </c>
    </row>
    <row r="3326" spans="1:11" ht="25.5" x14ac:dyDescent="0.2">
      <c r="A3326" s="261">
        <v>89657</v>
      </c>
      <c r="B3326" s="262" t="s">
        <v>8840</v>
      </c>
      <c r="C3326" s="263" t="s">
        <v>772</v>
      </c>
      <c r="D3326" s="264" t="s">
        <v>12917</v>
      </c>
      <c r="F3326" s="266"/>
      <c r="G3326" s="261" t="s">
        <v>22079</v>
      </c>
      <c r="H3326" s="262" t="s">
        <v>8840</v>
      </c>
      <c r="I3326" s="263" t="s">
        <v>772</v>
      </c>
      <c r="J3326" s="264" t="s">
        <v>12917</v>
      </c>
      <c r="K3326" s="264" t="s">
        <v>13331</v>
      </c>
    </row>
    <row r="3327" spans="1:11" ht="25.5" x14ac:dyDescent="0.2">
      <c r="A3327" s="261">
        <v>89658</v>
      </c>
      <c r="B3327" s="262" t="s">
        <v>8841</v>
      </c>
      <c r="C3327" s="263" t="s">
        <v>772</v>
      </c>
      <c r="D3327" s="264" t="s">
        <v>4352</v>
      </c>
      <c r="F3327" s="266"/>
      <c r="G3327" s="261" t="s">
        <v>22080</v>
      </c>
      <c r="H3327" s="262" t="s">
        <v>8841</v>
      </c>
      <c r="I3327" s="263" t="s">
        <v>772</v>
      </c>
      <c r="J3327" s="264" t="s">
        <v>4352</v>
      </c>
      <c r="K3327" s="264" t="s">
        <v>13442</v>
      </c>
    </row>
    <row r="3328" spans="1:11" ht="25.5" x14ac:dyDescent="0.2">
      <c r="A3328" s="261">
        <v>89659</v>
      </c>
      <c r="B3328" s="262" t="s">
        <v>8842</v>
      </c>
      <c r="C3328" s="263" t="s">
        <v>772</v>
      </c>
      <c r="D3328" s="264" t="s">
        <v>13957</v>
      </c>
      <c r="F3328" s="266"/>
      <c r="G3328" s="261" t="s">
        <v>22081</v>
      </c>
      <c r="H3328" s="262" t="s">
        <v>8842</v>
      </c>
      <c r="I3328" s="263" t="s">
        <v>772</v>
      </c>
      <c r="J3328" s="264" t="s">
        <v>13957</v>
      </c>
      <c r="K3328" s="264" t="s">
        <v>13222</v>
      </c>
    </row>
    <row r="3329" spans="1:11" ht="25.5" x14ac:dyDescent="0.2">
      <c r="A3329" s="261">
        <v>89660</v>
      </c>
      <c r="B3329" s="262" t="s">
        <v>8844</v>
      </c>
      <c r="C3329" s="263" t="s">
        <v>772</v>
      </c>
      <c r="D3329" s="264" t="s">
        <v>10106</v>
      </c>
      <c r="F3329" s="266"/>
      <c r="G3329" s="261" t="s">
        <v>22082</v>
      </c>
      <c r="H3329" s="262" t="s">
        <v>8844</v>
      </c>
      <c r="I3329" s="263" t="s">
        <v>772</v>
      </c>
      <c r="J3329" s="264" t="s">
        <v>10106</v>
      </c>
      <c r="K3329" s="264" t="s">
        <v>5767</v>
      </c>
    </row>
    <row r="3330" spans="1:11" ht="25.5" x14ac:dyDescent="0.2">
      <c r="A3330" s="261">
        <v>89661</v>
      </c>
      <c r="B3330" s="262" t="s">
        <v>8846</v>
      </c>
      <c r="C3330" s="263" t="s">
        <v>772</v>
      </c>
      <c r="D3330" s="264" t="s">
        <v>5014</v>
      </c>
      <c r="F3330" s="266"/>
      <c r="G3330" s="261" t="s">
        <v>22083</v>
      </c>
      <c r="H3330" s="262" t="s">
        <v>8846</v>
      </c>
      <c r="I3330" s="263" t="s">
        <v>772</v>
      </c>
      <c r="J3330" s="264" t="s">
        <v>5014</v>
      </c>
      <c r="K3330" s="264" t="s">
        <v>13166</v>
      </c>
    </row>
    <row r="3331" spans="1:11" ht="25.5" x14ac:dyDescent="0.2">
      <c r="A3331" s="261">
        <v>89662</v>
      </c>
      <c r="B3331" s="262" t="s">
        <v>8847</v>
      </c>
      <c r="C3331" s="263" t="s">
        <v>772</v>
      </c>
      <c r="D3331" s="264" t="s">
        <v>22084</v>
      </c>
      <c r="F3331" s="266"/>
      <c r="G3331" s="261" t="s">
        <v>22085</v>
      </c>
      <c r="H3331" s="262" t="s">
        <v>8847</v>
      </c>
      <c r="I3331" s="263" t="s">
        <v>772</v>
      </c>
      <c r="J3331" s="264" t="s">
        <v>22084</v>
      </c>
      <c r="K3331" s="264" t="s">
        <v>4240</v>
      </c>
    </row>
    <row r="3332" spans="1:11" ht="25.5" x14ac:dyDescent="0.2">
      <c r="A3332" s="261">
        <v>89663</v>
      </c>
      <c r="B3332" s="262" t="s">
        <v>8849</v>
      </c>
      <c r="C3332" s="263" t="s">
        <v>772</v>
      </c>
      <c r="D3332" s="264" t="s">
        <v>13758</v>
      </c>
      <c r="F3332" s="266"/>
      <c r="G3332" s="261" t="s">
        <v>22086</v>
      </c>
      <c r="H3332" s="262" t="s">
        <v>8849</v>
      </c>
      <c r="I3332" s="263" t="s">
        <v>772</v>
      </c>
      <c r="J3332" s="264" t="s">
        <v>13758</v>
      </c>
      <c r="K3332" s="264" t="s">
        <v>12666</v>
      </c>
    </row>
    <row r="3333" spans="1:11" ht="25.5" x14ac:dyDescent="0.2">
      <c r="A3333" s="261">
        <v>89664</v>
      </c>
      <c r="B3333" s="262" t="s">
        <v>8851</v>
      </c>
      <c r="C3333" s="263" t="s">
        <v>772</v>
      </c>
      <c r="D3333" s="264" t="s">
        <v>13957</v>
      </c>
      <c r="F3333" s="266"/>
      <c r="G3333" s="261" t="s">
        <v>22087</v>
      </c>
      <c r="H3333" s="262" t="s">
        <v>8851</v>
      </c>
      <c r="I3333" s="263" t="s">
        <v>772</v>
      </c>
      <c r="J3333" s="264" t="s">
        <v>13957</v>
      </c>
      <c r="K3333" s="264" t="s">
        <v>13222</v>
      </c>
    </row>
    <row r="3334" spans="1:11" ht="25.5" x14ac:dyDescent="0.2">
      <c r="A3334" s="261">
        <v>89665</v>
      </c>
      <c r="B3334" s="262" t="s">
        <v>8852</v>
      </c>
      <c r="C3334" s="263" t="s">
        <v>772</v>
      </c>
      <c r="D3334" s="264" t="s">
        <v>14132</v>
      </c>
      <c r="F3334" s="266"/>
      <c r="G3334" s="261" t="s">
        <v>22088</v>
      </c>
      <c r="H3334" s="262" t="s">
        <v>8852</v>
      </c>
      <c r="I3334" s="263" t="s">
        <v>772</v>
      </c>
      <c r="J3334" s="264" t="s">
        <v>14132</v>
      </c>
      <c r="K3334" s="264" t="s">
        <v>8882</v>
      </c>
    </row>
    <row r="3335" spans="1:11" ht="25.5" x14ac:dyDescent="0.2">
      <c r="A3335" s="261">
        <v>89666</v>
      </c>
      <c r="B3335" s="262" t="s">
        <v>8853</v>
      </c>
      <c r="C3335" s="263" t="s">
        <v>772</v>
      </c>
      <c r="D3335" s="264" t="s">
        <v>9853</v>
      </c>
      <c r="F3335" s="266"/>
      <c r="G3335" s="261" t="s">
        <v>22089</v>
      </c>
      <c r="H3335" s="262" t="s">
        <v>8853</v>
      </c>
      <c r="I3335" s="263" t="s">
        <v>772</v>
      </c>
      <c r="J3335" s="264" t="s">
        <v>9853</v>
      </c>
      <c r="K3335" s="264" t="s">
        <v>12824</v>
      </c>
    </row>
    <row r="3336" spans="1:11" ht="25.5" x14ac:dyDescent="0.2">
      <c r="A3336" s="261">
        <v>89667</v>
      </c>
      <c r="B3336" s="262" t="s">
        <v>8854</v>
      </c>
      <c r="C3336" s="263" t="s">
        <v>772</v>
      </c>
      <c r="D3336" s="264" t="s">
        <v>16392</v>
      </c>
      <c r="F3336" s="266"/>
      <c r="G3336" s="261" t="s">
        <v>22090</v>
      </c>
      <c r="H3336" s="262" t="s">
        <v>8854</v>
      </c>
      <c r="I3336" s="263" t="s">
        <v>772</v>
      </c>
      <c r="J3336" s="264" t="s">
        <v>16392</v>
      </c>
      <c r="K3336" s="264" t="s">
        <v>14676</v>
      </c>
    </row>
    <row r="3337" spans="1:11" ht="25.5" x14ac:dyDescent="0.2">
      <c r="A3337" s="261">
        <v>89668</v>
      </c>
      <c r="B3337" s="262" t="s">
        <v>8855</v>
      </c>
      <c r="C3337" s="263" t="s">
        <v>772</v>
      </c>
      <c r="D3337" s="264" t="s">
        <v>9056</v>
      </c>
      <c r="F3337" s="266"/>
      <c r="G3337" s="261" t="s">
        <v>22091</v>
      </c>
      <c r="H3337" s="262" t="s">
        <v>8855</v>
      </c>
      <c r="I3337" s="263" t="s">
        <v>772</v>
      </c>
      <c r="J3337" s="264" t="s">
        <v>9056</v>
      </c>
      <c r="K3337" s="264" t="s">
        <v>10983</v>
      </c>
    </row>
    <row r="3338" spans="1:11" ht="25.5" x14ac:dyDescent="0.2">
      <c r="A3338" s="261">
        <v>89669</v>
      </c>
      <c r="B3338" s="262" t="s">
        <v>8857</v>
      </c>
      <c r="C3338" s="263" t="s">
        <v>772</v>
      </c>
      <c r="D3338" s="264" t="s">
        <v>9356</v>
      </c>
      <c r="F3338" s="266"/>
      <c r="G3338" s="261" t="s">
        <v>22092</v>
      </c>
      <c r="H3338" s="262" t="s">
        <v>8857</v>
      </c>
      <c r="I3338" s="263" t="s">
        <v>772</v>
      </c>
      <c r="J3338" s="264" t="s">
        <v>9356</v>
      </c>
      <c r="K3338" s="264" t="s">
        <v>14399</v>
      </c>
    </row>
    <row r="3339" spans="1:11" ht="25.5" x14ac:dyDescent="0.2">
      <c r="A3339" s="261">
        <v>89670</v>
      </c>
      <c r="B3339" s="262" t="s">
        <v>8858</v>
      </c>
      <c r="C3339" s="263" t="s">
        <v>772</v>
      </c>
      <c r="D3339" s="264" t="s">
        <v>15064</v>
      </c>
      <c r="F3339" s="266"/>
      <c r="G3339" s="261" t="s">
        <v>22093</v>
      </c>
      <c r="H3339" s="262" t="s">
        <v>8858</v>
      </c>
      <c r="I3339" s="263" t="s">
        <v>772</v>
      </c>
      <c r="J3339" s="264" t="s">
        <v>15064</v>
      </c>
      <c r="K3339" s="264" t="s">
        <v>7054</v>
      </c>
    </row>
    <row r="3340" spans="1:11" ht="25.5" x14ac:dyDescent="0.2">
      <c r="A3340" s="261">
        <v>89671</v>
      </c>
      <c r="B3340" s="262" t="s">
        <v>8860</v>
      </c>
      <c r="C3340" s="263" t="s">
        <v>772</v>
      </c>
      <c r="D3340" s="264" t="s">
        <v>22094</v>
      </c>
      <c r="F3340" s="266"/>
      <c r="G3340" s="261" t="s">
        <v>22095</v>
      </c>
      <c r="H3340" s="262" t="s">
        <v>8860</v>
      </c>
      <c r="I3340" s="263" t="s">
        <v>772</v>
      </c>
      <c r="J3340" s="264" t="s">
        <v>22094</v>
      </c>
      <c r="K3340" s="264" t="s">
        <v>14175</v>
      </c>
    </row>
    <row r="3341" spans="1:11" ht="25.5" x14ac:dyDescent="0.2">
      <c r="A3341" s="261">
        <v>89672</v>
      </c>
      <c r="B3341" s="262" t="s">
        <v>8861</v>
      </c>
      <c r="C3341" s="263" t="s">
        <v>772</v>
      </c>
      <c r="D3341" s="264" t="s">
        <v>5014</v>
      </c>
      <c r="F3341" s="266"/>
      <c r="G3341" s="261" t="s">
        <v>22096</v>
      </c>
      <c r="H3341" s="262" t="s">
        <v>8861</v>
      </c>
      <c r="I3341" s="263" t="s">
        <v>772</v>
      </c>
      <c r="J3341" s="264" t="s">
        <v>5014</v>
      </c>
      <c r="K3341" s="264" t="s">
        <v>4978</v>
      </c>
    </row>
    <row r="3342" spans="1:11" ht="25.5" x14ac:dyDescent="0.2">
      <c r="A3342" s="261">
        <v>89673</v>
      </c>
      <c r="B3342" s="262" t="s">
        <v>8862</v>
      </c>
      <c r="C3342" s="263" t="s">
        <v>772</v>
      </c>
      <c r="D3342" s="264" t="s">
        <v>4757</v>
      </c>
      <c r="F3342" s="266"/>
      <c r="G3342" s="261" t="s">
        <v>22097</v>
      </c>
      <c r="H3342" s="262" t="s">
        <v>8862</v>
      </c>
      <c r="I3342" s="263" t="s">
        <v>772</v>
      </c>
      <c r="J3342" s="264" t="s">
        <v>4757</v>
      </c>
      <c r="K3342" s="264" t="s">
        <v>17078</v>
      </c>
    </row>
    <row r="3343" spans="1:11" ht="25.5" x14ac:dyDescent="0.2">
      <c r="A3343" s="261">
        <v>89674</v>
      </c>
      <c r="B3343" s="262" t="s">
        <v>8863</v>
      </c>
      <c r="C3343" s="263" t="s">
        <v>772</v>
      </c>
      <c r="D3343" s="264" t="s">
        <v>14318</v>
      </c>
      <c r="F3343" s="266"/>
      <c r="G3343" s="261" t="s">
        <v>22098</v>
      </c>
      <c r="H3343" s="262" t="s">
        <v>8863</v>
      </c>
      <c r="I3343" s="263" t="s">
        <v>772</v>
      </c>
      <c r="J3343" s="264" t="s">
        <v>14318</v>
      </c>
      <c r="K3343" s="264" t="s">
        <v>17327</v>
      </c>
    </row>
    <row r="3344" spans="1:11" ht="25.5" x14ac:dyDescent="0.2">
      <c r="A3344" s="261">
        <v>89675</v>
      </c>
      <c r="B3344" s="262" t="s">
        <v>8864</v>
      </c>
      <c r="C3344" s="263" t="s">
        <v>772</v>
      </c>
      <c r="D3344" s="264" t="s">
        <v>9878</v>
      </c>
      <c r="F3344" s="266"/>
      <c r="G3344" s="261" t="s">
        <v>22099</v>
      </c>
      <c r="H3344" s="262" t="s">
        <v>8864</v>
      </c>
      <c r="I3344" s="263" t="s">
        <v>772</v>
      </c>
      <c r="J3344" s="264" t="s">
        <v>9878</v>
      </c>
      <c r="K3344" s="264" t="s">
        <v>15126</v>
      </c>
    </row>
    <row r="3345" spans="1:11" ht="25.5" x14ac:dyDescent="0.2">
      <c r="A3345" s="261">
        <v>89676</v>
      </c>
      <c r="B3345" s="262" t="s">
        <v>8866</v>
      </c>
      <c r="C3345" s="263" t="s">
        <v>772</v>
      </c>
      <c r="D3345" s="264" t="s">
        <v>22100</v>
      </c>
      <c r="F3345" s="266"/>
      <c r="G3345" s="261" t="s">
        <v>22101</v>
      </c>
      <c r="H3345" s="262" t="s">
        <v>8866</v>
      </c>
      <c r="I3345" s="263" t="s">
        <v>772</v>
      </c>
      <c r="J3345" s="264" t="s">
        <v>22100</v>
      </c>
      <c r="K3345" s="264" t="s">
        <v>9925</v>
      </c>
    </row>
    <row r="3346" spans="1:11" ht="25.5" x14ac:dyDescent="0.2">
      <c r="A3346" s="261">
        <v>89677</v>
      </c>
      <c r="B3346" s="262" t="s">
        <v>8867</v>
      </c>
      <c r="C3346" s="263" t="s">
        <v>772</v>
      </c>
      <c r="D3346" s="264" t="s">
        <v>22102</v>
      </c>
      <c r="F3346" s="266"/>
      <c r="G3346" s="261" t="s">
        <v>22103</v>
      </c>
      <c r="H3346" s="262" t="s">
        <v>8867</v>
      </c>
      <c r="I3346" s="263" t="s">
        <v>772</v>
      </c>
      <c r="J3346" s="264" t="s">
        <v>22102</v>
      </c>
      <c r="K3346" s="264" t="s">
        <v>13090</v>
      </c>
    </row>
    <row r="3347" spans="1:11" ht="25.5" x14ac:dyDescent="0.2">
      <c r="A3347" s="261">
        <v>89678</v>
      </c>
      <c r="B3347" s="262" t="s">
        <v>8868</v>
      </c>
      <c r="C3347" s="263" t="s">
        <v>772</v>
      </c>
      <c r="D3347" s="264" t="s">
        <v>7064</v>
      </c>
      <c r="F3347" s="266"/>
      <c r="G3347" s="261" t="s">
        <v>22104</v>
      </c>
      <c r="H3347" s="262" t="s">
        <v>8868</v>
      </c>
      <c r="I3347" s="263" t="s">
        <v>772</v>
      </c>
      <c r="J3347" s="264" t="s">
        <v>7064</v>
      </c>
      <c r="K3347" s="264" t="s">
        <v>12796</v>
      </c>
    </row>
    <row r="3348" spans="1:11" ht="25.5" x14ac:dyDescent="0.2">
      <c r="A3348" s="261">
        <v>89679</v>
      </c>
      <c r="B3348" s="262" t="s">
        <v>8869</v>
      </c>
      <c r="C3348" s="263" t="s">
        <v>772</v>
      </c>
      <c r="D3348" s="264" t="s">
        <v>22105</v>
      </c>
      <c r="F3348" s="266"/>
      <c r="G3348" s="261" t="s">
        <v>22106</v>
      </c>
      <c r="H3348" s="262" t="s">
        <v>8869</v>
      </c>
      <c r="I3348" s="263" t="s">
        <v>772</v>
      </c>
      <c r="J3348" s="264" t="s">
        <v>22105</v>
      </c>
      <c r="K3348" s="264" t="s">
        <v>14438</v>
      </c>
    </row>
    <row r="3349" spans="1:11" ht="25.5" x14ac:dyDescent="0.2">
      <c r="A3349" s="261">
        <v>89680</v>
      </c>
      <c r="B3349" s="262" t="s">
        <v>8870</v>
      </c>
      <c r="C3349" s="263" t="s">
        <v>772</v>
      </c>
      <c r="D3349" s="264" t="s">
        <v>13946</v>
      </c>
      <c r="F3349" s="266"/>
      <c r="G3349" s="261" t="s">
        <v>22107</v>
      </c>
      <c r="H3349" s="262" t="s">
        <v>8870</v>
      </c>
      <c r="I3349" s="263" t="s">
        <v>772</v>
      </c>
      <c r="J3349" s="264" t="s">
        <v>13946</v>
      </c>
      <c r="K3349" s="264" t="s">
        <v>8735</v>
      </c>
    </row>
    <row r="3350" spans="1:11" ht="25.5" x14ac:dyDescent="0.2">
      <c r="A3350" s="261">
        <v>89681</v>
      </c>
      <c r="B3350" s="262" t="s">
        <v>8871</v>
      </c>
      <c r="C3350" s="263" t="s">
        <v>772</v>
      </c>
      <c r="D3350" s="264" t="s">
        <v>14821</v>
      </c>
      <c r="F3350" s="266"/>
      <c r="G3350" s="261" t="s">
        <v>22108</v>
      </c>
      <c r="H3350" s="262" t="s">
        <v>8871</v>
      </c>
      <c r="I3350" s="263" t="s">
        <v>772</v>
      </c>
      <c r="J3350" s="264" t="s">
        <v>14821</v>
      </c>
      <c r="K3350" s="264" t="s">
        <v>14651</v>
      </c>
    </row>
    <row r="3351" spans="1:11" ht="25.5" x14ac:dyDescent="0.2">
      <c r="A3351" s="261">
        <v>89682</v>
      </c>
      <c r="B3351" s="262" t="s">
        <v>8872</v>
      </c>
      <c r="C3351" s="263" t="s">
        <v>772</v>
      </c>
      <c r="D3351" s="264" t="s">
        <v>22109</v>
      </c>
      <c r="F3351" s="266"/>
      <c r="G3351" s="261" t="s">
        <v>22110</v>
      </c>
      <c r="H3351" s="262" t="s">
        <v>8872</v>
      </c>
      <c r="I3351" s="263" t="s">
        <v>772</v>
      </c>
      <c r="J3351" s="264" t="s">
        <v>22109</v>
      </c>
      <c r="K3351" s="264" t="s">
        <v>5819</v>
      </c>
    </row>
    <row r="3352" spans="1:11" ht="25.5" x14ac:dyDescent="0.2">
      <c r="A3352" s="261">
        <v>89684</v>
      </c>
      <c r="B3352" s="262" t="s">
        <v>8874</v>
      </c>
      <c r="C3352" s="263" t="s">
        <v>772</v>
      </c>
      <c r="D3352" s="264" t="s">
        <v>9801</v>
      </c>
      <c r="F3352" s="266"/>
      <c r="G3352" s="261" t="s">
        <v>22111</v>
      </c>
      <c r="H3352" s="262" t="s">
        <v>8874</v>
      </c>
      <c r="I3352" s="263" t="s">
        <v>772</v>
      </c>
      <c r="J3352" s="264" t="s">
        <v>9801</v>
      </c>
      <c r="K3352" s="264" t="s">
        <v>14385</v>
      </c>
    </row>
    <row r="3353" spans="1:11" ht="25.5" x14ac:dyDescent="0.2">
      <c r="A3353" s="261">
        <v>89685</v>
      </c>
      <c r="B3353" s="262" t="s">
        <v>8876</v>
      </c>
      <c r="C3353" s="263" t="s">
        <v>772</v>
      </c>
      <c r="D3353" s="264" t="s">
        <v>22112</v>
      </c>
      <c r="F3353" s="266"/>
      <c r="G3353" s="261" t="s">
        <v>22113</v>
      </c>
      <c r="H3353" s="262" t="s">
        <v>8876</v>
      </c>
      <c r="I3353" s="263" t="s">
        <v>772</v>
      </c>
      <c r="J3353" s="264" t="s">
        <v>22112</v>
      </c>
      <c r="K3353" s="264" t="s">
        <v>18225</v>
      </c>
    </row>
    <row r="3354" spans="1:11" ht="25.5" x14ac:dyDescent="0.2">
      <c r="A3354" s="261">
        <v>89686</v>
      </c>
      <c r="B3354" s="262" t="s">
        <v>8877</v>
      </c>
      <c r="C3354" s="263" t="s">
        <v>772</v>
      </c>
      <c r="D3354" s="264" t="s">
        <v>22114</v>
      </c>
      <c r="F3354" s="266"/>
      <c r="G3354" s="261" t="s">
        <v>22115</v>
      </c>
      <c r="H3354" s="262" t="s">
        <v>8877</v>
      </c>
      <c r="I3354" s="263" t="s">
        <v>772</v>
      </c>
      <c r="J3354" s="264" t="s">
        <v>22114</v>
      </c>
      <c r="K3354" s="264" t="s">
        <v>22116</v>
      </c>
    </row>
    <row r="3355" spans="1:11" ht="25.5" x14ac:dyDescent="0.2">
      <c r="A3355" s="261">
        <v>89687</v>
      </c>
      <c r="B3355" s="262" t="s">
        <v>8878</v>
      </c>
      <c r="C3355" s="263" t="s">
        <v>772</v>
      </c>
      <c r="D3355" s="264" t="s">
        <v>21898</v>
      </c>
      <c r="F3355" s="266"/>
      <c r="G3355" s="261" t="s">
        <v>22117</v>
      </c>
      <c r="H3355" s="262" t="s">
        <v>8878</v>
      </c>
      <c r="I3355" s="263" t="s">
        <v>772</v>
      </c>
      <c r="J3355" s="264" t="s">
        <v>21898</v>
      </c>
      <c r="K3355" s="264" t="s">
        <v>22118</v>
      </c>
    </row>
    <row r="3356" spans="1:11" ht="25.5" x14ac:dyDescent="0.2">
      <c r="A3356" s="261">
        <v>89689</v>
      </c>
      <c r="B3356" s="262" t="s">
        <v>8879</v>
      </c>
      <c r="C3356" s="263" t="s">
        <v>772</v>
      </c>
      <c r="D3356" s="264" t="s">
        <v>15014</v>
      </c>
      <c r="F3356" s="266"/>
      <c r="G3356" s="261" t="s">
        <v>22119</v>
      </c>
      <c r="H3356" s="262" t="s">
        <v>8879</v>
      </c>
      <c r="I3356" s="263" t="s">
        <v>772</v>
      </c>
      <c r="J3356" s="264" t="s">
        <v>15014</v>
      </c>
      <c r="K3356" s="264" t="s">
        <v>6056</v>
      </c>
    </row>
    <row r="3357" spans="1:11" ht="25.5" x14ac:dyDescent="0.2">
      <c r="A3357" s="261">
        <v>89690</v>
      </c>
      <c r="B3357" s="262" t="s">
        <v>8880</v>
      </c>
      <c r="C3357" s="263" t="s">
        <v>772</v>
      </c>
      <c r="D3357" s="264" t="s">
        <v>16402</v>
      </c>
      <c r="F3357" s="266"/>
      <c r="G3357" s="261" t="s">
        <v>22120</v>
      </c>
      <c r="H3357" s="262" t="s">
        <v>8880</v>
      </c>
      <c r="I3357" s="263" t="s">
        <v>772</v>
      </c>
      <c r="J3357" s="264" t="s">
        <v>16402</v>
      </c>
      <c r="K3357" s="264" t="s">
        <v>14209</v>
      </c>
    </row>
    <row r="3358" spans="1:11" ht="25.5" x14ac:dyDescent="0.2">
      <c r="A3358" s="261">
        <v>89691</v>
      </c>
      <c r="B3358" s="262" t="s">
        <v>8881</v>
      </c>
      <c r="C3358" s="263" t="s">
        <v>772</v>
      </c>
      <c r="D3358" s="264" t="s">
        <v>13850</v>
      </c>
      <c r="F3358" s="266"/>
      <c r="G3358" s="261" t="s">
        <v>22121</v>
      </c>
      <c r="H3358" s="262" t="s">
        <v>8881</v>
      </c>
      <c r="I3358" s="263" t="s">
        <v>772</v>
      </c>
      <c r="J3358" s="264" t="s">
        <v>13850</v>
      </c>
      <c r="K3358" s="264" t="s">
        <v>11903</v>
      </c>
    </row>
    <row r="3359" spans="1:11" ht="25.5" x14ac:dyDescent="0.2">
      <c r="A3359" s="261">
        <v>89692</v>
      </c>
      <c r="B3359" s="262" t="s">
        <v>8883</v>
      </c>
      <c r="C3359" s="263" t="s">
        <v>772</v>
      </c>
      <c r="D3359" s="264" t="s">
        <v>16380</v>
      </c>
      <c r="F3359" s="266"/>
      <c r="G3359" s="261" t="s">
        <v>22122</v>
      </c>
      <c r="H3359" s="262" t="s">
        <v>8883</v>
      </c>
      <c r="I3359" s="263" t="s">
        <v>772</v>
      </c>
      <c r="J3359" s="264" t="s">
        <v>16380</v>
      </c>
      <c r="K3359" s="264" t="s">
        <v>14651</v>
      </c>
    </row>
    <row r="3360" spans="1:11" ht="25.5" x14ac:dyDescent="0.2">
      <c r="A3360" s="261">
        <v>89693</v>
      </c>
      <c r="B3360" s="262" t="s">
        <v>8884</v>
      </c>
      <c r="C3360" s="263" t="s">
        <v>772</v>
      </c>
      <c r="D3360" s="264" t="s">
        <v>22123</v>
      </c>
      <c r="F3360" s="266"/>
      <c r="G3360" s="261" t="s">
        <v>22124</v>
      </c>
      <c r="H3360" s="262" t="s">
        <v>8884</v>
      </c>
      <c r="I3360" s="263" t="s">
        <v>772</v>
      </c>
      <c r="J3360" s="264" t="s">
        <v>22123</v>
      </c>
      <c r="K3360" s="264" t="s">
        <v>4973</v>
      </c>
    </row>
    <row r="3361" spans="1:11" ht="25.5" x14ac:dyDescent="0.2">
      <c r="A3361" s="261">
        <v>89694</v>
      </c>
      <c r="B3361" s="262" t="s">
        <v>8885</v>
      </c>
      <c r="C3361" s="263" t="s">
        <v>772</v>
      </c>
      <c r="D3361" s="264" t="s">
        <v>13873</v>
      </c>
      <c r="F3361" s="266"/>
      <c r="G3361" s="261" t="s">
        <v>22125</v>
      </c>
      <c r="H3361" s="262" t="s">
        <v>8885</v>
      </c>
      <c r="I3361" s="263" t="s">
        <v>772</v>
      </c>
      <c r="J3361" s="264" t="s">
        <v>13873</v>
      </c>
      <c r="K3361" s="264" t="s">
        <v>7826</v>
      </c>
    </row>
    <row r="3362" spans="1:11" ht="25.5" x14ac:dyDescent="0.2">
      <c r="A3362" s="261">
        <v>89695</v>
      </c>
      <c r="B3362" s="262" t="s">
        <v>8887</v>
      </c>
      <c r="C3362" s="263" t="s">
        <v>772</v>
      </c>
      <c r="D3362" s="264" t="s">
        <v>10360</v>
      </c>
      <c r="F3362" s="266"/>
      <c r="G3362" s="261" t="s">
        <v>22126</v>
      </c>
      <c r="H3362" s="262" t="s">
        <v>8887</v>
      </c>
      <c r="I3362" s="263" t="s">
        <v>772</v>
      </c>
      <c r="J3362" s="264" t="s">
        <v>10360</v>
      </c>
      <c r="K3362" s="264" t="s">
        <v>8934</v>
      </c>
    </row>
    <row r="3363" spans="1:11" ht="25.5" x14ac:dyDescent="0.2">
      <c r="A3363" s="261">
        <v>89696</v>
      </c>
      <c r="B3363" s="262" t="s">
        <v>8889</v>
      </c>
      <c r="C3363" s="263" t="s">
        <v>772</v>
      </c>
      <c r="D3363" s="264" t="s">
        <v>22127</v>
      </c>
      <c r="F3363" s="266"/>
      <c r="G3363" s="261" t="s">
        <v>22128</v>
      </c>
      <c r="H3363" s="262" t="s">
        <v>8889</v>
      </c>
      <c r="I3363" s="263" t="s">
        <v>772</v>
      </c>
      <c r="J3363" s="264" t="s">
        <v>22127</v>
      </c>
      <c r="K3363" s="264" t="s">
        <v>6435</v>
      </c>
    </row>
    <row r="3364" spans="1:11" ht="25.5" x14ac:dyDescent="0.2">
      <c r="A3364" s="261">
        <v>89697</v>
      </c>
      <c r="B3364" s="262" t="s">
        <v>8890</v>
      </c>
      <c r="C3364" s="263" t="s">
        <v>772</v>
      </c>
      <c r="D3364" s="264" t="s">
        <v>13495</v>
      </c>
      <c r="F3364" s="266"/>
      <c r="G3364" s="261" t="s">
        <v>22129</v>
      </c>
      <c r="H3364" s="262" t="s">
        <v>8890</v>
      </c>
      <c r="I3364" s="263" t="s">
        <v>772</v>
      </c>
      <c r="J3364" s="264" t="s">
        <v>13495</v>
      </c>
      <c r="K3364" s="264" t="s">
        <v>8501</v>
      </c>
    </row>
    <row r="3365" spans="1:11" ht="25.5" x14ac:dyDescent="0.2">
      <c r="A3365" s="261">
        <v>89698</v>
      </c>
      <c r="B3365" s="262" t="s">
        <v>8892</v>
      </c>
      <c r="C3365" s="263" t="s">
        <v>772</v>
      </c>
      <c r="D3365" s="264" t="s">
        <v>22130</v>
      </c>
      <c r="F3365" s="266"/>
      <c r="G3365" s="261" t="s">
        <v>22131</v>
      </c>
      <c r="H3365" s="262" t="s">
        <v>8892</v>
      </c>
      <c r="I3365" s="263" t="s">
        <v>772</v>
      </c>
      <c r="J3365" s="264" t="s">
        <v>22130</v>
      </c>
      <c r="K3365" s="264" t="s">
        <v>22132</v>
      </c>
    </row>
    <row r="3366" spans="1:11" ht="25.5" x14ac:dyDescent="0.2">
      <c r="A3366" s="261">
        <v>89699</v>
      </c>
      <c r="B3366" s="262" t="s">
        <v>8893</v>
      </c>
      <c r="C3366" s="263" t="s">
        <v>772</v>
      </c>
      <c r="D3366" s="264" t="s">
        <v>22133</v>
      </c>
      <c r="F3366" s="266"/>
      <c r="G3366" s="261" t="s">
        <v>22134</v>
      </c>
      <c r="H3366" s="262" t="s">
        <v>8893</v>
      </c>
      <c r="I3366" s="263" t="s">
        <v>772</v>
      </c>
      <c r="J3366" s="264" t="s">
        <v>22133</v>
      </c>
      <c r="K3366" s="264" t="s">
        <v>14016</v>
      </c>
    </row>
    <row r="3367" spans="1:11" ht="25.5" x14ac:dyDescent="0.2">
      <c r="A3367" s="261">
        <v>89700</v>
      </c>
      <c r="B3367" s="262" t="s">
        <v>8894</v>
      </c>
      <c r="C3367" s="263" t="s">
        <v>772</v>
      </c>
      <c r="D3367" s="264" t="s">
        <v>5005</v>
      </c>
      <c r="F3367" s="266"/>
      <c r="G3367" s="261" t="s">
        <v>22135</v>
      </c>
      <c r="H3367" s="262" t="s">
        <v>8894</v>
      </c>
      <c r="I3367" s="263" t="s">
        <v>772</v>
      </c>
      <c r="J3367" s="264" t="s">
        <v>5005</v>
      </c>
      <c r="K3367" s="264" t="s">
        <v>9423</v>
      </c>
    </row>
    <row r="3368" spans="1:11" ht="25.5" x14ac:dyDescent="0.2">
      <c r="A3368" s="261">
        <v>89701</v>
      </c>
      <c r="B3368" s="262" t="s">
        <v>8895</v>
      </c>
      <c r="C3368" s="263" t="s">
        <v>772</v>
      </c>
      <c r="D3368" s="264" t="s">
        <v>22136</v>
      </c>
      <c r="F3368" s="266"/>
      <c r="G3368" s="261" t="s">
        <v>22137</v>
      </c>
      <c r="H3368" s="262" t="s">
        <v>8895</v>
      </c>
      <c r="I3368" s="263" t="s">
        <v>772</v>
      </c>
      <c r="J3368" s="264" t="s">
        <v>22136</v>
      </c>
      <c r="K3368" s="264" t="s">
        <v>22138</v>
      </c>
    </row>
    <row r="3369" spans="1:11" ht="25.5" x14ac:dyDescent="0.2">
      <c r="A3369" s="261">
        <v>89702</v>
      </c>
      <c r="B3369" s="262" t="s">
        <v>8896</v>
      </c>
      <c r="C3369" s="263" t="s">
        <v>772</v>
      </c>
      <c r="D3369" s="264" t="s">
        <v>5005</v>
      </c>
      <c r="F3369" s="266"/>
      <c r="G3369" s="261" t="s">
        <v>22139</v>
      </c>
      <c r="H3369" s="262" t="s">
        <v>8896</v>
      </c>
      <c r="I3369" s="263" t="s">
        <v>772</v>
      </c>
      <c r="J3369" s="264" t="s">
        <v>5005</v>
      </c>
      <c r="K3369" s="264" t="s">
        <v>9423</v>
      </c>
    </row>
    <row r="3370" spans="1:11" ht="25.5" x14ac:dyDescent="0.2">
      <c r="A3370" s="261">
        <v>89703</v>
      </c>
      <c r="B3370" s="262" t="s">
        <v>8897</v>
      </c>
      <c r="C3370" s="263" t="s">
        <v>772</v>
      </c>
      <c r="D3370" s="264" t="s">
        <v>7858</v>
      </c>
      <c r="F3370" s="266"/>
      <c r="G3370" s="261" t="s">
        <v>22140</v>
      </c>
      <c r="H3370" s="262" t="s">
        <v>8897</v>
      </c>
      <c r="I3370" s="263" t="s">
        <v>772</v>
      </c>
      <c r="J3370" s="264" t="s">
        <v>7858</v>
      </c>
      <c r="K3370" s="264" t="s">
        <v>14421</v>
      </c>
    </row>
    <row r="3371" spans="1:11" ht="25.5" x14ac:dyDescent="0.2">
      <c r="A3371" s="261">
        <v>89704</v>
      </c>
      <c r="B3371" s="262" t="s">
        <v>8898</v>
      </c>
      <c r="C3371" s="263" t="s">
        <v>772</v>
      </c>
      <c r="D3371" s="264" t="s">
        <v>22141</v>
      </c>
      <c r="F3371" s="266"/>
      <c r="G3371" s="261" t="s">
        <v>22142</v>
      </c>
      <c r="H3371" s="262" t="s">
        <v>8898</v>
      </c>
      <c r="I3371" s="263" t="s">
        <v>772</v>
      </c>
      <c r="J3371" s="264" t="s">
        <v>22141</v>
      </c>
      <c r="K3371" s="264" t="s">
        <v>22143</v>
      </c>
    </row>
    <row r="3372" spans="1:11" ht="25.5" x14ac:dyDescent="0.2">
      <c r="A3372" s="261">
        <v>89705</v>
      </c>
      <c r="B3372" s="262" t="s">
        <v>8899</v>
      </c>
      <c r="C3372" s="263" t="s">
        <v>772</v>
      </c>
      <c r="D3372" s="264" t="s">
        <v>9142</v>
      </c>
      <c r="F3372" s="266"/>
      <c r="G3372" s="261" t="s">
        <v>22144</v>
      </c>
      <c r="H3372" s="262" t="s">
        <v>8899</v>
      </c>
      <c r="I3372" s="263" t="s">
        <v>772</v>
      </c>
      <c r="J3372" s="264" t="s">
        <v>9142</v>
      </c>
      <c r="K3372" s="264" t="s">
        <v>14296</v>
      </c>
    </row>
    <row r="3373" spans="1:11" ht="25.5" x14ac:dyDescent="0.2">
      <c r="A3373" s="261">
        <v>89706</v>
      </c>
      <c r="B3373" s="262" t="s">
        <v>8901</v>
      </c>
      <c r="C3373" s="263" t="s">
        <v>772</v>
      </c>
      <c r="D3373" s="264" t="s">
        <v>19688</v>
      </c>
      <c r="F3373" s="266"/>
      <c r="G3373" s="261" t="s">
        <v>22145</v>
      </c>
      <c r="H3373" s="262" t="s">
        <v>8901</v>
      </c>
      <c r="I3373" s="263" t="s">
        <v>772</v>
      </c>
      <c r="J3373" s="264" t="s">
        <v>19688</v>
      </c>
      <c r="K3373" s="264" t="s">
        <v>6974</v>
      </c>
    </row>
    <row r="3374" spans="1:11" ht="25.5" x14ac:dyDescent="0.2">
      <c r="A3374" s="261">
        <v>89718</v>
      </c>
      <c r="B3374" s="262" t="s">
        <v>8902</v>
      </c>
      <c r="C3374" s="263" t="s">
        <v>776</v>
      </c>
      <c r="D3374" s="264" t="s">
        <v>4659</v>
      </c>
      <c r="F3374" s="266"/>
      <c r="G3374" s="261" t="s">
        <v>22146</v>
      </c>
      <c r="H3374" s="262" t="s">
        <v>8902</v>
      </c>
      <c r="I3374" s="263" t="s">
        <v>776</v>
      </c>
      <c r="J3374" s="264" t="s">
        <v>4659</v>
      </c>
      <c r="K3374" s="264" t="s">
        <v>7365</v>
      </c>
    </row>
    <row r="3375" spans="1:11" ht="25.5" x14ac:dyDescent="0.2">
      <c r="A3375" s="261">
        <v>89719</v>
      </c>
      <c r="B3375" s="262" t="s">
        <v>8903</v>
      </c>
      <c r="C3375" s="263" t="s">
        <v>772</v>
      </c>
      <c r="D3375" s="264" t="s">
        <v>7556</v>
      </c>
      <c r="F3375" s="266"/>
      <c r="G3375" s="261" t="s">
        <v>22147</v>
      </c>
      <c r="H3375" s="262" t="s">
        <v>8903</v>
      </c>
      <c r="I3375" s="263" t="s">
        <v>772</v>
      </c>
      <c r="J3375" s="264" t="s">
        <v>7556</v>
      </c>
      <c r="K3375" s="264" t="s">
        <v>6129</v>
      </c>
    </row>
    <row r="3376" spans="1:11" ht="25.5" x14ac:dyDescent="0.2">
      <c r="A3376" s="261">
        <v>89720</v>
      </c>
      <c r="B3376" s="262" t="s">
        <v>8905</v>
      </c>
      <c r="C3376" s="263" t="s">
        <v>772</v>
      </c>
      <c r="D3376" s="264" t="s">
        <v>7086</v>
      </c>
      <c r="F3376" s="266"/>
      <c r="G3376" s="261" t="s">
        <v>22148</v>
      </c>
      <c r="H3376" s="262" t="s">
        <v>8905</v>
      </c>
      <c r="I3376" s="263" t="s">
        <v>772</v>
      </c>
      <c r="J3376" s="264" t="s">
        <v>7086</v>
      </c>
      <c r="K3376" s="264" t="s">
        <v>4539</v>
      </c>
    </row>
    <row r="3377" spans="1:11" ht="25.5" x14ac:dyDescent="0.2">
      <c r="A3377" s="261">
        <v>89721</v>
      </c>
      <c r="B3377" s="262" t="s">
        <v>8906</v>
      </c>
      <c r="C3377" s="263" t="s">
        <v>772</v>
      </c>
      <c r="D3377" s="264" t="s">
        <v>14834</v>
      </c>
      <c r="F3377" s="266"/>
      <c r="G3377" s="261" t="s">
        <v>22149</v>
      </c>
      <c r="H3377" s="262" t="s">
        <v>8906</v>
      </c>
      <c r="I3377" s="263" t="s">
        <v>772</v>
      </c>
      <c r="J3377" s="264" t="s">
        <v>14834</v>
      </c>
      <c r="K3377" s="264" t="s">
        <v>12855</v>
      </c>
    </row>
    <row r="3378" spans="1:11" ht="25.5" x14ac:dyDescent="0.2">
      <c r="A3378" s="261">
        <v>89723</v>
      </c>
      <c r="B3378" s="262" t="s">
        <v>8907</v>
      </c>
      <c r="C3378" s="263" t="s">
        <v>772</v>
      </c>
      <c r="D3378" s="264" t="s">
        <v>15065</v>
      </c>
      <c r="F3378" s="266"/>
      <c r="G3378" s="261" t="s">
        <v>22150</v>
      </c>
      <c r="H3378" s="262" t="s">
        <v>8907</v>
      </c>
      <c r="I3378" s="263" t="s">
        <v>772</v>
      </c>
      <c r="J3378" s="264" t="s">
        <v>15065</v>
      </c>
      <c r="K3378" s="264" t="s">
        <v>12997</v>
      </c>
    </row>
    <row r="3379" spans="1:11" ht="25.5" x14ac:dyDescent="0.2">
      <c r="A3379" s="261">
        <v>89724</v>
      </c>
      <c r="B3379" s="262" t="s">
        <v>8909</v>
      </c>
      <c r="C3379" s="263" t="s">
        <v>772</v>
      </c>
      <c r="D3379" s="264" t="s">
        <v>12622</v>
      </c>
      <c r="F3379" s="266"/>
      <c r="G3379" s="261" t="s">
        <v>22151</v>
      </c>
      <c r="H3379" s="262" t="s">
        <v>8909</v>
      </c>
      <c r="I3379" s="263" t="s">
        <v>772</v>
      </c>
      <c r="J3379" s="264" t="s">
        <v>12622</v>
      </c>
      <c r="K3379" s="264" t="s">
        <v>5967</v>
      </c>
    </row>
    <row r="3380" spans="1:11" ht="25.5" x14ac:dyDescent="0.2">
      <c r="A3380" s="261">
        <v>89725</v>
      </c>
      <c r="B3380" s="262" t="s">
        <v>8911</v>
      </c>
      <c r="C3380" s="263" t="s">
        <v>772</v>
      </c>
      <c r="D3380" s="264" t="s">
        <v>9005</v>
      </c>
      <c r="F3380" s="266"/>
      <c r="G3380" s="261" t="s">
        <v>22152</v>
      </c>
      <c r="H3380" s="262" t="s">
        <v>8911</v>
      </c>
      <c r="I3380" s="263" t="s">
        <v>772</v>
      </c>
      <c r="J3380" s="264" t="s">
        <v>9005</v>
      </c>
      <c r="K3380" s="264" t="s">
        <v>7604</v>
      </c>
    </row>
    <row r="3381" spans="1:11" ht="25.5" x14ac:dyDescent="0.2">
      <c r="A3381" s="261">
        <v>89726</v>
      </c>
      <c r="B3381" s="262" t="s">
        <v>8913</v>
      </c>
      <c r="C3381" s="263" t="s">
        <v>772</v>
      </c>
      <c r="D3381" s="264" t="s">
        <v>8652</v>
      </c>
      <c r="F3381" s="266"/>
      <c r="G3381" s="261" t="s">
        <v>22153</v>
      </c>
      <c r="H3381" s="262" t="s">
        <v>8913</v>
      </c>
      <c r="I3381" s="263" t="s">
        <v>772</v>
      </c>
      <c r="J3381" s="264" t="s">
        <v>8652</v>
      </c>
      <c r="K3381" s="264" t="s">
        <v>8526</v>
      </c>
    </row>
    <row r="3382" spans="1:11" ht="25.5" x14ac:dyDescent="0.2">
      <c r="A3382" s="261">
        <v>89727</v>
      </c>
      <c r="B3382" s="262" t="s">
        <v>8914</v>
      </c>
      <c r="C3382" s="263" t="s">
        <v>772</v>
      </c>
      <c r="D3382" s="264" t="s">
        <v>13058</v>
      </c>
      <c r="F3382" s="266"/>
      <c r="G3382" s="261" t="s">
        <v>22154</v>
      </c>
      <c r="H3382" s="262" t="s">
        <v>8914</v>
      </c>
      <c r="I3382" s="263" t="s">
        <v>772</v>
      </c>
      <c r="J3382" s="264" t="s">
        <v>13058</v>
      </c>
      <c r="K3382" s="264" t="s">
        <v>22155</v>
      </c>
    </row>
    <row r="3383" spans="1:11" ht="25.5" x14ac:dyDescent="0.2">
      <c r="A3383" s="261">
        <v>89728</v>
      </c>
      <c r="B3383" s="262" t="s">
        <v>8915</v>
      </c>
      <c r="C3383" s="263" t="s">
        <v>772</v>
      </c>
      <c r="D3383" s="264" t="s">
        <v>7080</v>
      </c>
      <c r="F3383" s="266"/>
      <c r="G3383" s="261" t="s">
        <v>22156</v>
      </c>
      <c r="H3383" s="262" t="s">
        <v>8915</v>
      </c>
      <c r="I3383" s="263" t="s">
        <v>772</v>
      </c>
      <c r="J3383" s="264" t="s">
        <v>7080</v>
      </c>
      <c r="K3383" s="264" t="s">
        <v>20054</v>
      </c>
    </row>
    <row r="3384" spans="1:11" ht="25.5" x14ac:dyDescent="0.2">
      <c r="A3384" s="261">
        <v>89729</v>
      </c>
      <c r="B3384" s="262" t="s">
        <v>8917</v>
      </c>
      <c r="C3384" s="263" t="s">
        <v>772</v>
      </c>
      <c r="D3384" s="264" t="s">
        <v>22094</v>
      </c>
      <c r="F3384" s="266"/>
      <c r="G3384" s="261" t="s">
        <v>22157</v>
      </c>
      <c r="H3384" s="262" t="s">
        <v>8917</v>
      </c>
      <c r="I3384" s="263" t="s">
        <v>772</v>
      </c>
      <c r="J3384" s="264" t="s">
        <v>22094</v>
      </c>
      <c r="K3384" s="264" t="s">
        <v>9835</v>
      </c>
    </row>
    <row r="3385" spans="1:11" ht="25.5" x14ac:dyDescent="0.2">
      <c r="A3385" s="261">
        <v>89730</v>
      </c>
      <c r="B3385" s="262" t="s">
        <v>8919</v>
      </c>
      <c r="C3385" s="263" t="s">
        <v>772</v>
      </c>
      <c r="D3385" s="264" t="s">
        <v>14192</v>
      </c>
      <c r="F3385" s="266"/>
      <c r="G3385" s="261" t="s">
        <v>22158</v>
      </c>
      <c r="H3385" s="262" t="s">
        <v>8919</v>
      </c>
      <c r="I3385" s="263" t="s">
        <v>772</v>
      </c>
      <c r="J3385" s="264" t="s">
        <v>14192</v>
      </c>
      <c r="K3385" s="264" t="s">
        <v>13286</v>
      </c>
    </row>
    <row r="3386" spans="1:11" ht="25.5" x14ac:dyDescent="0.2">
      <c r="A3386" s="261">
        <v>89731</v>
      </c>
      <c r="B3386" s="262" t="s">
        <v>8920</v>
      </c>
      <c r="C3386" s="263" t="s">
        <v>772</v>
      </c>
      <c r="D3386" s="264" t="s">
        <v>8904</v>
      </c>
      <c r="F3386" s="266"/>
      <c r="G3386" s="261" t="s">
        <v>22159</v>
      </c>
      <c r="H3386" s="262" t="s">
        <v>8920</v>
      </c>
      <c r="I3386" s="263" t="s">
        <v>772</v>
      </c>
      <c r="J3386" s="264" t="s">
        <v>8904</v>
      </c>
      <c r="K3386" s="264" t="s">
        <v>21815</v>
      </c>
    </row>
    <row r="3387" spans="1:11" ht="25.5" x14ac:dyDescent="0.2">
      <c r="A3387" s="261">
        <v>89732</v>
      </c>
      <c r="B3387" s="262" t="s">
        <v>8921</v>
      </c>
      <c r="C3387" s="263" t="s">
        <v>772</v>
      </c>
      <c r="D3387" s="264" t="s">
        <v>9511</v>
      </c>
      <c r="F3387" s="266"/>
      <c r="G3387" s="261" t="s">
        <v>22160</v>
      </c>
      <c r="H3387" s="262" t="s">
        <v>8921</v>
      </c>
      <c r="I3387" s="263" t="s">
        <v>772</v>
      </c>
      <c r="J3387" s="264" t="s">
        <v>9511</v>
      </c>
      <c r="K3387" s="264" t="s">
        <v>12514</v>
      </c>
    </row>
    <row r="3388" spans="1:11" ht="25.5" x14ac:dyDescent="0.2">
      <c r="A3388" s="261">
        <v>89733</v>
      </c>
      <c r="B3388" s="262" t="s">
        <v>8922</v>
      </c>
      <c r="C3388" s="263" t="s">
        <v>772</v>
      </c>
      <c r="D3388" s="264" t="s">
        <v>7742</v>
      </c>
      <c r="F3388" s="266"/>
      <c r="G3388" s="261" t="s">
        <v>22161</v>
      </c>
      <c r="H3388" s="262" t="s">
        <v>8922</v>
      </c>
      <c r="I3388" s="263" t="s">
        <v>772</v>
      </c>
      <c r="J3388" s="264" t="s">
        <v>7742</v>
      </c>
      <c r="K3388" s="264" t="s">
        <v>14257</v>
      </c>
    </row>
    <row r="3389" spans="1:11" ht="25.5" x14ac:dyDescent="0.2">
      <c r="A3389" s="261">
        <v>89734</v>
      </c>
      <c r="B3389" s="262" t="s">
        <v>8924</v>
      </c>
      <c r="C3389" s="263" t="s">
        <v>772</v>
      </c>
      <c r="D3389" s="264" t="s">
        <v>22094</v>
      </c>
      <c r="F3389" s="266"/>
      <c r="G3389" s="261" t="s">
        <v>22162</v>
      </c>
      <c r="H3389" s="262" t="s">
        <v>8924</v>
      </c>
      <c r="I3389" s="263" t="s">
        <v>772</v>
      </c>
      <c r="J3389" s="264" t="s">
        <v>22094</v>
      </c>
      <c r="K3389" s="264" t="s">
        <v>9835</v>
      </c>
    </row>
    <row r="3390" spans="1:11" ht="25.5" x14ac:dyDescent="0.2">
      <c r="A3390" s="261">
        <v>89735</v>
      </c>
      <c r="B3390" s="262" t="s">
        <v>8925</v>
      </c>
      <c r="C3390" s="263" t="s">
        <v>772</v>
      </c>
      <c r="D3390" s="264" t="s">
        <v>7836</v>
      </c>
      <c r="F3390" s="266"/>
      <c r="G3390" s="261" t="s">
        <v>22163</v>
      </c>
      <c r="H3390" s="262" t="s">
        <v>8925</v>
      </c>
      <c r="I3390" s="263" t="s">
        <v>772</v>
      </c>
      <c r="J3390" s="264" t="s">
        <v>7836</v>
      </c>
      <c r="K3390" s="264" t="s">
        <v>9617</v>
      </c>
    </row>
    <row r="3391" spans="1:11" ht="25.5" x14ac:dyDescent="0.2">
      <c r="A3391" s="261">
        <v>89736</v>
      </c>
      <c r="B3391" s="262" t="s">
        <v>8926</v>
      </c>
      <c r="C3391" s="263" t="s">
        <v>772</v>
      </c>
      <c r="D3391" s="264" t="s">
        <v>17845</v>
      </c>
      <c r="F3391" s="266"/>
      <c r="G3391" s="261" t="s">
        <v>22164</v>
      </c>
      <c r="H3391" s="262" t="s">
        <v>8926</v>
      </c>
      <c r="I3391" s="263" t="s">
        <v>772</v>
      </c>
      <c r="J3391" s="264" t="s">
        <v>17845</v>
      </c>
      <c r="K3391" s="264" t="s">
        <v>13155</v>
      </c>
    </row>
    <row r="3392" spans="1:11" ht="25.5" x14ac:dyDescent="0.2">
      <c r="A3392" s="261">
        <v>89737</v>
      </c>
      <c r="B3392" s="262" t="s">
        <v>8927</v>
      </c>
      <c r="C3392" s="263" t="s">
        <v>772</v>
      </c>
      <c r="D3392" s="264" t="s">
        <v>14874</v>
      </c>
      <c r="F3392" s="266"/>
      <c r="G3392" s="261" t="s">
        <v>22165</v>
      </c>
      <c r="H3392" s="262" t="s">
        <v>8927</v>
      </c>
      <c r="I3392" s="263" t="s">
        <v>772</v>
      </c>
      <c r="J3392" s="264" t="s">
        <v>14874</v>
      </c>
      <c r="K3392" s="264" t="s">
        <v>14907</v>
      </c>
    </row>
    <row r="3393" spans="1:11" ht="25.5" x14ac:dyDescent="0.2">
      <c r="A3393" s="261">
        <v>89738</v>
      </c>
      <c r="B3393" s="262" t="s">
        <v>8928</v>
      </c>
      <c r="C3393" s="263" t="s">
        <v>772</v>
      </c>
      <c r="D3393" s="264" t="s">
        <v>7735</v>
      </c>
      <c r="F3393" s="266"/>
      <c r="G3393" s="261" t="s">
        <v>22166</v>
      </c>
      <c r="H3393" s="262" t="s">
        <v>8928</v>
      </c>
      <c r="I3393" s="263" t="s">
        <v>772</v>
      </c>
      <c r="J3393" s="264" t="s">
        <v>7735</v>
      </c>
      <c r="K3393" s="264" t="s">
        <v>9100</v>
      </c>
    </row>
    <row r="3394" spans="1:11" ht="25.5" x14ac:dyDescent="0.2">
      <c r="A3394" s="261">
        <v>89739</v>
      </c>
      <c r="B3394" s="262" t="s">
        <v>8929</v>
      </c>
      <c r="C3394" s="263" t="s">
        <v>772</v>
      </c>
      <c r="D3394" s="264" t="s">
        <v>5332</v>
      </c>
      <c r="F3394" s="266"/>
      <c r="G3394" s="261" t="s">
        <v>22167</v>
      </c>
      <c r="H3394" s="262" t="s">
        <v>8929</v>
      </c>
      <c r="I3394" s="263" t="s">
        <v>772</v>
      </c>
      <c r="J3394" s="264" t="s">
        <v>5332</v>
      </c>
      <c r="K3394" s="264" t="s">
        <v>7575</v>
      </c>
    </row>
    <row r="3395" spans="1:11" ht="25.5" x14ac:dyDescent="0.2">
      <c r="A3395" s="261">
        <v>89740</v>
      </c>
      <c r="B3395" s="262" t="s">
        <v>8931</v>
      </c>
      <c r="C3395" s="263" t="s">
        <v>772</v>
      </c>
      <c r="D3395" s="264" t="s">
        <v>7195</v>
      </c>
      <c r="F3395" s="266"/>
      <c r="G3395" s="261" t="s">
        <v>22168</v>
      </c>
      <c r="H3395" s="262" t="s">
        <v>8931</v>
      </c>
      <c r="I3395" s="263" t="s">
        <v>772</v>
      </c>
      <c r="J3395" s="264" t="s">
        <v>7195</v>
      </c>
      <c r="K3395" s="264" t="s">
        <v>4636</v>
      </c>
    </row>
    <row r="3396" spans="1:11" ht="25.5" x14ac:dyDescent="0.2">
      <c r="A3396" s="261">
        <v>89741</v>
      </c>
      <c r="B3396" s="262" t="s">
        <v>8933</v>
      </c>
      <c r="C3396" s="263" t="s">
        <v>772</v>
      </c>
      <c r="D3396" s="264" t="s">
        <v>22169</v>
      </c>
      <c r="F3396" s="266"/>
      <c r="G3396" s="261" t="s">
        <v>22170</v>
      </c>
      <c r="H3396" s="262" t="s">
        <v>8933</v>
      </c>
      <c r="I3396" s="263" t="s">
        <v>772</v>
      </c>
      <c r="J3396" s="264" t="s">
        <v>22169</v>
      </c>
      <c r="K3396" s="264" t="s">
        <v>9753</v>
      </c>
    </row>
    <row r="3397" spans="1:11" ht="25.5" x14ac:dyDescent="0.2">
      <c r="A3397" s="261">
        <v>89742</v>
      </c>
      <c r="B3397" s="262" t="s">
        <v>8935</v>
      </c>
      <c r="C3397" s="263" t="s">
        <v>772</v>
      </c>
      <c r="D3397" s="264" t="s">
        <v>20730</v>
      </c>
      <c r="F3397" s="266"/>
      <c r="G3397" s="261" t="s">
        <v>22171</v>
      </c>
      <c r="H3397" s="262" t="s">
        <v>8935</v>
      </c>
      <c r="I3397" s="263" t="s">
        <v>772</v>
      </c>
      <c r="J3397" s="264" t="s">
        <v>20730</v>
      </c>
      <c r="K3397" s="264" t="s">
        <v>21290</v>
      </c>
    </row>
    <row r="3398" spans="1:11" ht="25.5" x14ac:dyDescent="0.2">
      <c r="A3398" s="261">
        <v>89743</v>
      </c>
      <c r="B3398" s="262" t="s">
        <v>8936</v>
      </c>
      <c r="C3398" s="263" t="s">
        <v>772</v>
      </c>
      <c r="D3398" s="264" t="s">
        <v>13575</v>
      </c>
      <c r="F3398" s="266"/>
      <c r="G3398" s="261" t="s">
        <v>22172</v>
      </c>
      <c r="H3398" s="262" t="s">
        <v>8936</v>
      </c>
      <c r="I3398" s="263" t="s">
        <v>772</v>
      </c>
      <c r="J3398" s="264" t="s">
        <v>13575</v>
      </c>
      <c r="K3398" s="264" t="s">
        <v>14216</v>
      </c>
    </row>
    <row r="3399" spans="1:11" ht="25.5" x14ac:dyDescent="0.2">
      <c r="A3399" s="261">
        <v>89744</v>
      </c>
      <c r="B3399" s="262" t="s">
        <v>8937</v>
      </c>
      <c r="C3399" s="263" t="s">
        <v>772</v>
      </c>
      <c r="D3399" s="264" t="s">
        <v>9521</v>
      </c>
      <c r="F3399" s="266"/>
      <c r="G3399" s="261" t="s">
        <v>22173</v>
      </c>
      <c r="H3399" s="262" t="s">
        <v>8937</v>
      </c>
      <c r="I3399" s="263" t="s">
        <v>772</v>
      </c>
      <c r="J3399" s="264" t="s">
        <v>9521</v>
      </c>
      <c r="K3399" s="264" t="s">
        <v>5350</v>
      </c>
    </row>
    <row r="3400" spans="1:11" ht="25.5" x14ac:dyDescent="0.2">
      <c r="A3400" s="261">
        <v>89745</v>
      </c>
      <c r="B3400" s="262" t="s">
        <v>8938</v>
      </c>
      <c r="C3400" s="263" t="s">
        <v>772</v>
      </c>
      <c r="D3400" s="264" t="s">
        <v>6454</v>
      </c>
      <c r="F3400" s="266"/>
      <c r="G3400" s="261" t="s">
        <v>22174</v>
      </c>
      <c r="H3400" s="262" t="s">
        <v>8938</v>
      </c>
      <c r="I3400" s="263" t="s">
        <v>772</v>
      </c>
      <c r="J3400" s="264" t="s">
        <v>6454</v>
      </c>
      <c r="K3400" s="264" t="s">
        <v>22175</v>
      </c>
    </row>
    <row r="3401" spans="1:11" ht="25.5" x14ac:dyDescent="0.2">
      <c r="A3401" s="261">
        <v>89746</v>
      </c>
      <c r="B3401" s="262" t="s">
        <v>8939</v>
      </c>
      <c r="C3401" s="263" t="s">
        <v>772</v>
      </c>
      <c r="D3401" s="264" t="s">
        <v>12317</v>
      </c>
      <c r="F3401" s="266"/>
      <c r="G3401" s="261" t="s">
        <v>22176</v>
      </c>
      <c r="H3401" s="262" t="s">
        <v>8939</v>
      </c>
      <c r="I3401" s="263" t="s">
        <v>772</v>
      </c>
      <c r="J3401" s="264" t="s">
        <v>12317</v>
      </c>
      <c r="K3401" s="264" t="s">
        <v>6749</v>
      </c>
    </row>
    <row r="3402" spans="1:11" ht="25.5" x14ac:dyDescent="0.2">
      <c r="A3402" s="261">
        <v>89747</v>
      </c>
      <c r="B3402" s="262" t="s">
        <v>8941</v>
      </c>
      <c r="C3402" s="263" t="s">
        <v>772</v>
      </c>
      <c r="D3402" s="264" t="s">
        <v>8544</v>
      </c>
      <c r="F3402" s="266"/>
      <c r="G3402" s="261" t="s">
        <v>22177</v>
      </c>
      <c r="H3402" s="262" t="s">
        <v>8941</v>
      </c>
      <c r="I3402" s="263" t="s">
        <v>772</v>
      </c>
      <c r="J3402" s="264" t="s">
        <v>8544</v>
      </c>
      <c r="K3402" s="264" t="s">
        <v>12514</v>
      </c>
    </row>
    <row r="3403" spans="1:11" ht="25.5" x14ac:dyDescent="0.2">
      <c r="A3403" s="261">
        <v>89748</v>
      </c>
      <c r="B3403" s="262" t="s">
        <v>8942</v>
      </c>
      <c r="C3403" s="263" t="s">
        <v>772</v>
      </c>
      <c r="D3403" s="264" t="s">
        <v>11380</v>
      </c>
      <c r="F3403" s="266"/>
      <c r="G3403" s="261" t="s">
        <v>22178</v>
      </c>
      <c r="H3403" s="262" t="s">
        <v>8942</v>
      </c>
      <c r="I3403" s="263" t="s">
        <v>772</v>
      </c>
      <c r="J3403" s="264" t="s">
        <v>11380</v>
      </c>
      <c r="K3403" s="264" t="s">
        <v>12950</v>
      </c>
    </row>
    <row r="3404" spans="1:11" ht="25.5" x14ac:dyDescent="0.2">
      <c r="A3404" s="261">
        <v>89749</v>
      </c>
      <c r="B3404" s="262" t="s">
        <v>8944</v>
      </c>
      <c r="C3404" s="263" t="s">
        <v>772</v>
      </c>
      <c r="D3404" s="264" t="s">
        <v>7735</v>
      </c>
      <c r="F3404" s="266"/>
      <c r="G3404" s="261" t="s">
        <v>22179</v>
      </c>
      <c r="H3404" s="262" t="s">
        <v>8944</v>
      </c>
      <c r="I3404" s="263" t="s">
        <v>772</v>
      </c>
      <c r="J3404" s="264" t="s">
        <v>7735</v>
      </c>
      <c r="K3404" s="264" t="s">
        <v>9100</v>
      </c>
    </row>
    <row r="3405" spans="1:11" ht="25.5" x14ac:dyDescent="0.2">
      <c r="A3405" s="261">
        <v>89750</v>
      </c>
      <c r="B3405" s="262" t="s">
        <v>8945</v>
      </c>
      <c r="C3405" s="263" t="s">
        <v>772</v>
      </c>
      <c r="D3405" s="264" t="s">
        <v>13569</v>
      </c>
      <c r="F3405" s="266"/>
      <c r="G3405" s="261" t="s">
        <v>22180</v>
      </c>
      <c r="H3405" s="262" t="s">
        <v>8945</v>
      </c>
      <c r="I3405" s="263" t="s">
        <v>772</v>
      </c>
      <c r="J3405" s="264" t="s">
        <v>13569</v>
      </c>
      <c r="K3405" s="264" t="s">
        <v>22181</v>
      </c>
    </row>
    <row r="3406" spans="1:11" ht="25.5" x14ac:dyDescent="0.2">
      <c r="A3406" s="261">
        <v>89751</v>
      </c>
      <c r="B3406" s="262" t="s">
        <v>8946</v>
      </c>
      <c r="C3406" s="263" t="s">
        <v>772</v>
      </c>
      <c r="D3406" s="264" t="s">
        <v>7441</v>
      </c>
      <c r="F3406" s="266"/>
      <c r="G3406" s="261" t="s">
        <v>22182</v>
      </c>
      <c r="H3406" s="262" t="s">
        <v>8946</v>
      </c>
      <c r="I3406" s="263" t="s">
        <v>772</v>
      </c>
      <c r="J3406" s="264" t="s">
        <v>7441</v>
      </c>
      <c r="K3406" s="264" t="s">
        <v>5439</v>
      </c>
    </row>
    <row r="3407" spans="1:11" ht="25.5" x14ac:dyDescent="0.2">
      <c r="A3407" s="261">
        <v>89752</v>
      </c>
      <c r="B3407" s="262" t="s">
        <v>8948</v>
      </c>
      <c r="C3407" s="263" t="s">
        <v>772</v>
      </c>
      <c r="D3407" s="264" t="s">
        <v>20041</v>
      </c>
      <c r="F3407" s="266"/>
      <c r="G3407" s="261" t="s">
        <v>22183</v>
      </c>
      <c r="H3407" s="262" t="s">
        <v>8948</v>
      </c>
      <c r="I3407" s="263" t="s">
        <v>772</v>
      </c>
      <c r="J3407" s="264" t="s">
        <v>20041</v>
      </c>
      <c r="K3407" s="264" t="s">
        <v>5817</v>
      </c>
    </row>
    <row r="3408" spans="1:11" ht="25.5" x14ac:dyDescent="0.2">
      <c r="A3408" s="261">
        <v>89753</v>
      </c>
      <c r="B3408" s="262" t="s">
        <v>8949</v>
      </c>
      <c r="C3408" s="263" t="s">
        <v>772</v>
      </c>
      <c r="D3408" s="264" t="s">
        <v>21871</v>
      </c>
      <c r="F3408" s="266"/>
      <c r="G3408" s="261" t="s">
        <v>22184</v>
      </c>
      <c r="H3408" s="262" t="s">
        <v>8949</v>
      </c>
      <c r="I3408" s="263" t="s">
        <v>772</v>
      </c>
      <c r="J3408" s="264" t="s">
        <v>21871</v>
      </c>
      <c r="K3408" s="264" t="s">
        <v>10131</v>
      </c>
    </row>
    <row r="3409" spans="1:11" ht="25.5" x14ac:dyDescent="0.2">
      <c r="A3409" s="261">
        <v>89754</v>
      </c>
      <c r="B3409" s="262" t="s">
        <v>8950</v>
      </c>
      <c r="C3409" s="263" t="s">
        <v>772</v>
      </c>
      <c r="D3409" s="264" t="s">
        <v>8495</v>
      </c>
      <c r="F3409" s="266"/>
      <c r="G3409" s="261" t="s">
        <v>22185</v>
      </c>
      <c r="H3409" s="262" t="s">
        <v>8950</v>
      </c>
      <c r="I3409" s="263" t="s">
        <v>772</v>
      </c>
      <c r="J3409" s="264" t="s">
        <v>8495</v>
      </c>
      <c r="K3409" s="264" t="s">
        <v>20712</v>
      </c>
    </row>
    <row r="3410" spans="1:11" ht="25.5" x14ac:dyDescent="0.2">
      <c r="A3410" s="261">
        <v>89755</v>
      </c>
      <c r="B3410" s="262" t="s">
        <v>8952</v>
      </c>
      <c r="C3410" s="263" t="s">
        <v>772</v>
      </c>
      <c r="D3410" s="264" t="s">
        <v>11983</v>
      </c>
      <c r="F3410" s="266"/>
      <c r="G3410" s="261" t="s">
        <v>22186</v>
      </c>
      <c r="H3410" s="262" t="s">
        <v>8952</v>
      </c>
      <c r="I3410" s="263" t="s">
        <v>772</v>
      </c>
      <c r="J3410" s="264" t="s">
        <v>11983</v>
      </c>
      <c r="K3410" s="264" t="s">
        <v>11740</v>
      </c>
    </row>
    <row r="3411" spans="1:11" ht="25.5" x14ac:dyDescent="0.2">
      <c r="A3411" s="261">
        <v>89756</v>
      </c>
      <c r="B3411" s="262" t="s">
        <v>8953</v>
      </c>
      <c r="C3411" s="263" t="s">
        <v>772</v>
      </c>
      <c r="D3411" s="264" t="s">
        <v>8930</v>
      </c>
      <c r="F3411" s="266"/>
      <c r="G3411" s="261" t="s">
        <v>22187</v>
      </c>
      <c r="H3411" s="262" t="s">
        <v>8953</v>
      </c>
      <c r="I3411" s="263" t="s">
        <v>772</v>
      </c>
      <c r="J3411" s="264" t="s">
        <v>8930</v>
      </c>
      <c r="K3411" s="264" t="s">
        <v>12711</v>
      </c>
    </row>
    <row r="3412" spans="1:11" ht="25.5" x14ac:dyDescent="0.2">
      <c r="A3412" s="261">
        <v>89757</v>
      </c>
      <c r="B3412" s="262" t="s">
        <v>8955</v>
      </c>
      <c r="C3412" s="263" t="s">
        <v>772</v>
      </c>
      <c r="D3412" s="264" t="s">
        <v>18831</v>
      </c>
      <c r="F3412" s="266"/>
      <c r="G3412" s="261" t="s">
        <v>22188</v>
      </c>
      <c r="H3412" s="262" t="s">
        <v>8955</v>
      </c>
      <c r="I3412" s="263" t="s">
        <v>772</v>
      </c>
      <c r="J3412" s="264" t="s">
        <v>18831</v>
      </c>
      <c r="K3412" s="264" t="s">
        <v>14194</v>
      </c>
    </row>
    <row r="3413" spans="1:11" ht="25.5" x14ac:dyDescent="0.2">
      <c r="A3413" s="261">
        <v>89758</v>
      </c>
      <c r="B3413" s="262" t="s">
        <v>8957</v>
      </c>
      <c r="C3413" s="263" t="s">
        <v>772</v>
      </c>
      <c r="D3413" s="264" t="s">
        <v>22189</v>
      </c>
      <c r="F3413" s="266"/>
      <c r="G3413" s="261" t="s">
        <v>22190</v>
      </c>
      <c r="H3413" s="262" t="s">
        <v>8957</v>
      </c>
      <c r="I3413" s="263" t="s">
        <v>772</v>
      </c>
      <c r="J3413" s="264" t="s">
        <v>22189</v>
      </c>
      <c r="K3413" s="264" t="s">
        <v>22191</v>
      </c>
    </row>
    <row r="3414" spans="1:11" ht="25.5" x14ac:dyDescent="0.2">
      <c r="A3414" s="261">
        <v>89759</v>
      </c>
      <c r="B3414" s="262" t="s">
        <v>8959</v>
      </c>
      <c r="C3414" s="263" t="s">
        <v>772</v>
      </c>
      <c r="D3414" s="264" t="s">
        <v>7189</v>
      </c>
      <c r="F3414" s="266"/>
      <c r="G3414" s="261" t="s">
        <v>22192</v>
      </c>
      <c r="H3414" s="262" t="s">
        <v>8959</v>
      </c>
      <c r="I3414" s="263" t="s">
        <v>772</v>
      </c>
      <c r="J3414" s="264" t="s">
        <v>7189</v>
      </c>
      <c r="K3414" s="264" t="s">
        <v>7150</v>
      </c>
    </row>
    <row r="3415" spans="1:11" ht="25.5" x14ac:dyDescent="0.2">
      <c r="A3415" s="261">
        <v>89760</v>
      </c>
      <c r="B3415" s="262" t="s">
        <v>8961</v>
      </c>
      <c r="C3415" s="263" t="s">
        <v>772</v>
      </c>
      <c r="D3415" s="264" t="s">
        <v>13586</v>
      </c>
      <c r="F3415" s="266"/>
      <c r="G3415" s="261" t="s">
        <v>22193</v>
      </c>
      <c r="H3415" s="262" t="s">
        <v>8961</v>
      </c>
      <c r="I3415" s="263" t="s">
        <v>772</v>
      </c>
      <c r="J3415" s="264" t="s">
        <v>13586</v>
      </c>
      <c r="K3415" s="264" t="s">
        <v>13721</v>
      </c>
    </row>
    <row r="3416" spans="1:11" ht="25.5" x14ac:dyDescent="0.2">
      <c r="A3416" s="261">
        <v>89761</v>
      </c>
      <c r="B3416" s="262" t="s">
        <v>8963</v>
      </c>
      <c r="C3416" s="263" t="s">
        <v>772</v>
      </c>
      <c r="D3416" s="264" t="s">
        <v>13204</v>
      </c>
      <c r="F3416" s="266"/>
      <c r="G3416" s="261" t="s">
        <v>22194</v>
      </c>
      <c r="H3416" s="262" t="s">
        <v>8963</v>
      </c>
      <c r="I3416" s="263" t="s">
        <v>772</v>
      </c>
      <c r="J3416" s="264" t="s">
        <v>13204</v>
      </c>
      <c r="K3416" s="264" t="s">
        <v>9777</v>
      </c>
    </row>
    <row r="3417" spans="1:11" ht="25.5" x14ac:dyDescent="0.2">
      <c r="A3417" s="261">
        <v>89762</v>
      </c>
      <c r="B3417" s="262" t="s">
        <v>8965</v>
      </c>
      <c r="C3417" s="263" t="s">
        <v>772</v>
      </c>
      <c r="D3417" s="264" t="s">
        <v>4952</v>
      </c>
      <c r="F3417" s="266"/>
      <c r="G3417" s="261" t="s">
        <v>22195</v>
      </c>
      <c r="H3417" s="262" t="s">
        <v>8965</v>
      </c>
      <c r="I3417" s="263" t="s">
        <v>772</v>
      </c>
      <c r="J3417" s="264" t="s">
        <v>4952</v>
      </c>
      <c r="K3417" s="264" t="s">
        <v>13994</v>
      </c>
    </row>
    <row r="3418" spans="1:11" ht="25.5" x14ac:dyDescent="0.2">
      <c r="A3418" s="261">
        <v>89763</v>
      </c>
      <c r="B3418" s="262" t="s">
        <v>8966</v>
      </c>
      <c r="C3418" s="263" t="s">
        <v>772</v>
      </c>
      <c r="D3418" s="264" t="s">
        <v>22196</v>
      </c>
      <c r="F3418" s="266"/>
      <c r="G3418" s="261" t="s">
        <v>22197</v>
      </c>
      <c r="H3418" s="262" t="s">
        <v>8966</v>
      </c>
      <c r="I3418" s="263" t="s">
        <v>772</v>
      </c>
      <c r="J3418" s="264" t="s">
        <v>22196</v>
      </c>
      <c r="K3418" s="264" t="s">
        <v>22198</v>
      </c>
    </row>
    <row r="3419" spans="1:11" ht="25.5" x14ac:dyDescent="0.2">
      <c r="A3419" s="261">
        <v>89764</v>
      </c>
      <c r="B3419" s="262" t="s">
        <v>8967</v>
      </c>
      <c r="C3419" s="263" t="s">
        <v>772</v>
      </c>
      <c r="D3419" s="264" t="s">
        <v>22199</v>
      </c>
      <c r="F3419" s="266"/>
      <c r="G3419" s="261" t="s">
        <v>22200</v>
      </c>
      <c r="H3419" s="262" t="s">
        <v>8967</v>
      </c>
      <c r="I3419" s="263" t="s">
        <v>772</v>
      </c>
      <c r="J3419" s="264" t="s">
        <v>22199</v>
      </c>
      <c r="K3419" s="264" t="s">
        <v>14332</v>
      </c>
    </row>
    <row r="3420" spans="1:11" ht="25.5" x14ac:dyDescent="0.2">
      <c r="A3420" s="261">
        <v>89765</v>
      </c>
      <c r="B3420" s="262" t="s">
        <v>8969</v>
      </c>
      <c r="C3420" s="263" t="s">
        <v>772</v>
      </c>
      <c r="D3420" s="264" t="s">
        <v>7696</v>
      </c>
      <c r="F3420" s="266"/>
      <c r="G3420" s="261" t="s">
        <v>22201</v>
      </c>
      <c r="H3420" s="262" t="s">
        <v>8969</v>
      </c>
      <c r="I3420" s="263" t="s">
        <v>772</v>
      </c>
      <c r="J3420" s="264" t="s">
        <v>7696</v>
      </c>
      <c r="K3420" s="264" t="s">
        <v>11288</v>
      </c>
    </row>
    <row r="3421" spans="1:11" ht="25.5" x14ac:dyDescent="0.2">
      <c r="A3421" s="261">
        <v>89766</v>
      </c>
      <c r="B3421" s="262" t="s">
        <v>8971</v>
      </c>
      <c r="C3421" s="263" t="s">
        <v>772</v>
      </c>
      <c r="D3421" s="264" t="s">
        <v>9646</v>
      </c>
      <c r="F3421" s="266"/>
      <c r="G3421" s="261" t="s">
        <v>22202</v>
      </c>
      <c r="H3421" s="262" t="s">
        <v>8971</v>
      </c>
      <c r="I3421" s="263" t="s">
        <v>772</v>
      </c>
      <c r="J3421" s="264" t="s">
        <v>9646</v>
      </c>
      <c r="K3421" s="264" t="s">
        <v>4525</v>
      </c>
    </row>
    <row r="3422" spans="1:11" ht="25.5" x14ac:dyDescent="0.2">
      <c r="A3422" s="261">
        <v>89767</v>
      </c>
      <c r="B3422" s="262" t="s">
        <v>8973</v>
      </c>
      <c r="C3422" s="263" t="s">
        <v>772</v>
      </c>
      <c r="D3422" s="264" t="s">
        <v>9646</v>
      </c>
      <c r="F3422" s="266"/>
      <c r="G3422" s="261" t="s">
        <v>22203</v>
      </c>
      <c r="H3422" s="262" t="s">
        <v>8973</v>
      </c>
      <c r="I3422" s="263" t="s">
        <v>772</v>
      </c>
      <c r="J3422" s="264" t="s">
        <v>9646</v>
      </c>
      <c r="K3422" s="264" t="s">
        <v>4525</v>
      </c>
    </row>
    <row r="3423" spans="1:11" ht="25.5" x14ac:dyDescent="0.2">
      <c r="A3423" s="261">
        <v>89768</v>
      </c>
      <c r="B3423" s="262" t="s">
        <v>8974</v>
      </c>
      <c r="C3423" s="263" t="s">
        <v>772</v>
      </c>
      <c r="D3423" s="264" t="s">
        <v>22204</v>
      </c>
      <c r="F3423" s="266"/>
      <c r="G3423" s="261" t="s">
        <v>22205</v>
      </c>
      <c r="H3423" s="262" t="s">
        <v>8974</v>
      </c>
      <c r="I3423" s="263" t="s">
        <v>772</v>
      </c>
      <c r="J3423" s="264" t="s">
        <v>22204</v>
      </c>
      <c r="K3423" s="264" t="s">
        <v>8778</v>
      </c>
    </row>
    <row r="3424" spans="1:11" ht="25.5" x14ac:dyDescent="0.2">
      <c r="A3424" s="261">
        <v>89769</v>
      </c>
      <c r="B3424" s="262" t="s">
        <v>8976</v>
      </c>
      <c r="C3424" s="263" t="s">
        <v>772</v>
      </c>
      <c r="D3424" s="264" t="s">
        <v>22206</v>
      </c>
      <c r="F3424" s="266"/>
      <c r="G3424" s="261" t="s">
        <v>22207</v>
      </c>
      <c r="H3424" s="262" t="s">
        <v>8976</v>
      </c>
      <c r="I3424" s="263" t="s">
        <v>772</v>
      </c>
      <c r="J3424" s="264" t="s">
        <v>22206</v>
      </c>
      <c r="K3424" s="264" t="s">
        <v>6949</v>
      </c>
    </row>
    <row r="3425" spans="1:11" ht="25.5" x14ac:dyDescent="0.2">
      <c r="A3425" s="261">
        <v>89772</v>
      </c>
      <c r="B3425" s="262" t="s">
        <v>8977</v>
      </c>
      <c r="C3425" s="263" t="s">
        <v>776</v>
      </c>
      <c r="D3425" s="264" t="s">
        <v>22208</v>
      </c>
      <c r="F3425" s="266"/>
      <c r="G3425" s="261" t="s">
        <v>22209</v>
      </c>
      <c r="H3425" s="262" t="s">
        <v>8977</v>
      </c>
      <c r="I3425" s="263" t="s">
        <v>776</v>
      </c>
      <c r="J3425" s="264" t="s">
        <v>22208</v>
      </c>
      <c r="K3425" s="264" t="s">
        <v>22210</v>
      </c>
    </row>
    <row r="3426" spans="1:11" ht="25.5" x14ac:dyDescent="0.2">
      <c r="A3426" s="261">
        <v>89774</v>
      </c>
      <c r="B3426" s="262" t="s">
        <v>8978</v>
      </c>
      <c r="C3426" s="263" t="s">
        <v>772</v>
      </c>
      <c r="D3426" s="264" t="s">
        <v>14836</v>
      </c>
      <c r="F3426" s="266"/>
      <c r="G3426" s="261" t="s">
        <v>22211</v>
      </c>
      <c r="H3426" s="262" t="s">
        <v>8978</v>
      </c>
      <c r="I3426" s="263" t="s">
        <v>772</v>
      </c>
      <c r="J3426" s="264" t="s">
        <v>14836</v>
      </c>
      <c r="K3426" s="264" t="s">
        <v>12521</v>
      </c>
    </row>
    <row r="3427" spans="1:11" ht="25.5" x14ac:dyDescent="0.2">
      <c r="A3427" s="261">
        <v>89776</v>
      </c>
      <c r="B3427" s="262" t="s">
        <v>8979</v>
      </c>
      <c r="C3427" s="263" t="s">
        <v>772</v>
      </c>
      <c r="D3427" s="264" t="s">
        <v>13035</v>
      </c>
      <c r="F3427" s="266"/>
      <c r="G3427" s="261" t="s">
        <v>22212</v>
      </c>
      <c r="H3427" s="262" t="s">
        <v>8979</v>
      </c>
      <c r="I3427" s="263" t="s">
        <v>772</v>
      </c>
      <c r="J3427" s="264" t="s">
        <v>13035</v>
      </c>
      <c r="K3427" s="264" t="s">
        <v>21818</v>
      </c>
    </row>
    <row r="3428" spans="1:11" ht="25.5" x14ac:dyDescent="0.2">
      <c r="A3428" s="261">
        <v>89777</v>
      </c>
      <c r="B3428" s="262" t="s">
        <v>8981</v>
      </c>
      <c r="C3428" s="263" t="s">
        <v>772</v>
      </c>
      <c r="D3428" s="264" t="s">
        <v>22213</v>
      </c>
      <c r="F3428" s="266"/>
      <c r="G3428" s="261" t="s">
        <v>22214</v>
      </c>
      <c r="H3428" s="262" t="s">
        <v>8981</v>
      </c>
      <c r="I3428" s="263" t="s">
        <v>772</v>
      </c>
      <c r="J3428" s="264" t="s">
        <v>22213</v>
      </c>
      <c r="K3428" s="264" t="s">
        <v>9117</v>
      </c>
    </row>
    <row r="3429" spans="1:11" ht="25.5" x14ac:dyDescent="0.2">
      <c r="A3429" s="261">
        <v>89778</v>
      </c>
      <c r="B3429" s="262" t="s">
        <v>8983</v>
      </c>
      <c r="C3429" s="263" t="s">
        <v>772</v>
      </c>
      <c r="D3429" s="264" t="s">
        <v>8783</v>
      </c>
      <c r="F3429" s="266"/>
      <c r="G3429" s="261" t="s">
        <v>22215</v>
      </c>
      <c r="H3429" s="262" t="s">
        <v>8983</v>
      </c>
      <c r="I3429" s="263" t="s">
        <v>772</v>
      </c>
      <c r="J3429" s="264" t="s">
        <v>8783</v>
      </c>
      <c r="K3429" s="264" t="s">
        <v>11948</v>
      </c>
    </row>
    <row r="3430" spans="1:11" ht="25.5" x14ac:dyDescent="0.2">
      <c r="A3430" s="261">
        <v>89779</v>
      </c>
      <c r="B3430" s="262" t="s">
        <v>8985</v>
      </c>
      <c r="C3430" s="263" t="s">
        <v>772</v>
      </c>
      <c r="D3430" s="264" t="s">
        <v>13572</v>
      </c>
      <c r="F3430" s="266"/>
      <c r="G3430" s="261" t="s">
        <v>22216</v>
      </c>
      <c r="H3430" s="262" t="s">
        <v>8985</v>
      </c>
      <c r="I3430" s="263" t="s">
        <v>772</v>
      </c>
      <c r="J3430" s="264" t="s">
        <v>13572</v>
      </c>
      <c r="K3430" s="264" t="s">
        <v>9998</v>
      </c>
    </row>
    <row r="3431" spans="1:11" ht="25.5" x14ac:dyDescent="0.2">
      <c r="A3431" s="261">
        <v>89780</v>
      </c>
      <c r="B3431" s="262" t="s">
        <v>8986</v>
      </c>
      <c r="C3431" s="263" t="s">
        <v>772</v>
      </c>
      <c r="D3431" s="264" t="s">
        <v>22213</v>
      </c>
      <c r="F3431" s="266"/>
      <c r="G3431" s="261" t="s">
        <v>22217</v>
      </c>
      <c r="H3431" s="262" t="s">
        <v>8986</v>
      </c>
      <c r="I3431" s="263" t="s">
        <v>772</v>
      </c>
      <c r="J3431" s="264" t="s">
        <v>22213</v>
      </c>
      <c r="K3431" s="264" t="s">
        <v>9117</v>
      </c>
    </row>
    <row r="3432" spans="1:11" ht="25.5" x14ac:dyDescent="0.2">
      <c r="A3432" s="261">
        <v>89781</v>
      </c>
      <c r="B3432" s="262" t="s">
        <v>8987</v>
      </c>
      <c r="C3432" s="263" t="s">
        <v>772</v>
      </c>
      <c r="D3432" s="264" t="s">
        <v>14749</v>
      </c>
      <c r="F3432" s="266"/>
      <c r="G3432" s="261" t="s">
        <v>22218</v>
      </c>
      <c r="H3432" s="262" t="s">
        <v>8987</v>
      </c>
      <c r="I3432" s="263" t="s">
        <v>772</v>
      </c>
      <c r="J3432" s="264" t="s">
        <v>14749</v>
      </c>
      <c r="K3432" s="264" t="s">
        <v>10236</v>
      </c>
    </row>
    <row r="3433" spans="1:11" ht="25.5" x14ac:dyDescent="0.2">
      <c r="A3433" s="261">
        <v>89782</v>
      </c>
      <c r="B3433" s="262" t="s">
        <v>8988</v>
      </c>
      <c r="C3433" s="263" t="s">
        <v>772</v>
      </c>
      <c r="D3433" s="264" t="s">
        <v>13215</v>
      </c>
      <c r="F3433" s="266"/>
      <c r="G3433" s="261" t="s">
        <v>22219</v>
      </c>
      <c r="H3433" s="262" t="s">
        <v>8988</v>
      </c>
      <c r="I3433" s="263" t="s">
        <v>772</v>
      </c>
      <c r="J3433" s="264" t="s">
        <v>13215</v>
      </c>
      <c r="K3433" s="264" t="s">
        <v>10410</v>
      </c>
    </row>
    <row r="3434" spans="1:11" ht="25.5" x14ac:dyDescent="0.2">
      <c r="A3434" s="261">
        <v>89783</v>
      </c>
      <c r="B3434" s="262" t="s">
        <v>8990</v>
      </c>
      <c r="C3434" s="263" t="s">
        <v>772</v>
      </c>
      <c r="D3434" s="264" t="s">
        <v>4224</v>
      </c>
      <c r="F3434" s="266"/>
      <c r="G3434" s="261" t="s">
        <v>22220</v>
      </c>
      <c r="H3434" s="262" t="s">
        <v>8990</v>
      </c>
      <c r="I3434" s="263" t="s">
        <v>772</v>
      </c>
      <c r="J3434" s="264" t="s">
        <v>4224</v>
      </c>
      <c r="K3434" s="264" t="s">
        <v>13300</v>
      </c>
    </row>
    <row r="3435" spans="1:11" ht="25.5" x14ac:dyDescent="0.2">
      <c r="A3435" s="261">
        <v>89784</v>
      </c>
      <c r="B3435" s="262" t="s">
        <v>8992</v>
      </c>
      <c r="C3435" s="263" t="s">
        <v>772</v>
      </c>
      <c r="D3435" s="264" t="s">
        <v>14257</v>
      </c>
      <c r="F3435" s="266"/>
      <c r="G3435" s="261" t="s">
        <v>22221</v>
      </c>
      <c r="H3435" s="262" t="s">
        <v>8992</v>
      </c>
      <c r="I3435" s="263" t="s">
        <v>772</v>
      </c>
      <c r="J3435" s="264" t="s">
        <v>14257</v>
      </c>
      <c r="K3435" s="264" t="s">
        <v>17718</v>
      </c>
    </row>
    <row r="3436" spans="1:11" ht="25.5" x14ac:dyDescent="0.2">
      <c r="A3436" s="261">
        <v>89785</v>
      </c>
      <c r="B3436" s="262" t="s">
        <v>8994</v>
      </c>
      <c r="C3436" s="263" t="s">
        <v>772</v>
      </c>
      <c r="D3436" s="264" t="s">
        <v>12585</v>
      </c>
      <c r="F3436" s="266"/>
      <c r="G3436" s="261" t="s">
        <v>22222</v>
      </c>
      <c r="H3436" s="262" t="s">
        <v>8994</v>
      </c>
      <c r="I3436" s="263" t="s">
        <v>772</v>
      </c>
      <c r="J3436" s="264" t="s">
        <v>12585</v>
      </c>
      <c r="K3436" s="264" t="s">
        <v>4525</v>
      </c>
    </row>
    <row r="3437" spans="1:11" ht="25.5" x14ac:dyDescent="0.2">
      <c r="A3437" s="261">
        <v>89786</v>
      </c>
      <c r="B3437" s="262" t="s">
        <v>8996</v>
      </c>
      <c r="C3437" s="263" t="s">
        <v>772</v>
      </c>
      <c r="D3437" s="264" t="s">
        <v>14318</v>
      </c>
      <c r="F3437" s="266"/>
      <c r="G3437" s="261" t="s">
        <v>22223</v>
      </c>
      <c r="H3437" s="262" t="s">
        <v>8996</v>
      </c>
      <c r="I3437" s="263" t="s">
        <v>772</v>
      </c>
      <c r="J3437" s="264" t="s">
        <v>14318</v>
      </c>
      <c r="K3437" s="264" t="s">
        <v>14826</v>
      </c>
    </row>
    <row r="3438" spans="1:11" ht="25.5" x14ac:dyDescent="0.2">
      <c r="A3438" s="261">
        <v>89787</v>
      </c>
      <c r="B3438" s="262" t="s">
        <v>8997</v>
      </c>
      <c r="C3438" s="263" t="s">
        <v>772</v>
      </c>
      <c r="D3438" s="264" t="s">
        <v>14749</v>
      </c>
      <c r="F3438" s="266"/>
      <c r="G3438" s="261" t="s">
        <v>22224</v>
      </c>
      <c r="H3438" s="262" t="s">
        <v>8997</v>
      </c>
      <c r="I3438" s="263" t="s">
        <v>772</v>
      </c>
      <c r="J3438" s="264" t="s">
        <v>14749</v>
      </c>
      <c r="K3438" s="264" t="s">
        <v>10236</v>
      </c>
    </row>
    <row r="3439" spans="1:11" ht="25.5" x14ac:dyDescent="0.2">
      <c r="A3439" s="261">
        <v>89788</v>
      </c>
      <c r="B3439" s="262" t="s">
        <v>8998</v>
      </c>
      <c r="C3439" s="263" t="s">
        <v>772</v>
      </c>
      <c r="D3439" s="264" t="s">
        <v>14203</v>
      </c>
      <c r="F3439" s="266"/>
      <c r="G3439" s="261" t="s">
        <v>22225</v>
      </c>
      <c r="H3439" s="262" t="s">
        <v>8998</v>
      </c>
      <c r="I3439" s="263" t="s">
        <v>772</v>
      </c>
      <c r="J3439" s="264" t="s">
        <v>14203</v>
      </c>
      <c r="K3439" s="264" t="s">
        <v>17154</v>
      </c>
    </row>
    <row r="3440" spans="1:11" ht="25.5" x14ac:dyDescent="0.2">
      <c r="A3440" s="261">
        <v>89789</v>
      </c>
      <c r="B3440" s="262" t="s">
        <v>8999</v>
      </c>
      <c r="C3440" s="263" t="s">
        <v>772</v>
      </c>
      <c r="D3440" s="264" t="s">
        <v>22226</v>
      </c>
      <c r="F3440" s="266"/>
      <c r="G3440" s="261" t="s">
        <v>22227</v>
      </c>
      <c r="H3440" s="262" t="s">
        <v>8999</v>
      </c>
      <c r="I3440" s="263" t="s">
        <v>772</v>
      </c>
      <c r="J3440" s="264" t="s">
        <v>22226</v>
      </c>
      <c r="K3440" s="264" t="s">
        <v>22228</v>
      </c>
    </row>
    <row r="3441" spans="1:11" ht="25.5" x14ac:dyDescent="0.2">
      <c r="A3441" s="261">
        <v>89790</v>
      </c>
      <c r="B3441" s="262" t="s">
        <v>9000</v>
      </c>
      <c r="C3441" s="263" t="s">
        <v>772</v>
      </c>
      <c r="D3441" s="264" t="s">
        <v>22229</v>
      </c>
      <c r="F3441" s="266"/>
      <c r="G3441" s="261" t="s">
        <v>22230</v>
      </c>
      <c r="H3441" s="262" t="s">
        <v>9000</v>
      </c>
      <c r="I3441" s="263" t="s">
        <v>772</v>
      </c>
      <c r="J3441" s="264" t="s">
        <v>22229</v>
      </c>
      <c r="K3441" s="264" t="s">
        <v>22231</v>
      </c>
    </row>
    <row r="3442" spans="1:11" ht="25.5" x14ac:dyDescent="0.2">
      <c r="A3442" s="261">
        <v>89791</v>
      </c>
      <c r="B3442" s="262" t="s">
        <v>9001</v>
      </c>
      <c r="C3442" s="263" t="s">
        <v>772</v>
      </c>
      <c r="D3442" s="264" t="s">
        <v>22232</v>
      </c>
      <c r="F3442" s="266"/>
      <c r="G3442" s="261" t="s">
        <v>22233</v>
      </c>
      <c r="H3442" s="262" t="s">
        <v>9001</v>
      </c>
      <c r="I3442" s="263" t="s">
        <v>772</v>
      </c>
      <c r="J3442" s="264" t="s">
        <v>22232</v>
      </c>
      <c r="K3442" s="264" t="s">
        <v>22234</v>
      </c>
    </row>
    <row r="3443" spans="1:11" ht="25.5" x14ac:dyDescent="0.2">
      <c r="A3443" s="261">
        <v>89792</v>
      </c>
      <c r="B3443" s="262" t="s">
        <v>9002</v>
      </c>
      <c r="C3443" s="263" t="s">
        <v>772</v>
      </c>
      <c r="D3443" s="264" t="s">
        <v>22235</v>
      </c>
      <c r="F3443" s="266"/>
      <c r="G3443" s="261" t="s">
        <v>22236</v>
      </c>
      <c r="H3443" s="262" t="s">
        <v>9002</v>
      </c>
      <c r="I3443" s="263" t="s">
        <v>772</v>
      </c>
      <c r="J3443" s="264" t="s">
        <v>22235</v>
      </c>
      <c r="K3443" s="264" t="s">
        <v>22237</v>
      </c>
    </row>
    <row r="3444" spans="1:11" ht="25.5" x14ac:dyDescent="0.2">
      <c r="A3444" s="261">
        <v>89793</v>
      </c>
      <c r="B3444" s="262" t="s">
        <v>9003</v>
      </c>
      <c r="C3444" s="263" t="s">
        <v>772</v>
      </c>
      <c r="D3444" s="264" t="s">
        <v>22238</v>
      </c>
      <c r="F3444" s="266"/>
      <c r="G3444" s="261" t="s">
        <v>22239</v>
      </c>
      <c r="H3444" s="262" t="s">
        <v>9003</v>
      </c>
      <c r="I3444" s="263" t="s">
        <v>772</v>
      </c>
      <c r="J3444" s="264" t="s">
        <v>22238</v>
      </c>
      <c r="K3444" s="264" t="s">
        <v>14857</v>
      </c>
    </row>
    <row r="3445" spans="1:11" ht="25.5" x14ac:dyDescent="0.2">
      <c r="A3445" s="261">
        <v>89794</v>
      </c>
      <c r="B3445" s="262" t="s">
        <v>9004</v>
      </c>
      <c r="C3445" s="263" t="s">
        <v>772</v>
      </c>
      <c r="D3445" s="264" t="s">
        <v>10314</v>
      </c>
      <c r="F3445" s="266"/>
      <c r="G3445" s="261" t="s">
        <v>22240</v>
      </c>
      <c r="H3445" s="262" t="s">
        <v>9004</v>
      </c>
      <c r="I3445" s="263" t="s">
        <v>772</v>
      </c>
      <c r="J3445" s="264" t="s">
        <v>10314</v>
      </c>
      <c r="K3445" s="264" t="s">
        <v>10286</v>
      </c>
    </row>
    <row r="3446" spans="1:11" ht="25.5" x14ac:dyDescent="0.2">
      <c r="A3446" s="261">
        <v>89795</v>
      </c>
      <c r="B3446" s="262" t="s">
        <v>9006</v>
      </c>
      <c r="C3446" s="263" t="s">
        <v>772</v>
      </c>
      <c r="D3446" s="264" t="s">
        <v>5832</v>
      </c>
      <c r="F3446" s="266"/>
      <c r="G3446" s="261" t="s">
        <v>22241</v>
      </c>
      <c r="H3446" s="262" t="s">
        <v>9006</v>
      </c>
      <c r="I3446" s="263" t="s">
        <v>772</v>
      </c>
      <c r="J3446" s="264" t="s">
        <v>5832</v>
      </c>
      <c r="K3446" s="264" t="s">
        <v>5088</v>
      </c>
    </row>
    <row r="3447" spans="1:11" ht="25.5" x14ac:dyDescent="0.2">
      <c r="A3447" s="261">
        <v>89796</v>
      </c>
      <c r="B3447" s="262" t="s">
        <v>9008</v>
      </c>
      <c r="C3447" s="263" t="s">
        <v>772</v>
      </c>
      <c r="D3447" s="264" t="s">
        <v>13369</v>
      </c>
      <c r="F3447" s="266"/>
      <c r="G3447" s="261" t="s">
        <v>22242</v>
      </c>
      <c r="H3447" s="262" t="s">
        <v>9008</v>
      </c>
      <c r="I3447" s="263" t="s">
        <v>772</v>
      </c>
      <c r="J3447" s="264" t="s">
        <v>13369</v>
      </c>
      <c r="K3447" s="264" t="s">
        <v>14214</v>
      </c>
    </row>
    <row r="3448" spans="1:11" ht="25.5" x14ac:dyDescent="0.2">
      <c r="A3448" s="261">
        <v>89797</v>
      </c>
      <c r="B3448" s="262" t="s">
        <v>9009</v>
      </c>
      <c r="C3448" s="263" t="s">
        <v>772</v>
      </c>
      <c r="D3448" s="264" t="s">
        <v>12583</v>
      </c>
      <c r="F3448" s="266"/>
      <c r="G3448" s="261" t="s">
        <v>22243</v>
      </c>
      <c r="H3448" s="262" t="s">
        <v>9009</v>
      </c>
      <c r="I3448" s="263" t="s">
        <v>772</v>
      </c>
      <c r="J3448" s="264" t="s">
        <v>12583</v>
      </c>
      <c r="K3448" s="264" t="s">
        <v>14572</v>
      </c>
    </row>
    <row r="3449" spans="1:11" ht="25.5" x14ac:dyDescent="0.2">
      <c r="A3449" s="261">
        <v>89801</v>
      </c>
      <c r="B3449" s="262" t="s">
        <v>9011</v>
      </c>
      <c r="C3449" s="263" t="s">
        <v>772</v>
      </c>
      <c r="D3449" s="264" t="s">
        <v>22244</v>
      </c>
      <c r="F3449" s="266"/>
      <c r="G3449" s="261" t="s">
        <v>22245</v>
      </c>
      <c r="H3449" s="262" t="s">
        <v>9011</v>
      </c>
      <c r="I3449" s="263" t="s">
        <v>772</v>
      </c>
      <c r="J3449" s="264" t="s">
        <v>22244</v>
      </c>
      <c r="K3449" s="264" t="s">
        <v>20104</v>
      </c>
    </row>
    <row r="3450" spans="1:11" ht="25.5" x14ac:dyDescent="0.2">
      <c r="A3450" s="261">
        <v>89802</v>
      </c>
      <c r="B3450" s="262" t="s">
        <v>9013</v>
      </c>
      <c r="C3450" s="263" t="s">
        <v>772</v>
      </c>
      <c r="D3450" s="264" t="s">
        <v>22246</v>
      </c>
      <c r="F3450" s="266"/>
      <c r="G3450" s="261" t="s">
        <v>22247</v>
      </c>
      <c r="H3450" s="262" t="s">
        <v>9013</v>
      </c>
      <c r="I3450" s="263" t="s">
        <v>772</v>
      </c>
      <c r="J3450" s="264" t="s">
        <v>22246</v>
      </c>
      <c r="K3450" s="264" t="s">
        <v>9853</v>
      </c>
    </row>
    <row r="3451" spans="1:11" ht="25.5" x14ac:dyDescent="0.2">
      <c r="A3451" s="261">
        <v>89803</v>
      </c>
      <c r="B3451" s="262" t="s">
        <v>9014</v>
      </c>
      <c r="C3451" s="263" t="s">
        <v>772</v>
      </c>
      <c r="D3451" s="264" t="s">
        <v>12666</v>
      </c>
      <c r="F3451" s="266"/>
      <c r="G3451" s="261" t="s">
        <v>22248</v>
      </c>
      <c r="H3451" s="262" t="s">
        <v>9014</v>
      </c>
      <c r="I3451" s="263" t="s">
        <v>772</v>
      </c>
      <c r="J3451" s="264" t="s">
        <v>12666</v>
      </c>
      <c r="K3451" s="264" t="s">
        <v>9403</v>
      </c>
    </row>
    <row r="3452" spans="1:11" ht="25.5" x14ac:dyDescent="0.2">
      <c r="A3452" s="261">
        <v>89804</v>
      </c>
      <c r="B3452" s="262" t="s">
        <v>9015</v>
      </c>
      <c r="C3452" s="263" t="s">
        <v>772</v>
      </c>
      <c r="D3452" s="264" t="s">
        <v>13494</v>
      </c>
      <c r="F3452" s="266"/>
      <c r="G3452" s="261" t="s">
        <v>22249</v>
      </c>
      <c r="H3452" s="262" t="s">
        <v>9015</v>
      </c>
      <c r="I3452" s="263" t="s">
        <v>772</v>
      </c>
      <c r="J3452" s="264" t="s">
        <v>13494</v>
      </c>
      <c r="K3452" s="264" t="s">
        <v>5131</v>
      </c>
    </row>
    <row r="3453" spans="1:11" ht="25.5" x14ac:dyDescent="0.2">
      <c r="A3453" s="261">
        <v>89805</v>
      </c>
      <c r="B3453" s="262" t="s">
        <v>9016</v>
      </c>
      <c r="C3453" s="263" t="s">
        <v>772</v>
      </c>
      <c r="D3453" s="264" t="s">
        <v>7062</v>
      </c>
      <c r="F3453" s="266"/>
      <c r="G3453" s="261" t="s">
        <v>22250</v>
      </c>
      <c r="H3453" s="262" t="s">
        <v>9016</v>
      </c>
      <c r="I3453" s="263" t="s">
        <v>772</v>
      </c>
      <c r="J3453" s="264" t="s">
        <v>7062</v>
      </c>
      <c r="K3453" s="264" t="s">
        <v>14834</v>
      </c>
    </row>
    <row r="3454" spans="1:11" ht="25.5" x14ac:dyDescent="0.2">
      <c r="A3454" s="261">
        <v>89806</v>
      </c>
      <c r="B3454" s="262" t="s">
        <v>9018</v>
      </c>
      <c r="C3454" s="263" t="s">
        <v>772</v>
      </c>
      <c r="D3454" s="264" t="s">
        <v>8217</v>
      </c>
      <c r="F3454" s="266"/>
      <c r="G3454" s="261" t="s">
        <v>22251</v>
      </c>
      <c r="H3454" s="262" t="s">
        <v>9018</v>
      </c>
      <c r="I3454" s="263" t="s">
        <v>772</v>
      </c>
      <c r="J3454" s="264" t="s">
        <v>8217</v>
      </c>
      <c r="K3454" s="264" t="s">
        <v>9624</v>
      </c>
    </row>
    <row r="3455" spans="1:11" ht="25.5" x14ac:dyDescent="0.2">
      <c r="A3455" s="261">
        <v>89807</v>
      </c>
      <c r="B3455" s="262" t="s">
        <v>9020</v>
      </c>
      <c r="C3455" s="263" t="s">
        <v>772</v>
      </c>
      <c r="D3455" s="264" t="s">
        <v>13518</v>
      </c>
      <c r="F3455" s="266"/>
      <c r="G3455" s="261" t="s">
        <v>22252</v>
      </c>
      <c r="H3455" s="262" t="s">
        <v>9020</v>
      </c>
      <c r="I3455" s="263" t="s">
        <v>772</v>
      </c>
      <c r="J3455" s="264" t="s">
        <v>13518</v>
      </c>
      <c r="K3455" s="264" t="s">
        <v>19880</v>
      </c>
    </row>
    <row r="3456" spans="1:11" ht="25.5" x14ac:dyDescent="0.2">
      <c r="A3456" s="261">
        <v>89808</v>
      </c>
      <c r="B3456" s="262" t="s">
        <v>9021</v>
      </c>
      <c r="C3456" s="263" t="s">
        <v>772</v>
      </c>
      <c r="D3456" s="264" t="s">
        <v>22253</v>
      </c>
      <c r="F3456" s="266"/>
      <c r="G3456" s="261" t="s">
        <v>22254</v>
      </c>
      <c r="H3456" s="262" t="s">
        <v>9021</v>
      </c>
      <c r="I3456" s="263" t="s">
        <v>772</v>
      </c>
      <c r="J3456" s="264" t="s">
        <v>22253</v>
      </c>
      <c r="K3456" s="264" t="s">
        <v>22255</v>
      </c>
    </row>
    <row r="3457" spans="1:11" ht="25.5" x14ac:dyDescent="0.2">
      <c r="A3457" s="261">
        <v>89809</v>
      </c>
      <c r="B3457" s="262" t="s">
        <v>9023</v>
      </c>
      <c r="C3457" s="263" t="s">
        <v>772</v>
      </c>
      <c r="D3457" s="264" t="s">
        <v>5328</v>
      </c>
      <c r="F3457" s="266"/>
      <c r="G3457" s="261" t="s">
        <v>22256</v>
      </c>
      <c r="H3457" s="262" t="s">
        <v>9023</v>
      </c>
      <c r="I3457" s="263" t="s">
        <v>772</v>
      </c>
      <c r="J3457" s="264" t="s">
        <v>5328</v>
      </c>
      <c r="K3457" s="264" t="s">
        <v>13189</v>
      </c>
    </row>
    <row r="3458" spans="1:11" ht="25.5" x14ac:dyDescent="0.2">
      <c r="A3458" s="261">
        <v>89810</v>
      </c>
      <c r="B3458" s="262" t="s">
        <v>9024</v>
      </c>
      <c r="C3458" s="263" t="s">
        <v>772</v>
      </c>
      <c r="D3458" s="264" t="s">
        <v>4426</v>
      </c>
      <c r="F3458" s="266"/>
      <c r="G3458" s="261" t="s">
        <v>22257</v>
      </c>
      <c r="H3458" s="262" t="s">
        <v>9024</v>
      </c>
      <c r="I3458" s="263" t="s">
        <v>772</v>
      </c>
      <c r="J3458" s="264" t="s">
        <v>4426</v>
      </c>
      <c r="K3458" s="264" t="s">
        <v>5181</v>
      </c>
    </row>
    <row r="3459" spans="1:11" ht="25.5" x14ac:dyDescent="0.2">
      <c r="A3459" s="261">
        <v>89811</v>
      </c>
      <c r="B3459" s="262" t="s">
        <v>9026</v>
      </c>
      <c r="C3459" s="263" t="s">
        <v>772</v>
      </c>
      <c r="D3459" s="264" t="s">
        <v>14318</v>
      </c>
      <c r="F3459" s="266"/>
      <c r="G3459" s="261" t="s">
        <v>22258</v>
      </c>
      <c r="H3459" s="262" t="s">
        <v>9026</v>
      </c>
      <c r="I3459" s="263" t="s">
        <v>772</v>
      </c>
      <c r="J3459" s="264" t="s">
        <v>14318</v>
      </c>
      <c r="K3459" s="264" t="s">
        <v>13153</v>
      </c>
    </row>
    <row r="3460" spans="1:11" ht="25.5" x14ac:dyDescent="0.2">
      <c r="A3460" s="261">
        <v>89812</v>
      </c>
      <c r="B3460" s="262" t="s">
        <v>9028</v>
      </c>
      <c r="C3460" s="263" t="s">
        <v>772</v>
      </c>
      <c r="D3460" s="264" t="s">
        <v>13226</v>
      </c>
      <c r="F3460" s="266"/>
      <c r="G3460" s="261" t="s">
        <v>22259</v>
      </c>
      <c r="H3460" s="262" t="s">
        <v>9028</v>
      </c>
      <c r="I3460" s="263" t="s">
        <v>772</v>
      </c>
      <c r="J3460" s="264" t="s">
        <v>13226</v>
      </c>
      <c r="K3460" s="264" t="s">
        <v>22260</v>
      </c>
    </row>
    <row r="3461" spans="1:11" ht="25.5" x14ac:dyDescent="0.2">
      <c r="A3461" s="261">
        <v>89813</v>
      </c>
      <c r="B3461" s="262" t="s">
        <v>9029</v>
      </c>
      <c r="C3461" s="263" t="s">
        <v>772</v>
      </c>
      <c r="D3461" s="264" t="s">
        <v>6442</v>
      </c>
      <c r="F3461" s="266"/>
      <c r="G3461" s="261" t="s">
        <v>22261</v>
      </c>
      <c r="H3461" s="262" t="s">
        <v>9029</v>
      </c>
      <c r="I3461" s="263" t="s">
        <v>772</v>
      </c>
      <c r="J3461" s="264" t="s">
        <v>6442</v>
      </c>
      <c r="K3461" s="264" t="s">
        <v>7191</v>
      </c>
    </row>
    <row r="3462" spans="1:11" ht="25.5" x14ac:dyDescent="0.2">
      <c r="A3462" s="261">
        <v>89814</v>
      </c>
      <c r="B3462" s="262" t="s">
        <v>9030</v>
      </c>
      <c r="C3462" s="263" t="s">
        <v>772</v>
      </c>
      <c r="D3462" s="264" t="s">
        <v>9579</v>
      </c>
      <c r="F3462" s="266"/>
      <c r="G3462" s="261" t="s">
        <v>22262</v>
      </c>
      <c r="H3462" s="262" t="s">
        <v>9030</v>
      </c>
      <c r="I3462" s="263" t="s">
        <v>772</v>
      </c>
      <c r="J3462" s="264" t="s">
        <v>9579</v>
      </c>
      <c r="K3462" s="264" t="s">
        <v>8719</v>
      </c>
    </row>
    <row r="3463" spans="1:11" ht="25.5" x14ac:dyDescent="0.2">
      <c r="A3463" s="261">
        <v>89815</v>
      </c>
      <c r="B3463" s="262" t="s">
        <v>9031</v>
      </c>
      <c r="C3463" s="263" t="s">
        <v>772</v>
      </c>
      <c r="D3463" s="264" t="s">
        <v>13925</v>
      </c>
      <c r="F3463" s="266"/>
      <c r="G3463" s="261" t="s">
        <v>22263</v>
      </c>
      <c r="H3463" s="262" t="s">
        <v>9031</v>
      </c>
      <c r="I3463" s="263" t="s">
        <v>772</v>
      </c>
      <c r="J3463" s="264" t="s">
        <v>13925</v>
      </c>
      <c r="K3463" s="264" t="s">
        <v>6509</v>
      </c>
    </row>
    <row r="3464" spans="1:11" ht="25.5" x14ac:dyDescent="0.2">
      <c r="A3464" s="261">
        <v>89816</v>
      </c>
      <c r="B3464" s="262" t="s">
        <v>9032</v>
      </c>
      <c r="C3464" s="263" t="s">
        <v>772</v>
      </c>
      <c r="D3464" s="264" t="s">
        <v>9545</v>
      </c>
      <c r="F3464" s="266"/>
      <c r="G3464" s="261" t="s">
        <v>22264</v>
      </c>
      <c r="H3464" s="262" t="s">
        <v>9032</v>
      </c>
      <c r="I3464" s="263" t="s">
        <v>772</v>
      </c>
      <c r="J3464" s="264" t="s">
        <v>9545</v>
      </c>
      <c r="K3464" s="264" t="s">
        <v>22265</v>
      </c>
    </row>
    <row r="3465" spans="1:11" ht="25.5" x14ac:dyDescent="0.2">
      <c r="A3465" s="261">
        <v>89817</v>
      </c>
      <c r="B3465" s="262" t="s">
        <v>9033</v>
      </c>
      <c r="C3465" s="263" t="s">
        <v>772</v>
      </c>
      <c r="D3465" s="264" t="s">
        <v>20113</v>
      </c>
      <c r="F3465" s="266"/>
      <c r="G3465" s="261" t="s">
        <v>22266</v>
      </c>
      <c r="H3465" s="262" t="s">
        <v>9033</v>
      </c>
      <c r="I3465" s="263" t="s">
        <v>772</v>
      </c>
      <c r="J3465" s="264" t="s">
        <v>20113</v>
      </c>
      <c r="K3465" s="264" t="s">
        <v>8991</v>
      </c>
    </row>
    <row r="3466" spans="1:11" ht="25.5" x14ac:dyDescent="0.2">
      <c r="A3466" s="261">
        <v>89818</v>
      </c>
      <c r="B3466" s="262" t="s">
        <v>9034</v>
      </c>
      <c r="C3466" s="263" t="s">
        <v>772</v>
      </c>
      <c r="D3466" s="264" t="s">
        <v>22267</v>
      </c>
      <c r="F3466" s="266"/>
      <c r="G3466" s="261" t="s">
        <v>22268</v>
      </c>
      <c r="H3466" s="262" t="s">
        <v>9034</v>
      </c>
      <c r="I3466" s="263" t="s">
        <v>772</v>
      </c>
      <c r="J3466" s="264" t="s">
        <v>22267</v>
      </c>
      <c r="K3466" s="264" t="s">
        <v>22269</v>
      </c>
    </row>
    <row r="3467" spans="1:11" ht="25.5" x14ac:dyDescent="0.2">
      <c r="A3467" s="261">
        <v>89819</v>
      </c>
      <c r="B3467" s="262" t="s">
        <v>9035</v>
      </c>
      <c r="C3467" s="263" t="s">
        <v>772</v>
      </c>
      <c r="D3467" s="264" t="s">
        <v>22270</v>
      </c>
      <c r="F3467" s="266"/>
      <c r="G3467" s="261" t="s">
        <v>22271</v>
      </c>
      <c r="H3467" s="262" t="s">
        <v>9035</v>
      </c>
      <c r="I3467" s="263" t="s">
        <v>772</v>
      </c>
      <c r="J3467" s="264" t="s">
        <v>22270</v>
      </c>
      <c r="K3467" s="264" t="s">
        <v>13521</v>
      </c>
    </row>
    <row r="3468" spans="1:11" ht="25.5" x14ac:dyDescent="0.2">
      <c r="A3468" s="261">
        <v>89820</v>
      </c>
      <c r="B3468" s="262" t="s">
        <v>9037</v>
      </c>
      <c r="C3468" s="263" t="s">
        <v>772</v>
      </c>
      <c r="D3468" s="264" t="s">
        <v>22272</v>
      </c>
      <c r="F3468" s="266"/>
      <c r="G3468" s="261" t="s">
        <v>22273</v>
      </c>
      <c r="H3468" s="262" t="s">
        <v>9037</v>
      </c>
      <c r="I3468" s="263" t="s">
        <v>772</v>
      </c>
      <c r="J3468" s="264" t="s">
        <v>22272</v>
      </c>
      <c r="K3468" s="264" t="s">
        <v>12977</v>
      </c>
    </row>
    <row r="3469" spans="1:11" ht="25.5" x14ac:dyDescent="0.2">
      <c r="A3469" s="261">
        <v>89821</v>
      </c>
      <c r="B3469" s="262" t="s">
        <v>9039</v>
      </c>
      <c r="C3469" s="263" t="s">
        <v>772</v>
      </c>
      <c r="D3469" s="264" t="s">
        <v>22274</v>
      </c>
      <c r="F3469" s="266"/>
      <c r="G3469" s="261" t="s">
        <v>22275</v>
      </c>
      <c r="H3469" s="262" t="s">
        <v>9039</v>
      </c>
      <c r="I3469" s="263" t="s">
        <v>772</v>
      </c>
      <c r="J3469" s="264" t="s">
        <v>22274</v>
      </c>
      <c r="K3469" s="264" t="s">
        <v>4228</v>
      </c>
    </row>
    <row r="3470" spans="1:11" ht="25.5" x14ac:dyDescent="0.2">
      <c r="A3470" s="261">
        <v>89822</v>
      </c>
      <c r="B3470" s="262" t="s">
        <v>9040</v>
      </c>
      <c r="C3470" s="263" t="s">
        <v>772</v>
      </c>
      <c r="D3470" s="264" t="s">
        <v>13732</v>
      </c>
      <c r="F3470" s="266"/>
      <c r="G3470" s="261" t="s">
        <v>22276</v>
      </c>
      <c r="H3470" s="262" t="s">
        <v>9040</v>
      </c>
      <c r="I3470" s="263" t="s">
        <v>772</v>
      </c>
      <c r="J3470" s="264" t="s">
        <v>13732</v>
      </c>
      <c r="K3470" s="264" t="s">
        <v>22277</v>
      </c>
    </row>
    <row r="3471" spans="1:11" ht="25.5" x14ac:dyDescent="0.2">
      <c r="A3471" s="261">
        <v>89823</v>
      </c>
      <c r="B3471" s="262" t="s">
        <v>9042</v>
      </c>
      <c r="C3471" s="263" t="s">
        <v>772</v>
      </c>
      <c r="D3471" s="264" t="s">
        <v>22278</v>
      </c>
      <c r="F3471" s="266"/>
      <c r="G3471" s="261" t="s">
        <v>22279</v>
      </c>
      <c r="H3471" s="262" t="s">
        <v>9042</v>
      </c>
      <c r="I3471" s="263" t="s">
        <v>772</v>
      </c>
      <c r="J3471" s="264" t="s">
        <v>22278</v>
      </c>
      <c r="K3471" s="264" t="s">
        <v>5350</v>
      </c>
    </row>
    <row r="3472" spans="1:11" ht="25.5" x14ac:dyDescent="0.2">
      <c r="A3472" s="261">
        <v>89824</v>
      </c>
      <c r="B3472" s="262" t="s">
        <v>9043</v>
      </c>
      <c r="C3472" s="263" t="s">
        <v>772</v>
      </c>
      <c r="D3472" s="264" t="s">
        <v>14001</v>
      </c>
      <c r="F3472" s="266"/>
      <c r="G3472" s="261" t="s">
        <v>22280</v>
      </c>
      <c r="H3472" s="262" t="s">
        <v>9043</v>
      </c>
      <c r="I3472" s="263" t="s">
        <v>772</v>
      </c>
      <c r="J3472" s="264" t="s">
        <v>14001</v>
      </c>
      <c r="K3472" s="264" t="s">
        <v>22281</v>
      </c>
    </row>
    <row r="3473" spans="1:11" ht="25.5" x14ac:dyDescent="0.2">
      <c r="A3473" s="261">
        <v>89825</v>
      </c>
      <c r="B3473" s="262" t="s">
        <v>9044</v>
      </c>
      <c r="C3473" s="263" t="s">
        <v>772</v>
      </c>
      <c r="D3473" s="264" t="s">
        <v>7696</v>
      </c>
      <c r="F3473" s="266"/>
      <c r="G3473" s="261" t="s">
        <v>22282</v>
      </c>
      <c r="H3473" s="262" t="s">
        <v>9044</v>
      </c>
      <c r="I3473" s="263" t="s">
        <v>772</v>
      </c>
      <c r="J3473" s="264" t="s">
        <v>7696</v>
      </c>
      <c r="K3473" s="264" t="s">
        <v>7735</v>
      </c>
    </row>
    <row r="3474" spans="1:11" ht="25.5" x14ac:dyDescent="0.2">
      <c r="A3474" s="261">
        <v>89826</v>
      </c>
      <c r="B3474" s="262" t="s">
        <v>9046</v>
      </c>
      <c r="C3474" s="263" t="s">
        <v>772</v>
      </c>
      <c r="D3474" s="264" t="s">
        <v>22114</v>
      </c>
      <c r="F3474" s="266"/>
      <c r="G3474" s="261" t="s">
        <v>22283</v>
      </c>
      <c r="H3474" s="262" t="s">
        <v>9046</v>
      </c>
      <c r="I3474" s="263" t="s">
        <v>772</v>
      </c>
      <c r="J3474" s="264" t="s">
        <v>22114</v>
      </c>
      <c r="K3474" s="264" t="s">
        <v>13984</v>
      </c>
    </row>
    <row r="3475" spans="1:11" ht="25.5" x14ac:dyDescent="0.2">
      <c r="A3475" s="261">
        <v>89827</v>
      </c>
      <c r="B3475" s="262" t="s">
        <v>9047</v>
      </c>
      <c r="C3475" s="263" t="s">
        <v>772</v>
      </c>
      <c r="D3475" s="264" t="s">
        <v>16155</v>
      </c>
      <c r="F3475" s="266"/>
      <c r="G3475" s="261" t="s">
        <v>22284</v>
      </c>
      <c r="H3475" s="262" t="s">
        <v>9047</v>
      </c>
      <c r="I3475" s="263" t="s">
        <v>772</v>
      </c>
      <c r="J3475" s="264" t="s">
        <v>16155</v>
      </c>
      <c r="K3475" s="264" t="s">
        <v>6821</v>
      </c>
    </row>
    <row r="3476" spans="1:11" ht="25.5" x14ac:dyDescent="0.2">
      <c r="A3476" s="261">
        <v>89828</v>
      </c>
      <c r="B3476" s="262" t="s">
        <v>9049</v>
      </c>
      <c r="C3476" s="263" t="s">
        <v>772</v>
      </c>
      <c r="D3476" s="264" t="s">
        <v>22285</v>
      </c>
      <c r="F3476" s="266"/>
      <c r="G3476" s="261" t="s">
        <v>22286</v>
      </c>
      <c r="H3476" s="262" t="s">
        <v>9049</v>
      </c>
      <c r="I3476" s="263" t="s">
        <v>772</v>
      </c>
      <c r="J3476" s="264" t="s">
        <v>22285</v>
      </c>
      <c r="K3476" s="264" t="s">
        <v>11054</v>
      </c>
    </row>
    <row r="3477" spans="1:11" ht="25.5" x14ac:dyDescent="0.2">
      <c r="A3477" s="261">
        <v>89829</v>
      </c>
      <c r="B3477" s="262" t="s">
        <v>9050</v>
      </c>
      <c r="C3477" s="263" t="s">
        <v>772</v>
      </c>
      <c r="D3477" s="264" t="s">
        <v>12928</v>
      </c>
      <c r="F3477" s="266"/>
      <c r="G3477" s="261" t="s">
        <v>22287</v>
      </c>
      <c r="H3477" s="262" t="s">
        <v>9050</v>
      </c>
      <c r="I3477" s="263" t="s">
        <v>772</v>
      </c>
      <c r="J3477" s="264" t="s">
        <v>12928</v>
      </c>
      <c r="K3477" s="264" t="s">
        <v>20345</v>
      </c>
    </row>
    <row r="3478" spans="1:11" ht="25.5" x14ac:dyDescent="0.2">
      <c r="A3478" s="261">
        <v>89830</v>
      </c>
      <c r="B3478" s="262" t="s">
        <v>9051</v>
      </c>
      <c r="C3478" s="263" t="s">
        <v>772</v>
      </c>
      <c r="D3478" s="264" t="s">
        <v>7582</v>
      </c>
      <c r="F3478" s="266"/>
      <c r="G3478" s="261" t="s">
        <v>22288</v>
      </c>
      <c r="H3478" s="262" t="s">
        <v>9051</v>
      </c>
      <c r="I3478" s="263" t="s">
        <v>772</v>
      </c>
      <c r="J3478" s="264" t="s">
        <v>7582</v>
      </c>
      <c r="K3478" s="264" t="s">
        <v>11370</v>
      </c>
    </row>
    <row r="3479" spans="1:11" ht="25.5" x14ac:dyDescent="0.2">
      <c r="A3479" s="261">
        <v>89831</v>
      </c>
      <c r="B3479" s="262" t="s">
        <v>9052</v>
      </c>
      <c r="C3479" s="263" t="s">
        <v>772</v>
      </c>
      <c r="D3479" s="264" t="s">
        <v>22289</v>
      </c>
      <c r="F3479" s="266"/>
      <c r="G3479" s="261" t="s">
        <v>22290</v>
      </c>
      <c r="H3479" s="262" t="s">
        <v>9052</v>
      </c>
      <c r="I3479" s="263" t="s">
        <v>772</v>
      </c>
      <c r="J3479" s="264" t="s">
        <v>22289</v>
      </c>
      <c r="K3479" s="264" t="s">
        <v>13987</v>
      </c>
    </row>
    <row r="3480" spans="1:11" ht="25.5" x14ac:dyDescent="0.2">
      <c r="A3480" s="261">
        <v>89832</v>
      </c>
      <c r="B3480" s="262" t="s">
        <v>9053</v>
      </c>
      <c r="C3480" s="263" t="s">
        <v>772</v>
      </c>
      <c r="D3480" s="264" t="s">
        <v>7721</v>
      </c>
      <c r="F3480" s="266"/>
      <c r="G3480" s="261" t="s">
        <v>22291</v>
      </c>
      <c r="H3480" s="262" t="s">
        <v>9053</v>
      </c>
      <c r="I3480" s="263" t="s">
        <v>772</v>
      </c>
      <c r="J3480" s="264" t="s">
        <v>7721</v>
      </c>
      <c r="K3480" s="264" t="s">
        <v>14590</v>
      </c>
    </row>
    <row r="3481" spans="1:11" ht="25.5" x14ac:dyDescent="0.2">
      <c r="A3481" s="261">
        <v>89833</v>
      </c>
      <c r="B3481" s="262" t="s">
        <v>9055</v>
      </c>
      <c r="C3481" s="263" t="s">
        <v>772</v>
      </c>
      <c r="D3481" s="264" t="s">
        <v>18833</v>
      </c>
      <c r="F3481" s="266"/>
      <c r="G3481" s="261" t="s">
        <v>22292</v>
      </c>
      <c r="H3481" s="262" t="s">
        <v>9055</v>
      </c>
      <c r="I3481" s="263" t="s">
        <v>772</v>
      </c>
      <c r="J3481" s="264" t="s">
        <v>18833</v>
      </c>
      <c r="K3481" s="264" t="s">
        <v>22293</v>
      </c>
    </row>
    <row r="3482" spans="1:11" ht="25.5" x14ac:dyDescent="0.2">
      <c r="A3482" s="261">
        <v>89834</v>
      </c>
      <c r="B3482" s="262" t="s">
        <v>9057</v>
      </c>
      <c r="C3482" s="263" t="s">
        <v>772</v>
      </c>
      <c r="D3482" s="264" t="s">
        <v>14153</v>
      </c>
      <c r="F3482" s="266"/>
      <c r="G3482" s="261" t="s">
        <v>22294</v>
      </c>
      <c r="H3482" s="262" t="s">
        <v>9057</v>
      </c>
      <c r="I3482" s="263" t="s">
        <v>772</v>
      </c>
      <c r="J3482" s="264" t="s">
        <v>14153</v>
      </c>
      <c r="K3482" s="264" t="s">
        <v>14749</v>
      </c>
    </row>
    <row r="3483" spans="1:11" ht="25.5" x14ac:dyDescent="0.2">
      <c r="A3483" s="261">
        <v>89835</v>
      </c>
      <c r="B3483" s="262" t="s">
        <v>9058</v>
      </c>
      <c r="C3483" s="263" t="s">
        <v>772</v>
      </c>
      <c r="D3483" s="264" t="s">
        <v>13865</v>
      </c>
      <c r="F3483" s="266"/>
      <c r="G3483" s="261" t="s">
        <v>22295</v>
      </c>
      <c r="H3483" s="262" t="s">
        <v>9058</v>
      </c>
      <c r="I3483" s="263" t="s">
        <v>772</v>
      </c>
      <c r="J3483" s="264" t="s">
        <v>13865</v>
      </c>
      <c r="K3483" s="264" t="s">
        <v>11248</v>
      </c>
    </row>
    <row r="3484" spans="1:11" ht="25.5" x14ac:dyDescent="0.2">
      <c r="A3484" s="261">
        <v>89836</v>
      </c>
      <c r="B3484" s="262" t="s">
        <v>9059</v>
      </c>
      <c r="C3484" s="263" t="s">
        <v>772</v>
      </c>
      <c r="D3484" s="264" t="s">
        <v>22296</v>
      </c>
      <c r="F3484" s="266"/>
      <c r="G3484" s="261" t="s">
        <v>22297</v>
      </c>
      <c r="H3484" s="262" t="s">
        <v>9059</v>
      </c>
      <c r="I3484" s="263" t="s">
        <v>772</v>
      </c>
      <c r="J3484" s="264" t="s">
        <v>22296</v>
      </c>
      <c r="K3484" s="264" t="s">
        <v>22298</v>
      </c>
    </row>
    <row r="3485" spans="1:11" ht="25.5" x14ac:dyDescent="0.2">
      <c r="A3485" s="261">
        <v>89837</v>
      </c>
      <c r="B3485" s="262" t="s">
        <v>9060</v>
      </c>
      <c r="C3485" s="263" t="s">
        <v>772</v>
      </c>
      <c r="D3485" s="264" t="s">
        <v>22299</v>
      </c>
      <c r="F3485" s="266"/>
      <c r="G3485" s="261" t="s">
        <v>22300</v>
      </c>
      <c r="H3485" s="262" t="s">
        <v>9060</v>
      </c>
      <c r="I3485" s="263" t="s">
        <v>772</v>
      </c>
      <c r="J3485" s="264" t="s">
        <v>22299</v>
      </c>
      <c r="K3485" s="264" t="s">
        <v>22301</v>
      </c>
    </row>
    <row r="3486" spans="1:11" ht="25.5" x14ac:dyDescent="0.2">
      <c r="A3486" s="261">
        <v>89838</v>
      </c>
      <c r="B3486" s="262" t="s">
        <v>9061</v>
      </c>
      <c r="C3486" s="263" t="s">
        <v>772</v>
      </c>
      <c r="D3486" s="264" t="s">
        <v>13981</v>
      </c>
      <c r="F3486" s="266"/>
      <c r="G3486" s="261" t="s">
        <v>22302</v>
      </c>
      <c r="H3486" s="262" t="s">
        <v>9061</v>
      </c>
      <c r="I3486" s="263" t="s">
        <v>772</v>
      </c>
      <c r="J3486" s="264" t="s">
        <v>13981</v>
      </c>
      <c r="K3486" s="264" t="s">
        <v>22303</v>
      </c>
    </row>
    <row r="3487" spans="1:11" ht="25.5" x14ac:dyDescent="0.2">
      <c r="A3487" s="261">
        <v>89839</v>
      </c>
      <c r="B3487" s="262" t="s">
        <v>9062</v>
      </c>
      <c r="C3487" s="263" t="s">
        <v>772</v>
      </c>
      <c r="D3487" s="264" t="s">
        <v>22304</v>
      </c>
      <c r="F3487" s="266"/>
      <c r="G3487" s="261" t="s">
        <v>22305</v>
      </c>
      <c r="H3487" s="262" t="s">
        <v>9062</v>
      </c>
      <c r="I3487" s="263" t="s">
        <v>772</v>
      </c>
      <c r="J3487" s="264" t="s">
        <v>22304</v>
      </c>
      <c r="K3487" s="264" t="s">
        <v>22306</v>
      </c>
    </row>
    <row r="3488" spans="1:11" ht="25.5" x14ac:dyDescent="0.2">
      <c r="A3488" s="261">
        <v>89840</v>
      </c>
      <c r="B3488" s="262" t="s">
        <v>9063</v>
      </c>
      <c r="C3488" s="263" t="s">
        <v>772</v>
      </c>
      <c r="D3488" s="264" t="s">
        <v>22307</v>
      </c>
      <c r="F3488" s="266"/>
      <c r="G3488" s="261" t="s">
        <v>22308</v>
      </c>
      <c r="H3488" s="262" t="s">
        <v>9063</v>
      </c>
      <c r="I3488" s="263" t="s">
        <v>772</v>
      </c>
      <c r="J3488" s="264" t="s">
        <v>22307</v>
      </c>
      <c r="K3488" s="264" t="s">
        <v>18254</v>
      </c>
    </row>
    <row r="3489" spans="1:11" ht="25.5" x14ac:dyDescent="0.2">
      <c r="A3489" s="261">
        <v>89841</v>
      </c>
      <c r="B3489" s="262" t="s">
        <v>9064</v>
      </c>
      <c r="C3489" s="263" t="s">
        <v>772</v>
      </c>
      <c r="D3489" s="264" t="s">
        <v>22309</v>
      </c>
      <c r="F3489" s="266"/>
      <c r="G3489" s="261" t="s">
        <v>22310</v>
      </c>
      <c r="H3489" s="262" t="s">
        <v>9064</v>
      </c>
      <c r="I3489" s="263" t="s">
        <v>772</v>
      </c>
      <c r="J3489" s="264" t="s">
        <v>22309</v>
      </c>
      <c r="K3489" s="264" t="s">
        <v>22311</v>
      </c>
    </row>
    <row r="3490" spans="1:11" ht="25.5" x14ac:dyDescent="0.2">
      <c r="A3490" s="261">
        <v>89842</v>
      </c>
      <c r="B3490" s="262" t="s">
        <v>9066</v>
      </c>
      <c r="C3490" s="263" t="s">
        <v>772</v>
      </c>
      <c r="D3490" s="264" t="s">
        <v>16799</v>
      </c>
      <c r="F3490" s="266"/>
      <c r="G3490" s="261" t="s">
        <v>22312</v>
      </c>
      <c r="H3490" s="262" t="s">
        <v>9066</v>
      </c>
      <c r="I3490" s="263" t="s">
        <v>772</v>
      </c>
      <c r="J3490" s="264" t="s">
        <v>16799</v>
      </c>
      <c r="K3490" s="264" t="s">
        <v>13883</v>
      </c>
    </row>
    <row r="3491" spans="1:11" ht="25.5" x14ac:dyDescent="0.2">
      <c r="A3491" s="261">
        <v>89844</v>
      </c>
      <c r="B3491" s="262" t="s">
        <v>9068</v>
      </c>
      <c r="C3491" s="263" t="s">
        <v>772</v>
      </c>
      <c r="D3491" s="264" t="s">
        <v>22313</v>
      </c>
      <c r="F3491" s="266"/>
      <c r="G3491" s="261" t="s">
        <v>22314</v>
      </c>
      <c r="H3491" s="262" t="s">
        <v>9068</v>
      </c>
      <c r="I3491" s="263" t="s">
        <v>772</v>
      </c>
      <c r="J3491" s="264" t="s">
        <v>22313</v>
      </c>
      <c r="K3491" s="264" t="s">
        <v>21647</v>
      </c>
    </row>
    <row r="3492" spans="1:11" ht="25.5" x14ac:dyDescent="0.2">
      <c r="A3492" s="261">
        <v>89845</v>
      </c>
      <c r="B3492" s="262" t="s">
        <v>9069</v>
      </c>
      <c r="C3492" s="263" t="s">
        <v>772</v>
      </c>
      <c r="D3492" s="264" t="s">
        <v>22315</v>
      </c>
      <c r="F3492" s="266"/>
      <c r="G3492" s="261" t="s">
        <v>22316</v>
      </c>
      <c r="H3492" s="262" t="s">
        <v>9069</v>
      </c>
      <c r="I3492" s="263" t="s">
        <v>772</v>
      </c>
      <c r="J3492" s="264" t="s">
        <v>22315</v>
      </c>
      <c r="K3492" s="264" t="s">
        <v>22317</v>
      </c>
    </row>
    <row r="3493" spans="1:11" ht="25.5" x14ac:dyDescent="0.2">
      <c r="A3493" s="261">
        <v>89846</v>
      </c>
      <c r="B3493" s="262" t="s">
        <v>9070</v>
      </c>
      <c r="C3493" s="263" t="s">
        <v>772</v>
      </c>
      <c r="D3493" s="264" t="s">
        <v>22318</v>
      </c>
      <c r="F3493" s="266"/>
      <c r="G3493" s="261" t="s">
        <v>22319</v>
      </c>
      <c r="H3493" s="262" t="s">
        <v>9070</v>
      </c>
      <c r="I3493" s="263" t="s">
        <v>772</v>
      </c>
      <c r="J3493" s="264" t="s">
        <v>22318</v>
      </c>
      <c r="K3493" s="264" t="s">
        <v>22320</v>
      </c>
    </row>
    <row r="3494" spans="1:11" ht="25.5" x14ac:dyDescent="0.2">
      <c r="A3494" s="261">
        <v>89847</v>
      </c>
      <c r="B3494" s="262" t="s">
        <v>9072</v>
      </c>
      <c r="C3494" s="263" t="s">
        <v>772</v>
      </c>
      <c r="D3494" s="264" t="s">
        <v>22321</v>
      </c>
      <c r="F3494" s="266"/>
      <c r="G3494" s="261" t="s">
        <v>22322</v>
      </c>
      <c r="H3494" s="262" t="s">
        <v>9072</v>
      </c>
      <c r="I3494" s="263" t="s">
        <v>772</v>
      </c>
      <c r="J3494" s="264" t="s">
        <v>22321</v>
      </c>
      <c r="K3494" s="264" t="s">
        <v>22323</v>
      </c>
    </row>
    <row r="3495" spans="1:11" ht="25.5" x14ac:dyDescent="0.2">
      <c r="A3495" s="261">
        <v>89850</v>
      </c>
      <c r="B3495" s="262" t="s">
        <v>9073</v>
      </c>
      <c r="C3495" s="263" t="s">
        <v>772</v>
      </c>
      <c r="D3495" s="264" t="s">
        <v>14573</v>
      </c>
      <c r="F3495" s="266"/>
      <c r="G3495" s="261" t="s">
        <v>22324</v>
      </c>
      <c r="H3495" s="262" t="s">
        <v>9073</v>
      </c>
      <c r="I3495" s="263" t="s">
        <v>772</v>
      </c>
      <c r="J3495" s="264" t="s">
        <v>14573</v>
      </c>
      <c r="K3495" s="264" t="s">
        <v>9142</v>
      </c>
    </row>
    <row r="3496" spans="1:11" ht="25.5" x14ac:dyDescent="0.2">
      <c r="A3496" s="261">
        <v>89851</v>
      </c>
      <c r="B3496" s="262" t="s">
        <v>9074</v>
      </c>
      <c r="C3496" s="263" t="s">
        <v>772</v>
      </c>
      <c r="D3496" s="264" t="s">
        <v>13283</v>
      </c>
      <c r="F3496" s="266"/>
      <c r="G3496" s="261" t="s">
        <v>22325</v>
      </c>
      <c r="H3496" s="262" t="s">
        <v>9074</v>
      </c>
      <c r="I3496" s="263" t="s">
        <v>772</v>
      </c>
      <c r="J3496" s="264" t="s">
        <v>13283</v>
      </c>
      <c r="K3496" s="264" t="s">
        <v>12234</v>
      </c>
    </row>
    <row r="3497" spans="1:11" ht="25.5" x14ac:dyDescent="0.2">
      <c r="A3497" s="261">
        <v>89852</v>
      </c>
      <c r="B3497" s="262" t="s">
        <v>9076</v>
      </c>
      <c r="C3497" s="263" t="s">
        <v>772</v>
      </c>
      <c r="D3497" s="264" t="s">
        <v>20742</v>
      </c>
      <c r="F3497" s="266"/>
      <c r="G3497" s="261" t="s">
        <v>22326</v>
      </c>
      <c r="H3497" s="262" t="s">
        <v>9076</v>
      </c>
      <c r="I3497" s="263" t="s">
        <v>772</v>
      </c>
      <c r="J3497" s="264" t="s">
        <v>20742</v>
      </c>
      <c r="K3497" s="264" t="s">
        <v>18223</v>
      </c>
    </row>
    <row r="3498" spans="1:11" ht="25.5" x14ac:dyDescent="0.2">
      <c r="A3498" s="261">
        <v>89853</v>
      </c>
      <c r="B3498" s="262" t="s">
        <v>9077</v>
      </c>
      <c r="C3498" s="263" t="s">
        <v>772</v>
      </c>
      <c r="D3498" s="264" t="s">
        <v>22327</v>
      </c>
      <c r="F3498" s="266"/>
      <c r="G3498" s="261" t="s">
        <v>22328</v>
      </c>
      <c r="H3498" s="262" t="s">
        <v>9077</v>
      </c>
      <c r="I3498" s="263" t="s">
        <v>772</v>
      </c>
      <c r="J3498" s="264" t="s">
        <v>22327</v>
      </c>
      <c r="K3498" s="264" t="s">
        <v>21020</v>
      </c>
    </row>
    <row r="3499" spans="1:11" ht="25.5" x14ac:dyDescent="0.2">
      <c r="A3499" s="261">
        <v>89854</v>
      </c>
      <c r="B3499" s="262" t="s">
        <v>9078</v>
      </c>
      <c r="C3499" s="263" t="s">
        <v>772</v>
      </c>
      <c r="D3499" s="264" t="s">
        <v>17108</v>
      </c>
      <c r="F3499" s="266"/>
      <c r="G3499" s="261" t="s">
        <v>22329</v>
      </c>
      <c r="H3499" s="262" t="s">
        <v>9078</v>
      </c>
      <c r="I3499" s="263" t="s">
        <v>772</v>
      </c>
      <c r="J3499" s="264" t="s">
        <v>17108</v>
      </c>
      <c r="K3499" s="264" t="s">
        <v>22330</v>
      </c>
    </row>
    <row r="3500" spans="1:11" ht="25.5" x14ac:dyDescent="0.2">
      <c r="A3500" s="261">
        <v>89855</v>
      </c>
      <c r="B3500" s="262" t="s">
        <v>9079</v>
      </c>
      <c r="C3500" s="263" t="s">
        <v>772</v>
      </c>
      <c r="D3500" s="264" t="s">
        <v>22331</v>
      </c>
      <c r="F3500" s="266"/>
      <c r="G3500" s="261" t="s">
        <v>22332</v>
      </c>
      <c r="H3500" s="262" t="s">
        <v>9079</v>
      </c>
      <c r="I3500" s="263" t="s">
        <v>772</v>
      </c>
      <c r="J3500" s="264" t="s">
        <v>22331</v>
      </c>
      <c r="K3500" s="264" t="s">
        <v>22333</v>
      </c>
    </row>
    <row r="3501" spans="1:11" ht="25.5" x14ac:dyDescent="0.2">
      <c r="A3501" s="261">
        <v>89856</v>
      </c>
      <c r="B3501" s="262" t="s">
        <v>9080</v>
      </c>
      <c r="C3501" s="263" t="s">
        <v>772</v>
      </c>
      <c r="D3501" s="264" t="s">
        <v>7496</v>
      </c>
      <c r="F3501" s="266"/>
      <c r="G3501" s="261" t="s">
        <v>22334</v>
      </c>
      <c r="H3501" s="262" t="s">
        <v>9080</v>
      </c>
      <c r="I3501" s="263" t="s">
        <v>772</v>
      </c>
      <c r="J3501" s="264" t="s">
        <v>7496</v>
      </c>
      <c r="K3501" s="264" t="s">
        <v>5093</v>
      </c>
    </row>
    <row r="3502" spans="1:11" ht="25.5" x14ac:dyDescent="0.2">
      <c r="A3502" s="261">
        <v>89857</v>
      </c>
      <c r="B3502" s="262" t="s">
        <v>9081</v>
      </c>
      <c r="C3502" s="263" t="s">
        <v>772</v>
      </c>
      <c r="D3502" s="264" t="s">
        <v>4956</v>
      </c>
      <c r="F3502" s="266"/>
      <c r="G3502" s="261" t="s">
        <v>22335</v>
      </c>
      <c r="H3502" s="262" t="s">
        <v>9081</v>
      </c>
      <c r="I3502" s="263" t="s">
        <v>772</v>
      </c>
      <c r="J3502" s="264" t="s">
        <v>4956</v>
      </c>
      <c r="K3502" s="264" t="s">
        <v>9124</v>
      </c>
    </row>
    <row r="3503" spans="1:11" ht="25.5" x14ac:dyDescent="0.2">
      <c r="A3503" s="261">
        <v>89859</v>
      </c>
      <c r="B3503" s="262" t="s">
        <v>9082</v>
      </c>
      <c r="C3503" s="263" t="s">
        <v>772</v>
      </c>
      <c r="D3503" s="264" t="s">
        <v>22336</v>
      </c>
      <c r="F3503" s="266"/>
      <c r="G3503" s="261" t="s">
        <v>22337</v>
      </c>
      <c r="H3503" s="262" t="s">
        <v>9082</v>
      </c>
      <c r="I3503" s="263" t="s">
        <v>772</v>
      </c>
      <c r="J3503" s="264" t="s">
        <v>22336</v>
      </c>
      <c r="K3503" s="264" t="s">
        <v>22338</v>
      </c>
    </row>
    <row r="3504" spans="1:11" ht="25.5" x14ac:dyDescent="0.2">
      <c r="A3504" s="261">
        <v>89860</v>
      </c>
      <c r="B3504" s="262" t="s">
        <v>9084</v>
      </c>
      <c r="C3504" s="263" t="s">
        <v>772</v>
      </c>
      <c r="D3504" s="264" t="s">
        <v>10097</v>
      </c>
      <c r="F3504" s="266"/>
      <c r="G3504" s="261" t="s">
        <v>22339</v>
      </c>
      <c r="H3504" s="262" t="s">
        <v>9084</v>
      </c>
      <c r="I3504" s="263" t="s">
        <v>772</v>
      </c>
      <c r="J3504" s="264" t="s">
        <v>10097</v>
      </c>
      <c r="K3504" s="264" t="s">
        <v>11308</v>
      </c>
    </row>
    <row r="3505" spans="1:11" ht="25.5" x14ac:dyDescent="0.2">
      <c r="A3505" s="261">
        <v>89861</v>
      </c>
      <c r="B3505" s="262" t="s">
        <v>9086</v>
      </c>
      <c r="C3505" s="263" t="s">
        <v>772</v>
      </c>
      <c r="D3505" s="264" t="s">
        <v>21586</v>
      </c>
      <c r="F3505" s="266"/>
      <c r="G3505" s="261" t="s">
        <v>22340</v>
      </c>
      <c r="H3505" s="262" t="s">
        <v>9086</v>
      </c>
      <c r="I3505" s="263" t="s">
        <v>772</v>
      </c>
      <c r="J3505" s="264" t="s">
        <v>21586</v>
      </c>
      <c r="K3505" s="264" t="s">
        <v>20377</v>
      </c>
    </row>
    <row r="3506" spans="1:11" ht="25.5" x14ac:dyDescent="0.2">
      <c r="A3506" s="261">
        <v>89862</v>
      </c>
      <c r="B3506" s="262" t="s">
        <v>9087</v>
      </c>
      <c r="C3506" s="263" t="s">
        <v>772</v>
      </c>
      <c r="D3506" s="264" t="s">
        <v>22341</v>
      </c>
      <c r="F3506" s="266"/>
      <c r="G3506" s="261" t="s">
        <v>22342</v>
      </c>
      <c r="H3506" s="262" t="s">
        <v>9087</v>
      </c>
      <c r="I3506" s="263" t="s">
        <v>772</v>
      </c>
      <c r="J3506" s="264" t="s">
        <v>22341</v>
      </c>
      <c r="K3506" s="264" t="s">
        <v>22343</v>
      </c>
    </row>
    <row r="3507" spans="1:11" ht="25.5" x14ac:dyDescent="0.2">
      <c r="A3507" s="261">
        <v>89863</v>
      </c>
      <c r="B3507" s="262" t="s">
        <v>9088</v>
      </c>
      <c r="C3507" s="263" t="s">
        <v>772</v>
      </c>
      <c r="D3507" s="264" t="s">
        <v>13983</v>
      </c>
      <c r="F3507" s="266"/>
      <c r="G3507" s="261" t="s">
        <v>22344</v>
      </c>
      <c r="H3507" s="262" t="s">
        <v>9088</v>
      </c>
      <c r="I3507" s="263" t="s">
        <v>772</v>
      </c>
      <c r="J3507" s="264" t="s">
        <v>13983</v>
      </c>
      <c r="K3507" s="264" t="s">
        <v>22345</v>
      </c>
    </row>
    <row r="3508" spans="1:11" ht="25.5" x14ac:dyDescent="0.2">
      <c r="A3508" s="261">
        <v>89866</v>
      </c>
      <c r="B3508" s="262" t="s">
        <v>9089</v>
      </c>
      <c r="C3508" s="263" t="s">
        <v>772</v>
      </c>
      <c r="D3508" s="264" t="s">
        <v>12677</v>
      </c>
      <c r="F3508" s="266"/>
      <c r="G3508" s="261" t="s">
        <v>22346</v>
      </c>
      <c r="H3508" s="262" t="s">
        <v>9089</v>
      </c>
      <c r="I3508" s="263" t="s">
        <v>772</v>
      </c>
      <c r="J3508" s="264" t="s">
        <v>12677</v>
      </c>
      <c r="K3508" s="264" t="s">
        <v>4791</v>
      </c>
    </row>
    <row r="3509" spans="1:11" ht="25.5" x14ac:dyDescent="0.2">
      <c r="A3509" s="261">
        <v>89867</v>
      </c>
      <c r="B3509" s="262" t="s">
        <v>9091</v>
      </c>
      <c r="C3509" s="263" t="s">
        <v>772</v>
      </c>
      <c r="D3509" s="264" t="s">
        <v>4321</v>
      </c>
      <c r="F3509" s="266"/>
      <c r="G3509" s="261" t="s">
        <v>22347</v>
      </c>
      <c r="H3509" s="262" t="s">
        <v>9091</v>
      </c>
      <c r="I3509" s="263" t="s">
        <v>772</v>
      </c>
      <c r="J3509" s="264" t="s">
        <v>4321</v>
      </c>
      <c r="K3509" s="264" t="s">
        <v>4962</v>
      </c>
    </row>
    <row r="3510" spans="1:11" ht="25.5" x14ac:dyDescent="0.2">
      <c r="A3510" s="261">
        <v>89868</v>
      </c>
      <c r="B3510" s="262" t="s">
        <v>9093</v>
      </c>
      <c r="C3510" s="263" t="s">
        <v>772</v>
      </c>
      <c r="D3510" s="264" t="s">
        <v>12979</v>
      </c>
      <c r="F3510" s="266"/>
      <c r="G3510" s="261" t="s">
        <v>22348</v>
      </c>
      <c r="H3510" s="262" t="s">
        <v>9093</v>
      </c>
      <c r="I3510" s="263" t="s">
        <v>772</v>
      </c>
      <c r="J3510" s="264" t="s">
        <v>12979</v>
      </c>
      <c r="K3510" s="264" t="s">
        <v>16738</v>
      </c>
    </row>
    <row r="3511" spans="1:11" ht="25.5" x14ac:dyDescent="0.2">
      <c r="A3511" s="261">
        <v>89869</v>
      </c>
      <c r="B3511" s="262" t="s">
        <v>9094</v>
      </c>
      <c r="C3511" s="263" t="s">
        <v>772</v>
      </c>
      <c r="D3511" s="264" t="s">
        <v>8491</v>
      </c>
      <c r="F3511" s="266"/>
      <c r="G3511" s="261" t="s">
        <v>22349</v>
      </c>
      <c r="H3511" s="262" t="s">
        <v>9094</v>
      </c>
      <c r="I3511" s="263" t="s">
        <v>772</v>
      </c>
      <c r="J3511" s="264" t="s">
        <v>8491</v>
      </c>
      <c r="K3511" s="264" t="s">
        <v>13006</v>
      </c>
    </row>
    <row r="3512" spans="1:11" ht="25.5" x14ac:dyDescent="0.2">
      <c r="A3512" s="261">
        <v>89979</v>
      </c>
      <c r="B3512" s="262" t="s">
        <v>9096</v>
      </c>
      <c r="C3512" s="263" t="s">
        <v>772</v>
      </c>
      <c r="D3512" s="264" t="s">
        <v>12301</v>
      </c>
      <c r="F3512" s="266"/>
      <c r="G3512" s="261" t="s">
        <v>22350</v>
      </c>
      <c r="H3512" s="262" t="s">
        <v>9096</v>
      </c>
      <c r="I3512" s="263" t="s">
        <v>772</v>
      </c>
      <c r="J3512" s="264" t="s">
        <v>12301</v>
      </c>
      <c r="K3512" s="264" t="s">
        <v>12932</v>
      </c>
    </row>
    <row r="3513" spans="1:11" ht="25.5" x14ac:dyDescent="0.2">
      <c r="A3513" s="261">
        <v>89980</v>
      </c>
      <c r="B3513" s="262" t="s">
        <v>9097</v>
      </c>
      <c r="C3513" s="263" t="s">
        <v>772</v>
      </c>
      <c r="D3513" s="264" t="s">
        <v>8904</v>
      </c>
      <c r="F3513" s="266"/>
      <c r="G3513" s="261" t="s">
        <v>22351</v>
      </c>
      <c r="H3513" s="262" t="s">
        <v>9097</v>
      </c>
      <c r="I3513" s="263" t="s">
        <v>772</v>
      </c>
      <c r="J3513" s="264" t="s">
        <v>8904</v>
      </c>
      <c r="K3513" s="264" t="s">
        <v>8822</v>
      </c>
    </row>
    <row r="3514" spans="1:11" ht="25.5" x14ac:dyDescent="0.2">
      <c r="A3514" s="261">
        <v>89981</v>
      </c>
      <c r="B3514" s="262" t="s">
        <v>9098</v>
      </c>
      <c r="C3514" s="263" t="s">
        <v>772</v>
      </c>
      <c r="D3514" s="264" t="s">
        <v>4757</v>
      </c>
      <c r="F3514" s="266"/>
      <c r="G3514" s="261" t="s">
        <v>22352</v>
      </c>
      <c r="H3514" s="262" t="s">
        <v>9098</v>
      </c>
      <c r="I3514" s="263" t="s">
        <v>772</v>
      </c>
      <c r="J3514" s="264" t="s">
        <v>4757</v>
      </c>
      <c r="K3514" s="264" t="s">
        <v>5394</v>
      </c>
    </row>
    <row r="3515" spans="1:11" ht="25.5" x14ac:dyDescent="0.2">
      <c r="A3515" s="261">
        <v>90373</v>
      </c>
      <c r="B3515" s="262" t="s">
        <v>9099</v>
      </c>
      <c r="C3515" s="263" t="s">
        <v>772</v>
      </c>
      <c r="D3515" s="264" t="s">
        <v>7797</v>
      </c>
      <c r="F3515" s="266"/>
      <c r="G3515" s="261" t="s">
        <v>22353</v>
      </c>
      <c r="H3515" s="262" t="s">
        <v>9099</v>
      </c>
      <c r="I3515" s="263" t="s">
        <v>772</v>
      </c>
      <c r="J3515" s="264" t="s">
        <v>7797</v>
      </c>
      <c r="K3515" s="264" t="s">
        <v>22274</v>
      </c>
    </row>
    <row r="3516" spans="1:11" ht="25.5" x14ac:dyDescent="0.2">
      <c r="A3516" s="261">
        <v>90374</v>
      </c>
      <c r="B3516" s="262" t="s">
        <v>9101</v>
      </c>
      <c r="C3516" s="263" t="s">
        <v>772</v>
      </c>
      <c r="D3516" s="264" t="s">
        <v>21989</v>
      </c>
      <c r="F3516" s="266"/>
      <c r="G3516" s="261" t="s">
        <v>22354</v>
      </c>
      <c r="H3516" s="262" t="s">
        <v>9101</v>
      </c>
      <c r="I3516" s="263" t="s">
        <v>772</v>
      </c>
      <c r="J3516" s="264" t="s">
        <v>21989</v>
      </c>
      <c r="K3516" s="264" t="s">
        <v>13952</v>
      </c>
    </row>
    <row r="3517" spans="1:11" ht="25.5" x14ac:dyDescent="0.2">
      <c r="A3517" s="261">
        <v>90375</v>
      </c>
      <c r="B3517" s="262" t="s">
        <v>9103</v>
      </c>
      <c r="C3517" s="263" t="s">
        <v>772</v>
      </c>
      <c r="D3517" s="264" t="s">
        <v>8017</v>
      </c>
      <c r="F3517" s="266"/>
      <c r="G3517" s="261" t="s">
        <v>22355</v>
      </c>
      <c r="H3517" s="262" t="s">
        <v>9103</v>
      </c>
      <c r="I3517" s="263" t="s">
        <v>772</v>
      </c>
      <c r="J3517" s="264" t="s">
        <v>8017</v>
      </c>
      <c r="K3517" s="264" t="s">
        <v>14477</v>
      </c>
    </row>
    <row r="3518" spans="1:11" ht="25.5" x14ac:dyDescent="0.2">
      <c r="A3518" s="261">
        <v>92287</v>
      </c>
      <c r="B3518" s="262" t="s">
        <v>9105</v>
      </c>
      <c r="C3518" s="263" t="s">
        <v>772</v>
      </c>
      <c r="D3518" s="264" t="s">
        <v>12670</v>
      </c>
      <c r="F3518" s="266"/>
      <c r="G3518" s="261" t="s">
        <v>22356</v>
      </c>
      <c r="H3518" s="262" t="s">
        <v>9105</v>
      </c>
      <c r="I3518" s="263" t="s">
        <v>772</v>
      </c>
      <c r="J3518" s="264" t="s">
        <v>12670</v>
      </c>
      <c r="K3518" s="264" t="s">
        <v>8802</v>
      </c>
    </row>
    <row r="3519" spans="1:11" ht="25.5" x14ac:dyDescent="0.2">
      <c r="A3519" s="261">
        <v>92288</v>
      </c>
      <c r="B3519" s="262" t="s">
        <v>9107</v>
      </c>
      <c r="C3519" s="263" t="s">
        <v>772</v>
      </c>
      <c r="D3519" s="264" t="s">
        <v>13721</v>
      </c>
      <c r="F3519" s="266"/>
      <c r="G3519" s="261" t="s">
        <v>22357</v>
      </c>
      <c r="H3519" s="262" t="s">
        <v>9107</v>
      </c>
      <c r="I3519" s="263" t="s">
        <v>772</v>
      </c>
      <c r="J3519" s="264" t="s">
        <v>13721</v>
      </c>
      <c r="K3519" s="264" t="s">
        <v>9765</v>
      </c>
    </row>
    <row r="3520" spans="1:11" ht="25.5" x14ac:dyDescent="0.2">
      <c r="A3520" s="261">
        <v>92289</v>
      </c>
      <c r="B3520" s="262" t="s">
        <v>9109</v>
      </c>
      <c r="C3520" s="263" t="s">
        <v>772</v>
      </c>
      <c r="D3520" s="264" t="s">
        <v>22358</v>
      </c>
      <c r="F3520" s="266"/>
      <c r="G3520" s="261" t="s">
        <v>22359</v>
      </c>
      <c r="H3520" s="262" t="s">
        <v>9109</v>
      </c>
      <c r="I3520" s="263" t="s">
        <v>772</v>
      </c>
      <c r="J3520" s="264" t="s">
        <v>22358</v>
      </c>
      <c r="K3520" s="264" t="s">
        <v>22360</v>
      </c>
    </row>
    <row r="3521" spans="1:11" ht="25.5" x14ac:dyDescent="0.2">
      <c r="A3521" s="261">
        <v>92290</v>
      </c>
      <c r="B3521" s="262" t="s">
        <v>9111</v>
      </c>
      <c r="C3521" s="263" t="s">
        <v>772</v>
      </c>
      <c r="D3521" s="264" t="s">
        <v>22361</v>
      </c>
      <c r="F3521" s="266"/>
      <c r="G3521" s="261" t="s">
        <v>22362</v>
      </c>
      <c r="H3521" s="262" t="s">
        <v>9111</v>
      </c>
      <c r="I3521" s="263" t="s">
        <v>772</v>
      </c>
      <c r="J3521" s="264" t="s">
        <v>22361</v>
      </c>
      <c r="K3521" s="264" t="s">
        <v>12698</v>
      </c>
    </row>
    <row r="3522" spans="1:11" ht="25.5" x14ac:dyDescent="0.2">
      <c r="A3522" s="261">
        <v>92291</v>
      </c>
      <c r="B3522" s="262" t="s">
        <v>9112</v>
      </c>
      <c r="C3522" s="263" t="s">
        <v>772</v>
      </c>
      <c r="D3522" s="264" t="s">
        <v>14505</v>
      </c>
      <c r="F3522" s="266"/>
      <c r="G3522" s="261" t="s">
        <v>22363</v>
      </c>
      <c r="H3522" s="262" t="s">
        <v>9112</v>
      </c>
      <c r="I3522" s="263" t="s">
        <v>772</v>
      </c>
      <c r="J3522" s="264" t="s">
        <v>14505</v>
      </c>
      <c r="K3522" s="264" t="s">
        <v>22364</v>
      </c>
    </row>
    <row r="3523" spans="1:11" ht="25.5" x14ac:dyDescent="0.2">
      <c r="A3523" s="261">
        <v>92292</v>
      </c>
      <c r="B3523" s="262" t="s">
        <v>9113</v>
      </c>
      <c r="C3523" s="263" t="s">
        <v>772</v>
      </c>
      <c r="D3523" s="264" t="s">
        <v>22365</v>
      </c>
      <c r="F3523" s="266"/>
      <c r="G3523" s="261" t="s">
        <v>22366</v>
      </c>
      <c r="H3523" s="262" t="s">
        <v>9113</v>
      </c>
      <c r="I3523" s="263" t="s">
        <v>772</v>
      </c>
      <c r="J3523" s="264" t="s">
        <v>22365</v>
      </c>
      <c r="K3523" s="264" t="s">
        <v>22367</v>
      </c>
    </row>
    <row r="3524" spans="1:11" ht="25.5" x14ac:dyDescent="0.2">
      <c r="A3524" s="261">
        <v>92293</v>
      </c>
      <c r="B3524" s="262" t="s">
        <v>9114</v>
      </c>
      <c r="C3524" s="263" t="s">
        <v>772</v>
      </c>
      <c r="D3524" s="264" t="s">
        <v>20032</v>
      </c>
      <c r="F3524" s="266"/>
      <c r="G3524" s="261" t="s">
        <v>22368</v>
      </c>
      <c r="H3524" s="262" t="s">
        <v>9114</v>
      </c>
      <c r="I3524" s="263" t="s">
        <v>772</v>
      </c>
      <c r="J3524" s="264" t="s">
        <v>20032</v>
      </c>
      <c r="K3524" s="264" t="s">
        <v>7228</v>
      </c>
    </row>
    <row r="3525" spans="1:11" ht="25.5" x14ac:dyDescent="0.2">
      <c r="A3525" s="261">
        <v>92294</v>
      </c>
      <c r="B3525" s="262" t="s">
        <v>9115</v>
      </c>
      <c r="C3525" s="263" t="s">
        <v>772</v>
      </c>
      <c r="D3525" s="264" t="s">
        <v>12901</v>
      </c>
      <c r="F3525" s="266"/>
      <c r="G3525" s="261" t="s">
        <v>22369</v>
      </c>
      <c r="H3525" s="262" t="s">
        <v>9115</v>
      </c>
      <c r="I3525" s="263" t="s">
        <v>772</v>
      </c>
      <c r="J3525" s="264" t="s">
        <v>12901</v>
      </c>
      <c r="K3525" s="264" t="s">
        <v>10087</v>
      </c>
    </row>
    <row r="3526" spans="1:11" ht="25.5" x14ac:dyDescent="0.2">
      <c r="A3526" s="261">
        <v>92295</v>
      </c>
      <c r="B3526" s="262" t="s">
        <v>9116</v>
      </c>
      <c r="C3526" s="263" t="s">
        <v>772</v>
      </c>
      <c r="D3526" s="264" t="s">
        <v>7575</v>
      </c>
      <c r="F3526" s="266"/>
      <c r="G3526" s="261" t="s">
        <v>22370</v>
      </c>
      <c r="H3526" s="262" t="s">
        <v>9116</v>
      </c>
      <c r="I3526" s="263" t="s">
        <v>772</v>
      </c>
      <c r="J3526" s="264" t="s">
        <v>7575</v>
      </c>
      <c r="K3526" s="264" t="s">
        <v>17589</v>
      </c>
    </row>
    <row r="3527" spans="1:11" ht="25.5" x14ac:dyDescent="0.2">
      <c r="A3527" s="261">
        <v>92296</v>
      </c>
      <c r="B3527" s="262" t="s">
        <v>9118</v>
      </c>
      <c r="C3527" s="263" t="s">
        <v>772</v>
      </c>
      <c r="D3527" s="264" t="s">
        <v>5135</v>
      </c>
      <c r="F3527" s="266"/>
      <c r="G3527" s="261" t="s">
        <v>22371</v>
      </c>
      <c r="H3527" s="262" t="s">
        <v>9118</v>
      </c>
      <c r="I3527" s="263" t="s">
        <v>772</v>
      </c>
      <c r="J3527" s="264" t="s">
        <v>5135</v>
      </c>
      <c r="K3527" s="264" t="s">
        <v>22372</v>
      </c>
    </row>
    <row r="3528" spans="1:11" ht="25.5" x14ac:dyDescent="0.2">
      <c r="A3528" s="261">
        <v>92297</v>
      </c>
      <c r="B3528" s="262" t="s">
        <v>9119</v>
      </c>
      <c r="C3528" s="263" t="s">
        <v>772</v>
      </c>
      <c r="D3528" s="264" t="s">
        <v>8693</v>
      </c>
      <c r="F3528" s="266"/>
      <c r="G3528" s="261" t="s">
        <v>22373</v>
      </c>
      <c r="H3528" s="262" t="s">
        <v>9119</v>
      </c>
      <c r="I3528" s="263" t="s">
        <v>772</v>
      </c>
      <c r="J3528" s="264" t="s">
        <v>8693</v>
      </c>
      <c r="K3528" s="264" t="s">
        <v>6021</v>
      </c>
    </row>
    <row r="3529" spans="1:11" ht="25.5" x14ac:dyDescent="0.2">
      <c r="A3529" s="261">
        <v>92298</v>
      </c>
      <c r="B3529" s="262" t="s">
        <v>9120</v>
      </c>
      <c r="C3529" s="263" t="s">
        <v>772</v>
      </c>
      <c r="D3529" s="264" t="s">
        <v>12834</v>
      </c>
      <c r="F3529" s="266"/>
      <c r="G3529" s="261" t="s">
        <v>22374</v>
      </c>
      <c r="H3529" s="262" t="s">
        <v>9120</v>
      </c>
      <c r="I3529" s="263" t="s">
        <v>772</v>
      </c>
      <c r="J3529" s="264" t="s">
        <v>12834</v>
      </c>
      <c r="K3529" s="264" t="s">
        <v>22375</v>
      </c>
    </row>
    <row r="3530" spans="1:11" ht="25.5" x14ac:dyDescent="0.2">
      <c r="A3530" s="261">
        <v>92299</v>
      </c>
      <c r="B3530" s="262" t="s">
        <v>9121</v>
      </c>
      <c r="C3530" s="263" t="s">
        <v>772</v>
      </c>
      <c r="D3530" s="264" t="s">
        <v>22376</v>
      </c>
      <c r="F3530" s="266"/>
      <c r="G3530" s="261" t="s">
        <v>22377</v>
      </c>
      <c r="H3530" s="262" t="s">
        <v>9121</v>
      </c>
      <c r="I3530" s="263" t="s">
        <v>772</v>
      </c>
      <c r="J3530" s="264" t="s">
        <v>22376</v>
      </c>
      <c r="K3530" s="264" t="s">
        <v>16157</v>
      </c>
    </row>
    <row r="3531" spans="1:11" ht="25.5" x14ac:dyDescent="0.2">
      <c r="A3531" s="261">
        <v>92300</v>
      </c>
      <c r="B3531" s="262" t="s">
        <v>9123</v>
      </c>
      <c r="C3531" s="263" t="s">
        <v>772</v>
      </c>
      <c r="D3531" s="264" t="s">
        <v>14679</v>
      </c>
      <c r="F3531" s="266"/>
      <c r="G3531" s="261" t="s">
        <v>22378</v>
      </c>
      <c r="H3531" s="262" t="s">
        <v>9123</v>
      </c>
      <c r="I3531" s="263" t="s">
        <v>772</v>
      </c>
      <c r="J3531" s="264" t="s">
        <v>14679</v>
      </c>
      <c r="K3531" s="264" t="s">
        <v>9795</v>
      </c>
    </row>
    <row r="3532" spans="1:11" ht="25.5" x14ac:dyDescent="0.2">
      <c r="A3532" s="261">
        <v>92301</v>
      </c>
      <c r="B3532" s="262" t="s">
        <v>9125</v>
      </c>
      <c r="C3532" s="263" t="s">
        <v>772</v>
      </c>
      <c r="D3532" s="264" t="s">
        <v>20944</v>
      </c>
      <c r="F3532" s="266"/>
      <c r="G3532" s="261" t="s">
        <v>22379</v>
      </c>
      <c r="H3532" s="262" t="s">
        <v>9125</v>
      </c>
      <c r="I3532" s="263" t="s">
        <v>772</v>
      </c>
      <c r="J3532" s="264" t="s">
        <v>20944</v>
      </c>
      <c r="K3532" s="264" t="s">
        <v>4843</v>
      </c>
    </row>
    <row r="3533" spans="1:11" ht="25.5" x14ac:dyDescent="0.2">
      <c r="A3533" s="261">
        <v>92302</v>
      </c>
      <c r="B3533" s="262" t="s">
        <v>9126</v>
      </c>
      <c r="C3533" s="263" t="s">
        <v>772</v>
      </c>
      <c r="D3533" s="264" t="s">
        <v>22380</v>
      </c>
      <c r="F3533" s="266"/>
      <c r="G3533" s="261" t="s">
        <v>22381</v>
      </c>
      <c r="H3533" s="262" t="s">
        <v>9126</v>
      </c>
      <c r="I3533" s="263" t="s">
        <v>772</v>
      </c>
      <c r="J3533" s="264" t="s">
        <v>22380</v>
      </c>
      <c r="K3533" s="264" t="s">
        <v>12984</v>
      </c>
    </row>
    <row r="3534" spans="1:11" ht="25.5" x14ac:dyDescent="0.2">
      <c r="A3534" s="261">
        <v>92303</v>
      </c>
      <c r="B3534" s="262" t="s">
        <v>9128</v>
      </c>
      <c r="C3534" s="263" t="s">
        <v>772</v>
      </c>
      <c r="D3534" s="264" t="s">
        <v>22382</v>
      </c>
      <c r="F3534" s="266"/>
      <c r="G3534" s="261" t="s">
        <v>22383</v>
      </c>
      <c r="H3534" s="262" t="s">
        <v>9128</v>
      </c>
      <c r="I3534" s="263" t="s">
        <v>772</v>
      </c>
      <c r="J3534" s="264" t="s">
        <v>22382</v>
      </c>
      <c r="K3534" s="264" t="s">
        <v>22384</v>
      </c>
    </row>
    <row r="3535" spans="1:11" ht="25.5" x14ac:dyDescent="0.2">
      <c r="A3535" s="261">
        <v>92304</v>
      </c>
      <c r="B3535" s="262" t="s">
        <v>9129</v>
      </c>
      <c r="C3535" s="263" t="s">
        <v>772</v>
      </c>
      <c r="D3535" s="264" t="s">
        <v>22385</v>
      </c>
      <c r="F3535" s="266"/>
      <c r="G3535" s="261" t="s">
        <v>22386</v>
      </c>
      <c r="H3535" s="262" t="s">
        <v>9129</v>
      </c>
      <c r="I3535" s="263" t="s">
        <v>772</v>
      </c>
      <c r="J3535" s="264" t="s">
        <v>22385</v>
      </c>
      <c r="K3535" s="264" t="s">
        <v>18323</v>
      </c>
    </row>
    <row r="3536" spans="1:11" ht="25.5" x14ac:dyDescent="0.2">
      <c r="A3536" s="261">
        <v>92311</v>
      </c>
      <c r="B3536" s="262" t="s">
        <v>9130</v>
      </c>
      <c r="C3536" s="263" t="s">
        <v>772</v>
      </c>
      <c r="D3536" s="264" t="s">
        <v>4417</v>
      </c>
      <c r="F3536" s="266"/>
      <c r="G3536" s="261" t="s">
        <v>22387</v>
      </c>
      <c r="H3536" s="262" t="s">
        <v>9130</v>
      </c>
      <c r="I3536" s="263" t="s">
        <v>772</v>
      </c>
      <c r="J3536" s="264" t="s">
        <v>4417</v>
      </c>
      <c r="K3536" s="264" t="s">
        <v>13286</v>
      </c>
    </row>
    <row r="3537" spans="1:11" ht="25.5" x14ac:dyDescent="0.2">
      <c r="A3537" s="261">
        <v>92312</v>
      </c>
      <c r="B3537" s="262" t="s">
        <v>9132</v>
      </c>
      <c r="C3537" s="263" t="s">
        <v>772</v>
      </c>
      <c r="D3537" s="264" t="s">
        <v>22388</v>
      </c>
      <c r="F3537" s="266"/>
      <c r="G3537" s="261" t="s">
        <v>22389</v>
      </c>
      <c r="H3537" s="262" t="s">
        <v>9132</v>
      </c>
      <c r="I3537" s="263" t="s">
        <v>772</v>
      </c>
      <c r="J3537" s="264" t="s">
        <v>22388</v>
      </c>
      <c r="K3537" s="264" t="s">
        <v>7456</v>
      </c>
    </row>
    <row r="3538" spans="1:11" ht="25.5" x14ac:dyDescent="0.2">
      <c r="A3538" s="261">
        <v>92313</v>
      </c>
      <c r="B3538" s="262" t="s">
        <v>9134</v>
      </c>
      <c r="C3538" s="263" t="s">
        <v>772</v>
      </c>
      <c r="D3538" s="264" t="s">
        <v>6452</v>
      </c>
      <c r="F3538" s="266"/>
      <c r="G3538" s="261" t="s">
        <v>22390</v>
      </c>
      <c r="H3538" s="262" t="s">
        <v>9134</v>
      </c>
      <c r="I3538" s="263" t="s">
        <v>772</v>
      </c>
      <c r="J3538" s="264" t="s">
        <v>6452</v>
      </c>
      <c r="K3538" s="264" t="s">
        <v>16432</v>
      </c>
    </row>
    <row r="3539" spans="1:11" ht="25.5" x14ac:dyDescent="0.2">
      <c r="A3539" s="261">
        <v>92314</v>
      </c>
      <c r="B3539" s="262" t="s">
        <v>9136</v>
      </c>
      <c r="C3539" s="263" t="s">
        <v>772</v>
      </c>
      <c r="D3539" s="264" t="s">
        <v>7178</v>
      </c>
      <c r="F3539" s="266"/>
      <c r="G3539" s="261" t="s">
        <v>22391</v>
      </c>
      <c r="H3539" s="262" t="s">
        <v>9136</v>
      </c>
      <c r="I3539" s="263" t="s">
        <v>772</v>
      </c>
      <c r="J3539" s="264" t="s">
        <v>7178</v>
      </c>
      <c r="K3539" s="264" t="s">
        <v>20102</v>
      </c>
    </row>
    <row r="3540" spans="1:11" ht="25.5" x14ac:dyDescent="0.2">
      <c r="A3540" s="261">
        <v>92315</v>
      </c>
      <c r="B3540" s="262" t="s">
        <v>9137</v>
      </c>
      <c r="C3540" s="263" t="s">
        <v>772</v>
      </c>
      <c r="D3540" s="264" t="s">
        <v>7067</v>
      </c>
      <c r="F3540" s="266"/>
      <c r="G3540" s="261" t="s">
        <v>22392</v>
      </c>
      <c r="H3540" s="262" t="s">
        <v>9137</v>
      </c>
      <c r="I3540" s="263" t="s">
        <v>772</v>
      </c>
      <c r="J3540" s="264" t="s">
        <v>7067</v>
      </c>
      <c r="K3540" s="264" t="s">
        <v>10281</v>
      </c>
    </row>
    <row r="3541" spans="1:11" ht="25.5" x14ac:dyDescent="0.2">
      <c r="A3541" s="261">
        <v>92316</v>
      </c>
      <c r="B3541" s="262" t="s">
        <v>9138</v>
      </c>
      <c r="C3541" s="263" t="s">
        <v>772</v>
      </c>
      <c r="D3541" s="264" t="s">
        <v>9019</v>
      </c>
      <c r="F3541" s="266"/>
      <c r="G3541" s="261" t="s">
        <v>22393</v>
      </c>
      <c r="H3541" s="262" t="s">
        <v>9138</v>
      </c>
      <c r="I3541" s="263" t="s">
        <v>772</v>
      </c>
      <c r="J3541" s="264" t="s">
        <v>9019</v>
      </c>
      <c r="K3541" s="264" t="s">
        <v>14721</v>
      </c>
    </row>
    <row r="3542" spans="1:11" ht="25.5" x14ac:dyDescent="0.2">
      <c r="A3542" s="261">
        <v>92317</v>
      </c>
      <c r="B3542" s="262" t="s">
        <v>9140</v>
      </c>
      <c r="C3542" s="263" t="s">
        <v>772</v>
      </c>
      <c r="D3542" s="264" t="s">
        <v>4193</v>
      </c>
      <c r="F3542" s="266"/>
      <c r="G3542" s="261" t="s">
        <v>22394</v>
      </c>
      <c r="H3542" s="262" t="s">
        <v>9140</v>
      </c>
      <c r="I3542" s="263" t="s">
        <v>772</v>
      </c>
      <c r="J3542" s="264" t="s">
        <v>4193</v>
      </c>
      <c r="K3542" s="264" t="s">
        <v>13625</v>
      </c>
    </row>
    <row r="3543" spans="1:11" ht="25.5" x14ac:dyDescent="0.2">
      <c r="A3543" s="261">
        <v>92318</v>
      </c>
      <c r="B3543" s="262" t="s">
        <v>9141</v>
      </c>
      <c r="C3543" s="263" t="s">
        <v>772</v>
      </c>
      <c r="D3543" s="264" t="s">
        <v>14398</v>
      </c>
      <c r="F3543" s="266"/>
      <c r="G3543" s="261" t="s">
        <v>22395</v>
      </c>
      <c r="H3543" s="262" t="s">
        <v>9141</v>
      </c>
      <c r="I3543" s="263" t="s">
        <v>772</v>
      </c>
      <c r="J3543" s="264" t="s">
        <v>14398</v>
      </c>
      <c r="K3543" s="264" t="s">
        <v>13516</v>
      </c>
    </row>
    <row r="3544" spans="1:11" ht="25.5" x14ac:dyDescent="0.2">
      <c r="A3544" s="261">
        <v>92319</v>
      </c>
      <c r="B3544" s="262" t="s">
        <v>9143</v>
      </c>
      <c r="C3544" s="263" t="s">
        <v>772</v>
      </c>
      <c r="D3544" s="264" t="s">
        <v>10931</v>
      </c>
      <c r="F3544" s="266"/>
      <c r="G3544" s="261" t="s">
        <v>22396</v>
      </c>
      <c r="H3544" s="262" t="s">
        <v>9143</v>
      </c>
      <c r="I3544" s="263" t="s">
        <v>772</v>
      </c>
      <c r="J3544" s="264" t="s">
        <v>10931</v>
      </c>
      <c r="K3544" s="264" t="s">
        <v>13737</v>
      </c>
    </row>
    <row r="3545" spans="1:11" ht="25.5" x14ac:dyDescent="0.2">
      <c r="A3545" s="261">
        <v>92326</v>
      </c>
      <c r="B3545" s="262" t="s">
        <v>9144</v>
      </c>
      <c r="C3545" s="263" t="s">
        <v>772</v>
      </c>
      <c r="D3545" s="264" t="s">
        <v>4771</v>
      </c>
      <c r="F3545" s="266"/>
      <c r="G3545" s="261" t="s">
        <v>22397</v>
      </c>
      <c r="H3545" s="262" t="s">
        <v>9144</v>
      </c>
      <c r="I3545" s="263" t="s">
        <v>772</v>
      </c>
      <c r="J3545" s="264" t="s">
        <v>4771</v>
      </c>
      <c r="K3545" s="264" t="s">
        <v>5371</v>
      </c>
    </row>
    <row r="3546" spans="1:11" ht="25.5" x14ac:dyDescent="0.2">
      <c r="A3546" s="261">
        <v>92327</v>
      </c>
      <c r="B3546" s="262" t="s">
        <v>9145</v>
      </c>
      <c r="C3546" s="263" t="s">
        <v>772</v>
      </c>
      <c r="D3546" s="264" t="s">
        <v>14691</v>
      </c>
      <c r="F3546" s="266"/>
      <c r="G3546" s="261" t="s">
        <v>22398</v>
      </c>
      <c r="H3546" s="262" t="s">
        <v>9145</v>
      </c>
      <c r="I3546" s="263" t="s">
        <v>772</v>
      </c>
      <c r="J3546" s="264" t="s">
        <v>14691</v>
      </c>
      <c r="K3546" s="264" t="s">
        <v>9646</v>
      </c>
    </row>
    <row r="3547" spans="1:11" ht="25.5" x14ac:dyDescent="0.2">
      <c r="A3547" s="261">
        <v>92328</v>
      </c>
      <c r="B3547" s="262" t="s">
        <v>9146</v>
      </c>
      <c r="C3547" s="263" t="s">
        <v>772</v>
      </c>
      <c r="D3547" s="264" t="s">
        <v>7729</v>
      </c>
      <c r="F3547" s="266"/>
      <c r="G3547" s="261" t="s">
        <v>22399</v>
      </c>
      <c r="H3547" s="262" t="s">
        <v>9146</v>
      </c>
      <c r="I3547" s="263" t="s">
        <v>772</v>
      </c>
      <c r="J3547" s="264" t="s">
        <v>7729</v>
      </c>
      <c r="K3547" s="264" t="s">
        <v>22400</v>
      </c>
    </row>
    <row r="3548" spans="1:11" ht="25.5" x14ac:dyDescent="0.2">
      <c r="A3548" s="261">
        <v>92329</v>
      </c>
      <c r="B3548" s="262" t="s">
        <v>9147</v>
      </c>
      <c r="C3548" s="263" t="s">
        <v>772</v>
      </c>
      <c r="D3548" s="264" t="s">
        <v>5322</v>
      </c>
      <c r="F3548" s="266"/>
      <c r="G3548" s="261" t="s">
        <v>22401</v>
      </c>
      <c r="H3548" s="262" t="s">
        <v>9147</v>
      </c>
      <c r="I3548" s="263" t="s">
        <v>772</v>
      </c>
      <c r="J3548" s="264" t="s">
        <v>5322</v>
      </c>
      <c r="K3548" s="264" t="s">
        <v>5652</v>
      </c>
    </row>
    <row r="3549" spans="1:11" ht="25.5" x14ac:dyDescent="0.2">
      <c r="A3549" s="261">
        <v>92330</v>
      </c>
      <c r="B3549" s="262" t="s">
        <v>9148</v>
      </c>
      <c r="C3549" s="263" t="s">
        <v>772</v>
      </c>
      <c r="D3549" s="264" t="s">
        <v>7207</v>
      </c>
      <c r="F3549" s="266"/>
      <c r="G3549" s="261" t="s">
        <v>22402</v>
      </c>
      <c r="H3549" s="262" t="s">
        <v>9148</v>
      </c>
      <c r="I3549" s="263" t="s">
        <v>772</v>
      </c>
      <c r="J3549" s="264" t="s">
        <v>7207</v>
      </c>
      <c r="K3549" s="264" t="s">
        <v>9841</v>
      </c>
    </row>
    <row r="3550" spans="1:11" ht="25.5" x14ac:dyDescent="0.2">
      <c r="A3550" s="261">
        <v>92331</v>
      </c>
      <c r="B3550" s="262" t="s">
        <v>9149</v>
      </c>
      <c r="C3550" s="263" t="s">
        <v>772</v>
      </c>
      <c r="D3550" s="264" t="s">
        <v>8233</v>
      </c>
      <c r="F3550" s="266"/>
      <c r="G3550" s="261" t="s">
        <v>22403</v>
      </c>
      <c r="H3550" s="262" t="s">
        <v>9149</v>
      </c>
      <c r="I3550" s="263" t="s">
        <v>772</v>
      </c>
      <c r="J3550" s="264" t="s">
        <v>8233</v>
      </c>
      <c r="K3550" s="264" t="s">
        <v>9356</v>
      </c>
    </row>
    <row r="3551" spans="1:11" ht="25.5" x14ac:dyDescent="0.2">
      <c r="A3551" s="261">
        <v>92332</v>
      </c>
      <c r="B3551" s="262" t="s">
        <v>9150</v>
      </c>
      <c r="C3551" s="263" t="s">
        <v>772</v>
      </c>
      <c r="D3551" s="264" t="s">
        <v>11865</v>
      </c>
      <c r="F3551" s="266"/>
      <c r="G3551" s="261" t="s">
        <v>22404</v>
      </c>
      <c r="H3551" s="262" t="s">
        <v>9150</v>
      </c>
      <c r="I3551" s="263" t="s">
        <v>772</v>
      </c>
      <c r="J3551" s="264" t="s">
        <v>11865</v>
      </c>
      <c r="K3551" s="264" t="s">
        <v>5277</v>
      </c>
    </row>
    <row r="3552" spans="1:11" ht="25.5" x14ac:dyDescent="0.2">
      <c r="A3552" s="261">
        <v>92333</v>
      </c>
      <c r="B3552" s="262" t="s">
        <v>9151</v>
      </c>
      <c r="C3552" s="263" t="s">
        <v>772</v>
      </c>
      <c r="D3552" s="264" t="s">
        <v>13382</v>
      </c>
      <c r="F3552" s="266"/>
      <c r="G3552" s="261" t="s">
        <v>22405</v>
      </c>
      <c r="H3552" s="262" t="s">
        <v>9151</v>
      </c>
      <c r="I3552" s="263" t="s">
        <v>772</v>
      </c>
      <c r="J3552" s="264" t="s">
        <v>13382</v>
      </c>
      <c r="K3552" s="264" t="s">
        <v>14415</v>
      </c>
    </row>
    <row r="3553" spans="1:11" ht="25.5" x14ac:dyDescent="0.2">
      <c r="A3553" s="261">
        <v>92334</v>
      </c>
      <c r="B3553" s="262" t="s">
        <v>9152</v>
      </c>
      <c r="C3553" s="263" t="s">
        <v>772</v>
      </c>
      <c r="D3553" s="264" t="s">
        <v>14706</v>
      </c>
      <c r="F3553" s="266"/>
      <c r="G3553" s="261" t="s">
        <v>22406</v>
      </c>
      <c r="H3553" s="262" t="s">
        <v>9152</v>
      </c>
      <c r="I3553" s="263" t="s">
        <v>772</v>
      </c>
      <c r="J3553" s="264" t="s">
        <v>14706</v>
      </c>
      <c r="K3553" s="264" t="s">
        <v>18143</v>
      </c>
    </row>
    <row r="3554" spans="1:11" ht="25.5" x14ac:dyDescent="0.2">
      <c r="A3554" s="261">
        <v>92344</v>
      </c>
      <c r="B3554" s="262" t="s">
        <v>9153</v>
      </c>
      <c r="C3554" s="263" t="s">
        <v>772</v>
      </c>
      <c r="D3554" s="264" t="s">
        <v>6913</v>
      </c>
      <c r="F3554" s="266"/>
      <c r="G3554" s="261" t="s">
        <v>22407</v>
      </c>
      <c r="H3554" s="262" t="s">
        <v>9153</v>
      </c>
      <c r="I3554" s="263" t="s">
        <v>772</v>
      </c>
      <c r="J3554" s="264" t="s">
        <v>6913</v>
      </c>
      <c r="K3554" s="264" t="s">
        <v>5705</v>
      </c>
    </row>
    <row r="3555" spans="1:11" ht="25.5" x14ac:dyDescent="0.2">
      <c r="A3555" s="261">
        <v>92345</v>
      </c>
      <c r="B3555" s="262" t="s">
        <v>9154</v>
      </c>
      <c r="C3555" s="263" t="s">
        <v>772</v>
      </c>
      <c r="D3555" s="264" t="s">
        <v>16288</v>
      </c>
      <c r="F3555" s="266"/>
      <c r="G3555" s="261" t="s">
        <v>22408</v>
      </c>
      <c r="H3555" s="262" t="s">
        <v>9154</v>
      </c>
      <c r="I3555" s="263" t="s">
        <v>772</v>
      </c>
      <c r="J3555" s="264" t="s">
        <v>16288</v>
      </c>
      <c r="K3555" s="264" t="s">
        <v>14187</v>
      </c>
    </row>
    <row r="3556" spans="1:11" ht="25.5" x14ac:dyDescent="0.2">
      <c r="A3556" s="261">
        <v>92346</v>
      </c>
      <c r="B3556" s="262" t="s">
        <v>9155</v>
      </c>
      <c r="C3556" s="263" t="s">
        <v>772</v>
      </c>
      <c r="D3556" s="264" t="s">
        <v>22409</v>
      </c>
      <c r="F3556" s="266"/>
      <c r="G3556" s="261" t="s">
        <v>22410</v>
      </c>
      <c r="H3556" s="262" t="s">
        <v>9155</v>
      </c>
      <c r="I3556" s="263" t="s">
        <v>772</v>
      </c>
      <c r="J3556" s="264" t="s">
        <v>22409</v>
      </c>
      <c r="K3556" s="264" t="s">
        <v>22411</v>
      </c>
    </row>
    <row r="3557" spans="1:11" ht="25.5" x14ac:dyDescent="0.2">
      <c r="A3557" s="261">
        <v>92347</v>
      </c>
      <c r="B3557" s="262" t="s">
        <v>9156</v>
      </c>
      <c r="C3557" s="263" t="s">
        <v>772</v>
      </c>
      <c r="D3557" s="264" t="s">
        <v>14281</v>
      </c>
      <c r="F3557" s="266"/>
      <c r="G3557" s="261" t="s">
        <v>22412</v>
      </c>
      <c r="H3557" s="262" t="s">
        <v>9156</v>
      </c>
      <c r="I3557" s="263" t="s">
        <v>772</v>
      </c>
      <c r="J3557" s="264" t="s">
        <v>14281</v>
      </c>
      <c r="K3557" s="264" t="s">
        <v>18931</v>
      </c>
    </row>
    <row r="3558" spans="1:11" ht="25.5" x14ac:dyDescent="0.2">
      <c r="A3558" s="261">
        <v>92348</v>
      </c>
      <c r="B3558" s="262" t="s">
        <v>9157</v>
      </c>
      <c r="C3558" s="263" t="s">
        <v>772</v>
      </c>
      <c r="D3558" s="264" t="s">
        <v>22413</v>
      </c>
      <c r="F3558" s="266"/>
      <c r="G3558" s="261" t="s">
        <v>22414</v>
      </c>
      <c r="H3558" s="262" t="s">
        <v>9157</v>
      </c>
      <c r="I3558" s="263" t="s">
        <v>772</v>
      </c>
      <c r="J3558" s="264" t="s">
        <v>22413</v>
      </c>
      <c r="K3558" s="264" t="s">
        <v>14672</v>
      </c>
    </row>
    <row r="3559" spans="1:11" ht="25.5" x14ac:dyDescent="0.2">
      <c r="A3559" s="261">
        <v>92349</v>
      </c>
      <c r="B3559" s="262" t="s">
        <v>9158</v>
      </c>
      <c r="C3559" s="263" t="s">
        <v>772</v>
      </c>
      <c r="D3559" s="264" t="s">
        <v>22415</v>
      </c>
      <c r="F3559" s="266"/>
      <c r="G3559" s="261" t="s">
        <v>22416</v>
      </c>
      <c r="H3559" s="262" t="s">
        <v>9158</v>
      </c>
      <c r="I3559" s="263" t="s">
        <v>772</v>
      </c>
      <c r="J3559" s="264" t="s">
        <v>22415</v>
      </c>
      <c r="K3559" s="264" t="s">
        <v>22417</v>
      </c>
    </row>
    <row r="3560" spans="1:11" ht="25.5" x14ac:dyDescent="0.2">
      <c r="A3560" s="261">
        <v>92350</v>
      </c>
      <c r="B3560" s="262" t="s">
        <v>9159</v>
      </c>
      <c r="C3560" s="263" t="s">
        <v>772</v>
      </c>
      <c r="D3560" s="264" t="s">
        <v>22418</v>
      </c>
      <c r="F3560" s="266"/>
      <c r="G3560" s="261" t="s">
        <v>22419</v>
      </c>
      <c r="H3560" s="262" t="s">
        <v>9159</v>
      </c>
      <c r="I3560" s="263" t="s">
        <v>772</v>
      </c>
      <c r="J3560" s="264" t="s">
        <v>22418</v>
      </c>
      <c r="K3560" s="264" t="s">
        <v>22420</v>
      </c>
    </row>
    <row r="3561" spans="1:11" ht="25.5" x14ac:dyDescent="0.2">
      <c r="A3561" s="261">
        <v>92351</v>
      </c>
      <c r="B3561" s="262" t="s">
        <v>9160</v>
      </c>
      <c r="C3561" s="263" t="s">
        <v>772</v>
      </c>
      <c r="D3561" s="264" t="s">
        <v>14476</v>
      </c>
      <c r="F3561" s="266"/>
      <c r="G3561" s="261" t="s">
        <v>22421</v>
      </c>
      <c r="H3561" s="262" t="s">
        <v>9160</v>
      </c>
      <c r="I3561" s="263" t="s">
        <v>772</v>
      </c>
      <c r="J3561" s="264" t="s">
        <v>14476</v>
      </c>
      <c r="K3561" s="264" t="s">
        <v>22422</v>
      </c>
    </row>
    <row r="3562" spans="1:11" ht="25.5" x14ac:dyDescent="0.2">
      <c r="A3562" s="261">
        <v>92352</v>
      </c>
      <c r="B3562" s="262" t="s">
        <v>9161</v>
      </c>
      <c r="C3562" s="263" t="s">
        <v>772</v>
      </c>
      <c r="D3562" s="264" t="s">
        <v>22423</v>
      </c>
      <c r="F3562" s="266"/>
      <c r="G3562" s="261" t="s">
        <v>22424</v>
      </c>
      <c r="H3562" s="262" t="s">
        <v>9161</v>
      </c>
      <c r="I3562" s="263" t="s">
        <v>772</v>
      </c>
      <c r="J3562" s="264" t="s">
        <v>22423</v>
      </c>
      <c r="K3562" s="264" t="s">
        <v>22425</v>
      </c>
    </row>
    <row r="3563" spans="1:11" ht="25.5" x14ac:dyDescent="0.2">
      <c r="A3563" s="261">
        <v>92353</v>
      </c>
      <c r="B3563" s="262" t="s">
        <v>9162</v>
      </c>
      <c r="C3563" s="263" t="s">
        <v>772</v>
      </c>
      <c r="D3563" s="264" t="s">
        <v>22426</v>
      </c>
      <c r="F3563" s="266"/>
      <c r="G3563" s="261" t="s">
        <v>22427</v>
      </c>
      <c r="H3563" s="262" t="s">
        <v>9162</v>
      </c>
      <c r="I3563" s="263" t="s">
        <v>772</v>
      </c>
      <c r="J3563" s="264" t="s">
        <v>22426</v>
      </c>
      <c r="K3563" s="264" t="s">
        <v>22428</v>
      </c>
    </row>
    <row r="3564" spans="1:11" ht="25.5" x14ac:dyDescent="0.2">
      <c r="A3564" s="261">
        <v>92354</v>
      </c>
      <c r="B3564" s="262" t="s">
        <v>9163</v>
      </c>
      <c r="C3564" s="263" t="s">
        <v>772</v>
      </c>
      <c r="D3564" s="264" t="s">
        <v>22429</v>
      </c>
      <c r="F3564" s="266"/>
      <c r="G3564" s="261" t="s">
        <v>22430</v>
      </c>
      <c r="H3564" s="262" t="s">
        <v>9163</v>
      </c>
      <c r="I3564" s="263" t="s">
        <v>772</v>
      </c>
      <c r="J3564" s="264" t="s">
        <v>22429</v>
      </c>
      <c r="K3564" s="264" t="s">
        <v>22431</v>
      </c>
    </row>
    <row r="3565" spans="1:11" ht="25.5" x14ac:dyDescent="0.2">
      <c r="A3565" s="261">
        <v>92355</v>
      </c>
      <c r="B3565" s="262" t="s">
        <v>9164</v>
      </c>
      <c r="C3565" s="263" t="s">
        <v>772</v>
      </c>
      <c r="D3565" s="264" t="s">
        <v>22432</v>
      </c>
      <c r="F3565" s="266"/>
      <c r="G3565" s="261" t="s">
        <v>22433</v>
      </c>
      <c r="H3565" s="262" t="s">
        <v>9164</v>
      </c>
      <c r="I3565" s="263" t="s">
        <v>772</v>
      </c>
      <c r="J3565" s="264" t="s">
        <v>22432</v>
      </c>
      <c r="K3565" s="264" t="s">
        <v>22434</v>
      </c>
    </row>
    <row r="3566" spans="1:11" ht="25.5" x14ac:dyDescent="0.2">
      <c r="A3566" s="261">
        <v>92356</v>
      </c>
      <c r="B3566" s="262" t="s">
        <v>9165</v>
      </c>
      <c r="C3566" s="263" t="s">
        <v>772</v>
      </c>
      <c r="D3566" s="264" t="s">
        <v>22435</v>
      </c>
      <c r="F3566" s="266"/>
      <c r="G3566" s="261" t="s">
        <v>22436</v>
      </c>
      <c r="H3566" s="262" t="s">
        <v>9165</v>
      </c>
      <c r="I3566" s="263" t="s">
        <v>772</v>
      </c>
      <c r="J3566" s="264" t="s">
        <v>22435</v>
      </c>
      <c r="K3566" s="264" t="s">
        <v>22437</v>
      </c>
    </row>
    <row r="3567" spans="1:11" ht="25.5" x14ac:dyDescent="0.2">
      <c r="A3567" s="261">
        <v>92357</v>
      </c>
      <c r="B3567" s="262" t="s">
        <v>9166</v>
      </c>
      <c r="C3567" s="263" t="s">
        <v>772</v>
      </c>
      <c r="D3567" s="264" t="s">
        <v>12619</v>
      </c>
      <c r="F3567" s="266"/>
      <c r="G3567" s="261" t="s">
        <v>22438</v>
      </c>
      <c r="H3567" s="262" t="s">
        <v>9166</v>
      </c>
      <c r="I3567" s="263" t="s">
        <v>772</v>
      </c>
      <c r="J3567" s="264" t="s">
        <v>12619</v>
      </c>
      <c r="K3567" s="264" t="s">
        <v>22439</v>
      </c>
    </row>
    <row r="3568" spans="1:11" ht="25.5" x14ac:dyDescent="0.2">
      <c r="A3568" s="261">
        <v>92358</v>
      </c>
      <c r="B3568" s="262" t="s">
        <v>9167</v>
      </c>
      <c r="C3568" s="263" t="s">
        <v>772</v>
      </c>
      <c r="D3568" s="264" t="s">
        <v>22440</v>
      </c>
      <c r="F3568" s="266"/>
      <c r="G3568" s="261" t="s">
        <v>22441</v>
      </c>
      <c r="H3568" s="262" t="s">
        <v>9167</v>
      </c>
      <c r="I3568" s="263" t="s">
        <v>772</v>
      </c>
      <c r="J3568" s="264" t="s">
        <v>22440</v>
      </c>
      <c r="K3568" s="264" t="s">
        <v>22442</v>
      </c>
    </row>
    <row r="3569" spans="1:11" ht="25.5" x14ac:dyDescent="0.2">
      <c r="A3569" s="261">
        <v>92369</v>
      </c>
      <c r="B3569" s="262" t="s">
        <v>9168</v>
      </c>
      <c r="C3569" s="263" t="s">
        <v>772</v>
      </c>
      <c r="D3569" s="264" t="s">
        <v>5819</v>
      </c>
      <c r="F3569" s="266"/>
      <c r="G3569" s="261" t="s">
        <v>22443</v>
      </c>
      <c r="H3569" s="262" t="s">
        <v>9168</v>
      </c>
      <c r="I3569" s="263" t="s">
        <v>772</v>
      </c>
      <c r="J3569" s="264" t="s">
        <v>5819</v>
      </c>
      <c r="K3569" s="264" t="s">
        <v>13550</v>
      </c>
    </row>
    <row r="3570" spans="1:11" ht="25.5" x14ac:dyDescent="0.2">
      <c r="A3570" s="261">
        <v>92370</v>
      </c>
      <c r="B3570" s="262" t="s">
        <v>9170</v>
      </c>
      <c r="C3570" s="263" t="s">
        <v>772</v>
      </c>
      <c r="D3570" s="264" t="s">
        <v>22444</v>
      </c>
      <c r="F3570" s="266"/>
      <c r="G3570" s="261" t="s">
        <v>22445</v>
      </c>
      <c r="H3570" s="262" t="s">
        <v>9170</v>
      </c>
      <c r="I3570" s="263" t="s">
        <v>772</v>
      </c>
      <c r="J3570" s="264" t="s">
        <v>22444</v>
      </c>
      <c r="K3570" s="264" t="s">
        <v>11380</v>
      </c>
    </row>
    <row r="3571" spans="1:11" ht="25.5" x14ac:dyDescent="0.2">
      <c r="A3571" s="261">
        <v>92371</v>
      </c>
      <c r="B3571" s="262" t="s">
        <v>9172</v>
      </c>
      <c r="C3571" s="263" t="s">
        <v>772</v>
      </c>
      <c r="D3571" s="264" t="s">
        <v>22446</v>
      </c>
      <c r="F3571" s="266"/>
      <c r="G3571" s="261" t="s">
        <v>22447</v>
      </c>
      <c r="H3571" s="262" t="s">
        <v>9172</v>
      </c>
      <c r="I3571" s="263" t="s">
        <v>772</v>
      </c>
      <c r="J3571" s="264" t="s">
        <v>22446</v>
      </c>
      <c r="K3571" s="264" t="s">
        <v>4952</v>
      </c>
    </row>
    <row r="3572" spans="1:11" ht="25.5" x14ac:dyDescent="0.2">
      <c r="A3572" s="261">
        <v>92372</v>
      </c>
      <c r="B3572" s="262" t="s">
        <v>9173</v>
      </c>
      <c r="C3572" s="263" t="s">
        <v>772</v>
      </c>
      <c r="D3572" s="264" t="s">
        <v>22448</v>
      </c>
      <c r="F3572" s="266"/>
      <c r="G3572" s="261" t="s">
        <v>22449</v>
      </c>
      <c r="H3572" s="262" t="s">
        <v>9173</v>
      </c>
      <c r="I3572" s="263" t="s">
        <v>772</v>
      </c>
      <c r="J3572" s="264" t="s">
        <v>22448</v>
      </c>
      <c r="K3572" s="264" t="s">
        <v>21586</v>
      </c>
    </row>
    <row r="3573" spans="1:11" ht="25.5" x14ac:dyDescent="0.2">
      <c r="A3573" s="261">
        <v>92373</v>
      </c>
      <c r="B3573" s="262" t="s">
        <v>9175</v>
      </c>
      <c r="C3573" s="263" t="s">
        <v>772</v>
      </c>
      <c r="D3573" s="264" t="s">
        <v>14621</v>
      </c>
      <c r="F3573" s="266"/>
      <c r="G3573" s="261" t="s">
        <v>22450</v>
      </c>
      <c r="H3573" s="262" t="s">
        <v>9175</v>
      </c>
      <c r="I3573" s="263" t="s">
        <v>772</v>
      </c>
      <c r="J3573" s="264" t="s">
        <v>14621</v>
      </c>
      <c r="K3573" s="264" t="s">
        <v>13235</v>
      </c>
    </row>
    <row r="3574" spans="1:11" ht="25.5" x14ac:dyDescent="0.2">
      <c r="A3574" s="261">
        <v>92374</v>
      </c>
      <c r="B3574" s="262" t="s">
        <v>9176</v>
      </c>
      <c r="C3574" s="263" t="s">
        <v>772</v>
      </c>
      <c r="D3574" s="264" t="s">
        <v>19239</v>
      </c>
      <c r="F3574" s="266"/>
      <c r="G3574" s="261" t="s">
        <v>22451</v>
      </c>
      <c r="H3574" s="262" t="s">
        <v>9176</v>
      </c>
      <c r="I3574" s="263" t="s">
        <v>772</v>
      </c>
      <c r="J3574" s="264" t="s">
        <v>19239</v>
      </c>
      <c r="K3574" s="264" t="s">
        <v>6864</v>
      </c>
    </row>
    <row r="3575" spans="1:11" ht="25.5" x14ac:dyDescent="0.2">
      <c r="A3575" s="261">
        <v>92375</v>
      </c>
      <c r="B3575" s="262" t="s">
        <v>9177</v>
      </c>
      <c r="C3575" s="263" t="s">
        <v>772</v>
      </c>
      <c r="D3575" s="264" t="s">
        <v>12954</v>
      </c>
      <c r="F3575" s="266"/>
      <c r="G3575" s="261" t="s">
        <v>22452</v>
      </c>
      <c r="H3575" s="262" t="s">
        <v>9177</v>
      </c>
      <c r="I3575" s="263" t="s">
        <v>772</v>
      </c>
      <c r="J3575" s="264" t="s">
        <v>12954</v>
      </c>
      <c r="K3575" s="264" t="s">
        <v>4262</v>
      </c>
    </row>
    <row r="3576" spans="1:11" ht="25.5" x14ac:dyDescent="0.2">
      <c r="A3576" s="261">
        <v>92376</v>
      </c>
      <c r="B3576" s="262" t="s">
        <v>9178</v>
      </c>
      <c r="C3576" s="263" t="s">
        <v>772</v>
      </c>
      <c r="D3576" s="264" t="s">
        <v>22453</v>
      </c>
      <c r="F3576" s="266"/>
      <c r="G3576" s="261" t="s">
        <v>22454</v>
      </c>
      <c r="H3576" s="262" t="s">
        <v>9178</v>
      </c>
      <c r="I3576" s="263" t="s">
        <v>772</v>
      </c>
      <c r="J3576" s="264" t="s">
        <v>22453</v>
      </c>
      <c r="K3576" s="264" t="s">
        <v>14350</v>
      </c>
    </row>
    <row r="3577" spans="1:11" ht="25.5" x14ac:dyDescent="0.2">
      <c r="A3577" s="261">
        <v>92377</v>
      </c>
      <c r="B3577" s="262" t="s">
        <v>9179</v>
      </c>
      <c r="C3577" s="263" t="s">
        <v>772</v>
      </c>
      <c r="D3577" s="264" t="s">
        <v>6923</v>
      </c>
      <c r="F3577" s="266"/>
      <c r="G3577" s="261" t="s">
        <v>22455</v>
      </c>
      <c r="H3577" s="262" t="s">
        <v>9179</v>
      </c>
      <c r="I3577" s="263" t="s">
        <v>772</v>
      </c>
      <c r="J3577" s="264" t="s">
        <v>6923</v>
      </c>
      <c r="K3577" s="264" t="s">
        <v>22456</v>
      </c>
    </row>
    <row r="3578" spans="1:11" ht="25.5" x14ac:dyDescent="0.2">
      <c r="A3578" s="261">
        <v>92378</v>
      </c>
      <c r="B3578" s="262" t="s">
        <v>9180</v>
      </c>
      <c r="C3578" s="263" t="s">
        <v>772</v>
      </c>
      <c r="D3578" s="264" t="s">
        <v>22457</v>
      </c>
      <c r="F3578" s="266"/>
      <c r="G3578" s="261" t="s">
        <v>22458</v>
      </c>
      <c r="H3578" s="262" t="s">
        <v>9180</v>
      </c>
      <c r="I3578" s="263" t="s">
        <v>772</v>
      </c>
      <c r="J3578" s="264" t="s">
        <v>22457</v>
      </c>
      <c r="K3578" s="264" t="s">
        <v>22459</v>
      </c>
    </row>
    <row r="3579" spans="1:11" ht="25.5" x14ac:dyDescent="0.2">
      <c r="A3579" s="261">
        <v>92379</v>
      </c>
      <c r="B3579" s="262" t="s">
        <v>9181</v>
      </c>
      <c r="C3579" s="263" t="s">
        <v>772</v>
      </c>
      <c r="D3579" s="264" t="s">
        <v>22460</v>
      </c>
      <c r="F3579" s="266"/>
      <c r="G3579" s="261" t="s">
        <v>22461</v>
      </c>
      <c r="H3579" s="262" t="s">
        <v>9181</v>
      </c>
      <c r="I3579" s="263" t="s">
        <v>772</v>
      </c>
      <c r="J3579" s="264" t="s">
        <v>22460</v>
      </c>
      <c r="K3579" s="264" t="s">
        <v>22462</v>
      </c>
    </row>
    <row r="3580" spans="1:11" ht="25.5" x14ac:dyDescent="0.2">
      <c r="A3580" s="261">
        <v>92380</v>
      </c>
      <c r="B3580" s="262" t="s">
        <v>9182</v>
      </c>
      <c r="C3580" s="263" t="s">
        <v>772</v>
      </c>
      <c r="D3580" s="264" t="s">
        <v>22463</v>
      </c>
      <c r="F3580" s="266"/>
      <c r="G3580" s="261" t="s">
        <v>22464</v>
      </c>
      <c r="H3580" s="262" t="s">
        <v>9182</v>
      </c>
      <c r="I3580" s="263" t="s">
        <v>772</v>
      </c>
      <c r="J3580" s="264" t="s">
        <v>22463</v>
      </c>
      <c r="K3580" s="264" t="s">
        <v>22465</v>
      </c>
    </row>
    <row r="3581" spans="1:11" ht="25.5" x14ac:dyDescent="0.2">
      <c r="A3581" s="261">
        <v>92381</v>
      </c>
      <c r="B3581" s="262" t="s">
        <v>9183</v>
      </c>
      <c r="C3581" s="263" t="s">
        <v>772</v>
      </c>
      <c r="D3581" s="264" t="s">
        <v>22466</v>
      </c>
      <c r="F3581" s="266"/>
      <c r="G3581" s="261" t="s">
        <v>22467</v>
      </c>
      <c r="H3581" s="262" t="s">
        <v>9183</v>
      </c>
      <c r="I3581" s="263" t="s">
        <v>772</v>
      </c>
      <c r="J3581" s="264" t="s">
        <v>22466</v>
      </c>
      <c r="K3581" s="264" t="s">
        <v>22468</v>
      </c>
    </row>
    <row r="3582" spans="1:11" ht="25.5" x14ac:dyDescent="0.2">
      <c r="A3582" s="261">
        <v>92382</v>
      </c>
      <c r="B3582" s="262" t="s">
        <v>9185</v>
      </c>
      <c r="C3582" s="263" t="s">
        <v>772</v>
      </c>
      <c r="D3582" s="264" t="s">
        <v>22469</v>
      </c>
      <c r="F3582" s="266"/>
      <c r="G3582" s="261" t="s">
        <v>22470</v>
      </c>
      <c r="H3582" s="262" t="s">
        <v>9185</v>
      </c>
      <c r="I3582" s="263" t="s">
        <v>772</v>
      </c>
      <c r="J3582" s="264" t="s">
        <v>22469</v>
      </c>
      <c r="K3582" s="264" t="s">
        <v>22471</v>
      </c>
    </row>
    <row r="3583" spans="1:11" ht="25.5" x14ac:dyDescent="0.2">
      <c r="A3583" s="261">
        <v>92383</v>
      </c>
      <c r="B3583" s="262" t="s">
        <v>9186</v>
      </c>
      <c r="C3583" s="263" t="s">
        <v>772</v>
      </c>
      <c r="D3583" s="264" t="s">
        <v>22472</v>
      </c>
      <c r="F3583" s="266"/>
      <c r="G3583" s="261" t="s">
        <v>22473</v>
      </c>
      <c r="H3583" s="262" t="s">
        <v>9186</v>
      </c>
      <c r="I3583" s="263" t="s">
        <v>772</v>
      </c>
      <c r="J3583" s="264" t="s">
        <v>22472</v>
      </c>
      <c r="K3583" s="264" t="s">
        <v>9415</v>
      </c>
    </row>
    <row r="3584" spans="1:11" ht="25.5" x14ac:dyDescent="0.2">
      <c r="A3584" s="261">
        <v>92384</v>
      </c>
      <c r="B3584" s="262" t="s">
        <v>9187</v>
      </c>
      <c r="C3584" s="263" t="s">
        <v>772</v>
      </c>
      <c r="D3584" s="264" t="s">
        <v>14323</v>
      </c>
      <c r="F3584" s="266"/>
      <c r="G3584" s="261" t="s">
        <v>22474</v>
      </c>
      <c r="H3584" s="262" t="s">
        <v>9187</v>
      </c>
      <c r="I3584" s="263" t="s">
        <v>772</v>
      </c>
      <c r="J3584" s="264" t="s">
        <v>14323</v>
      </c>
      <c r="K3584" s="264" t="s">
        <v>22475</v>
      </c>
    </row>
    <row r="3585" spans="1:11" ht="25.5" x14ac:dyDescent="0.2">
      <c r="A3585" s="261">
        <v>92385</v>
      </c>
      <c r="B3585" s="262" t="s">
        <v>9188</v>
      </c>
      <c r="C3585" s="263" t="s">
        <v>772</v>
      </c>
      <c r="D3585" s="264" t="s">
        <v>17045</v>
      </c>
      <c r="F3585" s="266"/>
      <c r="G3585" s="261" t="s">
        <v>22476</v>
      </c>
      <c r="H3585" s="262" t="s">
        <v>9188</v>
      </c>
      <c r="I3585" s="263" t="s">
        <v>772</v>
      </c>
      <c r="J3585" s="264" t="s">
        <v>17045</v>
      </c>
      <c r="K3585" s="264" t="s">
        <v>17933</v>
      </c>
    </row>
    <row r="3586" spans="1:11" ht="25.5" x14ac:dyDescent="0.2">
      <c r="A3586" s="261">
        <v>92386</v>
      </c>
      <c r="B3586" s="262" t="s">
        <v>9189</v>
      </c>
      <c r="C3586" s="263" t="s">
        <v>772</v>
      </c>
      <c r="D3586" s="264" t="s">
        <v>14010</v>
      </c>
      <c r="F3586" s="266"/>
      <c r="G3586" s="261" t="s">
        <v>22477</v>
      </c>
      <c r="H3586" s="262" t="s">
        <v>9189</v>
      </c>
      <c r="I3586" s="263" t="s">
        <v>772</v>
      </c>
      <c r="J3586" s="264" t="s">
        <v>14010</v>
      </c>
      <c r="K3586" s="264" t="s">
        <v>5479</v>
      </c>
    </row>
    <row r="3587" spans="1:11" ht="25.5" x14ac:dyDescent="0.2">
      <c r="A3587" s="261">
        <v>92387</v>
      </c>
      <c r="B3587" s="262" t="s">
        <v>9190</v>
      </c>
      <c r="C3587" s="263" t="s">
        <v>772</v>
      </c>
      <c r="D3587" s="264" t="s">
        <v>12549</v>
      </c>
      <c r="F3587" s="266"/>
      <c r="G3587" s="261" t="s">
        <v>22478</v>
      </c>
      <c r="H3587" s="262" t="s">
        <v>9190</v>
      </c>
      <c r="I3587" s="263" t="s">
        <v>772</v>
      </c>
      <c r="J3587" s="264" t="s">
        <v>12549</v>
      </c>
      <c r="K3587" s="264" t="s">
        <v>22479</v>
      </c>
    </row>
    <row r="3588" spans="1:11" ht="25.5" x14ac:dyDescent="0.2">
      <c r="A3588" s="261">
        <v>92388</v>
      </c>
      <c r="B3588" s="262" t="s">
        <v>9191</v>
      </c>
      <c r="C3588" s="263" t="s">
        <v>772</v>
      </c>
      <c r="D3588" s="264" t="s">
        <v>14526</v>
      </c>
      <c r="F3588" s="266"/>
      <c r="G3588" s="261" t="s">
        <v>22480</v>
      </c>
      <c r="H3588" s="262" t="s">
        <v>9191</v>
      </c>
      <c r="I3588" s="263" t="s">
        <v>772</v>
      </c>
      <c r="J3588" s="264" t="s">
        <v>14526</v>
      </c>
      <c r="K3588" s="264" t="s">
        <v>22481</v>
      </c>
    </row>
    <row r="3589" spans="1:11" ht="25.5" x14ac:dyDescent="0.2">
      <c r="A3589" s="261">
        <v>92389</v>
      </c>
      <c r="B3589" s="262" t="s">
        <v>9193</v>
      </c>
      <c r="C3589" s="263" t="s">
        <v>772</v>
      </c>
      <c r="D3589" s="264" t="s">
        <v>19577</v>
      </c>
      <c r="F3589" s="266"/>
      <c r="G3589" s="261" t="s">
        <v>22482</v>
      </c>
      <c r="H3589" s="262" t="s">
        <v>9193</v>
      </c>
      <c r="I3589" s="263" t="s">
        <v>772</v>
      </c>
      <c r="J3589" s="264" t="s">
        <v>19577</v>
      </c>
      <c r="K3589" s="264" t="s">
        <v>22483</v>
      </c>
    </row>
    <row r="3590" spans="1:11" ht="25.5" x14ac:dyDescent="0.2">
      <c r="A3590" s="261">
        <v>92390</v>
      </c>
      <c r="B3590" s="262" t="s">
        <v>9194</v>
      </c>
      <c r="C3590" s="263" t="s">
        <v>772</v>
      </c>
      <c r="D3590" s="264" t="s">
        <v>22484</v>
      </c>
      <c r="F3590" s="266"/>
      <c r="G3590" s="261" t="s">
        <v>22485</v>
      </c>
      <c r="H3590" s="262" t="s">
        <v>9194</v>
      </c>
      <c r="I3590" s="263" t="s">
        <v>772</v>
      </c>
      <c r="J3590" s="264" t="s">
        <v>22484</v>
      </c>
      <c r="K3590" s="264" t="s">
        <v>13565</v>
      </c>
    </row>
    <row r="3591" spans="1:11" ht="25.5" x14ac:dyDescent="0.2">
      <c r="A3591" s="261">
        <v>92635</v>
      </c>
      <c r="B3591" s="262" t="s">
        <v>9195</v>
      </c>
      <c r="C3591" s="263" t="s">
        <v>772</v>
      </c>
      <c r="D3591" s="264" t="s">
        <v>22486</v>
      </c>
      <c r="F3591" s="266"/>
      <c r="G3591" s="261" t="s">
        <v>22487</v>
      </c>
      <c r="H3591" s="262" t="s">
        <v>9195</v>
      </c>
      <c r="I3591" s="263" t="s">
        <v>772</v>
      </c>
      <c r="J3591" s="264" t="s">
        <v>22486</v>
      </c>
      <c r="K3591" s="264" t="s">
        <v>22488</v>
      </c>
    </row>
    <row r="3592" spans="1:11" ht="25.5" x14ac:dyDescent="0.2">
      <c r="A3592" s="261">
        <v>92636</v>
      </c>
      <c r="B3592" s="262" t="s">
        <v>9196</v>
      </c>
      <c r="C3592" s="263" t="s">
        <v>772</v>
      </c>
      <c r="D3592" s="264" t="s">
        <v>22489</v>
      </c>
      <c r="F3592" s="266"/>
      <c r="G3592" s="261" t="s">
        <v>22490</v>
      </c>
      <c r="H3592" s="262" t="s">
        <v>9196</v>
      </c>
      <c r="I3592" s="263" t="s">
        <v>772</v>
      </c>
      <c r="J3592" s="264" t="s">
        <v>22489</v>
      </c>
      <c r="K3592" s="264" t="s">
        <v>22491</v>
      </c>
    </row>
    <row r="3593" spans="1:11" ht="25.5" x14ac:dyDescent="0.2">
      <c r="A3593" s="261">
        <v>92637</v>
      </c>
      <c r="B3593" s="262" t="s">
        <v>9197</v>
      </c>
      <c r="C3593" s="263" t="s">
        <v>772</v>
      </c>
      <c r="D3593" s="264" t="s">
        <v>22492</v>
      </c>
      <c r="F3593" s="266"/>
      <c r="G3593" s="261" t="s">
        <v>22493</v>
      </c>
      <c r="H3593" s="262" t="s">
        <v>9197</v>
      </c>
      <c r="I3593" s="263" t="s">
        <v>772</v>
      </c>
      <c r="J3593" s="264" t="s">
        <v>22492</v>
      </c>
      <c r="K3593" s="264" t="s">
        <v>13570</v>
      </c>
    </row>
    <row r="3594" spans="1:11" ht="25.5" x14ac:dyDescent="0.2">
      <c r="A3594" s="261">
        <v>92638</v>
      </c>
      <c r="B3594" s="262" t="s">
        <v>9198</v>
      </c>
      <c r="C3594" s="263" t="s">
        <v>772</v>
      </c>
      <c r="D3594" s="264" t="s">
        <v>15261</v>
      </c>
      <c r="F3594" s="266"/>
      <c r="G3594" s="261" t="s">
        <v>22494</v>
      </c>
      <c r="H3594" s="262" t="s">
        <v>9198</v>
      </c>
      <c r="I3594" s="263" t="s">
        <v>772</v>
      </c>
      <c r="J3594" s="264" t="s">
        <v>15261</v>
      </c>
      <c r="K3594" s="264" t="s">
        <v>22495</v>
      </c>
    </row>
    <row r="3595" spans="1:11" ht="25.5" x14ac:dyDescent="0.2">
      <c r="A3595" s="261">
        <v>92639</v>
      </c>
      <c r="B3595" s="262" t="s">
        <v>9200</v>
      </c>
      <c r="C3595" s="263" t="s">
        <v>772</v>
      </c>
      <c r="D3595" s="264" t="s">
        <v>22496</v>
      </c>
      <c r="F3595" s="266"/>
      <c r="G3595" s="261" t="s">
        <v>22497</v>
      </c>
      <c r="H3595" s="262" t="s">
        <v>9200</v>
      </c>
      <c r="I3595" s="263" t="s">
        <v>772</v>
      </c>
      <c r="J3595" s="264" t="s">
        <v>22496</v>
      </c>
      <c r="K3595" s="264" t="s">
        <v>22498</v>
      </c>
    </row>
    <row r="3596" spans="1:11" ht="25.5" x14ac:dyDescent="0.2">
      <c r="A3596" s="261">
        <v>92640</v>
      </c>
      <c r="B3596" s="262" t="s">
        <v>9201</v>
      </c>
      <c r="C3596" s="263" t="s">
        <v>772</v>
      </c>
      <c r="D3596" s="264" t="s">
        <v>15144</v>
      </c>
      <c r="F3596" s="266"/>
      <c r="G3596" s="261" t="s">
        <v>22499</v>
      </c>
      <c r="H3596" s="262" t="s">
        <v>9201</v>
      </c>
      <c r="I3596" s="263" t="s">
        <v>772</v>
      </c>
      <c r="J3596" s="264" t="s">
        <v>15144</v>
      </c>
      <c r="K3596" s="264" t="s">
        <v>22500</v>
      </c>
    </row>
    <row r="3597" spans="1:11" ht="25.5" x14ac:dyDescent="0.2">
      <c r="A3597" s="261">
        <v>92642</v>
      </c>
      <c r="B3597" s="262" t="s">
        <v>9202</v>
      </c>
      <c r="C3597" s="263" t="s">
        <v>772</v>
      </c>
      <c r="D3597" s="264" t="s">
        <v>13897</v>
      </c>
      <c r="F3597" s="266"/>
      <c r="G3597" s="261" t="s">
        <v>22501</v>
      </c>
      <c r="H3597" s="262" t="s">
        <v>9202</v>
      </c>
      <c r="I3597" s="263" t="s">
        <v>772</v>
      </c>
      <c r="J3597" s="264" t="s">
        <v>13897</v>
      </c>
      <c r="K3597" s="264" t="s">
        <v>19128</v>
      </c>
    </row>
    <row r="3598" spans="1:11" ht="25.5" x14ac:dyDescent="0.2">
      <c r="A3598" s="261">
        <v>92644</v>
      </c>
      <c r="B3598" s="262" t="s">
        <v>9203</v>
      </c>
      <c r="C3598" s="263" t="s">
        <v>772</v>
      </c>
      <c r="D3598" s="264" t="s">
        <v>22502</v>
      </c>
      <c r="F3598" s="266"/>
      <c r="G3598" s="261" t="s">
        <v>22503</v>
      </c>
      <c r="H3598" s="262" t="s">
        <v>9203</v>
      </c>
      <c r="I3598" s="263" t="s">
        <v>772</v>
      </c>
      <c r="J3598" s="264" t="s">
        <v>22502</v>
      </c>
      <c r="K3598" s="264" t="s">
        <v>22504</v>
      </c>
    </row>
    <row r="3599" spans="1:11" ht="25.5" x14ac:dyDescent="0.2">
      <c r="A3599" s="261">
        <v>92657</v>
      </c>
      <c r="B3599" s="262" t="s">
        <v>9204</v>
      </c>
      <c r="C3599" s="263" t="s">
        <v>772</v>
      </c>
      <c r="D3599" s="264" t="s">
        <v>4379</v>
      </c>
      <c r="F3599" s="266"/>
      <c r="G3599" s="261" t="s">
        <v>22505</v>
      </c>
      <c r="H3599" s="262" t="s">
        <v>9204</v>
      </c>
      <c r="I3599" s="263" t="s">
        <v>772</v>
      </c>
      <c r="J3599" s="264" t="s">
        <v>4379</v>
      </c>
      <c r="K3599" s="264" t="s">
        <v>22506</v>
      </c>
    </row>
    <row r="3600" spans="1:11" ht="25.5" x14ac:dyDescent="0.2">
      <c r="A3600" s="261">
        <v>92658</v>
      </c>
      <c r="B3600" s="262" t="s">
        <v>9206</v>
      </c>
      <c r="C3600" s="263" t="s">
        <v>772</v>
      </c>
      <c r="D3600" s="264" t="s">
        <v>22507</v>
      </c>
      <c r="F3600" s="266"/>
      <c r="G3600" s="261" t="s">
        <v>22508</v>
      </c>
      <c r="H3600" s="262" t="s">
        <v>9206</v>
      </c>
      <c r="I3600" s="263" t="s">
        <v>772</v>
      </c>
      <c r="J3600" s="264" t="s">
        <v>22507</v>
      </c>
      <c r="K3600" s="264" t="s">
        <v>12686</v>
      </c>
    </row>
    <row r="3601" spans="1:11" ht="25.5" x14ac:dyDescent="0.2">
      <c r="A3601" s="261">
        <v>92659</v>
      </c>
      <c r="B3601" s="262" t="s">
        <v>9207</v>
      </c>
      <c r="C3601" s="263" t="s">
        <v>772</v>
      </c>
      <c r="D3601" s="264" t="s">
        <v>12944</v>
      </c>
      <c r="F3601" s="266"/>
      <c r="G3601" s="261" t="s">
        <v>22509</v>
      </c>
      <c r="H3601" s="262" t="s">
        <v>9207</v>
      </c>
      <c r="I3601" s="263" t="s">
        <v>772</v>
      </c>
      <c r="J3601" s="264" t="s">
        <v>12944</v>
      </c>
      <c r="K3601" s="264" t="s">
        <v>14172</v>
      </c>
    </row>
    <row r="3602" spans="1:11" ht="25.5" x14ac:dyDescent="0.2">
      <c r="A3602" s="261">
        <v>92660</v>
      </c>
      <c r="B3602" s="262" t="s">
        <v>9208</v>
      </c>
      <c r="C3602" s="263" t="s">
        <v>772</v>
      </c>
      <c r="D3602" s="264" t="s">
        <v>8744</v>
      </c>
      <c r="F3602" s="266"/>
      <c r="G3602" s="261" t="s">
        <v>22510</v>
      </c>
      <c r="H3602" s="262" t="s">
        <v>9208</v>
      </c>
      <c r="I3602" s="263" t="s">
        <v>772</v>
      </c>
      <c r="J3602" s="264" t="s">
        <v>8744</v>
      </c>
      <c r="K3602" s="264" t="s">
        <v>7889</v>
      </c>
    </row>
    <row r="3603" spans="1:11" ht="25.5" x14ac:dyDescent="0.2">
      <c r="A3603" s="261">
        <v>92661</v>
      </c>
      <c r="B3603" s="262" t="s">
        <v>9209</v>
      </c>
      <c r="C3603" s="263" t="s">
        <v>772</v>
      </c>
      <c r="D3603" s="264" t="s">
        <v>19866</v>
      </c>
      <c r="F3603" s="266"/>
      <c r="G3603" s="261" t="s">
        <v>22511</v>
      </c>
      <c r="H3603" s="262" t="s">
        <v>9209</v>
      </c>
      <c r="I3603" s="263" t="s">
        <v>772</v>
      </c>
      <c r="J3603" s="264" t="s">
        <v>19866</v>
      </c>
      <c r="K3603" s="264" t="s">
        <v>22512</v>
      </c>
    </row>
    <row r="3604" spans="1:11" ht="25.5" x14ac:dyDescent="0.2">
      <c r="A3604" s="261">
        <v>92662</v>
      </c>
      <c r="B3604" s="262" t="s">
        <v>9211</v>
      </c>
      <c r="C3604" s="263" t="s">
        <v>772</v>
      </c>
      <c r="D3604" s="264" t="s">
        <v>22513</v>
      </c>
      <c r="F3604" s="266"/>
      <c r="G3604" s="261" t="s">
        <v>22514</v>
      </c>
      <c r="H3604" s="262" t="s">
        <v>9211</v>
      </c>
      <c r="I3604" s="263" t="s">
        <v>772</v>
      </c>
      <c r="J3604" s="264" t="s">
        <v>22513</v>
      </c>
      <c r="K3604" s="264" t="s">
        <v>7327</v>
      </c>
    </row>
    <row r="3605" spans="1:11" ht="25.5" x14ac:dyDescent="0.2">
      <c r="A3605" s="261">
        <v>92663</v>
      </c>
      <c r="B3605" s="262" t="s">
        <v>9212</v>
      </c>
      <c r="C3605" s="263" t="s">
        <v>772</v>
      </c>
      <c r="D3605" s="264" t="s">
        <v>14116</v>
      </c>
      <c r="F3605" s="266"/>
      <c r="G3605" s="261" t="s">
        <v>22515</v>
      </c>
      <c r="H3605" s="262" t="s">
        <v>9212</v>
      </c>
      <c r="I3605" s="263" t="s">
        <v>772</v>
      </c>
      <c r="J3605" s="264" t="s">
        <v>14116</v>
      </c>
      <c r="K3605" s="264" t="s">
        <v>22516</v>
      </c>
    </row>
    <row r="3606" spans="1:11" ht="25.5" x14ac:dyDescent="0.2">
      <c r="A3606" s="261">
        <v>92664</v>
      </c>
      <c r="B3606" s="262" t="s">
        <v>9213</v>
      </c>
      <c r="C3606" s="263" t="s">
        <v>772</v>
      </c>
      <c r="D3606" s="264" t="s">
        <v>7405</v>
      </c>
      <c r="F3606" s="266"/>
      <c r="G3606" s="261" t="s">
        <v>22517</v>
      </c>
      <c r="H3606" s="262" t="s">
        <v>9213</v>
      </c>
      <c r="I3606" s="263" t="s">
        <v>772</v>
      </c>
      <c r="J3606" s="264" t="s">
        <v>7405</v>
      </c>
      <c r="K3606" s="264" t="s">
        <v>22518</v>
      </c>
    </row>
    <row r="3607" spans="1:11" ht="25.5" x14ac:dyDescent="0.2">
      <c r="A3607" s="261">
        <v>92665</v>
      </c>
      <c r="B3607" s="262" t="s">
        <v>9215</v>
      </c>
      <c r="C3607" s="263" t="s">
        <v>772</v>
      </c>
      <c r="D3607" s="264" t="s">
        <v>8164</v>
      </c>
      <c r="F3607" s="266"/>
      <c r="G3607" s="261" t="s">
        <v>22519</v>
      </c>
      <c r="H3607" s="262" t="s">
        <v>9215</v>
      </c>
      <c r="I3607" s="263" t="s">
        <v>772</v>
      </c>
      <c r="J3607" s="264" t="s">
        <v>8164</v>
      </c>
      <c r="K3607" s="264" t="s">
        <v>22520</v>
      </c>
    </row>
    <row r="3608" spans="1:11" ht="25.5" x14ac:dyDescent="0.2">
      <c r="A3608" s="261">
        <v>92666</v>
      </c>
      <c r="B3608" s="262" t="s">
        <v>9216</v>
      </c>
      <c r="C3608" s="263" t="s">
        <v>772</v>
      </c>
      <c r="D3608" s="264" t="s">
        <v>22521</v>
      </c>
      <c r="F3608" s="266"/>
      <c r="G3608" s="261" t="s">
        <v>22522</v>
      </c>
      <c r="H3608" s="262" t="s">
        <v>9216</v>
      </c>
      <c r="I3608" s="263" t="s">
        <v>772</v>
      </c>
      <c r="J3608" s="264" t="s">
        <v>22521</v>
      </c>
      <c r="K3608" s="264" t="s">
        <v>17047</v>
      </c>
    </row>
    <row r="3609" spans="1:11" ht="25.5" x14ac:dyDescent="0.2">
      <c r="A3609" s="261">
        <v>92667</v>
      </c>
      <c r="B3609" s="262" t="s">
        <v>9218</v>
      </c>
      <c r="C3609" s="263" t="s">
        <v>772</v>
      </c>
      <c r="D3609" s="264" t="s">
        <v>22523</v>
      </c>
      <c r="F3609" s="266"/>
      <c r="G3609" s="261" t="s">
        <v>22524</v>
      </c>
      <c r="H3609" s="262" t="s">
        <v>9218</v>
      </c>
      <c r="I3609" s="263" t="s">
        <v>772</v>
      </c>
      <c r="J3609" s="264" t="s">
        <v>22523</v>
      </c>
      <c r="K3609" s="264" t="s">
        <v>22525</v>
      </c>
    </row>
    <row r="3610" spans="1:11" ht="25.5" x14ac:dyDescent="0.2">
      <c r="A3610" s="261">
        <v>92668</v>
      </c>
      <c r="B3610" s="262" t="s">
        <v>9219</v>
      </c>
      <c r="C3610" s="263" t="s">
        <v>772</v>
      </c>
      <c r="D3610" s="264" t="s">
        <v>22526</v>
      </c>
      <c r="F3610" s="266"/>
      <c r="G3610" s="261" t="s">
        <v>22527</v>
      </c>
      <c r="H3610" s="262" t="s">
        <v>9219</v>
      </c>
      <c r="I3610" s="263" t="s">
        <v>772</v>
      </c>
      <c r="J3610" s="264" t="s">
        <v>22526</v>
      </c>
      <c r="K3610" s="264" t="s">
        <v>22528</v>
      </c>
    </row>
    <row r="3611" spans="1:11" ht="25.5" x14ac:dyDescent="0.2">
      <c r="A3611" s="261">
        <v>92669</v>
      </c>
      <c r="B3611" s="262" t="s">
        <v>9220</v>
      </c>
      <c r="C3611" s="263" t="s">
        <v>772</v>
      </c>
      <c r="D3611" s="264" t="s">
        <v>11182</v>
      </c>
      <c r="F3611" s="266"/>
      <c r="G3611" s="261" t="s">
        <v>22529</v>
      </c>
      <c r="H3611" s="262" t="s">
        <v>9220</v>
      </c>
      <c r="I3611" s="263" t="s">
        <v>772</v>
      </c>
      <c r="J3611" s="264" t="s">
        <v>11182</v>
      </c>
      <c r="K3611" s="264" t="s">
        <v>14315</v>
      </c>
    </row>
    <row r="3612" spans="1:11" ht="25.5" x14ac:dyDescent="0.2">
      <c r="A3612" s="261">
        <v>92670</v>
      </c>
      <c r="B3612" s="262" t="s">
        <v>9221</v>
      </c>
      <c r="C3612" s="263" t="s">
        <v>772</v>
      </c>
      <c r="D3612" s="264" t="s">
        <v>22530</v>
      </c>
      <c r="F3612" s="266"/>
      <c r="G3612" s="261" t="s">
        <v>22531</v>
      </c>
      <c r="H3612" s="262" t="s">
        <v>9221</v>
      </c>
      <c r="I3612" s="263" t="s">
        <v>772</v>
      </c>
      <c r="J3612" s="264" t="s">
        <v>22530</v>
      </c>
      <c r="K3612" s="264" t="s">
        <v>22532</v>
      </c>
    </row>
    <row r="3613" spans="1:11" ht="25.5" x14ac:dyDescent="0.2">
      <c r="A3613" s="261">
        <v>92671</v>
      </c>
      <c r="B3613" s="262" t="s">
        <v>9222</v>
      </c>
      <c r="C3613" s="263" t="s">
        <v>772</v>
      </c>
      <c r="D3613" s="264" t="s">
        <v>12645</v>
      </c>
      <c r="F3613" s="266"/>
      <c r="G3613" s="261" t="s">
        <v>22533</v>
      </c>
      <c r="H3613" s="262" t="s">
        <v>9222</v>
      </c>
      <c r="I3613" s="263" t="s">
        <v>772</v>
      </c>
      <c r="J3613" s="264" t="s">
        <v>12645</v>
      </c>
      <c r="K3613" s="264" t="s">
        <v>13235</v>
      </c>
    </row>
    <row r="3614" spans="1:11" ht="25.5" x14ac:dyDescent="0.2">
      <c r="A3614" s="261">
        <v>92672</v>
      </c>
      <c r="B3614" s="262" t="s">
        <v>9223</v>
      </c>
      <c r="C3614" s="263" t="s">
        <v>772</v>
      </c>
      <c r="D3614" s="264" t="s">
        <v>14626</v>
      </c>
      <c r="F3614" s="266"/>
      <c r="G3614" s="261" t="s">
        <v>22534</v>
      </c>
      <c r="H3614" s="262" t="s">
        <v>9223</v>
      </c>
      <c r="I3614" s="263" t="s">
        <v>772</v>
      </c>
      <c r="J3614" s="264" t="s">
        <v>14626</v>
      </c>
      <c r="K3614" s="264" t="s">
        <v>10437</v>
      </c>
    </row>
    <row r="3615" spans="1:11" ht="25.5" x14ac:dyDescent="0.2">
      <c r="A3615" s="261">
        <v>92673</v>
      </c>
      <c r="B3615" s="262" t="s">
        <v>9224</v>
      </c>
      <c r="C3615" s="263" t="s">
        <v>772</v>
      </c>
      <c r="D3615" s="264" t="s">
        <v>14267</v>
      </c>
      <c r="F3615" s="266"/>
      <c r="G3615" s="261" t="s">
        <v>22535</v>
      </c>
      <c r="H3615" s="262" t="s">
        <v>9224</v>
      </c>
      <c r="I3615" s="263" t="s">
        <v>772</v>
      </c>
      <c r="J3615" s="264" t="s">
        <v>14267</v>
      </c>
      <c r="K3615" s="264" t="s">
        <v>8000</v>
      </c>
    </row>
    <row r="3616" spans="1:11" ht="25.5" x14ac:dyDescent="0.2">
      <c r="A3616" s="261">
        <v>92674</v>
      </c>
      <c r="B3616" s="262" t="s">
        <v>9225</v>
      </c>
      <c r="C3616" s="263" t="s">
        <v>772</v>
      </c>
      <c r="D3616" s="264" t="s">
        <v>21638</v>
      </c>
      <c r="F3616" s="266"/>
      <c r="G3616" s="261" t="s">
        <v>22536</v>
      </c>
      <c r="H3616" s="262" t="s">
        <v>9225</v>
      </c>
      <c r="I3616" s="263" t="s">
        <v>772</v>
      </c>
      <c r="J3616" s="264" t="s">
        <v>21638</v>
      </c>
      <c r="K3616" s="264" t="s">
        <v>22537</v>
      </c>
    </row>
    <row r="3617" spans="1:11" ht="25.5" x14ac:dyDescent="0.2">
      <c r="A3617" s="261">
        <v>92675</v>
      </c>
      <c r="B3617" s="262" t="s">
        <v>9227</v>
      </c>
      <c r="C3617" s="263" t="s">
        <v>772</v>
      </c>
      <c r="D3617" s="264" t="s">
        <v>14210</v>
      </c>
      <c r="F3617" s="266"/>
      <c r="G3617" s="261" t="s">
        <v>22538</v>
      </c>
      <c r="H3617" s="262" t="s">
        <v>9227</v>
      </c>
      <c r="I3617" s="263" t="s">
        <v>772</v>
      </c>
      <c r="J3617" s="264" t="s">
        <v>14210</v>
      </c>
      <c r="K3617" s="264" t="s">
        <v>9127</v>
      </c>
    </row>
    <row r="3618" spans="1:11" ht="25.5" x14ac:dyDescent="0.2">
      <c r="A3618" s="261">
        <v>92676</v>
      </c>
      <c r="B3618" s="262" t="s">
        <v>9228</v>
      </c>
      <c r="C3618" s="263" t="s">
        <v>772</v>
      </c>
      <c r="D3618" s="264" t="s">
        <v>22539</v>
      </c>
      <c r="F3618" s="266"/>
      <c r="G3618" s="261" t="s">
        <v>22540</v>
      </c>
      <c r="H3618" s="262" t="s">
        <v>9228</v>
      </c>
      <c r="I3618" s="263" t="s">
        <v>772</v>
      </c>
      <c r="J3618" s="264" t="s">
        <v>22539</v>
      </c>
      <c r="K3618" s="264" t="s">
        <v>22541</v>
      </c>
    </row>
    <row r="3619" spans="1:11" ht="25.5" x14ac:dyDescent="0.2">
      <c r="A3619" s="261">
        <v>92677</v>
      </c>
      <c r="B3619" s="262" t="s">
        <v>9229</v>
      </c>
      <c r="C3619" s="263" t="s">
        <v>772</v>
      </c>
      <c r="D3619" s="264" t="s">
        <v>22542</v>
      </c>
      <c r="F3619" s="266"/>
      <c r="G3619" s="261" t="s">
        <v>22543</v>
      </c>
      <c r="H3619" s="262" t="s">
        <v>9229</v>
      </c>
      <c r="I3619" s="263" t="s">
        <v>772</v>
      </c>
      <c r="J3619" s="264" t="s">
        <v>22542</v>
      </c>
      <c r="K3619" s="264" t="s">
        <v>14747</v>
      </c>
    </row>
    <row r="3620" spans="1:11" ht="25.5" x14ac:dyDescent="0.2">
      <c r="A3620" s="261">
        <v>92678</v>
      </c>
      <c r="B3620" s="262" t="s">
        <v>9230</v>
      </c>
      <c r="C3620" s="263" t="s">
        <v>772</v>
      </c>
      <c r="D3620" s="264" t="s">
        <v>22544</v>
      </c>
      <c r="F3620" s="266"/>
      <c r="G3620" s="261" t="s">
        <v>22545</v>
      </c>
      <c r="H3620" s="262" t="s">
        <v>9230</v>
      </c>
      <c r="I3620" s="263" t="s">
        <v>772</v>
      </c>
      <c r="J3620" s="264" t="s">
        <v>22544</v>
      </c>
      <c r="K3620" s="264" t="s">
        <v>22546</v>
      </c>
    </row>
    <row r="3621" spans="1:11" ht="25.5" x14ac:dyDescent="0.2">
      <c r="A3621" s="261">
        <v>92679</v>
      </c>
      <c r="B3621" s="262" t="s">
        <v>9231</v>
      </c>
      <c r="C3621" s="263" t="s">
        <v>772</v>
      </c>
      <c r="D3621" s="264" t="s">
        <v>22547</v>
      </c>
      <c r="F3621" s="266"/>
      <c r="G3621" s="261" t="s">
        <v>22548</v>
      </c>
      <c r="H3621" s="262" t="s">
        <v>9231</v>
      </c>
      <c r="I3621" s="263" t="s">
        <v>772</v>
      </c>
      <c r="J3621" s="264" t="s">
        <v>22547</v>
      </c>
      <c r="K3621" s="264" t="s">
        <v>22549</v>
      </c>
    </row>
    <row r="3622" spans="1:11" ht="25.5" x14ac:dyDescent="0.2">
      <c r="A3622" s="261">
        <v>92680</v>
      </c>
      <c r="B3622" s="262" t="s">
        <v>9232</v>
      </c>
      <c r="C3622" s="263" t="s">
        <v>772</v>
      </c>
      <c r="D3622" s="264" t="s">
        <v>22550</v>
      </c>
      <c r="F3622" s="266"/>
      <c r="G3622" s="261" t="s">
        <v>22551</v>
      </c>
      <c r="H3622" s="262" t="s">
        <v>9232</v>
      </c>
      <c r="I3622" s="263" t="s">
        <v>772</v>
      </c>
      <c r="J3622" s="264" t="s">
        <v>22550</v>
      </c>
      <c r="K3622" s="264" t="s">
        <v>22552</v>
      </c>
    </row>
    <row r="3623" spans="1:11" ht="25.5" x14ac:dyDescent="0.2">
      <c r="A3623" s="261">
        <v>92681</v>
      </c>
      <c r="B3623" s="262" t="s">
        <v>9233</v>
      </c>
      <c r="C3623" s="263" t="s">
        <v>772</v>
      </c>
      <c r="D3623" s="264" t="s">
        <v>4304</v>
      </c>
      <c r="F3623" s="266"/>
      <c r="G3623" s="261" t="s">
        <v>22553</v>
      </c>
      <c r="H3623" s="262" t="s">
        <v>9233</v>
      </c>
      <c r="I3623" s="263" t="s">
        <v>772</v>
      </c>
      <c r="J3623" s="264" t="s">
        <v>4304</v>
      </c>
      <c r="K3623" s="264" t="s">
        <v>9348</v>
      </c>
    </row>
    <row r="3624" spans="1:11" ht="25.5" x14ac:dyDescent="0.2">
      <c r="A3624" s="261">
        <v>92682</v>
      </c>
      <c r="B3624" s="262" t="s">
        <v>9234</v>
      </c>
      <c r="C3624" s="263" t="s">
        <v>772</v>
      </c>
      <c r="D3624" s="264" t="s">
        <v>13855</v>
      </c>
      <c r="F3624" s="266"/>
      <c r="G3624" s="261" t="s">
        <v>22554</v>
      </c>
      <c r="H3624" s="262" t="s">
        <v>9234</v>
      </c>
      <c r="I3624" s="263" t="s">
        <v>772</v>
      </c>
      <c r="J3624" s="264" t="s">
        <v>13855</v>
      </c>
      <c r="K3624" s="264" t="s">
        <v>14397</v>
      </c>
    </row>
    <row r="3625" spans="1:11" ht="25.5" x14ac:dyDescent="0.2">
      <c r="A3625" s="261">
        <v>92683</v>
      </c>
      <c r="B3625" s="262" t="s">
        <v>9235</v>
      </c>
      <c r="C3625" s="263" t="s">
        <v>772</v>
      </c>
      <c r="D3625" s="264" t="s">
        <v>22555</v>
      </c>
      <c r="F3625" s="266"/>
      <c r="G3625" s="261" t="s">
        <v>22556</v>
      </c>
      <c r="H3625" s="262" t="s">
        <v>9235</v>
      </c>
      <c r="I3625" s="263" t="s">
        <v>772</v>
      </c>
      <c r="J3625" s="264" t="s">
        <v>22555</v>
      </c>
      <c r="K3625" s="264" t="s">
        <v>22557</v>
      </c>
    </row>
    <row r="3626" spans="1:11" ht="25.5" x14ac:dyDescent="0.2">
      <c r="A3626" s="261">
        <v>92684</v>
      </c>
      <c r="B3626" s="262" t="s">
        <v>9236</v>
      </c>
      <c r="C3626" s="263" t="s">
        <v>772</v>
      </c>
      <c r="D3626" s="264" t="s">
        <v>15160</v>
      </c>
      <c r="F3626" s="266"/>
      <c r="G3626" s="261" t="s">
        <v>22558</v>
      </c>
      <c r="H3626" s="262" t="s">
        <v>9236</v>
      </c>
      <c r="I3626" s="263" t="s">
        <v>772</v>
      </c>
      <c r="J3626" s="264" t="s">
        <v>15160</v>
      </c>
      <c r="K3626" s="264" t="s">
        <v>22559</v>
      </c>
    </row>
    <row r="3627" spans="1:11" ht="25.5" x14ac:dyDescent="0.2">
      <c r="A3627" s="261">
        <v>92685</v>
      </c>
      <c r="B3627" s="262" t="s">
        <v>9237</v>
      </c>
      <c r="C3627" s="263" t="s">
        <v>772</v>
      </c>
      <c r="D3627" s="264" t="s">
        <v>13889</v>
      </c>
      <c r="F3627" s="266"/>
      <c r="G3627" s="261" t="s">
        <v>22560</v>
      </c>
      <c r="H3627" s="262" t="s">
        <v>9237</v>
      </c>
      <c r="I3627" s="263" t="s">
        <v>772</v>
      </c>
      <c r="J3627" s="264" t="s">
        <v>13889</v>
      </c>
      <c r="K3627" s="264" t="s">
        <v>22561</v>
      </c>
    </row>
    <row r="3628" spans="1:11" ht="25.5" x14ac:dyDescent="0.2">
      <c r="A3628" s="261">
        <v>92686</v>
      </c>
      <c r="B3628" s="262" t="s">
        <v>9238</v>
      </c>
      <c r="C3628" s="263" t="s">
        <v>772</v>
      </c>
      <c r="D3628" s="264" t="s">
        <v>22562</v>
      </c>
      <c r="F3628" s="266"/>
      <c r="G3628" s="261" t="s">
        <v>22563</v>
      </c>
      <c r="H3628" s="262" t="s">
        <v>9238</v>
      </c>
      <c r="I3628" s="263" t="s">
        <v>772</v>
      </c>
      <c r="J3628" s="264" t="s">
        <v>22562</v>
      </c>
      <c r="K3628" s="264" t="s">
        <v>22564</v>
      </c>
    </row>
    <row r="3629" spans="1:11" ht="25.5" x14ac:dyDescent="0.2">
      <c r="A3629" s="261">
        <v>92692</v>
      </c>
      <c r="B3629" s="262" t="s">
        <v>9239</v>
      </c>
      <c r="C3629" s="263" t="s">
        <v>772</v>
      </c>
      <c r="D3629" s="264" t="s">
        <v>10798</v>
      </c>
      <c r="F3629" s="266"/>
      <c r="G3629" s="261" t="s">
        <v>22565</v>
      </c>
      <c r="H3629" s="262" t="s">
        <v>9239</v>
      </c>
      <c r="I3629" s="263" t="s">
        <v>772</v>
      </c>
      <c r="J3629" s="264" t="s">
        <v>10798</v>
      </c>
      <c r="K3629" s="264" t="s">
        <v>12666</v>
      </c>
    </row>
    <row r="3630" spans="1:11" ht="25.5" x14ac:dyDescent="0.2">
      <c r="A3630" s="261">
        <v>92693</v>
      </c>
      <c r="B3630" s="262" t="s">
        <v>9241</v>
      </c>
      <c r="C3630" s="263" t="s">
        <v>772</v>
      </c>
      <c r="D3630" s="264" t="s">
        <v>14640</v>
      </c>
      <c r="F3630" s="266"/>
      <c r="G3630" s="261" t="s">
        <v>22566</v>
      </c>
      <c r="H3630" s="262" t="s">
        <v>9241</v>
      </c>
      <c r="I3630" s="263" t="s">
        <v>772</v>
      </c>
      <c r="J3630" s="264" t="s">
        <v>14640</v>
      </c>
      <c r="K3630" s="264" t="s">
        <v>9624</v>
      </c>
    </row>
    <row r="3631" spans="1:11" ht="25.5" x14ac:dyDescent="0.2">
      <c r="A3631" s="261">
        <v>92694</v>
      </c>
      <c r="B3631" s="262" t="s">
        <v>9243</v>
      </c>
      <c r="C3631" s="263" t="s">
        <v>772</v>
      </c>
      <c r="D3631" s="264" t="s">
        <v>10915</v>
      </c>
      <c r="F3631" s="266"/>
      <c r="G3631" s="261" t="s">
        <v>22567</v>
      </c>
      <c r="H3631" s="262" t="s">
        <v>9243</v>
      </c>
      <c r="I3631" s="263" t="s">
        <v>772</v>
      </c>
      <c r="J3631" s="264" t="s">
        <v>10915</v>
      </c>
      <c r="K3631" s="264" t="s">
        <v>13122</v>
      </c>
    </row>
    <row r="3632" spans="1:11" ht="25.5" x14ac:dyDescent="0.2">
      <c r="A3632" s="261">
        <v>92695</v>
      </c>
      <c r="B3632" s="262" t="s">
        <v>9244</v>
      </c>
      <c r="C3632" s="263" t="s">
        <v>772</v>
      </c>
      <c r="D3632" s="264" t="s">
        <v>10934</v>
      </c>
      <c r="F3632" s="266"/>
      <c r="G3632" s="261" t="s">
        <v>22568</v>
      </c>
      <c r="H3632" s="262" t="s">
        <v>9244</v>
      </c>
      <c r="I3632" s="263" t="s">
        <v>772</v>
      </c>
      <c r="J3632" s="264" t="s">
        <v>10934</v>
      </c>
      <c r="K3632" s="264" t="s">
        <v>13379</v>
      </c>
    </row>
    <row r="3633" spans="1:11" ht="25.5" x14ac:dyDescent="0.2">
      <c r="A3633" s="261">
        <v>92696</v>
      </c>
      <c r="B3633" s="262" t="s">
        <v>9245</v>
      </c>
      <c r="C3633" s="263" t="s">
        <v>772</v>
      </c>
      <c r="D3633" s="264" t="s">
        <v>12857</v>
      </c>
      <c r="F3633" s="266"/>
      <c r="G3633" s="261" t="s">
        <v>22569</v>
      </c>
      <c r="H3633" s="262" t="s">
        <v>9245</v>
      </c>
      <c r="I3633" s="263" t="s">
        <v>772</v>
      </c>
      <c r="J3633" s="264" t="s">
        <v>12857</v>
      </c>
      <c r="K3633" s="264" t="s">
        <v>22570</v>
      </c>
    </row>
    <row r="3634" spans="1:11" ht="25.5" x14ac:dyDescent="0.2">
      <c r="A3634" s="261">
        <v>92697</v>
      </c>
      <c r="B3634" s="262" t="s">
        <v>9246</v>
      </c>
      <c r="C3634" s="263" t="s">
        <v>772</v>
      </c>
      <c r="D3634" s="264" t="s">
        <v>13485</v>
      </c>
      <c r="F3634" s="266"/>
      <c r="G3634" s="261" t="s">
        <v>22571</v>
      </c>
      <c r="H3634" s="262" t="s">
        <v>9246</v>
      </c>
      <c r="I3634" s="263" t="s">
        <v>772</v>
      </c>
      <c r="J3634" s="264" t="s">
        <v>13485</v>
      </c>
      <c r="K3634" s="264" t="s">
        <v>19478</v>
      </c>
    </row>
    <row r="3635" spans="1:11" ht="25.5" x14ac:dyDescent="0.2">
      <c r="A3635" s="261">
        <v>92698</v>
      </c>
      <c r="B3635" s="262" t="s">
        <v>9247</v>
      </c>
      <c r="C3635" s="263" t="s">
        <v>772</v>
      </c>
      <c r="D3635" s="264" t="s">
        <v>5481</v>
      </c>
      <c r="F3635" s="266"/>
      <c r="G3635" s="261" t="s">
        <v>22572</v>
      </c>
      <c r="H3635" s="262" t="s">
        <v>9247</v>
      </c>
      <c r="I3635" s="263" t="s">
        <v>772</v>
      </c>
      <c r="J3635" s="264" t="s">
        <v>5481</v>
      </c>
      <c r="K3635" s="264" t="s">
        <v>13936</v>
      </c>
    </row>
    <row r="3636" spans="1:11" ht="25.5" x14ac:dyDescent="0.2">
      <c r="A3636" s="261">
        <v>92699</v>
      </c>
      <c r="B3636" s="262" t="s">
        <v>9249</v>
      </c>
      <c r="C3636" s="263" t="s">
        <v>772</v>
      </c>
      <c r="D3636" s="264" t="s">
        <v>21830</v>
      </c>
      <c r="F3636" s="266"/>
      <c r="G3636" s="261" t="s">
        <v>22573</v>
      </c>
      <c r="H3636" s="262" t="s">
        <v>9249</v>
      </c>
      <c r="I3636" s="263" t="s">
        <v>772</v>
      </c>
      <c r="J3636" s="264" t="s">
        <v>21830</v>
      </c>
      <c r="K3636" s="264" t="s">
        <v>15039</v>
      </c>
    </row>
    <row r="3637" spans="1:11" ht="25.5" x14ac:dyDescent="0.2">
      <c r="A3637" s="261">
        <v>92700</v>
      </c>
      <c r="B3637" s="262" t="s">
        <v>9250</v>
      </c>
      <c r="C3637" s="263" t="s">
        <v>772</v>
      </c>
      <c r="D3637" s="264" t="s">
        <v>22574</v>
      </c>
      <c r="F3637" s="266"/>
      <c r="G3637" s="261" t="s">
        <v>22575</v>
      </c>
      <c r="H3637" s="262" t="s">
        <v>9250</v>
      </c>
      <c r="I3637" s="263" t="s">
        <v>772</v>
      </c>
      <c r="J3637" s="264" t="s">
        <v>22574</v>
      </c>
      <c r="K3637" s="264" t="s">
        <v>5088</v>
      </c>
    </row>
    <row r="3638" spans="1:11" ht="25.5" x14ac:dyDescent="0.2">
      <c r="A3638" s="261">
        <v>92701</v>
      </c>
      <c r="B3638" s="262" t="s">
        <v>9252</v>
      </c>
      <c r="C3638" s="263" t="s">
        <v>772</v>
      </c>
      <c r="D3638" s="264" t="s">
        <v>6707</v>
      </c>
      <c r="F3638" s="266"/>
      <c r="G3638" s="261" t="s">
        <v>22576</v>
      </c>
      <c r="H3638" s="262" t="s">
        <v>9252</v>
      </c>
      <c r="I3638" s="263" t="s">
        <v>772</v>
      </c>
      <c r="J3638" s="264" t="s">
        <v>6707</v>
      </c>
      <c r="K3638" s="264" t="s">
        <v>9933</v>
      </c>
    </row>
    <row r="3639" spans="1:11" ht="25.5" x14ac:dyDescent="0.2">
      <c r="A3639" s="261">
        <v>92702</v>
      </c>
      <c r="B3639" s="262" t="s">
        <v>9254</v>
      </c>
      <c r="C3639" s="263" t="s">
        <v>772</v>
      </c>
      <c r="D3639" s="264" t="s">
        <v>12517</v>
      </c>
      <c r="F3639" s="266"/>
      <c r="G3639" s="261" t="s">
        <v>22577</v>
      </c>
      <c r="H3639" s="262" t="s">
        <v>9254</v>
      </c>
      <c r="I3639" s="263" t="s">
        <v>772</v>
      </c>
      <c r="J3639" s="264" t="s">
        <v>12517</v>
      </c>
      <c r="K3639" s="264" t="s">
        <v>14306</v>
      </c>
    </row>
    <row r="3640" spans="1:11" ht="25.5" x14ac:dyDescent="0.2">
      <c r="A3640" s="261">
        <v>92703</v>
      </c>
      <c r="B3640" s="262" t="s">
        <v>9255</v>
      </c>
      <c r="C3640" s="263" t="s">
        <v>772</v>
      </c>
      <c r="D3640" s="264" t="s">
        <v>22100</v>
      </c>
      <c r="F3640" s="266"/>
      <c r="G3640" s="261" t="s">
        <v>22578</v>
      </c>
      <c r="H3640" s="262" t="s">
        <v>9255</v>
      </c>
      <c r="I3640" s="263" t="s">
        <v>772</v>
      </c>
      <c r="J3640" s="264" t="s">
        <v>22100</v>
      </c>
      <c r="K3640" s="264" t="s">
        <v>22579</v>
      </c>
    </row>
    <row r="3641" spans="1:11" ht="25.5" x14ac:dyDescent="0.2">
      <c r="A3641" s="261">
        <v>92704</v>
      </c>
      <c r="B3641" s="262" t="s">
        <v>9257</v>
      </c>
      <c r="C3641" s="263" t="s">
        <v>772</v>
      </c>
      <c r="D3641" s="264" t="s">
        <v>12928</v>
      </c>
      <c r="F3641" s="266"/>
      <c r="G3641" s="261" t="s">
        <v>22580</v>
      </c>
      <c r="H3641" s="262" t="s">
        <v>9257</v>
      </c>
      <c r="I3641" s="263" t="s">
        <v>772</v>
      </c>
      <c r="J3641" s="264" t="s">
        <v>12928</v>
      </c>
      <c r="K3641" s="264" t="s">
        <v>5135</v>
      </c>
    </row>
    <row r="3642" spans="1:11" ht="25.5" x14ac:dyDescent="0.2">
      <c r="A3642" s="261">
        <v>92705</v>
      </c>
      <c r="B3642" s="262" t="s">
        <v>9258</v>
      </c>
      <c r="C3642" s="263" t="s">
        <v>772</v>
      </c>
      <c r="D3642" s="264" t="s">
        <v>14879</v>
      </c>
      <c r="F3642" s="266"/>
      <c r="G3642" s="261" t="s">
        <v>22581</v>
      </c>
      <c r="H3642" s="262" t="s">
        <v>9258</v>
      </c>
      <c r="I3642" s="263" t="s">
        <v>772</v>
      </c>
      <c r="J3642" s="264" t="s">
        <v>14879</v>
      </c>
      <c r="K3642" s="264" t="s">
        <v>8301</v>
      </c>
    </row>
    <row r="3643" spans="1:11" ht="25.5" x14ac:dyDescent="0.2">
      <c r="A3643" s="261">
        <v>92706</v>
      </c>
      <c r="B3643" s="262" t="s">
        <v>9260</v>
      </c>
      <c r="C3643" s="263" t="s">
        <v>772</v>
      </c>
      <c r="D3643" s="264" t="s">
        <v>9274</v>
      </c>
      <c r="F3643" s="266"/>
      <c r="G3643" s="261" t="s">
        <v>22582</v>
      </c>
      <c r="H3643" s="262" t="s">
        <v>9260</v>
      </c>
      <c r="I3643" s="263" t="s">
        <v>772</v>
      </c>
      <c r="J3643" s="264" t="s">
        <v>9274</v>
      </c>
      <c r="K3643" s="264" t="s">
        <v>22364</v>
      </c>
    </row>
    <row r="3644" spans="1:11" ht="25.5" x14ac:dyDescent="0.2">
      <c r="A3644" s="261">
        <v>92889</v>
      </c>
      <c r="B3644" s="262" t="s">
        <v>9261</v>
      </c>
      <c r="C3644" s="263" t="s">
        <v>772</v>
      </c>
      <c r="D3644" s="264" t="s">
        <v>15096</v>
      </c>
      <c r="F3644" s="266"/>
      <c r="G3644" s="261" t="s">
        <v>22583</v>
      </c>
      <c r="H3644" s="262" t="s">
        <v>9261</v>
      </c>
      <c r="I3644" s="263" t="s">
        <v>772</v>
      </c>
      <c r="J3644" s="264" t="s">
        <v>15096</v>
      </c>
      <c r="K3644" s="264" t="s">
        <v>22584</v>
      </c>
    </row>
    <row r="3645" spans="1:11" ht="25.5" x14ac:dyDescent="0.2">
      <c r="A3645" s="261">
        <v>92890</v>
      </c>
      <c r="B3645" s="262" t="s">
        <v>9262</v>
      </c>
      <c r="C3645" s="263" t="s">
        <v>772</v>
      </c>
      <c r="D3645" s="264" t="s">
        <v>6195</v>
      </c>
      <c r="F3645" s="266"/>
      <c r="G3645" s="261" t="s">
        <v>22585</v>
      </c>
      <c r="H3645" s="262" t="s">
        <v>9262</v>
      </c>
      <c r="I3645" s="263" t="s">
        <v>772</v>
      </c>
      <c r="J3645" s="264" t="s">
        <v>6195</v>
      </c>
      <c r="K3645" s="264" t="s">
        <v>22586</v>
      </c>
    </row>
    <row r="3646" spans="1:11" ht="25.5" x14ac:dyDescent="0.2">
      <c r="A3646" s="261">
        <v>92891</v>
      </c>
      <c r="B3646" s="262" t="s">
        <v>9263</v>
      </c>
      <c r="C3646" s="263" t="s">
        <v>772</v>
      </c>
      <c r="D3646" s="264" t="s">
        <v>22587</v>
      </c>
      <c r="F3646" s="266"/>
      <c r="G3646" s="261" t="s">
        <v>22588</v>
      </c>
      <c r="H3646" s="262" t="s">
        <v>9263</v>
      </c>
      <c r="I3646" s="263" t="s">
        <v>772</v>
      </c>
      <c r="J3646" s="264" t="s">
        <v>22587</v>
      </c>
      <c r="K3646" s="264" t="s">
        <v>22589</v>
      </c>
    </row>
    <row r="3647" spans="1:11" ht="25.5" x14ac:dyDescent="0.2">
      <c r="A3647" s="261">
        <v>92892</v>
      </c>
      <c r="B3647" s="262" t="s">
        <v>9264</v>
      </c>
      <c r="C3647" s="263" t="s">
        <v>772</v>
      </c>
      <c r="D3647" s="264" t="s">
        <v>14102</v>
      </c>
      <c r="F3647" s="266"/>
      <c r="G3647" s="261" t="s">
        <v>22590</v>
      </c>
      <c r="H3647" s="262" t="s">
        <v>9264</v>
      </c>
      <c r="I3647" s="263" t="s">
        <v>772</v>
      </c>
      <c r="J3647" s="264" t="s">
        <v>14102</v>
      </c>
      <c r="K3647" s="264" t="s">
        <v>22591</v>
      </c>
    </row>
    <row r="3648" spans="1:11" ht="25.5" x14ac:dyDescent="0.2">
      <c r="A3648" s="261">
        <v>92893</v>
      </c>
      <c r="B3648" s="262" t="s">
        <v>9266</v>
      </c>
      <c r="C3648" s="263" t="s">
        <v>772</v>
      </c>
      <c r="D3648" s="264" t="s">
        <v>7808</v>
      </c>
      <c r="F3648" s="266"/>
      <c r="G3648" s="261" t="s">
        <v>22592</v>
      </c>
      <c r="H3648" s="262" t="s">
        <v>9266</v>
      </c>
      <c r="I3648" s="263" t="s">
        <v>772</v>
      </c>
      <c r="J3648" s="264" t="s">
        <v>7808</v>
      </c>
      <c r="K3648" s="264" t="s">
        <v>17044</v>
      </c>
    </row>
    <row r="3649" spans="1:11" ht="25.5" x14ac:dyDescent="0.2">
      <c r="A3649" s="261">
        <v>92894</v>
      </c>
      <c r="B3649" s="262" t="s">
        <v>9267</v>
      </c>
      <c r="C3649" s="263" t="s">
        <v>772</v>
      </c>
      <c r="D3649" s="264" t="s">
        <v>10674</v>
      </c>
      <c r="F3649" s="266"/>
      <c r="G3649" s="261" t="s">
        <v>22593</v>
      </c>
      <c r="H3649" s="262" t="s">
        <v>9267</v>
      </c>
      <c r="I3649" s="263" t="s">
        <v>772</v>
      </c>
      <c r="J3649" s="264" t="s">
        <v>10674</v>
      </c>
      <c r="K3649" s="264" t="s">
        <v>22594</v>
      </c>
    </row>
    <row r="3650" spans="1:11" ht="25.5" x14ac:dyDescent="0.2">
      <c r="A3650" s="261">
        <v>92895</v>
      </c>
      <c r="B3650" s="262" t="s">
        <v>9268</v>
      </c>
      <c r="C3650" s="263" t="s">
        <v>772</v>
      </c>
      <c r="D3650" s="264" t="s">
        <v>22595</v>
      </c>
      <c r="F3650" s="266"/>
      <c r="G3650" s="261" t="s">
        <v>22596</v>
      </c>
      <c r="H3650" s="262" t="s">
        <v>9268</v>
      </c>
      <c r="I3650" s="263" t="s">
        <v>772</v>
      </c>
      <c r="J3650" s="264" t="s">
        <v>22595</v>
      </c>
      <c r="K3650" s="264" t="s">
        <v>22597</v>
      </c>
    </row>
    <row r="3651" spans="1:11" ht="25.5" x14ac:dyDescent="0.2">
      <c r="A3651" s="261">
        <v>92896</v>
      </c>
      <c r="B3651" s="262" t="s">
        <v>9269</v>
      </c>
      <c r="C3651" s="263" t="s">
        <v>772</v>
      </c>
      <c r="D3651" s="264" t="s">
        <v>22598</v>
      </c>
      <c r="F3651" s="266"/>
      <c r="G3651" s="261" t="s">
        <v>22599</v>
      </c>
      <c r="H3651" s="262" t="s">
        <v>9269</v>
      </c>
      <c r="I3651" s="263" t="s">
        <v>772</v>
      </c>
      <c r="J3651" s="264" t="s">
        <v>22598</v>
      </c>
      <c r="K3651" s="264" t="s">
        <v>22600</v>
      </c>
    </row>
    <row r="3652" spans="1:11" ht="25.5" x14ac:dyDescent="0.2">
      <c r="A3652" s="261">
        <v>92897</v>
      </c>
      <c r="B3652" s="262" t="s">
        <v>9270</v>
      </c>
      <c r="C3652" s="263" t="s">
        <v>772</v>
      </c>
      <c r="D3652" s="264" t="s">
        <v>22601</v>
      </c>
      <c r="F3652" s="266"/>
      <c r="G3652" s="261" t="s">
        <v>22602</v>
      </c>
      <c r="H3652" s="262" t="s">
        <v>9270</v>
      </c>
      <c r="I3652" s="263" t="s">
        <v>772</v>
      </c>
      <c r="J3652" s="264" t="s">
        <v>22601</v>
      </c>
      <c r="K3652" s="264" t="s">
        <v>22603</v>
      </c>
    </row>
    <row r="3653" spans="1:11" ht="25.5" x14ac:dyDescent="0.2">
      <c r="A3653" s="261">
        <v>92898</v>
      </c>
      <c r="B3653" s="262" t="s">
        <v>9272</v>
      </c>
      <c r="C3653" s="263" t="s">
        <v>772</v>
      </c>
      <c r="D3653" s="264" t="s">
        <v>18762</v>
      </c>
      <c r="F3653" s="266"/>
      <c r="G3653" s="261" t="s">
        <v>22604</v>
      </c>
      <c r="H3653" s="262" t="s">
        <v>9272</v>
      </c>
      <c r="I3653" s="263" t="s">
        <v>772</v>
      </c>
      <c r="J3653" s="264" t="s">
        <v>18762</v>
      </c>
      <c r="K3653" s="264" t="s">
        <v>4207</v>
      </c>
    </row>
    <row r="3654" spans="1:11" ht="25.5" x14ac:dyDescent="0.2">
      <c r="A3654" s="261">
        <v>92899</v>
      </c>
      <c r="B3654" s="262" t="s">
        <v>9273</v>
      </c>
      <c r="C3654" s="263" t="s">
        <v>772</v>
      </c>
      <c r="D3654" s="264" t="s">
        <v>17113</v>
      </c>
      <c r="F3654" s="266"/>
      <c r="G3654" s="261" t="s">
        <v>22605</v>
      </c>
      <c r="H3654" s="262" t="s">
        <v>9273</v>
      </c>
      <c r="I3654" s="263" t="s">
        <v>772</v>
      </c>
      <c r="J3654" s="264" t="s">
        <v>17113</v>
      </c>
      <c r="K3654" s="264" t="s">
        <v>13965</v>
      </c>
    </row>
    <row r="3655" spans="1:11" ht="25.5" x14ac:dyDescent="0.2">
      <c r="A3655" s="261">
        <v>92900</v>
      </c>
      <c r="B3655" s="262" t="s">
        <v>9275</v>
      </c>
      <c r="C3655" s="263" t="s">
        <v>772</v>
      </c>
      <c r="D3655" s="264" t="s">
        <v>14152</v>
      </c>
      <c r="F3655" s="266"/>
      <c r="G3655" s="261" t="s">
        <v>22606</v>
      </c>
      <c r="H3655" s="262" t="s">
        <v>9275</v>
      </c>
      <c r="I3655" s="263" t="s">
        <v>772</v>
      </c>
      <c r="J3655" s="264" t="s">
        <v>14152</v>
      </c>
      <c r="K3655" s="264" t="s">
        <v>14508</v>
      </c>
    </row>
    <row r="3656" spans="1:11" ht="25.5" x14ac:dyDescent="0.2">
      <c r="A3656" s="261">
        <v>92901</v>
      </c>
      <c r="B3656" s="262" t="s">
        <v>9276</v>
      </c>
      <c r="C3656" s="263" t="s">
        <v>772</v>
      </c>
      <c r="D3656" s="264" t="s">
        <v>22607</v>
      </c>
      <c r="F3656" s="266"/>
      <c r="G3656" s="261" t="s">
        <v>22608</v>
      </c>
      <c r="H3656" s="262" t="s">
        <v>9276</v>
      </c>
      <c r="I3656" s="263" t="s">
        <v>772</v>
      </c>
      <c r="J3656" s="264" t="s">
        <v>22607</v>
      </c>
      <c r="K3656" s="264" t="s">
        <v>22609</v>
      </c>
    </row>
    <row r="3657" spans="1:11" ht="25.5" x14ac:dyDescent="0.2">
      <c r="A3657" s="261">
        <v>92902</v>
      </c>
      <c r="B3657" s="262" t="s">
        <v>9277</v>
      </c>
      <c r="C3657" s="263" t="s">
        <v>772</v>
      </c>
      <c r="D3657" s="264" t="s">
        <v>22610</v>
      </c>
      <c r="F3657" s="266"/>
      <c r="G3657" s="261" t="s">
        <v>22611</v>
      </c>
      <c r="H3657" s="262" t="s">
        <v>9277</v>
      </c>
      <c r="I3657" s="263" t="s">
        <v>772</v>
      </c>
      <c r="J3657" s="264" t="s">
        <v>22610</v>
      </c>
      <c r="K3657" s="264" t="s">
        <v>22612</v>
      </c>
    </row>
    <row r="3658" spans="1:11" ht="25.5" x14ac:dyDescent="0.2">
      <c r="A3658" s="261">
        <v>92903</v>
      </c>
      <c r="B3658" s="262" t="s">
        <v>9278</v>
      </c>
      <c r="C3658" s="263" t="s">
        <v>772</v>
      </c>
      <c r="D3658" s="264" t="s">
        <v>22613</v>
      </c>
      <c r="F3658" s="266"/>
      <c r="G3658" s="261" t="s">
        <v>22614</v>
      </c>
      <c r="H3658" s="262" t="s">
        <v>9278</v>
      </c>
      <c r="I3658" s="263" t="s">
        <v>772</v>
      </c>
      <c r="J3658" s="264" t="s">
        <v>22613</v>
      </c>
      <c r="K3658" s="264" t="s">
        <v>22615</v>
      </c>
    </row>
    <row r="3659" spans="1:11" ht="25.5" x14ac:dyDescent="0.2">
      <c r="A3659" s="261">
        <v>92904</v>
      </c>
      <c r="B3659" s="262" t="s">
        <v>9279</v>
      </c>
      <c r="C3659" s="263" t="s">
        <v>772</v>
      </c>
      <c r="D3659" s="264" t="s">
        <v>12963</v>
      </c>
      <c r="F3659" s="266"/>
      <c r="G3659" s="261" t="s">
        <v>22616</v>
      </c>
      <c r="H3659" s="262" t="s">
        <v>9279</v>
      </c>
      <c r="I3659" s="263" t="s">
        <v>772</v>
      </c>
      <c r="J3659" s="264" t="s">
        <v>12963</v>
      </c>
      <c r="K3659" s="264" t="s">
        <v>12828</v>
      </c>
    </row>
    <row r="3660" spans="1:11" ht="25.5" x14ac:dyDescent="0.2">
      <c r="A3660" s="261">
        <v>92905</v>
      </c>
      <c r="B3660" s="262" t="s">
        <v>9281</v>
      </c>
      <c r="C3660" s="263" t="s">
        <v>772</v>
      </c>
      <c r="D3660" s="264" t="s">
        <v>18133</v>
      </c>
      <c r="F3660" s="266"/>
      <c r="G3660" s="261" t="s">
        <v>22617</v>
      </c>
      <c r="H3660" s="262" t="s">
        <v>9281</v>
      </c>
      <c r="I3660" s="263" t="s">
        <v>772</v>
      </c>
      <c r="J3660" s="264" t="s">
        <v>18133</v>
      </c>
      <c r="K3660" s="264" t="s">
        <v>22618</v>
      </c>
    </row>
    <row r="3661" spans="1:11" ht="25.5" x14ac:dyDescent="0.2">
      <c r="A3661" s="261">
        <v>92906</v>
      </c>
      <c r="B3661" s="262" t="s">
        <v>9282</v>
      </c>
      <c r="C3661" s="263" t="s">
        <v>772</v>
      </c>
      <c r="D3661" s="264" t="s">
        <v>11385</v>
      </c>
      <c r="F3661" s="266"/>
      <c r="G3661" s="261" t="s">
        <v>22619</v>
      </c>
      <c r="H3661" s="262" t="s">
        <v>9282</v>
      </c>
      <c r="I3661" s="263" t="s">
        <v>772</v>
      </c>
      <c r="J3661" s="264" t="s">
        <v>11385</v>
      </c>
      <c r="K3661" s="264" t="s">
        <v>14306</v>
      </c>
    </row>
    <row r="3662" spans="1:11" ht="25.5" x14ac:dyDescent="0.2">
      <c r="A3662" s="261">
        <v>92907</v>
      </c>
      <c r="B3662" s="262" t="s">
        <v>9283</v>
      </c>
      <c r="C3662" s="263" t="s">
        <v>772</v>
      </c>
      <c r="D3662" s="264" t="s">
        <v>22620</v>
      </c>
      <c r="F3662" s="266"/>
      <c r="G3662" s="261" t="s">
        <v>22621</v>
      </c>
      <c r="H3662" s="262" t="s">
        <v>9283</v>
      </c>
      <c r="I3662" s="263" t="s">
        <v>772</v>
      </c>
      <c r="J3662" s="264" t="s">
        <v>22620</v>
      </c>
      <c r="K3662" s="264" t="s">
        <v>13429</v>
      </c>
    </row>
    <row r="3663" spans="1:11" ht="25.5" x14ac:dyDescent="0.2">
      <c r="A3663" s="261">
        <v>92908</v>
      </c>
      <c r="B3663" s="262" t="s">
        <v>9284</v>
      </c>
      <c r="C3663" s="263" t="s">
        <v>772</v>
      </c>
      <c r="D3663" s="264" t="s">
        <v>22620</v>
      </c>
      <c r="F3663" s="266"/>
      <c r="G3663" s="261" t="s">
        <v>22622</v>
      </c>
      <c r="H3663" s="262" t="s">
        <v>9284</v>
      </c>
      <c r="I3663" s="263" t="s">
        <v>772</v>
      </c>
      <c r="J3663" s="264" t="s">
        <v>22620</v>
      </c>
      <c r="K3663" s="264" t="s">
        <v>13429</v>
      </c>
    </row>
    <row r="3664" spans="1:11" ht="25.5" x14ac:dyDescent="0.2">
      <c r="A3664" s="261">
        <v>92909</v>
      </c>
      <c r="B3664" s="262" t="s">
        <v>9285</v>
      </c>
      <c r="C3664" s="263" t="s">
        <v>772</v>
      </c>
      <c r="D3664" s="264" t="s">
        <v>22620</v>
      </c>
      <c r="F3664" s="266"/>
      <c r="G3664" s="261" t="s">
        <v>22623</v>
      </c>
      <c r="H3664" s="262" t="s">
        <v>9285</v>
      </c>
      <c r="I3664" s="263" t="s">
        <v>772</v>
      </c>
      <c r="J3664" s="264" t="s">
        <v>22620</v>
      </c>
      <c r="K3664" s="264" t="s">
        <v>13429</v>
      </c>
    </row>
    <row r="3665" spans="1:11" ht="25.5" x14ac:dyDescent="0.2">
      <c r="A3665" s="261">
        <v>92910</v>
      </c>
      <c r="B3665" s="262" t="s">
        <v>9286</v>
      </c>
      <c r="C3665" s="263" t="s">
        <v>772</v>
      </c>
      <c r="D3665" s="264" t="s">
        <v>19981</v>
      </c>
      <c r="F3665" s="266"/>
      <c r="G3665" s="261" t="s">
        <v>22624</v>
      </c>
      <c r="H3665" s="262" t="s">
        <v>9286</v>
      </c>
      <c r="I3665" s="263" t="s">
        <v>772</v>
      </c>
      <c r="J3665" s="264" t="s">
        <v>19981</v>
      </c>
      <c r="K3665" s="264" t="s">
        <v>22625</v>
      </c>
    </row>
    <row r="3666" spans="1:11" ht="25.5" x14ac:dyDescent="0.2">
      <c r="A3666" s="261">
        <v>92911</v>
      </c>
      <c r="B3666" s="262" t="s">
        <v>9287</v>
      </c>
      <c r="C3666" s="263" t="s">
        <v>772</v>
      </c>
      <c r="D3666" s="264" t="s">
        <v>19981</v>
      </c>
      <c r="F3666" s="266"/>
      <c r="G3666" s="261" t="s">
        <v>22626</v>
      </c>
      <c r="H3666" s="262" t="s">
        <v>9287</v>
      </c>
      <c r="I3666" s="263" t="s">
        <v>772</v>
      </c>
      <c r="J3666" s="264" t="s">
        <v>19981</v>
      </c>
      <c r="K3666" s="264" t="s">
        <v>22625</v>
      </c>
    </row>
    <row r="3667" spans="1:11" ht="25.5" x14ac:dyDescent="0.2">
      <c r="A3667" s="261">
        <v>92912</v>
      </c>
      <c r="B3667" s="262" t="s">
        <v>9288</v>
      </c>
      <c r="C3667" s="263" t="s">
        <v>772</v>
      </c>
      <c r="D3667" s="264" t="s">
        <v>22627</v>
      </c>
      <c r="F3667" s="266"/>
      <c r="G3667" s="261" t="s">
        <v>22628</v>
      </c>
      <c r="H3667" s="262" t="s">
        <v>9288</v>
      </c>
      <c r="I3667" s="263" t="s">
        <v>772</v>
      </c>
      <c r="J3667" s="264" t="s">
        <v>22627</v>
      </c>
      <c r="K3667" s="264" t="s">
        <v>22629</v>
      </c>
    </row>
    <row r="3668" spans="1:11" ht="25.5" x14ac:dyDescent="0.2">
      <c r="A3668" s="261">
        <v>92913</v>
      </c>
      <c r="B3668" s="262" t="s">
        <v>9290</v>
      </c>
      <c r="C3668" s="263" t="s">
        <v>772</v>
      </c>
      <c r="D3668" s="264" t="s">
        <v>22630</v>
      </c>
      <c r="F3668" s="266"/>
      <c r="G3668" s="261" t="s">
        <v>22631</v>
      </c>
      <c r="H3668" s="262" t="s">
        <v>9290</v>
      </c>
      <c r="I3668" s="263" t="s">
        <v>772</v>
      </c>
      <c r="J3668" s="264" t="s">
        <v>22630</v>
      </c>
      <c r="K3668" s="264" t="s">
        <v>22632</v>
      </c>
    </row>
    <row r="3669" spans="1:11" ht="25.5" x14ac:dyDescent="0.2">
      <c r="A3669" s="261">
        <v>92914</v>
      </c>
      <c r="B3669" s="262" t="s">
        <v>9291</v>
      </c>
      <c r="C3669" s="263" t="s">
        <v>772</v>
      </c>
      <c r="D3669" s="264" t="s">
        <v>22630</v>
      </c>
      <c r="F3669" s="266"/>
      <c r="G3669" s="261" t="s">
        <v>22633</v>
      </c>
      <c r="H3669" s="262" t="s">
        <v>9291</v>
      </c>
      <c r="I3669" s="263" t="s">
        <v>772</v>
      </c>
      <c r="J3669" s="264" t="s">
        <v>22630</v>
      </c>
      <c r="K3669" s="264" t="s">
        <v>22632</v>
      </c>
    </row>
    <row r="3670" spans="1:11" ht="25.5" x14ac:dyDescent="0.2">
      <c r="A3670" s="261">
        <v>92918</v>
      </c>
      <c r="B3670" s="262" t="s">
        <v>9292</v>
      </c>
      <c r="C3670" s="263" t="s">
        <v>772</v>
      </c>
      <c r="D3670" s="264" t="s">
        <v>14444</v>
      </c>
      <c r="F3670" s="266"/>
      <c r="G3670" s="261" t="s">
        <v>22634</v>
      </c>
      <c r="H3670" s="262" t="s">
        <v>9292</v>
      </c>
      <c r="I3670" s="263" t="s">
        <v>772</v>
      </c>
      <c r="J3670" s="264" t="s">
        <v>14444</v>
      </c>
      <c r="K3670" s="264" t="s">
        <v>13854</v>
      </c>
    </row>
    <row r="3671" spans="1:11" ht="25.5" x14ac:dyDescent="0.2">
      <c r="A3671" s="261">
        <v>92920</v>
      </c>
      <c r="B3671" s="262" t="s">
        <v>9293</v>
      </c>
      <c r="C3671" s="263" t="s">
        <v>772</v>
      </c>
      <c r="D3671" s="264" t="s">
        <v>22635</v>
      </c>
      <c r="F3671" s="266"/>
      <c r="G3671" s="261" t="s">
        <v>22636</v>
      </c>
      <c r="H3671" s="262" t="s">
        <v>9293</v>
      </c>
      <c r="I3671" s="263" t="s">
        <v>772</v>
      </c>
      <c r="J3671" s="264" t="s">
        <v>22635</v>
      </c>
      <c r="K3671" s="264" t="s">
        <v>7327</v>
      </c>
    </row>
    <row r="3672" spans="1:11" ht="25.5" x14ac:dyDescent="0.2">
      <c r="A3672" s="261">
        <v>92925</v>
      </c>
      <c r="B3672" s="262" t="s">
        <v>9294</v>
      </c>
      <c r="C3672" s="263" t="s">
        <v>772</v>
      </c>
      <c r="D3672" s="264" t="s">
        <v>22637</v>
      </c>
      <c r="F3672" s="266"/>
      <c r="G3672" s="261" t="s">
        <v>22638</v>
      </c>
      <c r="H3672" s="262" t="s">
        <v>9294</v>
      </c>
      <c r="I3672" s="263" t="s">
        <v>772</v>
      </c>
      <c r="J3672" s="264" t="s">
        <v>22637</v>
      </c>
      <c r="K3672" s="264" t="s">
        <v>16193</v>
      </c>
    </row>
    <row r="3673" spans="1:11" ht="25.5" x14ac:dyDescent="0.2">
      <c r="A3673" s="261">
        <v>92926</v>
      </c>
      <c r="B3673" s="262" t="s">
        <v>9296</v>
      </c>
      <c r="C3673" s="263" t="s">
        <v>772</v>
      </c>
      <c r="D3673" s="264" t="s">
        <v>10978</v>
      </c>
      <c r="F3673" s="266"/>
      <c r="G3673" s="261" t="s">
        <v>22639</v>
      </c>
      <c r="H3673" s="262" t="s">
        <v>9296</v>
      </c>
      <c r="I3673" s="263" t="s">
        <v>772</v>
      </c>
      <c r="J3673" s="264" t="s">
        <v>10978</v>
      </c>
      <c r="K3673" s="264" t="s">
        <v>22640</v>
      </c>
    </row>
    <row r="3674" spans="1:11" ht="25.5" x14ac:dyDescent="0.2">
      <c r="A3674" s="261">
        <v>92927</v>
      </c>
      <c r="B3674" s="262" t="s">
        <v>9297</v>
      </c>
      <c r="C3674" s="263" t="s">
        <v>772</v>
      </c>
      <c r="D3674" s="264" t="s">
        <v>10978</v>
      </c>
      <c r="F3674" s="266"/>
      <c r="G3674" s="261" t="s">
        <v>22641</v>
      </c>
      <c r="H3674" s="262" t="s">
        <v>9297</v>
      </c>
      <c r="I3674" s="263" t="s">
        <v>772</v>
      </c>
      <c r="J3674" s="264" t="s">
        <v>10978</v>
      </c>
      <c r="K3674" s="264" t="s">
        <v>22640</v>
      </c>
    </row>
    <row r="3675" spans="1:11" ht="25.5" x14ac:dyDescent="0.2">
      <c r="A3675" s="261">
        <v>92928</v>
      </c>
      <c r="B3675" s="262" t="s">
        <v>9298</v>
      </c>
      <c r="C3675" s="263" t="s">
        <v>772</v>
      </c>
      <c r="D3675" s="264" t="s">
        <v>13420</v>
      </c>
      <c r="F3675" s="266"/>
      <c r="G3675" s="261" t="s">
        <v>22642</v>
      </c>
      <c r="H3675" s="262" t="s">
        <v>9298</v>
      </c>
      <c r="I3675" s="263" t="s">
        <v>772</v>
      </c>
      <c r="J3675" s="264" t="s">
        <v>13420</v>
      </c>
      <c r="K3675" s="264" t="s">
        <v>14302</v>
      </c>
    </row>
    <row r="3676" spans="1:11" ht="25.5" x14ac:dyDescent="0.2">
      <c r="A3676" s="261">
        <v>92929</v>
      </c>
      <c r="B3676" s="262" t="s">
        <v>9300</v>
      </c>
      <c r="C3676" s="263" t="s">
        <v>772</v>
      </c>
      <c r="D3676" s="264" t="s">
        <v>13420</v>
      </c>
      <c r="F3676" s="266"/>
      <c r="G3676" s="261" t="s">
        <v>22643</v>
      </c>
      <c r="H3676" s="262" t="s">
        <v>9300</v>
      </c>
      <c r="I3676" s="263" t="s">
        <v>772</v>
      </c>
      <c r="J3676" s="264" t="s">
        <v>13420</v>
      </c>
      <c r="K3676" s="264" t="s">
        <v>14302</v>
      </c>
    </row>
    <row r="3677" spans="1:11" ht="25.5" x14ac:dyDescent="0.2">
      <c r="A3677" s="261">
        <v>92930</v>
      </c>
      <c r="B3677" s="262" t="s">
        <v>9301</v>
      </c>
      <c r="C3677" s="263" t="s">
        <v>772</v>
      </c>
      <c r="D3677" s="264" t="s">
        <v>13420</v>
      </c>
      <c r="F3677" s="266"/>
      <c r="G3677" s="261" t="s">
        <v>22644</v>
      </c>
      <c r="H3677" s="262" t="s">
        <v>9301</v>
      </c>
      <c r="I3677" s="263" t="s">
        <v>772</v>
      </c>
      <c r="J3677" s="264" t="s">
        <v>13420</v>
      </c>
      <c r="K3677" s="264" t="s">
        <v>14302</v>
      </c>
    </row>
    <row r="3678" spans="1:11" ht="25.5" x14ac:dyDescent="0.2">
      <c r="A3678" s="261">
        <v>92931</v>
      </c>
      <c r="B3678" s="262" t="s">
        <v>9302</v>
      </c>
      <c r="C3678" s="263" t="s">
        <v>772</v>
      </c>
      <c r="D3678" s="264" t="s">
        <v>13939</v>
      </c>
      <c r="F3678" s="266"/>
      <c r="G3678" s="261" t="s">
        <v>22645</v>
      </c>
      <c r="H3678" s="262" t="s">
        <v>9302</v>
      </c>
      <c r="I3678" s="263" t="s">
        <v>772</v>
      </c>
      <c r="J3678" s="264" t="s">
        <v>13939</v>
      </c>
      <c r="K3678" s="264" t="s">
        <v>22646</v>
      </c>
    </row>
    <row r="3679" spans="1:11" ht="25.5" x14ac:dyDescent="0.2">
      <c r="A3679" s="261">
        <v>92932</v>
      </c>
      <c r="B3679" s="262" t="s">
        <v>9303</v>
      </c>
      <c r="C3679" s="263" t="s">
        <v>772</v>
      </c>
      <c r="D3679" s="264" t="s">
        <v>13939</v>
      </c>
      <c r="F3679" s="266"/>
      <c r="G3679" s="261" t="s">
        <v>22647</v>
      </c>
      <c r="H3679" s="262" t="s">
        <v>9303</v>
      </c>
      <c r="I3679" s="263" t="s">
        <v>772</v>
      </c>
      <c r="J3679" s="264" t="s">
        <v>13939</v>
      </c>
      <c r="K3679" s="264" t="s">
        <v>22646</v>
      </c>
    </row>
    <row r="3680" spans="1:11" ht="25.5" x14ac:dyDescent="0.2">
      <c r="A3680" s="261">
        <v>92933</v>
      </c>
      <c r="B3680" s="262" t="s">
        <v>9304</v>
      </c>
      <c r="C3680" s="263" t="s">
        <v>772</v>
      </c>
      <c r="D3680" s="264" t="s">
        <v>13939</v>
      </c>
      <c r="F3680" s="266"/>
      <c r="G3680" s="261" t="s">
        <v>22648</v>
      </c>
      <c r="H3680" s="262" t="s">
        <v>9304</v>
      </c>
      <c r="I3680" s="263" t="s">
        <v>772</v>
      </c>
      <c r="J3680" s="264" t="s">
        <v>13939</v>
      </c>
      <c r="K3680" s="264" t="s">
        <v>22646</v>
      </c>
    </row>
    <row r="3681" spans="1:11" ht="25.5" x14ac:dyDescent="0.2">
      <c r="A3681" s="261">
        <v>92934</v>
      </c>
      <c r="B3681" s="262" t="s">
        <v>9305</v>
      </c>
      <c r="C3681" s="263" t="s">
        <v>772</v>
      </c>
      <c r="D3681" s="264" t="s">
        <v>22649</v>
      </c>
      <c r="F3681" s="266"/>
      <c r="G3681" s="261" t="s">
        <v>22650</v>
      </c>
      <c r="H3681" s="262" t="s">
        <v>9305</v>
      </c>
      <c r="I3681" s="263" t="s">
        <v>772</v>
      </c>
      <c r="J3681" s="264" t="s">
        <v>22649</v>
      </c>
      <c r="K3681" s="264" t="s">
        <v>22651</v>
      </c>
    </row>
    <row r="3682" spans="1:11" ht="25.5" x14ac:dyDescent="0.2">
      <c r="A3682" s="261">
        <v>92935</v>
      </c>
      <c r="B3682" s="262" t="s">
        <v>9306</v>
      </c>
      <c r="C3682" s="263" t="s">
        <v>772</v>
      </c>
      <c r="D3682" s="264" t="s">
        <v>22649</v>
      </c>
      <c r="F3682" s="266"/>
      <c r="G3682" s="261" t="s">
        <v>22652</v>
      </c>
      <c r="H3682" s="262" t="s">
        <v>9306</v>
      </c>
      <c r="I3682" s="263" t="s">
        <v>772</v>
      </c>
      <c r="J3682" s="264" t="s">
        <v>22649</v>
      </c>
      <c r="K3682" s="264" t="s">
        <v>22651</v>
      </c>
    </row>
    <row r="3683" spans="1:11" ht="25.5" x14ac:dyDescent="0.2">
      <c r="A3683" s="261">
        <v>92936</v>
      </c>
      <c r="B3683" s="262" t="s">
        <v>9307</v>
      </c>
      <c r="C3683" s="263" t="s">
        <v>772</v>
      </c>
      <c r="D3683" s="264" t="s">
        <v>22653</v>
      </c>
      <c r="F3683" s="266"/>
      <c r="G3683" s="261" t="s">
        <v>22654</v>
      </c>
      <c r="H3683" s="262" t="s">
        <v>9307</v>
      </c>
      <c r="I3683" s="263" t="s">
        <v>772</v>
      </c>
      <c r="J3683" s="264" t="s">
        <v>22653</v>
      </c>
      <c r="K3683" s="264" t="s">
        <v>22655</v>
      </c>
    </row>
    <row r="3684" spans="1:11" ht="25.5" x14ac:dyDescent="0.2">
      <c r="A3684" s="261">
        <v>92937</v>
      </c>
      <c r="B3684" s="262" t="s">
        <v>9308</v>
      </c>
      <c r="C3684" s="263" t="s">
        <v>772</v>
      </c>
      <c r="D3684" s="264" t="s">
        <v>22653</v>
      </c>
      <c r="F3684" s="266"/>
      <c r="G3684" s="261" t="s">
        <v>22656</v>
      </c>
      <c r="H3684" s="262" t="s">
        <v>9308</v>
      </c>
      <c r="I3684" s="263" t="s">
        <v>772</v>
      </c>
      <c r="J3684" s="264" t="s">
        <v>22653</v>
      </c>
      <c r="K3684" s="264" t="s">
        <v>22655</v>
      </c>
    </row>
    <row r="3685" spans="1:11" ht="25.5" x14ac:dyDescent="0.2">
      <c r="A3685" s="261">
        <v>92938</v>
      </c>
      <c r="B3685" s="262" t="s">
        <v>9309</v>
      </c>
      <c r="C3685" s="263" t="s">
        <v>772</v>
      </c>
      <c r="D3685" s="264" t="s">
        <v>22657</v>
      </c>
      <c r="F3685" s="266"/>
      <c r="G3685" s="261" t="s">
        <v>22658</v>
      </c>
      <c r="H3685" s="262" t="s">
        <v>9309</v>
      </c>
      <c r="I3685" s="263" t="s">
        <v>772</v>
      </c>
      <c r="J3685" s="264" t="s">
        <v>22657</v>
      </c>
      <c r="K3685" s="264" t="s">
        <v>13259</v>
      </c>
    </row>
    <row r="3686" spans="1:11" ht="25.5" x14ac:dyDescent="0.2">
      <c r="A3686" s="261">
        <v>92939</v>
      </c>
      <c r="B3686" s="262" t="s">
        <v>9311</v>
      </c>
      <c r="C3686" s="263" t="s">
        <v>772</v>
      </c>
      <c r="D3686" s="264" t="s">
        <v>22659</v>
      </c>
      <c r="F3686" s="266"/>
      <c r="G3686" s="261" t="s">
        <v>22660</v>
      </c>
      <c r="H3686" s="262" t="s">
        <v>9311</v>
      </c>
      <c r="I3686" s="263" t="s">
        <v>772</v>
      </c>
      <c r="J3686" s="264" t="s">
        <v>22659</v>
      </c>
      <c r="K3686" s="264" t="s">
        <v>19880</v>
      </c>
    </row>
    <row r="3687" spans="1:11" ht="25.5" x14ac:dyDescent="0.2">
      <c r="A3687" s="261">
        <v>92940</v>
      </c>
      <c r="B3687" s="262" t="s">
        <v>9312</v>
      </c>
      <c r="C3687" s="263" t="s">
        <v>772</v>
      </c>
      <c r="D3687" s="264" t="s">
        <v>14704</v>
      </c>
      <c r="F3687" s="266"/>
      <c r="G3687" s="261" t="s">
        <v>22661</v>
      </c>
      <c r="H3687" s="262" t="s">
        <v>9312</v>
      </c>
      <c r="I3687" s="263" t="s">
        <v>772</v>
      </c>
      <c r="J3687" s="264" t="s">
        <v>14704</v>
      </c>
      <c r="K3687" s="264" t="s">
        <v>14454</v>
      </c>
    </row>
    <row r="3688" spans="1:11" ht="25.5" x14ac:dyDescent="0.2">
      <c r="A3688" s="261">
        <v>92941</v>
      </c>
      <c r="B3688" s="262" t="s">
        <v>9314</v>
      </c>
      <c r="C3688" s="263" t="s">
        <v>772</v>
      </c>
      <c r="D3688" s="264" t="s">
        <v>9543</v>
      </c>
      <c r="F3688" s="266"/>
      <c r="G3688" s="261" t="s">
        <v>22662</v>
      </c>
      <c r="H3688" s="262" t="s">
        <v>9314</v>
      </c>
      <c r="I3688" s="263" t="s">
        <v>772</v>
      </c>
      <c r="J3688" s="264" t="s">
        <v>9543</v>
      </c>
      <c r="K3688" s="264" t="s">
        <v>13955</v>
      </c>
    </row>
    <row r="3689" spans="1:11" ht="25.5" x14ac:dyDescent="0.2">
      <c r="A3689" s="261">
        <v>92942</v>
      </c>
      <c r="B3689" s="262" t="s">
        <v>9316</v>
      </c>
      <c r="C3689" s="263" t="s">
        <v>772</v>
      </c>
      <c r="D3689" s="264" t="s">
        <v>9543</v>
      </c>
      <c r="F3689" s="266"/>
      <c r="G3689" s="261" t="s">
        <v>22663</v>
      </c>
      <c r="H3689" s="262" t="s">
        <v>9316</v>
      </c>
      <c r="I3689" s="263" t="s">
        <v>772</v>
      </c>
      <c r="J3689" s="264" t="s">
        <v>9543</v>
      </c>
      <c r="K3689" s="264" t="s">
        <v>13955</v>
      </c>
    </row>
    <row r="3690" spans="1:11" ht="25.5" x14ac:dyDescent="0.2">
      <c r="A3690" s="261">
        <v>92943</v>
      </c>
      <c r="B3690" s="262" t="s">
        <v>9317</v>
      </c>
      <c r="C3690" s="263" t="s">
        <v>772</v>
      </c>
      <c r="D3690" s="264" t="s">
        <v>14155</v>
      </c>
      <c r="F3690" s="266"/>
      <c r="G3690" s="261" t="s">
        <v>22664</v>
      </c>
      <c r="H3690" s="262" t="s">
        <v>9317</v>
      </c>
      <c r="I3690" s="263" t="s">
        <v>772</v>
      </c>
      <c r="J3690" s="264" t="s">
        <v>14155</v>
      </c>
      <c r="K3690" s="264" t="s">
        <v>22665</v>
      </c>
    </row>
    <row r="3691" spans="1:11" ht="25.5" x14ac:dyDescent="0.2">
      <c r="A3691" s="261">
        <v>92944</v>
      </c>
      <c r="B3691" s="262" t="s">
        <v>9318</v>
      </c>
      <c r="C3691" s="263" t="s">
        <v>772</v>
      </c>
      <c r="D3691" s="264" t="s">
        <v>14155</v>
      </c>
      <c r="F3691" s="266"/>
      <c r="G3691" s="261" t="s">
        <v>22666</v>
      </c>
      <c r="H3691" s="262" t="s">
        <v>9318</v>
      </c>
      <c r="I3691" s="263" t="s">
        <v>772</v>
      </c>
      <c r="J3691" s="264" t="s">
        <v>14155</v>
      </c>
      <c r="K3691" s="264" t="s">
        <v>22665</v>
      </c>
    </row>
    <row r="3692" spans="1:11" ht="25.5" x14ac:dyDescent="0.2">
      <c r="A3692" s="261">
        <v>92945</v>
      </c>
      <c r="B3692" s="262" t="s">
        <v>9319</v>
      </c>
      <c r="C3692" s="263" t="s">
        <v>772</v>
      </c>
      <c r="D3692" s="264" t="s">
        <v>14155</v>
      </c>
      <c r="F3692" s="266"/>
      <c r="G3692" s="261" t="s">
        <v>22667</v>
      </c>
      <c r="H3692" s="262" t="s">
        <v>9319</v>
      </c>
      <c r="I3692" s="263" t="s">
        <v>772</v>
      </c>
      <c r="J3692" s="264" t="s">
        <v>14155</v>
      </c>
      <c r="K3692" s="264" t="s">
        <v>22665</v>
      </c>
    </row>
    <row r="3693" spans="1:11" ht="25.5" x14ac:dyDescent="0.2">
      <c r="A3693" s="261">
        <v>92946</v>
      </c>
      <c r="B3693" s="262" t="s">
        <v>9320</v>
      </c>
      <c r="C3693" s="263" t="s">
        <v>772</v>
      </c>
      <c r="D3693" s="264" t="s">
        <v>12812</v>
      </c>
      <c r="F3693" s="266"/>
      <c r="G3693" s="261" t="s">
        <v>22668</v>
      </c>
      <c r="H3693" s="262" t="s">
        <v>9320</v>
      </c>
      <c r="I3693" s="263" t="s">
        <v>772</v>
      </c>
      <c r="J3693" s="264" t="s">
        <v>12812</v>
      </c>
      <c r="K3693" s="264" t="s">
        <v>22669</v>
      </c>
    </row>
    <row r="3694" spans="1:11" ht="25.5" x14ac:dyDescent="0.2">
      <c r="A3694" s="261">
        <v>92947</v>
      </c>
      <c r="B3694" s="262" t="s">
        <v>9321</v>
      </c>
      <c r="C3694" s="263" t="s">
        <v>772</v>
      </c>
      <c r="D3694" s="264" t="s">
        <v>12812</v>
      </c>
      <c r="F3694" s="266"/>
      <c r="G3694" s="261" t="s">
        <v>22670</v>
      </c>
      <c r="H3694" s="262" t="s">
        <v>9321</v>
      </c>
      <c r="I3694" s="263" t="s">
        <v>772</v>
      </c>
      <c r="J3694" s="264" t="s">
        <v>12812</v>
      </c>
      <c r="K3694" s="264" t="s">
        <v>22669</v>
      </c>
    </row>
    <row r="3695" spans="1:11" ht="25.5" x14ac:dyDescent="0.2">
      <c r="A3695" s="261">
        <v>92948</v>
      </c>
      <c r="B3695" s="262" t="s">
        <v>9322</v>
      </c>
      <c r="C3695" s="263" t="s">
        <v>772</v>
      </c>
      <c r="D3695" s="264" t="s">
        <v>12812</v>
      </c>
      <c r="F3695" s="266"/>
      <c r="G3695" s="261" t="s">
        <v>22671</v>
      </c>
      <c r="H3695" s="262" t="s">
        <v>9322</v>
      </c>
      <c r="I3695" s="263" t="s">
        <v>772</v>
      </c>
      <c r="J3695" s="264" t="s">
        <v>12812</v>
      </c>
      <c r="K3695" s="264" t="s">
        <v>22669</v>
      </c>
    </row>
    <row r="3696" spans="1:11" ht="25.5" x14ac:dyDescent="0.2">
      <c r="A3696" s="261">
        <v>92949</v>
      </c>
      <c r="B3696" s="262" t="s">
        <v>9323</v>
      </c>
      <c r="C3696" s="263" t="s">
        <v>772</v>
      </c>
      <c r="D3696" s="264" t="s">
        <v>6718</v>
      </c>
      <c r="F3696" s="266"/>
      <c r="G3696" s="261" t="s">
        <v>22672</v>
      </c>
      <c r="H3696" s="262" t="s">
        <v>9323</v>
      </c>
      <c r="I3696" s="263" t="s">
        <v>772</v>
      </c>
      <c r="J3696" s="264" t="s">
        <v>6718</v>
      </c>
      <c r="K3696" s="264" t="s">
        <v>22409</v>
      </c>
    </row>
    <row r="3697" spans="1:11" ht="25.5" x14ac:dyDescent="0.2">
      <c r="A3697" s="261">
        <v>92950</v>
      </c>
      <c r="B3697" s="262" t="s">
        <v>9324</v>
      </c>
      <c r="C3697" s="263" t="s">
        <v>772</v>
      </c>
      <c r="D3697" s="264" t="s">
        <v>6718</v>
      </c>
      <c r="F3697" s="266"/>
      <c r="G3697" s="261" t="s">
        <v>22673</v>
      </c>
      <c r="H3697" s="262" t="s">
        <v>9324</v>
      </c>
      <c r="I3697" s="263" t="s">
        <v>772</v>
      </c>
      <c r="J3697" s="264" t="s">
        <v>6718</v>
      </c>
      <c r="K3697" s="264" t="s">
        <v>22409</v>
      </c>
    </row>
    <row r="3698" spans="1:11" ht="25.5" x14ac:dyDescent="0.2">
      <c r="A3698" s="261">
        <v>92951</v>
      </c>
      <c r="B3698" s="262" t="s">
        <v>9325</v>
      </c>
      <c r="C3698" s="263" t="s">
        <v>772</v>
      </c>
      <c r="D3698" s="264" t="s">
        <v>22674</v>
      </c>
      <c r="F3698" s="266"/>
      <c r="G3698" s="261" t="s">
        <v>22675</v>
      </c>
      <c r="H3698" s="262" t="s">
        <v>9325</v>
      </c>
      <c r="I3698" s="263" t="s">
        <v>772</v>
      </c>
      <c r="J3698" s="264" t="s">
        <v>22674</v>
      </c>
      <c r="K3698" s="264" t="s">
        <v>22676</v>
      </c>
    </row>
    <row r="3699" spans="1:11" ht="25.5" x14ac:dyDescent="0.2">
      <c r="A3699" s="261">
        <v>92952</v>
      </c>
      <c r="B3699" s="262" t="s">
        <v>9326</v>
      </c>
      <c r="C3699" s="263" t="s">
        <v>772</v>
      </c>
      <c r="D3699" s="264" t="s">
        <v>22674</v>
      </c>
      <c r="F3699" s="266"/>
      <c r="G3699" s="261" t="s">
        <v>22677</v>
      </c>
      <c r="H3699" s="262" t="s">
        <v>9326</v>
      </c>
      <c r="I3699" s="263" t="s">
        <v>772</v>
      </c>
      <c r="J3699" s="264" t="s">
        <v>22674</v>
      </c>
      <c r="K3699" s="264" t="s">
        <v>22676</v>
      </c>
    </row>
    <row r="3700" spans="1:11" ht="25.5" x14ac:dyDescent="0.2">
      <c r="A3700" s="261">
        <v>92953</v>
      </c>
      <c r="B3700" s="262" t="s">
        <v>9327</v>
      </c>
      <c r="C3700" s="263" t="s">
        <v>772</v>
      </c>
      <c r="D3700" s="264" t="s">
        <v>13943</v>
      </c>
      <c r="F3700" s="266"/>
      <c r="G3700" s="261" t="s">
        <v>22678</v>
      </c>
      <c r="H3700" s="262" t="s">
        <v>9327</v>
      </c>
      <c r="I3700" s="263" t="s">
        <v>772</v>
      </c>
      <c r="J3700" s="264" t="s">
        <v>13943</v>
      </c>
      <c r="K3700" s="264" t="s">
        <v>22679</v>
      </c>
    </row>
    <row r="3701" spans="1:11" ht="25.5" x14ac:dyDescent="0.2">
      <c r="A3701" s="261">
        <v>93050</v>
      </c>
      <c r="B3701" s="262" t="s">
        <v>9328</v>
      </c>
      <c r="C3701" s="263" t="s">
        <v>772</v>
      </c>
      <c r="D3701" s="264" t="s">
        <v>12682</v>
      </c>
      <c r="F3701" s="266"/>
      <c r="G3701" s="261" t="s">
        <v>22680</v>
      </c>
      <c r="H3701" s="262" t="s">
        <v>9328</v>
      </c>
      <c r="I3701" s="263" t="s">
        <v>772</v>
      </c>
      <c r="J3701" s="264" t="s">
        <v>12682</v>
      </c>
      <c r="K3701" s="264" t="s">
        <v>20097</v>
      </c>
    </row>
    <row r="3702" spans="1:11" ht="25.5" x14ac:dyDescent="0.2">
      <c r="A3702" s="261">
        <v>93051</v>
      </c>
      <c r="B3702" s="262" t="s">
        <v>9330</v>
      </c>
      <c r="C3702" s="263" t="s">
        <v>772</v>
      </c>
      <c r="D3702" s="264" t="s">
        <v>5777</v>
      </c>
      <c r="F3702" s="266"/>
      <c r="G3702" s="261" t="s">
        <v>22681</v>
      </c>
      <c r="H3702" s="262" t="s">
        <v>9330</v>
      </c>
      <c r="I3702" s="263" t="s">
        <v>772</v>
      </c>
      <c r="J3702" s="264" t="s">
        <v>5777</v>
      </c>
      <c r="K3702" s="264" t="s">
        <v>9396</v>
      </c>
    </row>
    <row r="3703" spans="1:11" ht="25.5" x14ac:dyDescent="0.2">
      <c r="A3703" s="261">
        <v>93052</v>
      </c>
      <c r="B3703" s="262" t="s">
        <v>9331</v>
      </c>
      <c r="C3703" s="263" t="s">
        <v>772</v>
      </c>
      <c r="D3703" s="264" t="s">
        <v>22682</v>
      </c>
      <c r="F3703" s="266"/>
      <c r="G3703" s="261" t="s">
        <v>22683</v>
      </c>
      <c r="H3703" s="262" t="s">
        <v>9331</v>
      </c>
      <c r="I3703" s="263" t="s">
        <v>772</v>
      </c>
      <c r="J3703" s="264" t="s">
        <v>22682</v>
      </c>
      <c r="K3703" s="264" t="s">
        <v>9065</v>
      </c>
    </row>
    <row r="3704" spans="1:11" ht="25.5" x14ac:dyDescent="0.2">
      <c r="A3704" s="261">
        <v>93054</v>
      </c>
      <c r="B3704" s="262" t="s">
        <v>9332</v>
      </c>
      <c r="C3704" s="263" t="s">
        <v>772</v>
      </c>
      <c r="D3704" s="264" t="s">
        <v>7797</v>
      </c>
      <c r="F3704" s="266"/>
      <c r="G3704" s="261" t="s">
        <v>22684</v>
      </c>
      <c r="H3704" s="262" t="s">
        <v>9332</v>
      </c>
      <c r="I3704" s="263" t="s">
        <v>772</v>
      </c>
      <c r="J3704" s="264" t="s">
        <v>7797</v>
      </c>
      <c r="K3704" s="264" t="s">
        <v>5860</v>
      </c>
    </row>
    <row r="3705" spans="1:11" ht="25.5" x14ac:dyDescent="0.2">
      <c r="A3705" s="261">
        <v>93055</v>
      </c>
      <c r="B3705" s="262" t="s">
        <v>9333</v>
      </c>
      <c r="C3705" s="263" t="s">
        <v>772</v>
      </c>
      <c r="D3705" s="264" t="s">
        <v>8410</v>
      </c>
      <c r="F3705" s="266"/>
      <c r="G3705" s="261" t="s">
        <v>22685</v>
      </c>
      <c r="H3705" s="262" t="s">
        <v>9333</v>
      </c>
      <c r="I3705" s="263" t="s">
        <v>772</v>
      </c>
      <c r="J3705" s="264" t="s">
        <v>8410</v>
      </c>
      <c r="K3705" s="264" t="s">
        <v>22686</v>
      </c>
    </row>
    <row r="3706" spans="1:11" ht="25.5" x14ac:dyDescent="0.2">
      <c r="A3706" s="261">
        <v>93056</v>
      </c>
      <c r="B3706" s="262" t="s">
        <v>9334</v>
      </c>
      <c r="C3706" s="263" t="s">
        <v>772</v>
      </c>
      <c r="D3706" s="264" t="s">
        <v>12901</v>
      </c>
      <c r="F3706" s="266"/>
      <c r="G3706" s="261" t="s">
        <v>22687</v>
      </c>
      <c r="H3706" s="262" t="s">
        <v>9334</v>
      </c>
      <c r="I3706" s="263" t="s">
        <v>772</v>
      </c>
      <c r="J3706" s="264" t="s">
        <v>12901</v>
      </c>
      <c r="K3706" s="264" t="s">
        <v>10087</v>
      </c>
    </row>
    <row r="3707" spans="1:11" ht="25.5" x14ac:dyDescent="0.2">
      <c r="A3707" s="261">
        <v>93057</v>
      </c>
      <c r="B3707" s="262" t="s">
        <v>9335</v>
      </c>
      <c r="C3707" s="263" t="s">
        <v>772</v>
      </c>
      <c r="D3707" s="264" t="s">
        <v>21318</v>
      </c>
      <c r="F3707" s="266"/>
      <c r="G3707" s="261" t="s">
        <v>22688</v>
      </c>
      <c r="H3707" s="262" t="s">
        <v>9335</v>
      </c>
      <c r="I3707" s="263" t="s">
        <v>772</v>
      </c>
      <c r="J3707" s="264" t="s">
        <v>21318</v>
      </c>
      <c r="K3707" s="264" t="s">
        <v>5347</v>
      </c>
    </row>
    <row r="3708" spans="1:11" ht="25.5" x14ac:dyDescent="0.2">
      <c r="A3708" s="261">
        <v>93058</v>
      </c>
      <c r="B3708" s="262" t="s">
        <v>9336</v>
      </c>
      <c r="C3708" s="263" t="s">
        <v>772</v>
      </c>
      <c r="D3708" s="264" t="s">
        <v>13859</v>
      </c>
      <c r="F3708" s="266"/>
      <c r="G3708" s="261" t="s">
        <v>22689</v>
      </c>
      <c r="H3708" s="262" t="s">
        <v>9336</v>
      </c>
      <c r="I3708" s="263" t="s">
        <v>772</v>
      </c>
      <c r="J3708" s="264" t="s">
        <v>13859</v>
      </c>
      <c r="K3708" s="264" t="s">
        <v>16872</v>
      </c>
    </row>
    <row r="3709" spans="1:11" ht="25.5" x14ac:dyDescent="0.2">
      <c r="A3709" s="261">
        <v>93059</v>
      </c>
      <c r="B3709" s="262" t="s">
        <v>9337</v>
      </c>
      <c r="C3709" s="263" t="s">
        <v>772</v>
      </c>
      <c r="D3709" s="264" t="s">
        <v>14907</v>
      </c>
      <c r="F3709" s="266"/>
      <c r="G3709" s="261" t="s">
        <v>22690</v>
      </c>
      <c r="H3709" s="262" t="s">
        <v>9337</v>
      </c>
      <c r="I3709" s="263" t="s">
        <v>772</v>
      </c>
      <c r="J3709" s="264" t="s">
        <v>14907</v>
      </c>
      <c r="K3709" s="264" t="s">
        <v>12933</v>
      </c>
    </row>
    <row r="3710" spans="1:11" ht="25.5" x14ac:dyDescent="0.2">
      <c r="A3710" s="261">
        <v>93060</v>
      </c>
      <c r="B3710" s="262" t="s">
        <v>9339</v>
      </c>
      <c r="C3710" s="263" t="s">
        <v>772</v>
      </c>
      <c r="D3710" s="264" t="s">
        <v>14576</v>
      </c>
      <c r="F3710" s="266"/>
      <c r="G3710" s="261" t="s">
        <v>22691</v>
      </c>
      <c r="H3710" s="262" t="s">
        <v>9339</v>
      </c>
      <c r="I3710" s="263" t="s">
        <v>772</v>
      </c>
      <c r="J3710" s="264" t="s">
        <v>14576</v>
      </c>
      <c r="K3710" s="264" t="s">
        <v>14572</v>
      </c>
    </row>
    <row r="3711" spans="1:11" ht="25.5" x14ac:dyDescent="0.2">
      <c r="A3711" s="261">
        <v>93061</v>
      </c>
      <c r="B3711" s="262" t="s">
        <v>9340</v>
      </c>
      <c r="C3711" s="263" t="s">
        <v>772</v>
      </c>
      <c r="D3711" s="264" t="s">
        <v>12625</v>
      </c>
      <c r="F3711" s="266"/>
      <c r="G3711" s="261" t="s">
        <v>22692</v>
      </c>
      <c r="H3711" s="262" t="s">
        <v>9340</v>
      </c>
      <c r="I3711" s="263" t="s">
        <v>772</v>
      </c>
      <c r="J3711" s="264" t="s">
        <v>12625</v>
      </c>
      <c r="K3711" s="264" t="s">
        <v>8812</v>
      </c>
    </row>
    <row r="3712" spans="1:11" ht="25.5" x14ac:dyDescent="0.2">
      <c r="A3712" s="261">
        <v>93062</v>
      </c>
      <c r="B3712" s="262" t="s">
        <v>9341</v>
      </c>
      <c r="C3712" s="263" t="s">
        <v>772</v>
      </c>
      <c r="D3712" s="264" t="s">
        <v>13534</v>
      </c>
      <c r="F3712" s="266"/>
      <c r="G3712" s="261" t="s">
        <v>22693</v>
      </c>
      <c r="H3712" s="262" t="s">
        <v>9341</v>
      </c>
      <c r="I3712" s="263" t="s">
        <v>772</v>
      </c>
      <c r="J3712" s="264" t="s">
        <v>13534</v>
      </c>
      <c r="K3712" s="264" t="s">
        <v>21954</v>
      </c>
    </row>
    <row r="3713" spans="1:11" ht="25.5" x14ac:dyDescent="0.2">
      <c r="A3713" s="261">
        <v>93063</v>
      </c>
      <c r="B3713" s="262" t="s">
        <v>9342</v>
      </c>
      <c r="C3713" s="263" t="s">
        <v>772</v>
      </c>
      <c r="D3713" s="264" t="s">
        <v>22694</v>
      </c>
      <c r="F3713" s="266"/>
      <c r="G3713" s="261" t="s">
        <v>22695</v>
      </c>
      <c r="H3713" s="262" t="s">
        <v>9342</v>
      </c>
      <c r="I3713" s="263" t="s">
        <v>772</v>
      </c>
      <c r="J3713" s="264" t="s">
        <v>22694</v>
      </c>
      <c r="K3713" s="264" t="s">
        <v>22696</v>
      </c>
    </row>
    <row r="3714" spans="1:11" ht="25.5" x14ac:dyDescent="0.2">
      <c r="A3714" s="261">
        <v>93064</v>
      </c>
      <c r="B3714" s="262" t="s">
        <v>9343</v>
      </c>
      <c r="C3714" s="263" t="s">
        <v>772</v>
      </c>
      <c r="D3714" s="264" t="s">
        <v>21491</v>
      </c>
      <c r="F3714" s="266"/>
      <c r="G3714" s="261" t="s">
        <v>22697</v>
      </c>
      <c r="H3714" s="262" t="s">
        <v>9343</v>
      </c>
      <c r="I3714" s="263" t="s">
        <v>772</v>
      </c>
      <c r="J3714" s="264" t="s">
        <v>21491</v>
      </c>
      <c r="K3714" s="264" t="s">
        <v>14771</v>
      </c>
    </row>
    <row r="3715" spans="1:11" ht="25.5" x14ac:dyDescent="0.2">
      <c r="A3715" s="261">
        <v>93065</v>
      </c>
      <c r="B3715" s="262" t="s">
        <v>9344</v>
      </c>
      <c r="C3715" s="263" t="s">
        <v>772</v>
      </c>
      <c r="D3715" s="264" t="s">
        <v>11126</v>
      </c>
      <c r="F3715" s="266"/>
      <c r="G3715" s="261" t="s">
        <v>22698</v>
      </c>
      <c r="H3715" s="262" t="s">
        <v>9344</v>
      </c>
      <c r="I3715" s="263" t="s">
        <v>772</v>
      </c>
      <c r="J3715" s="264" t="s">
        <v>11126</v>
      </c>
      <c r="K3715" s="264" t="s">
        <v>13572</v>
      </c>
    </row>
    <row r="3716" spans="1:11" ht="25.5" x14ac:dyDescent="0.2">
      <c r="A3716" s="261">
        <v>93066</v>
      </c>
      <c r="B3716" s="262" t="s">
        <v>9345</v>
      </c>
      <c r="C3716" s="263" t="s">
        <v>772</v>
      </c>
      <c r="D3716" s="264" t="s">
        <v>22699</v>
      </c>
      <c r="F3716" s="266"/>
      <c r="G3716" s="261" t="s">
        <v>22700</v>
      </c>
      <c r="H3716" s="262" t="s">
        <v>9345</v>
      </c>
      <c r="I3716" s="263" t="s">
        <v>772</v>
      </c>
      <c r="J3716" s="264" t="s">
        <v>22699</v>
      </c>
      <c r="K3716" s="264" t="s">
        <v>22701</v>
      </c>
    </row>
    <row r="3717" spans="1:11" ht="25.5" x14ac:dyDescent="0.2">
      <c r="A3717" s="261">
        <v>93067</v>
      </c>
      <c r="B3717" s="262" t="s">
        <v>9346</v>
      </c>
      <c r="C3717" s="263" t="s">
        <v>772</v>
      </c>
      <c r="D3717" s="264" t="s">
        <v>13608</v>
      </c>
      <c r="F3717" s="266"/>
      <c r="G3717" s="261" t="s">
        <v>22702</v>
      </c>
      <c r="H3717" s="262" t="s">
        <v>9346</v>
      </c>
      <c r="I3717" s="263" t="s">
        <v>772</v>
      </c>
      <c r="J3717" s="264" t="s">
        <v>13608</v>
      </c>
      <c r="K3717" s="264" t="s">
        <v>14304</v>
      </c>
    </row>
    <row r="3718" spans="1:11" ht="25.5" x14ac:dyDescent="0.2">
      <c r="A3718" s="261">
        <v>93068</v>
      </c>
      <c r="B3718" s="262" t="s">
        <v>9347</v>
      </c>
      <c r="C3718" s="263" t="s">
        <v>772</v>
      </c>
      <c r="D3718" s="264" t="s">
        <v>22703</v>
      </c>
      <c r="F3718" s="266"/>
      <c r="G3718" s="261" t="s">
        <v>22704</v>
      </c>
      <c r="H3718" s="262" t="s">
        <v>9347</v>
      </c>
      <c r="I3718" s="263" t="s">
        <v>772</v>
      </c>
      <c r="J3718" s="264" t="s">
        <v>22703</v>
      </c>
      <c r="K3718" s="264" t="s">
        <v>22281</v>
      </c>
    </row>
    <row r="3719" spans="1:11" ht="25.5" x14ac:dyDescent="0.2">
      <c r="A3719" s="261">
        <v>93069</v>
      </c>
      <c r="B3719" s="262" t="s">
        <v>9349</v>
      </c>
      <c r="C3719" s="263" t="s">
        <v>772</v>
      </c>
      <c r="D3719" s="264" t="s">
        <v>22705</v>
      </c>
      <c r="F3719" s="266"/>
      <c r="G3719" s="261" t="s">
        <v>22706</v>
      </c>
      <c r="H3719" s="262" t="s">
        <v>9349</v>
      </c>
      <c r="I3719" s="263" t="s">
        <v>772</v>
      </c>
      <c r="J3719" s="264" t="s">
        <v>22705</v>
      </c>
      <c r="K3719" s="264" t="s">
        <v>22707</v>
      </c>
    </row>
    <row r="3720" spans="1:11" ht="25.5" x14ac:dyDescent="0.2">
      <c r="A3720" s="261">
        <v>93070</v>
      </c>
      <c r="B3720" s="262" t="s">
        <v>9350</v>
      </c>
      <c r="C3720" s="263" t="s">
        <v>772</v>
      </c>
      <c r="D3720" s="264" t="s">
        <v>12834</v>
      </c>
      <c r="F3720" s="266"/>
      <c r="G3720" s="261" t="s">
        <v>22708</v>
      </c>
      <c r="H3720" s="262" t="s">
        <v>9350</v>
      </c>
      <c r="I3720" s="263" t="s">
        <v>772</v>
      </c>
      <c r="J3720" s="264" t="s">
        <v>12834</v>
      </c>
      <c r="K3720" s="264" t="s">
        <v>22375</v>
      </c>
    </row>
    <row r="3721" spans="1:11" ht="25.5" x14ac:dyDescent="0.2">
      <c r="A3721" s="261">
        <v>93071</v>
      </c>
      <c r="B3721" s="262" t="s">
        <v>9351</v>
      </c>
      <c r="C3721" s="263" t="s">
        <v>772</v>
      </c>
      <c r="D3721" s="264" t="s">
        <v>14181</v>
      </c>
      <c r="F3721" s="266"/>
      <c r="G3721" s="261" t="s">
        <v>22709</v>
      </c>
      <c r="H3721" s="262" t="s">
        <v>9351</v>
      </c>
      <c r="I3721" s="263" t="s">
        <v>772</v>
      </c>
      <c r="J3721" s="264" t="s">
        <v>14181</v>
      </c>
      <c r="K3721" s="264" t="s">
        <v>22710</v>
      </c>
    </row>
    <row r="3722" spans="1:11" ht="25.5" x14ac:dyDescent="0.2">
      <c r="A3722" s="261">
        <v>93072</v>
      </c>
      <c r="B3722" s="262" t="s">
        <v>9352</v>
      </c>
      <c r="C3722" s="263" t="s">
        <v>772</v>
      </c>
      <c r="D3722" s="264" t="s">
        <v>22711</v>
      </c>
      <c r="F3722" s="266"/>
      <c r="G3722" s="261" t="s">
        <v>22712</v>
      </c>
      <c r="H3722" s="262" t="s">
        <v>9352</v>
      </c>
      <c r="I3722" s="263" t="s">
        <v>772</v>
      </c>
      <c r="J3722" s="264" t="s">
        <v>22711</v>
      </c>
      <c r="K3722" s="264" t="s">
        <v>22713</v>
      </c>
    </row>
    <row r="3723" spans="1:11" ht="25.5" x14ac:dyDescent="0.2">
      <c r="A3723" s="261">
        <v>93073</v>
      </c>
      <c r="B3723" s="262" t="s">
        <v>9353</v>
      </c>
      <c r="C3723" s="263" t="s">
        <v>772</v>
      </c>
      <c r="D3723" s="264" t="s">
        <v>17093</v>
      </c>
      <c r="F3723" s="266"/>
      <c r="G3723" s="261" t="s">
        <v>22714</v>
      </c>
      <c r="H3723" s="262" t="s">
        <v>9353</v>
      </c>
      <c r="I3723" s="263" t="s">
        <v>772</v>
      </c>
      <c r="J3723" s="264" t="s">
        <v>17093</v>
      </c>
      <c r="K3723" s="264" t="s">
        <v>13137</v>
      </c>
    </row>
    <row r="3724" spans="1:11" ht="25.5" x14ac:dyDescent="0.2">
      <c r="A3724" s="261">
        <v>93074</v>
      </c>
      <c r="B3724" s="262" t="s">
        <v>9354</v>
      </c>
      <c r="C3724" s="263" t="s">
        <v>772</v>
      </c>
      <c r="D3724" s="264" t="s">
        <v>22057</v>
      </c>
      <c r="F3724" s="266"/>
      <c r="G3724" s="261" t="s">
        <v>22715</v>
      </c>
      <c r="H3724" s="262" t="s">
        <v>9354</v>
      </c>
      <c r="I3724" s="263" t="s">
        <v>772</v>
      </c>
      <c r="J3724" s="264" t="s">
        <v>22057</v>
      </c>
      <c r="K3724" s="264" t="s">
        <v>11259</v>
      </c>
    </row>
    <row r="3725" spans="1:11" ht="25.5" x14ac:dyDescent="0.2">
      <c r="A3725" s="261">
        <v>93075</v>
      </c>
      <c r="B3725" s="262" t="s">
        <v>9355</v>
      </c>
      <c r="C3725" s="263" t="s">
        <v>772</v>
      </c>
      <c r="D3725" s="264" t="s">
        <v>22716</v>
      </c>
      <c r="F3725" s="266"/>
      <c r="G3725" s="261" t="s">
        <v>22717</v>
      </c>
      <c r="H3725" s="262" t="s">
        <v>9355</v>
      </c>
      <c r="I3725" s="263" t="s">
        <v>772</v>
      </c>
      <c r="J3725" s="264" t="s">
        <v>22716</v>
      </c>
      <c r="K3725" s="264" t="s">
        <v>9139</v>
      </c>
    </row>
    <row r="3726" spans="1:11" ht="25.5" x14ac:dyDescent="0.2">
      <c r="A3726" s="261">
        <v>93076</v>
      </c>
      <c r="B3726" s="262" t="s">
        <v>9357</v>
      </c>
      <c r="C3726" s="263" t="s">
        <v>772</v>
      </c>
      <c r="D3726" s="264" t="s">
        <v>12937</v>
      </c>
      <c r="F3726" s="266"/>
      <c r="G3726" s="261" t="s">
        <v>22718</v>
      </c>
      <c r="H3726" s="262" t="s">
        <v>9357</v>
      </c>
      <c r="I3726" s="263" t="s">
        <v>772</v>
      </c>
      <c r="J3726" s="264" t="s">
        <v>12937</v>
      </c>
      <c r="K3726" s="264" t="s">
        <v>20498</v>
      </c>
    </row>
    <row r="3727" spans="1:11" ht="25.5" x14ac:dyDescent="0.2">
      <c r="A3727" s="261">
        <v>93077</v>
      </c>
      <c r="B3727" s="262" t="s">
        <v>9359</v>
      </c>
      <c r="C3727" s="263" t="s">
        <v>772</v>
      </c>
      <c r="D3727" s="264" t="s">
        <v>8735</v>
      </c>
      <c r="F3727" s="266"/>
      <c r="G3727" s="261" t="s">
        <v>22719</v>
      </c>
      <c r="H3727" s="262" t="s">
        <v>9359</v>
      </c>
      <c r="I3727" s="263" t="s">
        <v>772</v>
      </c>
      <c r="J3727" s="264" t="s">
        <v>8735</v>
      </c>
      <c r="K3727" s="264" t="s">
        <v>13277</v>
      </c>
    </row>
    <row r="3728" spans="1:11" ht="25.5" x14ac:dyDescent="0.2">
      <c r="A3728" s="261">
        <v>93078</v>
      </c>
      <c r="B3728" s="262" t="s">
        <v>9361</v>
      </c>
      <c r="C3728" s="263" t="s">
        <v>772</v>
      </c>
      <c r="D3728" s="264" t="s">
        <v>14401</v>
      </c>
      <c r="F3728" s="266"/>
      <c r="G3728" s="261" t="s">
        <v>22720</v>
      </c>
      <c r="H3728" s="262" t="s">
        <v>9361</v>
      </c>
      <c r="I3728" s="263" t="s">
        <v>772</v>
      </c>
      <c r="J3728" s="264" t="s">
        <v>14401</v>
      </c>
      <c r="K3728" s="264" t="s">
        <v>12563</v>
      </c>
    </row>
    <row r="3729" spans="1:11" ht="25.5" x14ac:dyDescent="0.2">
      <c r="A3729" s="261">
        <v>93079</v>
      </c>
      <c r="B3729" s="262" t="s">
        <v>9363</v>
      </c>
      <c r="C3729" s="263" t="s">
        <v>772</v>
      </c>
      <c r="D3729" s="264" t="s">
        <v>8808</v>
      </c>
      <c r="F3729" s="266"/>
      <c r="G3729" s="261" t="s">
        <v>22721</v>
      </c>
      <c r="H3729" s="262" t="s">
        <v>9363</v>
      </c>
      <c r="I3729" s="263" t="s">
        <v>772</v>
      </c>
      <c r="J3729" s="264" t="s">
        <v>8808</v>
      </c>
      <c r="K3729" s="264" t="s">
        <v>20623</v>
      </c>
    </row>
    <row r="3730" spans="1:11" ht="25.5" x14ac:dyDescent="0.2">
      <c r="A3730" s="261">
        <v>93080</v>
      </c>
      <c r="B3730" s="262" t="s">
        <v>9365</v>
      </c>
      <c r="C3730" s="263" t="s">
        <v>772</v>
      </c>
      <c r="D3730" s="264" t="s">
        <v>7117</v>
      </c>
      <c r="F3730" s="266"/>
      <c r="G3730" s="261" t="s">
        <v>22722</v>
      </c>
      <c r="H3730" s="262" t="s">
        <v>9365</v>
      </c>
      <c r="I3730" s="263" t="s">
        <v>772</v>
      </c>
      <c r="J3730" s="264" t="s">
        <v>7117</v>
      </c>
      <c r="K3730" s="264" t="s">
        <v>7119</v>
      </c>
    </row>
    <row r="3731" spans="1:11" ht="25.5" x14ac:dyDescent="0.2">
      <c r="A3731" s="261">
        <v>93081</v>
      </c>
      <c r="B3731" s="262" t="s">
        <v>9367</v>
      </c>
      <c r="C3731" s="263" t="s">
        <v>772</v>
      </c>
      <c r="D3731" s="264" t="s">
        <v>22723</v>
      </c>
      <c r="F3731" s="266"/>
      <c r="G3731" s="261" t="s">
        <v>22724</v>
      </c>
      <c r="H3731" s="262" t="s">
        <v>9367</v>
      </c>
      <c r="I3731" s="263" t="s">
        <v>772</v>
      </c>
      <c r="J3731" s="264" t="s">
        <v>22723</v>
      </c>
      <c r="K3731" s="264" t="s">
        <v>7054</v>
      </c>
    </row>
    <row r="3732" spans="1:11" ht="25.5" x14ac:dyDescent="0.2">
      <c r="A3732" s="261">
        <v>93082</v>
      </c>
      <c r="B3732" s="262" t="s">
        <v>9368</v>
      </c>
      <c r="C3732" s="263" t="s">
        <v>772</v>
      </c>
      <c r="D3732" s="264" t="s">
        <v>7106</v>
      </c>
      <c r="F3732" s="266"/>
      <c r="G3732" s="261" t="s">
        <v>22725</v>
      </c>
      <c r="H3732" s="262" t="s">
        <v>9368</v>
      </c>
      <c r="I3732" s="263" t="s">
        <v>772</v>
      </c>
      <c r="J3732" s="264" t="s">
        <v>7106</v>
      </c>
      <c r="K3732" s="264" t="s">
        <v>8495</v>
      </c>
    </row>
    <row r="3733" spans="1:11" ht="25.5" x14ac:dyDescent="0.2">
      <c r="A3733" s="261">
        <v>93083</v>
      </c>
      <c r="B3733" s="262" t="s">
        <v>9370</v>
      </c>
      <c r="C3733" s="263" t="s">
        <v>772</v>
      </c>
      <c r="D3733" s="264" t="s">
        <v>22726</v>
      </c>
      <c r="F3733" s="266"/>
      <c r="G3733" s="261" t="s">
        <v>22727</v>
      </c>
      <c r="H3733" s="262" t="s">
        <v>9370</v>
      </c>
      <c r="I3733" s="263" t="s">
        <v>772</v>
      </c>
      <c r="J3733" s="264" t="s">
        <v>22726</v>
      </c>
      <c r="K3733" s="264" t="s">
        <v>22728</v>
      </c>
    </row>
    <row r="3734" spans="1:11" ht="25.5" x14ac:dyDescent="0.2">
      <c r="A3734" s="261">
        <v>93084</v>
      </c>
      <c r="B3734" s="262" t="s">
        <v>9371</v>
      </c>
      <c r="C3734" s="263" t="s">
        <v>772</v>
      </c>
      <c r="D3734" s="264" t="s">
        <v>14289</v>
      </c>
      <c r="F3734" s="266"/>
      <c r="G3734" s="261" t="s">
        <v>22729</v>
      </c>
      <c r="H3734" s="262" t="s">
        <v>9371</v>
      </c>
      <c r="I3734" s="263" t="s">
        <v>772</v>
      </c>
      <c r="J3734" s="264" t="s">
        <v>14289</v>
      </c>
      <c r="K3734" s="264" t="s">
        <v>9643</v>
      </c>
    </row>
    <row r="3735" spans="1:11" ht="25.5" x14ac:dyDescent="0.2">
      <c r="A3735" s="261">
        <v>93085</v>
      </c>
      <c r="B3735" s="262" t="s">
        <v>9372</v>
      </c>
      <c r="C3735" s="263" t="s">
        <v>772</v>
      </c>
      <c r="D3735" s="264" t="s">
        <v>5260</v>
      </c>
      <c r="F3735" s="266"/>
      <c r="G3735" s="261" t="s">
        <v>22730</v>
      </c>
      <c r="H3735" s="262" t="s">
        <v>9372</v>
      </c>
      <c r="I3735" s="263" t="s">
        <v>772</v>
      </c>
      <c r="J3735" s="264" t="s">
        <v>5260</v>
      </c>
      <c r="K3735" s="264" t="s">
        <v>8904</v>
      </c>
    </row>
    <row r="3736" spans="1:11" ht="25.5" x14ac:dyDescent="0.2">
      <c r="A3736" s="261">
        <v>93086</v>
      </c>
      <c r="B3736" s="262" t="s">
        <v>9374</v>
      </c>
      <c r="C3736" s="263" t="s">
        <v>772</v>
      </c>
      <c r="D3736" s="264" t="s">
        <v>22731</v>
      </c>
      <c r="F3736" s="266"/>
      <c r="G3736" s="261" t="s">
        <v>22732</v>
      </c>
      <c r="H3736" s="262" t="s">
        <v>9374</v>
      </c>
      <c r="I3736" s="263" t="s">
        <v>772</v>
      </c>
      <c r="J3736" s="264" t="s">
        <v>22731</v>
      </c>
      <c r="K3736" s="264" t="s">
        <v>22733</v>
      </c>
    </row>
    <row r="3737" spans="1:11" ht="25.5" x14ac:dyDescent="0.2">
      <c r="A3737" s="261">
        <v>93087</v>
      </c>
      <c r="B3737" s="262" t="s">
        <v>9375</v>
      </c>
      <c r="C3737" s="263" t="s">
        <v>772</v>
      </c>
      <c r="D3737" s="264" t="s">
        <v>12534</v>
      </c>
      <c r="F3737" s="266"/>
      <c r="G3737" s="261" t="s">
        <v>22734</v>
      </c>
      <c r="H3737" s="262" t="s">
        <v>9375</v>
      </c>
      <c r="I3737" s="263" t="s">
        <v>772</v>
      </c>
      <c r="J3737" s="264" t="s">
        <v>12534</v>
      </c>
      <c r="K3737" s="264" t="s">
        <v>11320</v>
      </c>
    </row>
    <row r="3738" spans="1:11" ht="25.5" x14ac:dyDescent="0.2">
      <c r="A3738" s="261">
        <v>93088</v>
      </c>
      <c r="B3738" s="262" t="s">
        <v>9376</v>
      </c>
      <c r="C3738" s="263" t="s">
        <v>772</v>
      </c>
      <c r="D3738" s="264" t="s">
        <v>14090</v>
      </c>
      <c r="F3738" s="266"/>
      <c r="G3738" s="261" t="s">
        <v>22735</v>
      </c>
      <c r="H3738" s="262" t="s">
        <v>9376</v>
      </c>
      <c r="I3738" s="263" t="s">
        <v>772</v>
      </c>
      <c r="J3738" s="264" t="s">
        <v>14090</v>
      </c>
      <c r="K3738" s="264" t="s">
        <v>8806</v>
      </c>
    </row>
    <row r="3739" spans="1:11" ht="25.5" x14ac:dyDescent="0.2">
      <c r="A3739" s="261">
        <v>93089</v>
      </c>
      <c r="B3739" s="262" t="s">
        <v>9378</v>
      </c>
      <c r="C3739" s="263" t="s">
        <v>772</v>
      </c>
      <c r="D3739" s="264" t="s">
        <v>18026</v>
      </c>
      <c r="F3739" s="266"/>
      <c r="G3739" s="261" t="s">
        <v>22736</v>
      </c>
      <c r="H3739" s="262" t="s">
        <v>9378</v>
      </c>
      <c r="I3739" s="263" t="s">
        <v>772</v>
      </c>
      <c r="J3739" s="264" t="s">
        <v>18026</v>
      </c>
      <c r="K3739" s="264" t="s">
        <v>20732</v>
      </c>
    </row>
    <row r="3740" spans="1:11" ht="25.5" x14ac:dyDescent="0.2">
      <c r="A3740" s="261">
        <v>93090</v>
      </c>
      <c r="B3740" s="262" t="s">
        <v>9379</v>
      </c>
      <c r="C3740" s="263" t="s">
        <v>772</v>
      </c>
      <c r="D3740" s="264" t="s">
        <v>9019</v>
      </c>
      <c r="F3740" s="266"/>
      <c r="G3740" s="261" t="s">
        <v>22737</v>
      </c>
      <c r="H3740" s="262" t="s">
        <v>9379</v>
      </c>
      <c r="I3740" s="263" t="s">
        <v>772</v>
      </c>
      <c r="J3740" s="264" t="s">
        <v>9019</v>
      </c>
      <c r="K3740" s="264" t="s">
        <v>14721</v>
      </c>
    </row>
    <row r="3741" spans="1:11" ht="25.5" x14ac:dyDescent="0.2">
      <c r="A3741" s="261">
        <v>93091</v>
      </c>
      <c r="B3741" s="262" t="s">
        <v>9380</v>
      </c>
      <c r="C3741" s="263" t="s">
        <v>772</v>
      </c>
      <c r="D3741" s="264" t="s">
        <v>10367</v>
      </c>
      <c r="F3741" s="266"/>
      <c r="G3741" s="261" t="s">
        <v>22738</v>
      </c>
      <c r="H3741" s="262" t="s">
        <v>9380</v>
      </c>
      <c r="I3741" s="263" t="s">
        <v>772</v>
      </c>
      <c r="J3741" s="264" t="s">
        <v>10367</v>
      </c>
      <c r="K3741" s="264" t="s">
        <v>7108</v>
      </c>
    </row>
    <row r="3742" spans="1:11" ht="25.5" x14ac:dyDescent="0.2">
      <c r="A3742" s="261">
        <v>93092</v>
      </c>
      <c r="B3742" s="262" t="s">
        <v>9381</v>
      </c>
      <c r="C3742" s="263" t="s">
        <v>772</v>
      </c>
      <c r="D3742" s="264" t="s">
        <v>22739</v>
      </c>
      <c r="F3742" s="266"/>
      <c r="G3742" s="261" t="s">
        <v>22740</v>
      </c>
      <c r="H3742" s="262" t="s">
        <v>9381</v>
      </c>
      <c r="I3742" s="263" t="s">
        <v>772</v>
      </c>
      <c r="J3742" s="264" t="s">
        <v>22739</v>
      </c>
      <c r="K3742" s="264" t="s">
        <v>22741</v>
      </c>
    </row>
    <row r="3743" spans="1:11" ht="25.5" x14ac:dyDescent="0.2">
      <c r="A3743" s="261">
        <v>93093</v>
      </c>
      <c r="B3743" s="262" t="s">
        <v>9382</v>
      </c>
      <c r="C3743" s="263" t="s">
        <v>772</v>
      </c>
      <c r="D3743" s="264" t="s">
        <v>22742</v>
      </c>
      <c r="F3743" s="266"/>
      <c r="G3743" s="261" t="s">
        <v>22743</v>
      </c>
      <c r="H3743" s="262" t="s">
        <v>9382</v>
      </c>
      <c r="I3743" s="263" t="s">
        <v>772</v>
      </c>
      <c r="J3743" s="264" t="s">
        <v>22742</v>
      </c>
      <c r="K3743" s="264" t="s">
        <v>8215</v>
      </c>
    </row>
    <row r="3744" spans="1:11" ht="25.5" x14ac:dyDescent="0.2">
      <c r="A3744" s="261">
        <v>93094</v>
      </c>
      <c r="B3744" s="262" t="s">
        <v>9384</v>
      </c>
      <c r="C3744" s="263" t="s">
        <v>772</v>
      </c>
      <c r="D3744" s="264" t="s">
        <v>14018</v>
      </c>
      <c r="F3744" s="266"/>
      <c r="G3744" s="261" t="s">
        <v>22744</v>
      </c>
      <c r="H3744" s="262" t="s">
        <v>9384</v>
      </c>
      <c r="I3744" s="263" t="s">
        <v>772</v>
      </c>
      <c r="J3744" s="264" t="s">
        <v>14018</v>
      </c>
      <c r="K3744" s="264" t="s">
        <v>22745</v>
      </c>
    </row>
    <row r="3745" spans="1:11" ht="25.5" x14ac:dyDescent="0.2">
      <c r="A3745" s="261">
        <v>93095</v>
      </c>
      <c r="B3745" s="262" t="s">
        <v>9385</v>
      </c>
      <c r="C3745" s="263" t="s">
        <v>772</v>
      </c>
      <c r="D3745" s="264" t="s">
        <v>22703</v>
      </c>
      <c r="F3745" s="266"/>
      <c r="G3745" s="261" t="s">
        <v>22746</v>
      </c>
      <c r="H3745" s="262" t="s">
        <v>9385</v>
      </c>
      <c r="I3745" s="263" t="s">
        <v>772</v>
      </c>
      <c r="J3745" s="264" t="s">
        <v>22703</v>
      </c>
      <c r="K3745" s="264" t="s">
        <v>7711</v>
      </c>
    </row>
    <row r="3746" spans="1:11" ht="25.5" x14ac:dyDescent="0.2">
      <c r="A3746" s="261">
        <v>93096</v>
      </c>
      <c r="B3746" s="262" t="s">
        <v>9386</v>
      </c>
      <c r="C3746" s="263" t="s">
        <v>772</v>
      </c>
      <c r="D3746" s="264" t="s">
        <v>11145</v>
      </c>
      <c r="F3746" s="266"/>
      <c r="G3746" s="261" t="s">
        <v>22747</v>
      </c>
      <c r="H3746" s="262" t="s">
        <v>9386</v>
      </c>
      <c r="I3746" s="263" t="s">
        <v>772</v>
      </c>
      <c r="J3746" s="264" t="s">
        <v>11145</v>
      </c>
      <c r="K3746" s="264" t="s">
        <v>14439</v>
      </c>
    </row>
    <row r="3747" spans="1:11" ht="25.5" x14ac:dyDescent="0.2">
      <c r="A3747" s="261">
        <v>93097</v>
      </c>
      <c r="B3747" s="262" t="s">
        <v>9387</v>
      </c>
      <c r="C3747" s="263" t="s">
        <v>772</v>
      </c>
      <c r="D3747" s="264" t="s">
        <v>14298</v>
      </c>
      <c r="F3747" s="266"/>
      <c r="G3747" s="261" t="s">
        <v>22748</v>
      </c>
      <c r="H3747" s="262" t="s">
        <v>9387</v>
      </c>
      <c r="I3747" s="263" t="s">
        <v>772</v>
      </c>
      <c r="J3747" s="264" t="s">
        <v>14298</v>
      </c>
      <c r="K3747" s="264" t="s">
        <v>12590</v>
      </c>
    </row>
    <row r="3748" spans="1:11" ht="25.5" x14ac:dyDescent="0.2">
      <c r="A3748" s="261">
        <v>93098</v>
      </c>
      <c r="B3748" s="262" t="s">
        <v>9388</v>
      </c>
      <c r="C3748" s="263" t="s">
        <v>772</v>
      </c>
      <c r="D3748" s="264" t="s">
        <v>4341</v>
      </c>
      <c r="F3748" s="266"/>
      <c r="G3748" s="261" t="s">
        <v>22749</v>
      </c>
      <c r="H3748" s="262" t="s">
        <v>9388</v>
      </c>
      <c r="I3748" s="263" t="s">
        <v>772</v>
      </c>
      <c r="J3748" s="264" t="s">
        <v>4341</v>
      </c>
      <c r="K3748" s="264" t="s">
        <v>9673</v>
      </c>
    </row>
    <row r="3749" spans="1:11" ht="25.5" x14ac:dyDescent="0.2">
      <c r="A3749" s="261">
        <v>93099</v>
      </c>
      <c r="B3749" s="262" t="s">
        <v>9389</v>
      </c>
      <c r="C3749" s="263" t="s">
        <v>772</v>
      </c>
      <c r="D3749" s="264" t="s">
        <v>8930</v>
      </c>
      <c r="F3749" s="266"/>
      <c r="G3749" s="261" t="s">
        <v>22750</v>
      </c>
      <c r="H3749" s="262" t="s">
        <v>9389</v>
      </c>
      <c r="I3749" s="263" t="s">
        <v>772</v>
      </c>
      <c r="J3749" s="264" t="s">
        <v>8930</v>
      </c>
      <c r="K3749" s="264" t="s">
        <v>13035</v>
      </c>
    </row>
    <row r="3750" spans="1:11" ht="25.5" x14ac:dyDescent="0.2">
      <c r="A3750" s="261">
        <v>93100</v>
      </c>
      <c r="B3750" s="262" t="s">
        <v>9391</v>
      </c>
      <c r="C3750" s="263" t="s">
        <v>772</v>
      </c>
      <c r="D3750" s="264" t="s">
        <v>8800</v>
      </c>
      <c r="F3750" s="266"/>
      <c r="G3750" s="261" t="s">
        <v>22751</v>
      </c>
      <c r="H3750" s="262" t="s">
        <v>9391</v>
      </c>
      <c r="I3750" s="263" t="s">
        <v>772</v>
      </c>
      <c r="J3750" s="264" t="s">
        <v>8800</v>
      </c>
      <c r="K3750" s="264" t="s">
        <v>14184</v>
      </c>
    </row>
    <row r="3751" spans="1:11" ht="25.5" x14ac:dyDescent="0.2">
      <c r="A3751" s="261">
        <v>93101</v>
      </c>
      <c r="B3751" s="262" t="s">
        <v>9392</v>
      </c>
      <c r="C3751" s="263" t="s">
        <v>772</v>
      </c>
      <c r="D3751" s="264" t="s">
        <v>13549</v>
      </c>
      <c r="F3751" s="266"/>
      <c r="G3751" s="261" t="s">
        <v>22752</v>
      </c>
      <c r="H3751" s="262" t="s">
        <v>9392</v>
      </c>
      <c r="I3751" s="263" t="s">
        <v>772</v>
      </c>
      <c r="J3751" s="264" t="s">
        <v>13549</v>
      </c>
      <c r="K3751" s="264" t="s">
        <v>13852</v>
      </c>
    </row>
    <row r="3752" spans="1:11" ht="25.5" x14ac:dyDescent="0.2">
      <c r="A3752" s="261">
        <v>93102</v>
      </c>
      <c r="B3752" s="262" t="s">
        <v>9393</v>
      </c>
      <c r="C3752" s="263" t="s">
        <v>772</v>
      </c>
      <c r="D3752" s="264" t="s">
        <v>13875</v>
      </c>
      <c r="F3752" s="266"/>
      <c r="G3752" s="261" t="s">
        <v>22753</v>
      </c>
      <c r="H3752" s="262" t="s">
        <v>9393</v>
      </c>
      <c r="I3752" s="263" t="s">
        <v>772</v>
      </c>
      <c r="J3752" s="264" t="s">
        <v>13875</v>
      </c>
      <c r="K3752" s="264" t="s">
        <v>9534</v>
      </c>
    </row>
    <row r="3753" spans="1:11" ht="25.5" x14ac:dyDescent="0.2">
      <c r="A3753" s="261">
        <v>93103</v>
      </c>
      <c r="B3753" s="262" t="s">
        <v>9395</v>
      </c>
      <c r="C3753" s="263" t="s">
        <v>772</v>
      </c>
      <c r="D3753" s="264" t="s">
        <v>12548</v>
      </c>
      <c r="F3753" s="266"/>
      <c r="G3753" s="261" t="s">
        <v>22754</v>
      </c>
      <c r="H3753" s="262" t="s">
        <v>9395</v>
      </c>
      <c r="I3753" s="263" t="s">
        <v>772</v>
      </c>
      <c r="J3753" s="264" t="s">
        <v>12548</v>
      </c>
      <c r="K3753" s="264" t="s">
        <v>9366</v>
      </c>
    </row>
    <row r="3754" spans="1:11" ht="25.5" x14ac:dyDescent="0.2">
      <c r="A3754" s="261">
        <v>93104</v>
      </c>
      <c r="B3754" s="262" t="s">
        <v>9397</v>
      </c>
      <c r="C3754" s="263" t="s">
        <v>772</v>
      </c>
      <c r="D3754" s="264" t="s">
        <v>8850</v>
      </c>
      <c r="F3754" s="266"/>
      <c r="G3754" s="261" t="s">
        <v>22755</v>
      </c>
      <c r="H3754" s="262" t="s">
        <v>9397</v>
      </c>
      <c r="I3754" s="263" t="s">
        <v>772</v>
      </c>
      <c r="J3754" s="264" t="s">
        <v>8850</v>
      </c>
      <c r="K3754" s="264" t="s">
        <v>7221</v>
      </c>
    </row>
    <row r="3755" spans="1:11" ht="25.5" x14ac:dyDescent="0.2">
      <c r="A3755" s="261">
        <v>93105</v>
      </c>
      <c r="B3755" s="262" t="s">
        <v>9398</v>
      </c>
      <c r="C3755" s="263" t="s">
        <v>772</v>
      </c>
      <c r="D3755" s="264" t="s">
        <v>14557</v>
      </c>
      <c r="F3755" s="266"/>
      <c r="G3755" s="261" t="s">
        <v>22756</v>
      </c>
      <c r="H3755" s="262" t="s">
        <v>9398</v>
      </c>
      <c r="I3755" s="263" t="s">
        <v>772</v>
      </c>
      <c r="J3755" s="264" t="s">
        <v>14557</v>
      </c>
      <c r="K3755" s="264" t="s">
        <v>21632</v>
      </c>
    </row>
    <row r="3756" spans="1:11" ht="25.5" x14ac:dyDescent="0.2">
      <c r="A3756" s="261">
        <v>93106</v>
      </c>
      <c r="B3756" s="262" t="s">
        <v>9400</v>
      </c>
      <c r="C3756" s="263" t="s">
        <v>772</v>
      </c>
      <c r="D3756" s="264" t="s">
        <v>22757</v>
      </c>
      <c r="F3756" s="266"/>
      <c r="G3756" s="261" t="s">
        <v>22758</v>
      </c>
      <c r="H3756" s="262" t="s">
        <v>9400</v>
      </c>
      <c r="I3756" s="263" t="s">
        <v>772</v>
      </c>
      <c r="J3756" s="264" t="s">
        <v>22757</v>
      </c>
      <c r="K3756" s="264" t="s">
        <v>22759</v>
      </c>
    </row>
    <row r="3757" spans="1:11" ht="25.5" x14ac:dyDescent="0.2">
      <c r="A3757" s="261">
        <v>93107</v>
      </c>
      <c r="B3757" s="262" t="s">
        <v>9402</v>
      </c>
      <c r="C3757" s="263" t="s">
        <v>772</v>
      </c>
      <c r="D3757" s="264" t="s">
        <v>9862</v>
      </c>
      <c r="F3757" s="266"/>
      <c r="G3757" s="261" t="s">
        <v>22760</v>
      </c>
      <c r="H3757" s="262" t="s">
        <v>9402</v>
      </c>
      <c r="I3757" s="263" t="s">
        <v>772</v>
      </c>
      <c r="J3757" s="264" t="s">
        <v>9862</v>
      </c>
      <c r="K3757" s="264" t="s">
        <v>4642</v>
      </c>
    </row>
    <row r="3758" spans="1:11" ht="25.5" x14ac:dyDescent="0.2">
      <c r="A3758" s="261">
        <v>93108</v>
      </c>
      <c r="B3758" s="262" t="s">
        <v>9404</v>
      </c>
      <c r="C3758" s="263" t="s">
        <v>772</v>
      </c>
      <c r="D3758" s="264" t="s">
        <v>13161</v>
      </c>
      <c r="F3758" s="266"/>
      <c r="G3758" s="261" t="s">
        <v>22761</v>
      </c>
      <c r="H3758" s="262" t="s">
        <v>9404</v>
      </c>
      <c r="I3758" s="263" t="s">
        <v>772</v>
      </c>
      <c r="J3758" s="264" t="s">
        <v>13161</v>
      </c>
      <c r="K3758" s="264" t="s">
        <v>17708</v>
      </c>
    </row>
    <row r="3759" spans="1:11" ht="25.5" x14ac:dyDescent="0.2">
      <c r="A3759" s="261">
        <v>93109</v>
      </c>
      <c r="B3759" s="262" t="s">
        <v>9405</v>
      </c>
      <c r="C3759" s="263" t="s">
        <v>772</v>
      </c>
      <c r="D3759" s="264" t="s">
        <v>22762</v>
      </c>
      <c r="F3759" s="266"/>
      <c r="G3759" s="261" t="s">
        <v>22763</v>
      </c>
      <c r="H3759" s="262" t="s">
        <v>9405</v>
      </c>
      <c r="I3759" s="263" t="s">
        <v>772</v>
      </c>
      <c r="J3759" s="264" t="s">
        <v>22762</v>
      </c>
      <c r="K3759" s="264" t="s">
        <v>22764</v>
      </c>
    </row>
    <row r="3760" spans="1:11" ht="25.5" x14ac:dyDescent="0.2">
      <c r="A3760" s="261">
        <v>93110</v>
      </c>
      <c r="B3760" s="262" t="s">
        <v>9406</v>
      </c>
      <c r="C3760" s="263" t="s">
        <v>772</v>
      </c>
      <c r="D3760" s="264" t="s">
        <v>12940</v>
      </c>
      <c r="F3760" s="266"/>
      <c r="G3760" s="261" t="s">
        <v>22765</v>
      </c>
      <c r="H3760" s="262" t="s">
        <v>9406</v>
      </c>
      <c r="I3760" s="263" t="s">
        <v>772</v>
      </c>
      <c r="J3760" s="264" t="s">
        <v>12940</v>
      </c>
      <c r="K3760" s="264" t="s">
        <v>10286</v>
      </c>
    </row>
    <row r="3761" spans="1:11" ht="25.5" x14ac:dyDescent="0.2">
      <c r="A3761" s="261">
        <v>93111</v>
      </c>
      <c r="B3761" s="262" t="s">
        <v>9408</v>
      </c>
      <c r="C3761" s="263" t="s">
        <v>772</v>
      </c>
      <c r="D3761" s="264" t="s">
        <v>6447</v>
      </c>
      <c r="F3761" s="266"/>
      <c r="G3761" s="261" t="s">
        <v>22766</v>
      </c>
      <c r="H3761" s="262" t="s">
        <v>9408</v>
      </c>
      <c r="I3761" s="263" t="s">
        <v>772</v>
      </c>
      <c r="J3761" s="264" t="s">
        <v>6447</v>
      </c>
      <c r="K3761" s="264" t="s">
        <v>20588</v>
      </c>
    </row>
    <row r="3762" spans="1:11" ht="25.5" x14ac:dyDescent="0.2">
      <c r="A3762" s="261">
        <v>93112</v>
      </c>
      <c r="B3762" s="262" t="s">
        <v>9409</v>
      </c>
      <c r="C3762" s="263" t="s">
        <v>772</v>
      </c>
      <c r="D3762" s="264" t="s">
        <v>13664</v>
      </c>
      <c r="F3762" s="266"/>
      <c r="G3762" s="261" t="s">
        <v>22767</v>
      </c>
      <c r="H3762" s="262" t="s">
        <v>9409</v>
      </c>
      <c r="I3762" s="263" t="s">
        <v>772</v>
      </c>
      <c r="J3762" s="264" t="s">
        <v>13664</v>
      </c>
      <c r="K3762" s="264" t="s">
        <v>22768</v>
      </c>
    </row>
    <row r="3763" spans="1:11" ht="25.5" x14ac:dyDescent="0.2">
      <c r="A3763" s="261">
        <v>93113</v>
      </c>
      <c r="B3763" s="262" t="s">
        <v>9411</v>
      </c>
      <c r="C3763" s="263" t="s">
        <v>772</v>
      </c>
      <c r="D3763" s="264" t="s">
        <v>8233</v>
      </c>
      <c r="F3763" s="266"/>
      <c r="G3763" s="261" t="s">
        <v>22769</v>
      </c>
      <c r="H3763" s="262" t="s">
        <v>9411</v>
      </c>
      <c r="I3763" s="263" t="s">
        <v>772</v>
      </c>
      <c r="J3763" s="264" t="s">
        <v>8233</v>
      </c>
      <c r="K3763" s="264" t="s">
        <v>9356</v>
      </c>
    </row>
    <row r="3764" spans="1:11" ht="25.5" x14ac:dyDescent="0.2">
      <c r="A3764" s="261">
        <v>93114</v>
      </c>
      <c r="B3764" s="262" t="s">
        <v>9412</v>
      </c>
      <c r="C3764" s="263" t="s">
        <v>772</v>
      </c>
      <c r="D3764" s="264" t="s">
        <v>19902</v>
      </c>
      <c r="F3764" s="266"/>
      <c r="G3764" s="261" t="s">
        <v>22770</v>
      </c>
      <c r="H3764" s="262" t="s">
        <v>9412</v>
      </c>
      <c r="I3764" s="263" t="s">
        <v>772</v>
      </c>
      <c r="J3764" s="264" t="s">
        <v>19902</v>
      </c>
      <c r="K3764" s="264" t="s">
        <v>12974</v>
      </c>
    </row>
    <row r="3765" spans="1:11" ht="25.5" x14ac:dyDescent="0.2">
      <c r="A3765" s="261">
        <v>93115</v>
      </c>
      <c r="B3765" s="262" t="s">
        <v>9414</v>
      </c>
      <c r="C3765" s="263" t="s">
        <v>772</v>
      </c>
      <c r="D3765" s="264" t="s">
        <v>22771</v>
      </c>
      <c r="F3765" s="266"/>
      <c r="G3765" s="261" t="s">
        <v>22772</v>
      </c>
      <c r="H3765" s="262" t="s">
        <v>9414</v>
      </c>
      <c r="I3765" s="263" t="s">
        <v>772</v>
      </c>
      <c r="J3765" s="264" t="s">
        <v>22771</v>
      </c>
      <c r="K3765" s="264" t="s">
        <v>22773</v>
      </c>
    </row>
    <row r="3766" spans="1:11" ht="25.5" x14ac:dyDescent="0.2">
      <c r="A3766" s="261">
        <v>93116</v>
      </c>
      <c r="B3766" s="262" t="s">
        <v>9416</v>
      </c>
      <c r="C3766" s="263" t="s">
        <v>772</v>
      </c>
      <c r="D3766" s="264" t="s">
        <v>22774</v>
      </c>
      <c r="F3766" s="266"/>
      <c r="G3766" s="261" t="s">
        <v>22775</v>
      </c>
      <c r="H3766" s="262" t="s">
        <v>9416</v>
      </c>
      <c r="I3766" s="263" t="s">
        <v>772</v>
      </c>
      <c r="J3766" s="264" t="s">
        <v>22774</v>
      </c>
      <c r="K3766" s="264" t="s">
        <v>22776</v>
      </c>
    </row>
    <row r="3767" spans="1:11" ht="25.5" x14ac:dyDescent="0.2">
      <c r="A3767" s="261">
        <v>93117</v>
      </c>
      <c r="B3767" s="262" t="s">
        <v>9417</v>
      </c>
      <c r="C3767" s="263" t="s">
        <v>772</v>
      </c>
      <c r="D3767" s="264" t="s">
        <v>4847</v>
      </c>
      <c r="F3767" s="266"/>
      <c r="G3767" s="261" t="s">
        <v>22777</v>
      </c>
      <c r="H3767" s="262" t="s">
        <v>9417</v>
      </c>
      <c r="I3767" s="263" t="s">
        <v>772</v>
      </c>
      <c r="J3767" s="264" t="s">
        <v>4847</v>
      </c>
      <c r="K3767" s="264" t="s">
        <v>17116</v>
      </c>
    </row>
    <row r="3768" spans="1:11" ht="25.5" x14ac:dyDescent="0.2">
      <c r="A3768" s="261">
        <v>93118</v>
      </c>
      <c r="B3768" s="262" t="s">
        <v>9418</v>
      </c>
      <c r="C3768" s="263" t="s">
        <v>772</v>
      </c>
      <c r="D3768" s="264" t="s">
        <v>14335</v>
      </c>
      <c r="F3768" s="266"/>
      <c r="G3768" s="261" t="s">
        <v>22778</v>
      </c>
      <c r="H3768" s="262" t="s">
        <v>9418</v>
      </c>
      <c r="I3768" s="263" t="s">
        <v>772</v>
      </c>
      <c r="J3768" s="264" t="s">
        <v>14335</v>
      </c>
      <c r="K3768" s="264" t="s">
        <v>13868</v>
      </c>
    </row>
    <row r="3769" spans="1:11" ht="25.5" x14ac:dyDescent="0.2">
      <c r="A3769" s="261">
        <v>93119</v>
      </c>
      <c r="B3769" s="262" t="s">
        <v>9420</v>
      </c>
      <c r="C3769" s="263" t="s">
        <v>772</v>
      </c>
      <c r="D3769" s="264" t="s">
        <v>5288</v>
      </c>
      <c r="F3769" s="266"/>
      <c r="G3769" s="261" t="s">
        <v>22779</v>
      </c>
      <c r="H3769" s="262" t="s">
        <v>9420</v>
      </c>
      <c r="I3769" s="263" t="s">
        <v>772</v>
      </c>
      <c r="J3769" s="264" t="s">
        <v>5288</v>
      </c>
      <c r="K3769" s="264" t="s">
        <v>13497</v>
      </c>
    </row>
    <row r="3770" spans="1:11" ht="25.5" x14ac:dyDescent="0.2">
      <c r="A3770" s="261">
        <v>93120</v>
      </c>
      <c r="B3770" s="262" t="s">
        <v>9422</v>
      </c>
      <c r="C3770" s="263" t="s">
        <v>772</v>
      </c>
      <c r="D3770" s="264" t="s">
        <v>12732</v>
      </c>
      <c r="F3770" s="266"/>
      <c r="G3770" s="261" t="s">
        <v>22780</v>
      </c>
      <c r="H3770" s="262" t="s">
        <v>9422</v>
      </c>
      <c r="I3770" s="263" t="s">
        <v>772</v>
      </c>
      <c r="J3770" s="264" t="s">
        <v>12732</v>
      </c>
      <c r="K3770" s="264" t="s">
        <v>14696</v>
      </c>
    </row>
    <row r="3771" spans="1:11" ht="25.5" x14ac:dyDescent="0.2">
      <c r="A3771" s="261">
        <v>93121</v>
      </c>
      <c r="B3771" s="262" t="s">
        <v>9424</v>
      </c>
      <c r="C3771" s="263" t="s">
        <v>772</v>
      </c>
      <c r="D3771" s="264" t="s">
        <v>8934</v>
      </c>
      <c r="F3771" s="266"/>
      <c r="G3771" s="261" t="s">
        <v>22781</v>
      </c>
      <c r="H3771" s="262" t="s">
        <v>9424</v>
      </c>
      <c r="I3771" s="263" t="s">
        <v>772</v>
      </c>
      <c r="J3771" s="264" t="s">
        <v>8934</v>
      </c>
      <c r="K3771" s="264" t="s">
        <v>22016</v>
      </c>
    </row>
    <row r="3772" spans="1:11" ht="25.5" x14ac:dyDescent="0.2">
      <c r="A3772" s="261">
        <v>93122</v>
      </c>
      <c r="B3772" s="262" t="s">
        <v>9426</v>
      </c>
      <c r="C3772" s="263" t="s">
        <v>772</v>
      </c>
      <c r="D3772" s="264" t="s">
        <v>7573</v>
      </c>
      <c r="F3772" s="266"/>
      <c r="G3772" s="261" t="s">
        <v>22782</v>
      </c>
      <c r="H3772" s="262" t="s">
        <v>9426</v>
      </c>
      <c r="I3772" s="263" t="s">
        <v>772</v>
      </c>
      <c r="J3772" s="264" t="s">
        <v>7573</v>
      </c>
      <c r="K3772" s="264" t="s">
        <v>13594</v>
      </c>
    </row>
    <row r="3773" spans="1:11" ht="25.5" x14ac:dyDescent="0.2">
      <c r="A3773" s="261">
        <v>93123</v>
      </c>
      <c r="B3773" s="262" t="s">
        <v>9428</v>
      </c>
      <c r="C3773" s="263" t="s">
        <v>772</v>
      </c>
      <c r="D3773" s="264" t="s">
        <v>6056</v>
      </c>
      <c r="F3773" s="266"/>
      <c r="G3773" s="261" t="s">
        <v>22783</v>
      </c>
      <c r="H3773" s="262" t="s">
        <v>9428</v>
      </c>
      <c r="I3773" s="263" t="s">
        <v>772</v>
      </c>
      <c r="J3773" s="264" t="s">
        <v>6056</v>
      </c>
      <c r="K3773" s="264" t="s">
        <v>15154</v>
      </c>
    </row>
    <row r="3774" spans="1:11" ht="25.5" x14ac:dyDescent="0.2">
      <c r="A3774" s="261">
        <v>93124</v>
      </c>
      <c r="B3774" s="262" t="s">
        <v>9429</v>
      </c>
      <c r="C3774" s="263" t="s">
        <v>772</v>
      </c>
      <c r="D3774" s="264" t="s">
        <v>22784</v>
      </c>
      <c r="F3774" s="266"/>
      <c r="G3774" s="261" t="s">
        <v>22785</v>
      </c>
      <c r="H3774" s="262" t="s">
        <v>9429</v>
      </c>
      <c r="I3774" s="263" t="s">
        <v>772</v>
      </c>
      <c r="J3774" s="264" t="s">
        <v>22784</v>
      </c>
      <c r="K3774" s="264" t="s">
        <v>14609</v>
      </c>
    </row>
    <row r="3775" spans="1:11" ht="25.5" x14ac:dyDescent="0.2">
      <c r="A3775" s="261">
        <v>93125</v>
      </c>
      <c r="B3775" s="262" t="s">
        <v>9430</v>
      </c>
      <c r="C3775" s="263" t="s">
        <v>772</v>
      </c>
      <c r="D3775" s="264" t="s">
        <v>22786</v>
      </c>
      <c r="F3775" s="266"/>
      <c r="G3775" s="261" t="s">
        <v>22787</v>
      </c>
      <c r="H3775" s="262" t="s">
        <v>9430</v>
      </c>
      <c r="I3775" s="263" t="s">
        <v>772</v>
      </c>
      <c r="J3775" s="264" t="s">
        <v>22786</v>
      </c>
      <c r="K3775" s="264" t="s">
        <v>22788</v>
      </c>
    </row>
    <row r="3776" spans="1:11" ht="25.5" x14ac:dyDescent="0.2">
      <c r="A3776" s="261">
        <v>93126</v>
      </c>
      <c r="B3776" s="262" t="s">
        <v>9431</v>
      </c>
      <c r="C3776" s="263" t="s">
        <v>772</v>
      </c>
      <c r="D3776" s="264" t="s">
        <v>13980</v>
      </c>
      <c r="F3776" s="266"/>
      <c r="G3776" s="261" t="s">
        <v>22789</v>
      </c>
      <c r="H3776" s="262" t="s">
        <v>9431</v>
      </c>
      <c r="I3776" s="263" t="s">
        <v>772</v>
      </c>
      <c r="J3776" s="264" t="s">
        <v>13980</v>
      </c>
      <c r="K3776" s="264" t="s">
        <v>22790</v>
      </c>
    </row>
    <row r="3777" spans="1:11" ht="25.5" x14ac:dyDescent="0.2">
      <c r="A3777" s="261">
        <v>93133</v>
      </c>
      <c r="B3777" s="262" t="s">
        <v>9432</v>
      </c>
      <c r="C3777" s="263" t="s">
        <v>772</v>
      </c>
      <c r="D3777" s="264" t="s">
        <v>22791</v>
      </c>
      <c r="F3777" s="266"/>
      <c r="G3777" s="261" t="s">
        <v>22792</v>
      </c>
      <c r="H3777" s="262" t="s">
        <v>9432</v>
      </c>
      <c r="I3777" s="263" t="s">
        <v>772</v>
      </c>
      <c r="J3777" s="264" t="s">
        <v>22791</v>
      </c>
      <c r="K3777" s="264" t="s">
        <v>22793</v>
      </c>
    </row>
    <row r="3778" spans="1:11" ht="38.25" x14ac:dyDescent="0.2">
      <c r="A3778" s="261">
        <v>94465</v>
      </c>
      <c r="B3778" s="262" t="s">
        <v>9433</v>
      </c>
      <c r="C3778" s="263" t="s">
        <v>772</v>
      </c>
      <c r="D3778" s="264" t="s">
        <v>18677</v>
      </c>
      <c r="F3778" s="266"/>
      <c r="G3778" s="261" t="s">
        <v>22794</v>
      </c>
      <c r="H3778" s="262" t="s">
        <v>9433</v>
      </c>
      <c r="I3778" s="263" t="s">
        <v>772</v>
      </c>
      <c r="J3778" s="264" t="s">
        <v>18677</v>
      </c>
      <c r="K3778" s="264" t="s">
        <v>20548</v>
      </c>
    </row>
    <row r="3779" spans="1:11" ht="38.25" x14ac:dyDescent="0.2">
      <c r="A3779" s="261">
        <v>94466</v>
      </c>
      <c r="B3779" s="262" t="s">
        <v>9435</v>
      </c>
      <c r="C3779" s="263" t="s">
        <v>772</v>
      </c>
      <c r="D3779" s="264" t="s">
        <v>14572</v>
      </c>
      <c r="F3779" s="266"/>
      <c r="G3779" s="261" t="s">
        <v>22795</v>
      </c>
      <c r="H3779" s="262" t="s">
        <v>9435</v>
      </c>
      <c r="I3779" s="263" t="s">
        <v>772</v>
      </c>
      <c r="J3779" s="264" t="s">
        <v>14572</v>
      </c>
      <c r="K3779" s="264" t="s">
        <v>16464</v>
      </c>
    </row>
    <row r="3780" spans="1:11" ht="38.25" x14ac:dyDescent="0.2">
      <c r="A3780" s="261">
        <v>94467</v>
      </c>
      <c r="B3780" s="262" t="s">
        <v>9436</v>
      </c>
      <c r="C3780" s="263" t="s">
        <v>772</v>
      </c>
      <c r="D3780" s="264" t="s">
        <v>21022</v>
      </c>
      <c r="F3780" s="266"/>
      <c r="G3780" s="261" t="s">
        <v>22796</v>
      </c>
      <c r="H3780" s="262" t="s">
        <v>9436</v>
      </c>
      <c r="I3780" s="263" t="s">
        <v>772</v>
      </c>
      <c r="J3780" s="264" t="s">
        <v>21022</v>
      </c>
      <c r="K3780" s="264" t="s">
        <v>4769</v>
      </c>
    </row>
    <row r="3781" spans="1:11" ht="38.25" x14ac:dyDescent="0.2">
      <c r="A3781" s="261">
        <v>94468</v>
      </c>
      <c r="B3781" s="262" t="s">
        <v>9437</v>
      </c>
      <c r="C3781" s="263" t="s">
        <v>772</v>
      </c>
      <c r="D3781" s="264" t="s">
        <v>22797</v>
      </c>
      <c r="F3781" s="266"/>
      <c r="G3781" s="261" t="s">
        <v>22798</v>
      </c>
      <c r="H3781" s="262" t="s">
        <v>9437</v>
      </c>
      <c r="I3781" s="263" t="s">
        <v>772</v>
      </c>
      <c r="J3781" s="264" t="s">
        <v>22797</v>
      </c>
      <c r="K3781" s="264" t="s">
        <v>17354</v>
      </c>
    </row>
    <row r="3782" spans="1:11" ht="38.25" x14ac:dyDescent="0.2">
      <c r="A3782" s="261">
        <v>94469</v>
      </c>
      <c r="B3782" s="262" t="s">
        <v>9438</v>
      </c>
      <c r="C3782" s="263" t="s">
        <v>772</v>
      </c>
      <c r="D3782" s="264" t="s">
        <v>13010</v>
      </c>
      <c r="F3782" s="266"/>
      <c r="G3782" s="261" t="s">
        <v>22799</v>
      </c>
      <c r="H3782" s="262" t="s">
        <v>9438</v>
      </c>
      <c r="I3782" s="263" t="s">
        <v>772</v>
      </c>
      <c r="J3782" s="264" t="s">
        <v>13010</v>
      </c>
      <c r="K3782" s="264" t="s">
        <v>22800</v>
      </c>
    </row>
    <row r="3783" spans="1:11" ht="38.25" x14ac:dyDescent="0.2">
      <c r="A3783" s="261">
        <v>94470</v>
      </c>
      <c r="B3783" s="262" t="s">
        <v>9439</v>
      </c>
      <c r="C3783" s="263" t="s">
        <v>772</v>
      </c>
      <c r="D3783" s="264" t="s">
        <v>13109</v>
      </c>
      <c r="F3783" s="266"/>
      <c r="G3783" s="261" t="s">
        <v>22801</v>
      </c>
      <c r="H3783" s="262" t="s">
        <v>9439</v>
      </c>
      <c r="I3783" s="263" t="s">
        <v>772</v>
      </c>
      <c r="J3783" s="264" t="s">
        <v>13109</v>
      </c>
      <c r="K3783" s="264" t="s">
        <v>22802</v>
      </c>
    </row>
    <row r="3784" spans="1:11" ht="38.25" x14ac:dyDescent="0.2">
      <c r="A3784" s="261">
        <v>94471</v>
      </c>
      <c r="B3784" s="262" t="s">
        <v>9440</v>
      </c>
      <c r="C3784" s="263" t="s">
        <v>772</v>
      </c>
      <c r="D3784" s="264" t="s">
        <v>15207</v>
      </c>
      <c r="F3784" s="266"/>
      <c r="G3784" s="261" t="s">
        <v>22803</v>
      </c>
      <c r="H3784" s="262" t="s">
        <v>9440</v>
      </c>
      <c r="I3784" s="263" t="s">
        <v>772</v>
      </c>
      <c r="J3784" s="264" t="s">
        <v>15207</v>
      </c>
      <c r="K3784" s="264" t="s">
        <v>22804</v>
      </c>
    </row>
    <row r="3785" spans="1:11" ht="38.25" x14ac:dyDescent="0.2">
      <c r="A3785" s="261">
        <v>94472</v>
      </c>
      <c r="B3785" s="262" t="s">
        <v>9441</v>
      </c>
      <c r="C3785" s="263" t="s">
        <v>772</v>
      </c>
      <c r="D3785" s="264" t="s">
        <v>22805</v>
      </c>
      <c r="F3785" s="266"/>
      <c r="G3785" s="261" t="s">
        <v>22806</v>
      </c>
      <c r="H3785" s="262" t="s">
        <v>9441</v>
      </c>
      <c r="I3785" s="263" t="s">
        <v>772</v>
      </c>
      <c r="J3785" s="264" t="s">
        <v>22805</v>
      </c>
      <c r="K3785" s="264" t="s">
        <v>14388</v>
      </c>
    </row>
    <row r="3786" spans="1:11" ht="38.25" x14ac:dyDescent="0.2">
      <c r="A3786" s="261">
        <v>94473</v>
      </c>
      <c r="B3786" s="262" t="s">
        <v>9442</v>
      </c>
      <c r="C3786" s="263" t="s">
        <v>772</v>
      </c>
      <c r="D3786" s="264" t="s">
        <v>22807</v>
      </c>
      <c r="F3786" s="266"/>
      <c r="G3786" s="261" t="s">
        <v>22808</v>
      </c>
      <c r="H3786" s="262" t="s">
        <v>9442</v>
      </c>
      <c r="I3786" s="263" t="s">
        <v>772</v>
      </c>
      <c r="J3786" s="264" t="s">
        <v>22807</v>
      </c>
      <c r="K3786" s="264" t="s">
        <v>13979</v>
      </c>
    </row>
    <row r="3787" spans="1:11" ht="38.25" x14ac:dyDescent="0.2">
      <c r="A3787" s="261">
        <v>94474</v>
      </c>
      <c r="B3787" s="262" t="s">
        <v>9444</v>
      </c>
      <c r="C3787" s="263" t="s">
        <v>772</v>
      </c>
      <c r="D3787" s="264" t="s">
        <v>22809</v>
      </c>
      <c r="F3787" s="266"/>
      <c r="G3787" s="261" t="s">
        <v>22810</v>
      </c>
      <c r="H3787" s="262" t="s">
        <v>9444</v>
      </c>
      <c r="I3787" s="263" t="s">
        <v>772</v>
      </c>
      <c r="J3787" s="264" t="s">
        <v>22809</v>
      </c>
      <c r="K3787" s="264" t="s">
        <v>14607</v>
      </c>
    </row>
    <row r="3788" spans="1:11" ht="38.25" x14ac:dyDescent="0.2">
      <c r="A3788" s="261">
        <v>94475</v>
      </c>
      <c r="B3788" s="262" t="s">
        <v>9445</v>
      </c>
      <c r="C3788" s="263" t="s">
        <v>772</v>
      </c>
      <c r="D3788" s="264" t="s">
        <v>22811</v>
      </c>
      <c r="F3788" s="266"/>
      <c r="G3788" s="261" t="s">
        <v>22812</v>
      </c>
      <c r="H3788" s="262" t="s">
        <v>9445</v>
      </c>
      <c r="I3788" s="263" t="s">
        <v>772</v>
      </c>
      <c r="J3788" s="264" t="s">
        <v>22811</v>
      </c>
      <c r="K3788" s="264" t="s">
        <v>22813</v>
      </c>
    </row>
    <row r="3789" spans="1:11" ht="38.25" x14ac:dyDescent="0.2">
      <c r="A3789" s="261">
        <v>94476</v>
      </c>
      <c r="B3789" s="262" t="s">
        <v>9446</v>
      </c>
      <c r="C3789" s="263" t="s">
        <v>772</v>
      </c>
      <c r="D3789" s="264" t="s">
        <v>22814</v>
      </c>
      <c r="F3789" s="266"/>
      <c r="G3789" s="261" t="s">
        <v>22815</v>
      </c>
      <c r="H3789" s="262" t="s">
        <v>9446</v>
      </c>
      <c r="I3789" s="263" t="s">
        <v>772</v>
      </c>
      <c r="J3789" s="264" t="s">
        <v>22814</v>
      </c>
      <c r="K3789" s="264" t="s">
        <v>22816</v>
      </c>
    </row>
    <row r="3790" spans="1:11" ht="38.25" x14ac:dyDescent="0.2">
      <c r="A3790" s="261">
        <v>94477</v>
      </c>
      <c r="B3790" s="262" t="s">
        <v>9447</v>
      </c>
      <c r="C3790" s="263" t="s">
        <v>772</v>
      </c>
      <c r="D3790" s="264" t="s">
        <v>22817</v>
      </c>
      <c r="F3790" s="266"/>
      <c r="G3790" s="261" t="s">
        <v>22818</v>
      </c>
      <c r="H3790" s="262" t="s">
        <v>9447</v>
      </c>
      <c r="I3790" s="263" t="s">
        <v>772</v>
      </c>
      <c r="J3790" s="264" t="s">
        <v>22817</v>
      </c>
      <c r="K3790" s="264" t="s">
        <v>21210</v>
      </c>
    </row>
    <row r="3791" spans="1:11" ht="38.25" x14ac:dyDescent="0.2">
      <c r="A3791" s="261">
        <v>94478</v>
      </c>
      <c r="B3791" s="262" t="s">
        <v>9448</v>
      </c>
      <c r="C3791" s="263" t="s">
        <v>772</v>
      </c>
      <c r="D3791" s="264" t="s">
        <v>22819</v>
      </c>
      <c r="F3791" s="266"/>
      <c r="G3791" s="261" t="s">
        <v>22820</v>
      </c>
      <c r="H3791" s="262" t="s">
        <v>9448</v>
      </c>
      <c r="I3791" s="263" t="s">
        <v>772</v>
      </c>
      <c r="J3791" s="264" t="s">
        <v>22819</v>
      </c>
      <c r="K3791" s="264" t="s">
        <v>18081</v>
      </c>
    </row>
    <row r="3792" spans="1:11" ht="38.25" x14ac:dyDescent="0.2">
      <c r="A3792" s="261">
        <v>94479</v>
      </c>
      <c r="B3792" s="262" t="s">
        <v>9449</v>
      </c>
      <c r="C3792" s="263" t="s">
        <v>772</v>
      </c>
      <c r="D3792" s="264" t="s">
        <v>22821</v>
      </c>
      <c r="F3792" s="266"/>
      <c r="G3792" s="261" t="s">
        <v>22822</v>
      </c>
      <c r="H3792" s="262" t="s">
        <v>9449</v>
      </c>
      <c r="I3792" s="263" t="s">
        <v>772</v>
      </c>
      <c r="J3792" s="264" t="s">
        <v>22821</v>
      </c>
      <c r="K3792" s="264" t="s">
        <v>14245</v>
      </c>
    </row>
    <row r="3793" spans="1:11" ht="38.25" x14ac:dyDescent="0.2">
      <c r="A3793" s="261">
        <v>94606</v>
      </c>
      <c r="B3793" s="262" t="s">
        <v>9450</v>
      </c>
      <c r="C3793" s="263" t="s">
        <v>772</v>
      </c>
      <c r="D3793" s="264" t="s">
        <v>22823</v>
      </c>
      <c r="F3793" s="266"/>
      <c r="G3793" s="261" t="s">
        <v>22824</v>
      </c>
      <c r="H3793" s="262" t="s">
        <v>9450</v>
      </c>
      <c r="I3793" s="263" t="s">
        <v>772</v>
      </c>
      <c r="J3793" s="264" t="s">
        <v>22823</v>
      </c>
      <c r="K3793" s="264" t="s">
        <v>9547</v>
      </c>
    </row>
    <row r="3794" spans="1:11" ht="38.25" x14ac:dyDescent="0.2">
      <c r="A3794" s="261">
        <v>94608</v>
      </c>
      <c r="B3794" s="262" t="s">
        <v>9451</v>
      </c>
      <c r="C3794" s="263" t="s">
        <v>772</v>
      </c>
      <c r="D3794" s="264" t="s">
        <v>22825</v>
      </c>
      <c r="F3794" s="266"/>
      <c r="G3794" s="261" t="s">
        <v>22826</v>
      </c>
      <c r="H3794" s="262" t="s">
        <v>9451</v>
      </c>
      <c r="I3794" s="263" t="s">
        <v>772</v>
      </c>
      <c r="J3794" s="264" t="s">
        <v>22825</v>
      </c>
      <c r="K3794" s="264" t="s">
        <v>19781</v>
      </c>
    </row>
    <row r="3795" spans="1:11" ht="38.25" x14ac:dyDescent="0.2">
      <c r="A3795" s="261">
        <v>94610</v>
      </c>
      <c r="B3795" s="262" t="s">
        <v>9452</v>
      </c>
      <c r="C3795" s="263" t="s">
        <v>772</v>
      </c>
      <c r="D3795" s="264" t="s">
        <v>22827</v>
      </c>
      <c r="F3795" s="266"/>
      <c r="G3795" s="261" t="s">
        <v>22828</v>
      </c>
      <c r="H3795" s="262" t="s">
        <v>9452</v>
      </c>
      <c r="I3795" s="263" t="s">
        <v>772</v>
      </c>
      <c r="J3795" s="264" t="s">
        <v>22827</v>
      </c>
      <c r="K3795" s="264" t="s">
        <v>22829</v>
      </c>
    </row>
    <row r="3796" spans="1:11" ht="38.25" x14ac:dyDescent="0.2">
      <c r="A3796" s="261">
        <v>94612</v>
      </c>
      <c r="B3796" s="262" t="s">
        <v>9454</v>
      </c>
      <c r="C3796" s="263" t="s">
        <v>772</v>
      </c>
      <c r="D3796" s="264" t="s">
        <v>22830</v>
      </c>
      <c r="F3796" s="266"/>
      <c r="G3796" s="261" t="s">
        <v>22831</v>
      </c>
      <c r="H3796" s="262" t="s">
        <v>9454</v>
      </c>
      <c r="I3796" s="263" t="s">
        <v>772</v>
      </c>
      <c r="J3796" s="264" t="s">
        <v>22830</v>
      </c>
      <c r="K3796" s="264" t="s">
        <v>22832</v>
      </c>
    </row>
    <row r="3797" spans="1:11" ht="38.25" x14ac:dyDescent="0.2">
      <c r="A3797" s="261">
        <v>94614</v>
      </c>
      <c r="B3797" s="262" t="s">
        <v>9455</v>
      </c>
      <c r="C3797" s="263" t="s">
        <v>772</v>
      </c>
      <c r="D3797" s="264" t="s">
        <v>19769</v>
      </c>
      <c r="F3797" s="266"/>
      <c r="G3797" s="261" t="s">
        <v>22833</v>
      </c>
      <c r="H3797" s="262" t="s">
        <v>9455</v>
      </c>
      <c r="I3797" s="263" t="s">
        <v>772</v>
      </c>
      <c r="J3797" s="264" t="s">
        <v>19769</v>
      </c>
      <c r="K3797" s="264" t="s">
        <v>12483</v>
      </c>
    </row>
    <row r="3798" spans="1:11" ht="38.25" x14ac:dyDescent="0.2">
      <c r="A3798" s="261">
        <v>94615</v>
      </c>
      <c r="B3798" s="262" t="s">
        <v>9457</v>
      </c>
      <c r="C3798" s="263" t="s">
        <v>772</v>
      </c>
      <c r="D3798" s="264" t="s">
        <v>16775</v>
      </c>
      <c r="F3798" s="266"/>
      <c r="G3798" s="261" t="s">
        <v>22834</v>
      </c>
      <c r="H3798" s="262" t="s">
        <v>9457</v>
      </c>
      <c r="I3798" s="263" t="s">
        <v>772</v>
      </c>
      <c r="J3798" s="264" t="s">
        <v>16775</v>
      </c>
      <c r="K3798" s="264" t="s">
        <v>22835</v>
      </c>
    </row>
    <row r="3799" spans="1:11" ht="38.25" x14ac:dyDescent="0.2">
      <c r="A3799" s="261">
        <v>94616</v>
      </c>
      <c r="B3799" s="262" t="s">
        <v>9458</v>
      </c>
      <c r="C3799" s="263" t="s">
        <v>772</v>
      </c>
      <c r="D3799" s="264" t="s">
        <v>16603</v>
      </c>
      <c r="F3799" s="266"/>
      <c r="G3799" s="261" t="s">
        <v>22836</v>
      </c>
      <c r="H3799" s="262" t="s">
        <v>9458</v>
      </c>
      <c r="I3799" s="263" t="s">
        <v>772</v>
      </c>
      <c r="J3799" s="264" t="s">
        <v>16603</v>
      </c>
      <c r="K3799" s="264" t="s">
        <v>22837</v>
      </c>
    </row>
    <row r="3800" spans="1:11" ht="38.25" x14ac:dyDescent="0.2">
      <c r="A3800" s="261">
        <v>94617</v>
      </c>
      <c r="B3800" s="262" t="s">
        <v>9460</v>
      </c>
      <c r="C3800" s="263" t="s">
        <v>772</v>
      </c>
      <c r="D3800" s="264" t="s">
        <v>22838</v>
      </c>
      <c r="F3800" s="266"/>
      <c r="G3800" s="261" t="s">
        <v>22839</v>
      </c>
      <c r="H3800" s="262" t="s">
        <v>9460</v>
      </c>
      <c r="I3800" s="263" t="s">
        <v>772</v>
      </c>
      <c r="J3800" s="264" t="s">
        <v>22838</v>
      </c>
      <c r="K3800" s="264" t="s">
        <v>22840</v>
      </c>
    </row>
    <row r="3801" spans="1:11" ht="38.25" x14ac:dyDescent="0.2">
      <c r="A3801" s="261">
        <v>94618</v>
      </c>
      <c r="B3801" s="262" t="s">
        <v>9461</v>
      </c>
      <c r="C3801" s="263" t="s">
        <v>772</v>
      </c>
      <c r="D3801" s="264" t="s">
        <v>22841</v>
      </c>
      <c r="F3801" s="266"/>
      <c r="G3801" s="261" t="s">
        <v>22842</v>
      </c>
      <c r="H3801" s="262" t="s">
        <v>9461</v>
      </c>
      <c r="I3801" s="263" t="s">
        <v>772</v>
      </c>
      <c r="J3801" s="264" t="s">
        <v>22841</v>
      </c>
      <c r="K3801" s="264" t="s">
        <v>22843</v>
      </c>
    </row>
    <row r="3802" spans="1:11" ht="38.25" x14ac:dyDescent="0.2">
      <c r="A3802" s="261">
        <v>94620</v>
      </c>
      <c r="B3802" s="262" t="s">
        <v>9462</v>
      </c>
      <c r="C3802" s="263" t="s">
        <v>772</v>
      </c>
      <c r="D3802" s="264" t="s">
        <v>22844</v>
      </c>
      <c r="F3802" s="266"/>
      <c r="G3802" s="261" t="s">
        <v>22845</v>
      </c>
      <c r="H3802" s="262" t="s">
        <v>9462</v>
      </c>
      <c r="I3802" s="263" t="s">
        <v>772</v>
      </c>
      <c r="J3802" s="264" t="s">
        <v>22844</v>
      </c>
      <c r="K3802" s="264" t="s">
        <v>22846</v>
      </c>
    </row>
    <row r="3803" spans="1:11" ht="38.25" x14ac:dyDescent="0.2">
      <c r="A3803" s="261">
        <v>94622</v>
      </c>
      <c r="B3803" s="262" t="s">
        <v>9463</v>
      </c>
      <c r="C3803" s="263" t="s">
        <v>772</v>
      </c>
      <c r="D3803" s="264" t="s">
        <v>22847</v>
      </c>
      <c r="F3803" s="266"/>
      <c r="G3803" s="261" t="s">
        <v>22848</v>
      </c>
      <c r="H3803" s="262" t="s">
        <v>9463</v>
      </c>
      <c r="I3803" s="263" t="s">
        <v>772</v>
      </c>
      <c r="J3803" s="264" t="s">
        <v>22847</v>
      </c>
      <c r="K3803" s="264" t="s">
        <v>22849</v>
      </c>
    </row>
    <row r="3804" spans="1:11" ht="38.25" x14ac:dyDescent="0.2">
      <c r="A3804" s="261">
        <v>94623</v>
      </c>
      <c r="B3804" s="262" t="s">
        <v>9464</v>
      </c>
      <c r="C3804" s="263" t="s">
        <v>772</v>
      </c>
      <c r="D3804" s="264" t="s">
        <v>22850</v>
      </c>
      <c r="F3804" s="266"/>
      <c r="G3804" s="261" t="s">
        <v>22851</v>
      </c>
      <c r="H3804" s="262" t="s">
        <v>9464</v>
      </c>
      <c r="I3804" s="263" t="s">
        <v>772</v>
      </c>
      <c r="J3804" s="264" t="s">
        <v>22850</v>
      </c>
      <c r="K3804" s="264" t="s">
        <v>22852</v>
      </c>
    </row>
    <row r="3805" spans="1:11" ht="38.25" x14ac:dyDescent="0.2">
      <c r="A3805" s="261">
        <v>94624</v>
      </c>
      <c r="B3805" s="262" t="s">
        <v>9465</v>
      </c>
      <c r="C3805" s="263" t="s">
        <v>772</v>
      </c>
      <c r="D3805" s="264" t="s">
        <v>22853</v>
      </c>
      <c r="F3805" s="266"/>
      <c r="G3805" s="261" t="s">
        <v>22854</v>
      </c>
      <c r="H3805" s="262" t="s">
        <v>9465</v>
      </c>
      <c r="I3805" s="263" t="s">
        <v>772</v>
      </c>
      <c r="J3805" s="264" t="s">
        <v>22853</v>
      </c>
      <c r="K3805" s="264" t="s">
        <v>22855</v>
      </c>
    </row>
    <row r="3806" spans="1:11" ht="38.25" x14ac:dyDescent="0.2">
      <c r="A3806" s="261">
        <v>94625</v>
      </c>
      <c r="B3806" s="262" t="s">
        <v>9466</v>
      </c>
      <c r="C3806" s="263" t="s">
        <v>772</v>
      </c>
      <c r="D3806" s="264" t="s">
        <v>22856</v>
      </c>
      <c r="F3806" s="266"/>
      <c r="G3806" s="261" t="s">
        <v>22857</v>
      </c>
      <c r="H3806" s="262" t="s">
        <v>9466</v>
      </c>
      <c r="I3806" s="263" t="s">
        <v>772</v>
      </c>
      <c r="J3806" s="264" t="s">
        <v>22856</v>
      </c>
      <c r="K3806" s="264" t="s">
        <v>22858</v>
      </c>
    </row>
    <row r="3807" spans="1:11" ht="38.25" x14ac:dyDescent="0.2">
      <c r="A3807" s="261">
        <v>94656</v>
      </c>
      <c r="B3807" s="262" t="s">
        <v>9467</v>
      </c>
      <c r="C3807" s="263" t="s">
        <v>772</v>
      </c>
      <c r="D3807" s="264" t="s">
        <v>5621</v>
      </c>
      <c r="F3807" s="266"/>
      <c r="G3807" s="261" t="s">
        <v>22859</v>
      </c>
      <c r="H3807" s="262" t="s">
        <v>9467</v>
      </c>
      <c r="I3807" s="263" t="s">
        <v>772</v>
      </c>
      <c r="J3807" s="264" t="s">
        <v>5621</v>
      </c>
      <c r="K3807" s="264" t="s">
        <v>8557</v>
      </c>
    </row>
    <row r="3808" spans="1:11" ht="25.5" x14ac:dyDescent="0.2">
      <c r="A3808" s="261">
        <v>94657</v>
      </c>
      <c r="B3808" s="262" t="s">
        <v>9468</v>
      </c>
      <c r="C3808" s="263" t="s">
        <v>772</v>
      </c>
      <c r="D3808" s="264" t="s">
        <v>12599</v>
      </c>
      <c r="F3808" s="266"/>
      <c r="G3808" s="261" t="s">
        <v>22860</v>
      </c>
      <c r="H3808" s="262" t="s">
        <v>9468</v>
      </c>
      <c r="I3808" s="263" t="s">
        <v>772</v>
      </c>
      <c r="J3808" s="264" t="s">
        <v>12599</v>
      </c>
      <c r="K3808" s="264" t="s">
        <v>6442</v>
      </c>
    </row>
    <row r="3809" spans="1:11" ht="38.25" x14ac:dyDescent="0.2">
      <c r="A3809" s="261">
        <v>94658</v>
      </c>
      <c r="B3809" s="262" t="s">
        <v>9469</v>
      </c>
      <c r="C3809" s="263" t="s">
        <v>772</v>
      </c>
      <c r="D3809" s="264" t="s">
        <v>20032</v>
      </c>
      <c r="F3809" s="266"/>
      <c r="G3809" s="261" t="s">
        <v>22861</v>
      </c>
      <c r="H3809" s="262" t="s">
        <v>9469</v>
      </c>
      <c r="I3809" s="263" t="s">
        <v>772</v>
      </c>
      <c r="J3809" s="264" t="s">
        <v>20032</v>
      </c>
      <c r="K3809" s="264" t="s">
        <v>7115</v>
      </c>
    </row>
    <row r="3810" spans="1:11" ht="25.5" x14ac:dyDescent="0.2">
      <c r="A3810" s="261">
        <v>94659</v>
      </c>
      <c r="B3810" s="262" t="s">
        <v>9470</v>
      </c>
      <c r="C3810" s="263" t="s">
        <v>772</v>
      </c>
      <c r="D3810" s="264" t="s">
        <v>12721</v>
      </c>
      <c r="F3810" s="266"/>
      <c r="G3810" s="261" t="s">
        <v>22862</v>
      </c>
      <c r="H3810" s="262" t="s">
        <v>9470</v>
      </c>
      <c r="I3810" s="263" t="s">
        <v>772</v>
      </c>
      <c r="J3810" s="264" t="s">
        <v>12721</v>
      </c>
      <c r="K3810" s="264" t="s">
        <v>12824</v>
      </c>
    </row>
    <row r="3811" spans="1:11" ht="38.25" x14ac:dyDescent="0.2">
      <c r="A3811" s="261">
        <v>94660</v>
      </c>
      <c r="B3811" s="262" t="s">
        <v>9471</v>
      </c>
      <c r="C3811" s="263" t="s">
        <v>772</v>
      </c>
      <c r="D3811" s="264" t="s">
        <v>22863</v>
      </c>
      <c r="F3811" s="266"/>
      <c r="G3811" s="261" t="s">
        <v>22864</v>
      </c>
      <c r="H3811" s="262" t="s">
        <v>9471</v>
      </c>
      <c r="I3811" s="263" t="s">
        <v>772</v>
      </c>
      <c r="J3811" s="264" t="s">
        <v>22863</v>
      </c>
      <c r="K3811" s="264" t="s">
        <v>10135</v>
      </c>
    </row>
    <row r="3812" spans="1:11" ht="25.5" x14ac:dyDescent="0.2">
      <c r="A3812" s="261">
        <v>94661</v>
      </c>
      <c r="B3812" s="262" t="s">
        <v>9473</v>
      </c>
      <c r="C3812" s="263" t="s">
        <v>772</v>
      </c>
      <c r="D3812" s="264" t="s">
        <v>8600</v>
      </c>
      <c r="F3812" s="266"/>
      <c r="G3812" s="261" t="s">
        <v>22865</v>
      </c>
      <c r="H3812" s="262" t="s">
        <v>9473</v>
      </c>
      <c r="I3812" s="263" t="s">
        <v>772</v>
      </c>
      <c r="J3812" s="264" t="s">
        <v>8600</v>
      </c>
      <c r="K3812" s="264" t="s">
        <v>9240</v>
      </c>
    </row>
    <row r="3813" spans="1:11" ht="38.25" x14ac:dyDescent="0.2">
      <c r="A3813" s="261">
        <v>94662</v>
      </c>
      <c r="B3813" s="262" t="s">
        <v>9474</v>
      </c>
      <c r="C3813" s="263" t="s">
        <v>772</v>
      </c>
      <c r="D3813" s="264" t="s">
        <v>4711</v>
      </c>
      <c r="F3813" s="266"/>
      <c r="G3813" s="261" t="s">
        <v>22866</v>
      </c>
      <c r="H3813" s="262" t="s">
        <v>9474</v>
      </c>
      <c r="I3813" s="263" t="s">
        <v>772</v>
      </c>
      <c r="J3813" s="264" t="s">
        <v>4711</v>
      </c>
      <c r="K3813" s="264" t="s">
        <v>14180</v>
      </c>
    </row>
    <row r="3814" spans="1:11" ht="25.5" x14ac:dyDescent="0.2">
      <c r="A3814" s="261">
        <v>94663</v>
      </c>
      <c r="B3814" s="262" t="s">
        <v>9475</v>
      </c>
      <c r="C3814" s="263" t="s">
        <v>772</v>
      </c>
      <c r="D3814" s="264" t="s">
        <v>6460</v>
      </c>
      <c r="F3814" s="266"/>
      <c r="G3814" s="261" t="s">
        <v>22867</v>
      </c>
      <c r="H3814" s="262" t="s">
        <v>9475</v>
      </c>
      <c r="I3814" s="263" t="s">
        <v>772</v>
      </c>
      <c r="J3814" s="264" t="s">
        <v>6460</v>
      </c>
      <c r="K3814" s="264" t="s">
        <v>8719</v>
      </c>
    </row>
    <row r="3815" spans="1:11" ht="38.25" x14ac:dyDescent="0.2">
      <c r="A3815" s="261">
        <v>94664</v>
      </c>
      <c r="B3815" s="262" t="s">
        <v>9476</v>
      </c>
      <c r="C3815" s="263" t="s">
        <v>772</v>
      </c>
      <c r="D3815" s="264" t="s">
        <v>22868</v>
      </c>
      <c r="F3815" s="266"/>
      <c r="G3815" s="261" t="s">
        <v>22869</v>
      </c>
      <c r="H3815" s="262" t="s">
        <v>9476</v>
      </c>
      <c r="I3815" s="263" t="s">
        <v>772</v>
      </c>
      <c r="J3815" s="264" t="s">
        <v>22868</v>
      </c>
      <c r="K3815" s="264" t="s">
        <v>8477</v>
      </c>
    </row>
    <row r="3816" spans="1:11" ht="25.5" x14ac:dyDescent="0.2">
      <c r="A3816" s="261">
        <v>94665</v>
      </c>
      <c r="B3816" s="262" t="s">
        <v>9478</v>
      </c>
      <c r="C3816" s="263" t="s">
        <v>772</v>
      </c>
      <c r="D3816" s="264" t="s">
        <v>14365</v>
      </c>
      <c r="F3816" s="266"/>
      <c r="G3816" s="261" t="s">
        <v>22870</v>
      </c>
      <c r="H3816" s="262" t="s">
        <v>9478</v>
      </c>
      <c r="I3816" s="263" t="s">
        <v>772</v>
      </c>
      <c r="J3816" s="264" t="s">
        <v>14365</v>
      </c>
      <c r="K3816" s="264" t="s">
        <v>6551</v>
      </c>
    </row>
    <row r="3817" spans="1:11" ht="38.25" x14ac:dyDescent="0.2">
      <c r="A3817" s="261">
        <v>94666</v>
      </c>
      <c r="B3817" s="262" t="s">
        <v>9479</v>
      </c>
      <c r="C3817" s="263" t="s">
        <v>772</v>
      </c>
      <c r="D3817" s="264" t="s">
        <v>22871</v>
      </c>
      <c r="F3817" s="266"/>
      <c r="G3817" s="261" t="s">
        <v>22872</v>
      </c>
      <c r="H3817" s="262" t="s">
        <v>9479</v>
      </c>
      <c r="I3817" s="263" t="s">
        <v>772</v>
      </c>
      <c r="J3817" s="264" t="s">
        <v>22871</v>
      </c>
      <c r="K3817" s="264" t="s">
        <v>22873</v>
      </c>
    </row>
    <row r="3818" spans="1:11" ht="25.5" x14ac:dyDescent="0.2">
      <c r="A3818" s="261">
        <v>94667</v>
      </c>
      <c r="B3818" s="262" t="s">
        <v>9481</v>
      </c>
      <c r="C3818" s="263" t="s">
        <v>772</v>
      </c>
      <c r="D3818" s="264" t="s">
        <v>22874</v>
      </c>
      <c r="F3818" s="266"/>
      <c r="G3818" s="261" t="s">
        <v>22875</v>
      </c>
      <c r="H3818" s="262" t="s">
        <v>9481</v>
      </c>
      <c r="I3818" s="263" t="s">
        <v>772</v>
      </c>
      <c r="J3818" s="264" t="s">
        <v>22874</v>
      </c>
      <c r="K3818" s="264" t="s">
        <v>22876</v>
      </c>
    </row>
    <row r="3819" spans="1:11" ht="38.25" x14ac:dyDescent="0.2">
      <c r="A3819" s="261">
        <v>94668</v>
      </c>
      <c r="B3819" s="262" t="s">
        <v>9483</v>
      </c>
      <c r="C3819" s="263" t="s">
        <v>772</v>
      </c>
      <c r="D3819" s="264" t="s">
        <v>22877</v>
      </c>
      <c r="F3819" s="266"/>
      <c r="G3819" s="261" t="s">
        <v>22878</v>
      </c>
      <c r="H3819" s="262" t="s">
        <v>9483</v>
      </c>
      <c r="I3819" s="263" t="s">
        <v>772</v>
      </c>
      <c r="J3819" s="264" t="s">
        <v>22877</v>
      </c>
      <c r="K3819" s="264" t="s">
        <v>22879</v>
      </c>
    </row>
    <row r="3820" spans="1:11" ht="25.5" x14ac:dyDescent="0.2">
      <c r="A3820" s="261">
        <v>94669</v>
      </c>
      <c r="B3820" s="262" t="s">
        <v>9484</v>
      </c>
      <c r="C3820" s="263" t="s">
        <v>772</v>
      </c>
      <c r="D3820" s="264" t="s">
        <v>5479</v>
      </c>
      <c r="F3820" s="266"/>
      <c r="G3820" s="261" t="s">
        <v>22880</v>
      </c>
      <c r="H3820" s="262" t="s">
        <v>9484</v>
      </c>
      <c r="I3820" s="263" t="s">
        <v>772</v>
      </c>
      <c r="J3820" s="264" t="s">
        <v>5479</v>
      </c>
      <c r="K3820" s="264" t="s">
        <v>14432</v>
      </c>
    </row>
    <row r="3821" spans="1:11" ht="38.25" x14ac:dyDescent="0.2">
      <c r="A3821" s="261">
        <v>94670</v>
      </c>
      <c r="B3821" s="262" t="s">
        <v>9485</v>
      </c>
      <c r="C3821" s="263" t="s">
        <v>772</v>
      </c>
      <c r="D3821" s="264" t="s">
        <v>10369</v>
      </c>
      <c r="F3821" s="266"/>
      <c r="G3821" s="261" t="s">
        <v>22881</v>
      </c>
      <c r="H3821" s="262" t="s">
        <v>9485</v>
      </c>
      <c r="I3821" s="263" t="s">
        <v>772</v>
      </c>
      <c r="J3821" s="264" t="s">
        <v>10369</v>
      </c>
      <c r="K3821" s="264" t="s">
        <v>14823</v>
      </c>
    </row>
    <row r="3822" spans="1:11" ht="25.5" x14ac:dyDescent="0.2">
      <c r="A3822" s="261">
        <v>94671</v>
      </c>
      <c r="B3822" s="262" t="s">
        <v>9486</v>
      </c>
      <c r="C3822" s="263" t="s">
        <v>772</v>
      </c>
      <c r="D3822" s="264" t="s">
        <v>22882</v>
      </c>
      <c r="F3822" s="266"/>
      <c r="G3822" s="261" t="s">
        <v>22883</v>
      </c>
      <c r="H3822" s="262" t="s">
        <v>9486</v>
      </c>
      <c r="I3822" s="263" t="s">
        <v>772</v>
      </c>
      <c r="J3822" s="264" t="s">
        <v>22882</v>
      </c>
      <c r="K3822" s="264" t="s">
        <v>22884</v>
      </c>
    </row>
    <row r="3823" spans="1:11" ht="38.25" x14ac:dyDescent="0.2">
      <c r="A3823" s="261">
        <v>94672</v>
      </c>
      <c r="B3823" s="262" t="s">
        <v>9487</v>
      </c>
      <c r="C3823" s="263" t="s">
        <v>772</v>
      </c>
      <c r="D3823" s="264" t="s">
        <v>7645</v>
      </c>
      <c r="F3823" s="266"/>
      <c r="G3823" s="261" t="s">
        <v>22885</v>
      </c>
      <c r="H3823" s="262" t="s">
        <v>9487</v>
      </c>
      <c r="I3823" s="263" t="s">
        <v>772</v>
      </c>
      <c r="J3823" s="264" t="s">
        <v>7645</v>
      </c>
      <c r="K3823" s="264" t="s">
        <v>7080</v>
      </c>
    </row>
    <row r="3824" spans="1:11" ht="25.5" x14ac:dyDescent="0.2">
      <c r="A3824" s="261">
        <v>94673</v>
      </c>
      <c r="B3824" s="262" t="s">
        <v>9488</v>
      </c>
      <c r="C3824" s="263" t="s">
        <v>772</v>
      </c>
      <c r="D3824" s="264" t="s">
        <v>13295</v>
      </c>
      <c r="F3824" s="266"/>
      <c r="G3824" s="261" t="s">
        <v>22886</v>
      </c>
      <c r="H3824" s="262" t="s">
        <v>9488</v>
      </c>
      <c r="I3824" s="263" t="s">
        <v>772</v>
      </c>
      <c r="J3824" s="264" t="s">
        <v>13295</v>
      </c>
      <c r="K3824" s="264" t="s">
        <v>9643</v>
      </c>
    </row>
    <row r="3825" spans="1:11" ht="25.5" x14ac:dyDescent="0.2">
      <c r="A3825" s="261">
        <v>94674</v>
      </c>
      <c r="B3825" s="262" t="s">
        <v>9490</v>
      </c>
      <c r="C3825" s="263" t="s">
        <v>772</v>
      </c>
      <c r="D3825" s="264" t="s">
        <v>20010</v>
      </c>
      <c r="F3825" s="266"/>
      <c r="G3825" s="261" t="s">
        <v>22887</v>
      </c>
      <c r="H3825" s="262" t="s">
        <v>9490</v>
      </c>
      <c r="I3825" s="263" t="s">
        <v>772</v>
      </c>
      <c r="J3825" s="264" t="s">
        <v>20010</v>
      </c>
      <c r="K3825" s="264" t="s">
        <v>7533</v>
      </c>
    </row>
    <row r="3826" spans="1:11" ht="25.5" x14ac:dyDescent="0.2">
      <c r="A3826" s="261">
        <v>94675</v>
      </c>
      <c r="B3826" s="262" t="s">
        <v>9491</v>
      </c>
      <c r="C3826" s="263" t="s">
        <v>772</v>
      </c>
      <c r="D3826" s="264" t="s">
        <v>12851</v>
      </c>
      <c r="F3826" s="266"/>
      <c r="G3826" s="261" t="s">
        <v>22888</v>
      </c>
      <c r="H3826" s="262" t="s">
        <v>9491</v>
      </c>
      <c r="I3826" s="263" t="s">
        <v>772</v>
      </c>
      <c r="J3826" s="264" t="s">
        <v>12851</v>
      </c>
      <c r="K3826" s="264" t="s">
        <v>14560</v>
      </c>
    </row>
    <row r="3827" spans="1:11" ht="25.5" x14ac:dyDescent="0.2">
      <c r="A3827" s="261">
        <v>94676</v>
      </c>
      <c r="B3827" s="262" t="s">
        <v>9493</v>
      </c>
      <c r="C3827" s="263" t="s">
        <v>772</v>
      </c>
      <c r="D3827" s="264" t="s">
        <v>13138</v>
      </c>
      <c r="F3827" s="266"/>
      <c r="G3827" s="261" t="s">
        <v>22889</v>
      </c>
      <c r="H3827" s="262" t="s">
        <v>9493</v>
      </c>
      <c r="I3827" s="263" t="s">
        <v>772</v>
      </c>
      <c r="J3827" s="264" t="s">
        <v>13138</v>
      </c>
      <c r="K3827" s="264" t="s">
        <v>7456</v>
      </c>
    </row>
    <row r="3828" spans="1:11" ht="25.5" x14ac:dyDescent="0.2">
      <c r="A3828" s="261">
        <v>94677</v>
      </c>
      <c r="B3828" s="262" t="s">
        <v>9495</v>
      </c>
      <c r="C3828" s="263" t="s">
        <v>772</v>
      </c>
      <c r="D3828" s="264" t="s">
        <v>13933</v>
      </c>
      <c r="F3828" s="266"/>
      <c r="G3828" s="261" t="s">
        <v>22890</v>
      </c>
      <c r="H3828" s="262" t="s">
        <v>9495</v>
      </c>
      <c r="I3828" s="263" t="s">
        <v>772</v>
      </c>
      <c r="J3828" s="264" t="s">
        <v>13933</v>
      </c>
      <c r="K3828" s="264" t="s">
        <v>15004</v>
      </c>
    </row>
    <row r="3829" spans="1:11" ht="25.5" x14ac:dyDescent="0.2">
      <c r="A3829" s="261">
        <v>94678</v>
      </c>
      <c r="B3829" s="262" t="s">
        <v>9496</v>
      </c>
      <c r="C3829" s="263" t="s">
        <v>772</v>
      </c>
      <c r="D3829" s="264" t="s">
        <v>5561</v>
      </c>
      <c r="F3829" s="266"/>
      <c r="G3829" s="261" t="s">
        <v>22891</v>
      </c>
      <c r="H3829" s="262" t="s">
        <v>9496</v>
      </c>
      <c r="I3829" s="263" t="s">
        <v>772</v>
      </c>
      <c r="J3829" s="264" t="s">
        <v>5561</v>
      </c>
      <c r="K3829" s="264" t="s">
        <v>7739</v>
      </c>
    </row>
    <row r="3830" spans="1:11" ht="25.5" x14ac:dyDescent="0.2">
      <c r="A3830" s="261">
        <v>94679</v>
      </c>
      <c r="B3830" s="262" t="s">
        <v>9498</v>
      </c>
      <c r="C3830" s="263" t="s">
        <v>772</v>
      </c>
      <c r="D3830" s="264" t="s">
        <v>11116</v>
      </c>
      <c r="F3830" s="266"/>
      <c r="G3830" s="261" t="s">
        <v>22892</v>
      </c>
      <c r="H3830" s="262" t="s">
        <v>9498</v>
      </c>
      <c r="I3830" s="263" t="s">
        <v>772</v>
      </c>
      <c r="J3830" s="264" t="s">
        <v>11116</v>
      </c>
      <c r="K3830" s="264" t="s">
        <v>12234</v>
      </c>
    </row>
    <row r="3831" spans="1:11" ht="25.5" x14ac:dyDescent="0.2">
      <c r="A3831" s="261">
        <v>94680</v>
      </c>
      <c r="B3831" s="262" t="s">
        <v>9500</v>
      </c>
      <c r="C3831" s="263" t="s">
        <v>772</v>
      </c>
      <c r="D3831" s="264" t="s">
        <v>22893</v>
      </c>
      <c r="F3831" s="266"/>
      <c r="G3831" s="261" t="s">
        <v>22894</v>
      </c>
      <c r="H3831" s="262" t="s">
        <v>9500</v>
      </c>
      <c r="I3831" s="263" t="s">
        <v>772</v>
      </c>
      <c r="J3831" s="264" t="s">
        <v>22893</v>
      </c>
      <c r="K3831" s="264" t="s">
        <v>13731</v>
      </c>
    </row>
    <row r="3832" spans="1:11" ht="25.5" x14ac:dyDescent="0.2">
      <c r="A3832" s="261">
        <v>94681</v>
      </c>
      <c r="B3832" s="262" t="s">
        <v>9502</v>
      </c>
      <c r="C3832" s="263" t="s">
        <v>772</v>
      </c>
      <c r="D3832" s="264" t="s">
        <v>22895</v>
      </c>
      <c r="F3832" s="266"/>
      <c r="G3832" s="261" t="s">
        <v>22896</v>
      </c>
      <c r="H3832" s="262" t="s">
        <v>9502</v>
      </c>
      <c r="I3832" s="263" t="s">
        <v>772</v>
      </c>
      <c r="J3832" s="264" t="s">
        <v>22895</v>
      </c>
      <c r="K3832" s="264" t="s">
        <v>22897</v>
      </c>
    </row>
    <row r="3833" spans="1:11" ht="25.5" x14ac:dyDescent="0.2">
      <c r="A3833" s="261">
        <v>94682</v>
      </c>
      <c r="B3833" s="262" t="s">
        <v>9504</v>
      </c>
      <c r="C3833" s="263" t="s">
        <v>772</v>
      </c>
      <c r="D3833" s="264" t="s">
        <v>17130</v>
      </c>
      <c r="F3833" s="266"/>
      <c r="G3833" s="261" t="s">
        <v>22898</v>
      </c>
      <c r="H3833" s="262" t="s">
        <v>9504</v>
      </c>
      <c r="I3833" s="263" t="s">
        <v>772</v>
      </c>
      <c r="J3833" s="264" t="s">
        <v>17130</v>
      </c>
      <c r="K3833" s="264" t="s">
        <v>22899</v>
      </c>
    </row>
    <row r="3834" spans="1:11" ht="25.5" x14ac:dyDescent="0.2">
      <c r="A3834" s="261">
        <v>94683</v>
      </c>
      <c r="B3834" s="262" t="s">
        <v>9505</v>
      </c>
      <c r="C3834" s="263" t="s">
        <v>772</v>
      </c>
      <c r="D3834" s="264" t="s">
        <v>22900</v>
      </c>
      <c r="F3834" s="266"/>
      <c r="G3834" s="261" t="s">
        <v>22901</v>
      </c>
      <c r="H3834" s="262" t="s">
        <v>9505</v>
      </c>
      <c r="I3834" s="263" t="s">
        <v>772</v>
      </c>
      <c r="J3834" s="264" t="s">
        <v>22900</v>
      </c>
      <c r="K3834" s="264" t="s">
        <v>22902</v>
      </c>
    </row>
    <row r="3835" spans="1:11" ht="25.5" x14ac:dyDescent="0.2">
      <c r="A3835" s="261">
        <v>94684</v>
      </c>
      <c r="B3835" s="262" t="s">
        <v>9506</v>
      </c>
      <c r="C3835" s="263" t="s">
        <v>772</v>
      </c>
      <c r="D3835" s="264" t="s">
        <v>22903</v>
      </c>
      <c r="F3835" s="266"/>
      <c r="G3835" s="261" t="s">
        <v>22904</v>
      </c>
      <c r="H3835" s="262" t="s">
        <v>9506</v>
      </c>
      <c r="I3835" s="263" t="s">
        <v>772</v>
      </c>
      <c r="J3835" s="264" t="s">
        <v>22903</v>
      </c>
      <c r="K3835" s="264" t="s">
        <v>22905</v>
      </c>
    </row>
    <row r="3836" spans="1:11" ht="25.5" x14ac:dyDescent="0.2">
      <c r="A3836" s="261">
        <v>94685</v>
      </c>
      <c r="B3836" s="262" t="s">
        <v>9507</v>
      </c>
      <c r="C3836" s="263" t="s">
        <v>772</v>
      </c>
      <c r="D3836" s="264" t="s">
        <v>18935</v>
      </c>
      <c r="F3836" s="266"/>
      <c r="G3836" s="261" t="s">
        <v>22906</v>
      </c>
      <c r="H3836" s="262" t="s">
        <v>9507</v>
      </c>
      <c r="I3836" s="263" t="s">
        <v>772</v>
      </c>
      <c r="J3836" s="264" t="s">
        <v>18935</v>
      </c>
      <c r="K3836" s="264" t="s">
        <v>22907</v>
      </c>
    </row>
    <row r="3837" spans="1:11" ht="25.5" x14ac:dyDescent="0.2">
      <c r="A3837" s="261">
        <v>94686</v>
      </c>
      <c r="B3837" s="262" t="s">
        <v>9508</v>
      </c>
      <c r="C3837" s="263" t="s">
        <v>772</v>
      </c>
      <c r="D3837" s="264" t="s">
        <v>22908</v>
      </c>
      <c r="F3837" s="266"/>
      <c r="G3837" s="261" t="s">
        <v>22909</v>
      </c>
      <c r="H3837" s="262" t="s">
        <v>9508</v>
      </c>
      <c r="I3837" s="263" t="s">
        <v>772</v>
      </c>
      <c r="J3837" s="264" t="s">
        <v>22908</v>
      </c>
      <c r="K3837" s="264" t="s">
        <v>22910</v>
      </c>
    </row>
    <row r="3838" spans="1:11" ht="25.5" x14ac:dyDescent="0.2">
      <c r="A3838" s="261">
        <v>94687</v>
      </c>
      <c r="B3838" s="262" t="s">
        <v>9509</v>
      </c>
      <c r="C3838" s="263" t="s">
        <v>772</v>
      </c>
      <c r="D3838" s="264" t="s">
        <v>14075</v>
      </c>
      <c r="F3838" s="266"/>
      <c r="G3838" s="261" t="s">
        <v>22911</v>
      </c>
      <c r="H3838" s="262" t="s">
        <v>9509</v>
      </c>
      <c r="I3838" s="263" t="s">
        <v>772</v>
      </c>
      <c r="J3838" s="264" t="s">
        <v>14075</v>
      </c>
      <c r="K3838" s="264" t="s">
        <v>22912</v>
      </c>
    </row>
    <row r="3839" spans="1:11" ht="25.5" x14ac:dyDescent="0.2">
      <c r="A3839" s="261">
        <v>94688</v>
      </c>
      <c r="B3839" s="262" t="s">
        <v>9510</v>
      </c>
      <c r="C3839" s="263" t="s">
        <v>772</v>
      </c>
      <c r="D3839" s="264" t="s">
        <v>21815</v>
      </c>
      <c r="F3839" s="266"/>
      <c r="G3839" s="261" t="s">
        <v>22913</v>
      </c>
      <c r="H3839" s="262" t="s">
        <v>9510</v>
      </c>
      <c r="I3839" s="263" t="s">
        <v>772</v>
      </c>
      <c r="J3839" s="264" t="s">
        <v>21815</v>
      </c>
      <c r="K3839" s="264" t="s">
        <v>4224</v>
      </c>
    </row>
    <row r="3840" spans="1:11" ht="38.25" x14ac:dyDescent="0.2">
      <c r="A3840" s="261">
        <v>94689</v>
      </c>
      <c r="B3840" s="262" t="s">
        <v>9512</v>
      </c>
      <c r="C3840" s="263" t="s">
        <v>772</v>
      </c>
      <c r="D3840" s="264" t="s">
        <v>12953</v>
      </c>
      <c r="F3840" s="266"/>
      <c r="G3840" s="261" t="s">
        <v>22914</v>
      </c>
      <c r="H3840" s="262" t="s">
        <v>9512</v>
      </c>
      <c r="I3840" s="263" t="s">
        <v>772</v>
      </c>
      <c r="J3840" s="264" t="s">
        <v>12953</v>
      </c>
      <c r="K3840" s="264" t="s">
        <v>7559</v>
      </c>
    </row>
    <row r="3841" spans="1:11" ht="25.5" x14ac:dyDescent="0.2">
      <c r="A3841" s="261">
        <v>94690</v>
      </c>
      <c r="B3841" s="262" t="s">
        <v>9514</v>
      </c>
      <c r="C3841" s="263" t="s">
        <v>772</v>
      </c>
      <c r="D3841" s="264" t="s">
        <v>14327</v>
      </c>
      <c r="F3841" s="266"/>
      <c r="G3841" s="261" t="s">
        <v>22915</v>
      </c>
      <c r="H3841" s="262" t="s">
        <v>9514</v>
      </c>
      <c r="I3841" s="263" t="s">
        <v>772</v>
      </c>
      <c r="J3841" s="264" t="s">
        <v>14327</v>
      </c>
      <c r="K3841" s="264" t="s">
        <v>7735</v>
      </c>
    </row>
    <row r="3842" spans="1:11" ht="38.25" x14ac:dyDescent="0.2">
      <c r="A3842" s="261">
        <v>94691</v>
      </c>
      <c r="B3842" s="262" t="s">
        <v>9516</v>
      </c>
      <c r="C3842" s="263" t="s">
        <v>772</v>
      </c>
      <c r="D3842" s="264" t="s">
        <v>22916</v>
      </c>
      <c r="F3842" s="266"/>
      <c r="G3842" s="261" t="s">
        <v>22917</v>
      </c>
      <c r="H3842" s="262" t="s">
        <v>9516</v>
      </c>
      <c r="I3842" s="263" t="s">
        <v>772</v>
      </c>
      <c r="J3842" s="264" t="s">
        <v>22916</v>
      </c>
      <c r="K3842" s="264" t="s">
        <v>13352</v>
      </c>
    </row>
    <row r="3843" spans="1:11" ht="25.5" x14ac:dyDescent="0.2">
      <c r="A3843" s="261">
        <v>94692</v>
      </c>
      <c r="B3843" s="262" t="s">
        <v>9518</v>
      </c>
      <c r="C3843" s="263" t="s">
        <v>772</v>
      </c>
      <c r="D3843" s="264" t="s">
        <v>13080</v>
      </c>
      <c r="F3843" s="266"/>
      <c r="G3843" s="261" t="s">
        <v>22918</v>
      </c>
      <c r="H3843" s="262" t="s">
        <v>9518</v>
      </c>
      <c r="I3843" s="263" t="s">
        <v>772</v>
      </c>
      <c r="J3843" s="264" t="s">
        <v>13080</v>
      </c>
      <c r="K3843" s="264" t="s">
        <v>6794</v>
      </c>
    </row>
    <row r="3844" spans="1:11" ht="38.25" x14ac:dyDescent="0.2">
      <c r="A3844" s="261">
        <v>94693</v>
      </c>
      <c r="B3844" s="262" t="s">
        <v>9520</v>
      </c>
      <c r="C3844" s="263" t="s">
        <v>772</v>
      </c>
      <c r="D3844" s="264" t="s">
        <v>22919</v>
      </c>
      <c r="F3844" s="266"/>
      <c r="G3844" s="261" t="s">
        <v>22920</v>
      </c>
      <c r="H3844" s="262" t="s">
        <v>9520</v>
      </c>
      <c r="I3844" s="263" t="s">
        <v>772</v>
      </c>
      <c r="J3844" s="264" t="s">
        <v>22919</v>
      </c>
      <c r="K3844" s="264" t="s">
        <v>20838</v>
      </c>
    </row>
    <row r="3845" spans="1:11" ht="25.5" x14ac:dyDescent="0.2">
      <c r="A3845" s="261">
        <v>94694</v>
      </c>
      <c r="B3845" s="262" t="s">
        <v>9522</v>
      </c>
      <c r="C3845" s="263" t="s">
        <v>772</v>
      </c>
      <c r="D3845" s="264" t="s">
        <v>14872</v>
      </c>
      <c r="F3845" s="266"/>
      <c r="G3845" s="261" t="s">
        <v>22921</v>
      </c>
      <c r="H3845" s="262" t="s">
        <v>9522</v>
      </c>
      <c r="I3845" s="263" t="s">
        <v>772</v>
      </c>
      <c r="J3845" s="264" t="s">
        <v>14872</v>
      </c>
      <c r="K3845" s="264" t="s">
        <v>14473</v>
      </c>
    </row>
    <row r="3846" spans="1:11" ht="38.25" x14ac:dyDescent="0.2">
      <c r="A3846" s="261">
        <v>94695</v>
      </c>
      <c r="B3846" s="262" t="s">
        <v>9524</v>
      </c>
      <c r="C3846" s="263" t="s">
        <v>772</v>
      </c>
      <c r="D3846" s="264" t="s">
        <v>11506</v>
      </c>
      <c r="F3846" s="266"/>
      <c r="G3846" s="261" t="s">
        <v>22922</v>
      </c>
      <c r="H3846" s="262" t="s">
        <v>9524</v>
      </c>
      <c r="I3846" s="263" t="s">
        <v>772</v>
      </c>
      <c r="J3846" s="264" t="s">
        <v>11506</v>
      </c>
      <c r="K3846" s="264" t="s">
        <v>8856</v>
      </c>
    </row>
    <row r="3847" spans="1:11" ht="25.5" x14ac:dyDescent="0.2">
      <c r="A3847" s="261">
        <v>94696</v>
      </c>
      <c r="B3847" s="262" t="s">
        <v>9526</v>
      </c>
      <c r="C3847" s="263" t="s">
        <v>772</v>
      </c>
      <c r="D3847" s="264" t="s">
        <v>22923</v>
      </c>
      <c r="F3847" s="266"/>
      <c r="G3847" s="261" t="s">
        <v>22924</v>
      </c>
      <c r="H3847" s="262" t="s">
        <v>9526</v>
      </c>
      <c r="I3847" s="263" t="s">
        <v>772</v>
      </c>
      <c r="J3847" s="264" t="s">
        <v>22923</v>
      </c>
      <c r="K3847" s="264" t="s">
        <v>12112</v>
      </c>
    </row>
    <row r="3848" spans="1:11" ht="25.5" x14ac:dyDescent="0.2">
      <c r="A3848" s="261">
        <v>94697</v>
      </c>
      <c r="B3848" s="262" t="s">
        <v>9527</v>
      </c>
      <c r="C3848" s="263" t="s">
        <v>772</v>
      </c>
      <c r="D3848" s="264" t="s">
        <v>15134</v>
      </c>
      <c r="F3848" s="266"/>
      <c r="G3848" s="261" t="s">
        <v>22925</v>
      </c>
      <c r="H3848" s="262" t="s">
        <v>9527</v>
      </c>
      <c r="I3848" s="263" t="s">
        <v>772</v>
      </c>
      <c r="J3848" s="264" t="s">
        <v>15134</v>
      </c>
      <c r="K3848" s="264" t="s">
        <v>17077</v>
      </c>
    </row>
    <row r="3849" spans="1:11" ht="38.25" x14ac:dyDescent="0.2">
      <c r="A3849" s="261">
        <v>94698</v>
      </c>
      <c r="B3849" s="262" t="s">
        <v>9528</v>
      </c>
      <c r="C3849" s="263" t="s">
        <v>772</v>
      </c>
      <c r="D3849" s="264" t="s">
        <v>6909</v>
      </c>
      <c r="F3849" s="266"/>
      <c r="G3849" s="261" t="s">
        <v>22926</v>
      </c>
      <c r="H3849" s="262" t="s">
        <v>9528</v>
      </c>
      <c r="I3849" s="263" t="s">
        <v>772</v>
      </c>
      <c r="J3849" s="264" t="s">
        <v>6909</v>
      </c>
      <c r="K3849" s="264" t="s">
        <v>13414</v>
      </c>
    </row>
    <row r="3850" spans="1:11" ht="25.5" x14ac:dyDescent="0.2">
      <c r="A3850" s="261">
        <v>94699</v>
      </c>
      <c r="B3850" s="262" t="s">
        <v>9529</v>
      </c>
      <c r="C3850" s="263" t="s">
        <v>772</v>
      </c>
      <c r="D3850" s="264" t="s">
        <v>14948</v>
      </c>
      <c r="F3850" s="266"/>
      <c r="G3850" s="261" t="s">
        <v>22927</v>
      </c>
      <c r="H3850" s="262" t="s">
        <v>9529</v>
      </c>
      <c r="I3850" s="263" t="s">
        <v>772</v>
      </c>
      <c r="J3850" s="264" t="s">
        <v>14948</v>
      </c>
      <c r="K3850" s="264" t="s">
        <v>22928</v>
      </c>
    </row>
    <row r="3851" spans="1:11" ht="38.25" x14ac:dyDescent="0.2">
      <c r="A3851" s="261">
        <v>94700</v>
      </c>
      <c r="B3851" s="262" t="s">
        <v>9530</v>
      </c>
      <c r="C3851" s="263" t="s">
        <v>772</v>
      </c>
      <c r="D3851" s="264" t="s">
        <v>22929</v>
      </c>
      <c r="F3851" s="266"/>
      <c r="G3851" s="261" t="s">
        <v>22930</v>
      </c>
      <c r="H3851" s="262" t="s">
        <v>9530</v>
      </c>
      <c r="I3851" s="263" t="s">
        <v>772</v>
      </c>
      <c r="J3851" s="264" t="s">
        <v>22929</v>
      </c>
      <c r="K3851" s="264" t="s">
        <v>14389</v>
      </c>
    </row>
    <row r="3852" spans="1:11" ht="25.5" x14ac:dyDescent="0.2">
      <c r="A3852" s="261">
        <v>94701</v>
      </c>
      <c r="B3852" s="262" t="s">
        <v>9531</v>
      </c>
      <c r="C3852" s="263" t="s">
        <v>772</v>
      </c>
      <c r="D3852" s="264" t="s">
        <v>22931</v>
      </c>
      <c r="F3852" s="266"/>
      <c r="G3852" s="261" t="s">
        <v>22932</v>
      </c>
      <c r="H3852" s="262" t="s">
        <v>9531</v>
      </c>
      <c r="I3852" s="263" t="s">
        <v>772</v>
      </c>
      <c r="J3852" s="264" t="s">
        <v>22931</v>
      </c>
      <c r="K3852" s="264" t="s">
        <v>22933</v>
      </c>
    </row>
    <row r="3853" spans="1:11" ht="38.25" x14ac:dyDescent="0.2">
      <c r="A3853" s="261">
        <v>94702</v>
      </c>
      <c r="B3853" s="262" t="s">
        <v>9532</v>
      </c>
      <c r="C3853" s="263" t="s">
        <v>772</v>
      </c>
      <c r="D3853" s="264" t="s">
        <v>22934</v>
      </c>
      <c r="F3853" s="266"/>
      <c r="G3853" s="261" t="s">
        <v>22935</v>
      </c>
      <c r="H3853" s="262" t="s">
        <v>9532</v>
      </c>
      <c r="I3853" s="263" t="s">
        <v>772</v>
      </c>
      <c r="J3853" s="264" t="s">
        <v>22934</v>
      </c>
      <c r="K3853" s="264" t="s">
        <v>22936</v>
      </c>
    </row>
    <row r="3854" spans="1:11" ht="38.25" x14ac:dyDescent="0.2">
      <c r="A3854" s="261">
        <v>94703</v>
      </c>
      <c r="B3854" s="262" t="s">
        <v>9533</v>
      </c>
      <c r="C3854" s="263" t="s">
        <v>772</v>
      </c>
      <c r="D3854" s="264" t="s">
        <v>8900</v>
      </c>
      <c r="F3854" s="266"/>
      <c r="G3854" s="261" t="s">
        <v>22937</v>
      </c>
      <c r="H3854" s="262" t="s">
        <v>9533</v>
      </c>
      <c r="I3854" s="263" t="s">
        <v>772</v>
      </c>
      <c r="J3854" s="264" t="s">
        <v>8900</v>
      </c>
      <c r="K3854" s="264" t="s">
        <v>9732</v>
      </c>
    </row>
    <row r="3855" spans="1:11" ht="38.25" x14ac:dyDescent="0.2">
      <c r="A3855" s="261">
        <v>94704</v>
      </c>
      <c r="B3855" s="262" t="s">
        <v>9535</v>
      </c>
      <c r="C3855" s="263" t="s">
        <v>772</v>
      </c>
      <c r="D3855" s="264" t="s">
        <v>10876</v>
      </c>
      <c r="F3855" s="266"/>
      <c r="G3855" s="261" t="s">
        <v>22938</v>
      </c>
      <c r="H3855" s="262" t="s">
        <v>9535</v>
      </c>
      <c r="I3855" s="263" t="s">
        <v>772</v>
      </c>
      <c r="J3855" s="264" t="s">
        <v>10876</v>
      </c>
      <c r="K3855" s="264" t="s">
        <v>22939</v>
      </c>
    </row>
    <row r="3856" spans="1:11" ht="38.25" x14ac:dyDescent="0.2">
      <c r="A3856" s="261">
        <v>94705</v>
      </c>
      <c r="B3856" s="262" t="s">
        <v>9537</v>
      </c>
      <c r="C3856" s="263" t="s">
        <v>772</v>
      </c>
      <c r="D3856" s="264" t="s">
        <v>8468</v>
      </c>
      <c r="F3856" s="266"/>
      <c r="G3856" s="261" t="s">
        <v>22940</v>
      </c>
      <c r="H3856" s="262" t="s">
        <v>9537</v>
      </c>
      <c r="I3856" s="263" t="s">
        <v>772</v>
      </c>
      <c r="J3856" s="264" t="s">
        <v>8468</v>
      </c>
      <c r="K3856" s="264" t="s">
        <v>22941</v>
      </c>
    </row>
    <row r="3857" spans="1:11" ht="38.25" x14ac:dyDescent="0.2">
      <c r="A3857" s="261">
        <v>94706</v>
      </c>
      <c r="B3857" s="262" t="s">
        <v>9539</v>
      </c>
      <c r="C3857" s="263" t="s">
        <v>772</v>
      </c>
      <c r="D3857" s="264" t="s">
        <v>19443</v>
      </c>
      <c r="F3857" s="266"/>
      <c r="G3857" s="261" t="s">
        <v>22942</v>
      </c>
      <c r="H3857" s="262" t="s">
        <v>9539</v>
      </c>
      <c r="I3857" s="263" t="s">
        <v>772</v>
      </c>
      <c r="J3857" s="264" t="s">
        <v>19443</v>
      </c>
      <c r="K3857" s="264" t="s">
        <v>14714</v>
      </c>
    </row>
    <row r="3858" spans="1:11" ht="38.25" x14ac:dyDescent="0.2">
      <c r="A3858" s="261">
        <v>94707</v>
      </c>
      <c r="B3858" s="262" t="s">
        <v>9540</v>
      </c>
      <c r="C3858" s="263" t="s">
        <v>772</v>
      </c>
      <c r="D3858" s="264" t="s">
        <v>22943</v>
      </c>
      <c r="F3858" s="266"/>
      <c r="G3858" s="261" t="s">
        <v>22944</v>
      </c>
      <c r="H3858" s="262" t="s">
        <v>9540</v>
      </c>
      <c r="I3858" s="263" t="s">
        <v>772</v>
      </c>
      <c r="J3858" s="264" t="s">
        <v>22943</v>
      </c>
      <c r="K3858" s="264" t="s">
        <v>22327</v>
      </c>
    </row>
    <row r="3859" spans="1:11" ht="38.25" x14ac:dyDescent="0.2">
      <c r="A3859" s="261">
        <v>94708</v>
      </c>
      <c r="B3859" s="262" t="s">
        <v>9541</v>
      </c>
      <c r="C3859" s="263" t="s">
        <v>772</v>
      </c>
      <c r="D3859" s="264" t="s">
        <v>11370</v>
      </c>
      <c r="F3859" s="266"/>
      <c r="G3859" s="261" t="s">
        <v>22945</v>
      </c>
      <c r="H3859" s="262" t="s">
        <v>9541</v>
      </c>
      <c r="I3859" s="263" t="s">
        <v>772</v>
      </c>
      <c r="J3859" s="264" t="s">
        <v>11370</v>
      </c>
      <c r="K3859" s="264" t="s">
        <v>12255</v>
      </c>
    </row>
    <row r="3860" spans="1:11" ht="38.25" x14ac:dyDescent="0.2">
      <c r="A3860" s="261">
        <v>94709</v>
      </c>
      <c r="B3860" s="262" t="s">
        <v>9542</v>
      </c>
      <c r="C3860" s="263" t="s">
        <v>772</v>
      </c>
      <c r="D3860" s="264" t="s">
        <v>13664</v>
      </c>
      <c r="F3860" s="266"/>
      <c r="G3860" s="261" t="s">
        <v>22946</v>
      </c>
      <c r="H3860" s="262" t="s">
        <v>9542</v>
      </c>
      <c r="I3860" s="263" t="s">
        <v>772</v>
      </c>
      <c r="J3860" s="264" t="s">
        <v>13664</v>
      </c>
      <c r="K3860" s="264" t="s">
        <v>11729</v>
      </c>
    </row>
    <row r="3861" spans="1:11" ht="38.25" x14ac:dyDescent="0.2">
      <c r="A3861" s="261">
        <v>94710</v>
      </c>
      <c r="B3861" s="262" t="s">
        <v>9544</v>
      </c>
      <c r="C3861" s="263" t="s">
        <v>772</v>
      </c>
      <c r="D3861" s="264" t="s">
        <v>22947</v>
      </c>
      <c r="F3861" s="266"/>
      <c r="G3861" s="261" t="s">
        <v>22948</v>
      </c>
      <c r="H3861" s="262" t="s">
        <v>9544</v>
      </c>
      <c r="I3861" s="263" t="s">
        <v>772</v>
      </c>
      <c r="J3861" s="264" t="s">
        <v>22947</v>
      </c>
      <c r="K3861" s="264" t="s">
        <v>22949</v>
      </c>
    </row>
    <row r="3862" spans="1:11" ht="38.25" x14ac:dyDescent="0.2">
      <c r="A3862" s="261">
        <v>94711</v>
      </c>
      <c r="B3862" s="262" t="s">
        <v>9546</v>
      </c>
      <c r="C3862" s="263" t="s">
        <v>772</v>
      </c>
      <c r="D3862" s="264" t="s">
        <v>20900</v>
      </c>
      <c r="F3862" s="266"/>
      <c r="G3862" s="261" t="s">
        <v>22950</v>
      </c>
      <c r="H3862" s="262" t="s">
        <v>9546</v>
      </c>
      <c r="I3862" s="263" t="s">
        <v>772</v>
      </c>
      <c r="J3862" s="264" t="s">
        <v>20900</v>
      </c>
      <c r="K3862" s="264" t="s">
        <v>22951</v>
      </c>
    </row>
    <row r="3863" spans="1:11" ht="38.25" x14ac:dyDescent="0.2">
      <c r="A3863" s="261">
        <v>94712</v>
      </c>
      <c r="B3863" s="262" t="s">
        <v>9548</v>
      </c>
      <c r="C3863" s="263" t="s">
        <v>772</v>
      </c>
      <c r="D3863" s="264" t="s">
        <v>16203</v>
      </c>
      <c r="F3863" s="266"/>
      <c r="G3863" s="261" t="s">
        <v>22952</v>
      </c>
      <c r="H3863" s="262" t="s">
        <v>9548</v>
      </c>
      <c r="I3863" s="263" t="s">
        <v>772</v>
      </c>
      <c r="J3863" s="264" t="s">
        <v>16203</v>
      </c>
      <c r="K3863" s="264" t="s">
        <v>22953</v>
      </c>
    </row>
    <row r="3864" spans="1:11" ht="38.25" x14ac:dyDescent="0.2">
      <c r="A3864" s="261">
        <v>94713</v>
      </c>
      <c r="B3864" s="262" t="s">
        <v>9549</v>
      </c>
      <c r="C3864" s="263" t="s">
        <v>772</v>
      </c>
      <c r="D3864" s="264" t="s">
        <v>22954</v>
      </c>
      <c r="F3864" s="266"/>
      <c r="G3864" s="261" t="s">
        <v>22955</v>
      </c>
      <c r="H3864" s="262" t="s">
        <v>9549</v>
      </c>
      <c r="I3864" s="263" t="s">
        <v>772</v>
      </c>
      <c r="J3864" s="264" t="s">
        <v>22954</v>
      </c>
      <c r="K3864" s="264" t="s">
        <v>22956</v>
      </c>
    </row>
    <row r="3865" spans="1:11" ht="38.25" x14ac:dyDescent="0.2">
      <c r="A3865" s="261">
        <v>94714</v>
      </c>
      <c r="B3865" s="262" t="s">
        <v>9550</v>
      </c>
      <c r="C3865" s="263" t="s">
        <v>772</v>
      </c>
      <c r="D3865" s="264" t="s">
        <v>22957</v>
      </c>
      <c r="F3865" s="266"/>
      <c r="G3865" s="261" t="s">
        <v>22958</v>
      </c>
      <c r="H3865" s="262" t="s">
        <v>9550</v>
      </c>
      <c r="I3865" s="263" t="s">
        <v>772</v>
      </c>
      <c r="J3865" s="264" t="s">
        <v>22957</v>
      </c>
      <c r="K3865" s="264" t="s">
        <v>22959</v>
      </c>
    </row>
    <row r="3866" spans="1:11" ht="38.25" x14ac:dyDescent="0.2">
      <c r="A3866" s="261">
        <v>94715</v>
      </c>
      <c r="B3866" s="262" t="s">
        <v>9551</v>
      </c>
      <c r="C3866" s="263" t="s">
        <v>772</v>
      </c>
      <c r="D3866" s="264" t="s">
        <v>19539</v>
      </c>
      <c r="F3866" s="266"/>
      <c r="G3866" s="261" t="s">
        <v>22960</v>
      </c>
      <c r="H3866" s="262" t="s">
        <v>9551</v>
      </c>
      <c r="I3866" s="263" t="s">
        <v>772</v>
      </c>
      <c r="J3866" s="264" t="s">
        <v>19539</v>
      </c>
      <c r="K3866" s="264" t="s">
        <v>22961</v>
      </c>
    </row>
    <row r="3867" spans="1:11" ht="25.5" x14ac:dyDescent="0.2">
      <c r="A3867" s="261">
        <v>94724</v>
      </c>
      <c r="B3867" s="262" t="s">
        <v>9552</v>
      </c>
      <c r="C3867" s="263" t="s">
        <v>772</v>
      </c>
      <c r="D3867" s="264" t="s">
        <v>8212</v>
      </c>
      <c r="F3867" s="266"/>
      <c r="G3867" s="261" t="s">
        <v>22962</v>
      </c>
      <c r="H3867" s="262" t="s">
        <v>9552</v>
      </c>
      <c r="I3867" s="263" t="s">
        <v>772</v>
      </c>
      <c r="J3867" s="264" t="s">
        <v>8212</v>
      </c>
      <c r="K3867" s="264" t="s">
        <v>14005</v>
      </c>
    </row>
    <row r="3868" spans="1:11" ht="25.5" x14ac:dyDescent="0.2">
      <c r="A3868" s="261">
        <v>94725</v>
      </c>
      <c r="B3868" s="262" t="s">
        <v>9554</v>
      </c>
      <c r="C3868" s="263" t="s">
        <v>772</v>
      </c>
      <c r="D3868" s="264" t="s">
        <v>7191</v>
      </c>
      <c r="F3868" s="266"/>
      <c r="G3868" s="261" t="s">
        <v>22963</v>
      </c>
      <c r="H3868" s="262" t="s">
        <v>9554</v>
      </c>
      <c r="I3868" s="263" t="s">
        <v>772</v>
      </c>
      <c r="J3868" s="264" t="s">
        <v>7191</v>
      </c>
      <c r="K3868" s="264" t="s">
        <v>12548</v>
      </c>
    </row>
    <row r="3869" spans="1:11" ht="25.5" x14ac:dyDescent="0.2">
      <c r="A3869" s="261">
        <v>94726</v>
      </c>
      <c r="B3869" s="262" t="s">
        <v>9556</v>
      </c>
      <c r="C3869" s="263" t="s">
        <v>772</v>
      </c>
      <c r="D3869" s="264" t="s">
        <v>6435</v>
      </c>
      <c r="F3869" s="266"/>
      <c r="G3869" s="261" t="s">
        <v>22964</v>
      </c>
      <c r="H3869" s="262" t="s">
        <v>9556</v>
      </c>
      <c r="I3869" s="263" t="s">
        <v>772</v>
      </c>
      <c r="J3869" s="264" t="s">
        <v>6435</v>
      </c>
      <c r="K3869" s="264" t="s">
        <v>13327</v>
      </c>
    </row>
    <row r="3870" spans="1:11" ht="25.5" x14ac:dyDescent="0.2">
      <c r="A3870" s="261">
        <v>94727</v>
      </c>
      <c r="B3870" s="262" t="s">
        <v>9558</v>
      </c>
      <c r="C3870" s="263" t="s">
        <v>772</v>
      </c>
      <c r="D3870" s="264" t="s">
        <v>7226</v>
      </c>
      <c r="F3870" s="266"/>
      <c r="G3870" s="261" t="s">
        <v>22965</v>
      </c>
      <c r="H3870" s="262" t="s">
        <v>9558</v>
      </c>
      <c r="I3870" s="263" t="s">
        <v>772</v>
      </c>
      <c r="J3870" s="264" t="s">
        <v>7226</v>
      </c>
      <c r="K3870" s="264" t="s">
        <v>12796</v>
      </c>
    </row>
    <row r="3871" spans="1:11" ht="25.5" x14ac:dyDescent="0.2">
      <c r="A3871" s="261">
        <v>94728</v>
      </c>
      <c r="B3871" s="262" t="s">
        <v>9560</v>
      </c>
      <c r="C3871" s="263" t="s">
        <v>772</v>
      </c>
      <c r="D3871" s="264" t="s">
        <v>22966</v>
      </c>
      <c r="F3871" s="266"/>
      <c r="G3871" s="261" t="s">
        <v>22967</v>
      </c>
      <c r="H3871" s="262" t="s">
        <v>9560</v>
      </c>
      <c r="I3871" s="263" t="s">
        <v>772</v>
      </c>
      <c r="J3871" s="264" t="s">
        <v>22966</v>
      </c>
      <c r="K3871" s="264" t="s">
        <v>22968</v>
      </c>
    </row>
    <row r="3872" spans="1:11" ht="25.5" x14ac:dyDescent="0.2">
      <c r="A3872" s="261">
        <v>94729</v>
      </c>
      <c r="B3872" s="262" t="s">
        <v>9561</v>
      </c>
      <c r="C3872" s="263" t="s">
        <v>772</v>
      </c>
      <c r="D3872" s="264" t="s">
        <v>7804</v>
      </c>
      <c r="F3872" s="266"/>
      <c r="G3872" s="261" t="s">
        <v>22969</v>
      </c>
      <c r="H3872" s="262" t="s">
        <v>9561</v>
      </c>
      <c r="I3872" s="263" t="s">
        <v>772</v>
      </c>
      <c r="J3872" s="264" t="s">
        <v>7804</v>
      </c>
      <c r="K3872" s="264" t="s">
        <v>19606</v>
      </c>
    </row>
    <row r="3873" spans="1:11" ht="25.5" x14ac:dyDescent="0.2">
      <c r="A3873" s="261">
        <v>94730</v>
      </c>
      <c r="B3873" s="262" t="s">
        <v>9562</v>
      </c>
      <c r="C3873" s="263" t="s">
        <v>772</v>
      </c>
      <c r="D3873" s="264" t="s">
        <v>22970</v>
      </c>
      <c r="F3873" s="266"/>
      <c r="G3873" s="261" t="s">
        <v>22971</v>
      </c>
      <c r="H3873" s="262" t="s">
        <v>9562</v>
      </c>
      <c r="I3873" s="263" t="s">
        <v>772</v>
      </c>
      <c r="J3873" s="264" t="s">
        <v>22970</v>
      </c>
      <c r="K3873" s="264" t="s">
        <v>13718</v>
      </c>
    </row>
    <row r="3874" spans="1:11" ht="25.5" x14ac:dyDescent="0.2">
      <c r="A3874" s="261">
        <v>94731</v>
      </c>
      <c r="B3874" s="262" t="s">
        <v>9563</v>
      </c>
      <c r="C3874" s="263" t="s">
        <v>772</v>
      </c>
      <c r="D3874" s="264" t="s">
        <v>13905</v>
      </c>
      <c r="F3874" s="266"/>
      <c r="G3874" s="261" t="s">
        <v>22972</v>
      </c>
      <c r="H3874" s="262" t="s">
        <v>9563</v>
      </c>
      <c r="I3874" s="263" t="s">
        <v>772</v>
      </c>
      <c r="J3874" s="264" t="s">
        <v>13905</v>
      </c>
      <c r="K3874" s="264" t="s">
        <v>7486</v>
      </c>
    </row>
    <row r="3875" spans="1:11" ht="25.5" x14ac:dyDescent="0.2">
      <c r="A3875" s="261">
        <v>94733</v>
      </c>
      <c r="B3875" s="262" t="s">
        <v>9564</v>
      </c>
      <c r="C3875" s="263" t="s">
        <v>772</v>
      </c>
      <c r="D3875" s="264" t="s">
        <v>10142</v>
      </c>
      <c r="F3875" s="266"/>
      <c r="G3875" s="261" t="s">
        <v>22973</v>
      </c>
      <c r="H3875" s="262" t="s">
        <v>9564</v>
      </c>
      <c r="I3875" s="263" t="s">
        <v>772</v>
      </c>
      <c r="J3875" s="264" t="s">
        <v>10142</v>
      </c>
      <c r="K3875" s="264" t="s">
        <v>13128</v>
      </c>
    </row>
    <row r="3876" spans="1:11" ht="25.5" x14ac:dyDescent="0.2">
      <c r="A3876" s="261">
        <v>94737</v>
      </c>
      <c r="B3876" s="262" t="s">
        <v>9566</v>
      </c>
      <c r="C3876" s="263" t="s">
        <v>772</v>
      </c>
      <c r="D3876" s="264" t="s">
        <v>6195</v>
      </c>
      <c r="F3876" s="266"/>
      <c r="G3876" s="261" t="s">
        <v>22974</v>
      </c>
      <c r="H3876" s="262" t="s">
        <v>9566</v>
      </c>
      <c r="I3876" s="263" t="s">
        <v>772</v>
      </c>
      <c r="J3876" s="264" t="s">
        <v>6195</v>
      </c>
      <c r="K3876" s="264" t="s">
        <v>22975</v>
      </c>
    </row>
    <row r="3877" spans="1:11" ht="38.25" x14ac:dyDescent="0.2">
      <c r="A3877" s="261">
        <v>94740</v>
      </c>
      <c r="B3877" s="262" t="s">
        <v>9567</v>
      </c>
      <c r="C3877" s="263" t="s">
        <v>772</v>
      </c>
      <c r="D3877" s="264" t="s">
        <v>7554</v>
      </c>
      <c r="F3877" s="266"/>
      <c r="G3877" s="261" t="s">
        <v>22976</v>
      </c>
      <c r="H3877" s="262" t="s">
        <v>9567</v>
      </c>
      <c r="I3877" s="263" t="s">
        <v>772</v>
      </c>
      <c r="J3877" s="264" t="s">
        <v>7554</v>
      </c>
      <c r="K3877" s="264" t="s">
        <v>9373</v>
      </c>
    </row>
    <row r="3878" spans="1:11" ht="25.5" x14ac:dyDescent="0.2">
      <c r="A3878" s="261">
        <v>94741</v>
      </c>
      <c r="B3878" s="262" t="s">
        <v>9569</v>
      </c>
      <c r="C3878" s="263" t="s">
        <v>772</v>
      </c>
      <c r="D3878" s="264" t="s">
        <v>6823</v>
      </c>
      <c r="F3878" s="266"/>
      <c r="G3878" s="261" t="s">
        <v>22977</v>
      </c>
      <c r="H3878" s="262" t="s">
        <v>9569</v>
      </c>
      <c r="I3878" s="263" t="s">
        <v>772</v>
      </c>
      <c r="J3878" s="264" t="s">
        <v>6823</v>
      </c>
      <c r="K3878" s="264" t="s">
        <v>7180</v>
      </c>
    </row>
    <row r="3879" spans="1:11" ht="38.25" x14ac:dyDescent="0.2">
      <c r="A3879" s="261">
        <v>94742</v>
      </c>
      <c r="B3879" s="262" t="s">
        <v>9570</v>
      </c>
      <c r="C3879" s="263" t="s">
        <v>772</v>
      </c>
      <c r="D3879" s="264" t="s">
        <v>8535</v>
      </c>
      <c r="F3879" s="266"/>
      <c r="G3879" s="261" t="s">
        <v>22978</v>
      </c>
      <c r="H3879" s="262" t="s">
        <v>9570</v>
      </c>
      <c r="I3879" s="263" t="s">
        <v>772</v>
      </c>
      <c r="J3879" s="264" t="s">
        <v>8535</v>
      </c>
      <c r="K3879" s="264" t="s">
        <v>9005</v>
      </c>
    </row>
    <row r="3880" spans="1:11" ht="25.5" x14ac:dyDescent="0.2">
      <c r="A3880" s="261">
        <v>94743</v>
      </c>
      <c r="B3880" s="262" t="s">
        <v>9571</v>
      </c>
      <c r="C3880" s="263" t="s">
        <v>772</v>
      </c>
      <c r="D3880" s="264" t="s">
        <v>20769</v>
      </c>
      <c r="F3880" s="266"/>
      <c r="G3880" s="261" t="s">
        <v>22979</v>
      </c>
      <c r="H3880" s="262" t="s">
        <v>9571</v>
      </c>
      <c r="I3880" s="263" t="s">
        <v>772</v>
      </c>
      <c r="J3880" s="264" t="s">
        <v>20769</v>
      </c>
      <c r="K3880" s="264" t="s">
        <v>7467</v>
      </c>
    </row>
    <row r="3881" spans="1:11" ht="38.25" x14ac:dyDescent="0.2">
      <c r="A3881" s="261">
        <v>94744</v>
      </c>
      <c r="B3881" s="262" t="s">
        <v>9572</v>
      </c>
      <c r="C3881" s="263" t="s">
        <v>772</v>
      </c>
      <c r="D3881" s="264" t="s">
        <v>12265</v>
      </c>
      <c r="F3881" s="266"/>
      <c r="G3881" s="261" t="s">
        <v>22980</v>
      </c>
      <c r="H3881" s="262" t="s">
        <v>9572</v>
      </c>
      <c r="I3881" s="263" t="s">
        <v>772</v>
      </c>
      <c r="J3881" s="264" t="s">
        <v>12265</v>
      </c>
      <c r="K3881" s="264" t="s">
        <v>22981</v>
      </c>
    </row>
    <row r="3882" spans="1:11" ht="38.25" x14ac:dyDescent="0.2">
      <c r="A3882" s="261">
        <v>94746</v>
      </c>
      <c r="B3882" s="262" t="s">
        <v>9574</v>
      </c>
      <c r="C3882" s="263" t="s">
        <v>772</v>
      </c>
      <c r="D3882" s="264" t="s">
        <v>14311</v>
      </c>
      <c r="F3882" s="266"/>
      <c r="G3882" s="261" t="s">
        <v>22982</v>
      </c>
      <c r="H3882" s="262" t="s">
        <v>9574</v>
      </c>
      <c r="I3882" s="263" t="s">
        <v>772</v>
      </c>
      <c r="J3882" s="264" t="s">
        <v>14311</v>
      </c>
      <c r="K3882" s="264" t="s">
        <v>9085</v>
      </c>
    </row>
    <row r="3883" spans="1:11" ht="38.25" x14ac:dyDescent="0.2">
      <c r="A3883" s="261">
        <v>94748</v>
      </c>
      <c r="B3883" s="262" t="s">
        <v>9575</v>
      </c>
      <c r="C3883" s="263" t="s">
        <v>772</v>
      </c>
      <c r="D3883" s="264" t="s">
        <v>22983</v>
      </c>
      <c r="F3883" s="266"/>
      <c r="G3883" s="261" t="s">
        <v>22984</v>
      </c>
      <c r="H3883" s="262" t="s">
        <v>9575</v>
      </c>
      <c r="I3883" s="263" t="s">
        <v>772</v>
      </c>
      <c r="J3883" s="264" t="s">
        <v>22983</v>
      </c>
      <c r="K3883" s="264" t="s">
        <v>22985</v>
      </c>
    </row>
    <row r="3884" spans="1:11" ht="38.25" x14ac:dyDescent="0.2">
      <c r="A3884" s="261">
        <v>94750</v>
      </c>
      <c r="B3884" s="262" t="s">
        <v>9576</v>
      </c>
      <c r="C3884" s="263" t="s">
        <v>772</v>
      </c>
      <c r="D3884" s="264" t="s">
        <v>19969</v>
      </c>
      <c r="F3884" s="266"/>
      <c r="G3884" s="261" t="s">
        <v>22986</v>
      </c>
      <c r="H3884" s="262" t="s">
        <v>9576</v>
      </c>
      <c r="I3884" s="263" t="s">
        <v>772</v>
      </c>
      <c r="J3884" s="264" t="s">
        <v>19969</v>
      </c>
      <c r="K3884" s="264" t="s">
        <v>14379</v>
      </c>
    </row>
    <row r="3885" spans="1:11" ht="38.25" x14ac:dyDescent="0.2">
      <c r="A3885" s="261">
        <v>94752</v>
      </c>
      <c r="B3885" s="262" t="s">
        <v>9577</v>
      </c>
      <c r="C3885" s="263" t="s">
        <v>772</v>
      </c>
      <c r="D3885" s="264" t="s">
        <v>22987</v>
      </c>
      <c r="F3885" s="266"/>
      <c r="G3885" s="261" t="s">
        <v>22988</v>
      </c>
      <c r="H3885" s="262" t="s">
        <v>9577</v>
      </c>
      <c r="I3885" s="263" t="s">
        <v>772</v>
      </c>
      <c r="J3885" s="264" t="s">
        <v>22987</v>
      </c>
      <c r="K3885" s="264" t="s">
        <v>22989</v>
      </c>
    </row>
    <row r="3886" spans="1:11" ht="25.5" x14ac:dyDescent="0.2">
      <c r="A3886" s="261">
        <v>94756</v>
      </c>
      <c r="B3886" s="262" t="s">
        <v>9578</v>
      </c>
      <c r="C3886" s="263" t="s">
        <v>772</v>
      </c>
      <c r="D3886" s="264" t="s">
        <v>5952</v>
      </c>
      <c r="F3886" s="266"/>
      <c r="G3886" s="261" t="s">
        <v>22990</v>
      </c>
      <c r="H3886" s="262" t="s">
        <v>9578</v>
      </c>
      <c r="I3886" s="263" t="s">
        <v>772</v>
      </c>
      <c r="J3886" s="264" t="s">
        <v>5952</v>
      </c>
      <c r="K3886" s="264" t="s">
        <v>13127</v>
      </c>
    </row>
    <row r="3887" spans="1:11" ht="25.5" x14ac:dyDescent="0.2">
      <c r="A3887" s="261">
        <v>94757</v>
      </c>
      <c r="B3887" s="262" t="s">
        <v>9580</v>
      </c>
      <c r="C3887" s="263" t="s">
        <v>772</v>
      </c>
      <c r="D3887" s="264" t="s">
        <v>22991</v>
      </c>
      <c r="F3887" s="266"/>
      <c r="G3887" s="261" t="s">
        <v>22992</v>
      </c>
      <c r="H3887" s="262" t="s">
        <v>9580</v>
      </c>
      <c r="I3887" s="263" t="s">
        <v>772</v>
      </c>
      <c r="J3887" s="264" t="s">
        <v>22991</v>
      </c>
      <c r="K3887" s="264" t="s">
        <v>9753</v>
      </c>
    </row>
    <row r="3888" spans="1:11" ht="25.5" x14ac:dyDescent="0.2">
      <c r="A3888" s="261">
        <v>94758</v>
      </c>
      <c r="B3888" s="262" t="s">
        <v>9581</v>
      </c>
      <c r="C3888" s="263" t="s">
        <v>772</v>
      </c>
      <c r="D3888" s="264" t="s">
        <v>20604</v>
      </c>
      <c r="F3888" s="266"/>
      <c r="G3888" s="261" t="s">
        <v>22993</v>
      </c>
      <c r="H3888" s="262" t="s">
        <v>9581</v>
      </c>
      <c r="I3888" s="263" t="s">
        <v>772</v>
      </c>
      <c r="J3888" s="264" t="s">
        <v>20604</v>
      </c>
      <c r="K3888" s="264" t="s">
        <v>22994</v>
      </c>
    </row>
    <row r="3889" spans="1:11" ht="25.5" x14ac:dyDescent="0.2">
      <c r="A3889" s="261">
        <v>94759</v>
      </c>
      <c r="B3889" s="262" t="s">
        <v>9582</v>
      </c>
      <c r="C3889" s="263" t="s">
        <v>772</v>
      </c>
      <c r="D3889" s="264" t="s">
        <v>14126</v>
      </c>
      <c r="F3889" s="266"/>
      <c r="G3889" s="261" t="s">
        <v>22995</v>
      </c>
      <c r="H3889" s="262" t="s">
        <v>9582</v>
      </c>
      <c r="I3889" s="263" t="s">
        <v>772</v>
      </c>
      <c r="J3889" s="264" t="s">
        <v>14126</v>
      </c>
      <c r="K3889" s="264" t="s">
        <v>20365</v>
      </c>
    </row>
    <row r="3890" spans="1:11" ht="25.5" x14ac:dyDescent="0.2">
      <c r="A3890" s="261">
        <v>94760</v>
      </c>
      <c r="B3890" s="262" t="s">
        <v>9583</v>
      </c>
      <c r="C3890" s="263" t="s">
        <v>772</v>
      </c>
      <c r="D3890" s="264" t="s">
        <v>22996</v>
      </c>
      <c r="F3890" s="266"/>
      <c r="G3890" s="261" t="s">
        <v>22997</v>
      </c>
      <c r="H3890" s="262" t="s">
        <v>9583</v>
      </c>
      <c r="I3890" s="263" t="s">
        <v>772</v>
      </c>
      <c r="J3890" s="264" t="s">
        <v>22996</v>
      </c>
      <c r="K3890" s="264" t="s">
        <v>22998</v>
      </c>
    </row>
    <row r="3891" spans="1:11" ht="25.5" x14ac:dyDescent="0.2">
      <c r="A3891" s="261">
        <v>94761</v>
      </c>
      <c r="B3891" s="262" t="s">
        <v>9584</v>
      </c>
      <c r="C3891" s="263" t="s">
        <v>772</v>
      </c>
      <c r="D3891" s="264" t="s">
        <v>13944</v>
      </c>
      <c r="F3891" s="266"/>
      <c r="G3891" s="261" t="s">
        <v>22999</v>
      </c>
      <c r="H3891" s="262" t="s">
        <v>9584</v>
      </c>
      <c r="I3891" s="263" t="s">
        <v>772</v>
      </c>
      <c r="J3891" s="264" t="s">
        <v>13944</v>
      </c>
      <c r="K3891" s="264" t="s">
        <v>23000</v>
      </c>
    </row>
    <row r="3892" spans="1:11" ht="25.5" x14ac:dyDescent="0.2">
      <c r="A3892" s="261">
        <v>94762</v>
      </c>
      <c r="B3892" s="262" t="s">
        <v>9585</v>
      </c>
      <c r="C3892" s="263" t="s">
        <v>772</v>
      </c>
      <c r="D3892" s="264" t="s">
        <v>23001</v>
      </c>
      <c r="F3892" s="266"/>
      <c r="G3892" s="261" t="s">
        <v>23002</v>
      </c>
      <c r="H3892" s="262" t="s">
        <v>9585</v>
      </c>
      <c r="I3892" s="263" t="s">
        <v>772</v>
      </c>
      <c r="J3892" s="264" t="s">
        <v>23001</v>
      </c>
      <c r="K3892" s="264" t="s">
        <v>23003</v>
      </c>
    </row>
    <row r="3893" spans="1:11" ht="38.25" x14ac:dyDescent="0.2">
      <c r="A3893" s="261">
        <v>94783</v>
      </c>
      <c r="B3893" s="262" t="s">
        <v>9586</v>
      </c>
      <c r="C3893" s="263" t="s">
        <v>772</v>
      </c>
      <c r="D3893" s="264" t="s">
        <v>21818</v>
      </c>
      <c r="F3893" s="266"/>
      <c r="G3893" s="261" t="s">
        <v>23004</v>
      </c>
      <c r="H3893" s="262" t="s">
        <v>9586</v>
      </c>
      <c r="I3893" s="263" t="s">
        <v>772</v>
      </c>
      <c r="J3893" s="264" t="s">
        <v>21818</v>
      </c>
      <c r="K3893" s="264" t="s">
        <v>9427</v>
      </c>
    </row>
    <row r="3894" spans="1:11" ht="38.25" x14ac:dyDescent="0.2">
      <c r="A3894" s="261">
        <v>94785</v>
      </c>
      <c r="B3894" s="262" t="s">
        <v>9588</v>
      </c>
      <c r="C3894" s="263" t="s">
        <v>772</v>
      </c>
      <c r="D3894" s="264" t="s">
        <v>13959</v>
      </c>
      <c r="F3894" s="266"/>
      <c r="G3894" s="261" t="s">
        <v>23005</v>
      </c>
      <c r="H3894" s="262" t="s">
        <v>9588</v>
      </c>
      <c r="I3894" s="263" t="s">
        <v>772</v>
      </c>
      <c r="J3894" s="264" t="s">
        <v>13959</v>
      </c>
      <c r="K3894" s="264" t="s">
        <v>21039</v>
      </c>
    </row>
    <row r="3895" spans="1:11" ht="38.25" x14ac:dyDescent="0.2">
      <c r="A3895" s="261">
        <v>94786</v>
      </c>
      <c r="B3895" s="262" t="s">
        <v>9589</v>
      </c>
      <c r="C3895" s="263" t="s">
        <v>772</v>
      </c>
      <c r="D3895" s="264" t="s">
        <v>9780</v>
      </c>
      <c r="F3895" s="266"/>
      <c r="G3895" s="261" t="s">
        <v>23006</v>
      </c>
      <c r="H3895" s="262" t="s">
        <v>9589</v>
      </c>
      <c r="I3895" s="263" t="s">
        <v>772</v>
      </c>
      <c r="J3895" s="264" t="s">
        <v>9780</v>
      </c>
      <c r="K3895" s="264" t="s">
        <v>17239</v>
      </c>
    </row>
    <row r="3896" spans="1:11" ht="38.25" x14ac:dyDescent="0.2">
      <c r="A3896" s="261">
        <v>94787</v>
      </c>
      <c r="B3896" s="262" t="s">
        <v>9590</v>
      </c>
      <c r="C3896" s="263" t="s">
        <v>772</v>
      </c>
      <c r="D3896" s="264" t="s">
        <v>23007</v>
      </c>
      <c r="F3896" s="266"/>
      <c r="G3896" s="261" t="s">
        <v>23008</v>
      </c>
      <c r="H3896" s="262" t="s">
        <v>9590</v>
      </c>
      <c r="I3896" s="263" t="s">
        <v>772</v>
      </c>
      <c r="J3896" s="264" t="s">
        <v>23007</v>
      </c>
      <c r="K3896" s="264" t="s">
        <v>14375</v>
      </c>
    </row>
    <row r="3897" spans="1:11" ht="38.25" x14ac:dyDescent="0.2">
      <c r="A3897" s="261">
        <v>94788</v>
      </c>
      <c r="B3897" s="262" t="s">
        <v>9591</v>
      </c>
      <c r="C3897" s="263" t="s">
        <v>772</v>
      </c>
      <c r="D3897" s="264" t="s">
        <v>23009</v>
      </c>
      <c r="F3897" s="266"/>
      <c r="G3897" s="261" t="s">
        <v>23010</v>
      </c>
      <c r="H3897" s="262" t="s">
        <v>9591</v>
      </c>
      <c r="I3897" s="263" t="s">
        <v>772</v>
      </c>
      <c r="J3897" s="264" t="s">
        <v>23009</v>
      </c>
      <c r="K3897" s="264" t="s">
        <v>23011</v>
      </c>
    </row>
    <row r="3898" spans="1:11" ht="38.25" x14ac:dyDescent="0.2">
      <c r="A3898" s="261">
        <v>94789</v>
      </c>
      <c r="B3898" s="262" t="s">
        <v>9592</v>
      </c>
      <c r="C3898" s="263" t="s">
        <v>772</v>
      </c>
      <c r="D3898" s="264" t="s">
        <v>23012</v>
      </c>
      <c r="F3898" s="266"/>
      <c r="G3898" s="261" t="s">
        <v>23013</v>
      </c>
      <c r="H3898" s="262" t="s">
        <v>9592</v>
      </c>
      <c r="I3898" s="263" t="s">
        <v>772</v>
      </c>
      <c r="J3898" s="264" t="s">
        <v>23012</v>
      </c>
      <c r="K3898" s="264" t="s">
        <v>13614</v>
      </c>
    </row>
    <row r="3899" spans="1:11" ht="38.25" x14ac:dyDescent="0.2">
      <c r="A3899" s="261">
        <v>94790</v>
      </c>
      <c r="B3899" s="262" t="s">
        <v>9593</v>
      </c>
      <c r="C3899" s="263" t="s">
        <v>772</v>
      </c>
      <c r="D3899" s="264" t="s">
        <v>23014</v>
      </c>
      <c r="F3899" s="266"/>
      <c r="G3899" s="261" t="s">
        <v>23015</v>
      </c>
      <c r="H3899" s="262" t="s">
        <v>9593</v>
      </c>
      <c r="I3899" s="263" t="s">
        <v>772</v>
      </c>
      <c r="J3899" s="264" t="s">
        <v>23014</v>
      </c>
      <c r="K3899" s="264" t="s">
        <v>23016</v>
      </c>
    </row>
    <row r="3900" spans="1:11" ht="38.25" x14ac:dyDescent="0.2">
      <c r="A3900" s="261">
        <v>94791</v>
      </c>
      <c r="B3900" s="262" t="s">
        <v>9594</v>
      </c>
      <c r="C3900" s="263" t="s">
        <v>772</v>
      </c>
      <c r="D3900" s="264" t="s">
        <v>23017</v>
      </c>
      <c r="F3900" s="266"/>
      <c r="G3900" s="261" t="s">
        <v>23018</v>
      </c>
      <c r="H3900" s="262" t="s">
        <v>9594</v>
      </c>
      <c r="I3900" s="263" t="s">
        <v>772</v>
      </c>
      <c r="J3900" s="264" t="s">
        <v>23017</v>
      </c>
      <c r="K3900" s="264" t="s">
        <v>23019</v>
      </c>
    </row>
    <row r="3901" spans="1:11" ht="25.5" x14ac:dyDescent="0.2">
      <c r="A3901" s="261">
        <v>94863</v>
      </c>
      <c r="B3901" s="262" t="s">
        <v>9595</v>
      </c>
      <c r="C3901" s="263" t="s">
        <v>772</v>
      </c>
      <c r="D3901" s="264" t="s">
        <v>23020</v>
      </c>
      <c r="F3901" s="266"/>
      <c r="G3901" s="261" t="s">
        <v>23021</v>
      </c>
      <c r="H3901" s="262" t="s">
        <v>9595</v>
      </c>
      <c r="I3901" s="263" t="s">
        <v>772</v>
      </c>
      <c r="J3901" s="264" t="s">
        <v>23020</v>
      </c>
      <c r="K3901" s="264" t="s">
        <v>21394</v>
      </c>
    </row>
    <row r="3902" spans="1:11" ht="38.25" x14ac:dyDescent="0.2">
      <c r="A3902" s="261">
        <v>95141</v>
      </c>
      <c r="B3902" s="262" t="s">
        <v>9597</v>
      </c>
      <c r="C3902" s="263" t="s">
        <v>772</v>
      </c>
      <c r="D3902" s="264" t="s">
        <v>14838</v>
      </c>
      <c r="F3902" s="266"/>
      <c r="G3902" s="261" t="s">
        <v>23022</v>
      </c>
      <c r="H3902" s="262" t="s">
        <v>9597</v>
      </c>
      <c r="I3902" s="263" t="s">
        <v>772</v>
      </c>
      <c r="J3902" s="264" t="s">
        <v>14838</v>
      </c>
      <c r="K3902" s="264" t="s">
        <v>4256</v>
      </c>
    </row>
    <row r="3903" spans="1:11" ht="25.5" x14ac:dyDescent="0.2">
      <c r="A3903" s="261">
        <v>95237</v>
      </c>
      <c r="B3903" s="262" t="s">
        <v>9599</v>
      </c>
      <c r="C3903" s="263" t="s">
        <v>772</v>
      </c>
      <c r="D3903" s="264" t="s">
        <v>13732</v>
      </c>
      <c r="F3903" s="266"/>
      <c r="G3903" s="261" t="s">
        <v>23023</v>
      </c>
      <c r="H3903" s="262" t="s">
        <v>9599</v>
      </c>
      <c r="I3903" s="263" t="s">
        <v>772</v>
      </c>
      <c r="J3903" s="264" t="s">
        <v>13732</v>
      </c>
      <c r="K3903" s="264" t="s">
        <v>13932</v>
      </c>
    </row>
    <row r="3904" spans="1:11" ht="25.5" x14ac:dyDescent="0.2">
      <c r="A3904" s="261">
        <v>95693</v>
      </c>
      <c r="B3904" s="262" t="s">
        <v>9600</v>
      </c>
      <c r="C3904" s="263" t="s">
        <v>772</v>
      </c>
      <c r="D3904" s="264" t="s">
        <v>14165</v>
      </c>
      <c r="F3904" s="266"/>
      <c r="G3904" s="261" t="s">
        <v>23024</v>
      </c>
      <c r="H3904" s="262" t="s">
        <v>9600</v>
      </c>
      <c r="I3904" s="263" t="s">
        <v>772</v>
      </c>
      <c r="J3904" s="264" t="s">
        <v>14165</v>
      </c>
      <c r="K3904" s="264" t="s">
        <v>23025</v>
      </c>
    </row>
    <row r="3905" spans="1:11" ht="25.5" x14ac:dyDescent="0.2">
      <c r="A3905" s="261">
        <v>95694</v>
      </c>
      <c r="B3905" s="262" t="s">
        <v>9601</v>
      </c>
      <c r="C3905" s="263" t="s">
        <v>772</v>
      </c>
      <c r="D3905" s="264" t="s">
        <v>13848</v>
      </c>
      <c r="F3905" s="266"/>
      <c r="G3905" s="261" t="s">
        <v>23026</v>
      </c>
      <c r="H3905" s="262" t="s">
        <v>9601</v>
      </c>
      <c r="I3905" s="263" t="s">
        <v>772</v>
      </c>
      <c r="J3905" s="264" t="s">
        <v>13848</v>
      </c>
      <c r="K3905" s="264" t="s">
        <v>14387</v>
      </c>
    </row>
    <row r="3906" spans="1:11" ht="25.5" x14ac:dyDescent="0.2">
      <c r="A3906" s="261">
        <v>95695</v>
      </c>
      <c r="B3906" s="262" t="s">
        <v>9603</v>
      </c>
      <c r="C3906" s="263" t="s">
        <v>772</v>
      </c>
      <c r="D3906" s="264" t="s">
        <v>23027</v>
      </c>
      <c r="F3906" s="266"/>
      <c r="G3906" s="261" t="s">
        <v>23028</v>
      </c>
      <c r="H3906" s="262" t="s">
        <v>9603</v>
      </c>
      <c r="I3906" s="263" t="s">
        <v>772</v>
      </c>
      <c r="J3906" s="264" t="s">
        <v>23027</v>
      </c>
      <c r="K3906" s="264" t="s">
        <v>14225</v>
      </c>
    </row>
    <row r="3907" spans="1:11" ht="25.5" x14ac:dyDescent="0.2">
      <c r="A3907" s="261">
        <v>95696</v>
      </c>
      <c r="B3907" s="262" t="s">
        <v>9604</v>
      </c>
      <c r="C3907" s="263" t="s">
        <v>772</v>
      </c>
      <c r="D3907" s="264" t="s">
        <v>23029</v>
      </c>
      <c r="F3907" s="266"/>
      <c r="G3907" s="261" t="s">
        <v>23030</v>
      </c>
      <c r="H3907" s="262" t="s">
        <v>9604</v>
      </c>
      <c r="I3907" s="263" t="s">
        <v>772</v>
      </c>
      <c r="J3907" s="264" t="s">
        <v>23029</v>
      </c>
      <c r="K3907" s="264" t="s">
        <v>5908</v>
      </c>
    </row>
    <row r="3908" spans="1:11" ht="25.5" x14ac:dyDescent="0.2">
      <c r="A3908" s="261">
        <v>96637</v>
      </c>
      <c r="B3908" s="262" t="s">
        <v>9605</v>
      </c>
      <c r="C3908" s="263" t="s">
        <v>772</v>
      </c>
      <c r="D3908" s="264" t="s">
        <v>13758</v>
      </c>
      <c r="F3908" s="266"/>
      <c r="G3908" s="261" t="s">
        <v>23031</v>
      </c>
      <c r="H3908" s="262" t="s">
        <v>9605</v>
      </c>
      <c r="I3908" s="263" t="s">
        <v>772</v>
      </c>
      <c r="J3908" s="264" t="s">
        <v>13758</v>
      </c>
      <c r="K3908" s="264" t="s">
        <v>9048</v>
      </c>
    </row>
    <row r="3909" spans="1:11" ht="25.5" x14ac:dyDescent="0.2">
      <c r="A3909" s="261">
        <v>96638</v>
      </c>
      <c r="B3909" s="262" t="s">
        <v>9606</v>
      </c>
      <c r="C3909" s="263" t="s">
        <v>772</v>
      </c>
      <c r="D3909" s="264" t="s">
        <v>23032</v>
      </c>
      <c r="F3909" s="266"/>
      <c r="G3909" s="261" t="s">
        <v>23033</v>
      </c>
      <c r="H3909" s="262" t="s">
        <v>9606</v>
      </c>
      <c r="I3909" s="263" t="s">
        <v>772</v>
      </c>
      <c r="J3909" s="264" t="s">
        <v>23032</v>
      </c>
      <c r="K3909" s="264" t="s">
        <v>12707</v>
      </c>
    </row>
    <row r="3910" spans="1:11" ht="25.5" x14ac:dyDescent="0.2">
      <c r="A3910" s="261">
        <v>96639</v>
      </c>
      <c r="B3910" s="262" t="s">
        <v>9607</v>
      </c>
      <c r="C3910" s="263" t="s">
        <v>772</v>
      </c>
      <c r="D3910" s="264" t="s">
        <v>6125</v>
      </c>
      <c r="F3910" s="266"/>
      <c r="G3910" s="261" t="s">
        <v>23034</v>
      </c>
      <c r="H3910" s="262" t="s">
        <v>9607</v>
      </c>
      <c r="I3910" s="263" t="s">
        <v>772</v>
      </c>
      <c r="J3910" s="264" t="s">
        <v>6125</v>
      </c>
      <c r="K3910" s="264" t="s">
        <v>8290</v>
      </c>
    </row>
    <row r="3911" spans="1:11" ht="25.5" x14ac:dyDescent="0.2">
      <c r="A3911" s="261">
        <v>96640</v>
      </c>
      <c r="B3911" s="262" t="s">
        <v>9608</v>
      </c>
      <c r="C3911" s="263" t="s">
        <v>772</v>
      </c>
      <c r="D3911" s="264" t="s">
        <v>23035</v>
      </c>
      <c r="F3911" s="266"/>
      <c r="G3911" s="261" t="s">
        <v>23036</v>
      </c>
      <c r="H3911" s="262" t="s">
        <v>9608</v>
      </c>
      <c r="I3911" s="263" t="s">
        <v>772</v>
      </c>
      <c r="J3911" s="264" t="s">
        <v>23035</v>
      </c>
      <c r="K3911" s="264" t="s">
        <v>20502</v>
      </c>
    </row>
    <row r="3912" spans="1:11" ht="25.5" x14ac:dyDescent="0.2">
      <c r="A3912" s="261">
        <v>96641</v>
      </c>
      <c r="B3912" s="262" t="s">
        <v>9609</v>
      </c>
      <c r="C3912" s="263" t="s">
        <v>772</v>
      </c>
      <c r="D3912" s="264" t="s">
        <v>7639</v>
      </c>
      <c r="F3912" s="266"/>
      <c r="G3912" s="261" t="s">
        <v>23037</v>
      </c>
      <c r="H3912" s="262" t="s">
        <v>9609</v>
      </c>
      <c r="I3912" s="263" t="s">
        <v>772</v>
      </c>
      <c r="J3912" s="264" t="s">
        <v>7639</v>
      </c>
      <c r="K3912" s="264" t="s">
        <v>12732</v>
      </c>
    </row>
    <row r="3913" spans="1:11" ht="25.5" x14ac:dyDescent="0.2">
      <c r="A3913" s="261">
        <v>96642</v>
      </c>
      <c r="B3913" s="262" t="s">
        <v>9610</v>
      </c>
      <c r="C3913" s="263" t="s">
        <v>772</v>
      </c>
      <c r="D3913" s="264" t="s">
        <v>9729</v>
      </c>
      <c r="F3913" s="266"/>
      <c r="G3913" s="261" t="s">
        <v>23038</v>
      </c>
      <c r="H3913" s="262" t="s">
        <v>9610</v>
      </c>
      <c r="I3913" s="263" t="s">
        <v>772</v>
      </c>
      <c r="J3913" s="264" t="s">
        <v>9729</v>
      </c>
      <c r="K3913" s="264" t="s">
        <v>5093</v>
      </c>
    </row>
    <row r="3914" spans="1:11" ht="25.5" x14ac:dyDescent="0.2">
      <c r="A3914" s="261">
        <v>96643</v>
      </c>
      <c r="B3914" s="262" t="s">
        <v>9611</v>
      </c>
      <c r="C3914" s="263" t="s">
        <v>772</v>
      </c>
      <c r="D3914" s="264" t="s">
        <v>12986</v>
      </c>
      <c r="F3914" s="266"/>
      <c r="G3914" s="261" t="s">
        <v>23039</v>
      </c>
      <c r="H3914" s="262" t="s">
        <v>9611</v>
      </c>
      <c r="I3914" s="263" t="s">
        <v>772</v>
      </c>
      <c r="J3914" s="264" t="s">
        <v>12986</v>
      </c>
      <c r="K3914" s="264" t="s">
        <v>9010</v>
      </c>
    </row>
    <row r="3915" spans="1:11" ht="25.5" x14ac:dyDescent="0.2">
      <c r="A3915" s="261">
        <v>96650</v>
      </c>
      <c r="B3915" s="262" t="s">
        <v>9612</v>
      </c>
      <c r="C3915" s="263" t="s">
        <v>772</v>
      </c>
      <c r="D3915" s="264" t="s">
        <v>7685</v>
      </c>
      <c r="F3915" s="266"/>
      <c r="G3915" s="261" t="s">
        <v>23040</v>
      </c>
      <c r="H3915" s="262" t="s">
        <v>9612</v>
      </c>
      <c r="I3915" s="263" t="s">
        <v>772</v>
      </c>
      <c r="J3915" s="264" t="s">
        <v>7685</v>
      </c>
      <c r="K3915" s="264" t="s">
        <v>7090</v>
      </c>
    </row>
    <row r="3916" spans="1:11" ht="25.5" x14ac:dyDescent="0.2">
      <c r="A3916" s="261">
        <v>96651</v>
      </c>
      <c r="B3916" s="262" t="s">
        <v>9613</v>
      </c>
      <c r="C3916" s="263" t="s">
        <v>772</v>
      </c>
      <c r="D3916" s="264" t="s">
        <v>10769</v>
      </c>
      <c r="F3916" s="266"/>
      <c r="G3916" s="261" t="s">
        <v>23041</v>
      </c>
      <c r="H3916" s="262" t="s">
        <v>9613</v>
      </c>
      <c r="I3916" s="263" t="s">
        <v>772</v>
      </c>
      <c r="J3916" s="264" t="s">
        <v>10769</v>
      </c>
      <c r="K3916" s="264" t="s">
        <v>8798</v>
      </c>
    </row>
    <row r="3917" spans="1:11" ht="25.5" x14ac:dyDescent="0.2">
      <c r="A3917" s="261">
        <v>96652</v>
      </c>
      <c r="B3917" s="262" t="s">
        <v>9615</v>
      </c>
      <c r="C3917" s="263" t="s">
        <v>772</v>
      </c>
      <c r="D3917" s="264" t="s">
        <v>14907</v>
      </c>
      <c r="F3917" s="266"/>
      <c r="G3917" s="261" t="s">
        <v>23042</v>
      </c>
      <c r="H3917" s="262" t="s">
        <v>9615</v>
      </c>
      <c r="I3917" s="263" t="s">
        <v>772</v>
      </c>
      <c r="J3917" s="264" t="s">
        <v>14907</v>
      </c>
      <c r="K3917" s="264" t="s">
        <v>10915</v>
      </c>
    </row>
    <row r="3918" spans="1:11" ht="25.5" x14ac:dyDescent="0.2">
      <c r="A3918" s="261">
        <v>96653</v>
      </c>
      <c r="B3918" s="262" t="s">
        <v>9616</v>
      </c>
      <c r="C3918" s="263" t="s">
        <v>772</v>
      </c>
      <c r="D3918" s="264" t="s">
        <v>8930</v>
      </c>
      <c r="F3918" s="266"/>
      <c r="G3918" s="261" t="s">
        <v>23043</v>
      </c>
      <c r="H3918" s="262" t="s">
        <v>9616</v>
      </c>
      <c r="I3918" s="263" t="s">
        <v>772</v>
      </c>
      <c r="J3918" s="264" t="s">
        <v>8930</v>
      </c>
      <c r="K3918" s="264" t="s">
        <v>23044</v>
      </c>
    </row>
    <row r="3919" spans="1:11" ht="25.5" x14ac:dyDescent="0.2">
      <c r="A3919" s="261">
        <v>96654</v>
      </c>
      <c r="B3919" s="262" t="s">
        <v>9618</v>
      </c>
      <c r="C3919" s="263" t="s">
        <v>772</v>
      </c>
      <c r="D3919" s="264" t="s">
        <v>9027</v>
      </c>
      <c r="F3919" s="266"/>
      <c r="G3919" s="261" t="s">
        <v>23045</v>
      </c>
      <c r="H3919" s="262" t="s">
        <v>9618</v>
      </c>
      <c r="I3919" s="263" t="s">
        <v>772</v>
      </c>
      <c r="J3919" s="264" t="s">
        <v>9027</v>
      </c>
      <c r="K3919" s="264" t="s">
        <v>13291</v>
      </c>
    </row>
    <row r="3920" spans="1:11" ht="25.5" x14ac:dyDescent="0.2">
      <c r="A3920" s="261">
        <v>96655</v>
      </c>
      <c r="B3920" s="262" t="s">
        <v>9620</v>
      </c>
      <c r="C3920" s="263" t="s">
        <v>772</v>
      </c>
      <c r="D3920" s="264" t="s">
        <v>11862</v>
      </c>
      <c r="F3920" s="266"/>
      <c r="G3920" s="261" t="s">
        <v>23046</v>
      </c>
      <c r="H3920" s="262" t="s">
        <v>9620</v>
      </c>
      <c r="I3920" s="263" t="s">
        <v>772</v>
      </c>
      <c r="J3920" s="264" t="s">
        <v>11862</v>
      </c>
      <c r="K3920" s="264" t="s">
        <v>13961</v>
      </c>
    </row>
    <row r="3921" spans="1:11" ht="25.5" x14ac:dyDescent="0.2">
      <c r="A3921" s="261">
        <v>96656</v>
      </c>
      <c r="B3921" s="262" t="s">
        <v>9621</v>
      </c>
      <c r="C3921" s="263" t="s">
        <v>772</v>
      </c>
      <c r="D3921" s="264" t="s">
        <v>7191</v>
      </c>
      <c r="F3921" s="266"/>
      <c r="G3921" s="261" t="s">
        <v>23047</v>
      </c>
      <c r="H3921" s="262" t="s">
        <v>9621</v>
      </c>
      <c r="I3921" s="263" t="s">
        <v>772</v>
      </c>
      <c r="J3921" s="264" t="s">
        <v>7191</v>
      </c>
      <c r="K3921" s="264" t="s">
        <v>4348</v>
      </c>
    </row>
    <row r="3922" spans="1:11" ht="25.5" x14ac:dyDescent="0.2">
      <c r="A3922" s="261">
        <v>96657</v>
      </c>
      <c r="B3922" s="262" t="s">
        <v>9622</v>
      </c>
      <c r="C3922" s="263" t="s">
        <v>772</v>
      </c>
      <c r="D3922" s="264" t="s">
        <v>4370</v>
      </c>
      <c r="F3922" s="266"/>
      <c r="G3922" s="261" t="s">
        <v>23048</v>
      </c>
      <c r="H3922" s="262" t="s">
        <v>9622</v>
      </c>
      <c r="I3922" s="263" t="s">
        <v>772</v>
      </c>
      <c r="J3922" s="264" t="s">
        <v>4370</v>
      </c>
      <c r="K3922" s="264" t="s">
        <v>5093</v>
      </c>
    </row>
    <row r="3923" spans="1:11" ht="25.5" x14ac:dyDescent="0.2">
      <c r="A3923" s="261">
        <v>96658</v>
      </c>
      <c r="B3923" s="262" t="s">
        <v>9623</v>
      </c>
      <c r="C3923" s="263" t="s">
        <v>772</v>
      </c>
      <c r="D3923" s="264" t="s">
        <v>15100</v>
      </c>
      <c r="F3923" s="266"/>
      <c r="G3923" s="261" t="s">
        <v>23049</v>
      </c>
      <c r="H3923" s="262" t="s">
        <v>9623</v>
      </c>
      <c r="I3923" s="263" t="s">
        <v>772</v>
      </c>
      <c r="J3923" s="264" t="s">
        <v>15100</v>
      </c>
      <c r="K3923" s="264" t="s">
        <v>9106</v>
      </c>
    </row>
    <row r="3924" spans="1:11" ht="25.5" x14ac:dyDescent="0.2">
      <c r="A3924" s="261">
        <v>96659</v>
      </c>
      <c r="B3924" s="262" t="s">
        <v>9625</v>
      </c>
      <c r="C3924" s="263" t="s">
        <v>772</v>
      </c>
      <c r="D3924" s="264" t="s">
        <v>7062</v>
      </c>
      <c r="F3924" s="266"/>
      <c r="G3924" s="261" t="s">
        <v>23050</v>
      </c>
      <c r="H3924" s="262" t="s">
        <v>9625</v>
      </c>
      <c r="I3924" s="263" t="s">
        <v>772</v>
      </c>
      <c r="J3924" s="264" t="s">
        <v>7062</v>
      </c>
      <c r="K3924" s="264" t="s">
        <v>12683</v>
      </c>
    </row>
    <row r="3925" spans="1:11" ht="25.5" x14ac:dyDescent="0.2">
      <c r="A3925" s="261">
        <v>96660</v>
      </c>
      <c r="B3925" s="262" t="s">
        <v>9627</v>
      </c>
      <c r="C3925" s="263" t="s">
        <v>772</v>
      </c>
      <c r="D3925" s="264" t="s">
        <v>9315</v>
      </c>
      <c r="F3925" s="266"/>
      <c r="G3925" s="261" t="s">
        <v>23051</v>
      </c>
      <c r="H3925" s="262" t="s">
        <v>9627</v>
      </c>
      <c r="I3925" s="263" t="s">
        <v>772</v>
      </c>
      <c r="J3925" s="264" t="s">
        <v>9315</v>
      </c>
      <c r="K3925" s="264" t="s">
        <v>5841</v>
      </c>
    </row>
    <row r="3926" spans="1:11" ht="25.5" x14ac:dyDescent="0.2">
      <c r="A3926" s="261">
        <v>96661</v>
      </c>
      <c r="B3926" s="262" t="s">
        <v>9628</v>
      </c>
      <c r="C3926" s="263" t="s">
        <v>772</v>
      </c>
      <c r="D3926" s="264" t="s">
        <v>9135</v>
      </c>
      <c r="F3926" s="266"/>
      <c r="G3926" s="261" t="s">
        <v>23052</v>
      </c>
      <c r="H3926" s="262" t="s">
        <v>9628</v>
      </c>
      <c r="I3926" s="263" t="s">
        <v>772</v>
      </c>
      <c r="J3926" s="264" t="s">
        <v>9135</v>
      </c>
      <c r="K3926" s="264" t="s">
        <v>21040</v>
      </c>
    </row>
    <row r="3927" spans="1:11" ht="25.5" x14ac:dyDescent="0.2">
      <c r="A3927" s="261">
        <v>96662</v>
      </c>
      <c r="B3927" s="262" t="s">
        <v>9629</v>
      </c>
      <c r="C3927" s="263" t="s">
        <v>772</v>
      </c>
      <c r="D3927" s="264" t="s">
        <v>4420</v>
      </c>
      <c r="F3927" s="266"/>
      <c r="G3927" s="261" t="s">
        <v>23053</v>
      </c>
      <c r="H3927" s="262" t="s">
        <v>9629</v>
      </c>
      <c r="I3927" s="263" t="s">
        <v>772</v>
      </c>
      <c r="J3927" s="264" t="s">
        <v>4420</v>
      </c>
      <c r="K3927" s="264" t="s">
        <v>12463</v>
      </c>
    </row>
    <row r="3928" spans="1:11" ht="25.5" x14ac:dyDescent="0.2">
      <c r="A3928" s="261">
        <v>96663</v>
      </c>
      <c r="B3928" s="262" t="s">
        <v>9630</v>
      </c>
      <c r="C3928" s="263" t="s">
        <v>772</v>
      </c>
      <c r="D3928" s="264" t="s">
        <v>10873</v>
      </c>
      <c r="F3928" s="266"/>
      <c r="G3928" s="261" t="s">
        <v>23054</v>
      </c>
      <c r="H3928" s="262" t="s">
        <v>9630</v>
      </c>
      <c r="I3928" s="263" t="s">
        <v>772</v>
      </c>
      <c r="J3928" s="264" t="s">
        <v>10873</v>
      </c>
      <c r="K3928" s="264" t="s">
        <v>14872</v>
      </c>
    </row>
    <row r="3929" spans="1:11" ht="25.5" x14ac:dyDescent="0.2">
      <c r="A3929" s="261">
        <v>96664</v>
      </c>
      <c r="B3929" s="262" t="s">
        <v>9631</v>
      </c>
      <c r="C3929" s="263" t="s">
        <v>772</v>
      </c>
      <c r="D3929" s="264" t="s">
        <v>20601</v>
      </c>
      <c r="F3929" s="266"/>
      <c r="G3929" s="261" t="s">
        <v>23055</v>
      </c>
      <c r="H3929" s="262" t="s">
        <v>9631</v>
      </c>
      <c r="I3929" s="263" t="s">
        <v>772</v>
      </c>
      <c r="J3929" s="264" t="s">
        <v>20601</v>
      </c>
      <c r="K3929" s="264" t="s">
        <v>12974</v>
      </c>
    </row>
    <row r="3930" spans="1:11" ht="25.5" x14ac:dyDescent="0.2">
      <c r="A3930" s="261">
        <v>96665</v>
      </c>
      <c r="B3930" s="262" t="s">
        <v>9633</v>
      </c>
      <c r="C3930" s="263" t="s">
        <v>772</v>
      </c>
      <c r="D3930" s="264" t="s">
        <v>23032</v>
      </c>
      <c r="F3930" s="266"/>
      <c r="G3930" s="261" t="s">
        <v>23056</v>
      </c>
      <c r="H3930" s="262" t="s">
        <v>9633</v>
      </c>
      <c r="I3930" s="263" t="s">
        <v>772</v>
      </c>
      <c r="J3930" s="264" t="s">
        <v>23032</v>
      </c>
      <c r="K3930" s="264" t="s">
        <v>12795</v>
      </c>
    </row>
    <row r="3931" spans="1:11" ht="25.5" x14ac:dyDescent="0.2">
      <c r="A3931" s="261">
        <v>96666</v>
      </c>
      <c r="B3931" s="262" t="s">
        <v>9634</v>
      </c>
      <c r="C3931" s="263" t="s">
        <v>772</v>
      </c>
      <c r="D3931" s="264" t="s">
        <v>8772</v>
      </c>
      <c r="F3931" s="266"/>
      <c r="G3931" s="261" t="s">
        <v>23057</v>
      </c>
      <c r="H3931" s="262" t="s">
        <v>9634</v>
      </c>
      <c r="I3931" s="263" t="s">
        <v>772</v>
      </c>
      <c r="J3931" s="264" t="s">
        <v>8772</v>
      </c>
      <c r="K3931" s="264" t="s">
        <v>12825</v>
      </c>
    </row>
    <row r="3932" spans="1:11" ht="25.5" x14ac:dyDescent="0.2">
      <c r="A3932" s="261">
        <v>96667</v>
      </c>
      <c r="B3932" s="262" t="s">
        <v>9636</v>
      </c>
      <c r="C3932" s="263" t="s">
        <v>772</v>
      </c>
      <c r="D3932" s="264" t="s">
        <v>13287</v>
      </c>
      <c r="F3932" s="266"/>
      <c r="G3932" s="261" t="s">
        <v>23058</v>
      </c>
      <c r="H3932" s="262" t="s">
        <v>9636</v>
      </c>
      <c r="I3932" s="263" t="s">
        <v>772</v>
      </c>
      <c r="J3932" s="264" t="s">
        <v>13287</v>
      </c>
      <c r="K3932" s="264" t="s">
        <v>22100</v>
      </c>
    </row>
    <row r="3933" spans="1:11" ht="25.5" x14ac:dyDescent="0.2">
      <c r="A3933" s="261">
        <v>96684</v>
      </c>
      <c r="B3933" s="262" t="s">
        <v>9638</v>
      </c>
      <c r="C3933" s="263" t="s">
        <v>772</v>
      </c>
      <c r="D3933" s="264" t="s">
        <v>13314</v>
      </c>
      <c r="F3933" s="266"/>
      <c r="G3933" s="261" t="s">
        <v>23059</v>
      </c>
      <c r="H3933" s="262" t="s">
        <v>9638</v>
      </c>
      <c r="I3933" s="263" t="s">
        <v>772</v>
      </c>
      <c r="J3933" s="264" t="s">
        <v>13314</v>
      </c>
      <c r="K3933" s="264" t="s">
        <v>5740</v>
      </c>
    </row>
    <row r="3934" spans="1:11" ht="25.5" x14ac:dyDescent="0.2">
      <c r="A3934" s="261">
        <v>96685</v>
      </c>
      <c r="B3934" s="262" t="s">
        <v>9639</v>
      </c>
      <c r="C3934" s="263" t="s">
        <v>772</v>
      </c>
      <c r="D3934" s="264" t="s">
        <v>10243</v>
      </c>
      <c r="F3934" s="266"/>
      <c r="G3934" s="261" t="s">
        <v>23060</v>
      </c>
      <c r="H3934" s="262" t="s">
        <v>9639</v>
      </c>
      <c r="I3934" s="263" t="s">
        <v>772</v>
      </c>
      <c r="J3934" s="264" t="s">
        <v>10243</v>
      </c>
      <c r="K3934" s="264" t="s">
        <v>8606</v>
      </c>
    </row>
    <row r="3935" spans="1:11" ht="25.5" x14ac:dyDescent="0.2">
      <c r="A3935" s="261">
        <v>96686</v>
      </c>
      <c r="B3935" s="262" t="s">
        <v>9640</v>
      </c>
      <c r="C3935" s="263" t="s">
        <v>772</v>
      </c>
      <c r="D3935" s="264" t="s">
        <v>4532</v>
      </c>
      <c r="F3935" s="266"/>
      <c r="G3935" s="261" t="s">
        <v>23061</v>
      </c>
      <c r="H3935" s="262" t="s">
        <v>9640</v>
      </c>
      <c r="I3935" s="263" t="s">
        <v>772</v>
      </c>
      <c r="J3935" s="264" t="s">
        <v>4532</v>
      </c>
      <c r="K3935" s="264" t="s">
        <v>22246</v>
      </c>
    </row>
    <row r="3936" spans="1:11" ht="25.5" x14ac:dyDescent="0.2">
      <c r="A3936" s="261">
        <v>96687</v>
      </c>
      <c r="B3936" s="262" t="s">
        <v>9641</v>
      </c>
      <c r="C3936" s="263" t="s">
        <v>772</v>
      </c>
      <c r="D3936" s="264" t="s">
        <v>7230</v>
      </c>
      <c r="F3936" s="266"/>
      <c r="G3936" s="261" t="s">
        <v>23062</v>
      </c>
      <c r="H3936" s="262" t="s">
        <v>9641</v>
      </c>
      <c r="I3936" s="263" t="s">
        <v>772</v>
      </c>
      <c r="J3936" s="264" t="s">
        <v>7230</v>
      </c>
      <c r="K3936" s="264" t="s">
        <v>12823</v>
      </c>
    </row>
    <row r="3937" spans="1:11" ht="25.5" x14ac:dyDescent="0.2">
      <c r="A3937" s="261">
        <v>96688</v>
      </c>
      <c r="B3937" s="262" t="s">
        <v>9642</v>
      </c>
      <c r="C3937" s="263" t="s">
        <v>772</v>
      </c>
      <c r="D3937" s="264" t="s">
        <v>5194</v>
      </c>
      <c r="F3937" s="266"/>
      <c r="G3937" s="261" t="s">
        <v>23063</v>
      </c>
      <c r="H3937" s="262" t="s">
        <v>9642</v>
      </c>
      <c r="I3937" s="263" t="s">
        <v>772</v>
      </c>
      <c r="J3937" s="264" t="s">
        <v>5194</v>
      </c>
      <c r="K3937" s="264" t="s">
        <v>14132</v>
      </c>
    </row>
    <row r="3938" spans="1:11" ht="25.5" x14ac:dyDescent="0.2">
      <c r="A3938" s="261">
        <v>96689</v>
      </c>
      <c r="B3938" s="262" t="s">
        <v>9644</v>
      </c>
      <c r="C3938" s="263" t="s">
        <v>772</v>
      </c>
      <c r="D3938" s="264" t="s">
        <v>8406</v>
      </c>
      <c r="F3938" s="266"/>
      <c r="G3938" s="261" t="s">
        <v>23064</v>
      </c>
      <c r="H3938" s="262" t="s">
        <v>9644</v>
      </c>
      <c r="I3938" s="263" t="s">
        <v>772</v>
      </c>
      <c r="J3938" s="264" t="s">
        <v>8406</v>
      </c>
      <c r="K3938" s="264" t="s">
        <v>11740</v>
      </c>
    </row>
    <row r="3939" spans="1:11" ht="25.5" x14ac:dyDescent="0.2">
      <c r="A3939" s="261">
        <v>96690</v>
      </c>
      <c r="B3939" s="262" t="s">
        <v>9645</v>
      </c>
      <c r="C3939" s="263" t="s">
        <v>772</v>
      </c>
      <c r="D3939" s="264" t="s">
        <v>21818</v>
      </c>
      <c r="F3939" s="266"/>
      <c r="G3939" s="261" t="s">
        <v>23065</v>
      </c>
      <c r="H3939" s="262" t="s">
        <v>9645</v>
      </c>
      <c r="I3939" s="263" t="s">
        <v>772</v>
      </c>
      <c r="J3939" s="264" t="s">
        <v>21818</v>
      </c>
      <c r="K3939" s="264" t="s">
        <v>13905</v>
      </c>
    </row>
    <row r="3940" spans="1:11" ht="25.5" x14ac:dyDescent="0.2">
      <c r="A3940" s="261">
        <v>96691</v>
      </c>
      <c r="B3940" s="262" t="s">
        <v>9647</v>
      </c>
      <c r="C3940" s="263" t="s">
        <v>772</v>
      </c>
      <c r="D3940" s="264" t="s">
        <v>13948</v>
      </c>
      <c r="F3940" s="266"/>
      <c r="G3940" s="261" t="s">
        <v>23066</v>
      </c>
      <c r="H3940" s="262" t="s">
        <v>9647</v>
      </c>
      <c r="I3940" s="263" t="s">
        <v>772</v>
      </c>
      <c r="J3940" s="264" t="s">
        <v>13948</v>
      </c>
      <c r="K3940" s="264" t="s">
        <v>4429</v>
      </c>
    </row>
    <row r="3941" spans="1:11" ht="25.5" x14ac:dyDescent="0.2">
      <c r="A3941" s="261">
        <v>96692</v>
      </c>
      <c r="B3941" s="262" t="s">
        <v>9648</v>
      </c>
      <c r="C3941" s="263" t="s">
        <v>772</v>
      </c>
      <c r="D3941" s="264" t="s">
        <v>23067</v>
      </c>
      <c r="F3941" s="266"/>
      <c r="G3941" s="261" t="s">
        <v>23068</v>
      </c>
      <c r="H3941" s="262" t="s">
        <v>9648</v>
      </c>
      <c r="I3941" s="263" t="s">
        <v>772</v>
      </c>
      <c r="J3941" s="264" t="s">
        <v>23067</v>
      </c>
      <c r="K3941" s="264" t="s">
        <v>23069</v>
      </c>
    </row>
    <row r="3942" spans="1:11" ht="25.5" x14ac:dyDescent="0.2">
      <c r="A3942" s="261">
        <v>96693</v>
      </c>
      <c r="B3942" s="262" t="s">
        <v>9649</v>
      </c>
      <c r="C3942" s="263" t="s">
        <v>772</v>
      </c>
      <c r="D3942" s="264" t="s">
        <v>9525</v>
      </c>
      <c r="F3942" s="266"/>
      <c r="G3942" s="261" t="s">
        <v>23070</v>
      </c>
      <c r="H3942" s="262" t="s">
        <v>9649</v>
      </c>
      <c r="I3942" s="263" t="s">
        <v>772</v>
      </c>
      <c r="J3942" s="264" t="s">
        <v>9525</v>
      </c>
      <c r="K3942" s="264" t="s">
        <v>23071</v>
      </c>
    </row>
    <row r="3943" spans="1:11" ht="25.5" x14ac:dyDescent="0.2">
      <c r="A3943" s="261">
        <v>96694</v>
      </c>
      <c r="B3943" s="262" t="s">
        <v>9651</v>
      </c>
      <c r="C3943" s="263" t="s">
        <v>772</v>
      </c>
      <c r="D3943" s="264" t="s">
        <v>14494</v>
      </c>
      <c r="F3943" s="266"/>
      <c r="G3943" s="261" t="s">
        <v>23072</v>
      </c>
      <c r="H3943" s="262" t="s">
        <v>9651</v>
      </c>
      <c r="I3943" s="263" t="s">
        <v>772</v>
      </c>
      <c r="J3943" s="264" t="s">
        <v>14494</v>
      </c>
      <c r="K3943" s="264" t="s">
        <v>23073</v>
      </c>
    </row>
    <row r="3944" spans="1:11" ht="25.5" x14ac:dyDescent="0.2">
      <c r="A3944" s="261">
        <v>96695</v>
      </c>
      <c r="B3944" s="262" t="s">
        <v>9652</v>
      </c>
      <c r="C3944" s="263" t="s">
        <v>772</v>
      </c>
      <c r="D3944" s="264" t="s">
        <v>23074</v>
      </c>
      <c r="F3944" s="266"/>
      <c r="G3944" s="261" t="s">
        <v>23075</v>
      </c>
      <c r="H3944" s="262" t="s">
        <v>9652</v>
      </c>
      <c r="I3944" s="263" t="s">
        <v>772</v>
      </c>
      <c r="J3944" s="264" t="s">
        <v>23074</v>
      </c>
      <c r="K3944" s="264" t="s">
        <v>23076</v>
      </c>
    </row>
    <row r="3945" spans="1:11" ht="25.5" x14ac:dyDescent="0.2">
      <c r="A3945" s="261">
        <v>96696</v>
      </c>
      <c r="B3945" s="262" t="s">
        <v>9653</v>
      </c>
      <c r="C3945" s="263" t="s">
        <v>772</v>
      </c>
      <c r="D3945" s="264" t="s">
        <v>23077</v>
      </c>
      <c r="F3945" s="266"/>
      <c r="G3945" s="261" t="s">
        <v>23078</v>
      </c>
      <c r="H3945" s="262" t="s">
        <v>9653</v>
      </c>
      <c r="I3945" s="263" t="s">
        <v>772</v>
      </c>
      <c r="J3945" s="264" t="s">
        <v>23077</v>
      </c>
      <c r="K3945" s="264" t="s">
        <v>21046</v>
      </c>
    </row>
    <row r="3946" spans="1:11" ht="25.5" x14ac:dyDescent="0.2">
      <c r="A3946" s="261">
        <v>96697</v>
      </c>
      <c r="B3946" s="262" t="s">
        <v>9654</v>
      </c>
      <c r="C3946" s="263" t="s">
        <v>772</v>
      </c>
      <c r="D3946" s="264" t="s">
        <v>23079</v>
      </c>
      <c r="F3946" s="266"/>
      <c r="G3946" s="261" t="s">
        <v>23080</v>
      </c>
      <c r="H3946" s="262" t="s">
        <v>9654</v>
      </c>
      <c r="I3946" s="263" t="s">
        <v>772</v>
      </c>
      <c r="J3946" s="264" t="s">
        <v>23079</v>
      </c>
      <c r="K3946" s="264" t="s">
        <v>23081</v>
      </c>
    </row>
    <row r="3947" spans="1:11" ht="25.5" x14ac:dyDescent="0.2">
      <c r="A3947" s="261">
        <v>96698</v>
      </c>
      <c r="B3947" s="262" t="s">
        <v>9655</v>
      </c>
      <c r="C3947" s="263" t="s">
        <v>772</v>
      </c>
      <c r="D3947" s="264" t="s">
        <v>8228</v>
      </c>
      <c r="F3947" s="266"/>
      <c r="G3947" s="261" t="s">
        <v>23082</v>
      </c>
      <c r="H3947" s="262" t="s">
        <v>9655</v>
      </c>
      <c r="I3947" s="263" t="s">
        <v>772</v>
      </c>
      <c r="J3947" s="264" t="s">
        <v>8228</v>
      </c>
      <c r="K3947" s="264" t="s">
        <v>11805</v>
      </c>
    </row>
    <row r="3948" spans="1:11" ht="25.5" x14ac:dyDescent="0.2">
      <c r="A3948" s="261">
        <v>96699</v>
      </c>
      <c r="B3948" s="262" t="s">
        <v>9657</v>
      </c>
      <c r="C3948" s="263" t="s">
        <v>772</v>
      </c>
      <c r="D3948" s="264" t="s">
        <v>12818</v>
      </c>
      <c r="F3948" s="266"/>
      <c r="G3948" s="261" t="s">
        <v>23083</v>
      </c>
      <c r="H3948" s="262" t="s">
        <v>9657</v>
      </c>
      <c r="I3948" s="263" t="s">
        <v>772</v>
      </c>
      <c r="J3948" s="264" t="s">
        <v>12818</v>
      </c>
      <c r="K3948" s="264" t="s">
        <v>7019</v>
      </c>
    </row>
    <row r="3949" spans="1:11" ht="25.5" x14ac:dyDescent="0.2">
      <c r="A3949" s="261">
        <v>96700</v>
      </c>
      <c r="B3949" s="262" t="s">
        <v>9659</v>
      </c>
      <c r="C3949" s="263" t="s">
        <v>772</v>
      </c>
      <c r="D3949" s="264" t="s">
        <v>6129</v>
      </c>
      <c r="F3949" s="266"/>
      <c r="G3949" s="261" t="s">
        <v>23084</v>
      </c>
      <c r="H3949" s="262" t="s">
        <v>9659</v>
      </c>
      <c r="I3949" s="263" t="s">
        <v>772</v>
      </c>
      <c r="J3949" s="264" t="s">
        <v>6129</v>
      </c>
      <c r="K3949" s="264" t="s">
        <v>7528</v>
      </c>
    </row>
    <row r="3950" spans="1:11" ht="25.5" x14ac:dyDescent="0.2">
      <c r="A3950" s="261">
        <v>96701</v>
      </c>
      <c r="B3950" s="262" t="s">
        <v>9660</v>
      </c>
      <c r="C3950" s="263" t="s">
        <v>772</v>
      </c>
      <c r="D3950" s="264" t="s">
        <v>5330</v>
      </c>
      <c r="F3950" s="266"/>
      <c r="G3950" s="261" t="s">
        <v>23085</v>
      </c>
      <c r="H3950" s="262" t="s">
        <v>9660</v>
      </c>
      <c r="I3950" s="263" t="s">
        <v>772</v>
      </c>
      <c r="J3950" s="264" t="s">
        <v>5330</v>
      </c>
      <c r="K3950" s="264" t="s">
        <v>5892</v>
      </c>
    </row>
    <row r="3951" spans="1:11" ht="25.5" x14ac:dyDescent="0.2">
      <c r="A3951" s="261">
        <v>96702</v>
      </c>
      <c r="B3951" s="262" t="s">
        <v>9662</v>
      </c>
      <c r="C3951" s="263" t="s">
        <v>772</v>
      </c>
      <c r="D3951" s="264" t="s">
        <v>4890</v>
      </c>
      <c r="F3951" s="266"/>
      <c r="G3951" s="261" t="s">
        <v>23086</v>
      </c>
      <c r="H3951" s="262" t="s">
        <v>9662</v>
      </c>
      <c r="I3951" s="263" t="s">
        <v>772</v>
      </c>
      <c r="J3951" s="264" t="s">
        <v>4890</v>
      </c>
      <c r="K3951" s="264" t="s">
        <v>4368</v>
      </c>
    </row>
    <row r="3952" spans="1:11" ht="25.5" x14ac:dyDescent="0.2">
      <c r="A3952" s="261">
        <v>96703</v>
      </c>
      <c r="B3952" s="262" t="s">
        <v>9663</v>
      </c>
      <c r="C3952" s="263" t="s">
        <v>772</v>
      </c>
      <c r="D3952" s="264" t="s">
        <v>16151</v>
      </c>
      <c r="F3952" s="266"/>
      <c r="G3952" s="261" t="s">
        <v>23087</v>
      </c>
      <c r="H3952" s="262" t="s">
        <v>9663</v>
      </c>
      <c r="I3952" s="263" t="s">
        <v>772</v>
      </c>
      <c r="J3952" s="264" t="s">
        <v>16151</v>
      </c>
      <c r="K3952" s="264" t="s">
        <v>7226</v>
      </c>
    </row>
    <row r="3953" spans="1:11" ht="25.5" x14ac:dyDescent="0.2">
      <c r="A3953" s="261">
        <v>96704</v>
      </c>
      <c r="B3953" s="262" t="s">
        <v>9664</v>
      </c>
      <c r="C3953" s="263" t="s">
        <v>772</v>
      </c>
      <c r="D3953" s="264" t="s">
        <v>22057</v>
      </c>
      <c r="F3953" s="266"/>
      <c r="G3953" s="261" t="s">
        <v>23088</v>
      </c>
      <c r="H3953" s="262" t="s">
        <v>9664</v>
      </c>
      <c r="I3953" s="263" t="s">
        <v>772</v>
      </c>
      <c r="J3953" s="264" t="s">
        <v>22057</v>
      </c>
      <c r="K3953" s="264" t="s">
        <v>13313</v>
      </c>
    </row>
    <row r="3954" spans="1:11" ht="25.5" x14ac:dyDescent="0.2">
      <c r="A3954" s="261">
        <v>96705</v>
      </c>
      <c r="B3954" s="262" t="s">
        <v>9665</v>
      </c>
      <c r="C3954" s="263" t="s">
        <v>772</v>
      </c>
      <c r="D3954" s="264" t="s">
        <v>12665</v>
      </c>
      <c r="F3954" s="266"/>
      <c r="G3954" s="261" t="s">
        <v>23089</v>
      </c>
      <c r="H3954" s="262" t="s">
        <v>9665</v>
      </c>
      <c r="I3954" s="263" t="s">
        <v>772</v>
      </c>
      <c r="J3954" s="264" t="s">
        <v>12665</v>
      </c>
      <c r="K3954" s="264" t="s">
        <v>7737</v>
      </c>
    </row>
    <row r="3955" spans="1:11" ht="25.5" x14ac:dyDescent="0.2">
      <c r="A3955" s="261">
        <v>96706</v>
      </c>
      <c r="B3955" s="262" t="s">
        <v>9666</v>
      </c>
      <c r="C3955" s="263" t="s">
        <v>772</v>
      </c>
      <c r="D3955" s="264" t="s">
        <v>14403</v>
      </c>
      <c r="F3955" s="266"/>
      <c r="G3955" s="261" t="s">
        <v>23090</v>
      </c>
      <c r="H3955" s="262" t="s">
        <v>9666</v>
      </c>
      <c r="I3955" s="263" t="s">
        <v>772</v>
      </c>
      <c r="J3955" s="264" t="s">
        <v>14403</v>
      </c>
      <c r="K3955" s="264" t="s">
        <v>13943</v>
      </c>
    </row>
    <row r="3956" spans="1:11" ht="25.5" x14ac:dyDescent="0.2">
      <c r="A3956" s="261">
        <v>96707</v>
      </c>
      <c r="B3956" s="262" t="s">
        <v>9667</v>
      </c>
      <c r="C3956" s="263" t="s">
        <v>772</v>
      </c>
      <c r="D3956" s="264" t="s">
        <v>23091</v>
      </c>
      <c r="F3956" s="266"/>
      <c r="G3956" s="261" t="s">
        <v>23092</v>
      </c>
      <c r="H3956" s="262" t="s">
        <v>9667</v>
      </c>
      <c r="I3956" s="263" t="s">
        <v>772</v>
      </c>
      <c r="J3956" s="264" t="s">
        <v>23091</v>
      </c>
      <c r="K3956" s="264" t="s">
        <v>6939</v>
      </c>
    </row>
    <row r="3957" spans="1:11" ht="25.5" x14ac:dyDescent="0.2">
      <c r="A3957" s="261">
        <v>96708</v>
      </c>
      <c r="B3957" s="262" t="s">
        <v>9668</v>
      </c>
      <c r="C3957" s="263" t="s">
        <v>772</v>
      </c>
      <c r="D3957" s="264" t="s">
        <v>21186</v>
      </c>
      <c r="F3957" s="266"/>
      <c r="G3957" s="261" t="s">
        <v>23093</v>
      </c>
      <c r="H3957" s="262" t="s">
        <v>9668</v>
      </c>
      <c r="I3957" s="263" t="s">
        <v>772</v>
      </c>
      <c r="J3957" s="264" t="s">
        <v>21186</v>
      </c>
      <c r="K3957" s="264" t="s">
        <v>23094</v>
      </c>
    </row>
    <row r="3958" spans="1:11" ht="25.5" x14ac:dyDescent="0.2">
      <c r="A3958" s="261">
        <v>96709</v>
      </c>
      <c r="B3958" s="262" t="s">
        <v>9669</v>
      </c>
      <c r="C3958" s="263" t="s">
        <v>772</v>
      </c>
      <c r="D3958" s="264" t="s">
        <v>14362</v>
      </c>
      <c r="F3958" s="266"/>
      <c r="G3958" s="261" t="s">
        <v>23095</v>
      </c>
      <c r="H3958" s="262" t="s">
        <v>9669</v>
      </c>
      <c r="I3958" s="263" t="s">
        <v>772</v>
      </c>
      <c r="J3958" s="264" t="s">
        <v>14362</v>
      </c>
      <c r="K3958" s="264" t="s">
        <v>23096</v>
      </c>
    </row>
    <row r="3959" spans="1:11" ht="25.5" x14ac:dyDescent="0.2">
      <c r="A3959" s="261">
        <v>96710</v>
      </c>
      <c r="B3959" s="262" t="s">
        <v>9670</v>
      </c>
      <c r="C3959" s="263" t="s">
        <v>772</v>
      </c>
      <c r="D3959" s="264" t="s">
        <v>4216</v>
      </c>
      <c r="F3959" s="266"/>
      <c r="G3959" s="261" t="s">
        <v>23097</v>
      </c>
      <c r="H3959" s="262" t="s">
        <v>9670</v>
      </c>
      <c r="I3959" s="263" t="s">
        <v>772</v>
      </c>
      <c r="J3959" s="264" t="s">
        <v>4216</v>
      </c>
      <c r="K3959" s="264" t="s">
        <v>9012</v>
      </c>
    </row>
    <row r="3960" spans="1:11" ht="25.5" x14ac:dyDescent="0.2">
      <c r="A3960" s="261">
        <v>96711</v>
      </c>
      <c r="B3960" s="262" t="s">
        <v>9671</v>
      </c>
      <c r="C3960" s="263" t="s">
        <v>772</v>
      </c>
      <c r="D3960" s="264" t="s">
        <v>8652</v>
      </c>
      <c r="F3960" s="266"/>
      <c r="G3960" s="261" t="s">
        <v>23098</v>
      </c>
      <c r="H3960" s="262" t="s">
        <v>9671</v>
      </c>
      <c r="I3960" s="263" t="s">
        <v>772</v>
      </c>
      <c r="J3960" s="264" t="s">
        <v>8652</v>
      </c>
      <c r="K3960" s="264" t="s">
        <v>13393</v>
      </c>
    </row>
    <row r="3961" spans="1:11" ht="25.5" x14ac:dyDescent="0.2">
      <c r="A3961" s="261">
        <v>96712</v>
      </c>
      <c r="B3961" s="262" t="s">
        <v>9672</v>
      </c>
      <c r="C3961" s="263" t="s">
        <v>772</v>
      </c>
      <c r="D3961" s="264" t="s">
        <v>10799</v>
      </c>
      <c r="F3961" s="266"/>
      <c r="G3961" s="261" t="s">
        <v>23099</v>
      </c>
      <c r="H3961" s="262" t="s">
        <v>9672</v>
      </c>
      <c r="I3961" s="263" t="s">
        <v>772</v>
      </c>
      <c r="J3961" s="264" t="s">
        <v>10799</v>
      </c>
      <c r="K3961" s="264" t="s">
        <v>19606</v>
      </c>
    </row>
    <row r="3962" spans="1:11" ht="25.5" x14ac:dyDescent="0.2">
      <c r="A3962" s="261">
        <v>96713</v>
      </c>
      <c r="B3962" s="262" t="s">
        <v>9674</v>
      </c>
      <c r="C3962" s="263" t="s">
        <v>772</v>
      </c>
      <c r="D3962" s="264" t="s">
        <v>12317</v>
      </c>
      <c r="F3962" s="266"/>
      <c r="G3962" s="261" t="s">
        <v>23100</v>
      </c>
      <c r="H3962" s="262" t="s">
        <v>9674</v>
      </c>
      <c r="I3962" s="263" t="s">
        <v>772</v>
      </c>
      <c r="J3962" s="264" t="s">
        <v>12317</v>
      </c>
      <c r="K3962" s="264" t="s">
        <v>19562</v>
      </c>
    </row>
    <row r="3963" spans="1:11" ht="25.5" x14ac:dyDescent="0.2">
      <c r="A3963" s="261">
        <v>96714</v>
      </c>
      <c r="B3963" s="262" t="s">
        <v>9675</v>
      </c>
      <c r="C3963" s="263" t="s">
        <v>772</v>
      </c>
      <c r="D3963" s="264" t="s">
        <v>14265</v>
      </c>
      <c r="F3963" s="266"/>
      <c r="G3963" s="261" t="s">
        <v>23101</v>
      </c>
      <c r="H3963" s="262" t="s">
        <v>9675</v>
      </c>
      <c r="I3963" s="263" t="s">
        <v>772</v>
      </c>
      <c r="J3963" s="264" t="s">
        <v>14265</v>
      </c>
      <c r="K3963" s="264" t="s">
        <v>4796</v>
      </c>
    </row>
    <row r="3964" spans="1:11" ht="25.5" x14ac:dyDescent="0.2">
      <c r="A3964" s="261">
        <v>96715</v>
      </c>
      <c r="B3964" s="262" t="s">
        <v>9676</v>
      </c>
      <c r="C3964" s="263" t="s">
        <v>772</v>
      </c>
      <c r="D3964" s="264" t="s">
        <v>23102</v>
      </c>
      <c r="F3964" s="266"/>
      <c r="G3964" s="261" t="s">
        <v>23103</v>
      </c>
      <c r="H3964" s="262" t="s">
        <v>9676</v>
      </c>
      <c r="I3964" s="263" t="s">
        <v>772</v>
      </c>
      <c r="J3964" s="264" t="s">
        <v>23102</v>
      </c>
      <c r="K3964" s="264" t="s">
        <v>23104</v>
      </c>
    </row>
    <row r="3965" spans="1:11" ht="25.5" x14ac:dyDescent="0.2">
      <c r="A3965" s="261">
        <v>96716</v>
      </c>
      <c r="B3965" s="262" t="s">
        <v>9677</v>
      </c>
      <c r="C3965" s="263" t="s">
        <v>772</v>
      </c>
      <c r="D3965" s="264" t="s">
        <v>23105</v>
      </c>
      <c r="F3965" s="266"/>
      <c r="G3965" s="261" t="s">
        <v>23106</v>
      </c>
      <c r="H3965" s="262" t="s">
        <v>9677</v>
      </c>
      <c r="I3965" s="263" t="s">
        <v>772</v>
      </c>
      <c r="J3965" s="264" t="s">
        <v>23105</v>
      </c>
      <c r="K3965" s="264" t="s">
        <v>14672</v>
      </c>
    </row>
    <row r="3966" spans="1:11" ht="25.5" x14ac:dyDescent="0.2">
      <c r="A3966" s="261">
        <v>96717</v>
      </c>
      <c r="B3966" s="262" t="s">
        <v>9678</v>
      </c>
      <c r="C3966" s="263" t="s">
        <v>772</v>
      </c>
      <c r="D3966" s="264" t="s">
        <v>23107</v>
      </c>
      <c r="F3966" s="266"/>
      <c r="G3966" s="261" t="s">
        <v>23108</v>
      </c>
      <c r="H3966" s="262" t="s">
        <v>9678</v>
      </c>
      <c r="I3966" s="263" t="s">
        <v>772</v>
      </c>
      <c r="J3966" s="264" t="s">
        <v>23107</v>
      </c>
      <c r="K3966" s="264" t="s">
        <v>23109</v>
      </c>
    </row>
    <row r="3967" spans="1:11" ht="25.5" x14ac:dyDescent="0.2">
      <c r="A3967" s="261">
        <v>96736</v>
      </c>
      <c r="B3967" s="262" t="s">
        <v>9679</v>
      </c>
      <c r="C3967" s="263" t="s">
        <v>772</v>
      </c>
      <c r="D3967" s="264" t="s">
        <v>12717</v>
      </c>
      <c r="F3967" s="266"/>
      <c r="G3967" s="261" t="s">
        <v>23110</v>
      </c>
      <c r="H3967" s="262" t="s">
        <v>9679</v>
      </c>
      <c r="I3967" s="263" t="s">
        <v>772</v>
      </c>
      <c r="J3967" s="264" t="s">
        <v>12717</v>
      </c>
      <c r="K3967" s="264" t="s">
        <v>10146</v>
      </c>
    </row>
    <row r="3968" spans="1:11" ht="25.5" x14ac:dyDescent="0.2">
      <c r="A3968" s="261">
        <v>96737</v>
      </c>
      <c r="B3968" s="262" t="s">
        <v>9681</v>
      </c>
      <c r="C3968" s="263" t="s">
        <v>772</v>
      </c>
      <c r="D3968" s="264" t="s">
        <v>8020</v>
      </c>
      <c r="F3968" s="266"/>
      <c r="G3968" s="261" t="s">
        <v>23111</v>
      </c>
      <c r="H3968" s="262" t="s">
        <v>9681</v>
      </c>
      <c r="I3968" s="263" t="s">
        <v>772</v>
      </c>
      <c r="J3968" s="264" t="s">
        <v>8020</v>
      </c>
      <c r="K3968" s="264" t="s">
        <v>13129</v>
      </c>
    </row>
    <row r="3969" spans="1:11" ht="38.25" x14ac:dyDescent="0.2">
      <c r="A3969" s="261">
        <v>96738</v>
      </c>
      <c r="B3969" s="262" t="s">
        <v>9682</v>
      </c>
      <c r="C3969" s="263" t="s">
        <v>772</v>
      </c>
      <c r="D3969" s="264" t="s">
        <v>12209</v>
      </c>
      <c r="F3969" s="266"/>
      <c r="G3969" s="261" t="s">
        <v>23112</v>
      </c>
      <c r="H3969" s="262" t="s">
        <v>9682</v>
      </c>
      <c r="I3969" s="263" t="s">
        <v>772</v>
      </c>
      <c r="J3969" s="264" t="s">
        <v>12209</v>
      </c>
      <c r="K3969" s="264" t="s">
        <v>12831</v>
      </c>
    </row>
    <row r="3970" spans="1:11" ht="25.5" x14ac:dyDescent="0.2">
      <c r="A3970" s="261">
        <v>96739</v>
      </c>
      <c r="B3970" s="262" t="s">
        <v>9683</v>
      </c>
      <c r="C3970" s="263" t="s">
        <v>772</v>
      </c>
      <c r="D3970" s="264" t="s">
        <v>7060</v>
      </c>
      <c r="F3970" s="266"/>
      <c r="G3970" s="261" t="s">
        <v>23113</v>
      </c>
      <c r="H3970" s="262" t="s">
        <v>9683</v>
      </c>
      <c r="I3970" s="263" t="s">
        <v>772</v>
      </c>
      <c r="J3970" s="264" t="s">
        <v>7060</v>
      </c>
      <c r="K3970" s="264" t="s">
        <v>13200</v>
      </c>
    </row>
    <row r="3971" spans="1:11" ht="38.25" x14ac:dyDescent="0.2">
      <c r="A3971" s="261">
        <v>96740</v>
      </c>
      <c r="B3971" s="262" t="s">
        <v>9684</v>
      </c>
      <c r="C3971" s="263" t="s">
        <v>772</v>
      </c>
      <c r="D3971" s="264" t="s">
        <v>5003</v>
      </c>
      <c r="F3971" s="266"/>
      <c r="G3971" s="261" t="s">
        <v>23114</v>
      </c>
      <c r="H3971" s="262" t="s">
        <v>9684</v>
      </c>
      <c r="I3971" s="263" t="s">
        <v>772</v>
      </c>
      <c r="J3971" s="264" t="s">
        <v>5003</v>
      </c>
      <c r="K3971" s="264" t="s">
        <v>23115</v>
      </c>
    </row>
    <row r="3972" spans="1:11" ht="25.5" x14ac:dyDescent="0.2">
      <c r="A3972" s="261">
        <v>96741</v>
      </c>
      <c r="B3972" s="262" t="s">
        <v>9685</v>
      </c>
      <c r="C3972" s="263" t="s">
        <v>772</v>
      </c>
      <c r="D3972" s="264" t="s">
        <v>11259</v>
      </c>
      <c r="F3972" s="266"/>
      <c r="G3972" s="261" t="s">
        <v>23116</v>
      </c>
      <c r="H3972" s="262" t="s">
        <v>9685</v>
      </c>
      <c r="I3972" s="263" t="s">
        <v>772</v>
      </c>
      <c r="J3972" s="264" t="s">
        <v>11259</v>
      </c>
      <c r="K3972" s="264" t="s">
        <v>13850</v>
      </c>
    </row>
    <row r="3973" spans="1:11" ht="25.5" x14ac:dyDescent="0.2">
      <c r="A3973" s="261">
        <v>96742</v>
      </c>
      <c r="B3973" s="262" t="s">
        <v>9686</v>
      </c>
      <c r="C3973" s="263" t="s">
        <v>772</v>
      </c>
      <c r="D3973" s="264" t="s">
        <v>8463</v>
      </c>
      <c r="F3973" s="266"/>
      <c r="G3973" s="261" t="s">
        <v>23117</v>
      </c>
      <c r="H3973" s="262" t="s">
        <v>9686</v>
      </c>
      <c r="I3973" s="263" t="s">
        <v>772</v>
      </c>
      <c r="J3973" s="264" t="s">
        <v>8463</v>
      </c>
      <c r="K3973" s="264" t="s">
        <v>11973</v>
      </c>
    </row>
    <row r="3974" spans="1:11" ht="25.5" x14ac:dyDescent="0.2">
      <c r="A3974" s="261">
        <v>96743</v>
      </c>
      <c r="B3974" s="262" t="s">
        <v>9688</v>
      </c>
      <c r="C3974" s="263" t="s">
        <v>772</v>
      </c>
      <c r="D3974" s="264" t="s">
        <v>8166</v>
      </c>
      <c r="F3974" s="266"/>
      <c r="G3974" s="261" t="s">
        <v>23118</v>
      </c>
      <c r="H3974" s="262" t="s">
        <v>9688</v>
      </c>
      <c r="I3974" s="263" t="s">
        <v>772</v>
      </c>
      <c r="J3974" s="264" t="s">
        <v>8166</v>
      </c>
      <c r="K3974" s="264" t="s">
        <v>14556</v>
      </c>
    </row>
    <row r="3975" spans="1:11" ht="25.5" x14ac:dyDescent="0.2">
      <c r="A3975" s="261">
        <v>96744</v>
      </c>
      <c r="B3975" s="262" t="s">
        <v>9689</v>
      </c>
      <c r="C3975" s="263" t="s">
        <v>772</v>
      </c>
      <c r="D3975" s="264" t="s">
        <v>7715</v>
      </c>
      <c r="F3975" s="266"/>
      <c r="G3975" s="261" t="s">
        <v>23119</v>
      </c>
      <c r="H3975" s="262" t="s">
        <v>9689</v>
      </c>
      <c r="I3975" s="263" t="s">
        <v>772</v>
      </c>
      <c r="J3975" s="264" t="s">
        <v>7715</v>
      </c>
      <c r="K3975" s="264" t="s">
        <v>18020</v>
      </c>
    </row>
    <row r="3976" spans="1:11" ht="25.5" x14ac:dyDescent="0.2">
      <c r="A3976" s="261">
        <v>96745</v>
      </c>
      <c r="B3976" s="262" t="s">
        <v>9690</v>
      </c>
      <c r="C3976" s="263" t="s">
        <v>772</v>
      </c>
      <c r="D3976" s="264" t="s">
        <v>22539</v>
      </c>
      <c r="F3976" s="266"/>
      <c r="G3976" s="261" t="s">
        <v>23120</v>
      </c>
      <c r="H3976" s="262" t="s">
        <v>9690</v>
      </c>
      <c r="I3976" s="263" t="s">
        <v>772</v>
      </c>
      <c r="J3976" s="264" t="s">
        <v>22539</v>
      </c>
      <c r="K3976" s="264" t="s">
        <v>12341</v>
      </c>
    </row>
    <row r="3977" spans="1:11" ht="25.5" x14ac:dyDescent="0.2">
      <c r="A3977" s="261">
        <v>96746</v>
      </c>
      <c r="B3977" s="262" t="s">
        <v>9692</v>
      </c>
      <c r="C3977" s="263" t="s">
        <v>772</v>
      </c>
      <c r="D3977" s="264" t="s">
        <v>23121</v>
      </c>
      <c r="F3977" s="266"/>
      <c r="G3977" s="261" t="s">
        <v>23122</v>
      </c>
      <c r="H3977" s="262" t="s">
        <v>9692</v>
      </c>
      <c r="I3977" s="263" t="s">
        <v>772</v>
      </c>
      <c r="J3977" s="264" t="s">
        <v>23121</v>
      </c>
      <c r="K3977" s="264" t="s">
        <v>23123</v>
      </c>
    </row>
    <row r="3978" spans="1:11" ht="38.25" x14ac:dyDescent="0.2">
      <c r="A3978" s="261">
        <v>96747</v>
      </c>
      <c r="B3978" s="262" t="s">
        <v>9693</v>
      </c>
      <c r="C3978" s="263" t="s">
        <v>772</v>
      </c>
      <c r="D3978" s="264" t="s">
        <v>8960</v>
      </c>
      <c r="F3978" s="266"/>
      <c r="G3978" s="261" t="s">
        <v>23124</v>
      </c>
      <c r="H3978" s="262" t="s">
        <v>9693</v>
      </c>
      <c r="I3978" s="263" t="s">
        <v>772</v>
      </c>
      <c r="J3978" s="264" t="s">
        <v>8960</v>
      </c>
      <c r="K3978" s="264" t="s">
        <v>7187</v>
      </c>
    </row>
    <row r="3979" spans="1:11" ht="38.25" x14ac:dyDescent="0.2">
      <c r="A3979" s="261">
        <v>96748</v>
      </c>
      <c r="B3979" s="262" t="s">
        <v>9695</v>
      </c>
      <c r="C3979" s="263" t="s">
        <v>772</v>
      </c>
      <c r="D3979" s="264" t="s">
        <v>14466</v>
      </c>
      <c r="F3979" s="266"/>
      <c r="G3979" s="261" t="s">
        <v>23125</v>
      </c>
      <c r="H3979" s="262" t="s">
        <v>9695</v>
      </c>
      <c r="I3979" s="263" t="s">
        <v>772</v>
      </c>
      <c r="J3979" s="264" t="s">
        <v>14466</v>
      </c>
      <c r="K3979" s="264" t="s">
        <v>8652</v>
      </c>
    </row>
    <row r="3980" spans="1:11" ht="38.25" x14ac:dyDescent="0.2">
      <c r="A3980" s="261">
        <v>96749</v>
      </c>
      <c r="B3980" s="262" t="s">
        <v>9696</v>
      </c>
      <c r="C3980" s="263" t="s">
        <v>772</v>
      </c>
      <c r="D3980" s="264" t="s">
        <v>21630</v>
      </c>
      <c r="F3980" s="266"/>
      <c r="G3980" s="261" t="s">
        <v>23126</v>
      </c>
      <c r="H3980" s="262" t="s">
        <v>9696</v>
      </c>
      <c r="I3980" s="263" t="s">
        <v>772</v>
      </c>
      <c r="J3980" s="264" t="s">
        <v>21630</v>
      </c>
      <c r="K3980" s="264" t="s">
        <v>9472</v>
      </c>
    </row>
    <row r="3981" spans="1:11" ht="38.25" x14ac:dyDescent="0.2">
      <c r="A3981" s="261">
        <v>96750</v>
      </c>
      <c r="B3981" s="262" t="s">
        <v>9697</v>
      </c>
      <c r="C3981" s="263" t="s">
        <v>772</v>
      </c>
      <c r="D3981" s="264" t="s">
        <v>7578</v>
      </c>
      <c r="F3981" s="266"/>
      <c r="G3981" s="261" t="s">
        <v>23127</v>
      </c>
      <c r="H3981" s="262" t="s">
        <v>9697</v>
      </c>
      <c r="I3981" s="263" t="s">
        <v>772</v>
      </c>
      <c r="J3981" s="264" t="s">
        <v>7578</v>
      </c>
      <c r="K3981" s="264" t="s">
        <v>13666</v>
      </c>
    </row>
    <row r="3982" spans="1:11" ht="38.25" x14ac:dyDescent="0.2">
      <c r="A3982" s="261">
        <v>96751</v>
      </c>
      <c r="B3982" s="262" t="s">
        <v>9698</v>
      </c>
      <c r="C3982" s="263" t="s">
        <v>772</v>
      </c>
      <c r="D3982" s="264" t="s">
        <v>14473</v>
      </c>
      <c r="F3982" s="266"/>
      <c r="G3982" s="261" t="s">
        <v>23128</v>
      </c>
      <c r="H3982" s="262" t="s">
        <v>9698</v>
      </c>
      <c r="I3982" s="263" t="s">
        <v>772</v>
      </c>
      <c r="J3982" s="264" t="s">
        <v>14473</v>
      </c>
      <c r="K3982" s="264" t="s">
        <v>14457</v>
      </c>
    </row>
    <row r="3983" spans="1:11" ht="38.25" x14ac:dyDescent="0.2">
      <c r="A3983" s="261">
        <v>96752</v>
      </c>
      <c r="B3983" s="262" t="s">
        <v>9699</v>
      </c>
      <c r="C3983" s="263" t="s">
        <v>772</v>
      </c>
      <c r="D3983" s="264" t="s">
        <v>17263</v>
      </c>
      <c r="F3983" s="266"/>
      <c r="G3983" s="261" t="s">
        <v>23129</v>
      </c>
      <c r="H3983" s="262" t="s">
        <v>9699</v>
      </c>
      <c r="I3983" s="263" t="s">
        <v>772</v>
      </c>
      <c r="J3983" s="264" t="s">
        <v>17263</v>
      </c>
      <c r="K3983" s="264" t="s">
        <v>23130</v>
      </c>
    </row>
    <row r="3984" spans="1:11" ht="38.25" x14ac:dyDescent="0.2">
      <c r="A3984" s="261">
        <v>96753</v>
      </c>
      <c r="B3984" s="262" t="s">
        <v>9701</v>
      </c>
      <c r="C3984" s="263" t="s">
        <v>772</v>
      </c>
      <c r="D3984" s="264" t="s">
        <v>23131</v>
      </c>
      <c r="F3984" s="266"/>
      <c r="G3984" s="261" t="s">
        <v>23132</v>
      </c>
      <c r="H3984" s="262" t="s">
        <v>9701</v>
      </c>
      <c r="I3984" s="263" t="s">
        <v>772</v>
      </c>
      <c r="J3984" s="264" t="s">
        <v>23131</v>
      </c>
      <c r="K3984" s="264" t="s">
        <v>17047</v>
      </c>
    </row>
    <row r="3985" spans="1:11" ht="38.25" x14ac:dyDescent="0.2">
      <c r="A3985" s="261">
        <v>96754</v>
      </c>
      <c r="B3985" s="262" t="s">
        <v>9702</v>
      </c>
      <c r="C3985" s="263" t="s">
        <v>772</v>
      </c>
      <c r="D3985" s="264" t="s">
        <v>23133</v>
      </c>
      <c r="F3985" s="266"/>
      <c r="G3985" s="261" t="s">
        <v>23134</v>
      </c>
      <c r="H3985" s="262" t="s">
        <v>9702</v>
      </c>
      <c r="I3985" s="263" t="s">
        <v>772</v>
      </c>
      <c r="J3985" s="264" t="s">
        <v>23133</v>
      </c>
      <c r="K3985" s="264" t="s">
        <v>23135</v>
      </c>
    </row>
    <row r="3986" spans="1:11" ht="38.25" x14ac:dyDescent="0.2">
      <c r="A3986" s="261">
        <v>96755</v>
      </c>
      <c r="B3986" s="262" t="s">
        <v>9704</v>
      </c>
      <c r="C3986" s="263" t="s">
        <v>772</v>
      </c>
      <c r="D3986" s="264" t="s">
        <v>23136</v>
      </c>
      <c r="F3986" s="266"/>
      <c r="G3986" s="261" t="s">
        <v>23137</v>
      </c>
      <c r="H3986" s="262" t="s">
        <v>9704</v>
      </c>
      <c r="I3986" s="263" t="s">
        <v>772</v>
      </c>
      <c r="J3986" s="264" t="s">
        <v>23136</v>
      </c>
      <c r="K3986" s="264" t="s">
        <v>16470</v>
      </c>
    </row>
    <row r="3987" spans="1:11" ht="38.25" x14ac:dyDescent="0.2">
      <c r="A3987" s="261">
        <v>96756</v>
      </c>
      <c r="B3987" s="262" t="s">
        <v>9705</v>
      </c>
      <c r="C3987" s="263" t="s">
        <v>772</v>
      </c>
      <c r="D3987" s="264" t="s">
        <v>22723</v>
      </c>
      <c r="F3987" s="266"/>
      <c r="G3987" s="261" t="s">
        <v>23138</v>
      </c>
      <c r="H3987" s="262" t="s">
        <v>9705</v>
      </c>
      <c r="I3987" s="263" t="s">
        <v>772</v>
      </c>
      <c r="J3987" s="264" t="s">
        <v>22723</v>
      </c>
      <c r="K3987" s="264" t="s">
        <v>12731</v>
      </c>
    </row>
    <row r="3988" spans="1:11" ht="38.25" x14ac:dyDescent="0.2">
      <c r="A3988" s="261">
        <v>96757</v>
      </c>
      <c r="B3988" s="262" t="s">
        <v>9707</v>
      </c>
      <c r="C3988" s="263" t="s">
        <v>772</v>
      </c>
      <c r="D3988" s="264" t="s">
        <v>23139</v>
      </c>
      <c r="F3988" s="266"/>
      <c r="G3988" s="261" t="s">
        <v>23140</v>
      </c>
      <c r="H3988" s="262" t="s">
        <v>9707</v>
      </c>
      <c r="I3988" s="263" t="s">
        <v>772</v>
      </c>
      <c r="J3988" s="264" t="s">
        <v>23139</v>
      </c>
      <c r="K3988" s="264" t="s">
        <v>12855</v>
      </c>
    </row>
    <row r="3989" spans="1:11" ht="25.5" x14ac:dyDescent="0.2">
      <c r="A3989" s="261">
        <v>96758</v>
      </c>
      <c r="B3989" s="262" t="s">
        <v>9709</v>
      </c>
      <c r="C3989" s="263" t="s">
        <v>772</v>
      </c>
      <c r="D3989" s="264" t="s">
        <v>9106</v>
      </c>
      <c r="F3989" s="266"/>
      <c r="G3989" s="261" t="s">
        <v>23141</v>
      </c>
      <c r="H3989" s="262" t="s">
        <v>9709</v>
      </c>
      <c r="I3989" s="263" t="s">
        <v>772</v>
      </c>
      <c r="J3989" s="264" t="s">
        <v>9106</v>
      </c>
      <c r="K3989" s="264" t="s">
        <v>13562</v>
      </c>
    </row>
    <row r="3990" spans="1:11" ht="25.5" x14ac:dyDescent="0.2">
      <c r="A3990" s="261">
        <v>96759</v>
      </c>
      <c r="B3990" s="262" t="s">
        <v>9710</v>
      </c>
      <c r="C3990" s="263" t="s">
        <v>772</v>
      </c>
      <c r="D3990" s="264" t="s">
        <v>22742</v>
      </c>
      <c r="F3990" s="266"/>
      <c r="G3990" s="261" t="s">
        <v>23142</v>
      </c>
      <c r="H3990" s="262" t="s">
        <v>9710</v>
      </c>
      <c r="I3990" s="263" t="s">
        <v>772</v>
      </c>
      <c r="J3990" s="264" t="s">
        <v>22742</v>
      </c>
      <c r="K3990" s="264" t="s">
        <v>15104</v>
      </c>
    </row>
    <row r="3991" spans="1:11" ht="25.5" x14ac:dyDescent="0.2">
      <c r="A3991" s="261">
        <v>96760</v>
      </c>
      <c r="B3991" s="262" t="s">
        <v>9711</v>
      </c>
      <c r="C3991" s="263" t="s">
        <v>772</v>
      </c>
      <c r="D3991" s="264" t="s">
        <v>16786</v>
      </c>
      <c r="F3991" s="266"/>
      <c r="G3991" s="261" t="s">
        <v>23143</v>
      </c>
      <c r="H3991" s="262" t="s">
        <v>9711</v>
      </c>
      <c r="I3991" s="263" t="s">
        <v>772</v>
      </c>
      <c r="J3991" s="264" t="s">
        <v>16786</v>
      </c>
      <c r="K3991" s="264" t="s">
        <v>8873</v>
      </c>
    </row>
    <row r="3992" spans="1:11" ht="25.5" x14ac:dyDescent="0.2">
      <c r="A3992" s="261">
        <v>96761</v>
      </c>
      <c r="B3992" s="262" t="s">
        <v>9712</v>
      </c>
      <c r="C3992" s="263" t="s">
        <v>772</v>
      </c>
      <c r="D3992" s="264" t="s">
        <v>21321</v>
      </c>
      <c r="F3992" s="266"/>
      <c r="G3992" s="261" t="s">
        <v>23144</v>
      </c>
      <c r="H3992" s="262" t="s">
        <v>9712</v>
      </c>
      <c r="I3992" s="263" t="s">
        <v>772</v>
      </c>
      <c r="J3992" s="264" t="s">
        <v>21321</v>
      </c>
      <c r="K3992" s="264" t="s">
        <v>14082</v>
      </c>
    </row>
    <row r="3993" spans="1:11" ht="25.5" x14ac:dyDescent="0.2">
      <c r="A3993" s="261">
        <v>96762</v>
      </c>
      <c r="B3993" s="262" t="s">
        <v>9713</v>
      </c>
      <c r="C3993" s="263" t="s">
        <v>772</v>
      </c>
      <c r="D3993" s="264" t="s">
        <v>14111</v>
      </c>
      <c r="F3993" s="266"/>
      <c r="G3993" s="261" t="s">
        <v>23145</v>
      </c>
      <c r="H3993" s="262" t="s">
        <v>9713</v>
      </c>
      <c r="I3993" s="263" t="s">
        <v>772</v>
      </c>
      <c r="J3993" s="264" t="s">
        <v>14111</v>
      </c>
      <c r="K3993" s="264" t="s">
        <v>23146</v>
      </c>
    </row>
    <row r="3994" spans="1:11" ht="25.5" x14ac:dyDescent="0.2">
      <c r="A3994" s="261">
        <v>96763</v>
      </c>
      <c r="B3994" s="262" t="s">
        <v>9714</v>
      </c>
      <c r="C3994" s="263" t="s">
        <v>772</v>
      </c>
      <c r="D3994" s="264" t="s">
        <v>14653</v>
      </c>
      <c r="F3994" s="266"/>
      <c r="G3994" s="261" t="s">
        <v>23147</v>
      </c>
      <c r="H3994" s="262" t="s">
        <v>9714</v>
      </c>
      <c r="I3994" s="263" t="s">
        <v>772</v>
      </c>
      <c r="J3994" s="264" t="s">
        <v>14653</v>
      </c>
      <c r="K3994" s="264" t="s">
        <v>23148</v>
      </c>
    </row>
    <row r="3995" spans="1:11" ht="25.5" x14ac:dyDescent="0.2">
      <c r="A3995" s="261">
        <v>96764</v>
      </c>
      <c r="B3995" s="262" t="s">
        <v>9715</v>
      </c>
      <c r="C3995" s="263" t="s">
        <v>772</v>
      </c>
      <c r="D3995" s="264" t="s">
        <v>23149</v>
      </c>
      <c r="F3995" s="266"/>
      <c r="G3995" s="261" t="s">
        <v>23150</v>
      </c>
      <c r="H3995" s="262" t="s">
        <v>9715</v>
      </c>
      <c r="I3995" s="263" t="s">
        <v>772</v>
      </c>
      <c r="J3995" s="264" t="s">
        <v>23149</v>
      </c>
      <c r="K3995" s="264" t="s">
        <v>23151</v>
      </c>
    </row>
    <row r="3996" spans="1:11" ht="25.5" x14ac:dyDescent="0.2">
      <c r="A3996" s="261">
        <v>96802</v>
      </c>
      <c r="B3996" s="262" t="s">
        <v>9716</v>
      </c>
      <c r="C3996" s="263" t="s">
        <v>772</v>
      </c>
      <c r="D3996" s="264" t="s">
        <v>23152</v>
      </c>
      <c r="F3996" s="266"/>
      <c r="G3996" s="261" t="s">
        <v>23153</v>
      </c>
      <c r="H3996" s="262" t="s">
        <v>9716</v>
      </c>
      <c r="I3996" s="263" t="s">
        <v>772</v>
      </c>
      <c r="J3996" s="264" t="s">
        <v>23152</v>
      </c>
      <c r="K3996" s="264" t="s">
        <v>23154</v>
      </c>
    </row>
    <row r="3997" spans="1:11" ht="25.5" x14ac:dyDescent="0.2">
      <c r="A3997" s="261">
        <v>96803</v>
      </c>
      <c r="B3997" s="262" t="s">
        <v>9717</v>
      </c>
      <c r="C3997" s="263" t="s">
        <v>772</v>
      </c>
      <c r="D3997" s="264" t="s">
        <v>23155</v>
      </c>
      <c r="F3997" s="266"/>
      <c r="G3997" s="261" t="s">
        <v>23156</v>
      </c>
      <c r="H3997" s="262" t="s">
        <v>9717</v>
      </c>
      <c r="I3997" s="263" t="s">
        <v>772</v>
      </c>
      <c r="J3997" s="264" t="s">
        <v>23155</v>
      </c>
      <c r="K3997" s="264" t="s">
        <v>23157</v>
      </c>
    </row>
    <row r="3998" spans="1:11" ht="25.5" x14ac:dyDescent="0.2">
      <c r="A3998" s="261">
        <v>96804</v>
      </c>
      <c r="B3998" s="262" t="s">
        <v>9718</v>
      </c>
      <c r="C3998" s="263" t="s">
        <v>772</v>
      </c>
      <c r="D3998" s="264" t="s">
        <v>14021</v>
      </c>
      <c r="F3998" s="266"/>
      <c r="G3998" s="261" t="s">
        <v>23158</v>
      </c>
      <c r="H3998" s="262" t="s">
        <v>9718</v>
      </c>
      <c r="I3998" s="263" t="s">
        <v>772</v>
      </c>
      <c r="J3998" s="264" t="s">
        <v>14021</v>
      </c>
      <c r="K3998" s="264" t="s">
        <v>23159</v>
      </c>
    </row>
    <row r="3999" spans="1:11" ht="25.5" x14ac:dyDescent="0.2">
      <c r="A3999" s="261">
        <v>96805</v>
      </c>
      <c r="B3999" s="262" t="s">
        <v>9719</v>
      </c>
      <c r="C3999" s="263" t="s">
        <v>772</v>
      </c>
      <c r="D3999" s="264" t="s">
        <v>23160</v>
      </c>
      <c r="F3999" s="266"/>
      <c r="G3999" s="261" t="s">
        <v>23161</v>
      </c>
      <c r="H3999" s="262" t="s">
        <v>9719</v>
      </c>
      <c r="I3999" s="263" t="s">
        <v>772</v>
      </c>
      <c r="J3999" s="264" t="s">
        <v>23160</v>
      </c>
      <c r="K3999" s="264" t="s">
        <v>23162</v>
      </c>
    </row>
    <row r="4000" spans="1:11" ht="25.5" x14ac:dyDescent="0.2">
      <c r="A4000" s="261">
        <v>96806</v>
      </c>
      <c r="B4000" s="262" t="s">
        <v>9720</v>
      </c>
      <c r="C4000" s="263" t="s">
        <v>772</v>
      </c>
      <c r="D4000" s="264" t="s">
        <v>23163</v>
      </c>
      <c r="F4000" s="266"/>
      <c r="G4000" s="261" t="s">
        <v>23164</v>
      </c>
      <c r="H4000" s="262" t="s">
        <v>9720</v>
      </c>
      <c r="I4000" s="263" t="s">
        <v>772</v>
      </c>
      <c r="J4000" s="264" t="s">
        <v>23163</v>
      </c>
      <c r="K4000" s="264" t="s">
        <v>20549</v>
      </c>
    </row>
    <row r="4001" spans="1:11" ht="25.5" x14ac:dyDescent="0.2">
      <c r="A4001" s="261">
        <v>96807</v>
      </c>
      <c r="B4001" s="262" t="s">
        <v>9721</v>
      </c>
      <c r="C4001" s="263" t="s">
        <v>772</v>
      </c>
      <c r="D4001" s="264" t="s">
        <v>23165</v>
      </c>
      <c r="F4001" s="266"/>
      <c r="G4001" s="261" t="s">
        <v>23166</v>
      </c>
      <c r="H4001" s="262" t="s">
        <v>9721</v>
      </c>
      <c r="I4001" s="263" t="s">
        <v>772</v>
      </c>
      <c r="J4001" s="264" t="s">
        <v>23165</v>
      </c>
      <c r="K4001" s="264" t="s">
        <v>23167</v>
      </c>
    </row>
    <row r="4002" spans="1:11" ht="25.5" x14ac:dyDescent="0.2">
      <c r="A4002" s="261">
        <v>96808</v>
      </c>
      <c r="B4002" s="262" t="s">
        <v>9722</v>
      </c>
      <c r="C4002" s="263" t="s">
        <v>772</v>
      </c>
      <c r="D4002" s="264" t="s">
        <v>9579</v>
      </c>
      <c r="F4002" s="266"/>
      <c r="G4002" s="261" t="s">
        <v>23168</v>
      </c>
      <c r="H4002" s="262" t="s">
        <v>9722</v>
      </c>
      <c r="I4002" s="263" t="s">
        <v>772</v>
      </c>
      <c r="J4002" s="264" t="s">
        <v>9579</v>
      </c>
      <c r="K4002" s="264" t="s">
        <v>11288</v>
      </c>
    </row>
    <row r="4003" spans="1:11" ht="25.5" x14ac:dyDescent="0.2">
      <c r="A4003" s="261">
        <v>96809</v>
      </c>
      <c r="B4003" s="262" t="s">
        <v>9724</v>
      </c>
      <c r="C4003" s="263" t="s">
        <v>772</v>
      </c>
      <c r="D4003" s="264" t="s">
        <v>13957</v>
      </c>
      <c r="F4003" s="266"/>
      <c r="G4003" s="261" t="s">
        <v>23169</v>
      </c>
      <c r="H4003" s="262" t="s">
        <v>9724</v>
      </c>
      <c r="I4003" s="263" t="s">
        <v>772</v>
      </c>
      <c r="J4003" s="264" t="s">
        <v>13957</v>
      </c>
      <c r="K4003" s="264" t="s">
        <v>14412</v>
      </c>
    </row>
    <row r="4004" spans="1:11" ht="25.5" x14ac:dyDescent="0.2">
      <c r="A4004" s="261">
        <v>96810</v>
      </c>
      <c r="B4004" s="262" t="s">
        <v>9725</v>
      </c>
      <c r="C4004" s="263" t="s">
        <v>772</v>
      </c>
      <c r="D4004" s="264" t="s">
        <v>13521</v>
      </c>
      <c r="F4004" s="266"/>
      <c r="G4004" s="261" t="s">
        <v>23170</v>
      </c>
      <c r="H4004" s="262" t="s">
        <v>9725</v>
      </c>
      <c r="I4004" s="263" t="s">
        <v>772</v>
      </c>
      <c r="J4004" s="264" t="s">
        <v>13521</v>
      </c>
      <c r="K4004" s="264" t="s">
        <v>12576</v>
      </c>
    </row>
    <row r="4005" spans="1:11" ht="25.5" x14ac:dyDescent="0.2">
      <c r="A4005" s="261">
        <v>96811</v>
      </c>
      <c r="B4005" s="262" t="s">
        <v>9726</v>
      </c>
      <c r="C4005" s="263" t="s">
        <v>772</v>
      </c>
      <c r="D4005" s="264" t="s">
        <v>4523</v>
      </c>
      <c r="F4005" s="266"/>
      <c r="G4005" s="261" t="s">
        <v>23171</v>
      </c>
      <c r="H4005" s="262" t="s">
        <v>9726</v>
      </c>
      <c r="I4005" s="263" t="s">
        <v>772</v>
      </c>
      <c r="J4005" s="264" t="s">
        <v>4523</v>
      </c>
      <c r="K4005" s="264" t="s">
        <v>11742</v>
      </c>
    </row>
    <row r="4006" spans="1:11" ht="25.5" x14ac:dyDescent="0.2">
      <c r="A4006" s="261">
        <v>96812</v>
      </c>
      <c r="B4006" s="262" t="s">
        <v>9727</v>
      </c>
      <c r="C4006" s="263" t="s">
        <v>772</v>
      </c>
      <c r="D4006" s="264" t="s">
        <v>4426</v>
      </c>
      <c r="F4006" s="266"/>
      <c r="G4006" s="261" t="s">
        <v>23172</v>
      </c>
      <c r="H4006" s="262" t="s">
        <v>9727</v>
      </c>
      <c r="I4006" s="263" t="s">
        <v>772</v>
      </c>
      <c r="J4006" s="264" t="s">
        <v>4426</v>
      </c>
      <c r="K4006" s="264" t="s">
        <v>23173</v>
      </c>
    </row>
    <row r="4007" spans="1:11" ht="25.5" x14ac:dyDescent="0.2">
      <c r="A4007" s="261">
        <v>96813</v>
      </c>
      <c r="B4007" s="262" t="s">
        <v>9728</v>
      </c>
      <c r="C4007" s="263" t="s">
        <v>772</v>
      </c>
      <c r="D4007" s="264" t="s">
        <v>8975</v>
      </c>
      <c r="F4007" s="266"/>
      <c r="G4007" s="261" t="s">
        <v>23174</v>
      </c>
      <c r="H4007" s="262" t="s">
        <v>9728</v>
      </c>
      <c r="I4007" s="263" t="s">
        <v>772</v>
      </c>
      <c r="J4007" s="264" t="s">
        <v>8975</v>
      </c>
      <c r="K4007" s="264" t="s">
        <v>8663</v>
      </c>
    </row>
    <row r="4008" spans="1:11" ht="25.5" x14ac:dyDescent="0.2">
      <c r="A4008" s="261">
        <v>96814</v>
      </c>
      <c r="B4008" s="262" t="s">
        <v>9730</v>
      </c>
      <c r="C4008" s="263" t="s">
        <v>772</v>
      </c>
      <c r="D4008" s="264" t="s">
        <v>6456</v>
      </c>
      <c r="F4008" s="266"/>
      <c r="G4008" s="261" t="s">
        <v>23175</v>
      </c>
      <c r="H4008" s="262" t="s">
        <v>9730</v>
      </c>
      <c r="I4008" s="263" t="s">
        <v>772</v>
      </c>
      <c r="J4008" s="264" t="s">
        <v>6456</v>
      </c>
      <c r="K4008" s="264" t="s">
        <v>22073</v>
      </c>
    </row>
    <row r="4009" spans="1:11" ht="25.5" x14ac:dyDescent="0.2">
      <c r="A4009" s="261">
        <v>96815</v>
      </c>
      <c r="B4009" s="262" t="s">
        <v>9731</v>
      </c>
      <c r="C4009" s="263" t="s">
        <v>772</v>
      </c>
      <c r="D4009" s="264" t="s">
        <v>18734</v>
      </c>
      <c r="F4009" s="266"/>
      <c r="G4009" s="261" t="s">
        <v>23176</v>
      </c>
      <c r="H4009" s="262" t="s">
        <v>9731</v>
      </c>
      <c r="I4009" s="263" t="s">
        <v>772</v>
      </c>
      <c r="J4009" s="264" t="s">
        <v>18734</v>
      </c>
      <c r="K4009" s="264" t="s">
        <v>23177</v>
      </c>
    </row>
    <row r="4010" spans="1:11" ht="25.5" x14ac:dyDescent="0.2">
      <c r="A4010" s="261">
        <v>96816</v>
      </c>
      <c r="B4010" s="262" t="s">
        <v>9733</v>
      </c>
      <c r="C4010" s="263" t="s">
        <v>772</v>
      </c>
      <c r="D4010" s="264" t="s">
        <v>17422</v>
      </c>
      <c r="F4010" s="266"/>
      <c r="G4010" s="261" t="s">
        <v>23178</v>
      </c>
      <c r="H4010" s="262" t="s">
        <v>9733</v>
      </c>
      <c r="I4010" s="263" t="s">
        <v>772</v>
      </c>
      <c r="J4010" s="264" t="s">
        <v>17422</v>
      </c>
      <c r="K4010" s="264" t="s">
        <v>6794</v>
      </c>
    </row>
    <row r="4011" spans="1:11" ht="25.5" x14ac:dyDescent="0.2">
      <c r="A4011" s="261">
        <v>96817</v>
      </c>
      <c r="B4011" s="262" t="s">
        <v>9734</v>
      </c>
      <c r="C4011" s="263" t="s">
        <v>772</v>
      </c>
      <c r="D4011" s="264" t="s">
        <v>23179</v>
      </c>
      <c r="F4011" s="266"/>
      <c r="G4011" s="261" t="s">
        <v>23180</v>
      </c>
      <c r="H4011" s="262" t="s">
        <v>9734</v>
      </c>
      <c r="I4011" s="263" t="s">
        <v>772</v>
      </c>
      <c r="J4011" s="264" t="s">
        <v>23179</v>
      </c>
      <c r="K4011" s="264" t="s">
        <v>9394</v>
      </c>
    </row>
    <row r="4012" spans="1:11" ht="25.5" x14ac:dyDescent="0.2">
      <c r="A4012" s="261">
        <v>96818</v>
      </c>
      <c r="B4012" s="262" t="s">
        <v>9736</v>
      </c>
      <c r="C4012" s="263" t="s">
        <v>772</v>
      </c>
      <c r="D4012" s="264" t="s">
        <v>9117</v>
      </c>
      <c r="F4012" s="266"/>
      <c r="G4012" s="261" t="s">
        <v>23181</v>
      </c>
      <c r="H4012" s="262" t="s">
        <v>9736</v>
      </c>
      <c r="I4012" s="263" t="s">
        <v>772</v>
      </c>
      <c r="J4012" s="264" t="s">
        <v>9117</v>
      </c>
      <c r="K4012" s="264" t="s">
        <v>12324</v>
      </c>
    </row>
    <row r="4013" spans="1:11" ht="25.5" x14ac:dyDescent="0.2">
      <c r="A4013" s="261">
        <v>96819</v>
      </c>
      <c r="B4013" s="262" t="s">
        <v>9737</v>
      </c>
      <c r="C4013" s="263" t="s">
        <v>772</v>
      </c>
      <c r="D4013" s="264" t="s">
        <v>9117</v>
      </c>
      <c r="F4013" s="266"/>
      <c r="G4013" s="261" t="s">
        <v>23182</v>
      </c>
      <c r="H4013" s="262" t="s">
        <v>9737</v>
      </c>
      <c r="I4013" s="263" t="s">
        <v>772</v>
      </c>
      <c r="J4013" s="264" t="s">
        <v>9117</v>
      </c>
      <c r="K4013" s="264" t="s">
        <v>12324</v>
      </c>
    </row>
    <row r="4014" spans="1:11" ht="25.5" x14ac:dyDescent="0.2">
      <c r="A4014" s="261">
        <v>96820</v>
      </c>
      <c r="B4014" s="262" t="s">
        <v>9738</v>
      </c>
      <c r="C4014" s="263" t="s">
        <v>772</v>
      </c>
      <c r="D4014" s="264" t="s">
        <v>23183</v>
      </c>
      <c r="F4014" s="266"/>
      <c r="G4014" s="261" t="s">
        <v>23184</v>
      </c>
      <c r="H4014" s="262" t="s">
        <v>9738</v>
      </c>
      <c r="I4014" s="263" t="s">
        <v>772</v>
      </c>
      <c r="J4014" s="264" t="s">
        <v>23183</v>
      </c>
      <c r="K4014" s="264" t="s">
        <v>12645</v>
      </c>
    </row>
    <row r="4015" spans="1:11" ht="25.5" x14ac:dyDescent="0.2">
      <c r="A4015" s="261">
        <v>96821</v>
      </c>
      <c r="B4015" s="262" t="s">
        <v>9739</v>
      </c>
      <c r="C4015" s="263" t="s">
        <v>772</v>
      </c>
      <c r="D4015" s="264" t="s">
        <v>8087</v>
      </c>
      <c r="F4015" s="266"/>
      <c r="G4015" s="261" t="s">
        <v>23185</v>
      </c>
      <c r="H4015" s="262" t="s">
        <v>9739</v>
      </c>
      <c r="I4015" s="263" t="s">
        <v>772</v>
      </c>
      <c r="J4015" s="264" t="s">
        <v>8087</v>
      </c>
      <c r="K4015" s="264" t="s">
        <v>10947</v>
      </c>
    </row>
    <row r="4016" spans="1:11" ht="25.5" x14ac:dyDescent="0.2">
      <c r="A4016" s="261">
        <v>96822</v>
      </c>
      <c r="B4016" s="262" t="s">
        <v>9741</v>
      </c>
      <c r="C4016" s="263" t="s">
        <v>772</v>
      </c>
      <c r="D4016" s="264" t="s">
        <v>11308</v>
      </c>
      <c r="F4016" s="266"/>
      <c r="G4016" s="261" t="s">
        <v>23186</v>
      </c>
      <c r="H4016" s="262" t="s">
        <v>9741</v>
      </c>
      <c r="I4016" s="263" t="s">
        <v>772</v>
      </c>
      <c r="J4016" s="264" t="s">
        <v>11308</v>
      </c>
      <c r="K4016" s="264" t="s">
        <v>16192</v>
      </c>
    </row>
    <row r="4017" spans="1:11" ht="25.5" x14ac:dyDescent="0.2">
      <c r="A4017" s="261">
        <v>96823</v>
      </c>
      <c r="B4017" s="262" t="s">
        <v>9743</v>
      </c>
      <c r="C4017" s="263" t="s">
        <v>772</v>
      </c>
      <c r="D4017" s="264" t="s">
        <v>8535</v>
      </c>
      <c r="F4017" s="266"/>
      <c r="G4017" s="261" t="s">
        <v>23187</v>
      </c>
      <c r="H4017" s="262" t="s">
        <v>9743</v>
      </c>
      <c r="I4017" s="263" t="s">
        <v>772</v>
      </c>
      <c r="J4017" s="264" t="s">
        <v>8535</v>
      </c>
      <c r="K4017" s="264" t="s">
        <v>11150</v>
      </c>
    </row>
    <row r="4018" spans="1:11" ht="25.5" x14ac:dyDescent="0.2">
      <c r="A4018" s="261">
        <v>96824</v>
      </c>
      <c r="B4018" s="262" t="s">
        <v>9745</v>
      </c>
      <c r="C4018" s="263" t="s">
        <v>772</v>
      </c>
      <c r="D4018" s="264" t="s">
        <v>14465</v>
      </c>
      <c r="F4018" s="266"/>
      <c r="G4018" s="261" t="s">
        <v>23188</v>
      </c>
      <c r="H4018" s="262" t="s">
        <v>9745</v>
      </c>
      <c r="I4018" s="263" t="s">
        <v>772</v>
      </c>
      <c r="J4018" s="264" t="s">
        <v>14465</v>
      </c>
      <c r="K4018" s="264" t="s">
        <v>12907</v>
      </c>
    </row>
    <row r="4019" spans="1:11" ht="25.5" x14ac:dyDescent="0.2">
      <c r="A4019" s="261">
        <v>96825</v>
      </c>
      <c r="B4019" s="262" t="s">
        <v>9746</v>
      </c>
      <c r="C4019" s="263" t="s">
        <v>772</v>
      </c>
      <c r="D4019" s="264" t="s">
        <v>13249</v>
      </c>
      <c r="F4019" s="266"/>
      <c r="G4019" s="261" t="s">
        <v>23189</v>
      </c>
      <c r="H4019" s="262" t="s">
        <v>9746</v>
      </c>
      <c r="I4019" s="263" t="s">
        <v>772</v>
      </c>
      <c r="J4019" s="264" t="s">
        <v>13249</v>
      </c>
      <c r="K4019" s="264" t="s">
        <v>23190</v>
      </c>
    </row>
    <row r="4020" spans="1:11" ht="25.5" x14ac:dyDescent="0.2">
      <c r="A4020" s="261">
        <v>96826</v>
      </c>
      <c r="B4020" s="262" t="s">
        <v>9747</v>
      </c>
      <c r="C4020" s="263" t="s">
        <v>772</v>
      </c>
      <c r="D4020" s="264" t="s">
        <v>23191</v>
      </c>
      <c r="F4020" s="266"/>
      <c r="G4020" s="261" t="s">
        <v>23192</v>
      </c>
      <c r="H4020" s="262" t="s">
        <v>9747</v>
      </c>
      <c r="I4020" s="263" t="s">
        <v>772</v>
      </c>
      <c r="J4020" s="264" t="s">
        <v>23191</v>
      </c>
      <c r="K4020" s="264" t="s">
        <v>13283</v>
      </c>
    </row>
    <row r="4021" spans="1:11" ht="25.5" x14ac:dyDescent="0.2">
      <c r="A4021" s="261">
        <v>96827</v>
      </c>
      <c r="B4021" s="262" t="s">
        <v>9748</v>
      </c>
      <c r="C4021" s="263" t="s">
        <v>772</v>
      </c>
      <c r="D4021" s="264" t="s">
        <v>17261</v>
      </c>
      <c r="F4021" s="266"/>
      <c r="G4021" s="261" t="s">
        <v>23193</v>
      </c>
      <c r="H4021" s="262" t="s">
        <v>9748</v>
      </c>
      <c r="I4021" s="263" t="s">
        <v>772</v>
      </c>
      <c r="J4021" s="264" t="s">
        <v>17261</v>
      </c>
      <c r="K4021" s="264" t="s">
        <v>14120</v>
      </c>
    </row>
    <row r="4022" spans="1:11" ht="25.5" x14ac:dyDescent="0.2">
      <c r="A4022" s="261">
        <v>96828</v>
      </c>
      <c r="B4022" s="262" t="s">
        <v>9750</v>
      </c>
      <c r="C4022" s="263" t="s">
        <v>772</v>
      </c>
      <c r="D4022" s="264" t="s">
        <v>12969</v>
      </c>
      <c r="F4022" s="266"/>
      <c r="G4022" s="261" t="s">
        <v>23194</v>
      </c>
      <c r="H4022" s="262" t="s">
        <v>9750</v>
      </c>
      <c r="I4022" s="263" t="s">
        <v>772</v>
      </c>
      <c r="J4022" s="264" t="s">
        <v>12969</v>
      </c>
      <c r="K4022" s="264" t="s">
        <v>12998</v>
      </c>
    </row>
    <row r="4023" spans="1:11" ht="25.5" x14ac:dyDescent="0.2">
      <c r="A4023" s="261">
        <v>96829</v>
      </c>
      <c r="B4023" s="262" t="s">
        <v>9752</v>
      </c>
      <c r="C4023" s="263" t="s">
        <v>772</v>
      </c>
      <c r="D4023" s="264" t="s">
        <v>14566</v>
      </c>
      <c r="F4023" s="266"/>
      <c r="G4023" s="261" t="s">
        <v>23195</v>
      </c>
      <c r="H4023" s="262" t="s">
        <v>9752</v>
      </c>
      <c r="I4023" s="263" t="s">
        <v>772</v>
      </c>
      <c r="J4023" s="264" t="s">
        <v>14566</v>
      </c>
      <c r="K4023" s="264" t="s">
        <v>12664</v>
      </c>
    </row>
    <row r="4024" spans="1:11" ht="25.5" x14ac:dyDescent="0.2">
      <c r="A4024" s="261">
        <v>96830</v>
      </c>
      <c r="B4024" s="262" t="s">
        <v>9754</v>
      </c>
      <c r="C4024" s="263" t="s">
        <v>772</v>
      </c>
      <c r="D4024" s="264" t="s">
        <v>23196</v>
      </c>
      <c r="F4024" s="266"/>
      <c r="G4024" s="261" t="s">
        <v>23197</v>
      </c>
      <c r="H4024" s="262" t="s">
        <v>9754</v>
      </c>
      <c r="I4024" s="263" t="s">
        <v>772</v>
      </c>
      <c r="J4024" s="264" t="s">
        <v>23196</v>
      </c>
      <c r="K4024" s="264" t="s">
        <v>11216</v>
      </c>
    </row>
    <row r="4025" spans="1:11" ht="25.5" x14ac:dyDescent="0.2">
      <c r="A4025" s="261">
        <v>96831</v>
      </c>
      <c r="B4025" s="262" t="s">
        <v>9755</v>
      </c>
      <c r="C4025" s="263" t="s">
        <v>772</v>
      </c>
      <c r="D4025" s="264" t="s">
        <v>5602</v>
      </c>
      <c r="F4025" s="266"/>
      <c r="G4025" s="261" t="s">
        <v>23198</v>
      </c>
      <c r="H4025" s="262" t="s">
        <v>9755</v>
      </c>
      <c r="I4025" s="263" t="s">
        <v>772</v>
      </c>
      <c r="J4025" s="264" t="s">
        <v>5602</v>
      </c>
      <c r="K4025" s="264" t="s">
        <v>13844</v>
      </c>
    </row>
    <row r="4026" spans="1:11" ht="25.5" x14ac:dyDescent="0.2">
      <c r="A4026" s="261">
        <v>96832</v>
      </c>
      <c r="B4026" s="262" t="s">
        <v>9756</v>
      </c>
      <c r="C4026" s="263" t="s">
        <v>772</v>
      </c>
      <c r="D4026" s="264" t="s">
        <v>12922</v>
      </c>
      <c r="F4026" s="266"/>
      <c r="G4026" s="261" t="s">
        <v>23199</v>
      </c>
      <c r="H4026" s="262" t="s">
        <v>9756</v>
      </c>
      <c r="I4026" s="263" t="s">
        <v>772</v>
      </c>
      <c r="J4026" s="264" t="s">
        <v>12922</v>
      </c>
      <c r="K4026" s="264" t="s">
        <v>16974</v>
      </c>
    </row>
    <row r="4027" spans="1:11" ht="25.5" x14ac:dyDescent="0.2">
      <c r="A4027" s="261">
        <v>96833</v>
      </c>
      <c r="B4027" s="262" t="s">
        <v>9758</v>
      </c>
      <c r="C4027" s="263" t="s">
        <v>772</v>
      </c>
      <c r="D4027" s="264" t="s">
        <v>11851</v>
      </c>
      <c r="F4027" s="266"/>
      <c r="G4027" s="261" t="s">
        <v>23200</v>
      </c>
      <c r="H4027" s="262" t="s">
        <v>9758</v>
      </c>
      <c r="I4027" s="263" t="s">
        <v>772</v>
      </c>
      <c r="J4027" s="264" t="s">
        <v>11851</v>
      </c>
      <c r="K4027" s="264" t="s">
        <v>8964</v>
      </c>
    </row>
    <row r="4028" spans="1:11" ht="25.5" x14ac:dyDescent="0.2">
      <c r="A4028" s="261">
        <v>96834</v>
      </c>
      <c r="B4028" s="262" t="s">
        <v>9759</v>
      </c>
      <c r="C4028" s="263" t="s">
        <v>772</v>
      </c>
      <c r="D4028" s="264" t="s">
        <v>23201</v>
      </c>
      <c r="F4028" s="266"/>
      <c r="G4028" s="261" t="s">
        <v>23202</v>
      </c>
      <c r="H4028" s="262" t="s">
        <v>9759</v>
      </c>
      <c r="I4028" s="263" t="s">
        <v>772</v>
      </c>
      <c r="J4028" s="264" t="s">
        <v>23201</v>
      </c>
      <c r="K4028" s="264" t="s">
        <v>23203</v>
      </c>
    </row>
    <row r="4029" spans="1:11" ht="25.5" x14ac:dyDescent="0.2">
      <c r="A4029" s="261">
        <v>96835</v>
      </c>
      <c r="B4029" s="262" t="s">
        <v>9760</v>
      </c>
      <c r="C4029" s="263" t="s">
        <v>772</v>
      </c>
      <c r="D4029" s="264" t="s">
        <v>9565</v>
      </c>
      <c r="F4029" s="266"/>
      <c r="G4029" s="261" t="s">
        <v>23204</v>
      </c>
      <c r="H4029" s="262" t="s">
        <v>9760</v>
      </c>
      <c r="I4029" s="263" t="s">
        <v>772</v>
      </c>
      <c r="J4029" s="264" t="s">
        <v>9565</v>
      </c>
      <c r="K4029" s="264" t="s">
        <v>23205</v>
      </c>
    </row>
    <row r="4030" spans="1:11" ht="25.5" x14ac:dyDescent="0.2">
      <c r="A4030" s="261">
        <v>96836</v>
      </c>
      <c r="B4030" s="262" t="s">
        <v>9761</v>
      </c>
      <c r="C4030" s="263" t="s">
        <v>772</v>
      </c>
      <c r="D4030" s="264" t="s">
        <v>20777</v>
      </c>
      <c r="F4030" s="266"/>
      <c r="G4030" s="261" t="s">
        <v>23206</v>
      </c>
      <c r="H4030" s="262" t="s">
        <v>9761</v>
      </c>
      <c r="I4030" s="263" t="s">
        <v>772</v>
      </c>
      <c r="J4030" s="264" t="s">
        <v>20777</v>
      </c>
      <c r="K4030" s="264" t="s">
        <v>10124</v>
      </c>
    </row>
    <row r="4031" spans="1:11" ht="25.5" x14ac:dyDescent="0.2">
      <c r="A4031" s="261">
        <v>96837</v>
      </c>
      <c r="B4031" s="262" t="s">
        <v>9762</v>
      </c>
      <c r="C4031" s="263" t="s">
        <v>772</v>
      </c>
      <c r="D4031" s="264" t="s">
        <v>15125</v>
      </c>
      <c r="F4031" s="266"/>
      <c r="G4031" s="261" t="s">
        <v>23207</v>
      </c>
      <c r="H4031" s="262" t="s">
        <v>9762</v>
      </c>
      <c r="I4031" s="263" t="s">
        <v>772</v>
      </c>
      <c r="J4031" s="264" t="s">
        <v>15125</v>
      </c>
      <c r="K4031" s="264" t="s">
        <v>12904</v>
      </c>
    </row>
    <row r="4032" spans="1:11" ht="25.5" x14ac:dyDescent="0.2">
      <c r="A4032" s="261">
        <v>96838</v>
      </c>
      <c r="B4032" s="262" t="s">
        <v>9763</v>
      </c>
      <c r="C4032" s="263" t="s">
        <v>772</v>
      </c>
      <c r="D4032" s="264" t="s">
        <v>6462</v>
      </c>
      <c r="F4032" s="266"/>
      <c r="G4032" s="261" t="s">
        <v>23208</v>
      </c>
      <c r="H4032" s="262" t="s">
        <v>9763</v>
      </c>
      <c r="I4032" s="263" t="s">
        <v>772</v>
      </c>
      <c r="J4032" s="264" t="s">
        <v>6462</v>
      </c>
      <c r="K4032" s="264" t="s">
        <v>16620</v>
      </c>
    </row>
    <row r="4033" spans="1:11" ht="25.5" x14ac:dyDescent="0.2">
      <c r="A4033" s="261">
        <v>96839</v>
      </c>
      <c r="B4033" s="262" t="s">
        <v>9764</v>
      </c>
      <c r="C4033" s="263" t="s">
        <v>772</v>
      </c>
      <c r="D4033" s="264" t="s">
        <v>14471</v>
      </c>
      <c r="F4033" s="266"/>
      <c r="G4033" s="261" t="s">
        <v>23209</v>
      </c>
      <c r="H4033" s="262" t="s">
        <v>9764</v>
      </c>
      <c r="I4033" s="263" t="s">
        <v>772</v>
      </c>
      <c r="J4033" s="264" t="s">
        <v>14471</v>
      </c>
      <c r="K4033" s="264" t="s">
        <v>14410</v>
      </c>
    </row>
    <row r="4034" spans="1:11" ht="25.5" x14ac:dyDescent="0.2">
      <c r="A4034" s="261">
        <v>96840</v>
      </c>
      <c r="B4034" s="262" t="s">
        <v>9766</v>
      </c>
      <c r="C4034" s="263" t="s">
        <v>772</v>
      </c>
      <c r="D4034" s="264" t="s">
        <v>23210</v>
      </c>
      <c r="F4034" s="266"/>
      <c r="G4034" s="261" t="s">
        <v>23211</v>
      </c>
      <c r="H4034" s="262" t="s">
        <v>9766</v>
      </c>
      <c r="I4034" s="263" t="s">
        <v>772</v>
      </c>
      <c r="J4034" s="264" t="s">
        <v>23210</v>
      </c>
      <c r="K4034" s="264" t="s">
        <v>7472</v>
      </c>
    </row>
    <row r="4035" spans="1:11" ht="25.5" x14ac:dyDescent="0.2">
      <c r="A4035" s="261">
        <v>96841</v>
      </c>
      <c r="B4035" s="262" t="s">
        <v>9768</v>
      </c>
      <c r="C4035" s="263" t="s">
        <v>772</v>
      </c>
      <c r="D4035" s="264" t="s">
        <v>9142</v>
      </c>
      <c r="F4035" s="266"/>
      <c r="G4035" s="261" t="s">
        <v>23212</v>
      </c>
      <c r="H4035" s="262" t="s">
        <v>9768</v>
      </c>
      <c r="I4035" s="263" t="s">
        <v>772</v>
      </c>
      <c r="J4035" s="264" t="s">
        <v>9142</v>
      </c>
      <c r="K4035" s="264" t="s">
        <v>11022</v>
      </c>
    </row>
    <row r="4036" spans="1:11" ht="25.5" x14ac:dyDescent="0.2">
      <c r="A4036" s="261">
        <v>96842</v>
      </c>
      <c r="B4036" s="262" t="s">
        <v>9769</v>
      </c>
      <c r="C4036" s="263" t="s">
        <v>772</v>
      </c>
      <c r="D4036" s="264" t="s">
        <v>14312</v>
      </c>
      <c r="F4036" s="266"/>
      <c r="G4036" s="261" t="s">
        <v>23213</v>
      </c>
      <c r="H4036" s="262" t="s">
        <v>9769</v>
      </c>
      <c r="I4036" s="263" t="s">
        <v>772</v>
      </c>
      <c r="J4036" s="264" t="s">
        <v>14312</v>
      </c>
      <c r="K4036" s="264" t="s">
        <v>14007</v>
      </c>
    </row>
    <row r="4037" spans="1:11" ht="25.5" x14ac:dyDescent="0.2">
      <c r="A4037" s="261">
        <v>96843</v>
      </c>
      <c r="B4037" s="262" t="s">
        <v>9771</v>
      </c>
      <c r="C4037" s="263" t="s">
        <v>772</v>
      </c>
      <c r="D4037" s="264" t="s">
        <v>9253</v>
      </c>
      <c r="F4037" s="266"/>
      <c r="G4037" s="261" t="s">
        <v>23214</v>
      </c>
      <c r="H4037" s="262" t="s">
        <v>9771</v>
      </c>
      <c r="I4037" s="263" t="s">
        <v>772</v>
      </c>
      <c r="J4037" s="264" t="s">
        <v>9253</v>
      </c>
      <c r="K4037" s="264" t="s">
        <v>23215</v>
      </c>
    </row>
    <row r="4038" spans="1:11" ht="25.5" x14ac:dyDescent="0.2">
      <c r="A4038" s="261">
        <v>96844</v>
      </c>
      <c r="B4038" s="262" t="s">
        <v>9773</v>
      </c>
      <c r="C4038" s="263" t="s">
        <v>772</v>
      </c>
      <c r="D4038" s="264" t="s">
        <v>13877</v>
      </c>
      <c r="F4038" s="266"/>
      <c r="G4038" s="261" t="s">
        <v>23216</v>
      </c>
      <c r="H4038" s="262" t="s">
        <v>9773</v>
      </c>
      <c r="I4038" s="263" t="s">
        <v>772</v>
      </c>
      <c r="J4038" s="264" t="s">
        <v>13877</v>
      </c>
      <c r="K4038" s="264" t="s">
        <v>4580</v>
      </c>
    </row>
    <row r="4039" spans="1:11" ht="25.5" x14ac:dyDescent="0.2">
      <c r="A4039" s="261">
        <v>96845</v>
      </c>
      <c r="B4039" s="262" t="s">
        <v>9774</v>
      </c>
      <c r="C4039" s="263" t="s">
        <v>772</v>
      </c>
      <c r="D4039" s="264" t="s">
        <v>11084</v>
      </c>
      <c r="F4039" s="266"/>
      <c r="G4039" s="261" t="s">
        <v>23217</v>
      </c>
      <c r="H4039" s="262" t="s">
        <v>9774</v>
      </c>
      <c r="I4039" s="263" t="s">
        <v>772</v>
      </c>
      <c r="J4039" s="264" t="s">
        <v>11084</v>
      </c>
      <c r="K4039" s="264" t="s">
        <v>11793</v>
      </c>
    </row>
    <row r="4040" spans="1:11" ht="25.5" x14ac:dyDescent="0.2">
      <c r="A4040" s="261">
        <v>96846</v>
      </c>
      <c r="B4040" s="262" t="s">
        <v>9776</v>
      </c>
      <c r="C4040" s="263" t="s">
        <v>772</v>
      </c>
      <c r="D4040" s="264" t="s">
        <v>12679</v>
      </c>
      <c r="F4040" s="266"/>
      <c r="G4040" s="261" t="s">
        <v>23218</v>
      </c>
      <c r="H4040" s="262" t="s">
        <v>9776</v>
      </c>
      <c r="I4040" s="263" t="s">
        <v>772</v>
      </c>
      <c r="J4040" s="264" t="s">
        <v>12679</v>
      </c>
      <c r="K4040" s="264" t="s">
        <v>23219</v>
      </c>
    </row>
    <row r="4041" spans="1:11" ht="25.5" x14ac:dyDescent="0.2">
      <c r="A4041" s="261">
        <v>96847</v>
      </c>
      <c r="B4041" s="262" t="s">
        <v>9778</v>
      </c>
      <c r="C4041" s="263" t="s">
        <v>772</v>
      </c>
      <c r="D4041" s="264" t="s">
        <v>9022</v>
      </c>
      <c r="F4041" s="266"/>
      <c r="G4041" s="261" t="s">
        <v>23220</v>
      </c>
      <c r="H4041" s="262" t="s">
        <v>9778</v>
      </c>
      <c r="I4041" s="263" t="s">
        <v>772</v>
      </c>
      <c r="J4041" s="264" t="s">
        <v>9022</v>
      </c>
      <c r="K4041" s="264" t="s">
        <v>15028</v>
      </c>
    </row>
    <row r="4042" spans="1:11" ht="25.5" x14ac:dyDescent="0.2">
      <c r="A4042" s="261">
        <v>96848</v>
      </c>
      <c r="B4042" s="262" t="s">
        <v>9779</v>
      </c>
      <c r="C4042" s="263" t="s">
        <v>772</v>
      </c>
      <c r="D4042" s="264" t="s">
        <v>23221</v>
      </c>
      <c r="F4042" s="266"/>
      <c r="G4042" s="261" t="s">
        <v>23222</v>
      </c>
      <c r="H4042" s="262" t="s">
        <v>9779</v>
      </c>
      <c r="I4042" s="263" t="s">
        <v>772</v>
      </c>
      <c r="J4042" s="264" t="s">
        <v>23221</v>
      </c>
      <c r="K4042" s="264" t="s">
        <v>14126</v>
      </c>
    </row>
    <row r="4043" spans="1:11" ht="25.5" x14ac:dyDescent="0.2">
      <c r="A4043" s="261">
        <v>96849</v>
      </c>
      <c r="B4043" s="262" t="s">
        <v>9781</v>
      </c>
      <c r="C4043" s="263" t="s">
        <v>772</v>
      </c>
      <c r="D4043" s="264" t="s">
        <v>12515</v>
      </c>
      <c r="F4043" s="266"/>
      <c r="G4043" s="261" t="s">
        <v>23223</v>
      </c>
      <c r="H4043" s="262" t="s">
        <v>9781</v>
      </c>
      <c r="I4043" s="263" t="s">
        <v>772</v>
      </c>
      <c r="J4043" s="264" t="s">
        <v>12515</v>
      </c>
      <c r="K4043" s="264" t="s">
        <v>11367</v>
      </c>
    </row>
    <row r="4044" spans="1:11" ht="25.5" x14ac:dyDescent="0.2">
      <c r="A4044" s="261">
        <v>96850</v>
      </c>
      <c r="B4044" s="262" t="s">
        <v>9782</v>
      </c>
      <c r="C4044" s="263" t="s">
        <v>772</v>
      </c>
      <c r="D4044" s="264" t="s">
        <v>7840</v>
      </c>
      <c r="F4044" s="266"/>
      <c r="G4044" s="261" t="s">
        <v>23224</v>
      </c>
      <c r="H4044" s="262" t="s">
        <v>9782</v>
      </c>
      <c r="I4044" s="263" t="s">
        <v>772</v>
      </c>
      <c r="J4044" s="264" t="s">
        <v>7840</v>
      </c>
      <c r="K4044" s="264" t="s">
        <v>6546</v>
      </c>
    </row>
    <row r="4045" spans="1:11" ht="25.5" x14ac:dyDescent="0.2">
      <c r="A4045" s="261">
        <v>96851</v>
      </c>
      <c r="B4045" s="262" t="s">
        <v>9783</v>
      </c>
      <c r="C4045" s="263" t="s">
        <v>772</v>
      </c>
      <c r="D4045" s="264" t="s">
        <v>14704</v>
      </c>
      <c r="F4045" s="266"/>
      <c r="G4045" s="261" t="s">
        <v>23225</v>
      </c>
      <c r="H4045" s="262" t="s">
        <v>9783</v>
      </c>
      <c r="I4045" s="263" t="s">
        <v>772</v>
      </c>
      <c r="J4045" s="264" t="s">
        <v>14704</v>
      </c>
      <c r="K4045" s="264" t="s">
        <v>9315</v>
      </c>
    </row>
    <row r="4046" spans="1:11" ht="25.5" x14ac:dyDescent="0.2">
      <c r="A4046" s="261">
        <v>96852</v>
      </c>
      <c r="B4046" s="262" t="s">
        <v>9784</v>
      </c>
      <c r="C4046" s="263" t="s">
        <v>772</v>
      </c>
      <c r="D4046" s="264" t="s">
        <v>4202</v>
      </c>
      <c r="F4046" s="266"/>
      <c r="G4046" s="261" t="s">
        <v>23226</v>
      </c>
      <c r="H4046" s="262" t="s">
        <v>9784</v>
      </c>
      <c r="I4046" s="263" t="s">
        <v>772</v>
      </c>
      <c r="J4046" s="264" t="s">
        <v>4202</v>
      </c>
      <c r="K4046" s="264" t="s">
        <v>11126</v>
      </c>
    </row>
    <row r="4047" spans="1:11" ht="25.5" x14ac:dyDescent="0.2">
      <c r="A4047" s="261">
        <v>96853</v>
      </c>
      <c r="B4047" s="262" t="s">
        <v>9785</v>
      </c>
      <c r="C4047" s="263" t="s">
        <v>772</v>
      </c>
      <c r="D4047" s="264" t="s">
        <v>14318</v>
      </c>
      <c r="F4047" s="266"/>
      <c r="G4047" s="261" t="s">
        <v>23227</v>
      </c>
      <c r="H4047" s="262" t="s">
        <v>9785</v>
      </c>
      <c r="I4047" s="263" t="s">
        <v>772</v>
      </c>
      <c r="J4047" s="264" t="s">
        <v>14318</v>
      </c>
      <c r="K4047" s="264" t="s">
        <v>23228</v>
      </c>
    </row>
    <row r="4048" spans="1:11" ht="25.5" x14ac:dyDescent="0.2">
      <c r="A4048" s="261">
        <v>96854</v>
      </c>
      <c r="B4048" s="262" t="s">
        <v>9786</v>
      </c>
      <c r="C4048" s="263" t="s">
        <v>772</v>
      </c>
      <c r="D4048" s="264" t="s">
        <v>23229</v>
      </c>
      <c r="F4048" s="266"/>
      <c r="G4048" s="261" t="s">
        <v>23230</v>
      </c>
      <c r="H4048" s="262" t="s">
        <v>9786</v>
      </c>
      <c r="I4048" s="263" t="s">
        <v>772</v>
      </c>
      <c r="J4048" s="264" t="s">
        <v>23229</v>
      </c>
      <c r="K4048" s="264" t="s">
        <v>23231</v>
      </c>
    </row>
    <row r="4049" spans="1:11" ht="25.5" x14ac:dyDescent="0.2">
      <c r="A4049" s="261">
        <v>96855</v>
      </c>
      <c r="B4049" s="262" t="s">
        <v>9787</v>
      </c>
      <c r="C4049" s="263" t="s">
        <v>772</v>
      </c>
      <c r="D4049" s="264" t="s">
        <v>11329</v>
      </c>
      <c r="F4049" s="266"/>
      <c r="G4049" s="261" t="s">
        <v>23232</v>
      </c>
      <c r="H4049" s="262" t="s">
        <v>9787</v>
      </c>
      <c r="I4049" s="263" t="s">
        <v>772</v>
      </c>
      <c r="J4049" s="264" t="s">
        <v>11329</v>
      </c>
      <c r="K4049" s="264" t="s">
        <v>13229</v>
      </c>
    </row>
    <row r="4050" spans="1:11" ht="25.5" x14ac:dyDescent="0.2">
      <c r="A4050" s="261">
        <v>96856</v>
      </c>
      <c r="B4050" s="262" t="s">
        <v>9788</v>
      </c>
      <c r="C4050" s="263" t="s">
        <v>772</v>
      </c>
      <c r="D4050" s="264" t="s">
        <v>14411</v>
      </c>
      <c r="F4050" s="266"/>
      <c r="G4050" s="261" t="s">
        <v>23233</v>
      </c>
      <c r="H4050" s="262" t="s">
        <v>9788</v>
      </c>
      <c r="I4050" s="263" t="s">
        <v>772</v>
      </c>
      <c r="J4050" s="264" t="s">
        <v>14411</v>
      </c>
      <c r="K4050" s="264" t="s">
        <v>11349</v>
      </c>
    </row>
    <row r="4051" spans="1:11" ht="25.5" x14ac:dyDescent="0.2">
      <c r="A4051" s="261">
        <v>96857</v>
      </c>
      <c r="B4051" s="262" t="s">
        <v>9789</v>
      </c>
      <c r="C4051" s="263" t="s">
        <v>772</v>
      </c>
      <c r="D4051" s="264" t="s">
        <v>23234</v>
      </c>
      <c r="F4051" s="266"/>
      <c r="G4051" s="261" t="s">
        <v>23235</v>
      </c>
      <c r="H4051" s="262" t="s">
        <v>9789</v>
      </c>
      <c r="I4051" s="263" t="s">
        <v>772</v>
      </c>
      <c r="J4051" s="264" t="s">
        <v>23234</v>
      </c>
      <c r="K4051" s="264" t="s">
        <v>14773</v>
      </c>
    </row>
    <row r="4052" spans="1:11" ht="25.5" x14ac:dyDescent="0.2">
      <c r="A4052" s="261">
        <v>96858</v>
      </c>
      <c r="B4052" s="262" t="s">
        <v>9791</v>
      </c>
      <c r="C4052" s="263" t="s">
        <v>772</v>
      </c>
      <c r="D4052" s="264" t="s">
        <v>23236</v>
      </c>
      <c r="F4052" s="266"/>
      <c r="G4052" s="261" t="s">
        <v>23237</v>
      </c>
      <c r="H4052" s="262" t="s">
        <v>9791</v>
      </c>
      <c r="I4052" s="263" t="s">
        <v>772</v>
      </c>
      <c r="J4052" s="264" t="s">
        <v>23236</v>
      </c>
      <c r="K4052" s="264" t="s">
        <v>23221</v>
      </c>
    </row>
    <row r="4053" spans="1:11" ht="25.5" x14ac:dyDescent="0.2">
      <c r="A4053" s="261">
        <v>96859</v>
      </c>
      <c r="B4053" s="262" t="s">
        <v>9793</v>
      </c>
      <c r="C4053" s="263" t="s">
        <v>772</v>
      </c>
      <c r="D4053" s="264" t="s">
        <v>14276</v>
      </c>
      <c r="F4053" s="266"/>
      <c r="G4053" s="261" t="s">
        <v>23238</v>
      </c>
      <c r="H4053" s="262" t="s">
        <v>9793</v>
      </c>
      <c r="I4053" s="263" t="s">
        <v>772</v>
      </c>
      <c r="J4053" s="264" t="s">
        <v>14276</v>
      </c>
      <c r="K4053" s="264" t="s">
        <v>23239</v>
      </c>
    </row>
    <row r="4054" spans="1:11" ht="25.5" x14ac:dyDescent="0.2">
      <c r="A4054" s="261">
        <v>96860</v>
      </c>
      <c r="B4054" s="262" t="s">
        <v>9794</v>
      </c>
      <c r="C4054" s="263" t="s">
        <v>772</v>
      </c>
      <c r="D4054" s="264" t="s">
        <v>12688</v>
      </c>
      <c r="F4054" s="266"/>
      <c r="G4054" s="261" t="s">
        <v>23240</v>
      </c>
      <c r="H4054" s="262" t="s">
        <v>9794</v>
      </c>
      <c r="I4054" s="263" t="s">
        <v>772</v>
      </c>
      <c r="J4054" s="264" t="s">
        <v>12688</v>
      </c>
      <c r="K4054" s="264" t="s">
        <v>12315</v>
      </c>
    </row>
    <row r="4055" spans="1:11" ht="25.5" x14ac:dyDescent="0.2">
      <c r="A4055" s="261">
        <v>96861</v>
      </c>
      <c r="B4055" s="262" t="s">
        <v>9796</v>
      </c>
      <c r="C4055" s="263" t="s">
        <v>772</v>
      </c>
      <c r="D4055" s="264" t="s">
        <v>5086</v>
      </c>
      <c r="F4055" s="266"/>
      <c r="G4055" s="261" t="s">
        <v>23241</v>
      </c>
      <c r="H4055" s="262" t="s">
        <v>9796</v>
      </c>
      <c r="I4055" s="263" t="s">
        <v>772</v>
      </c>
      <c r="J4055" s="264" t="s">
        <v>5086</v>
      </c>
      <c r="K4055" s="264" t="s">
        <v>9027</v>
      </c>
    </row>
    <row r="4056" spans="1:11" ht="25.5" x14ac:dyDescent="0.2">
      <c r="A4056" s="261">
        <v>96862</v>
      </c>
      <c r="B4056" s="262" t="s">
        <v>9797</v>
      </c>
      <c r="C4056" s="263" t="s">
        <v>772</v>
      </c>
      <c r="D4056" s="264" t="s">
        <v>12260</v>
      </c>
      <c r="F4056" s="266"/>
      <c r="G4056" s="261" t="s">
        <v>23242</v>
      </c>
      <c r="H4056" s="262" t="s">
        <v>9797</v>
      </c>
      <c r="I4056" s="263" t="s">
        <v>772</v>
      </c>
      <c r="J4056" s="264" t="s">
        <v>12260</v>
      </c>
      <c r="K4056" s="264" t="s">
        <v>8669</v>
      </c>
    </row>
    <row r="4057" spans="1:11" ht="25.5" x14ac:dyDescent="0.2">
      <c r="A4057" s="261">
        <v>96863</v>
      </c>
      <c r="B4057" s="262" t="s">
        <v>9798</v>
      </c>
      <c r="C4057" s="263" t="s">
        <v>772</v>
      </c>
      <c r="D4057" s="264" t="s">
        <v>13197</v>
      </c>
      <c r="F4057" s="266"/>
      <c r="G4057" s="261" t="s">
        <v>23243</v>
      </c>
      <c r="H4057" s="262" t="s">
        <v>9798</v>
      </c>
      <c r="I4057" s="263" t="s">
        <v>772</v>
      </c>
      <c r="J4057" s="264" t="s">
        <v>13197</v>
      </c>
      <c r="K4057" s="264" t="s">
        <v>23244</v>
      </c>
    </row>
    <row r="4058" spans="1:11" ht="25.5" x14ac:dyDescent="0.2">
      <c r="A4058" s="261">
        <v>96864</v>
      </c>
      <c r="B4058" s="262" t="s">
        <v>9799</v>
      </c>
      <c r="C4058" s="263" t="s">
        <v>772</v>
      </c>
      <c r="D4058" s="264" t="s">
        <v>15209</v>
      </c>
      <c r="F4058" s="266"/>
      <c r="G4058" s="261" t="s">
        <v>23245</v>
      </c>
      <c r="H4058" s="262" t="s">
        <v>9799</v>
      </c>
      <c r="I4058" s="263" t="s">
        <v>772</v>
      </c>
      <c r="J4058" s="264" t="s">
        <v>15209</v>
      </c>
      <c r="K4058" s="264" t="s">
        <v>22784</v>
      </c>
    </row>
    <row r="4059" spans="1:11" ht="25.5" x14ac:dyDescent="0.2">
      <c r="A4059" s="261">
        <v>96865</v>
      </c>
      <c r="B4059" s="262" t="s">
        <v>9800</v>
      </c>
      <c r="C4059" s="263" t="s">
        <v>772</v>
      </c>
      <c r="D4059" s="264" t="s">
        <v>14275</v>
      </c>
      <c r="F4059" s="266"/>
      <c r="G4059" s="261" t="s">
        <v>23246</v>
      </c>
      <c r="H4059" s="262" t="s">
        <v>9800</v>
      </c>
      <c r="I4059" s="263" t="s">
        <v>772</v>
      </c>
      <c r="J4059" s="264" t="s">
        <v>14275</v>
      </c>
      <c r="K4059" s="264" t="s">
        <v>23247</v>
      </c>
    </row>
    <row r="4060" spans="1:11" ht="25.5" x14ac:dyDescent="0.2">
      <c r="A4060" s="261">
        <v>96866</v>
      </c>
      <c r="B4060" s="262" t="s">
        <v>9802</v>
      </c>
      <c r="C4060" s="263" t="s">
        <v>772</v>
      </c>
      <c r="D4060" s="264" t="s">
        <v>23248</v>
      </c>
      <c r="F4060" s="266"/>
      <c r="G4060" s="261" t="s">
        <v>23249</v>
      </c>
      <c r="H4060" s="262" t="s">
        <v>9802</v>
      </c>
      <c r="I4060" s="263" t="s">
        <v>772</v>
      </c>
      <c r="J4060" s="264" t="s">
        <v>23248</v>
      </c>
      <c r="K4060" s="264" t="s">
        <v>10671</v>
      </c>
    </row>
    <row r="4061" spans="1:11" ht="25.5" x14ac:dyDescent="0.2">
      <c r="A4061" s="261">
        <v>96867</v>
      </c>
      <c r="B4061" s="262" t="s">
        <v>9803</v>
      </c>
      <c r="C4061" s="263" t="s">
        <v>772</v>
      </c>
      <c r="D4061" s="264" t="s">
        <v>21396</v>
      </c>
      <c r="F4061" s="266"/>
      <c r="G4061" s="261" t="s">
        <v>23250</v>
      </c>
      <c r="H4061" s="262" t="s">
        <v>9803</v>
      </c>
      <c r="I4061" s="263" t="s">
        <v>772</v>
      </c>
      <c r="J4061" s="264" t="s">
        <v>21396</v>
      </c>
      <c r="K4061" s="264" t="s">
        <v>23251</v>
      </c>
    </row>
    <row r="4062" spans="1:11" ht="25.5" x14ac:dyDescent="0.2">
      <c r="A4062" s="261">
        <v>96868</v>
      </c>
      <c r="B4062" s="262" t="s">
        <v>9804</v>
      </c>
      <c r="C4062" s="263" t="s">
        <v>772</v>
      </c>
      <c r="D4062" s="264" t="s">
        <v>23252</v>
      </c>
      <c r="F4062" s="266"/>
      <c r="G4062" s="261" t="s">
        <v>23253</v>
      </c>
      <c r="H4062" s="262" t="s">
        <v>9804</v>
      </c>
      <c r="I4062" s="263" t="s">
        <v>772</v>
      </c>
      <c r="J4062" s="264" t="s">
        <v>23252</v>
      </c>
      <c r="K4062" s="264" t="s">
        <v>14917</v>
      </c>
    </row>
    <row r="4063" spans="1:11" ht="25.5" x14ac:dyDescent="0.2">
      <c r="A4063" s="261">
        <v>96869</v>
      </c>
      <c r="B4063" s="262" t="s">
        <v>9806</v>
      </c>
      <c r="C4063" s="263" t="s">
        <v>772</v>
      </c>
      <c r="D4063" s="264" t="s">
        <v>23254</v>
      </c>
      <c r="F4063" s="266"/>
      <c r="G4063" s="261" t="s">
        <v>23255</v>
      </c>
      <c r="H4063" s="262" t="s">
        <v>9806</v>
      </c>
      <c r="I4063" s="263" t="s">
        <v>772</v>
      </c>
      <c r="J4063" s="264" t="s">
        <v>23254</v>
      </c>
      <c r="K4063" s="264" t="s">
        <v>14268</v>
      </c>
    </row>
    <row r="4064" spans="1:11" ht="12.75" x14ac:dyDescent="0.2">
      <c r="A4064" s="261">
        <v>96870</v>
      </c>
      <c r="B4064" s="262" t="s">
        <v>9807</v>
      </c>
      <c r="C4064" s="263" t="s">
        <v>772</v>
      </c>
      <c r="D4064" s="264" t="s">
        <v>14263</v>
      </c>
      <c r="F4064" s="266"/>
      <c r="G4064" s="261" t="s">
        <v>23256</v>
      </c>
      <c r="H4064" s="262" t="s">
        <v>9807</v>
      </c>
      <c r="I4064" s="263" t="s">
        <v>772</v>
      </c>
      <c r="J4064" s="264" t="s">
        <v>14263</v>
      </c>
      <c r="K4064" s="264" t="s">
        <v>14495</v>
      </c>
    </row>
    <row r="4065" spans="1:11" ht="25.5" x14ac:dyDescent="0.2">
      <c r="A4065" s="261">
        <v>96871</v>
      </c>
      <c r="B4065" s="262" t="s">
        <v>9808</v>
      </c>
      <c r="C4065" s="263" t="s">
        <v>772</v>
      </c>
      <c r="D4065" s="264" t="s">
        <v>14623</v>
      </c>
      <c r="F4065" s="266"/>
      <c r="G4065" s="261" t="s">
        <v>23257</v>
      </c>
      <c r="H4065" s="262" t="s">
        <v>9808</v>
      </c>
      <c r="I4065" s="263" t="s">
        <v>772</v>
      </c>
      <c r="J4065" s="264" t="s">
        <v>14623</v>
      </c>
      <c r="K4065" s="264" t="s">
        <v>23258</v>
      </c>
    </row>
    <row r="4066" spans="1:11" ht="25.5" x14ac:dyDescent="0.2">
      <c r="A4066" s="261">
        <v>96872</v>
      </c>
      <c r="B4066" s="262" t="s">
        <v>9809</v>
      </c>
      <c r="C4066" s="263" t="s">
        <v>772</v>
      </c>
      <c r="D4066" s="264" t="s">
        <v>23259</v>
      </c>
      <c r="F4066" s="266"/>
      <c r="G4066" s="261" t="s">
        <v>23260</v>
      </c>
      <c r="H4066" s="262" t="s">
        <v>9809</v>
      </c>
      <c r="I4066" s="263" t="s">
        <v>772</v>
      </c>
      <c r="J4066" s="264" t="s">
        <v>23259</v>
      </c>
      <c r="K4066" s="264" t="s">
        <v>14003</v>
      </c>
    </row>
    <row r="4067" spans="1:11" ht="25.5" x14ac:dyDescent="0.2">
      <c r="A4067" s="261">
        <v>96873</v>
      </c>
      <c r="B4067" s="262" t="s">
        <v>9810</v>
      </c>
      <c r="C4067" s="263" t="s">
        <v>772</v>
      </c>
      <c r="D4067" s="264" t="s">
        <v>23261</v>
      </c>
      <c r="F4067" s="266"/>
      <c r="G4067" s="261" t="s">
        <v>23262</v>
      </c>
      <c r="H4067" s="262" t="s">
        <v>9810</v>
      </c>
      <c r="I4067" s="263" t="s">
        <v>772</v>
      </c>
      <c r="J4067" s="264" t="s">
        <v>23261</v>
      </c>
      <c r="K4067" s="264" t="s">
        <v>23263</v>
      </c>
    </row>
    <row r="4068" spans="1:11" ht="25.5" x14ac:dyDescent="0.2">
      <c r="A4068" s="261">
        <v>96874</v>
      </c>
      <c r="B4068" s="262" t="s">
        <v>9811</v>
      </c>
      <c r="C4068" s="263" t="s">
        <v>772</v>
      </c>
      <c r="D4068" s="264" t="s">
        <v>14449</v>
      </c>
      <c r="F4068" s="266"/>
      <c r="G4068" s="261" t="s">
        <v>23264</v>
      </c>
      <c r="H4068" s="262" t="s">
        <v>9811</v>
      </c>
      <c r="I4068" s="263" t="s">
        <v>772</v>
      </c>
      <c r="J4068" s="264" t="s">
        <v>14449</v>
      </c>
      <c r="K4068" s="264" t="s">
        <v>23265</v>
      </c>
    </row>
    <row r="4069" spans="1:11" ht="25.5" x14ac:dyDescent="0.2">
      <c r="A4069" s="261">
        <v>96875</v>
      </c>
      <c r="B4069" s="262" t="s">
        <v>9812</v>
      </c>
      <c r="C4069" s="263" t="s">
        <v>772</v>
      </c>
      <c r="D4069" s="264" t="s">
        <v>23266</v>
      </c>
      <c r="F4069" s="266"/>
      <c r="G4069" s="261" t="s">
        <v>23267</v>
      </c>
      <c r="H4069" s="262" t="s">
        <v>9812</v>
      </c>
      <c r="I4069" s="263" t="s">
        <v>772</v>
      </c>
      <c r="J4069" s="264" t="s">
        <v>23266</v>
      </c>
      <c r="K4069" s="264" t="s">
        <v>23268</v>
      </c>
    </row>
    <row r="4070" spans="1:11" ht="25.5" x14ac:dyDescent="0.2">
      <c r="A4070" s="261">
        <v>96876</v>
      </c>
      <c r="B4070" s="262" t="s">
        <v>9813</v>
      </c>
      <c r="C4070" s="263" t="s">
        <v>772</v>
      </c>
      <c r="D4070" s="264" t="s">
        <v>23269</v>
      </c>
      <c r="F4070" s="266"/>
      <c r="G4070" s="261" t="s">
        <v>23270</v>
      </c>
      <c r="H4070" s="262" t="s">
        <v>9813</v>
      </c>
      <c r="I4070" s="263" t="s">
        <v>772</v>
      </c>
      <c r="J4070" s="264" t="s">
        <v>23269</v>
      </c>
      <c r="K4070" s="264" t="s">
        <v>23271</v>
      </c>
    </row>
    <row r="4071" spans="1:11" ht="25.5" x14ac:dyDescent="0.2">
      <c r="A4071" s="261">
        <v>96877</v>
      </c>
      <c r="B4071" s="262" t="s">
        <v>9814</v>
      </c>
      <c r="C4071" s="263" t="s">
        <v>772</v>
      </c>
      <c r="D4071" s="264" t="s">
        <v>16539</v>
      </c>
      <c r="F4071" s="266"/>
      <c r="G4071" s="261" t="s">
        <v>23272</v>
      </c>
      <c r="H4071" s="262" t="s">
        <v>9814</v>
      </c>
      <c r="I4071" s="263" t="s">
        <v>772</v>
      </c>
      <c r="J4071" s="264" t="s">
        <v>16539</v>
      </c>
      <c r="K4071" s="264" t="s">
        <v>23273</v>
      </c>
    </row>
    <row r="4072" spans="1:11" ht="25.5" x14ac:dyDescent="0.2">
      <c r="A4072" s="261">
        <v>96878</v>
      </c>
      <c r="B4072" s="262" t="s">
        <v>9815</v>
      </c>
      <c r="C4072" s="263" t="s">
        <v>772</v>
      </c>
      <c r="D4072" s="264" t="s">
        <v>23274</v>
      </c>
      <c r="F4072" s="266"/>
      <c r="G4072" s="261" t="s">
        <v>23275</v>
      </c>
      <c r="H4072" s="262" t="s">
        <v>9815</v>
      </c>
      <c r="I4072" s="263" t="s">
        <v>772</v>
      </c>
      <c r="J4072" s="264" t="s">
        <v>23274</v>
      </c>
      <c r="K4072" s="264" t="s">
        <v>19733</v>
      </c>
    </row>
    <row r="4073" spans="1:11" ht="25.5" x14ac:dyDescent="0.2">
      <c r="A4073" s="261">
        <v>96879</v>
      </c>
      <c r="B4073" s="262" t="s">
        <v>9816</v>
      </c>
      <c r="C4073" s="263" t="s">
        <v>772</v>
      </c>
      <c r="D4073" s="264" t="s">
        <v>18322</v>
      </c>
      <c r="F4073" s="266"/>
      <c r="G4073" s="261" t="s">
        <v>23276</v>
      </c>
      <c r="H4073" s="262" t="s">
        <v>9816</v>
      </c>
      <c r="I4073" s="263" t="s">
        <v>772</v>
      </c>
      <c r="J4073" s="264" t="s">
        <v>18322</v>
      </c>
      <c r="K4073" s="264" t="s">
        <v>23277</v>
      </c>
    </row>
    <row r="4074" spans="1:11" ht="25.5" x14ac:dyDescent="0.2">
      <c r="A4074" s="261">
        <v>96880</v>
      </c>
      <c r="B4074" s="262" t="s">
        <v>9817</v>
      </c>
      <c r="C4074" s="263" t="s">
        <v>772</v>
      </c>
      <c r="D4074" s="264" t="s">
        <v>23278</v>
      </c>
      <c r="F4074" s="266"/>
      <c r="G4074" s="261" t="s">
        <v>23279</v>
      </c>
      <c r="H4074" s="262" t="s">
        <v>9817</v>
      </c>
      <c r="I4074" s="263" t="s">
        <v>772</v>
      </c>
      <c r="J4074" s="264" t="s">
        <v>23278</v>
      </c>
      <c r="K4074" s="264" t="s">
        <v>23280</v>
      </c>
    </row>
    <row r="4075" spans="1:11" ht="25.5" x14ac:dyDescent="0.2">
      <c r="A4075" s="261">
        <v>96881</v>
      </c>
      <c r="B4075" s="262" t="s">
        <v>9818</v>
      </c>
      <c r="C4075" s="263" t="s">
        <v>772</v>
      </c>
      <c r="D4075" s="264" t="s">
        <v>23281</v>
      </c>
      <c r="F4075" s="266"/>
      <c r="G4075" s="261" t="s">
        <v>23282</v>
      </c>
      <c r="H4075" s="262" t="s">
        <v>9818</v>
      </c>
      <c r="I4075" s="263" t="s">
        <v>772</v>
      </c>
      <c r="J4075" s="264" t="s">
        <v>23281</v>
      </c>
      <c r="K4075" s="264" t="s">
        <v>23283</v>
      </c>
    </row>
    <row r="4076" spans="1:11" ht="12.75" x14ac:dyDescent="0.2">
      <c r="A4076" s="261">
        <v>6171</v>
      </c>
      <c r="B4076" s="262" t="s">
        <v>9819</v>
      </c>
      <c r="C4076" s="263" t="s">
        <v>772</v>
      </c>
      <c r="D4076" s="264" t="s">
        <v>13571</v>
      </c>
      <c r="F4076" s="266"/>
      <c r="G4076" s="261" t="s">
        <v>23284</v>
      </c>
      <c r="H4076" s="262" t="s">
        <v>9819</v>
      </c>
      <c r="I4076" s="263" t="s">
        <v>772</v>
      </c>
      <c r="J4076" s="264" t="s">
        <v>13571</v>
      </c>
      <c r="K4076" s="264" t="s">
        <v>15066</v>
      </c>
    </row>
    <row r="4077" spans="1:11" ht="12.75" x14ac:dyDescent="0.2">
      <c r="A4077" s="261">
        <v>72289</v>
      </c>
      <c r="B4077" s="262" t="s">
        <v>9820</v>
      </c>
      <c r="C4077" s="263" t="s">
        <v>772</v>
      </c>
      <c r="D4077" s="264" t="s">
        <v>23285</v>
      </c>
      <c r="F4077" s="266"/>
      <c r="G4077" s="261" t="s">
        <v>23286</v>
      </c>
      <c r="H4077" s="262" t="s">
        <v>9820</v>
      </c>
      <c r="I4077" s="263" t="s">
        <v>772</v>
      </c>
      <c r="J4077" s="264" t="s">
        <v>23285</v>
      </c>
      <c r="K4077" s="264" t="s">
        <v>14425</v>
      </c>
    </row>
    <row r="4078" spans="1:11" ht="12.75" x14ac:dyDescent="0.2">
      <c r="A4078" s="261">
        <v>72290</v>
      </c>
      <c r="B4078" s="262" t="s">
        <v>9821</v>
      </c>
      <c r="C4078" s="263" t="s">
        <v>772</v>
      </c>
      <c r="D4078" s="264" t="s">
        <v>23287</v>
      </c>
      <c r="F4078" s="266"/>
      <c r="G4078" s="261" t="s">
        <v>23288</v>
      </c>
      <c r="H4078" s="262" t="s">
        <v>9821</v>
      </c>
      <c r="I4078" s="263" t="s">
        <v>772</v>
      </c>
      <c r="J4078" s="264" t="s">
        <v>23287</v>
      </c>
      <c r="K4078" s="264" t="s">
        <v>23289</v>
      </c>
    </row>
    <row r="4079" spans="1:11" ht="25.5" x14ac:dyDescent="0.2">
      <c r="A4079" s="268" t="s">
        <v>9822</v>
      </c>
      <c r="B4079" s="262" t="s">
        <v>9823</v>
      </c>
      <c r="C4079" s="263" t="s">
        <v>772</v>
      </c>
      <c r="D4079" s="264" t="s">
        <v>23290</v>
      </c>
      <c r="F4079" s="266"/>
      <c r="G4079" s="261" t="s">
        <v>9822</v>
      </c>
      <c r="H4079" s="262" t="s">
        <v>9823</v>
      </c>
      <c r="I4079" s="263" t="s">
        <v>772</v>
      </c>
      <c r="J4079" s="264" t="s">
        <v>23290</v>
      </c>
      <c r="K4079" s="264" t="s">
        <v>23291</v>
      </c>
    </row>
    <row r="4080" spans="1:11" ht="25.5" x14ac:dyDescent="0.2">
      <c r="A4080" s="268" t="s">
        <v>9824</v>
      </c>
      <c r="B4080" s="262" t="s">
        <v>9825</v>
      </c>
      <c r="C4080" s="263" t="s">
        <v>772</v>
      </c>
      <c r="D4080" s="264" t="s">
        <v>23292</v>
      </c>
      <c r="F4080" s="266"/>
      <c r="G4080" s="261" t="s">
        <v>9824</v>
      </c>
      <c r="H4080" s="262" t="s">
        <v>9825</v>
      </c>
      <c r="I4080" s="263" t="s">
        <v>772</v>
      </c>
      <c r="J4080" s="264" t="s">
        <v>23292</v>
      </c>
      <c r="K4080" s="264" t="s">
        <v>23293</v>
      </c>
    </row>
    <row r="4081" spans="1:11" ht="38.25" x14ac:dyDescent="0.2">
      <c r="A4081" s="268" t="s">
        <v>9826</v>
      </c>
      <c r="B4081" s="262" t="s">
        <v>9827</v>
      </c>
      <c r="C4081" s="263" t="s">
        <v>772</v>
      </c>
      <c r="D4081" s="264" t="s">
        <v>13985</v>
      </c>
      <c r="F4081" s="266"/>
      <c r="G4081" s="261" t="s">
        <v>9826</v>
      </c>
      <c r="H4081" s="262" t="s">
        <v>9827</v>
      </c>
      <c r="I4081" s="263" t="s">
        <v>772</v>
      </c>
      <c r="J4081" s="264" t="s">
        <v>13985</v>
      </c>
      <c r="K4081" s="264" t="s">
        <v>23294</v>
      </c>
    </row>
    <row r="4082" spans="1:11" ht="25.5" x14ac:dyDescent="0.2">
      <c r="A4082" s="268" t="s">
        <v>9828</v>
      </c>
      <c r="B4082" s="262" t="s">
        <v>9829</v>
      </c>
      <c r="C4082" s="263" t="s">
        <v>772</v>
      </c>
      <c r="D4082" s="264" t="s">
        <v>23295</v>
      </c>
      <c r="F4082" s="266"/>
      <c r="G4082" s="261" t="s">
        <v>9828</v>
      </c>
      <c r="H4082" s="262" t="s">
        <v>9829</v>
      </c>
      <c r="I4082" s="263" t="s">
        <v>772</v>
      </c>
      <c r="J4082" s="264" t="s">
        <v>23295</v>
      </c>
      <c r="K4082" s="264" t="s">
        <v>23296</v>
      </c>
    </row>
    <row r="4083" spans="1:11" ht="25.5" x14ac:dyDescent="0.2">
      <c r="A4083" s="268" t="s">
        <v>9830</v>
      </c>
      <c r="B4083" s="262" t="s">
        <v>9831</v>
      </c>
      <c r="C4083" s="263" t="s">
        <v>772</v>
      </c>
      <c r="D4083" s="264" t="s">
        <v>23297</v>
      </c>
      <c r="F4083" s="266"/>
      <c r="G4083" s="261" t="s">
        <v>9830</v>
      </c>
      <c r="H4083" s="262" t="s">
        <v>9831</v>
      </c>
      <c r="I4083" s="263" t="s">
        <v>772</v>
      </c>
      <c r="J4083" s="264" t="s">
        <v>23297</v>
      </c>
      <c r="K4083" s="264" t="s">
        <v>23298</v>
      </c>
    </row>
    <row r="4084" spans="1:11" ht="12.75" x14ac:dyDescent="0.2">
      <c r="A4084" s="261">
        <v>88503</v>
      </c>
      <c r="B4084" s="262" t="s">
        <v>9832</v>
      </c>
      <c r="C4084" s="263" t="s">
        <v>772</v>
      </c>
      <c r="D4084" s="264" t="s">
        <v>23299</v>
      </c>
      <c r="F4084" s="266"/>
      <c r="G4084" s="261" t="s">
        <v>23300</v>
      </c>
      <c r="H4084" s="262" t="s">
        <v>9832</v>
      </c>
      <c r="I4084" s="263" t="s">
        <v>772</v>
      </c>
      <c r="J4084" s="264" t="s">
        <v>23299</v>
      </c>
      <c r="K4084" s="264" t="s">
        <v>23301</v>
      </c>
    </row>
    <row r="4085" spans="1:11" ht="12.75" x14ac:dyDescent="0.2">
      <c r="A4085" s="261">
        <v>88504</v>
      </c>
      <c r="B4085" s="262" t="s">
        <v>9833</v>
      </c>
      <c r="C4085" s="263" t="s">
        <v>772</v>
      </c>
      <c r="D4085" s="264" t="s">
        <v>23302</v>
      </c>
      <c r="F4085" s="266"/>
      <c r="G4085" s="261" t="s">
        <v>23303</v>
      </c>
      <c r="H4085" s="262" t="s">
        <v>9833</v>
      </c>
      <c r="I4085" s="263" t="s">
        <v>772</v>
      </c>
      <c r="J4085" s="264" t="s">
        <v>23302</v>
      </c>
      <c r="K4085" s="264" t="s">
        <v>23304</v>
      </c>
    </row>
    <row r="4086" spans="1:11" ht="25.5" x14ac:dyDescent="0.2">
      <c r="A4086" s="261">
        <v>89482</v>
      </c>
      <c r="B4086" s="262" t="s">
        <v>9834</v>
      </c>
      <c r="C4086" s="263" t="s">
        <v>772</v>
      </c>
      <c r="D4086" s="264" t="s">
        <v>12838</v>
      </c>
      <c r="F4086" s="266"/>
      <c r="G4086" s="261" t="s">
        <v>23305</v>
      </c>
      <c r="H4086" s="262" t="s">
        <v>9834</v>
      </c>
      <c r="I4086" s="263" t="s">
        <v>772</v>
      </c>
      <c r="J4086" s="264" t="s">
        <v>12838</v>
      </c>
      <c r="K4086" s="264" t="s">
        <v>12825</v>
      </c>
    </row>
    <row r="4087" spans="1:11" ht="25.5" x14ac:dyDescent="0.2">
      <c r="A4087" s="261">
        <v>89491</v>
      </c>
      <c r="B4087" s="262" t="s">
        <v>9836</v>
      </c>
      <c r="C4087" s="263" t="s">
        <v>772</v>
      </c>
      <c r="D4087" s="264" t="s">
        <v>14595</v>
      </c>
      <c r="F4087" s="266"/>
      <c r="G4087" s="261" t="s">
        <v>23306</v>
      </c>
      <c r="H4087" s="262" t="s">
        <v>9836</v>
      </c>
      <c r="I4087" s="263" t="s">
        <v>772</v>
      </c>
      <c r="J4087" s="264" t="s">
        <v>14595</v>
      </c>
      <c r="K4087" s="264" t="s">
        <v>14514</v>
      </c>
    </row>
    <row r="4088" spans="1:11" ht="25.5" x14ac:dyDescent="0.2">
      <c r="A4088" s="261">
        <v>89495</v>
      </c>
      <c r="B4088" s="262" t="s">
        <v>9837</v>
      </c>
      <c r="C4088" s="263" t="s">
        <v>772</v>
      </c>
      <c r="D4088" s="264" t="s">
        <v>14129</v>
      </c>
      <c r="F4088" s="266"/>
      <c r="G4088" s="261" t="s">
        <v>23307</v>
      </c>
      <c r="H4088" s="262" t="s">
        <v>9837</v>
      </c>
      <c r="I4088" s="263" t="s">
        <v>772</v>
      </c>
      <c r="J4088" s="264" t="s">
        <v>14129</v>
      </c>
      <c r="K4088" s="264" t="s">
        <v>7080</v>
      </c>
    </row>
    <row r="4089" spans="1:11" ht="25.5" x14ac:dyDescent="0.2">
      <c r="A4089" s="261">
        <v>89707</v>
      </c>
      <c r="B4089" s="262" t="s">
        <v>9838</v>
      </c>
      <c r="C4089" s="263" t="s">
        <v>772</v>
      </c>
      <c r="D4089" s="264" t="s">
        <v>13136</v>
      </c>
      <c r="F4089" s="266"/>
      <c r="G4089" s="261" t="s">
        <v>23308</v>
      </c>
      <c r="H4089" s="262" t="s">
        <v>9838</v>
      </c>
      <c r="I4089" s="263" t="s">
        <v>772</v>
      </c>
      <c r="J4089" s="264" t="s">
        <v>13136</v>
      </c>
      <c r="K4089" s="264" t="s">
        <v>13291</v>
      </c>
    </row>
    <row r="4090" spans="1:11" ht="25.5" x14ac:dyDescent="0.2">
      <c r="A4090" s="261">
        <v>89708</v>
      </c>
      <c r="B4090" s="262" t="s">
        <v>9839</v>
      </c>
      <c r="C4090" s="263" t="s">
        <v>772</v>
      </c>
      <c r="D4090" s="264" t="s">
        <v>23309</v>
      </c>
      <c r="F4090" s="266"/>
      <c r="G4090" s="261" t="s">
        <v>23310</v>
      </c>
      <c r="H4090" s="262" t="s">
        <v>9839</v>
      </c>
      <c r="I4090" s="263" t="s">
        <v>772</v>
      </c>
      <c r="J4090" s="264" t="s">
        <v>23309</v>
      </c>
      <c r="K4090" s="264" t="s">
        <v>23311</v>
      </c>
    </row>
    <row r="4091" spans="1:11" ht="25.5" x14ac:dyDescent="0.2">
      <c r="A4091" s="261">
        <v>89709</v>
      </c>
      <c r="B4091" s="262" t="s">
        <v>9840</v>
      </c>
      <c r="C4091" s="263" t="s">
        <v>772</v>
      </c>
      <c r="D4091" s="264" t="s">
        <v>7110</v>
      </c>
      <c r="F4091" s="266"/>
      <c r="G4091" s="261" t="s">
        <v>23312</v>
      </c>
      <c r="H4091" s="262" t="s">
        <v>9840</v>
      </c>
      <c r="I4091" s="263" t="s">
        <v>772</v>
      </c>
      <c r="J4091" s="264" t="s">
        <v>7110</v>
      </c>
      <c r="K4091" s="264" t="s">
        <v>11008</v>
      </c>
    </row>
    <row r="4092" spans="1:11" ht="25.5" x14ac:dyDescent="0.2">
      <c r="A4092" s="261">
        <v>89710</v>
      </c>
      <c r="B4092" s="262" t="s">
        <v>9842</v>
      </c>
      <c r="C4092" s="263" t="s">
        <v>772</v>
      </c>
      <c r="D4092" s="264" t="s">
        <v>8566</v>
      </c>
      <c r="F4092" s="266"/>
      <c r="G4092" s="261" t="s">
        <v>23313</v>
      </c>
      <c r="H4092" s="262" t="s">
        <v>9842</v>
      </c>
      <c r="I4092" s="263" t="s">
        <v>772</v>
      </c>
      <c r="J4092" s="264" t="s">
        <v>8566</v>
      </c>
      <c r="K4092" s="264" t="s">
        <v>9708</v>
      </c>
    </row>
    <row r="4093" spans="1:11" ht="38.25" x14ac:dyDescent="0.2">
      <c r="A4093" s="261">
        <v>72739</v>
      </c>
      <c r="B4093" s="262" t="s">
        <v>9843</v>
      </c>
      <c r="C4093" s="263" t="s">
        <v>772</v>
      </c>
      <c r="D4093" s="264" t="s">
        <v>23314</v>
      </c>
      <c r="F4093" s="266"/>
      <c r="G4093" s="261" t="s">
        <v>23315</v>
      </c>
      <c r="H4093" s="262" t="s">
        <v>9843</v>
      </c>
      <c r="I4093" s="263" t="s">
        <v>772</v>
      </c>
      <c r="J4093" s="264" t="s">
        <v>23314</v>
      </c>
      <c r="K4093" s="264" t="s">
        <v>23316</v>
      </c>
    </row>
    <row r="4094" spans="1:11" ht="38.25" x14ac:dyDescent="0.2">
      <c r="A4094" s="268" t="s">
        <v>9844</v>
      </c>
      <c r="B4094" s="262" t="s">
        <v>9845</v>
      </c>
      <c r="C4094" s="263" t="s">
        <v>772</v>
      </c>
      <c r="D4094" s="264" t="s">
        <v>23317</v>
      </c>
      <c r="F4094" s="266"/>
      <c r="G4094" s="261" t="s">
        <v>9844</v>
      </c>
      <c r="H4094" s="262" t="s">
        <v>9845</v>
      </c>
      <c r="I4094" s="263" t="s">
        <v>772</v>
      </c>
      <c r="J4094" s="264" t="s">
        <v>23317</v>
      </c>
      <c r="K4094" s="264" t="s">
        <v>23318</v>
      </c>
    </row>
    <row r="4095" spans="1:11" ht="25.5" x14ac:dyDescent="0.2">
      <c r="A4095" s="261">
        <v>86872</v>
      </c>
      <c r="B4095" s="262" t="s">
        <v>9846</v>
      </c>
      <c r="C4095" s="263" t="s">
        <v>772</v>
      </c>
      <c r="D4095" s="264" t="s">
        <v>23319</v>
      </c>
      <c r="F4095" s="266"/>
      <c r="G4095" s="261" t="s">
        <v>23320</v>
      </c>
      <c r="H4095" s="262" t="s">
        <v>9846</v>
      </c>
      <c r="I4095" s="263" t="s">
        <v>772</v>
      </c>
      <c r="J4095" s="264" t="s">
        <v>23319</v>
      </c>
      <c r="K4095" s="264" t="s">
        <v>23321</v>
      </c>
    </row>
    <row r="4096" spans="1:11" ht="25.5" x14ac:dyDescent="0.2">
      <c r="A4096" s="261">
        <v>86874</v>
      </c>
      <c r="B4096" s="262" t="s">
        <v>9847</v>
      </c>
      <c r="C4096" s="263" t="s">
        <v>772</v>
      </c>
      <c r="D4096" s="264" t="s">
        <v>23322</v>
      </c>
      <c r="F4096" s="266"/>
      <c r="G4096" s="261" t="s">
        <v>23323</v>
      </c>
      <c r="H4096" s="262" t="s">
        <v>9847</v>
      </c>
      <c r="I4096" s="263" t="s">
        <v>772</v>
      </c>
      <c r="J4096" s="264" t="s">
        <v>23322</v>
      </c>
      <c r="K4096" s="264" t="s">
        <v>23324</v>
      </c>
    </row>
    <row r="4097" spans="1:11" ht="25.5" x14ac:dyDescent="0.2">
      <c r="A4097" s="261">
        <v>86875</v>
      </c>
      <c r="B4097" s="262" t="s">
        <v>9848</v>
      </c>
      <c r="C4097" s="263" t="s">
        <v>772</v>
      </c>
      <c r="D4097" s="264" t="s">
        <v>23325</v>
      </c>
      <c r="F4097" s="266"/>
      <c r="G4097" s="261" t="s">
        <v>23326</v>
      </c>
      <c r="H4097" s="262" t="s">
        <v>9848</v>
      </c>
      <c r="I4097" s="263" t="s">
        <v>772</v>
      </c>
      <c r="J4097" s="264" t="s">
        <v>23325</v>
      </c>
      <c r="K4097" s="264" t="s">
        <v>23327</v>
      </c>
    </row>
    <row r="4098" spans="1:11" ht="25.5" x14ac:dyDescent="0.2">
      <c r="A4098" s="261">
        <v>86876</v>
      </c>
      <c r="B4098" s="262" t="s">
        <v>9849</v>
      </c>
      <c r="C4098" s="263" t="s">
        <v>772</v>
      </c>
      <c r="D4098" s="264" t="s">
        <v>13900</v>
      </c>
      <c r="F4098" s="266"/>
      <c r="G4098" s="261" t="s">
        <v>23328</v>
      </c>
      <c r="H4098" s="262" t="s">
        <v>9849</v>
      </c>
      <c r="I4098" s="263" t="s">
        <v>772</v>
      </c>
      <c r="J4098" s="264" t="s">
        <v>13900</v>
      </c>
      <c r="K4098" s="264" t="s">
        <v>23329</v>
      </c>
    </row>
    <row r="4099" spans="1:11" ht="25.5" x14ac:dyDescent="0.2">
      <c r="A4099" s="261">
        <v>86877</v>
      </c>
      <c r="B4099" s="262" t="s">
        <v>9850</v>
      </c>
      <c r="C4099" s="263" t="s">
        <v>772</v>
      </c>
      <c r="D4099" s="264" t="s">
        <v>19567</v>
      </c>
      <c r="F4099" s="266"/>
      <c r="G4099" s="261" t="s">
        <v>23330</v>
      </c>
      <c r="H4099" s="262" t="s">
        <v>9850</v>
      </c>
      <c r="I4099" s="263" t="s">
        <v>772</v>
      </c>
      <c r="J4099" s="264" t="s">
        <v>19567</v>
      </c>
      <c r="K4099" s="264" t="s">
        <v>9751</v>
      </c>
    </row>
    <row r="4100" spans="1:11" ht="25.5" x14ac:dyDescent="0.2">
      <c r="A4100" s="261">
        <v>86878</v>
      </c>
      <c r="B4100" s="262" t="s">
        <v>9851</v>
      </c>
      <c r="C4100" s="263" t="s">
        <v>772</v>
      </c>
      <c r="D4100" s="264" t="s">
        <v>9226</v>
      </c>
      <c r="F4100" s="266"/>
      <c r="G4100" s="261" t="s">
        <v>23331</v>
      </c>
      <c r="H4100" s="262" t="s">
        <v>9851</v>
      </c>
      <c r="I4100" s="263" t="s">
        <v>772</v>
      </c>
      <c r="J4100" s="264" t="s">
        <v>9226</v>
      </c>
      <c r="K4100" s="264" t="s">
        <v>23332</v>
      </c>
    </row>
    <row r="4101" spans="1:11" ht="25.5" x14ac:dyDescent="0.2">
      <c r="A4101" s="261">
        <v>86879</v>
      </c>
      <c r="B4101" s="262" t="s">
        <v>9852</v>
      </c>
      <c r="C4101" s="263" t="s">
        <v>772</v>
      </c>
      <c r="D4101" s="264" t="s">
        <v>12548</v>
      </c>
      <c r="F4101" s="266"/>
      <c r="G4101" s="261" t="s">
        <v>23333</v>
      </c>
      <c r="H4101" s="262" t="s">
        <v>9852</v>
      </c>
      <c r="I4101" s="263" t="s">
        <v>772</v>
      </c>
      <c r="J4101" s="264" t="s">
        <v>12548</v>
      </c>
      <c r="K4101" s="264" t="s">
        <v>12824</v>
      </c>
    </row>
    <row r="4102" spans="1:11" ht="25.5" x14ac:dyDescent="0.2">
      <c r="A4102" s="261">
        <v>86880</v>
      </c>
      <c r="B4102" s="262" t="s">
        <v>9854</v>
      </c>
      <c r="C4102" s="263" t="s">
        <v>772</v>
      </c>
      <c r="D4102" s="264" t="s">
        <v>9646</v>
      </c>
      <c r="F4102" s="266"/>
      <c r="G4102" s="261" t="s">
        <v>23334</v>
      </c>
      <c r="H4102" s="262" t="s">
        <v>9854</v>
      </c>
      <c r="I4102" s="263" t="s">
        <v>772</v>
      </c>
      <c r="J4102" s="264" t="s">
        <v>9646</v>
      </c>
      <c r="K4102" s="264" t="s">
        <v>23335</v>
      </c>
    </row>
    <row r="4103" spans="1:11" ht="12.75" x14ac:dyDescent="0.2">
      <c r="A4103" s="261">
        <v>86881</v>
      </c>
      <c r="B4103" s="262" t="s">
        <v>9856</v>
      </c>
      <c r="C4103" s="263" t="s">
        <v>772</v>
      </c>
      <c r="D4103" s="264" t="s">
        <v>14284</v>
      </c>
      <c r="F4103" s="266"/>
      <c r="G4103" s="261" t="s">
        <v>23336</v>
      </c>
      <c r="H4103" s="262" t="s">
        <v>9856</v>
      </c>
      <c r="I4103" s="263" t="s">
        <v>772</v>
      </c>
      <c r="J4103" s="264" t="s">
        <v>14284</v>
      </c>
      <c r="K4103" s="264" t="s">
        <v>23337</v>
      </c>
    </row>
    <row r="4104" spans="1:11" ht="12.75" x14ac:dyDescent="0.2">
      <c r="A4104" s="261">
        <v>86882</v>
      </c>
      <c r="B4104" s="262" t="s">
        <v>9857</v>
      </c>
      <c r="C4104" s="263" t="s">
        <v>772</v>
      </c>
      <c r="D4104" s="264" t="s">
        <v>23338</v>
      </c>
      <c r="F4104" s="266"/>
      <c r="G4104" s="261" t="s">
        <v>23339</v>
      </c>
      <c r="H4104" s="262" t="s">
        <v>9857</v>
      </c>
      <c r="I4104" s="263" t="s">
        <v>772</v>
      </c>
      <c r="J4104" s="264" t="s">
        <v>23338</v>
      </c>
      <c r="K4104" s="264" t="s">
        <v>4859</v>
      </c>
    </row>
    <row r="4105" spans="1:11" ht="12.75" x14ac:dyDescent="0.2">
      <c r="A4105" s="261">
        <v>86883</v>
      </c>
      <c r="B4105" s="262" t="s">
        <v>9858</v>
      </c>
      <c r="C4105" s="263" t="s">
        <v>772</v>
      </c>
      <c r="D4105" s="264" t="s">
        <v>12936</v>
      </c>
      <c r="F4105" s="266"/>
      <c r="G4105" s="261" t="s">
        <v>23340</v>
      </c>
      <c r="H4105" s="262" t="s">
        <v>9858</v>
      </c>
      <c r="I4105" s="263" t="s">
        <v>772</v>
      </c>
      <c r="J4105" s="264" t="s">
        <v>12936</v>
      </c>
      <c r="K4105" s="264" t="s">
        <v>5870</v>
      </c>
    </row>
    <row r="4106" spans="1:11" ht="12.75" x14ac:dyDescent="0.2">
      <c r="A4106" s="261">
        <v>86884</v>
      </c>
      <c r="B4106" s="262" t="s">
        <v>9859</v>
      </c>
      <c r="C4106" s="263" t="s">
        <v>772</v>
      </c>
      <c r="D4106" s="264" t="s">
        <v>7198</v>
      </c>
      <c r="F4106" s="266"/>
      <c r="G4106" s="261" t="s">
        <v>23341</v>
      </c>
      <c r="H4106" s="262" t="s">
        <v>9859</v>
      </c>
      <c r="I4106" s="263" t="s">
        <v>772</v>
      </c>
      <c r="J4106" s="264" t="s">
        <v>7198</v>
      </c>
      <c r="K4106" s="264" t="s">
        <v>10131</v>
      </c>
    </row>
    <row r="4107" spans="1:11" ht="12.75" x14ac:dyDescent="0.2">
      <c r="A4107" s="261">
        <v>86885</v>
      </c>
      <c r="B4107" s="262" t="s">
        <v>9861</v>
      </c>
      <c r="C4107" s="263" t="s">
        <v>772</v>
      </c>
      <c r="D4107" s="264" t="s">
        <v>10367</v>
      </c>
      <c r="F4107" s="266"/>
      <c r="G4107" s="261" t="s">
        <v>23342</v>
      </c>
      <c r="H4107" s="262" t="s">
        <v>9861</v>
      </c>
      <c r="I4107" s="263" t="s">
        <v>772</v>
      </c>
      <c r="J4107" s="264" t="s">
        <v>10367</v>
      </c>
      <c r="K4107" s="264" t="s">
        <v>14327</v>
      </c>
    </row>
    <row r="4108" spans="1:11" ht="12.75" x14ac:dyDescent="0.2">
      <c r="A4108" s="261">
        <v>86886</v>
      </c>
      <c r="B4108" s="262" t="s">
        <v>9863</v>
      </c>
      <c r="C4108" s="263" t="s">
        <v>772</v>
      </c>
      <c r="D4108" s="264" t="s">
        <v>14608</v>
      </c>
      <c r="F4108" s="266"/>
      <c r="G4108" s="261" t="s">
        <v>23343</v>
      </c>
      <c r="H4108" s="262" t="s">
        <v>9863</v>
      </c>
      <c r="I4108" s="263" t="s">
        <v>772</v>
      </c>
      <c r="J4108" s="264" t="s">
        <v>14608</v>
      </c>
      <c r="K4108" s="264" t="s">
        <v>4237</v>
      </c>
    </row>
    <row r="4109" spans="1:11" ht="12.75" x14ac:dyDescent="0.2">
      <c r="A4109" s="261">
        <v>86887</v>
      </c>
      <c r="B4109" s="262" t="s">
        <v>9864</v>
      </c>
      <c r="C4109" s="263" t="s">
        <v>772</v>
      </c>
      <c r="D4109" s="264" t="s">
        <v>14268</v>
      </c>
      <c r="F4109" s="266"/>
      <c r="G4109" s="261" t="s">
        <v>23344</v>
      </c>
      <c r="H4109" s="262" t="s">
        <v>9864</v>
      </c>
      <c r="I4109" s="263" t="s">
        <v>772</v>
      </c>
      <c r="J4109" s="264" t="s">
        <v>14268</v>
      </c>
      <c r="K4109" s="264" t="s">
        <v>12696</v>
      </c>
    </row>
    <row r="4110" spans="1:11" ht="25.5" x14ac:dyDescent="0.2">
      <c r="A4110" s="261">
        <v>86888</v>
      </c>
      <c r="B4110" s="262" t="s">
        <v>9865</v>
      </c>
      <c r="C4110" s="263" t="s">
        <v>772</v>
      </c>
      <c r="D4110" s="264" t="s">
        <v>23345</v>
      </c>
      <c r="F4110" s="266"/>
      <c r="G4110" s="261" t="s">
        <v>23346</v>
      </c>
      <c r="H4110" s="262" t="s">
        <v>9865</v>
      </c>
      <c r="I4110" s="263" t="s">
        <v>772</v>
      </c>
      <c r="J4110" s="264" t="s">
        <v>23345</v>
      </c>
      <c r="K4110" s="264" t="s">
        <v>23347</v>
      </c>
    </row>
    <row r="4111" spans="1:11" ht="25.5" x14ac:dyDescent="0.2">
      <c r="A4111" s="261">
        <v>86889</v>
      </c>
      <c r="B4111" s="262" t="s">
        <v>9866</v>
      </c>
      <c r="C4111" s="263" t="s">
        <v>772</v>
      </c>
      <c r="D4111" s="264" t="s">
        <v>23348</v>
      </c>
      <c r="F4111" s="266"/>
      <c r="G4111" s="261" t="s">
        <v>23349</v>
      </c>
      <c r="H4111" s="262" t="s">
        <v>9866</v>
      </c>
      <c r="I4111" s="263" t="s">
        <v>772</v>
      </c>
      <c r="J4111" s="264" t="s">
        <v>23348</v>
      </c>
      <c r="K4111" s="264" t="s">
        <v>23350</v>
      </c>
    </row>
    <row r="4112" spans="1:11" ht="25.5" x14ac:dyDescent="0.2">
      <c r="A4112" s="261">
        <v>86893</v>
      </c>
      <c r="B4112" s="262" t="s">
        <v>9867</v>
      </c>
      <c r="C4112" s="263" t="s">
        <v>772</v>
      </c>
      <c r="D4112" s="264" t="s">
        <v>23351</v>
      </c>
      <c r="F4112" s="266"/>
      <c r="G4112" s="261" t="s">
        <v>23352</v>
      </c>
      <c r="H4112" s="262" t="s">
        <v>9867</v>
      </c>
      <c r="I4112" s="263" t="s">
        <v>772</v>
      </c>
      <c r="J4112" s="264" t="s">
        <v>23351</v>
      </c>
      <c r="K4112" s="264" t="s">
        <v>23353</v>
      </c>
    </row>
    <row r="4113" spans="1:11" ht="25.5" x14ac:dyDescent="0.2">
      <c r="A4113" s="261">
        <v>86894</v>
      </c>
      <c r="B4113" s="262" t="s">
        <v>9868</v>
      </c>
      <c r="C4113" s="263" t="s">
        <v>772</v>
      </c>
      <c r="D4113" s="264" t="s">
        <v>23354</v>
      </c>
      <c r="F4113" s="266"/>
      <c r="G4113" s="261" t="s">
        <v>23355</v>
      </c>
      <c r="H4113" s="262" t="s">
        <v>9868</v>
      </c>
      <c r="I4113" s="263" t="s">
        <v>772</v>
      </c>
      <c r="J4113" s="264" t="s">
        <v>23354</v>
      </c>
      <c r="K4113" s="264" t="s">
        <v>23356</v>
      </c>
    </row>
    <row r="4114" spans="1:11" ht="25.5" x14ac:dyDescent="0.2">
      <c r="A4114" s="261">
        <v>86895</v>
      </c>
      <c r="B4114" s="262" t="s">
        <v>9869</v>
      </c>
      <c r="C4114" s="263" t="s">
        <v>772</v>
      </c>
      <c r="D4114" s="264" t="s">
        <v>23357</v>
      </c>
      <c r="F4114" s="266"/>
      <c r="G4114" s="261" t="s">
        <v>23358</v>
      </c>
      <c r="H4114" s="262" t="s">
        <v>9869</v>
      </c>
      <c r="I4114" s="263" t="s">
        <v>772</v>
      </c>
      <c r="J4114" s="264" t="s">
        <v>23357</v>
      </c>
      <c r="K4114" s="264" t="s">
        <v>23359</v>
      </c>
    </row>
    <row r="4115" spans="1:11" ht="25.5" x14ac:dyDescent="0.2">
      <c r="A4115" s="261">
        <v>86899</v>
      </c>
      <c r="B4115" s="262" t="s">
        <v>9870</v>
      </c>
      <c r="C4115" s="263" t="s">
        <v>772</v>
      </c>
      <c r="D4115" s="264" t="s">
        <v>23360</v>
      </c>
      <c r="F4115" s="266"/>
      <c r="G4115" s="261" t="s">
        <v>23361</v>
      </c>
      <c r="H4115" s="262" t="s">
        <v>9870</v>
      </c>
      <c r="I4115" s="263" t="s">
        <v>772</v>
      </c>
      <c r="J4115" s="264" t="s">
        <v>23360</v>
      </c>
      <c r="K4115" s="264" t="s">
        <v>23362</v>
      </c>
    </row>
    <row r="4116" spans="1:11" ht="12.75" x14ac:dyDescent="0.2">
      <c r="A4116" s="261">
        <v>86900</v>
      </c>
      <c r="B4116" s="262" t="s">
        <v>9871</v>
      </c>
      <c r="C4116" s="263" t="s">
        <v>772</v>
      </c>
      <c r="D4116" s="264" t="s">
        <v>23363</v>
      </c>
      <c r="F4116" s="266"/>
      <c r="G4116" s="261" t="s">
        <v>23364</v>
      </c>
      <c r="H4116" s="262" t="s">
        <v>9871</v>
      </c>
      <c r="I4116" s="263" t="s">
        <v>772</v>
      </c>
      <c r="J4116" s="264" t="s">
        <v>23363</v>
      </c>
      <c r="K4116" s="264" t="s">
        <v>13987</v>
      </c>
    </row>
    <row r="4117" spans="1:11" ht="25.5" x14ac:dyDescent="0.2">
      <c r="A4117" s="261">
        <v>86901</v>
      </c>
      <c r="B4117" s="262" t="s">
        <v>9872</v>
      </c>
      <c r="C4117" s="263" t="s">
        <v>772</v>
      </c>
      <c r="D4117" s="264" t="s">
        <v>23365</v>
      </c>
      <c r="F4117" s="266"/>
      <c r="G4117" s="261" t="s">
        <v>23366</v>
      </c>
      <c r="H4117" s="262" t="s">
        <v>9872</v>
      </c>
      <c r="I4117" s="263" t="s">
        <v>772</v>
      </c>
      <c r="J4117" s="264" t="s">
        <v>23365</v>
      </c>
      <c r="K4117" s="264" t="s">
        <v>18365</v>
      </c>
    </row>
    <row r="4118" spans="1:11" ht="25.5" x14ac:dyDescent="0.2">
      <c r="A4118" s="261">
        <v>86902</v>
      </c>
      <c r="B4118" s="262" t="s">
        <v>9873</v>
      </c>
      <c r="C4118" s="263" t="s">
        <v>772</v>
      </c>
      <c r="D4118" s="264" t="s">
        <v>23367</v>
      </c>
      <c r="F4118" s="266"/>
      <c r="G4118" s="261" t="s">
        <v>23368</v>
      </c>
      <c r="H4118" s="262" t="s">
        <v>9873</v>
      </c>
      <c r="I4118" s="263" t="s">
        <v>772</v>
      </c>
      <c r="J4118" s="264" t="s">
        <v>23367</v>
      </c>
      <c r="K4118" s="264" t="s">
        <v>23369</v>
      </c>
    </row>
    <row r="4119" spans="1:11" ht="25.5" x14ac:dyDescent="0.2">
      <c r="A4119" s="261">
        <v>86903</v>
      </c>
      <c r="B4119" s="262" t="s">
        <v>9874</v>
      </c>
      <c r="C4119" s="263" t="s">
        <v>772</v>
      </c>
      <c r="D4119" s="264" t="s">
        <v>23370</v>
      </c>
      <c r="F4119" s="266"/>
      <c r="G4119" s="261" t="s">
        <v>23371</v>
      </c>
      <c r="H4119" s="262" t="s">
        <v>9874</v>
      </c>
      <c r="I4119" s="263" t="s">
        <v>772</v>
      </c>
      <c r="J4119" s="264" t="s">
        <v>23370</v>
      </c>
      <c r="K4119" s="264" t="s">
        <v>23372</v>
      </c>
    </row>
    <row r="4120" spans="1:11" ht="25.5" x14ac:dyDescent="0.2">
      <c r="A4120" s="261">
        <v>86904</v>
      </c>
      <c r="B4120" s="262" t="s">
        <v>9875</v>
      </c>
      <c r="C4120" s="263" t="s">
        <v>772</v>
      </c>
      <c r="D4120" s="264" t="s">
        <v>23373</v>
      </c>
      <c r="F4120" s="266"/>
      <c r="G4120" s="261" t="s">
        <v>23374</v>
      </c>
      <c r="H4120" s="262" t="s">
        <v>9875</v>
      </c>
      <c r="I4120" s="263" t="s">
        <v>772</v>
      </c>
      <c r="J4120" s="264" t="s">
        <v>23373</v>
      </c>
      <c r="K4120" s="264" t="s">
        <v>23375</v>
      </c>
    </row>
    <row r="4121" spans="1:11" ht="25.5" x14ac:dyDescent="0.2">
      <c r="A4121" s="261">
        <v>86905</v>
      </c>
      <c r="B4121" s="262" t="s">
        <v>9876</v>
      </c>
      <c r="C4121" s="263" t="s">
        <v>772</v>
      </c>
      <c r="D4121" s="264" t="s">
        <v>23376</v>
      </c>
      <c r="F4121" s="266"/>
      <c r="G4121" s="261" t="s">
        <v>23377</v>
      </c>
      <c r="H4121" s="262" t="s">
        <v>9876</v>
      </c>
      <c r="I4121" s="263" t="s">
        <v>772</v>
      </c>
      <c r="J4121" s="264" t="s">
        <v>23376</v>
      </c>
      <c r="K4121" s="264" t="s">
        <v>23378</v>
      </c>
    </row>
    <row r="4122" spans="1:11" ht="25.5" x14ac:dyDescent="0.2">
      <c r="A4122" s="261">
        <v>86906</v>
      </c>
      <c r="B4122" s="262" t="s">
        <v>9877</v>
      </c>
      <c r="C4122" s="263" t="s">
        <v>772</v>
      </c>
      <c r="D4122" s="264" t="s">
        <v>21667</v>
      </c>
      <c r="F4122" s="266"/>
      <c r="G4122" s="261" t="s">
        <v>23379</v>
      </c>
      <c r="H4122" s="262" t="s">
        <v>9877</v>
      </c>
      <c r="I4122" s="263" t="s">
        <v>772</v>
      </c>
      <c r="J4122" s="264" t="s">
        <v>21667</v>
      </c>
      <c r="K4122" s="264" t="s">
        <v>14371</v>
      </c>
    </row>
    <row r="4123" spans="1:11" ht="25.5" x14ac:dyDescent="0.2">
      <c r="A4123" s="261">
        <v>86908</v>
      </c>
      <c r="B4123" s="262" t="s">
        <v>9879</v>
      </c>
      <c r="C4123" s="263" t="s">
        <v>772</v>
      </c>
      <c r="D4123" s="264" t="s">
        <v>23380</v>
      </c>
      <c r="F4123" s="266"/>
      <c r="G4123" s="261" t="s">
        <v>23381</v>
      </c>
      <c r="H4123" s="262" t="s">
        <v>9879</v>
      </c>
      <c r="I4123" s="263" t="s">
        <v>772</v>
      </c>
      <c r="J4123" s="264" t="s">
        <v>23380</v>
      </c>
      <c r="K4123" s="264" t="s">
        <v>19735</v>
      </c>
    </row>
    <row r="4124" spans="1:11" ht="25.5" x14ac:dyDescent="0.2">
      <c r="A4124" s="261">
        <v>86909</v>
      </c>
      <c r="B4124" s="262" t="s">
        <v>9880</v>
      </c>
      <c r="C4124" s="263" t="s">
        <v>772</v>
      </c>
      <c r="D4124" s="264" t="s">
        <v>20445</v>
      </c>
      <c r="F4124" s="266"/>
      <c r="G4124" s="261" t="s">
        <v>23382</v>
      </c>
      <c r="H4124" s="262" t="s">
        <v>9880</v>
      </c>
      <c r="I4124" s="263" t="s">
        <v>772</v>
      </c>
      <c r="J4124" s="264" t="s">
        <v>20445</v>
      </c>
      <c r="K4124" s="264" t="s">
        <v>18098</v>
      </c>
    </row>
    <row r="4125" spans="1:11" ht="25.5" x14ac:dyDescent="0.2">
      <c r="A4125" s="261">
        <v>86910</v>
      </c>
      <c r="B4125" s="262" t="s">
        <v>9881</v>
      </c>
      <c r="C4125" s="263" t="s">
        <v>772</v>
      </c>
      <c r="D4125" s="264" t="s">
        <v>20919</v>
      </c>
      <c r="F4125" s="266"/>
      <c r="G4125" s="261" t="s">
        <v>23383</v>
      </c>
      <c r="H4125" s="262" t="s">
        <v>9881</v>
      </c>
      <c r="I4125" s="263" t="s">
        <v>772</v>
      </c>
      <c r="J4125" s="264" t="s">
        <v>20919</v>
      </c>
      <c r="K4125" s="264" t="s">
        <v>19452</v>
      </c>
    </row>
    <row r="4126" spans="1:11" ht="25.5" x14ac:dyDescent="0.2">
      <c r="A4126" s="261">
        <v>86911</v>
      </c>
      <c r="B4126" s="262" t="s">
        <v>9882</v>
      </c>
      <c r="C4126" s="263" t="s">
        <v>772</v>
      </c>
      <c r="D4126" s="264" t="s">
        <v>13003</v>
      </c>
      <c r="F4126" s="266"/>
      <c r="G4126" s="261" t="s">
        <v>23384</v>
      </c>
      <c r="H4126" s="262" t="s">
        <v>9882</v>
      </c>
      <c r="I4126" s="263" t="s">
        <v>772</v>
      </c>
      <c r="J4126" s="264" t="s">
        <v>13003</v>
      </c>
      <c r="K4126" s="264" t="s">
        <v>23385</v>
      </c>
    </row>
    <row r="4127" spans="1:11" ht="25.5" x14ac:dyDescent="0.2">
      <c r="A4127" s="261">
        <v>86912</v>
      </c>
      <c r="B4127" s="262" t="s">
        <v>9883</v>
      </c>
      <c r="C4127" s="263" t="s">
        <v>772</v>
      </c>
      <c r="D4127" s="264" t="s">
        <v>13003</v>
      </c>
      <c r="F4127" s="266"/>
      <c r="G4127" s="261" t="s">
        <v>23386</v>
      </c>
      <c r="H4127" s="262" t="s">
        <v>9883</v>
      </c>
      <c r="I4127" s="263" t="s">
        <v>772</v>
      </c>
      <c r="J4127" s="264" t="s">
        <v>13003</v>
      </c>
      <c r="K4127" s="264" t="s">
        <v>23385</v>
      </c>
    </row>
    <row r="4128" spans="1:11" ht="25.5" x14ac:dyDescent="0.2">
      <c r="A4128" s="261">
        <v>86913</v>
      </c>
      <c r="B4128" s="262" t="s">
        <v>9884</v>
      </c>
      <c r="C4128" s="263" t="s">
        <v>772</v>
      </c>
      <c r="D4128" s="264" t="s">
        <v>12831</v>
      </c>
      <c r="F4128" s="266"/>
      <c r="G4128" s="261" t="s">
        <v>23387</v>
      </c>
      <c r="H4128" s="262" t="s">
        <v>9884</v>
      </c>
      <c r="I4128" s="263" t="s">
        <v>772</v>
      </c>
      <c r="J4128" s="264" t="s">
        <v>12831</v>
      </c>
      <c r="K4128" s="264" t="s">
        <v>8954</v>
      </c>
    </row>
    <row r="4129" spans="1:11" ht="25.5" x14ac:dyDescent="0.2">
      <c r="A4129" s="261">
        <v>86914</v>
      </c>
      <c r="B4129" s="262" t="s">
        <v>9885</v>
      </c>
      <c r="C4129" s="263" t="s">
        <v>772</v>
      </c>
      <c r="D4129" s="264" t="s">
        <v>6954</v>
      </c>
      <c r="F4129" s="266"/>
      <c r="G4129" s="261" t="s">
        <v>23388</v>
      </c>
      <c r="H4129" s="262" t="s">
        <v>9885</v>
      </c>
      <c r="I4129" s="263" t="s">
        <v>772</v>
      </c>
      <c r="J4129" s="264" t="s">
        <v>6954</v>
      </c>
      <c r="K4129" s="264" t="s">
        <v>14361</v>
      </c>
    </row>
    <row r="4130" spans="1:11" ht="25.5" x14ac:dyDescent="0.2">
      <c r="A4130" s="261">
        <v>86915</v>
      </c>
      <c r="B4130" s="262" t="s">
        <v>9887</v>
      </c>
      <c r="C4130" s="263" t="s">
        <v>772</v>
      </c>
      <c r="D4130" s="264" t="s">
        <v>23389</v>
      </c>
      <c r="F4130" s="266"/>
      <c r="G4130" s="261" t="s">
        <v>23390</v>
      </c>
      <c r="H4130" s="262" t="s">
        <v>9887</v>
      </c>
      <c r="I4130" s="263" t="s">
        <v>772</v>
      </c>
      <c r="J4130" s="264" t="s">
        <v>23389</v>
      </c>
      <c r="K4130" s="264" t="s">
        <v>15208</v>
      </c>
    </row>
    <row r="4131" spans="1:11" ht="12.75" x14ac:dyDescent="0.2">
      <c r="A4131" s="261">
        <v>86916</v>
      </c>
      <c r="B4131" s="262" t="s">
        <v>9888</v>
      </c>
      <c r="C4131" s="263" t="s">
        <v>772</v>
      </c>
      <c r="D4131" s="264" t="s">
        <v>14583</v>
      </c>
      <c r="F4131" s="266"/>
      <c r="G4131" s="261" t="s">
        <v>23391</v>
      </c>
      <c r="H4131" s="262" t="s">
        <v>9888</v>
      </c>
      <c r="I4131" s="263" t="s">
        <v>772</v>
      </c>
      <c r="J4131" s="264" t="s">
        <v>14583</v>
      </c>
      <c r="K4131" s="264" t="s">
        <v>23392</v>
      </c>
    </row>
    <row r="4132" spans="1:11" ht="38.25" x14ac:dyDescent="0.2">
      <c r="A4132" s="261">
        <v>86919</v>
      </c>
      <c r="B4132" s="262" t="s">
        <v>9889</v>
      </c>
      <c r="C4132" s="263" t="s">
        <v>772</v>
      </c>
      <c r="D4132" s="264" t="s">
        <v>23393</v>
      </c>
      <c r="F4132" s="266"/>
      <c r="G4132" s="261" t="s">
        <v>23394</v>
      </c>
      <c r="H4132" s="262" t="s">
        <v>9889</v>
      </c>
      <c r="I4132" s="263" t="s">
        <v>772</v>
      </c>
      <c r="J4132" s="264" t="s">
        <v>23393</v>
      </c>
      <c r="K4132" s="264" t="s">
        <v>23395</v>
      </c>
    </row>
    <row r="4133" spans="1:11" ht="38.25" x14ac:dyDescent="0.2">
      <c r="A4133" s="261">
        <v>86920</v>
      </c>
      <c r="B4133" s="262" t="s">
        <v>9890</v>
      </c>
      <c r="C4133" s="263" t="s">
        <v>772</v>
      </c>
      <c r="D4133" s="264" t="s">
        <v>23396</v>
      </c>
      <c r="F4133" s="266"/>
      <c r="G4133" s="261" t="s">
        <v>23397</v>
      </c>
      <c r="H4133" s="262" t="s">
        <v>9890</v>
      </c>
      <c r="I4133" s="263" t="s">
        <v>772</v>
      </c>
      <c r="J4133" s="264" t="s">
        <v>23396</v>
      </c>
      <c r="K4133" s="264" t="s">
        <v>23398</v>
      </c>
    </row>
    <row r="4134" spans="1:11" ht="25.5" x14ac:dyDescent="0.2">
      <c r="A4134" s="261">
        <v>86921</v>
      </c>
      <c r="B4134" s="262" t="s">
        <v>9891</v>
      </c>
      <c r="C4134" s="263" t="s">
        <v>772</v>
      </c>
      <c r="D4134" s="264" t="s">
        <v>23399</v>
      </c>
      <c r="F4134" s="266"/>
      <c r="G4134" s="261" t="s">
        <v>23400</v>
      </c>
      <c r="H4134" s="262" t="s">
        <v>9891</v>
      </c>
      <c r="I4134" s="263" t="s">
        <v>772</v>
      </c>
      <c r="J4134" s="264" t="s">
        <v>23399</v>
      </c>
      <c r="K4134" s="264" t="s">
        <v>23401</v>
      </c>
    </row>
    <row r="4135" spans="1:11" ht="38.25" x14ac:dyDescent="0.2">
      <c r="A4135" s="261">
        <v>86922</v>
      </c>
      <c r="B4135" s="262" t="s">
        <v>9892</v>
      </c>
      <c r="C4135" s="263" t="s">
        <v>772</v>
      </c>
      <c r="D4135" s="264" t="s">
        <v>23402</v>
      </c>
      <c r="F4135" s="266"/>
      <c r="G4135" s="261" t="s">
        <v>23403</v>
      </c>
      <c r="H4135" s="262" t="s">
        <v>9892</v>
      </c>
      <c r="I4135" s="263" t="s">
        <v>772</v>
      </c>
      <c r="J4135" s="264" t="s">
        <v>23402</v>
      </c>
      <c r="K4135" s="264" t="s">
        <v>23404</v>
      </c>
    </row>
    <row r="4136" spans="1:11" ht="38.25" x14ac:dyDescent="0.2">
      <c r="A4136" s="261">
        <v>86923</v>
      </c>
      <c r="B4136" s="262" t="s">
        <v>9893</v>
      </c>
      <c r="C4136" s="263" t="s">
        <v>772</v>
      </c>
      <c r="D4136" s="264" t="s">
        <v>23405</v>
      </c>
      <c r="F4136" s="266"/>
      <c r="G4136" s="261" t="s">
        <v>23406</v>
      </c>
      <c r="H4136" s="262" t="s">
        <v>9893</v>
      </c>
      <c r="I4136" s="263" t="s">
        <v>772</v>
      </c>
      <c r="J4136" s="264" t="s">
        <v>23405</v>
      </c>
      <c r="K4136" s="264" t="s">
        <v>23407</v>
      </c>
    </row>
    <row r="4137" spans="1:11" ht="25.5" x14ac:dyDescent="0.2">
      <c r="A4137" s="261">
        <v>86924</v>
      </c>
      <c r="B4137" s="262" t="s">
        <v>9894</v>
      </c>
      <c r="C4137" s="263" t="s">
        <v>772</v>
      </c>
      <c r="D4137" s="264" t="s">
        <v>23408</v>
      </c>
      <c r="F4137" s="266"/>
      <c r="G4137" s="261" t="s">
        <v>23409</v>
      </c>
      <c r="H4137" s="262" t="s">
        <v>9894</v>
      </c>
      <c r="I4137" s="263" t="s">
        <v>772</v>
      </c>
      <c r="J4137" s="264" t="s">
        <v>23408</v>
      </c>
      <c r="K4137" s="264" t="s">
        <v>23410</v>
      </c>
    </row>
    <row r="4138" spans="1:11" ht="38.25" x14ac:dyDescent="0.2">
      <c r="A4138" s="261">
        <v>86925</v>
      </c>
      <c r="B4138" s="262" t="s">
        <v>9895</v>
      </c>
      <c r="C4138" s="263" t="s">
        <v>772</v>
      </c>
      <c r="D4138" s="264" t="s">
        <v>23411</v>
      </c>
      <c r="F4138" s="266"/>
      <c r="G4138" s="261" t="s">
        <v>23412</v>
      </c>
      <c r="H4138" s="262" t="s">
        <v>9895</v>
      </c>
      <c r="I4138" s="263" t="s">
        <v>772</v>
      </c>
      <c r="J4138" s="264" t="s">
        <v>23411</v>
      </c>
      <c r="K4138" s="264" t="s">
        <v>23413</v>
      </c>
    </row>
    <row r="4139" spans="1:11" ht="25.5" x14ac:dyDescent="0.2">
      <c r="A4139" s="261">
        <v>86926</v>
      </c>
      <c r="B4139" s="262" t="s">
        <v>9896</v>
      </c>
      <c r="C4139" s="263" t="s">
        <v>772</v>
      </c>
      <c r="D4139" s="264" t="s">
        <v>23414</v>
      </c>
      <c r="F4139" s="266"/>
      <c r="G4139" s="261" t="s">
        <v>23415</v>
      </c>
      <c r="H4139" s="262" t="s">
        <v>9896</v>
      </c>
      <c r="I4139" s="263" t="s">
        <v>772</v>
      </c>
      <c r="J4139" s="264" t="s">
        <v>23414</v>
      </c>
      <c r="K4139" s="264" t="s">
        <v>23416</v>
      </c>
    </row>
    <row r="4140" spans="1:11" ht="38.25" x14ac:dyDescent="0.2">
      <c r="A4140" s="261">
        <v>86927</v>
      </c>
      <c r="B4140" s="262" t="s">
        <v>9897</v>
      </c>
      <c r="C4140" s="263" t="s">
        <v>772</v>
      </c>
      <c r="D4140" s="264" t="s">
        <v>23417</v>
      </c>
      <c r="F4140" s="266"/>
      <c r="G4140" s="261" t="s">
        <v>23418</v>
      </c>
      <c r="H4140" s="262" t="s">
        <v>9897</v>
      </c>
      <c r="I4140" s="263" t="s">
        <v>772</v>
      </c>
      <c r="J4140" s="264" t="s">
        <v>23417</v>
      </c>
      <c r="K4140" s="264" t="s">
        <v>23280</v>
      </c>
    </row>
    <row r="4141" spans="1:11" ht="25.5" x14ac:dyDescent="0.2">
      <c r="A4141" s="261">
        <v>86928</v>
      </c>
      <c r="B4141" s="262" t="s">
        <v>9898</v>
      </c>
      <c r="C4141" s="263" t="s">
        <v>772</v>
      </c>
      <c r="D4141" s="264" t="s">
        <v>23419</v>
      </c>
      <c r="F4141" s="266"/>
      <c r="G4141" s="261" t="s">
        <v>23420</v>
      </c>
      <c r="H4141" s="262" t="s">
        <v>9898</v>
      </c>
      <c r="I4141" s="263" t="s">
        <v>772</v>
      </c>
      <c r="J4141" s="264" t="s">
        <v>23419</v>
      </c>
      <c r="K4141" s="264" t="s">
        <v>23421</v>
      </c>
    </row>
    <row r="4142" spans="1:11" ht="38.25" x14ac:dyDescent="0.2">
      <c r="A4142" s="261">
        <v>86929</v>
      </c>
      <c r="B4142" s="262" t="s">
        <v>9899</v>
      </c>
      <c r="C4142" s="263" t="s">
        <v>772</v>
      </c>
      <c r="D4142" s="264" t="s">
        <v>23422</v>
      </c>
      <c r="F4142" s="266"/>
      <c r="G4142" s="261" t="s">
        <v>23423</v>
      </c>
      <c r="H4142" s="262" t="s">
        <v>9899</v>
      </c>
      <c r="I4142" s="263" t="s">
        <v>772</v>
      </c>
      <c r="J4142" s="264" t="s">
        <v>23422</v>
      </c>
      <c r="K4142" s="264" t="s">
        <v>23424</v>
      </c>
    </row>
    <row r="4143" spans="1:11" ht="25.5" x14ac:dyDescent="0.2">
      <c r="A4143" s="261">
        <v>86930</v>
      </c>
      <c r="B4143" s="262" t="s">
        <v>9901</v>
      </c>
      <c r="C4143" s="263" t="s">
        <v>772</v>
      </c>
      <c r="D4143" s="264" t="s">
        <v>23425</v>
      </c>
      <c r="F4143" s="266"/>
      <c r="G4143" s="261" t="s">
        <v>23426</v>
      </c>
      <c r="H4143" s="262" t="s">
        <v>9901</v>
      </c>
      <c r="I4143" s="263" t="s">
        <v>772</v>
      </c>
      <c r="J4143" s="264" t="s">
        <v>23425</v>
      </c>
      <c r="K4143" s="264" t="s">
        <v>23427</v>
      </c>
    </row>
    <row r="4144" spans="1:11" ht="25.5" x14ac:dyDescent="0.2">
      <c r="A4144" s="261">
        <v>86931</v>
      </c>
      <c r="B4144" s="262" t="s">
        <v>9902</v>
      </c>
      <c r="C4144" s="263" t="s">
        <v>772</v>
      </c>
      <c r="D4144" s="264" t="s">
        <v>23428</v>
      </c>
      <c r="F4144" s="266"/>
      <c r="G4144" s="261" t="s">
        <v>23429</v>
      </c>
      <c r="H4144" s="262" t="s">
        <v>9902</v>
      </c>
      <c r="I4144" s="263" t="s">
        <v>772</v>
      </c>
      <c r="J4144" s="264" t="s">
        <v>23428</v>
      </c>
      <c r="K4144" s="264" t="s">
        <v>19301</v>
      </c>
    </row>
    <row r="4145" spans="1:11" ht="25.5" x14ac:dyDescent="0.2">
      <c r="A4145" s="261">
        <v>86932</v>
      </c>
      <c r="B4145" s="262" t="s">
        <v>9903</v>
      </c>
      <c r="C4145" s="263" t="s">
        <v>772</v>
      </c>
      <c r="D4145" s="264" t="s">
        <v>23430</v>
      </c>
      <c r="F4145" s="266"/>
      <c r="G4145" s="261" t="s">
        <v>23431</v>
      </c>
      <c r="H4145" s="262" t="s">
        <v>9903</v>
      </c>
      <c r="I4145" s="263" t="s">
        <v>772</v>
      </c>
      <c r="J4145" s="264" t="s">
        <v>23430</v>
      </c>
      <c r="K4145" s="264" t="s">
        <v>23432</v>
      </c>
    </row>
    <row r="4146" spans="1:11" ht="38.25" x14ac:dyDescent="0.2">
      <c r="A4146" s="261">
        <v>86933</v>
      </c>
      <c r="B4146" s="262" t="s">
        <v>9904</v>
      </c>
      <c r="C4146" s="263" t="s">
        <v>772</v>
      </c>
      <c r="D4146" s="264" t="s">
        <v>23433</v>
      </c>
      <c r="F4146" s="266"/>
      <c r="G4146" s="261" t="s">
        <v>23434</v>
      </c>
      <c r="H4146" s="262" t="s">
        <v>9904</v>
      </c>
      <c r="I4146" s="263" t="s">
        <v>772</v>
      </c>
      <c r="J4146" s="264" t="s">
        <v>23433</v>
      </c>
      <c r="K4146" s="264" t="s">
        <v>13014</v>
      </c>
    </row>
    <row r="4147" spans="1:11" ht="38.25" x14ac:dyDescent="0.2">
      <c r="A4147" s="261">
        <v>86934</v>
      </c>
      <c r="B4147" s="262" t="s">
        <v>9905</v>
      </c>
      <c r="C4147" s="263" t="s">
        <v>772</v>
      </c>
      <c r="D4147" s="264" t="s">
        <v>23435</v>
      </c>
      <c r="F4147" s="266"/>
      <c r="G4147" s="261" t="s">
        <v>23436</v>
      </c>
      <c r="H4147" s="262" t="s">
        <v>9905</v>
      </c>
      <c r="I4147" s="263" t="s">
        <v>772</v>
      </c>
      <c r="J4147" s="264" t="s">
        <v>23435</v>
      </c>
      <c r="K4147" s="264" t="s">
        <v>23437</v>
      </c>
    </row>
    <row r="4148" spans="1:11" ht="25.5" x14ac:dyDescent="0.2">
      <c r="A4148" s="261">
        <v>86935</v>
      </c>
      <c r="B4148" s="262" t="s">
        <v>9906</v>
      </c>
      <c r="C4148" s="263" t="s">
        <v>772</v>
      </c>
      <c r="D4148" s="264" t="s">
        <v>23438</v>
      </c>
      <c r="F4148" s="266"/>
      <c r="G4148" s="261" t="s">
        <v>23439</v>
      </c>
      <c r="H4148" s="262" t="s">
        <v>9906</v>
      </c>
      <c r="I4148" s="263" t="s">
        <v>772</v>
      </c>
      <c r="J4148" s="264" t="s">
        <v>23438</v>
      </c>
      <c r="K4148" s="264" t="s">
        <v>23440</v>
      </c>
    </row>
    <row r="4149" spans="1:11" ht="25.5" x14ac:dyDescent="0.2">
      <c r="A4149" s="261">
        <v>86936</v>
      </c>
      <c r="B4149" s="262" t="s">
        <v>9907</v>
      </c>
      <c r="C4149" s="263" t="s">
        <v>772</v>
      </c>
      <c r="D4149" s="264" t="s">
        <v>23441</v>
      </c>
      <c r="F4149" s="266"/>
      <c r="G4149" s="261" t="s">
        <v>23442</v>
      </c>
      <c r="H4149" s="262" t="s">
        <v>9907</v>
      </c>
      <c r="I4149" s="263" t="s">
        <v>772</v>
      </c>
      <c r="J4149" s="264" t="s">
        <v>23441</v>
      </c>
      <c r="K4149" s="264" t="s">
        <v>23443</v>
      </c>
    </row>
    <row r="4150" spans="1:11" ht="25.5" x14ac:dyDescent="0.2">
      <c r="A4150" s="261">
        <v>86937</v>
      </c>
      <c r="B4150" s="262" t="s">
        <v>9908</v>
      </c>
      <c r="C4150" s="263" t="s">
        <v>772</v>
      </c>
      <c r="D4150" s="264" t="s">
        <v>23444</v>
      </c>
      <c r="F4150" s="266"/>
      <c r="G4150" s="261" t="s">
        <v>23445</v>
      </c>
      <c r="H4150" s="262" t="s">
        <v>9908</v>
      </c>
      <c r="I4150" s="263" t="s">
        <v>772</v>
      </c>
      <c r="J4150" s="264" t="s">
        <v>23444</v>
      </c>
      <c r="K4150" s="264" t="s">
        <v>22431</v>
      </c>
    </row>
    <row r="4151" spans="1:11" ht="25.5" x14ac:dyDescent="0.2">
      <c r="A4151" s="261">
        <v>86938</v>
      </c>
      <c r="B4151" s="262" t="s">
        <v>9909</v>
      </c>
      <c r="C4151" s="263" t="s">
        <v>772</v>
      </c>
      <c r="D4151" s="264" t="s">
        <v>23446</v>
      </c>
      <c r="F4151" s="266"/>
      <c r="G4151" s="261" t="s">
        <v>23447</v>
      </c>
      <c r="H4151" s="262" t="s">
        <v>9909</v>
      </c>
      <c r="I4151" s="263" t="s">
        <v>772</v>
      </c>
      <c r="J4151" s="264" t="s">
        <v>23446</v>
      </c>
      <c r="K4151" s="264" t="s">
        <v>23448</v>
      </c>
    </row>
    <row r="4152" spans="1:11" ht="38.25" x14ac:dyDescent="0.2">
      <c r="A4152" s="261">
        <v>86939</v>
      </c>
      <c r="B4152" s="262" t="s">
        <v>9910</v>
      </c>
      <c r="C4152" s="263" t="s">
        <v>772</v>
      </c>
      <c r="D4152" s="264" t="s">
        <v>23449</v>
      </c>
      <c r="F4152" s="266"/>
      <c r="G4152" s="261" t="s">
        <v>23450</v>
      </c>
      <c r="H4152" s="262" t="s">
        <v>9910</v>
      </c>
      <c r="I4152" s="263" t="s">
        <v>772</v>
      </c>
      <c r="J4152" s="264" t="s">
        <v>23449</v>
      </c>
      <c r="K4152" s="264" t="s">
        <v>23451</v>
      </c>
    </row>
    <row r="4153" spans="1:11" ht="38.25" x14ac:dyDescent="0.2">
      <c r="A4153" s="261">
        <v>86940</v>
      </c>
      <c r="B4153" s="262" t="s">
        <v>9911</v>
      </c>
      <c r="C4153" s="263" t="s">
        <v>772</v>
      </c>
      <c r="D4153" s="264" t="s">
        <v>23452</v>
      </c>
      <c r="F4153" s="266"/>
      <c r="G4153" s="267" t="s">
        <v>23453</v>
      </c>
      <c r="H4153" s="262" t="s">
        <v>9911</v>
      </c>
      <c r="I4153" s="263" t="s">
        <v>772</v>
      </c>
      <c r="J4153" s="264" t="s">
        <v>23452</v>
      </c>
      <c r="K4153" s="264" t="s">
        <v>23454</v>
      </c>
    </row>
    <row r="4154" spans="1:11" ht="38.25" x14ac:dyDescent="0.2">
      <c r="A4154" s="261">
        <v>86941</v>
      </c>
      <c r="B4154" s="262" t="s">
        <v>9912</v>
      </c>
      <c r="C4154" s="263" t="s">
        <v>772</v>
      </c>
      <c r="D4154" s="264" t="s">
        <v>23455</v>
      </c>
      <c r="F4154" s="266"/>
      <c r="G4154" s="267" t="s">
        <v>23456</v>
      </c>
      <c r="H4154" s="262" t="s">
        <v>9912</v>
      </c>
      <c r="I4154" s="263" t="s">
        <v>772</v>
      </c>
      <c r="J4154" s="264" t="s">
        <v>23455</v>
      </c>
      <c r="K4154" s="264" t="s">
        <v>23457</v>
      </c>
    </row>
    <row r="4155" spans="1:11" ht="38.25" x14ac:dyDescent="0.2">
      <c r="A4155" s="261">
        <v>86942</v>
      </c>
      <c r="B4155" s="262" t="s">
        <v>9913</v>
      </c>
      <c r="C4155" s="263" t="s">
        <v>772</v>
      </c>
      <c r="D4155" s="264" t="s">
        <v>23458</v>
      </c>
      <c r="F4155" s="266"/>
      <c r="G4155" s="267" t="s">
        <v>23459</v>
      </c>
      <c r="H4155" s="262" t="s">
        <v>9913</v>
      </c>
      <c r="I4155" s="263" t="s">
        <v>772</v>
      </c>
      <c r="J4155" s="264" t="s">
        <v>23458</v>
      </c>
      <c r="K4155" s="264" t="s">
        <v>23460</v>
      </c>
    </row>
    <row r="4156" spans="1:11" ht="38.25" x14ac:dyDescent="0.2">
      <c r="A4156" s="261">
        <v>86943</v>
      </c>
      <c r="B4156" s="262" t="s">
        <v>9914</v>
      </c>
      <c r="C4156" s="263" t="s">
        <v>772</v>
      </c>
      <c r="D4156" s="264" t="s">
        <v>23461</v>
      </c>
      <c r="F4156" s="266"/>
      <c r="G4156" s="267" t="s">
        <v>23462</v>
      </c>
      <c r="H4156" s="262" t="s">
        <v>9914</v>
      </c>
      <c r="I4156" s="263" t="s">
        <v>772</v>
      </c>
      <c r="J4156" s="264" t="s">
        <v>23461</v>
      </c>
      <c r="K4156" s="264" t="s">
        <v>23463</v>
      </c>
    </row>
    <row r="4157" spans="1:11" ht="38.25" x14ac:dyDescent="0.2">
      <c r="A4157" s="261">
        <v>86947</v>
      </c>
      <c r="B4157" s="262" t="s">
        <v>9915</v>
      </c>
      <c r="C4157" s="263" t="s">
        <v>772</v>
      </c>
      <c r="D4157" s="264" t="s">
        <v>23464</v>
      </c>
      <c r="F4157" s="266"/>
      <c r="G4157" s="267" t="s">
        <v>23465</v>
      </c>
      <c r="H4157" s="262" t="s">
        <v>9915</v>
      </c>
      <c r="I4157" s="263" t="s">
        <v>772</v>
      </c>
      <c r="J4157" s="264" t="s">
        <v>23464</v>
      </c>
      <c r="K4157" s="264" t="s">
        <v>23466</v>
      </c>
    </row>
    <row r="4158" spans="1:11" ht="25.5" x14ac:dyDescent="0.2">
      <c r="A4158" s="261">
        <v>88571</v>
      </c>
      <c r="B4158" s="262" t="s">
        <v>9916</v>
      </c>
      <c r="C4158" s="263" t="s">
        <v>772</v>
      </c>
      <c r="D4158" s="264" t="s">
        <v>23009</v>
      </c>
      <c r="F4158" s="266"/>
      <c r="G4158" s="261" t="s">
        <v>23467</v>
      </c>
      <c r="H4158" s="262" t="s">
        <v>9916</v>
      </c>
      <c r="I4158" s="263" t="s">
        <v>772</v>
      </c>
      <c r="J4158" s="264" t="s">
        <v>23009</v>
      </c>
      <c r="K4158" s="264" t="s">
        <v>22000</v>
      </c>
    </row>
    <row r="4159" spans="1:11" ht="38.25" x14ac:dyDescent="0.2">
      <c r="A4159" s="261">
        <v>93396</v>
      </c>
      <c r="B4159" s="262" t="s">
        <v>9917</v>
      </c>
      <c r="C4159" s="263" t="s">
        <v>772</v>
      </c>
      <c r="D4159" s="264" t="s">
        <v>23468</v>
      </c>
      <c r="F4159" s="266"/>
      <c r="G4159" s="261" t="s">
        <v>23469</v>
      </c>
      <c r="H4159" s="262" t="s">
        <v>9917</v>
      </c>
      <c r="I4159" s="263" t="s">
        <v>772</v>
      </c>
      <c r="J4159" s="264" t="s">
        <v>23468</v>
      </c>
      <c r="K4159" s="264" t="s">
        <v>23470</v>
      </c>
    </row>
    <row r="4160" spans="1:11" ht="51" x14ac:dyDescent="0.2">
      <c r="A4160" s="261">
        <v>93441</v>
      </c>
      <c r="B4160" s="262" t="s">
        <v>9918</v>
      </c>
      <c r="C4160" s="263" t="s">
        <v>772</v>
      </c>
      <c r="D4160" s="264" t="s">
        <v>23471</v>
      </c>
      <c r="F4160" s="266"/>
      <c r="G4160" s="261" t="s">
        <v>23472</v>
      </c>
      <c r="H4160" s="262" t="s">
        <v>9918</v>
      </c>
      <c r="I4160" s="263" t="s">
        <v>772</v>
      </c>
      <c r="J4160" s="264" t="s">
        <v>23471</v>
      </c>
      <c r="K4160" s="264" t="s">
        <v>21416</v>
      </c>
    </row>
    <row r="4161" spans="1:11" ht="51" x14ac:dyDescent="0.2">
      <c r="A4161" s="261">
        <v>93442</v>
      </c>
      <c r="B4161" s="262" t="s">
        <v>9919</v>
      </c>
      <c r="C4161" s="263" t="s">
        <v>772</v>
      </c>
      <c r="D4161" s="264" t="s">
        <v>23473</v>
      </c>
      <c r="F4161" s="266"/>
      <c r="G4161" s="261" t="s">
        <v>23474</v>
      </c>
      <c r="H4161" s="262" t="s">
        <v>9919</v>
      </c>
      <c r="I4161" s="263" t="s">
        <v>772</v>
      </c>
      <c r="J4161" s="264" t="s">
        <v>23473</v>
      </c>
      <c r="K4161" s="264" t="s">
        <v>23475</v>
      </c>
    </row>
    <row r="4162" spans="1:11" ht="25.5" x14ac:dyDescent="0.2">
      <c r="A4162" s="261">
        <v>95469</v>
      </c>
      <c r="B4162" s="262" t="s">
        <v>9920</v>
      </c>
      <c r="C4162" s="263" t="s">
        <v>772</v>
      </c>
      <c r="D4162" s="264" t="s">
        <v>23476</v>
      </c>
      <c r="F4162" s="266"/>
      <c r="G4162" s="261" t="s">
        <v>23477</v>
      </c>
      <c r="H4162" s="262" t="s">
        <v>9920</v>
      </c>
      <c r="I4162" s="263" t="s">
        <v>772</v>
      </c>
      <c r="J4162" s="264" t="s">
        <v>23476</v>
      </c>
      <c r="K4162" s="264" t="s">
        <v>23478</v>
      </c>
    </row>
    <row r="4163" spans="1:11" ht="25.5" x14ac:dyDescent="0.2">
      <c r="A4163" s="261">
        <v>95470</v>
      </c>
      <c r="B4163" s="262" t="s">
        <v>9921</v>
      </c>
      <c r="C4163" s="263" t="s">
        <v>772</v>
      </c>
      <c r="D4163" s="264" t="s">
        <v>23479</v>
      </c>
      <c r="F4163" s="266"/>
      <c r="G4163" s="261" t="s">
        <v>23480</v>
      </c>
      <c r="H4163" s="262" t="s">
        <v>9921</v>
      </c>
      <c r="I4163" s="263" t="s">
        <v>772</v>
      </c>
      <c r="J4163" s="264" t="s">
        <v>23479</v>
      </c>
      <c r="K4163" s="264" t="s">
        <v>23481</v>
      </c>
    </row>
    <row r="4164" spans="1:11" ht="25.5" x14ac:dyDescent="0.2">
      <c r="A4164" s="261">
        <v>95471</v>
      </c>
      <c r="B4164" s="262" t="s">
        <v>9922</v>
      </c>
      <c r="C4164" s="263" t="s">
        <v>772</v>
      </c>
      <c r="D4164" s="264" t="s">
        <v>23482</v>
      </c>
      <c r="F4164" s="266"/>
      <c r="G4164" s="261" t="s">
        <v>23483</v>
      </c>
      <c r="H4164" s="262" t="s">
        <v>9922</v>
      </c>
      <c r="I4164" s="263" t="s">
        <v>772</v>
      </c>
      <c r="J4164" s="264" t="s">
        <v>23482</v>
      </c>
      <c r="K4164" s="264" t="s">
        <v>23484</v>
      </c>
    </row>
    <row r="4165" spans="1:11" ht="38.25" x14ac:dyDescent="0.2">
      <c r="A4165" s="261">
        <v>95472</v>
      </c>
      <c r="B4165" s="262" t="s">
        <v>9923</v>
      </c>
      <c r="C4165" s="263" t="s">
        <v>772</v>
      </c>
      <c r="D4165" s="264" t="s">
        <v>23485</v>
      </c>
      <c r="F4165" s="266"/>
      <c r="G4165" s="261" t="s">
        <v>23486</v>
      </c>
      <c r="H4165" s="262" t="s">
        <v>9923</v>
      </c>
      <c r="I4165" s="263" t="s">
        <v>772</v>
      </c>
      <c r="J4165" s="264" t="s">
        <v>23485</v>
      </c>
      <c r="K4165" s="264" t="s">
        <v>23487</v>
      </c>
    </row>
    <row r="4166" spans="1:11" ht="12.75" x14ac:dyDescent="0.2">
      <c r="A4166" s="261">
        <v>95542</v>
      </c>
      <c r="B4166" s="262" t="s">
        <v>9924</v>
      </c>
      <c r="C4166" s="263" t="s">
        <v>772</v>
      </c>
      <c r="D4166" s="264" t="s">
        <v>17169</v>
      </c>
      <c r="F4166" s="266"/>
      <c r="G4166" s="261" t="s">
        <v>23488</v>
      </c>
      <c r="H4166" s="262" t="s">
        <v>9924</v>
      </c>
      <c r="I4166" s="263" t="s">
        <v>772</v>
      </c>
      <c r="J4166" s="264" t="s">
        <v>17169</v>
      </c>
      <c r="K4166" s="264" t="s">
        <v>23489</v>
      </c>
    </row>
    <row r="4167" spans="1:11" ht="12.75" x14ac:dyDescent="0.2">
      <c r="A4167" s="261">
        <v>95543</v>
      </c>
      <c r="B4167" s="262" t="s">
        <v>9926</v>
      </c>
      <c r="C4167" s="263" t="s">
        <v>772</v>
      </c>
      <c r="D4167" s="264" t="s">
        <v>14501</v>
      </c>
      <c r="F4167" s="266"/>
      <c r="G4167" s="261" t="s">
        <v>23490</v>
      </c>
      <c r="H4167" s="262" t="s">
        <v>9926</v>
      </c>
      <c r="I4167" s="263" t="s">
        <v>772</v>
      </c>
      <c r="J4167" s="264" t="s">
        <v>14501</v>
      </c>
      <c r="K4167" s="264" t="s">
        <v>23491</v>
      </c>
    </row>
    <row r="4168" spans="1:11" ht="12.75" x14ac:dyDescent="0.2">
      <c r="A4168" s="261">
        <v>95544</v>
      </c>
      <c r="B4168" s="262" t="s">
        <v>9927</v>
      </c>
      <c r="C4168" s="263" t="s">
        <v>772</v>
      </c>
      <c r="D4168" s="264" t="s">
        <v>14266</v>
      </c>
      <c r="F4168" s="266"/>
      <c r="G4168" s="267" t="s">
        <v>23492</v>
      </c>
      <c r="H4168" s="262" t="s">
        <v>9927</v>
      </c>
      <c r="I4168" s="263" t="s">
        <v>772</v>
      </c>
      <c r="J4168" s="264" t="s">
        <v>14266</v>
      </c>
      <c r="K4168" s="264" t="s">
        <v>14337</v>
      </c>
    </row>
    <row r="4169" spans="1:11" ht="12.75" x14ac:dyDescent="0.2">
      <c r="A4169" s="261">
        <v>95545</v>
      </c>
      <c r="B4169" s="262" t="s">
        <v>9928</v>
      </c>
      <c r="C4169" s="263" t="s">
        <v>772</v>
      </c>
      <c r="D4169" s="264" t="s">
        <v>23493</v>
      </c>
      <c r="F4169" s="266"/>
      <c r="G4169" s="261" t="s">
        <v>23494</v>
      </c>
      <c r="H4169" s="262" t="s">
        <v>9928</v>
      </c>
      <c r="I4169" s="263" t="s">
        <v>772</v>
      </c>
      <c r="J4169" s="264" t="s">
        <v>23493</v>
      </c>
      <c r="K4169" s="264" t="s">
        <v>13432</v>
      </c>
    </row>
    <row r="4170" spans="1:11" ht="12.75" x14ac:dyDescent="0.2">
      <c r="A4170" s="261">
        <v>95546</v>
      </c>
      <c r="B4170" s="262" t="s">
        <v>9930</v>
      </c>
      <c r="C4170" s="263" t="s">
        <v>772</v>
      </c>
      <c r="D4170" s="264" t="s">
        <v>23495</v>
      </c>
      <c r="F4170" s="266"/>
      <c r="G4170" s="261" t="s">
        <v>23496</v>
      </c>
      <c r="H4170" s="262" t="s">
        <v>9930</v>
      </c>
      <c r="I4170" s="263" t="s">
        <v>772</v>
      </c>
      <c r="J4170" s="264" t="s">
        <v>23495</v>
      </c>
      <c r="K4170" s="264" t="s">
        <v>23497</v>
      </c>
    </row>
    <row r="4171" spans="1:11" ht="25.5" x14ac:dyDescent="0.2">
      <c r="A4171" s="261">
        <v>95547</v>
      </c>
      <c r="B4171" s="262" t="s">
        <v>9931</v>
      </c>
      <c r="C4171" s="263" t="s">
        <v>772</v>
      </c>
      <c r="D4171" s="264" t="s">
        <v>23498</v>
      </c>
      <c r="F4171" s="266"/>
      <c r="G4171" s="261" t="s">
        <v>23499</v>
      </c>
      <c r="H4171" s="262" t="s">
        <v>9931</v>
      </c>
      <c r="I4171" s="263" t="s">
        <v>772</v>
      </c>
      <c r="J4171" s="264" t="s">
        <v>23498</v>
      </c>
      <c r="K4171" s="264" t="s">
        <v>23500</v>
      </c>
    </row>
    <row r="4172" spans="1:11" ht="12.75" x14ac:dyDescent="0.2">
      <c r="A4172" s="261">
        <v>6087</v>
      </c>
      <c r="B4172" s="262" t="s">
        <v>9932</v>
      </c>
      <c r="C4172" s="263" t="s">
        <v>772</v>
      </c>
      <c r="D4172" s="264" t="s">
        <v>13329</v>
      </c>
      <c r="F4172" s="266"/>
      <c r="G4172" s="261" t="s">
        <v>23501</v>
      </c>
      <c r="H4172" s="262" t="s">
        <v>9932</v>
      </c>
      <c r="I4172" s="263" t="s">
        <v>772</v>
      </c>
      <c r="J4172" s="264" t="s">
        <v>13329</v>
      </c>
      <c r="K4172" s="264" t="s">
        <v>23502</v>
      </c>
    </row>
    <row r="4173" spans="1:11" ht="25.5" x14ac:dyDescent="0.2">
      <c r="A4173" s="268" t="s">
        <v>9934</v>
      </c>
      <c r="B4173" s="262" t="s">
        <v>9935</v>
      </c>
      <c r="C4173" s="263" t="s">
        <v>772</v>
      </c>
      <c r="D4173" s="264" t="s">
        <v>23503</v>
      </c>
      <c r="F4173" s="266"/>
      <c r="G4173" s="261" t="s">
        <v>9934</v>
      </c>
      <c r="H4173" s="262" t="s">
        <v>9935</v>
      </c>
      <c r="I4173" s="263" t="s">
        <v>772</v>
      </c>
      <c r="J4173" s="264" t="s">
        <v>23503</v>
      </c>
      <c r="K4173" s="264" t="s">
        <v>23504</v>
      </c>
    </row>
    <row r="4174" spans="1:11" ht="25.5" x14ac:dyDescent="0.2">
      <c r="A4174" s="268" t="s">
        <v>9936</v>
      </c>
      <c r="B4174" s="262" t="s">
        <v>9937</v>
      </c>
      <c r="C4174" s="263" t="s">
        <v>772</v>
      </c>
      <c r="D4174" s="264" t="s">
        <v>23505</v>
      </c>
      <c r="F4174" s="266"/>
      <c r="G4174" s="261" t="s">
        <v>9936</v>
      </c>
      <c r="H4174" s="262" t="s">
        <v>9937</v>
      </c>
      <c r="I4174" s="263" t="s">
        <v>772</v>
      </c>
      <c r="J4174" s="264" t="s">
        <v>23505</v>
      </c>
      <c r="K4174" s="264" t="s">
        <v>23506</v>
      </c>
    </row>
    <row r="4175" spans="1:11" ht="38.25" x14ac:dyDescent="0.2">
      <c r="A4175" s="261">
        <v>95463</v>
      </c>
      <c r="B4175" s="262" t="s">
        <v>9938</v>
      </c>
      <c r="C4175" s="263" t="s">
        <v>772</v>
      </c>
      <c r="D4175" s="264" t="s">
        <v>23507</v>
      </c>
      <c r="F4175" s="266"/>
      <c r="G4175" s="261" t="s">
        <v>23508</v>
      </c>
      <c r="H4175" s="262" t="s">
        <v>9938</v>
      </c>
      <c r="I4175" s="263" t="s">
        <v>772</v>
      </c>
      <c r="J4175" s="264" t="s">
        <v>23507</v>
      </c>
      <c r="K4175" s="264" t="s">
        <v>23509</v>
      </c>
    </row>
    <row r="4176" spans="1:11" ht="25.5" x14ac:dyDescent="0.2">
      <c r="A4176" s="261">
        <v>89957</v>
      </c>
      <c r="B4176" s="262" t="s">
        <v>9939</v>
      </c>
      <c r="C4176" s="263" t="s">
        <v>772</v>
      </c>
      <c r="D4176" s="264" t="s">
        <v>23510</v>
      </c>
      <c r="F4176" s="266"/>
      <c r="G4176" s="261" t="s">
        <v>23511</v>
      </c>
      <c r="H4176" s="262" t="s">
        <v>9939</v>
      </c>
      <c r="I4176" s="263" t="s">
        <v>772</v>
      </c>
      <c r="J4176" s="264" t="s">
        <v>23510</v>
      </c>
      <c r="K4176" s="264" t="s">
        <v>23512</v>
      </c>
    </row>
    <row r="4177" spans="1:11" ht="25.5" x14ac:dyDescent="0.2">
      <c r="A4177" s="261">
        <v>89959</v>
      </c>
      <c r="B4177" s="262" t="s">
        <v>9940</v>
      </c>
      <c r="C4177" s="263" t="s">
        <v>772</v>
      </c>
      <c r="D4177" s="264" t="s">
        <v>23513</v>
      </c>
      <c r="F4177" s="266"/>
      <c r="G4177" s="261" t="s">
        <v>23514</v>
      </c>
      <c r="H4177" s="262" t="s">
        <v>9940</v>
      </c>
      <c r="I4177" s="263" t="s">
        <v>772</v>
      </c>
      <c r="J4177" s="264" t="s">
        <v>23513</v>
      </c>
      <c r="K4177" s="264" t="s">
        <v>14286</v>
      </c>
    </row>
    <row r="4178" spans="1:11" ht="25.5" x14ac:dyDescent="0.2">
      <c r="A4178" s="261">
        <v>40729</v>
      </c>
      <c r="B4178" s="262" t="s">
        <v>9941</v>
      </c>
      <c r="C4178" s="263" t="s">
        <v>772</v>
      </c>
      <c r="D4178" s="264" t="s">
        <v>23515</v>
      </c>
      <c r="F4178" s="266"/>
      <c r="G4178" s="261" t="s">
        <v>23516</v>
      </c>
      <c r="H4178" s="262" t="s">
        <v>9941</v>
      </c>
      <c r="I4178" s="263" t="s">
        <v>772</v>
      </c>
      <c r="J4178" s="264" t="s">
        <v>23515</v>
      </c>
      <c r="K4178" s="264" t="s">
        <v>23517</v>
      </c>
    </row>
    <row r="4179" spans="1:11" ht="12.75" x14ac:dyDescent="0.2">
      <c r="A4179" s="268" t="s">
        <v>9942</v>
      </c>
      <c r="B4179" s="262" t="s">
        <v>9943</v>
      </c>
      <c r="C4179" s="263" t="s">
        <v>772</v>
      </c>
      <c r="D4179" s="264" t="s">
        <v>11165</v>
      </c>
      <c r="F4179" s="266"/>
      <c r="G4179" s="261" t="s">
        <v>9942</v>
      </c>
      <c r="H4179" s="262" t="s">
        <v>9943</v>
      </c>
      <c r="I4179" s="263" t="s">
        <v>772</v>
      </c>
      <c r="J4179" s="264" t="s">
        <v>11165</v>
      </c>
      <c r="K4179" s="264" t="s">
        <v>23518</v>
      </c>
    </row>
    <row r="4180" spans="1:11" ht="12.75" x14ac:dyDescent="0.2">
      <c r="A4180" s="268" t="s">
        <v>9944</v>
      </c>
      <c r="B4180" s="262" t="s">
        <v>9945</v>
      </c>
      <c r="C4180" s="263" t="s">
        <v>772</v>
      </c>
      <c r="D4180" s="264" t="s">
        <v>13906</v>
      </c>
      <c r="F4180" s="266"/>
      <c r="G4180" s="261" t="s">
        <v>9944</v>
      </c>
      <c r="H4180" s="262" t="s">
        <v>9945</v>
      </c>
      <c r="I4180" s="263" t="s">
        <v>772</v>
      </c>
      <c r="J4180" s="264" t="s">
        <v>13906</v>
      </c>
      <c r="K4180" s="264" t="s">
        <v>19827</v>
      </c>
    </row>
    <row r="4181" spans="1:11" ht="12.75" x14ac:dyDescent="0.2">
      <c r="A4181" s="268" t="s">
        <v>9946</v>
      </c>
      <c r="B4181" s="262" t="s">
        <v>9947</v>
      </c>
      <c r="C4181" s="263" t="s">
        <v>772</v>
      </c>
      <c r="D4181" s="264" t="s">
        <v>14204</v>
      </c>
      <c r="F4181" s="266"/>
      <c r="G4181" s="261" t="s">
        <v>9946</v>
      </c>
      <c r="H4181" s="262" t="s">
        <v>9947</v>
      </c>
      <c r="I4181" s="263" t="s">
        <v>772</v>
      </c>
      <c r="J4181" s="264" t="s">
        <v>14204</v>
      </c>
      <c r="K4181" s="264" t="s">
        <v>14585</v>
      </c>
    </row>
    <row r="4182" spans="1:11" ht="12.75" x14ac:dyDescent="0.2">
      <c r="A4182" s="268" t="s">
        <v>9948</v>
      </c>
      <c r="B4182" s="262" t="s">
        <v>9949</v>
      </c>
      <c r="C4182" s="263" t="s">
        <v>772</v>
      </c>
      <c r="D4182" s="264" t="s">
        <v>23519</v>
      </c>
      <c r="F4182" s="266"/>
      <c r="G4182" s="261" t="s">
        <v>9948</v>
      </c>
      <c r="H4182" s="262" t="s">
        <v>9949</v>
      </c>
      <c r="I4182" s="263" t="s">
        <v>772</v>
      </c>
      <c r="J4182" s="264" t="s">
        <v>23519</v>
      </c>
      <c r="K4182" s="264" t="s">
        <v>23520</v>
      </c>
    </row>
    <row r="4183" spans="1:11" ht="12.75" x14ac:dyDescent="0.2">
      <c r="A4183" s="268" t="s">
        <v>9950</v>
      </c>
      <c r="B4183" s="262" t="s">
        <v>9951</v>
      </c>
      <c r="C4183" s="263" t="s">
        <v>772</v>
      </c>
      <c r="D4183" s="264" t="s">
        <v>23521</v>
      </c>
      <c r="F4183" s="266"/>
      <c r="G4183" s="261" t="s">
        <v>9950</v>
      </c>
      <c r="H4183" s="262" t="s">
        <v>9951</v>
      </c>
      <c r="I4183" s="263" t="s">
        <v>772</v>
      </c>
      <c r="J4183" s="264" t="s">
        <v>23521</v>
      </c>
      <c r="K4183" s="264" t="s">
        <v>21252</v>
      </c>
    </row>
    <row r="4184" spans="1:11" ht="12.75" x14ac:dyDescent="0.2">
      <c r="A4184" s="268" t="s">
        <v>9952</v>
      </c>
      <c r="B4184" s="262" t="s">
        <v>9953</v>
      </c>
      <c r="C4184" s="263" t="s">
        <v>772</v>
      </c>
      <c r="D4184" s="264" t="s">
        <v>23522</v>
      </c>
      <c r="F4184" s="266"/>
      <c r="G4184" s="261" t="s">
        <v>9952</v>
      </c>
      <c r="H4184" s="262" t="s">
        <v>9953</v>
      </c>
      <c r="I4184" s="263" t="s">
        <v>772</v>
      </c>
      <c r="J4184" s="264" t="s">
        <v>23522</v>
      </c>
      <c r="K4184" s="264" t="s">
        <v>23523</v>
      </c>
    </row>
    <row r="4185" spans="1:11" ht="12.75" x14ac:dyDescent="0.2">
      <c r="A4185" s="268" t="s">
        <v>9954</v>
      </c>
      <c r="B4185" s="262" t="s">
        <v>9955</v>
      </c>
      <c r="C4185" s="263" t="s">
        <v>772</v>
      </c>
      <c r="D4185" s="264" t="s">
        <v>23524</v>
      </c>
      <c r="F4185" s="266"/>
      <c r="G4185" s="261" t="s">
        <v>9954</v>
      </c>
      <c r="H4185" s="262" t="s">
        <v>9955</v>
      </c>
      <c r="I4185" s="263" t="s">
        <v>772</v>
      </c>
      <c r="J4185" s="264" t="s">
        <v>23524</v>
      </c>
      <c r="K4185" s="264" t="s">
        <v>23525</v>
      </c>
    </row>
    <row r="4186" spans="1:11" ht="12.75" x14ac:dyDescent="0.2">
      <c r="A4186" s="268" t="s">
        <v>9956</v>
      </c>
      <c r="B4186" s="262" t="s">
        <v>9957</v>
      </c>
      <c r="C4186" s="263" t="s">
        <v>772</v>
      </c>
      <c r="D4186" s="264" t="s">
        <v>23526</v>
      </c>
      <c r="F4186" s="266"/>
      <c r="G4186" s="261" t="s">
        <v>9956</v>
      </c>
      <c r="H4186" s="262" t="s">
        <v>9957</v>
      </c>
      <c r="I4186" s="263" t="s">
        <v>772</v>
      </c>
      <c r="J4186" s="264" t="s">
        <v>23526</v>
      </c>
      <c r="K4186" s="264" t="s">
        <v>19957</v>
      </c>
    </row>
    <row r="4187" spans="1:11" ht="12.75" x14ac:dyDescent="0.2">
      <c r="A4187" s="268" t="s">
        <v>9958</v>
      </c>
      <c r="B4187" s="262" t="s">
        <v>9959</v>
      </c>
      <c r="C4187" s="263" t="s">
        <v>772</v>
      </c>
      <c r="D4187" s="264" t="s">
        <v>23527</v>
      </c>
      <c r="F4187" s="266"/>
      <c r="G4187" s="261" t="s">
        <v>9958</v>
      </c>
      <c r="H4187" s="262" t="s">
        <v>9959</v>
      </c>
      <c r="I4187" s="263" t="s">
        <v>772</v>
      </c>
      <c r="J4187" s="264" t="s">
        <v>23527</v>
      </c>
      <c r="K4187" s="264" t="s">
        <v>14715</v>
      </c>
    </row>
    <row r="4188" spans="1:11" ht="12.75" x14ac:dyDescent="0.2">
      <c r="A4188" s="268" t="s">
        <v>9960</v>
      </c>
      <c r="B4188" s="262" t="s">
        <v>9961</v>
      </c>
      <c r="C4188" s="263" t="s">
        <v>772</v>
      </c>
      <c r="D4188" s="264" t="s">
        <v>23528</v>
      </c>
      <c r="F4188" s="266"/>
      <c r="G4188" s="261" t="s">
        <v>9960</v>
      </c>
      <c r="H4188" s="262" t="s">
        <v>9961</v>
      </c>
      <c r="I4188" s="263" t="s">
        <v>772</v>
      </c>
      <c r="J4188" s="264" t="s">
        <v>23528</v>
      </c>
      <c r="K4188" s="264" t="s">
        <v>23529</v>
      </c>
    </row>
    <row r="4189" spans="1:11" ht="12.75" x14ac:dyDescent="0.2">
      <c r="A4189" s="268" t="s">
        <v>9962</v>
      </c>
      <c r="B4189" s="262" t="s">
        <v>9963</v>
      </c>
      <c r="C4189" s="263" t="s">
        <v>772</v>
      </c>
      <c r="D4189" s="264" t="s">
        <v>23530</v>
      </c>
      <c r="F4189" s="266"/>
      <c r="G4189" s="261" t="s">
        <v>9962</v>
      </c>
      <c r="H4189" s="262" t="s">
        <v>9963</v>
      </c>
      <c r="I4189" s="263" t="s">
        <v>772</v>
      </c>
      <c r="J4189" s="264" t="s">
        <v>23530</v>
      </c>
      <c r="K4189" s="264" t="s">
        <v>23531</v>
      </c>
    </row>
    <row r="4190" spans="1:11" ht="12.75" x14ac:dyDescent="0.2">
      <c r="A4190" s="268" t="s">
        <v>9965</v>
      </c>
      <c r="B4190" s="262" t="s">
        <v>9966</v>
      </c>
      <c r="C4190" s="263" t="s">
        <v>772</v>
      </c>
      <c r="D4190" s="264" t="s">
        <v>23532</v>
      </c>
      <c r="F4190" s="266"/>
      <c r="G4190" s="261" t="s">
        <v>9965</v>
      </c>
      <c r="H4190" s="262" t="s">
        <v>9966</v>
      </c>
      <c r="I4190" s="263" t="s">
        <v>772</v>
      </c>
      <c r="J4190" s="264" t="s">
        <v>23532</v>
      </c>
      <c r="K4190" s="264" t="s">
        <v>23533</v>
      </c>
    </row>
    <row r="4191" spans="1:11" ht="12.75" x14ac:dyDescent="0.2">
      <c r="A4191" s="268" t="s">
        <v>9967</v>
      </c>
      <c r="B4191" s="262" t="s">
        <v>9968</v>
      </c>
      <c r="C4191" s="263" t="s">
        <v>772</v>
      </c>
      <c r="D4191" s="264" t="s">
        <v>23534</v>
      </c>
      <c r="F4191" s="266"/>
      <c r="G4191" s="261" t="s">
        <v>9967</v>
      </c>
      <c r="H4191" s="262" t="s">
        <v>9968</v>
      </c>
      <c r="I4191" s="263" t="s">
        <v>772</v>
      </c>
      <c r="J4191" s="264" t="s">
        <v>23534</v>
      </c>
      <c r="K4191" s="264" t="s">
        <v>14637</v>
      </c>
    </row>
    <row r="4192" spans="1:11" ht="12.75" x14ac:dyDescent="0.2">
      <c r="A4192" s="268" t="s">
        <v>9969</v>
      </c>
      <c r="B4192" s="262" t="s">
        <v>9970</v>
      </c>
      <c r="C4192" s="263" t="s">
        <v>772</v>
      </c>
      <c r="D4192" s="264" t="s">
        <v>23535</v>
      </c>
      <c r="F4192" s="266"/>
      <c r="G4192" s="261" t="s">
        <v>9969</v>
      </c>
      <c r="H4192" s="262" t="s">
        <v>9970</v>
      </c>
      <c r="I4192" s="263" t="s">
        <v>772</v>
      </c>
      <c r="J4192" s="264" t="s">
        <v>23535</v>
      </c>
      <c r="K4192" s="264" t="s">
        <v>23536</v>
      </c>
    </row>
    <row r="4193" spans="1:11" ht="12.75" x14ac:dyDescent="0.2">
      <c r="A4193" s="268" t="s">
        <v>9971</v>
      </c>
      <c r="B4193" s="262" t="s">
        <v>9972</v>
      </c>
      <c r="C4193" s="263" t="s">
        <v>772</v>
      </c>
      <c r="D4193" s="264" t="s">
        <v>19274</v>
      </c>
      <c r="F4193" s="266"/>
      <c r="G4193" s="261" t="s">
        <v>9971</v>
      </c>
      <c r="H4193" s="262" t="s">
        <v>9972</v>
      </c>
      <c r="I4193" s="263" t="s">
        <v>772</v>
      </c>
      <c r="J4193" s="264" t="s">
        <v>19274</v>
      </c>
      <c r="K4193" s="264" t="s">
        <v>23537</v>
      </c>
    </row>
    <row r="4194" spans="1:11" ht="12.75" x14ac:dyDescent="0.2">
      <c r="A4194" s="268" t="s">
        <v>9973</v>
      </c>
      <c r="B4194" s="262" t="s">
        <v>9974</v>
      </c>
      <c r="C4194" s="263" t="s">
        <v>772</v>
      </c>
      <c r="D4194" s="264" t="s">
        <v>19664</v>
      </c>
      <c r="F4194" s="266"/>
      <c r="G4194" s="261" t="s">
        <v>9973</v>
      </c>
      <c r="H4194" s="262" t="s">
        <v>9974</v>
      </c>
      <c r="I4194" s="263" t="s">
        <v>772</v>
      </c>
      <c r="J4194" s="264" t="s">
        <v>19664</v>
      </c>
      <c r="K4194" s="264" t="s">
        <v>23538</v>
      </c>
    </row>
    <row r="4195" spans="1:11" ht="12.75" x14ac:dyDescent="0.2">
      <c r="A4195" s="268" t="s">
        <v>9976</v>
      </c>
      <c r="B4195" s="262" t="s">
        <v>9977</v>
      </c>
      <c r="C4195" s="263" t="s">
        <v>772</v>
      </c>
      <c r="D4195" s="264" t="s">
        <v>14507</v>
      </c>
      <c r="F4195" s="266"/>
      <c r="G4195" s="261" t="s">
        <v>9976</v>
      </c>
      <c r="H4195" s="262" t="s">
        <v>9977</v>
      </c>
      <c r="I4195" s="263" t="s">
        <v>772</v>
      </c>
      <c r="J4195" s="264" t="s">
        <v>14507</v>
      </c>
      <c r="K4195" s="264" t="s">
        <v>23539</v>
      </c>
    </row>
    <row r="4196" spans="1:11" ht="12.75" x14ac:dyDescent="0.2">
      <c r="A4196" s="268" t="s">
        <v>9978</v>
      </c>
      <c r="B4196" s="262" t="s">
        <v>9979</v>
      </c>
      <c r="C4196" s="263" t="s">
        <v>772</v>
      </c>
      <c r="D4196" s="264" t="s">
        <v>23540</v>
      </c>
      <c r="F4196" s="266"/>
      <c r="G4196" s="261" t="s">
        <v>9978</v>
      </c>
      <c r="H4196" s="262" t="s">
        <v>9979</v>
      </c>
      <c r="I4196" s="263" t="s">
        <v>772</v>
      </c>
      <c r="J4196" s="264" t="s">
        <v>23540</v>
      </c>
      <c r="K4196" s="264" t="s">
        <v>23541</v>
      </c>
    </row>
    <row r="4197" spans="1:11" ht="12.75" x14ac:dyDescent="0.2">
      <c r="A4197" s="268" t="s">
        <v>9980</v>
      </c>
      <c r="B4197" s="262" t="s">
        <v>9981</v>
      </c>
      <c r="C4197" s="263" t="s">
        <v>772</v>
      </c>
      <c r="D4197" s="264" t="s">
        <v>23542</v>
      </c>
      <c r="F4197" s="266"/>
      <c r="G4197" s="261" t="s">
        <v>9980</v>
      </c>
      <c r="H4197" s="262" t="s">
        <v>9981</v>
      </c>
      <c r="I4197" s="263" t="s">
        <v>772</v>
      </c>
      <c r="J4197" s="264" t="s">
        <v>23542</v>
      </c>
      <c r="K4197" s="264" t="s">
        <v>14596</v>
      </c>
    </row>
    <row r="4198" spans="1:11" ht="12.75" x14ac:dyDescent="0.2">
      <c r="A4198" s="268" t="s">
        <v>9982</v>
      </c>
      <c r="B4198" s="262" t="s">
        <v>9983</v>
      </c>
      <c r="C4198" s="263" t="s">
        <v>772</v>
      </c>
      <c r="D4198" s="264" t="s">
        <v>23543</v>
      </c>
      <c r="F4198" s="266"/>
      <c r="G4198" s="261" t="s">
        <v>9982</v>
      </c>
      <c r="H4198" s="262" t="s">
        <v>9983</v>
      </c>
      <c r="I4198" s="263" t="s">
        <v>772</v>
      </c>
      <c r="J4198" s="264" t="s">
        <v>23543</v>
      </c>
      <c r="K4198" s="264" t="s">
        <v>15266</v>
      </c>
    </row>
    <row r="4199" spans="1:11" ht="12.75" x14ac:dyDescent="0.2">
      <c r="A4199" s="268" t="s">
        <v>9984</v>
      </c>
      <c r="B4199" s="262" t="s">
        <v>9985</v>
      </c>
      <c r="C4199" s="263" t="s">
        <v>772</v>
      </c>
      <c r="D4199" s="264" t="s">
        <v>23544</v>
      </c>
      <c r="F4199" s="266"/>
      <c r="G4199" s="261" t="s">
        <v>9984</v>
      </c>
      <c r="H4199" s="262" t="s">
        <v>9985</v>
      </c>
      <c r="I4199" s="263" t="s">
        <v>772</v>
      </c>
      <c r="J4199" s="264" t="s">
        <v>23544</v>
      </c>
      <c r="K4199" s="264" t="s">
        <v>23545</v>
      </c>
    </row>
    <row r="4200" spans="1:11" ht="12.75" x14ac:dyDescent="0.2">
      <c r="A4200" s="268" t="s">
        <v>9986</v>
      </c>
      <c r="B4200" s="262" t="s">
        <v>9987</v>
      </c>
      <c r="C4200" s="263" t="s">
        <v>772</v>
      </c>
      <c r="D4200" s="264" t="s">
        <v>23546</v>
      </c>
      <c r="F4200" s="266"/>
      <c r="G4200" s="261" t="s">
        <v>9986</v>
      </c>
      <c r="H4200" s="262" t="s">
        <v>9987</v>
      </c>
      <c r="I4200" s="263" t="s">
        <v>772</v>
      </c>
      <c r="J4200" s="264" t="s">
        <v>23546</v>
      </c>
      <c r="K4200" s="264" t="s">
        <v>23547</v>
      </c>
    </row>
    <row r="4201" spans="1:11" ht="12.75" x14ac:dyDescent="0.2">
      <c r="A4201" s="268" t="s">
        <v>9988</v>
      </c>
      <c r="B4201" s="262" t="s">
        <v>9989</v>
      </c>
      <c r="C4201" s="263" t="s">
        <v>772</v>
      </c>
      <c r="D4201" s="264" t="s">
        <v>23548</v>
      </c>
      <c r="F4201" s="266"/>
      <c r="G4201" s="261" t="s">
        <v>9988</v>
      </c>
      <c r="H4201" s="262" t="s">
        <v>9989</v>
      </c>
      <c r="I4201" s="263" t="s">
        <v>772</v>
      </c>
      <c r="J4201" s="264" t="s">
        <v>23548</v>
      </c>
      <c r="K4201" s="264" t="s">
        <v>23549</v>
      </c>
    </row>
    <row r="4202" spans="1:11" ht="25.5" x14ac:dyDescent="0.2">
      <c r="A4202" s="268" t="s">
        <v>9990</v>
      </c>
      <c r="B4202" s="262" t="s">
        <v>9991</v>
      </c>
      <c r="C4202" s="263" t="s">
        <v>772</v>
      </c>
      <c r="D4202" s="264" t="s">
        <v>23550</v>
      </c>
      <c r="F4202" s="266"/>
      <c r="G4202" s="261" t="s">
        <v>9990</v>
      </c>
      <c r="H4202" s="262" t="s">
        <v>9991</v>
      </c>
      <c r="I4202" s="263" t="s">
        <v>772</v>
      </c>
      <c r="J4202" s="264" t="s">
        <v>23550</v>
      </c>
      <c r="K4202" s="264" t="s">
        <v>23551</v>
      </c>
    </row>
    <row r="4203" spans="1:11" ht="12.75" x14ac:dyDescent="0.2">
      <c r="A4203" s="268" t="s">
        <v>9992</v>
      </c>
      <c r="B4203" s="262" t="s">
        <v>9993</v>
      </c>
      <c r="C4203" s="263" t="s">
        <v>772</v>
      </c>
      <c r="D4203" s="264" t="s">
        <v>23552</v>
      </c>
      <c r="F4203" s="266"/>
      <c r="G4203" s="261" t="s">
        <v>9992</v>
      </c>
      <c r="H4203" s="262" t="s">
        <v>9993</v>
      </c>
      <c r="I4203" s="263" t="s">
        <v>772</v>
      </c>
      <c r="J4203" s="264" t="s">
        <v>23552</v>
      </c>
      <c r="K4203" s="264" t="s">
        <v>23553</v>
      </c>
    </row>
    <row r="4204" spans="1:11" ht="25.5" x14ac:dyDescent="0.2">
      <c r="A4204" s="268" t="s">
        <v>9994</v>
      </c>
      <c r="B4204" s="262" t="s">
        <v>9995</v>
      </c>
      <c r="C4204" s="263" t="s">
        <v>772</v>
      </c>
      <c r="D4204" s="264" t="s">
        <v>23554</v>
      </c>
      <c r="F4204" s="266"/>
      <c r="G4204" s="261" t="s">
        <v>9994</v>
      </c>
      <c r="H4204" s="262" t="s">
        <v>9995</v>
      </c>
      <c r="I4204" s="263" t="s">
        <v>772</v>
      </c>
      <c r="J4204" s="264" t="s">
        <v>23554</v>
      </c>
      <c r="K4204" s="264" t="s">
        <v>23555</v>
      </c>
    </row>
    <row r="4205" spans="1:11" ht="25.5" x14ac:dyDescent="0.2">
      <c r="A4205" s="261">
        <v>85117</v>
      </c>
      <c r="B4205" s="262" t="s">
        <v>9996</v>
      </c>
      <c r="C4205" s="263" t="s">
        <v>772</v>
      </c>
      <c r="D4205" s="264" t="s">
        <v>15003</v>
      </c>
      <c r="F4205" s="266"/>
      <c r="G4205" s="261" t="s">
        <v>23556</v>
      </c>
      <c r="H4205" s="262" t="s">
        <v>9996</v>
      </c>
      <c r="I4205" s="263" t="s">
        <v>772</v>
      </c>
      <c r="J4205" s="264" t="s">
        <v>15003</v>
      </c>
      <c r="K4205" s="264" t="s">
        <v>17271</v>
      </c>
    </row>
    <row r="4206" spans="1:11" ht="25.5" x14ac:dyDescent="0.2">
      <c r="A4206" s="261">
        <v>89349</v>
      </c>
      <c r="B4206" s="262" t="s">
        <v>9997</v>
      </c>
      <c r="C4206" s="263" t="s">
        <v>772</v>
      </c>
      <c r="D4206" s="264" t="s">
        <v>14860</v>
      </c>
      <c r="F4206" s="266"/>
      <c r="G4206" s="261" t="s">
        <v>23557</v>
      </c>
      <c r="H4206" s="262" t="s">
        <v>9997</v>
      </c>
      <c r="I4206" s="263" t="s">
        <v>772</v>
      </c>
      <c r="J4206" s="264" t="s">
        <v>14860</v>
      </c>
      <c r="K4206" s="264" t="s">
        <v>8744</v>
      </c>
    </row>
    <row r="4207" spans="1:11" ht="25.5" x14ac:dyDescent="0.2">
      <c r="A4207" s="261">
        <v>89351</v>
      </c>
      <c r="B4207" s="262" t="s">
        <v>9999</v>
      </c>
      <c r="C4207" s="263" t="s">
        <v>772</v>
      </c>
      <c r="D4207" s="264" t="s">
        <v>13434</v>
      </c>
      <c r="F4207" s="266"/>
      <c r="G4207" s="261" t="s">
        <v>23558</v>
      </c>
      <c r="H4207" s="262" t="s">
        <v>9999</v>
      </c>
      <c r="I4207" s="263" t="s">
        <v>772</v>
      </c>
      <c r="J4207" s="264" t="s">
        <v>13434</v>
      </c>
      <c r="K4207" s="264" t="s">
        <v>7687</v>
      </c>
    </row>
    <row r="4208" spans="1:11" ht="25.5" x14ac:dyDescent="0.2">
      <c r="A4208" s="261">
        <v>89352</v>
      </c>
      <c r="B4208" s="262" t="s">
        <v>10000</v>
      </c>
      <c r="C4208" s="263" t="s">
        <v>772</v>
      </c>
      <c r="D4208" s="264" t="s">
        <v>18035</v>
      </c>
      <c r="F4208" s="266"/>
      <c r="G4208" s="261" t="s">
        <v>23559</v>
      </c>
      <c r="H4208" s="262" t="s">
        <v>10000</v>
      </c>
      <c r="I4208" s="263" t="s">
        <v>772</v>
      </c>
      <c r="J4208" s="264" t="s">
        <v>18035</v>
      </c>
      <c r="K4208" s="264" t="s">
        <v>13217</v>
      </c>
    </row>
    <row r="4209" spans="1:11" ht="25.5" x14ac:dyDescent="0.2">
      <c r="A4209" s="261">
        <v>89353</v>
      </c>
      <c r="B4209" s="262" t="s">
        <v>10001</v>
      </c>
      <c r="C4209" s="263" t="s">
        <v>772</v>
      </c>
      <c r="D4209" s="264" t="s">
        <v>4824</v>
      </c>
      <c r="F4209" s="266"/>
      <c r="G4209" s="261" t="s">
        <v>23560</v>
      </c>
      <c r="H4209" s="262" t="s">
        <v>10001</v>
      </c>
      <c r="I4209" s="263" t="s">
        <v>772</v>
      </c>
      <c r="J4209" s="264" t="s">
        <v>4824</v>
      </c>
      <c r="K4209" s="264" t="s">
        <v>13561</v>
      </c>
    </row>
    <row r="4210" spans="1:11" ht="25.5" x14ac:dyDescent="0.2">
      <c r="A4210" s="261">
        <v>89354</v>
      </c>
      <c r="B4210" s="262" t="s">
        <v>10002</v>
      </c>
      <c r="C4210" s="263" t="s">
        <v>772</v>
      </c>
      <c r="D4210" s="264" t="s">
        <v>23561</v>
      </c>
      <c r="F4210" s="266"/>
      <c r="G4210" s="261" t="s">
        <v>23562</v>
      </c>
      <c r="H4210" s="262" t="s">
        <v>10002</v>
      </c>
      <c r="I4210" s="263" t="s">
        <v>772</v>
      </c>
      <c r="J4210" s="264" t="s">
        <v>23561</v>
      </c>
      <c r="K4210" s="264" t="s">
        <v>23563</v>
      </c>
    </row>
    <row r="4211" spans="1:11" ht="25.5" x14ac:dyDescent="0.2">
      <c r="A4211" s="261">
        <v>89969</v>
      </c>
      <c r="B4211" s="262" t="s">
        <v>10003</v>
      </c>
      <c r="C4211" s="263" t="s">
        <v>772</v>
      </c>
      <c r="D4211" s="264" t="s">
        <v>14303</v>
      </c>
      <c r="F4211" s="266"/>
      <c r="G4211" s="261" t="s">
        <v>23564</v>
      </c>
      <c r="H4211" s="262" t="s">
        <v>10003</v>
      </c>
      <c r="I4211" s="263" t="s">
        <v>772</v>
      </c>
      <c r="J4211" s="264" t="s">
        <v>14303</v>
      </c>
      <c r="K4211" s="264" t="s">
        <v>14621</v>
      </c>
    </row>
    <row r="4212" spans="1:11" ht="25.5" x14ac:dyDescent="0.2">
      <c r="A4212" s="261">
        <v>89970</v>
      </c>
      <c r="B4212" s="262" t="s">
        <v>10005</v>
      </c>
      <c r="C4212" s="263" t="s">
        <v>772</v>
      </c>
      <c r="D4212" s="264" t="s">
        <v>20519</v>
      </c>
      <c r="F4212" s="266"/>
      <c r="G4212" s="261" t="s">
        <v>23565</v>
      </c>
      <c r="H4212" s="262" t="s">
        <v>10005</v>
      </c>
      <c r="I4212" s="263" t="s">
        <v>772</v>
      </c>
      <c r="J4212" s="264" t="s">
        <v>20519</v>
      </c>
      <c r="K4212" s="264" t="s">
        <v>15194</v>
      </c>
    </row>
    <row r="4213" spans="1:11" ht="25.5" x14ac:dyDescent="0.2">
      <c r="A4213" s="261">
        <v>89971</v>
      </c>
      <c r="B4213" s="262" t="s">
        <v>10007</v>
      </c>
      <c r="C4213" s="263" t="s">
        <v>772</v>
      </c>
      <c r="D4213" s="264" t="s">
        <v>6864</v>
      </c>
      <c r="F4213" s="266"/>
      <c r="G4213" s="261" t="s">
        <v>23566</v>
      </c>
      <c r="H4213" s="262" t="s">
        <v>10007</v>
      </c>
      <c r="I4213" s="263" t="s">
        <v>772</v>
      </c>
      <c r="J4213" s="264" t="s">
        <v>6864</v>
      </c>
      <c r="K4213" s="264" t="s">
        <v>23567</v>
      </c>
    </row>
    <row r="4214" spans="1:11" ht="25.5" x14ac:dyDescent="0.2">
      <c r="A4214" s="261">
        <v>89972</v>
      </c>
      <c r="B4214" s="262" t="s">
        <v>10008</v>
      </c>
      <c r="C4214" s="263" t="s">
        <v>772</v>
      </c>
      <c r="D4214" s="264" t="s">
        <v>5029</v>
      </c>
      <c r="F4214" s="266"/>
      <c r="G4214" s="261" t="s">
        <v>23568</v>
      </c>
      <c r="H4214" s="262" t="s">
        <v>10008</v>
      </c>
      <c r="I4214" s="263" t="s">
        <v>772</v>
      </c>
      <c r="J4214" s="264" t="s">
        <v>5029</v>
      </c>
      <c r="K4214" s="264" t="s">
        <v>23569</v>
      </c>
    </row>
    <row r="4215" spans="1:11" ht="25.5" x14ac:dyDescent="0.2">
      <c r="A4215" s="261">
        <v>89973</v>
      </c>
      <c r="B4215" s="262" t="s">
        <v>10010</v>
      </c>
      <c r="C4215" s="263" t="s">
        <v>772</v>
      </c>
      <c r="D4215" s="264" t="s">
        <v>23570</v>
      </c>
      <c r="F4215" s="266"/>
      <c r="G4215" s="261" t="s">
        <v>23571</v>
      </c>
      <c r="H4215" s="262" t="s">
        <v>10010</v>
      </c>
      <c r="I4215" s="263" t="s">
        <v>772</v>
      </c>
      <c r="J4215" s="264" t="s">
        <v>23570</v>
      </c>
      <c r="K4215" s="264" t="s">
        <v>23572</v>
      </c>
    </row>
    <row r="4216" spans="1:11" ht="25.5" x14ac:dyDescent="0.2">
      <c r="A4216" s="261">
        <v>89974</v>
      </c>
      <c r="B4216" s="262" t="s">
        <v>10011</v>
      </c>
      <c r="C4216" s="263" t="s">
        <v>772</v>
      </c>
      <c r="D4216" s="264" t="s">
        <v>19431</v>
      </c>
      <c r="F4216" s="266"/>
      <c r="G4216" s="261" t="s">
        <v>23573</v>
      </c>
      <c r="H4216" s="262" t="s">
        <v>10011</v>
      </c>
      <c r="I4216" s="263" t="s">
        <v>772</v>
      </c>
      <c r="J4216" s="264" t="s">
        <v>19431</v>
      </c>
      <c r="K4216" s="264" t="s">
        <v>23574</v>
      </c>
    </row>
    <row r="4217" spans="1:11" ht="25.5" x14ac:dyDescent="0.2">
      <c r="A4217" s="261">
        <v>89984</v>
      </c>
      <c r="B4217" s="262" t="s">
        <v>10012</v>
      </c>
      <c r="C4217" s="263" t="s">
        <v>772</v>
      </c>
      <c r="D4217" s="264" t="s">
        <v>6927</v>
      </c>
      <c r="F4217" s="266"/>
      <c r="G4217" s="261" t="s">
        <v>23575</v>
      </c>
      <c r="H4217" s="262" t="s">
        <v>10012</v>
      </c>
      <c r="I4217" s="263" t="s">
        <v>772</v>
      </c>
      <c r="J4217" s="264" t="s">
        <v>6927</v>
      </c>
      <c r="K4217" s="264" t="s">
        <v>13008</v>
      </c>
    </row>
    <row r="4218" spans="1:11" ht="25.5" x14ac:dyDescent="0.2">
      <c r="A4218" s="261">
        <v>89985</v>
      </c>
      <c r="B4218" s="262" t="s">
        <v>10013</v>
      </c>
      <c r="C4218" s="263" t="s">
        <v>772</v>
      </c>
      <c r="D4218" s="264" t="s">
        <v>23576</v>
      </c>
      <c r="F4218" s="266"/>
      <c r="G4218" s="261" t="s">
        <v>23577</v>
      </c>
      <c r="H4218" s="262" t="s">
        <v>10013</v>
      </c>
      <c r="I4218" s="263" t="s">
        <v>772</v>
      </c>
      <c r="J4218" s="264" t="s">
        <v>23576</v>
      </c>
      <c r="K4218" s="264" t="s">
        <v>13942</v>
      </c>
    </row>
    <row r="4219" spans="1:11" ht="25.5" x14ac:dyDescent="0.2">
      <c r="A4219" s="261">
        <v>89986</v>
      </c>
      <c r="B4219" s="262" t="s">
        <v>10015</v>
      </c>
      <c r="C4219" s="263" t="s">
        <v>772</v>
      </c>
      <c r="D4219" s="264" t="s">
        <v>23578</v>
      </c>
      <c r="F4219" s="266"/>
      <c r="G4219" s="261" t="s">
        <v>23579</v>
      </c>
      <c r="H4219" s="262" t="s">
        <v>10015</v>
      </c>
      <c r="I4219" s="263" t="s">
        <v>772</v>
      </c>
      <c r="J4219" s="264" t="s">
        <v>23578</v>
      </c>
      <c r="K4219" s="264" t="s">
        <v>13906</v>
      </c>
    </row>
    <row r="4220" spans="1:11" ht="25.5" x14ac:dyDescent="0.2">
      <c r="A4220" s="261">
        <v>89987</v>
      </c>
      <c r="B4220" s="262" t="s">
        <v>10016</v>
      </c>
      <c r="C4220" s="263" t="s">
        <v>772</v>
      </c>
      <c r="D4220" s="264" t="s">
        <v>14511</v>
      </c>
      <c r="F4220" s="266"/>
      <c r="G4220" s="261" t="s">
        <v>23580</v>
      </c>
      <c r="H4220" s="262" t="s">
        <v>10016</v>
      </c>
      <c r="I4220" s="263" t="s">
        <v>772</v>
      </c>
      <c r="J4220" s="264" t="s">
        <v>14511</v>
      </c>
      <c r="K4220" s="264" t="s">
        <v>14493</v>
      </c>
    </row>
    <row r="4221" spans="1:11" ht="25.5" x14ac:dyDescent="0.2">
      <c r="A4221" s="261">
        <v>90371</v>
      </c>
      <c r="B4221" s="262" t="s">
        <v>10017</v>
      </c>
      <c r="C4221" s="263" t="s">
        <v>772</v>
      </c>
      <c r="D4221" s="264" t="s">
        <v>11099</v>
      </c>
      <c r="F4221" s="266"/>
      <c r="G4221" s="261" t="s">
        <v>23581</v>
      </c>
      <c r="H4221" s="262" t="s">
        <v>10017</v>
      </c>
      <c r="I4221" s="263" t="s">
        <v>772</v>
      </c>
      <c r="J4221" s="264" t="s">
        <v>11099</v>
      </c>
      <c r="K4221" s="264" t="s">
        <v>23582</v>
      </c>
    </row>
    <row r="4222" spans="1:11" ht="38.25" x14ac:dyDescent="0.2">
      <c r="A4222" s="261">
        <v>94489</v>
      </c>
      <c r="B4222" s="262" t="s">
        <v>10018</v>
      </c>
      <c r="C4222" s="263" t="s">
        <v>772</v>
      </c>
      <c r="D4222" s="264" t="s">
        <v>16392</v>
      </c>
      <c r="F4222" s="266"/>
      <c r="G4222" s="261" t="s">
        <v>23583</v>
      </c>
      <c r="H4222" s="262" t="s">
        <v>10018</v>
      </c>
      <c r="I4222" s="263" t="s">
        <v>772</v>
      </c>
      <c r="J4222" s="264" t="s">
        <v>16392</v>
      </c>
      <c r="K4222" s="264" t="s">
        <v>13445</v>
      </c>
    </row>
    <row r="4223" spans="1:11" ht="38.25" x14ac:dyDescent="0.2">
      <c r="A4223" s="261">
        <v>94490</v>
      </c>
      <c r="B4223" s="262" t="s">
        <v>10020</v>
      </c>
      <c r="C4223" s="263" t="s">
        <v>772</v>
      </c>
      <c r="D4223" s="264" t="s">
        <v>10676</v>
      </c>
      <c r="F4223" s="266"/>
      <c r="G4223" s="261" t="s">
        <v>23584</v>
      </c>
      <c r="H4223" s="262" t="s">
        <v>10020</v>
      </c>
      <c r="I4223" s="263" t="s">
        <v>772</v>
      </c>
      <c r="J4223" s="264" t="s">
        <v>10676</v>
      </c>
      <c r="K4223" s="264" t="s">
        <v>23236</v>
      </c>
    </row>
    <row r="4224" spans="1:11" ht="38.25" x14ac:dyDescent="0.2">
      <c r="A4224" s="261">
        <v>94491</v>
      </c>
      <c r="B4224" s="262" t="s">
        <v>10021</v>
      </c>
      <c r="C4224" s="263" t="s">
        <v>772</v>
      </c>
      <c r="D4224" s="264" t="s">
        <v>14864</v>
      </c>
      <c r="F4224" s="266"/>
      <c r="G4224" s="261" t="s">
        <v>23585</v>
      </c>
      <c r="H4224" s="262" t="s">
        <v>10021</v>
      </c>
      <c r="I4224" s="263" t="s">
        <v>772</v>
      </c>
      <c r="J4224" s="264" t="s">
        <v>14864</v>
      </c>
      <c r="K4224" s="264" t="s">
        <v>23586</v>
      </c>
    </row>
    <row r="4225" spans="1:11" ht="38.25" x14ac:dyDescent="0.2">
      <c r="A4225" s="261">
        <v>94492</v>
      </c>
      <c r="B4225" s="262" t="s">
        <v>10022</v>
      </c>
      <c r="C4225" s="263" t="s">
        <v>772</v>
      </c>
      <c r="D4225" s="264" t="s">
        <v>23587</v>
      </c>
      <c r="F4225" s="266"/>
      <c r="G4225" s="261" t="s">
        <v>23588</v>
      </c>
      <c r="H4225" s="262" t="s">
        <v>10022</v>
      </c>
      <c r="I4225" s="263" t="s">
        <v>772</v>
      </c>
      <c r="J4225" s="264" t="s">
        <v>23587</v>
      </c>
      <c r="K4225" s="264" t="s">
        <v>13646</v>
      </c>
    </row>
    <row r="4226" spans="1:11" ht="38.25" x14ac:dyDescent="0.2">
      <c r="A4226" s="261">
        <v>94493</v>
      </c>
      <c r="B4226" s="262" t="s">
        <v>10023</v>
      </c>
      <c r="C4226" s="263" t="s">
        <v>772</v>
      </c>
      <c r="D4226" s="264" t="s">
        <v>23589</v>
      </c>
      <c r="F4226" s="266"/>
      <c r="G4226" s="261" t="s">
        <v>23590</v>
      </c>
      <c r="H4226" s="262" t="s">
        <v>10023</v>
      </c>
      <c r="I4226" s="263" t="s">
        <v>772</v>
      </c>
      <c r="J4226" s="264" t="s">
        <v>23589</v>
      </c>
      <c r="K4226" s="264" t="s">
        <v>23591</v>
      </c>
    </row>
    <row r="4227" spans="1:11" ht="38.25" x14ac:dyDescent="0.2">
      <c r="A4227" s="261">
        <v>94494</v>
      </c>
      <c r="B4227" s="262" t="s">
        <v>10024</v>
      </c>
      <c r="C4227" s="263" t="s">
        <v>772</v>
      </c>
      <c r="D4227" s="264" t="s">
        <v>7781</v>
      </c>
      <c r="F4227" s="266"/>
      <c r="G4227" s="261" t="s">
        <v>23592</v>
      </c>
      <c r="H4227" s="262" t="s">
        <v>10024</v>
      </c>
      <c r="I4227" s="263" t="s">
        <v>772</v>
      </c>
      <c r="J4227" s="264" t="s">
        <v>7781</v>
      </c>
      <c r="K4227" s="264" t="s">
        <v>22953</v>
      </c>
    </row>
    <row r="4228" spans="1:11" ht="38.25" x14ac:dyDescent="0.2">
      <c r="A4228" s="261">
        <v>94495</v>
      </c>
      <c r="B4228" s="262" t="s">
        <v>10025</v>
      </c>
      <c r="C4228" s="263" t="s">
        <v>772</v>
      </c>
      <c r="D4228" s="264" t="s">
        <v>18712</v>
      </c>
      <c r="F4228" s="266"/>
      <c r="G4228" s="261" t="s">
        <v>23593</v>
      </c>
      <c r="H4228" s="262" t="s">
        <v>10025</v>
      </c>
      <c r="I4228" s="263" t="s">
        <v>772</v>
      </c>
      <c r="J4228" s="264" t="s">
        <v>18712</v>
      </c>
      <c r="K4228" s="264" t="s">
        <v>23594</v>
      </c>
    </row>
    <row r="4229" spans="1:11" ht="38.25" x14ac:dyDescent="0.2">
      <c r="A4229" s="261">
        <v>94496</v>
      </c>
      <c r="B4229" s="262" t="s">
        <v>10026</v>
      </c>
      <c r="C4229" s="263" t="s">
        <v>772</v>
      </c>
      <c r="D4229" s="264" t="s">
        <v>20320</v>
      </c>
      <c r="F4229" s="266"/>
      <c r="G4229" s="261" t="s">
        <v>23595</v>
      </c>
      <c r="H4229" s="262" t="s">
        <v>10026</v>
      </c>
      <c r="I4229" s="263" t="s">
        <v>772</v>
      </c>
      <c r="J4229" s="264" t="s">
        <v>20320</v>
      </c>
      <c r="K4229" s="264" t="s">
        <v>23596</v>
      </c>
    </row>
    <row r="4230" spans="1:11" ht="38.25" x14ac:dyDescent="0.2">
      <c r="A4230" s="261">
        <v>94497</v>
      </c>
      <c r="B4230" s="262" t="s">
        <v>10027</v>
      </c>
      <c r="C4230" s="263" t="s">
        <v>772</v>
      </c>
      <c r="D4230" s="264" t="s">
        <v>23597</v>
      </c>
      <c r="F4230" s="266"/>
      <c r="G4230" s="261" t="s">
        <v>23598</v>
      </c>
      <c r="H4230" s="262" t="s">
        <v>10027</v>
      </c>
      <c r="I4230" s="263" t="s">
        <v>772</v>
      </c>
      <c r="J4230" s="264" t="s">
        <v>23597</v>
      </c>
      <c r="K4230" s="264" t="s">
        <v>23599</v>
      </c>
    </row>
    <row r="4231" spans="1:11" ht="38.25" x14ac:dyDescent="0.2">
      <c r="A4231" s="261">
        <v>94498</v>
      </c>
      <c r="B4231" s="262" t="s">
        <v>10028</v>
      </c>
      <c r="C4231" s="263" t="s">
        <v>772</v>
      </c>
      <c r="D4231" s="264" t="s">
        <v>23600</v>
      </c>
      <c r="F4231" s="266"/>
      <c r="G4231" s="261" t="s">
        <v>23601</v>
      </c>
      <c r="H4231" s="262" t="s">
        <v>10028</v>
      </c>
      <c r="I4231" s="263" t="s">
        <v>772</v>
      </c>
      <c r="J4231" s="264" t="s">
        <v>23600</v>
      </c>
      <c r="K4231" s="264" t="s">
        <v>23602</v>
      </c>
    </row>
    <row r="4232" spans="1:11" ht="38.25" x14ac:dyDescent="0.2">
      <c r="A4232" s="261">
        <v>94499</v>
      </c>
      <c r="B4232" s="262" t="s">
        <v>10029</v>
      </c>
      <c r="C4232" s="263" t="s">
        <v>772</v>
      </c>
      <c r="D4232" s="264" t="s">
        <v>23603</v>
      </c>
      <c r="F4232" s="266"/>
      <c r="G4232" s="261" t="s">
        <v>23604</v>
      </c>
      <c r="H4232" s="262" t="s">
        <v>10029</v>
      </c>
      <c r="I4232" s="263" t="s">
        <v>772</v>
      </c>
      <c r="J4232" s="264" t="s">
        <v>23603</v>
      </c>
      <c r="K4232" s="264" t="s">
        <v>23605</v>
      </c>
    </row>
    <row r="4233" spans="1:11" ht="38.25" x14ac:dyDescent="0.2">
      <c r="A4233" s="261">
        <v>94500</v>
      </c>
      <c r="B4233" s="262" t="s">
        <v>10030</v>
      </c>
      <c r="C4233" s="263" t="s">
        <v>772</v>
      </c>
      <c r="D4233" s="264" t="s">
        <v>23606</v>
      </c>
      <c r="F4233" s="266"/>
      <c r="G4233" s="261" t="s">
        <v>23607</v>
      </c>
      <c r="H4233" s="262" t="s">
        <v>10030</v>
      </c>
      <c r="I4233" s="263" t="s">
        <v>772</v>
      </c>
      <c r="J4233" s="264" t="s">
        <v>23606</v>
      </c>
      <c r="K4233" s="264" t="s">
        <v>23608</v>
      </c>
    </row>
    <row r="4234" spans="1:11" ht="38.25" x14ac:dyDescent="0.2">
      <c r="A4234" s="261">
        <v>94501</v>
      </c>
      <c r="B4234" s="262" t="s">
        <v>10031</v>
      </c>
      <c r="C4234" s="263" t="s">
        <v>772</v>
      </c>
      <c r="D4234" s="264" t="s">
        <v>23609</v>
      </c>
      <c r="F4234" s="266"/>
      <c r="G4234" s="261" t="s">
        <v>23610</v>
      </c>
      <c r="H4234" s="262" t="s">
        <v>10031</v>
      </c>
      <c r="I4234" s="263" t="s">
        <v>772</v>
      </c>
      <c r="J4234" s="264" t="s">
        <v>23609</v>
      </c>
      <c r="K4234" s="264" t="s">
        <v>23611</v>
      </c>
    </row>
    <row r="4235" spans="1:11" ht="38.25" x14ac:dyDescent="0.2">
      <c r="A4235" s="261">
        <v>94792</v>
      </c>
      <c r="B4235" s="262" t="s">
        <v>10032</v>
      </c>
      <c r="C4235" s="263" t="s">
        <v>772</v>
      </c>
      <c r="D4235" s="264" t="s">
        <v>23612</v>
      </c>
      <c r="F4235" s="266"/>
      <c r="G4235" s="261" t="s">
        <v>23613</v>
      </c>
      <c r="H4235" s="262" t="s">
        <v>10032</v>
      </c>
      <c r="I4235" s="263" t="s">
        <v>772</v>
      </c>
      <c r="J4235" s="264" t="s">
        <v>23612</v>
      </c>
      <c r="K4235" s="264" t="s">
        <v>18724</v>
      </c>
    </row>
    <row r="4236" spans="1:11" ht="38.25" x14ac:dyDescent="0.2">
      <c r="A4236" s="261">
        <v>94793</v>
      </c>
      <c r="B4236" s="262" t="s">
        <v>10033</v>
      </c>
      <c r="C4236" s="263" t="s">
        <v>772</v>
      </c>
      <c r="D4236" s="264" t="s">
        <v>23614</v>
      </c>
      <c r="F4236" s="266"/>
      <c r="G4236" s="261" t="s">
        <v>23615</v>
      </c>
      <c r="H4236" s="262" t="s">
        <v>10033</v>
      </c>
      <c r="I4236" s="263" t="s">
        <v>772</v>
      </c>
      <c r="J4236" s="264" t="s">
        <v>23614</v>
      </c>
      <c r="K4236" s="264" t="s">
        <v>23616</v>
      </c>
    </row>
    <row r="4237" spans="1:11" ht="38.25" x14ac:dyDescent="0.2">
      <c r="A4237" s="261">
        <v>94794</v>
      </c>
      <c r="B4237" s="262" t="s">
        <v>10034</v>
      </c>
      <c r="C4237" s="263" t="s">
        <v>772</v>
      </c>
      <c r="D4237" s="264" t="s">
        <v>23617</v>
      </c>
      <c r="F4237" s="266"/>
      <c r="G4237" s="261" t="s">
        <v>23618</v>
      </c>
      <c r="H4237" s="262" t="s">
        <v>10034</v>
      </c>
      <c r="I4237" s="263" t="s">
        <v>772</v>
      </c>
      <c r="J4237" s="264" t="s">
        <v>23617</v>
      </c>
      <c r="K4237" s="264" t="s">
        <v>23619</v>
      </c>
    </row>
    <row r="4238" spans="1:11" ht="25.5" x14ac:dyDescent="0.2">
      <c r="A4238" s="261">
        <v>94795</v>
      </c>
      <c r="B4238" s="262" t="s">
        <v>10035</v>
      </c>
      <c r="C4238" s="263" t="s">
        <v>772</v>
      </c>
      <c r="D4238" s="264" t="s">
        <v>23620</v>
      </c>
      <c r="F4238" s="266"/>
      <c r="G4238" s="261" t="s">
        <v>23621</v>
      </c>
      <c r="H4238" s="262" t="s">
        <v>10035</v>
      </c>
      <c r="I4238" s="263" t="s">
        <v>772</v>
      </c>
      <c r="J4238" s="264" t="s">
        <v>23620</v>
      </c>
      <c r="K4238" s="264" t="s">
        <v>9171</v>
      </c>
    </row>
    <row r="4239" spans="1:11" ht="25.5" x14ac:dyDescent="0.2">
      <c r="A4239" s="261">
        <v>94796</v>
      </c>
      <c r="B4239" s="262" t="s">
        <v>10036</v>
      </c>
      <c r="C4239" s="263" t="s">
        <v>772</v>
      </c>
      <c r="D4239" s="264" t="s">
        <v>8301</v>
      </c>
      <c r="F4239" s="266"/>
      <c r="G4239" s="261" t="s">
        <v>23622</v>
      </c>
      <c r="H4239" s="262" t="s">
        <v>10036</v>
      </c>
      <c r="I4239" s="263" t="s">
        <v>772</v>
      </c>
      <c r="J4239" s="264" t="s">
        <v>8301</v>
      </c>
      <c r="K4239" s="264" t="s">
        <v>23623</v>
      </c>
    </row>
    <row r="4240" spans="1:11" ht="25.5" x14ac:dyDescent="0.2">
      <c r="A4240" s="261">
        <v>94797</v>
      </c>
      <c r="B4240" s="262" t="s">
        <v>10037</v>
      </c>
      <c r="C4240" s="263" t="s">
        <v>772</v>
      </c>
      <c r="D4240" s="264" t="s">
        <v>9545</v>
      </c>
      <c r="F4240" s="266"/>
      <c r="G4240" s="261" t="s">
        <v>23624</v>
      </c>
      <c r="H4240" s="262" t="s">
        <v>10037</v>
      </c>
      <c r="I4240" s="263" t="s">
        <v>772</v>
      </c>
      <c r="J4240" s="264" t="s">
        <v>9545</v>
      </c>
      <c r="K4240" s="264" t="s">
        <v>12986</v>
      </c>
    </row>
    <row r="4241" spans="1:11" ht="25.5" x14ac:dyDescent="0.2">
      <c r="A4241" s="261">
        <v>94798</v>
      </c>
      <c r="B4241" s="262" t="s">
        <v>10039</v>
      </c>
      <c r="C4241" s="263" t="s">
        <v>772</v>
      </c>
      <c r="D4241" s="264" t="s">
        <v>23625</v>
      </c>
      <c r="F4241" s="266"/>
      <c r="G4241" s="261" t="s">
        <v>23626</v>
      </c>
      <c r="H4241" s="262" t="s">
        <v>10039</v>
      </c>
      <c r="I4241" s="263" t="s">
        <v>772</v>
      </c>
      <c r="J4241" s="264" t="s">
        <v>23625</v>
      </c>
      <c r="K4241" s="264" t="s">
        <v>23627</v>
      </c>
    </row>
    <row r="4242" spans="1:11" ht="25.5" x14ac:dyDescent="0.2">
      <c r="A4242" s="261">
        <v>94799</v>
      </c>
      <c r="B4242" s="262" t="s">
        <v>10040</v>
      </c>
      <c r="C4242" s="263" t="s">
        <v>772</v>
      </c>
      <c r="D4242" s="264" t="s">
        <v>23628</v>
      </c>
      <c r="F4242" s="266"/>
      <c r="G4242" s="261" t="s">
        <v>23629</v>
      </c>
      <c r="H4242" s="262" t="s">
        <v>10040</v>
      </c>
      <c r="I4242" s="263" t="s">
        <v>772</v>
      </c>
      <c r="J4242" s="264" t="s">
        <v>23628</v>
      </c>
      <c r="K4242" s="264" t="s">
        <v>14511</v>
      </c>
    </row>
    <row r="4243" spans="1:11" ht="25.5" x14ac:dyDescent="0.2">
      <c r="A4243" s="261">
        <v>94800</v>
      </c>
      <c r="B4243" s="262" t="s">
        <v>10042</v>
      </c>
      <c r="C4243" s="263" t="s">
        <v>772</v>
      </c>
      <c r="D4243" s="264" t="s">
        <v>12905</v>
      </c>
      <c r="F4243" s="266"/>
      <c r="G4243" s="261" t="s">
        <v>23630</v>
      </c>
      <c r="H4243" s="262" t="s">
        <v>10042</v>
      </c>
      <c r="I4243" s="263" t="s">
        <v>772</v>
      </c>
      <c r="J4243" s="264" t="s">
        <v>12905</v>
      </c>
      <c r="K4243" s="264" t="s">
        <v>23631</v>
      </c>
    </row>
    <row r="4244" spans="1:11" ht="38.25" x14ac:dyDescent="0.2">
      <c r="A4244" s="261">
        <v>95248</v>
      </c>
      <c r="B4244" s="262" t="s">
        <v>10043</v>
      </c>
      <c r="C4244" s="263" t="s">
        <v>772</v>
      </c>
      <c r="D4244" s="264" t="s">
        <v>23632</v>
      </c>
      <c r="F4244" s="266"/>
      <c r="G4244" s="261" t="s">
        <v>23633</v>
      </c>
      <c r="H4244" s="262" t="s">
        <v>10043</v>
      </c>
      <c r="I4244" s="263" t="s">
        <v>772</v>
      </c>
      <c r="J4244" s="264" t="s">
        <v>23632</v>
      </c>
      <c r="K4244" s="264" t="s">
        <v>23634</v>
      </c>
    </row>
    <row r="4245" spans="1:11" ht="38.25" x14ac:dyDescent="0.2">
      <c r="A4245" s="261">
        <v>95249</v>
      </c>
      <c r="B4245" s="262" t="s">
        <v>10044</v>
      </c>
      <c r="C4245" s="263" t="s">
        <v>772</v>
      </c>
      <c r="D4245" s="264" t="s">
        <v>23635</v>
      </c>
      <c r="F4245" s="266"/>
      <c r="G4245" s="261" t="s">
        <v>23636</v>
      </c>
      <c r="H4245" s="262" t="s">
        <v>10044</v>
      </c>
      <c r="I4245" s="263" t="s">
        <v>772</v>
      </c>
      <c r="J4245" s="264" t="s">
        <v>23635</v>
      </c>
      <c r="K4245" s="264" t="s">
        <v>23637</v>
      </c>
    </row>
    <row r="4246" spans="1:11" ht="38.25" x14ac:dyDescent="0.2">
      <c r="A4246" s="261">
        <v>95250</v>
      </c>
      <c r="B4246" s="262" t="s">
        <v>10045</v>
      </c>
      <c r="C4246" s="263" t="s">
        <v>772</v>
      </c>
      <c r="D4246" s="264" t="s">
        <v>13979</v>
      </c>
      <c r="F4246" s="266"/>
      <c r="G4246" s="261" t="s">
        <v>23638</v>
      </c>
      <c r="H4246" s="262" t="s">
        <v>10045</v>
      </c>
      <c r="I4246" s="263" t="s">
        <v>772</v>
      </c>
      <c r="J4246" s="264" t="s">
        <v>13979</v>
      </c>
      <c r="K4246" s="264" t="s">
        <v>13605</v>
      </c>
    </row>
    <row r="4247" spans="1:11" ht="38.25" x14ac:dyDescent="0.2">
      <c r="A4247" s="261">
        <v>95251</v>
      </c>
      <c r="B4247" s="262" t="s">
        <v>10046</v>
      </c>
      <c r="C4247" s="263" t="s">
        <v>772</v>
      </c>
      <c r="D4247" s="264" t="s">
        <v>18219</v>
      </c>
      <c r="F4247" s="266"/>
      <c r="G4247" s="267" t="s">
        <v>23639</v>
      </c>
      <c r="H4247" s="262" t="s">
        <v>10046</v>
      </c>
      <c r="I4247" s="263" t="s">
        <v>772</v>
      </c>
      <c r="J4247" s="264" t="s">
        <v>18219</v>
      </c>
      <c r="K4247" s="264" t="s">
        <v>23640</v>
      </c>
    </row>
    <row r="4248" spans="1:11" ht="38.25" x14ac:dyDescent="0.2">
      <c r="A4248" s="261">
        <v>95252</v>
      </c>
      <c r="B4248" s="262" t="s">
        <v>10047</v>
      </c>
      <c r="C4248" s="263" t="s">
        <v>772</v>
      </c>
      <c r="D4248" s="264" t="s">
        <v>23641</v>
      </c>
      <c r="F4248" s="266"/>
      <c r="G4248" s="267" t="s">
        <v>23642</v>
      </c>
      <c r="H4248" s="262" t="s">
        <v>10047</v>
      </c>
      <c r="I4248" s="263" t="s">
        <v>772</v>
      </c>
      <c r="J4248" s="264" t="s">
        <v>23641</v>
      </c>
      <c r="K4248" s="264" t="s">
        <v>14647</v>
      </c>
    </row>
    <row r="4249" spans="1:11" ht="38.25" x14ac:dyDescent="0.2">
      <c r="A4249" s="261">
        <v>95253</v>
      </c>
      <c r="B4249" s="262" t="s">
        <v>10048</v>
      </c>
      <c r="C4249" s="263" t="s">
        <v>772</v>
      </c>
      <c r="D4249" s="264" t="s">
        <v>23643</v>
      </c>
      <c r="F4249" s="266"/>
      <c r="G4249" s="261" t="s">
        <v>23644</v>
      </c>
      <c r="H4249" s="262" t="s">
        <v>10048</v>
      </c>
      <c r="I4249" s="263" t="s">
        <v>772</v>
      </c>
      <c r="J4249" s="264" t="s">
        <v>23643</v>
      </c>
      <c r="K4249" s="264" t="s">
        <v>23645</v>
      </c>
    </row>
    <row r="4250" spans="1:11" ht="25.5" x14ac:dyDescent="0.2">
      <c r="A4250" s="261">
        <v>95634</v>
      </c>
      <c r="B4250" s="262" t="s">
        <v>10049</v>
      </c>
      <c r="C4250" s="263" t="s">
        <v>772</v>
      </c>
      <c r="D4250" s="264" t="s">
        <v>16735</v>
      </c>
      <c r="F4250" s="266"/>
      <c r="G4250" s="261" t="s">
        <v>23646</v>
      </c>
      <c r="H4250" s="262" t="s">
        <v>10049</v>
      </c>
      <c r="I4250" s="263" t="s">
        <v>772</v>
      </c>
      <c r="J4250" s="264" t="s">
        <v>16735</v>
      </c>
      <c r="K4250" s="264" t="s">
        <v>18724</v>
      </c>
    </row>
    <row r="4251" spans="1:11" ht="25.5" x14ac:dyDescent="0.2">
      <c r="A4251" s="261">
        <v>95635</v>
      </c>
      <c r="B4251" s="262" t="s">
        <v>10050</v>
      </c>
      <c r="C4251" s="263" t="s">
        <v>772</v>
      </c>
      <c r="D4251" s="264" t="s">
        <v>15132</v>
      </c>
      <c r="F4251" s="266"/>
      <c r="G4251" s="261" t="s">
        <v>23647</v>
      </c>
      <c r="H4251" s="262" t="s">
        <v>10050</v>
      </c>
      <c r="I4251" s="263" t="s">
        <v>772</v>
      </c>
      <c r="J4251" s="264" t="s">
        <v>15132</v>
      </c>
      <c r="K4251" s="264" t="s">
        <v>23648</v>
      </c>
    </row>
    <row r="4252" spans="1:11" ht="25.5" x14ac:dyDescent="0.2">
      <c r="A4252" s="261">
        <v>95637</v>
      </c>
      <c r="B4252" s="262" t="s">
        <v>10051</v>
      </c>
      <c r="C4252" s="263" t="s">
        <v>772</v>
      </c>
      <c r="D4252" s="264" t="s">
        <v>23649</v>
      </c>
      <c r="F4252" s="266"/>
      <c r="G4252" s="261" t="s">
        <v>23650</v>
      </c>
      <c r="H4252" s="262" t="s">
        <v>10051</v>
      </c>
      <c r="I4252" s="263" t="s">
        <v>772</v>
      </c>
      <c r="J4252" s="264" t="s">
        <v>23649</v>
      </c>
      <c r="K4252" s="264" t="s">
        <v>23651</v>
      </c>
    </row>
    <row r="4253" spans="1:11" ht="25.5" x14ac:dyDescent="0.2">
      <c r="A4253" s="261">
        <v>95638</v>
      </c>
      <c r="B4253" s="262" t="s">
        <v>10052</v>
      </c>
      <c r="C4253" s="263" t="s">
        <v>772</v>
      </c>
      <c r="D4253" s="264" t="s">
        <v>23652</v>
      </c>
      <c r="F4253" s="266"/>
      <c r="G4253" s="267" t="s">
        <v>23653</v>
      </c>
      <c r="H4253" s="262" t="s">
        <v>10052</v>
      </c>
      <c r="I4253" s="263" t="s">
        <v>772</v>
      </c>
      <c r="J4253" s="264" t="s">
        <v>23652</v>
      </c>
      <c r="K4253" s="264" t="s">
        <v>23654</v>
      </c>
    </row>
    <row r="4254" spans="1:11" ht="25.5" x14ac:dyDescent="0.2">
      <c r="A4254" s="261">
        <v>95639</v>
      </c>
      <c r="B4254" s="262" t="s">
        <v>10053</v>
      </c>
      <c r="C4254" s="263" t="s">
        <v>772</v>
      </c>
      <c r="D4254" s="264" t="s">
        <v>23655</v>
      </c>
      <c r="F4254" s="266"/>
      <c r="G4254" s="267" t="s">
        <v>23656</v>
      </c>
      <c r="H4254" s="262" t="s">
        <v>10053</v>
      </c>
      <c r="I4254" s="263" t="s">
        <v>772</v>
      </c>
      <c r="J4254" s="264" t="s">
        <v>23655</v>
      </c>
      <c r="K4254" s="264" t="s">
        <v>23657</v>
      </c>
    </row>
    <row r="4255" spans="1:11" ht="25.5" x14ac:dyDescent="0.2">
      <c r="A4255" s="261">
        <v>95641</v>
      </c>
      <c r="B4255" s="262" t="s">
        <v>10054</v>
      </c>
      <c r="C4255" s="263" t="s">
        <v>772</v>
      </c>
      <c r="D4255" s="264" t="s">
        <v>23658</v>
      </c>
      <c r="F4255" s="266"/>
      <c r="G4255" s="267" t="s">
        <v>23659</v>
      </c>
      <c r="H4255" s="262" t="s">
        <v>10054</v>
      </c>
      <c r="I4255" s="263" t="s">
        <v>772</v>
      </c>
      <c r="J4255" s="264" t="s">
        <v>23658</v>
      </c>
      <c r="K4255" s="264" t="s">
        <v>23660</v>
      </c>
    </row>
    <row r="4256" spans="1:11" ht="25.5" x14ac:dyDescent="0.2">
      <c r="A4256" s="261">
        <v>95642</v>
      </c>
      <c r="B4256" s="262" t="s">
        <v>10055</v>
      </c>
      <c r="C4256" s="263" t="s">
        <v>772</v>
      </c>
      <c r="D4256" s="264" t="s">
        <v>23661</v>
      </c>
      <c r="F4256" s="266"/>
      <c r="G4256" s="267" t="s">
        <v>23662</v>
      </c>
      <c r="H4256" s="262" t="s">
        <v>10055</v>
      </c>
      <c r="I4256" s="263" t="s">
        <v>772</v>
      </c>
      <c r="J4256" s="264" t="s">
        <v>23661</v>
      </c>
      <c r="K4256" s="264" t="s">
        <v>14636</v>
      </c>
    </row>
    <row r="4257" spans="1:11" ht="25.5" x14ac:dyDescent="0.2">
      <c r="A4257" s="261">
        <v>95643</v>
      </c>
      <c r="B4257" s="262" t="s">
        <v>10056</v>
      </c>
      <c r="C4257" s="263" t="s">
        <v>772</v>
      </c>
      <c r="D4257" s="264" t="s">
        <v>23663</v>
      </c>
      <c r="F4257" s="266"/>
      <c r="G4257" s="267" t="s">
        <v>23664</v>
      </c>
      <c r="H4257" s="262" t="s">
        <v>10056</v>
      </c>
      <c r="I4257" s="263" t="s">
        <v>772</v>
      </c>
      <c r="J4257" s="264" t="s">
        <v>23663</v>
      </c>
      <c r="K4257" s="264" t="s">
        <v>23665</v>
      </c>
    </row>
    <row r="4258" spans="1:11" ht="25.5" x14ac:dyDescent="0.2">
      <c r="A4258" s="261">
        <v>95644</v>
      </c>
      <c r="B4258" s="262" t="s">
        <v>10057</v>
      </c>
      <c r="C4258" s="263" t="s">
        <v>772</v>
      </c>
      <c r="D4258" s="264" t="s">
        <v>23666</v>
      </c>
      <c r="F4258" s="266"/>
      <c r="G4258" s="267" t="s">
        <v>23667</v>
      </c>
      <c r="H4258" s="262" t="s">
        <v>10057</v>
      </c>
      <c r="I4258" s="263" t="s">
        <v>772</v>
      </c>
      <c r="J4258" s="264" t="s">
        <v>23666</v>
      </c>
      <c r="K4258" s="264" t="s">
        <v>23668</v>
      </c>
    </row>
    <row r="4259" spans="1:11" ht="25.5" x14ac:dyDescent="0.2">
      <c r="A4259" s="261">
        <v>95645</v>
      </c>
      <c r="B4259" s="262" t="s">
        <v>10058</v>
      </c>
      <c r="C4259" s="263" t="s">
        <v>772</v>
      </c>
      <c r="D4259" s="264" t="s">
        <v>23669</v>
      </c>
      <c r="F4259" s="266"/>
      <c r="G4259" s="267" t="s">
        <v>23670</v>
      </c>
      <c r="H4259" s="262" t="s">
        <v>10058</v>
      </c>
      <c r="I4259" s="263" t="s">
        <v>772</v>
      </c>
      <c r="J4259" s="264" t="s">
        <v>23669</v>
      </c>
      <c r="K4259" s="264" t="s">
        <v>23671</v>
      </c>
    </row>
    <row r="4260" spans="1:11" ht="25.5" x14ac:dyDescent="0.2">
      <c r="A4260" s="261">
        <v>95646</v>
      </c>
      <c r="B4260" s="262" t="s">
        <v>10059</v>
      </c>
      <c r="C4260" s="263" t="s">
        <v>772</v>
      </c>
      <c r="D4260" s="264" t="s">
        <v>23672</v>
      </c>
      <c r="F4260" s="266"/>
      <c r="G4260" s="267" t="s">
        <v>23673</v>
      </c>
      <c r="H4260" s="262" t="s">
        <v>10059</v>
      </c>
      <c r="I4260" s="263" t="s">
        <v>772</v>
      </c>
      <c r="J4260" s="264" t="s">
        <v>23672</v>
      </c>
      <c r="K4260" s="264" t="s">
        <v>23674</v>
      </c>
    </row>
    <row r="4261" spans="1:11" ht="25.5" x14ac:dyDescent="0.2">
      <c r="A4261" s="261">
        <v>95647</v>
      </c>
      <c r="B4261" s="262" t="s">
        <v>10060</v>
      </c>
      <c r="C4261" s="263" t="s">
        <v>772</v>
      </c>
      <c r="D4261" s="264" t="s">
        <v>23675</v>
      </c>
      <c r="F4261" s="266"/>
      <c r="G4261" s="267" t="s">
        <v>23676</v>
      </c>
      <c r="H4261" s="262" t="s">
        <v>10060</v>
      </c>
      <c r="I4261" s="263" t="s">
        <v>772</v>
      </c>
      <c r="J4261" s="264" t="s">
        <v>23675</v>
      </c>
      <c r="K4261" s="264" t="s">
        <v>23677</v>
      </c>
    </row>
    <row r="4262" spans="1:11" ht="12.75" x14ac:dyDescent="0.2">
      <c r="A4262" s="261">
        <v>95673</v>
      </c>
      <c r="B4262" s="262" t="s">
        <v>10061</v>
      </c>
      <c r="C4262" s="263" t="s">
        <v>772</v>
      </c>
      <c r="D4262" s="264" t="s">
        <v>23678</v>
      </c>
      <c r="F4262" s="266"/>
      <c r="G4262" s="267" t="s">
        <v>23679</v>
      </c>
      <c r="H4262" s="262" t="s">
        <v>10061</v>
      </c>
      <c r="I4262" s="263" t="s">
        <v>772</v>
      </c>
      <c r="J4262" s="264" t="s">
        <v>23678</v>
      </c>
      <c r="K4262" s="264" t="s">
        <v>23680</v>
      </c>
    </row>
    <row r="4263" spans="1:11" ht="12.75" x14ac:dyDescent="0.2">
      <c r="A4263" s="261">
        <v>95674</v>
      </c>
      <c r="B4263" s="262" t="s">
        <v>10062</v>
      </c>
      <c r="C4263" s="263" t="s">
        <v>772</v>
      </c>
      <c r="D4263" s="264" t="s">
        <v>23681</v>
      </c>
      <c r="F4263" s="266"/>
      <c r="G4263" s="267" t="s">
        <v>23682</v>
      </c>
      <c r="H4263" s="262" t="s">
        <v>10062</v>
      </c>
      <c r="I4263" s="263" t="s">
        <v>772</v>
      </c>
      <c r="J4263" s="264" t="s">
        <v>23681</v>
      </c>
      <c r="K4263" s="264" t="s">
        <v>23683</v>
      </c>
    </row>
    <row r="4264" spans="1:11" ht="12.75" x14ac:dyDescent="0.2">
      <c r="A4264" s="261">
        <v>95675</v>
      </c>
      <c r="B4264" s="262" t="s">
        <v>10064</v>
      </c>
      <c r="C4264" s="263" t="s">
        <v>772</v>
      </c>
      <c r="D4264" s="264" t="s">
        <v>23684</v>
      </c>
      <c r="F4264" s="266"/>
      <c r="G4264" s="267" t="s">
        <v>23685</v>
      </c>
      <c r="H4264" s="262" t="s">
        <v>10064</v>
      </c>
      <c r="I4264" s="263" t="s">
        <v>772</v>
      </c>
      <c r="J4264" s="264" t="s">
        <v>23684</v>
      </c>
      <c r="K4264" s="264" t="s">
        <v>23686</v>
      </c>
    </row>
    <row r="4265" spans="1:11" ht="25.5" x14ac:dyDescent="0.2">
      <c r="A4265" s="261">
        <v>95676</v>
      </c>
      <c r="B4265" s="262" t="s">
        <v>10065</v>
      </c>
      <c r="C4265" s="263" t="s">
        <v>772</v>
      </c>
      <c r="D4265" s="264" t="s">
        <v>23687</v>
      </c>
      <c r="F4265" s="266"/>
      <c r="G4265" s="267" t="s">
        <v>23688</v>
      </c>
      <c r="H4265" s="262" t="s">
        <v>10065</v>
      </c>
      <c r="I4265" s="263" t="s">
        <v>772</v>
      </c>
      <c r="J4265" s="264" t="s">
        <v>23687</v>
      </c>
      <c r="K4265" s="264" t="s">
        <v>23689</v>
      </c>
    </row>
    <row r="4266" spans="1:11" ht="25.5" x14ac:dyDescent="0.2">
      <c r="A4266" s="261">
        <v>97741</v>
      </c>
      <c r="B4266" s="262" t="s">
        <v>10066</v>
      </c>
      <c r="C4266" s="263" t="s">
        <v>772</v>
      </c>
      <c r="D4266" s="264" t="s">
        <v>13078</v>
      </c>
      <c r="F4266" s="266"/>
      <c r="G4266" s="267" t="s">
        <v>23690</v>
      </c>
      <c r="H4266" s="262" t="s">
        <v>10066</v>
      </c>
      <c r="I4266" s="263" t="s">
        <v>772</v>
      </c>
      <c r="J4266" s="264" t="s">
        <v>13078</v>
      </c>
      <c r="K4266" s="264" t="s">
        <v>14983</v>
      </c>
    </row>
    <row r="4267" spans="1:11" ht="12.75" x14ac:dyDescent="0.2">
      <c r="A4267" s="261">
        <v>72285</v>
      </c>
      <c r="B4267" s="262" t="s">
        <v>10067</v>
      </c>
      <c r="C4267" s="263" t="s">
        <v>772</v>
      </c>
      <c r="D4267" s="264" t="s">
        <v>23691</v>
      </c>
      <c r="F4267" s="266"/>
      <c r="G4267" s="267" t="s">
        <v>23692</v>
      </c>
      <c r="H4267" s="262" t="s">
        <v>10067</v>
      </c>
      <c r="I4267" s="263" t="s">
        <v>772</v>
      </c>
      <c r="J4267" s="264" t="s">
        <v>23691</v>
      </c>
      <c r="K4267" s="264" t="s">
        <v>23693</v>
      </c>
    </row>
    <row r="4268" spans="1:11" ht="12.75" x14ac:dyDescent="0.2">
      <c r="A4268" s="261">
        <v>72286</v>
      </c>
      <c r="B4268" s="262" t="s">
        <v>10068</v>
      </c>
      <c r="C4268" s="263" t="s">
        <v>772</v>
      </c>
      <c r="D4268" s="264" t="s">
        <v>22306</v>
      </c>
      <c r="F4268" s="266"/>
      <c r="G4268" s="267" t="s">
        <v>23694</v>
      </c>
      <c r="H4268" s="262" t="s">
        <v>10068</v>
      </c>
      <c r="I4268" s="263" t="s">
        <v>772</v>
      </c>
      <c r="J4268" s="264" t="s">
        <v>22306</v>
      </c>
      <c r="K4268" s="264" t="s">
        <v>23695</v>
      </c>
    </row>
    <row r="4269" spans="1:11" ht="12.75" x14ac:dyDescent="0.2">
      <c r="A4269" s="261">
        <v>90436</v>
      </c>
      <c r="B4269" s="262" t="s">
        <v>10069</v>
      </c>
      <c r="C4269" s="263" t="s">
        <v>772</v>
      </c>
      <c r="D4269" s="264" t="s">
        <v>14721</v>
      </c>
      <c r="F4269" s="266"/>
      <c r="G4269" s="267" t="s">
        <v>23696</v>
      </c>
      <c r="H4269" s="262" t="s">
        <v>10069</v>
      </c>
      <c r="I4269" s="263" t="s">
        <v>772</v>
      </c>
      <c r="J4269" s="264" t="s">
        <v>14721</v>
      </c>
      <c r="K4269" s="264" t="s">
        <v>13492</v>
      </c>
    </row>
    <row r="4270" spans="1:11" ht="25.5" x14ac:dyDescent="0.2">
      <c r="A4270" s="261">
        <v>90437</v>
      </c>
      <c r="B4270" s="262" t="s">
        <v>10070</v>
      </c>
      <c r="C4270" s="263" t="s">
        <v>772</v>
      </c>
      <c r="D4270" s="264" t="s">
        <v>19866</v>
      </c>
      <c r="F4270" s="266"/>
      <c r="G4270" s="267" t="s">
        <v>23697</v>
      </c>
      <c r="H4270" s="262" t="s">
        <v>10070</v>
      </c>
      <c r="I4270" s="263" t="s">
        <v>772</v>
      </c>
      <c r="J4270" s="264" t="s">
        <v>19866</v>
      </c>
      <c r="K4270" s="264" t="s">
        <v>14101</v>
      </c>
    </row>
    <row r="4271" spans="1:11" ht="12.75" x14ac:dyDescent="0.2">
      <c r="A4271" s="261">
        <v>90438</v>
      </c>
      <c r="B4271" s="262" t="s">
        <v>10072</v>
      </c>
      <c r="C4271" s="263" t="s">
        <v>772</v>
      </c>
      <c r="D4271" s="264" t="s">
        <v>22897</v>
      </c>
      <c r="F4271" s="266"/>
      <c r="G4271" s="267" t="s">
        <v>23698</v>
      </c>
      <c r="H4271" s="262" t="s">
        <v>10072</v>
      </c>
      <c r="I4271" s="263" t="s">
        <v>772</v>
      </c>
      <c r="J4271" s="264" t="s">
        <v>22897</v>
      </c>
      <c r="K4271" s="264" t="s">
        <v>23699</v>
      </c>
    </row>
    <row r="4272" spans="1:11" ht="12.75" x14ac:dyDescent="0.2">
      <c r="A4272" s="261">
        <v>90439</v>
      </c>
      <c r="B4272" s="262" t="s">
        <v>10073</v>
      </c>
      <c r="C4272" s="263" t="s">
        <v>772</v>
      </c>
      <c r="D4272" s="264" t="s">
        <v>23700</v>
      </c>
      <c r="F4272" s="266"/>
      <c r="G4272" s="267" t="s">
        <v>23701</v>
      </c>
      <c r="H4272" s="262" t="s">
        <v>10073</v>
      </c>
      <c r="I4272" s="263" t="s">
        <v>772</v>
      </c>
      <c r="J4272" s="264" t="s">
        <v>23700</v>
      </c>
      <c r="K4272" s="264" t="s">
        <v>23702</v>
      </c>
    </row>
    <row r="4273" spans="1:11" ht="25.5" x14ac:dyDescent="0.2">
      <c r="A4273" s="261">
        <v>90440</v>
      </c>
      <c r="B4273" s="262" t="s">
        <v>10075</v>
      </c>
      <c r="C4273" s="263" t="s">
        <v>772</v>
      </c>
      <c r="D4273" s="264" t="s">
        <v>23703</v>
      </c>
      <c r="F4273" s="266"/>
      <c r="G4273" s="267" t="s">
        <v>23704</v>
      </c>
      <c r="H4273" s="262" t="s">
        <v>10075</v>
      </c>
      <c r="I4273" s="263" t="s">
        <v>772</v>
      </c>
      <c r="J4273" s="264" t="s">
        <v>23703</v>
      </c>
      <c r="K4273" s="264" t="s">
        <v>23705</v>
      </c>
    </row>
    <row r="4274" spans="1:11" ht="12.75" x14ac:dyDescent="0.2">
      <c r="A4274" s="261">
        <v>90441</v>
      </c>
      <c r="B4274" s="262" t="s">
        <v>10077</v>
      </c>
      <c r="C4274" s="263" t="s">
        <v>772</v>
      </c>
      <c r="D4274" s="264" t="s">
        <v>23706</v>
      </c>
      <c r="F4274" s="266"/>
      <c r="G4274" s="267" t="s">
        <v>23707</v>
      </c>
      <c r="H4274" s="262" t="s">
        <v>10077</v>
      </c>
      <c r="I4274" s="263" t="s">
        <v>772</v>
      </c>
      <c r="J4274" s="264" t="s">
        <v>23706</v>
      </c>
      <c r="K4274" s="264" t="s">
        <v>23708</v>
      </c>
    </row>
    <row r="4275" spans="1:11" ht="25.5" x14ac:dyDescent="0.2">
      <c r="A4275" s="261">
        <v>90443</v>
      </c>
      <c r="B4275" s="262" t="s">
        <v>10078</v>
      </c>
      <c r="C4275" s="263" t="s">
        <v>776</v>
      </c>
      <c r="D4275" s="264" t="s">
        <v>10327</v>
      </c>
      <c r="F4275" s="266"/>
      <c r="G4275" s="267" t="s">
        <v>23709</v>
      </c>
      <c r="H4275" s="262" t="s">
        <v>10078</v>
      </c>
      <c r="I4275" s="263" t="s">
        <v>776</v>
      </c>
      <c r="J4275" s="264" t="s">
        <v>10327</v>
      </c>
      <c r="K4275" s="264" t="s">
        <v>6054</v>
      </c>
    </row>
    <row r="4276" spans="1:11" ht="25.5" x14ac:dyDescent="0.2">
      <c r="A4276" s="261">
        <v>90444</v>
      </c>
      <c r="B4276" s="262" t="s">
        <v>10079</v>
      </c>
      <c r="C4276" s="263" t="s">
        <v>776</v>
      </c>
      <c r="D4276" s="264" t="s">
        <v>8305</v>
      </c>
      <c r="F4276" s="266"/>
      <c r="G4276" s="267" t="s">
        <v>23710</v>
      </c>
      <c r="H4276" s="262" t="s">
        <v>10079</v>
      </c>
      <c r="I4276" s="263" t="s">
        <v>776</v>
      </c>
      <c r="J4276" s="264" t="s">
        <v>8305</v>
      </c>
      <c r="K4276" s="264" t="s">
        <v>17183</v>
      </c>
    </row>
    <row r="4277" spans="1:11" ht="25.5" x14ac:dyDescent="0.2">
      <c r="A4277" s="261">
        <v>90445</v>
      </c>
      <c r="B4277" s="262" t="s">
        <v>10080</v>
      </c>
      <c r="C4277" s="263" t="s">
        <v>776</v>
      </c>
      <c r="D4277" s="264" t="s">
        <v>5965</v>
      </c>
      <c r="F4277" s="266"/>
      <c r="G4277" s="267" t="s">
        <v>23711</v>
      </c>
      <c r="H4277" s="262" t="s">
        <v>10080</v>
      </c>
      <c r="I4277" s="263" t="s">
        <v>776</v>
      </c>
      <c r="J4277" s="264" t="s">
        <v>5965</v>
      </c>
      <c r="K4277" s="264" t="s">
        <v>22358</v>
      </c>
    </row>
    <row r="4278" spans="1:11" ht="25.5" x14ac:dyDescent="0.2">
      <c r="A4278" s="261">
        <v>90446</v>
      </c>
      <c r="B4278" s="262" t="s">
        <v>10082</v>
      </c>
      <c r="C4278" s="263" t="s">
        <v>776</v>
      </c>
      <c r="D4278" s="264" t="s">
        <v>9253</v>
      </c>
      <c r="F4278" s="266"/>
      <c r="G4278" s="267" t="s">
        <v>23712</v>
      </c>
      <c r="H4278" s="262" t="s">
        <v>10082</v>
      </c>
      <c r="I4278" s="263" t="s">
        <v>776</v>
      </c>
      <c r="J4278" s="264" t="s">
        <v>9253</v>
      </c>
      <c r="K4278" s="264" t="s">
        <v>14838</v>
      </c>
    </row>
    <row r="4279" spans="1:11" ht="25.5" x14ac:dyDescent="0.2">
      <c r="A4279" s="261">
        <v>90447</v>
      </c>
      <c r="B4279" s="262" t="s">
        <v>10083</v>
      </c>
      <c r="C4279" s="263" t="s">
        <v>776</v>
      </c>
      <c r="D4279" s="264" t="s">
        <v>5695</v>
      </c>
      <c r="F4279" s="266"/>
      <c r="G4279" s="261" t="s">
        <v>23713</v>
      </c>
      <c r="H4279" s="262" t="s">
        <v>10083</v>
      </c>
      <c r="I4279" s="263" t="s">
        <v>776</v>
      </c>
      <c r="J4279" s="264" t="s">
        <v>5695</v>
      </c>
      <c r="K4279" s="264" t="s">
        <v>7119</v>
      </c>
    </row>
    <row r="4280" spans="1:11" ht="25.5" x14ac:dyDescent="0.2">
      <c r="A4280" s="261">
        <v>90451</v>
      </c>
      <c r="B4280" s="262" t="s">
        <v>10084</v>
      </c>
      <c r="C4280" s="263" t="s">
        <v>772</v>
      </c>
      <c r="D4280" s="264" t="s">
        <v>5520</v>
      </c>
      <c r="F4280" s="266"/>
      <c r="G4280" s="261" t="s">
        <v>23714</v>
      </c>
      <c r="H4280" s="262" t="s">
        <v>10084</v>
      </c>
      <c r="I4280" s="263" t="s">
        <v>772</v>
      </c>
      <c r="J4280" s="264" t="s">
        <v>5520</v>
      </c>
      <c r="K4280" s="264" t="s">
        <v>5221</v>
      </c>
    </row>
    <row r="4281" spans="1:11" ht="25.5" x14ac:dyDescent="0.2">
      <c r="A4281" s="261">
        <v>90452</v>
      </c>
      <c r="B4281" s="262" t="s">
        <v>10086</v>
      </c>
      <c r="C4281" s="263" t="s">
        <v>772</v>
      </c>
      <c r="D4281" s="264" t="s">
        <v>13331</v>
      </c>
      <c r="F4281" s="266"/>
      <c r="G4281" s="261" t="s">
        <v>23715</v>
      </c>
      <c r="H4281" s="262" t="s">
        <v>10086</v>
      </c>
      <c r="I4281" s="263" t="s">
        <v>772</v>
      </c>
      <c r="J4281" s="264" t="s">
        <v>13331</v>
      </c>
      <c r="K4281" s="264" t="s">
        <v>13553</v>
      </c>
    </row>
    <row r="4282" spans="1:11" ht="12.75" x14ac:dyDescent="0.2">
      <c r="A4282" s="261">
        <v>90453</v>
      </c>
      <c r="B4282" s="262" t="s">
        <v>10088</v>
      </c>
      <c r="C4282" s="263" t="s">
        <v>772</v>
      </c>
      <c r="D4282" s="264" t="s">
        <v>11513</v>
      </c>
      <c r="F4282" s="266"/>
      <c r="G4282" s="261" t="s">
        <v>23716</v>
      </c>
      <c r="H4282" s="262" t="s">
        <v>10088</v>
      </c>
      <c r="I4282" s="263" t="s">
        <v>772</v>
      </c>
      <c r="J4282" s="264" t="s">
        <v>11513</v>
      </c>
      <c r="K4282" s="264" t="s">
        <v>5109</v>
      </c>
    </row>
    <row r="4283" spans="1:11" ht="25.5" x14ac:dyDescent="0.2">
      <c r="A4283" s="261">
        <v>90454</v>
      </c>
      <c r="B4283" s="262" t="s">
        <v>10090</v>
      </c>
      <c r="C4283" s="263" t="s">
        <v>772</v>
      </c>
      <c r="D4283" s="264" t="s">
        <v>20552</v>
      </c>
      <c r="F4283" s="266"/>
      <c r="G4283" s="261" t="s">
        <v>23717</v>
      </c>
      <c r="H4283" s="262" t="s">
        <v>10090</v>
      </c>
      <c r="I4283" s="263" t="s">
        <v>772</v>
      </c>
      <c r="J4283" s="264" t="s">
        <v>20552</v>
      </c>
      <c r="K4283" s="264" t="s">
        <v>13599</v>
      </c>
    </row>
    <row r="4284" spans="1:11" ht="12.75" x14ac:dyDescent="0.2">
      <c r="A4284" s="261">
        <v>90455</v>
      </c>
      <c r="B4284" s="262" t="s">
        <v>10091</v>
      </c>
      <c r="C4284" s="263" t="s">
        <v>772</v>
      </c>
      <c r="D4284" s="264" t="s">
        <v>7195</v>
      </c>
      <c r="F4284" s="266"/>
      <c r="G4284" s="261" t="s">
        <v>23718</v>
      </c>
      <c r="H4284" s="262" t="s">
        <v>10091</v>
      </c>
      <c r="I4284" s="263" t="s">
        <v>772</v>
      </c>
      <c r="J4284" s="264" t="s">
        <v>7195</v>
      </c>
      <c r="K4284" s="264" t="s">
        <v>7058</v>
      </c>
    </row>
    <row r="4285" spans="1:11" ht="12.75" x14ac:dyDescent="0.2">
      <c r="A4285" s="261">
        <v>90456</v>
      </c>
      <c r="B4285" s="262" t="s">
        <v>10093</v>
      </c>
      <c r="C4285" s="263" t="s">
        <v>772</v>
      </c>
      <c r="D4285" s="264" t="s">
        <v>23719</v>
      </c>
      <c r="F4285" s="266"/>
      <c r="G4285" s="261" t="s">
        <v>23720</v>
      </c>
      <c r="H4285" s="262" t="s">
        <v>10093</v>
      </c>
      <c r="I4285" s="263" t="s">
        <v>772</v>
      </c>
      <c r="J4285" s="264" t="s">
        <v>23719</v>
      </c>
      <c r="K4285" s="264" t="s">
        <v>8602</v>
      </c>
    </row>
    <row r="4286" spans="1:11" ht="25.5" x14ac:dyDescent="0.2">
      <c r="A4286" s="261">
        <v>90457</v>
      </c>
      <c r="B4286" s="262" t="s">
        <v>10094</v>
      </c>
      <c r="C4286" s="263" t="s">
        <v>772</v>
      </c>
      <c r="D4286" s="264" t="s">
        <v>7064</v>
      </c>
      <c r="F4286" s="266"/>
      <c r="G4286" s="261" t="s">
        <v>23721</v>
      </c>
      <c r="H4286" s="262" t="s">
        <v>10094</v>
      </c>
      <c r="I4286" s="263" t="s">
        <v>772</v>
      </c>
      <c r="J4286" s="264" t="s">
        <v>7064</v>
      </c>
      <c r="K4286" s="264" t="s">
        <v>5347</v>
      </c>
    </row>
    <row r="4287" spans="1:11" ht="12.75" x14ac:dyDescent="0.2">
      <c r="A4287" s="261">
        <v>90458</v>
      </c>
      <c r="B4287" s="262" t="s">
        <v>10095</v>
      </c>
      <c r="C4287" s="263" t="s">
        <v>772</v>
      </c>
      <c r="D4287" s="264" t="s">
        <v>19880</v>
      </c>
      <c r="F4287" s="266"/>
      <c r="G4287" s="261" t="s">
        <v>23722</v>
      </c>
      <c r="H4287" s="262" t="s">
        <v>10095</v>
      </c>
      <c r="I4287" s="263" t="s">
        <v>772</v>
      </c>
      <c r="J4287" s="264" t="s">
        <v>19880</v>
      </c>
      <c r="K4287" s="264" t="s">
        <v>8856</v>
      </c>
    </row>
    <row r="4288" spans="1:11" ht="12.75" x14ac:dyDescent="0.2">
      <c r="A4288" s="261">
        <v>90459</v>
      </c>
      <c r="B4288" s="262" t="s">
        <v>10096</v>
      </c>
      <c r="C4288" s="263" t="s">
        <v>772</v>
      </c>
      <c r="D4288" s="264" t="s">
        <v>4205</v>
      </c>
      <c r="F4288" s="266"/>
      <c r="G4288" s="261" t="s">
        <v>23723</v>
      </c>
      <c r="H4288" s="262" t="s">
        <v>10096</v>
      </c>
      <c r="I4288" s="263" t="s">
        <v>772</v>
      </c>
      <c r="J4288" s="264" t="s">
        <v>4205</v>
      </c>
      <c r="K4288" s="264" t="s">
        <v>23724</v>
      </c>
    </row>
    <row r="4289" spans="1:11" ht="12.75" x14ac:dyDescent="0.2">
      <c r="A4289" s="261">
        <v>90460</v>
      </c>
      <c r="B4289" s="262" t="s">
        <v>10098</v>
      </c>
      <c r="C4289" s="263" t="s">
        <v>776</v>
      </c>
      <c r="D4289" s="264" t="s">
        <v>23725</v>
      </c>
      <c r="F4289" s="266"/>
      <c r="G4289" s="261" t="s">
        <v>23726</v>
      </c>
      <c r="H4289" s="262" t="s">
        <v>10098</v>
      </c>
      <c r="I4289" s="263" t="s">
        <v>776</v>
      </c>
      <c r="J4289" s="264" t="s">
        <v>23725</v>
      </c>
      <c r="K4289" s="264" t="s">
        <v>18671</v>
      </c>
    </row>
    <row r="4290" spans="1:11" ht="12.75" x14ac:dyDescent="0.2">
      <c r="A4290" s="261">
        <v>90461</v>
      </c>
      <c r="B4290" s="262" t="s">
        <v>10099</v>
      </c>
      <c r="C4290" s="263" t="s">
        <v>776</v>
      </c>
      <c r="D4290" s="264" t="s">
        <v>14691</v>
      </c>
      <c r="F4290" s="266"/>
      <c r="G4290" s="261" t="s">
        <v>23727</v>
      </c>
      <c r="H4290" s="262" t="s">
        <v>10099</v>
      </c>
      <c r="I4290" s="263" t="s">
        <v>776</v>
      </c>
      <c r="J4290" s="264" t="s">
        <v>14691</v>
      </c>
      <c r="K4290" s="264" t="s">
        <v>21867</v>
      </c>
    </row>
    <row r="4291" spans="1:11" ht="12.75" x14ac:dyDescent="0.2">
      <c r="A4291" s="261">
        <v>90462</v>
      </c>
      <c r="B4291" s="262" t="s">
        <v>10100</v>
      </c>
      <c r="C4291" s="263" t="s">
        <v>776</v>
      </c>
      <c r="D4291" s="264" t="s">
        <v>5513</v>
      </c>
      <c r="F4291" s="266"/>
      <c r="G4291" s="261" t="s">
        <v>23728</v>
      </c>
      <c r="H4291" s="262" t="s">
        <v>10100</v>
      </c>
      <c r="I4291" s="263" t="s">
        <v>776</v>
      </c>
      <c r="J4291" s="264" t="s">
        <v>5513</v>
      </c>
      <c r="K4291" s="264" t="s">
        <v>5221</v>
      </c>
    </row>
    <row r="4292" spans="1:11" ht="12.75" x14ac:dyDescent="0.2">
      <c r="A4292" s="261">
        <v>90463</v>
      </c>
      <c r="B4292" s="262" t="s">
        <v>10101</v>
      </c>
      <c r="C4292" s="263" t="s">
        <v>776</v>
      </c>
      <c r="D4292" s="264" t="s">
        <v>4861</v>
      </c>
      <c r="F4292" s="266"/>
      <c r="G4292" s="261" t="s">
        <v>23729</v>
      </c>
      <c r="H4292" s="262" t="s">
        <v>10101</v>
      </c>
      <c r="I4292" s="263" t="s">
        <v>776</v>
      </c>
      <c r="J4292" s="264" t="s">
        <v>4861</v>
      </c>
      <c r="K4292" s="264" t="s">
        <v>13652</v>
      </c>
    </row>
    <row r="4293" spans="1:11" ht="25.5" x14ac:dyDescent="0.2">
      <c r="A4293" s="261">
        <v>90466</v>
      </c>
      <c r="B4293" s="262" t="s">
        <v>10102</v>
      </c>
      <c r="C4293" s="263" t="s">
        <v>776</v>
      </c>
      <c r="D4293" s="264" t="s">
        <v>9841</v>
      </c>
      <c r="F4293" s="266"/>
      <c r="G4293" s="261" t="s">
        <v>23730</v>
      </c>
      <c r="H4293" s="262" t="s">
        <v>10102</v>
      </c>
      <c r="I4293" s="263" t="s">
        <v>776</v>
      </c>
      <c r="J4293" s="264" t="s">
        <v>9841</v>
      </c>
      <c r="K4293" s="264" t="s">
        <v>11290</v>
      </c>
    </row>
    <row r="4294" spans="1:11" ht="25.5" x14ac:dyDescent="0.2">
      <c r="A4294" s="261">
        <v>90467</v>
      </c>
      <c r="B4294" s="262" t="s">
        <v>10103</v>
      </c>
      <c r="C4294" s="263" t="s">
        <v>776</v>
      </c>
      <c r="D4294" s="264" t="s">
        <v>13873</v>
      </c>
      <c r="F4294" s="266"/>
      <c r="G4294" s="261" t="s">
        <v>23731</v>
      </c>
      <c r="H4294" s="262" t="s">
        <v>10103</v>
      </c>
      <c r="I4294" s="263" t="s">
        <v>776</v>
      </c>
      <c r="J4294" s="264" t="s">
        <v>13873</v>
      </c>
      <c r="K4294" s="264" t="s">
        <v>5745</v>
      </c>
    </row>
    <row r="4295" spans="1:11" ht="25.5" x14ac:dyDescent="0.2">
      <c r="A4295" s="261">
        <v>90468</v>
      </c>
      <c r="B4295" s="262" t="s">
        <v>10104</v>
      </c>
      <c r="C4295" s="263" t="s">
        <v>776</v>
      </c>
      <c r="D4295" s="264" t="s">
        <v>5524</v>
      </c>
      <c r="F4295" s="266"/>
      <c r="G4295" s="261" t="s">
        <v>23732</v>
      </c>
      <c r="H4295" s="262" t="s">
        <v>10104</v>
      </c>
      <c r="I4295" s="263" t="s">
        <v>776</v>
      </c>
      <c r="J4295" s="264" t="s">
        <v>5524</v>
      </c>
      <c r="K4295" s="264" t="s">
        <v>5240</v>
      </c>
    </row>
    <row r="4296" spans="1:11" ht="25.5" x14ac:dyDescent="0.2">
      <c r="A4296" s="261">
        <v>90469</v>
      </c>
      <c r="B4296" s="262" t="s">
        <v>10105</v>
      </c>
      <c r="C4296" s="263" t="s">
        <v>776</v>
      </c>
      <c r="D4296" s="264" t="s">
        <v>7132</v>
      </c>
      <c r="F4296" s="266"/>
      <c r="G4296" s="261" t="s">
        <v>23733</v>
      </c>
      <c r="H4296" s="262" t="s">
        <v>10105</v>
      </c>
      <c r="I4296" s="263" t="s">
        <v>776</v>
      </c>
      <c r="J4296" s="264" t="s">
        <v>7132</v>
      </c>
      <c r="K4296" s="264" t="s">
        <v>8552</v>
      </c>
    </row>
    <row r="4297" spans="1:11" ht="25.5" x14ac:dyDescent="0.2">
      <c r="A4297" s="261">
        <v>90470</v>
      </c>
      <c r="B4297" s="262" t="s">
        <v>10107</v>
      </c>
      <c r="C4297" s="263" t="s">
        <v>776</v>
      </c>
      <c r="D4297" s="264" t="s">
        <v>21815</v>
      </c>
      <c r="F4297" s="266"/>
      <c r="G4297" s="261" t="s">
        <v>23734</v>
      </c>
      <c r="H4297" s="262" t="s">
        <v>10107</v>
      </c>
      <c r="I4297" s="263" t="s">
        <v>776</v>
      </c>
      <c r="J4297" s="264" t="s">
        <v>21815</v>
      </c>
      <c r="K4297" s="264" t="s">
        <v>23735</v>
      </c>
    </row>
    <row r="4298" spans="1:11" ht="25.5" x14ac:dyDescent="0.2">
      <c r="A4298" s="261">
        <v>91166</v>
      </c>
      <c r="B4298" s="262" t="s">
        <v>10108</v>
      </c>
      <c r="C4298" s="263" t="s">
        <v>776</v>
      </c>
      <c r="D4298" s="264" t="s">
        <v>13406</v>
      </c>
      <c r="F4298" s="266"/>
      <c r="G4298" s="261" t="s">
        <v>23736</v>
      </c>
      <c r="H4298" s="262" t="s">
        <v>10108</v>
      </c>
      <c r="I4298" s="263" t="s">
        <v>776</v>
      </c>
      <c r="J4298" s="264" t="s">
        <v>13406</v>
      </c>
      <c r="K4298" s="264" t="s">
        <v>5647</v>
      </c>
    </row>
    <row r="4299" spans="1:11" ht="25.5" x14ac:dyDescent="0.2">
      <c r="A4299" s="261">
        <v>91167</v>
      </c>
      <c r="B4299" s="262" t="s">
        <v>10110</v>
      </c>
      <c r="C4299" s="263" t="s">
        <v>776</v>
      </c>
      <c r="D4299" s="264" t="s">
        <v>13940</v>
      </c>
      <c r="F4299" s="266"/>
      <c r="G4299" s="261" t="s">
        <v>23737</v>
      </c>
      <c r="H4299" s="262" t="s">
        <v>10110</v>
      </c>
      <c r="I4299" s="263" t="s">
        <v>776</v>
      </c>
      <c r="J4299" s="264" t="s">
        <v>13940</v>
      </c>
      <c r="K4299" s="264" t="s">
        <v>6129</v>
      </c>
    </row>
    <row r="4300" spans="1:11" ht="25.5" x14ac:dyDescent="0.2">
      <c r="A4300" s="261">
        <v>91168</v>
      </c>
      <c r="B4300" s="262" t="s">
        <v>10111</v>
      </c>
      <c r="C4300" s="263" t="s">
        <v>776</v>
      </c>
      <c r="D4300" s="264" t="s">
        <v>20102</v>
      </c>
      <c r="F4300" s="266"/>
      <c r="G4300" s="261" t="s">
        <v>23738</v>
      </c>
      <c r="H4300" s="262" t="s">
        <v>10111</v>
      </c>
      <c r="I4300" s="263" t="s">
        <v>776</v>
      </c>
      <c r="J4300" s="264" t="s">
        <v>20102</v>
      </c>
      <c r="K4300" s="264" t="s">
        <v>10106</v>
      </c>
    </row>
    <row r="4301" spans="1:11" ht="25.5" x14ac:dyDescent="0.2">
      <c r="A4301" s="261">
        <v>91169</v>
      </c>
      <c r="B4301" s="262" t="s">
        <v>10112</v>
      </c>
      <c r="C4301" s="263" t="s">
        <v>776</v>
      </c>
      <c r="D4301" s="264" t="s">
        <v>5836</v>
      </c>
      <c r="F4301" s="266"/>
      <c r="G4301" s="261" t="s">
        <v>23739</v>
      </c>
      <c r="H4301" s="262" t="s">
        <v>10112</v>
      </c>
      <c r="I4301" s="263" t="s">
        <v>776</v>
      </c>
      <c r="J4301" s="264" t="s">
        <v>5836</v>
      </c>
      <c r="K4301" s="264" t="s">
        <v>9329</v>
      </c>
    </row>
    <row r="4302" spans="1:11" ht="38.25" x14ac:dyDescent="0.2">
      <c r="A4302" s="261">
        <v>91170</v>
      </c>
      <c r="B4302" s="262" t="s">
        <v>10113</v>
      </c>
      <c r="C4302" s="263" t="s">
        <v>776</v>
      </c>
      <c r="D4302" s="264" t="s">
        <v>14455</v>
      </c>
      <c r="F4302" s="266"/>
      <c r="G4302" s="261" t="s">
        <v>23740</v>
      </c>
      <c r="H4302" s="262" t="s">
        <v>10113</v>
      </c>
      <c r="I4302" s="263" t="s">
        <v>776</v>
      </c>
      <c r="J4302" s="264" t="s">
        <v>14455</v>
      </c>
      <c r="K4302" s="264" t="s">
        <v>13051</v>
      </c>
    </row>
    <row r="4303" spans="1:11" ht="38.25" x14ac:dyDescent="0.2">
      <c r="A4303" s="261">
        <v>91171</v>
      </c>
      <c r="B4303" s="262" t="s">
        <v>10115</v>
      </c>
      <c r="C4303" s="263" t="s">
        <v>776</v>
      </c>
      <c r="D4303" s="264" t="s">
        <v>4682</v>
      </c>
      <c r="F4303" s="266"/>
      <c r="G4303" s="261" t="s">
        <v>23741</v>
      </c>
      <c r="H4303" s="262" t="s">
        <v>10115</v>
      </c>
      <c r="I4303" s="263" t="s">
        <v>776</v>
      </c>
      <c r="J4303" s="264" t="s">
        <v>4682</v>
      </c>
      <c r="K4303" s="264" t="s">
        <v>13406</v>
      </c>
    </row>
    <row r="4304" spans="1:11" ht="25.5" x14ac:dyDescent="0.2">
      <c r="A4304" s="261">
        <v>91172</v>
      </c>
      <c r="B4304" s="262" t="s">
        <v>10117</v>
      </c>
      <c r="C4304" s="263" t="s">
        <v>776</v>
      </c>
      <c r="D4304" s="264" t="s">
        <v>5469</v>
      </c>
      <c r="F4304" s="266"/>
      <c r="G4304" s="261" t="s">
        <v>23742</v>
      </c>
      <c r="H4304" s="262" t="s">
        <v>10117</v>
      </c>
      <c r="I4304" s="263" t="s">
        <v>776</v>
      </c>
      <c r="J4304" s="264" t="s">
        <v>5469</v>
      </c>
      <c r="K4304" s="264" t="s">
        <v>9680</v>
      </c>
    </row>
    <row r="4305" spans="1:11" ht="25.5" x14ac:dyDescent="0.2">
      <c r="A4305" s="261">
        <v>91173</v>
      </c>
      <c r="B4305" s="262" t="s">
        <v>10119</v>
      </c>
      <c r="C4305" s="263" t="s">
        <v>776</v>
      </c>
      <c r="D4305" s="264" t="s">
        <v>4514</v>
      </c>
      <c r="F4305" s="266"/>
      <c r="G4305" s="261" t="s">
        <v>23743</v>
      </c>
      <c r="H4305" s="262" t="s">
        <v>10119</v>
      </c>
      <c r="I4305" s="263" t="s">
        <v>776</v>
      </c>
      <c r="J4305" s="264" t="s">
        <v>4514</v>
      </c>
      <c r="K4305" s="264" t="s">
        <v>4409</v>
      </c>
    </row>
    <row r="4306" spans="1:11" ht="38.25" x14ac:dyDescent="0.2">
      <c r="A4306" s="261">
        <v>91174</v>
      </c>
      <c r="B4306" s="262" t="s">
        <v>10120</v>
      </c>
      <c r="C4306" s="263" t="s">
        <v>776</v>
      </c>
      <c r="D4306" s="264" t="s">
        <v>4748</v>
      </c>
      <c r="F4306" s="266"/>
      <c r="G4306" s="261" t="s">
        <v>23744</v>
      </c>
      <c r="H4306" s="262" t="s">
        <v>10120</v>
      </c>
      <c r="I4306" s="263" t="s">
        <v>776</v>
      </c>
      <c r="J4306" s="264" t="s">
        <v>4748</v>
      </c>
      <c r="K4306" s="264" t="s">
        <v>10089</v>
      </c>
    </row>
    <row r="4307" spans="1:11" ht="25.5" x14ac:dyDescent="0.2">
      <c r="A4307" s="261">
        <v>91175</v>
      </c>
      <c r="B4307" s="262" t="s">
        <v>10121</v>
      </c>
      <c r="C4307" s="263" t="s">
        <v>776</v>
      </c>
      <c r="D4307" s="264" t="s">
        <v>14453</v>
      </c>
      <c r="F4307" s="266"/>
      <c r="G4307" s="261" t="s">
        <v>23745</v>
      </c>
      <c r="H4307" s="262" t="s">
        <v>10121</v>
      </c>
      <c r="I4307" s="263" t="s">
        <v>776</v>
      </c>
      <c r="J4307" s="264" t="s">
        <v>14453</v>
      </c>
      <c r="K4307" s="264" t="s">
        <v>4936</v>
      </c>
    </row>
    <row r="4308" spans="1:11" ht="25.5" x14ac:dyDescent="0.2">
      <c r="A4308" s="261">
        <v>91176</v>
      </c>
      <c r="B4308" s="262" t="s">
        <v>10123</v>
      </c>
      <c r="C4308" s="263" t="s">
        <v>776</v>
      </c>
      <c r="D4308" s="264" t="s">
        <v>21170</v>
      </c>
      <c r="F4308" s="266"/>
      <c r="G4308" s="261" t="s">
        <v>23746</v>
      </c>
      <c r="H4308" s="262" t="s">
        <v>10123</v>
      </c>
      <c r="I4308" s="263" t="s">
        <v>776</v>
      </c>
      <c r="J4308" s="264" t="s">
        <v>21170</v>
      </c>
      <c r="K4308" s="264" t="s">
        <v>23747</v>
      </c>
    </row>
    <row r="4309" spans="1:11" ht="25.5" x14ac:dyDescent="0.2">
      <c r="A4309" s="261">
        <v>91177</v>
      </c>
      <c r="B4309" s="262" t="s">
        <v>10125</v>
      </c>
      <c r="C4309" s="263" t="s">
        <v>776</v>
      </c>
      <c r="D4309" s="264" t="s">
        <v>13038</v>
      </c>
      <c r="F4309" s="266"/>
      <c r="G4309" s="261" t="s">
        <v>23748</v>
      </c>
      <c r="H4309" s="262" t="s">
        <v>10125</v>
      </c>
      <c r="I4309" s="263" t="s">
        <v>776</v>
      </c>
      <c r="J4309" s="264" t="s">
        <v>13038</v>
      </c>
      <c r="K4309" s="264" t="s">
        <v>13935</v>
      </c>
    </row>
    <row r="4310" spans="1:11" ht="25.5" x14ac:dyDescent="0.2">
      <c r="A4310" s="261">
        <v>91178</v>
      </c>
      <c r="B4310" s="262" t="s">
        <v>10126</v>
      </c>
      <c r="C4310" s="263" t="s">
        <v>776</v>
      </c>
      <c r="D4310" s="264" t="s">
        <v>14705</v>
      </c>
      <c r="F4310" s="266"/>
      <c r="G4310" s="261" t="s">
        <v>23749</v>
      </c>
      <c r="H4310" s="262" t="s">
        <v>10126</v>
      </c>
      <c r="I4310" s="263" t="s">
        <v>776</v>
      </c>
      <c r="J4310" s="264" t="s">
        <v>14705</v>
      </c>
      <c r="K4310" s="264" t="s">
        <v>8568</v>
      </c>
    </row>
    <row r="4311" spans="1:11" ht="25.5" x14ac:dyDescent="0.2">
      <c r="A4311" s="261">
        <v>91179</v>
      </c>
      <c r="B4311" s="262" t="s">
        <v>10127</v>
      </c>
      <c r="C4311" s="263" t="s">
        <v>776</v>
      </c>
      <c r="D4311" s="264" t="s">
        <v>7182</v>
      </c>
      <c r="F4311" s="266"/>
      <c r="G4311" s="261" t="s">
        <v>23750</v>
      </c>
      <c r="H4311" s="262" t="s">
        <v>10127</v>
      </c>
      <c r="I4311" s="263" t="s">
        <v>776</v>
      </c>
      <c r="J4311" s="264" t="s">
        <v>7182</v>
      </c>
      <c r="K4311" s="264" t="s">
        <v>7086</v>
      </c>
    </row>
    <row r="4312" spans="1:11" ht="38.25" x14ac:dyDescent="0.2">
      <c r="A4312" s="261">
        <v>91180</v>
      </c>
      <c r="B4312" s="262" t="s">
        <v>10129</v>
      </c>
      <c r="C4312" s="263" t="s">
        <v>776</v>
      </c>
      <c r="D4312" s="264" t="s">
        <v>12822</v>
      </c>
      <c r="F4312" s="266"/>
      <c r="G4312" s="261" t="s">
        <v>23751</v>
      </c>
      <c r="H4312" s="262" t="s">
        <v>10129</v>
      </c>
      <c r="I4312" s="263" t="s">
        <v>776</v>
      </c>
      <c r="J4312" s="264" t="s">
        <v>12822</v>
      </c>
      <c r="K4312" s="264" t="s">
        <v>9559</v>
      </c>
    </row>
    <row r="4313" spans="1:11" ht="25.5" x14ac:dyDescent="0.2">
      <c r="A4313" s="261">
        <v>91181</v>
      </c>
      <c r="B4313" s="262" t="s">
        <v>10130</v>
      </c>
      <c r="C4313" s="263" t="s">
        <v>776</v>
      </c>
      <c r="D4313" s="264" t="s">
        <v>7685</v>
      </c>
      <c r="F4313" s="266"/>
      <c r="G4313" s="261" t="s">
        <v>23752</v>
      </c>
      <c r="H4313" s="262" t="s">
        <v>10130</v>
      </c>
      <c r="I4313" s="263" t="s">
        <v>776</v>
      </c>
      <c r="J4313" s="264" t="s">
        <v>7685</v>
      </c>
      <c r="K4313" s="264" t="s">
        <v>8820</v>
      </c>
    </row>
    <row r="4314" spans="1:11" ht="25.5" x14ac:dyDescent="0.2">
      <c r="A4314" s="261">
        <v>91182</v>
      </c>
      <c r="B4314" s="262" t="s">
        <v>10132</v>
      </c>
      <c r="C4314" s="263" t="s">
        <v>776</v>
      </c>
      <c r="D4314" s="264" t="s">
        <v>14414</v>
      </c>
      <c r="F4314" s="266"/>
      <c r="G4314" s="261" t="s">
        <v>23753</v>
      </c>
      <c r="H4314" s="262" t="s">
        <v>10132</v>
      </c>
      <c r="I4314" s="263" t="s">
        <v>776</v>
      </c>
      <c r="J4314" s="264" t="s">
        <v>14414</v>
      </c>
      <c r="K4314" s="264" t="s">
        <v>23754</v>
      </c>
    </row>
    <row r="4315" spans="1:11" ht="25.5" x14ac:dyDescent="0.2">
      <c r="A4315" s="261">
        <v>91183</v>
      </c>
      <c r="B4315" s="262" t="s">
        <v>10133</v>
      </c>
      <c r="C4315" s="263" t="s">
        <v>776</v>
      </c>
      <c r="D4315" s="264" t="s">
        <v>5952</v>
      </c>
      <c r="F4315" s="266"/>
      <c r="G4315" s="261" t="s">
        <v>23755</v>
      </c>
      <c r="H4315" s="262" t="s">
        <v>10133</v>
      </c>
      <c r="I4315" s="263" t="s">
        <v>776</v>
      </c>
      <c r="J4315" s="264" t="s">
        <v>5952</v>
      </c>
      <c r="K4315" s="264" t="s">
        <v>9106</v>
      </c>
    </row>
    <row r="4316" spans="1:11" ht="25.5" x14ac:dyDescent="0.2">
      <c r="A4316" s="261">
        <v>91184</v>
      </c>
      <c r="B4316" s="262" t="s">
        <v>10134</v>
      </c>
      <c r="C4316" s="263" t="s">
        <v>776</v>
      </c>
      <c r="D4316" s="264" t="s">
        <v>13046</v>
      </c>
      <c r="F4316" s="266"/>
      <c r="G4316" s="261" t="s">
        <v>23756</v>
      </c>
      <c r="H4316" s="262" t="s">
        <v>10134</v>
      </c>
      <c r="I4316" s="263" t="s">
        <v>776</v>
      </c>
      <c r="J4316" s="264" t="s">
        <v>13046</v>
      </c>
      <c r="K4316" s="264" t="s">
        <v>12463</v>
      </c>
    </row>
    <row r="4317" spans="1:11" ht="25.5" x14ac:dyDescent="0.2">
      <c r="A4317" s="261">
        <v>91185</v>
      </c>
      <c r="B4317" s="262" t="s">
        <v>10136</v>
      </c>
      <c r="C4317" s="263" t="s">
        <v>776</v>
      </c>
      <c r="D4317" s="264" t="s">
        <v>17845</v>
      </c>
      <c r="F4317" s="266"/>
      <c r="G4317" s="261" t="s">
        <v>23757</v>
      </c>
      <c r="H4317" s="262" t="s">
        <v>10136</v>
      </c>
      <c r="I4317" s="263" t="s">
        <v>776</v>
      </c>
      <c r="J4317" s="264" t="s">
        <v>17845</v>
      </c>
      <c r="K4317" s="264" t="s">
        <v>9366</v>
      </c>
    </row>
    <row r="4318" spans="1:11" ht="38.25" x14ac:dyDescent="0.2">
      <c r="A4318" s="261">
        <v>91186</v>
      </c>
      <c r="B4318" s="262" t="s">
        <v>10137</v>
      </c>
      <c r="C4318" s="263" t="s">
        <v>776</v>
      </c>
      <c r="D4318" s="264" t="s">
        <v>8546</v>
      </c>
      <c r="F4318" s="266"/>
      <c r="G4318" s="261" t="s">
        <v>23758</v>
      </c>
      <c r="H4318" s="262" t="s">
        <v>10137</v>
      </c>
      <c r="I4318" s="263" t="s">
        <v>776</v>
      </c>
      <c r="J4318" s="264" t="s">
        <v>8546</v>
      </c>
      <c r="K4318" s="264" t="s">
        <v>7163</v>
      </c>
    </row>
    <row r="4319" spans="1:11" ht="25.5" x14ac:dyDescent="0.2">
      <c r="A4319" s="261">
        <v>91187</v>
      </c>
      <c r="B4319" s="262" t="s">
        <v>10138</v>
      </c>
      <c r="C4319" s="263" t="s">
        <v>776</v>
      </c>
      <c r="D4319" s="264" t="s">
        <v>7372</v>
      </c>
      <c r="F4319" s="266"/>
      <c r="G4319" s="261" t="s">
        <v>23759</v>
      </c>
      <c r="H4319" s="262" t="s">
        <v>10138</v>
      </c>
      <c r="I4319" s="263" t="s">
        <v>776</v>
      </c>
      <c r="J4319" s="264" t="s">
        <v>7372</v>
      </c>
      <c r="K4319" s="264" t="s">
        <v>4329</v>
      </c>
    </row>
    <row r="4320" spans="1:11" ht="25.5" x14ac:dyDescent="0.2">
      <c r="A4320" s="261">
        <v>91188</v>
      </c>
      <c r="B4320" s="262" t="s">
        <v>10139</v>
      </c>
      <c r="C4320" s="263" t="s">
        <v>772</v>
      </c>
      <c r="D4320" s="264" t="s">
        <v>4835</v>
      </c>
      <c r="F4320" s="266"/>
      <c r="G4320" s="261" t="s">
        <v>23760</v>
      </c>
      <c r="H4320" s="262" t="s">
        <v>10139</v>
      </c>
      <c r="I4320" s="263" t="s">
        <v>772</v>
      </c>
      <c r="J4320" s="264" t="s">
        <v>4835</v>
      </c>
      <c r="K4320" s="264" t="s">
        <v>5254</v>
      </c>
    </row>
    <row r="4321" spans="1:11" ht="25.5" x14ac:dyDescent="0.2">
      <c r="A4321" s="261">
        <v>91189</v>
      </c>
      <c r="B4321" s="262" t="s">
        <v>10141</v>
      </c>
      <c r="C4321" s="263" t="s">
        <v>772</v>
      </c>
      <c r="D4321" s="264" t="s">
        <v>16165</v>
      </c>
      <c r="F4321" s="266"/>
      <c r="G4321" s="261" t="s">
        <v>23761</v>
      </c>
      <c r="H4321" s="262" t="s">
        <v>10141</v>
      </c>
      <c r="I4321" s="263" t="s">
        <v>772</v>
      </c>
      <c r="J4321" s="264" t="s">
        <v>16165</v>
      </c>
      <c r="K4321" s="264" t="s">
        <v>4944</v>
      </c>
    </row>
    <row r="4322" spans="1:11" ht="25.5" x14ac:dyDescent="0.2">
      <c r="A4322" s="261">
        <v>91190</v>
      </c>
      <c r="B4322" s="262" t="s">
        <v>10143</v>
      </c>
      <c r="C4322" s="263" t="s">
        <v>772</v>
      </c>
      <c r="D4322" s="264" t="s">
        <v>4786</v>
      </c>
      <c r="F4322" s="266"/>
      <c r="G4322" s="261" t="s">
        <v>23762</v>
      </c>
      <c r="H4322" s="262" t="s">
        <v>10143</v>
      </c>
      <c r="I4322" s="263" t="s">
        <v>772</v>
      </c>
      <c r="J4322" s="264" t="s">
        <v>4786</v>
      </c>
      <c r="K4322" s="264" t="s">
        <v>4942</v>
      </c>
    </row>
    <row r="4323" spans="1:11" ht="12.75" x14ac:dyDescent="0.2">
      <c r="A4323" s="261">
        <v>91191</v>
      </c>
      <c r="B4323" s="262" t="s">
        <v>10144</v>
      </c>
      <c r="C4323" s="263" t="s">
        <v>772</v>
      </c>
      <c r="D4323" s="264" t="s">
        <v>9680</v>
      </c>
      <c r="F4323" s="266"/>
      <c r="G4323" s="261" t="s">
        <v>23763</v>
      </c>
      <c r="H4323" s="262" t="s">
        <v>10144</v>
      </c>
      <c r="I4323" s="263" t="s">
        <v>772</v>
      </c>
      <c r="J4323" s="264" t="s">
        <v>9680</v>
      </c>
      <c r="K4323" s="264" t="s">
        <v>4518</v>
      </c>
    </row>
    <row r="4324" spans="1:11" ht="12.75" x14ac:dyDescent="0.2">
      <c r="A4324" s="261">
        <v>91192</v>
      </c>
      <c r="B4324" s="262" t="s">
        <v>10145</v>
      </c>
      <c r="C4324" s="263" t="s">
        <v>772</v>
      </c>
      <c r="D4324" s="264" t="s">
        <v>4518</v>
      </c>
      <c r="F4324" s="266"/>
      <c r="G4324" s="261" t="s">
        <v>23764</v>
      </c>
      <c r="H4324" s="262" t="s">
        <v>10145</v>
      </c>
      <c r="I4324" s="263" t="s">
        <v>772</v>
      </c>
      <c r="J4324" s="264" t="s">
        <v>4518</v>
      </c>
      <c r="K4324" s="264" t="s">
        <v>12507</v>
      </c>
    </row>
    <row r="4325" spans="1:11" ht="25.5" x14ac:dyDescent="0.2">
      <c r="A4325" s="261">
        <v>91222</v>
      </c>
      <c r="B4325" s="262" t="s">
        <v>10147</v>
      </c>
      <c r="C4325" s="263" t="s">
        <v>776</v>
      </c>
      <c r="D4325" s="264" t="s">
        <v>5758</v>
      </c>
      <c r="F4325" s="266"/>
      <c r="G4325" s="261" t="s">
        <v>23765</v>
      </c>
      <c r="H4325" s="262" t="s">
        <v>10147</v>
      </c>
      <c r="I4325" s="263" t="s">
        <v>776</v>
      </c>
      <c r="J4325" s="264" t="s">
        <v>5758</v>
      </c>
      <c r="K4325" s="264" t="s">
        <v>14557</v>
      </c>
    </row>
    <row r="4326" spans="1:11" ht="38.25" x14ac:dyDescent="0.2">
      <c r="A4326" s="261">
        <v>94480</v>
      </c>
      <c r="B4326" s="262" t="s">
        <v>10148</v>
      </c>
      <c r="C4326" s="263" t="s">
        <v>772</v>
      </c>
      <c r="D4326" s="264" t="s">
        <v>23766</v>
      </c>
      <c r="F4326" s="266"/>
      <c r="G4326" s="261" t="s">
        <v>23767</v>
      </c>
      <c r="H4326" s="262" t="s">
        <v>10148</v>
      </c>
      <c r="I4326" s="263" t="s">
        <v>772</v>
      </c>
      <c r="J4326" s="264" t="s">
        <v>23766</v>
      </c>
      <c r="K4326" s="264" t="s">
        <v>23768</v>
      </c>
    </row>
    <row r="4327" spans="1:11" ht="38.25" x14ac:dyDescent="0.2">
      <c r="A4327" s="261">
        <v>94481</v>
      </c>
      <c r="B4327" s="262" t="s">
        <v>10149</v>
      </c>
      <c r="C4327" s="263" t="s">
        <v>772</v>
      </c>
      <c r="D4327" s="264" t="s">
        <v>23769</v>
      </c>
      <c r="F4327" s="266"/>
      <c r="G4327" s="261" t="s">
        <v>23770</v>
      </c>
      <c r="H4327" s="262" t="s">
        <v>10149</v>
      </c>
      <c r="I4327" s="263" t="s">
        <v>772</v>
      </c>
      <c r="J4327" s="264" t="s">
        <v>23769</v>
      </c>
      <c r="K4327" s="264" t="s">
        <v>23771</v>
      </c>
    </row>
    <row r="4328" spans="1:11" ht="38.25" x14ac:dyDescent="0.2">
      <c r="A4328" s="261">
        <v>94482</v>
      </c>
      <c r="B4328" s="262" t="s">
        <v>10150</v>
      </c>
      <c r="C4328" s="263" t="s">
        <v>772</v>
      </c>
      <c r="D4328" s="264" t="s">
        <v>23772</v>
      </c>
      <c r="F4328" s="266"/>
      <c r="G4328" s="261" t="s">
        <v>23773</v>
      </c>
      <c r="H4328" s="262" t="s">
        <v>10150</v>
      </c>
      <c r="I4328" s="263" t="s">
        <v>772</v>
      </c>
      <c r="J4328" s="264" t="s">
        <v>23772</v>
      </c>
      <c r="K4328" s="264" t="s">
        <v>23774</v>
      </c>
    </row>
    <row r="4329" spans="1:11" ht="25.5" x14ac:dyDescent="0.2">
      <c r="A4329" s="261">
        <v>94483</v>
      </c>
      <c r="B4329" s="262" t="s">
        <v>10151</v>
      </c>
      <c r="C4329" s="263" t="s">
        <v>772</v>
      </c>
      <c r="D4329" s="264" t="s">
        <v>23775</v>
      </c>
      <c r="F4329" s="266"/>
      <c r="G4329" s="261" t="s">
        <v>23776</v>
      </c>
      <c r="H4329" s="262" t="s">
        <v>10151</v>
      </c>
      <c r="I4329" s="263" t="s">
        <v>772</v>
      </c>
      <c r="J4329" s="264" t="s">
        <v>23775</v>
      </c>
      <c r="K4329" s="264" t="s">
        <v>23777</v>
      </c>
    </row>
    <row r="4330" spans="1:11" ht="12.75" x14ac:dyDescent="0.2">
      <c r="A4330" s="261">
        <v>95541</v>
      </c>
      <c r="B4330" s="262" t="s">
        <v>10152</v>
      </c>
      <c r="C4330" s="263" t="s">
        <v>772</v>
      </c>
      <c r="D4330" s="264" t="s">
        <v>12674</v>
      </c>
      <c r="F4330" s="266"/>
      <c r="G4330" s="261" t="s">
        <v>23778</v>
      </c>
      <c r="H4330" s="262" t="s">
        <v>10152</v>
      </c>
      <c r="I4330" s="263" t="s">
        <v>772</v>
      </c>
      <c r="J4330" s="264" t="s">
        <v>12674</v>
      </c>
      <c r="K4330" s="264" t="s">
        <v>4762</v>
      </c>
    </row>
    <row r="4331" spans="1:11" ht="25.5" x14ac:dyDescent="0.2">
      <c r="A4331" s="261">
        <v>95573</v>
      </c>
      <c r="B4331" s="262" t="s">
        <v>10153</v>
      </c>
      <c r="C4331" s="263" t="s">
        <v>772</v>
      </c>
      <c r="D4331" s="264" t="s">
        <v>4837</v>
      </c>
      <c r="F4331" s="266"/>
      <c r="G4331" s="261" t="s">
        <v>23779</v>
      </c>
      <c r="H4331" s="262" t="s">
        <v>10153</v>
      </c>
      <c r="I4331" s="263" t="s">
        <v>772</v>
      </c>
      <c r="J4331" s="264" t="s">
        <v>4837</v>
      </c>
      <c r="K4331" s="264" t="s">
        <v>22784</v>
      </c>
    </row>
    <row r="4332" spans="1:11" ht="25.5" x14ac:dyDescent="0.2">
      <c r="A4332" s="261">
        <v>95574</v>
      </c>
      <c r="B4332" s="262" t="s">
        <v>10155</v>
      </c>
      <c r="C4332" s="263" t="s">
        <v>772</v>
      </c>
      <c r="D4332" s="264" t="s">
        <v>19850</v>
      </c>
      <c r="F4332" s="266"/>
      <c r="G4332" s="261" t="s">
        <v>23780</v>
      </c>
      <c r="H4332" s="262" t="s">
        <v>10155</v>
      </c>
      <c r="I4332" s="263" t="s">
        <v>772</v>
      </c>
      <c r="J4332" s="264" t="s">
        <v>19850</v>
      </c>
      <c r="K4332" s="264" t="s">
        <v>18133</v>
      </c>
    </row>
    <row r="4333" spans="1:11" ht="25.5" x14ac:dyDescent="0.2">
      <c r="A4333" s="261">
        <v>96559</v>
      </c>
      <c r="B4333" s="262" t="s">
        <v>10156</v>
      </c>
      <c r="C4333" s="263" t="s">
        <v>738</v>
      </c>
      <c r="D4333" s="264" t="s">
        <v>13949</v>
      </c>
      <c r="F4333" s="266"/>
      <c r="G4333" s="261" t="s">
        <v>23781</v>
      </c>
      <c r="H4333" s="262" t="s">
        <v>10156</v>
      </c>
      <c r="I4333" s="263" t="s">
        <v>738</v>
      </c>
      <c r="J4333" s="264" t="s">
        <v>13949</v>
      </c>
      <c r="K4333" s="264" t="s">
        <v>13970</v>
      </c>
    </row>
    <row r="4334" spans="1:11" ht="25.5" x14ac:dyDescent="0.2">
      <c r="A4334" s="261">
        <v>96560</v>
      </c>
      <c r="B4334" s="262" t="s">
        <v>10157</v>
      </c>
      <c r="C4334" s="263" t="s">
        <v>738</v>
      </c>
      <c r="D4334" s="264" t="s">
        <v>23782</v>
      </c>
      <c r="F4334" s="266"/>
      <c r="G4334" s="261" t="s">
        <v>23783</v>
      </c>
      <c r="H4334" s="262" t="s">
        <v>10157</v>
      </c>
      <c r="I4334" s="263" t="s">
        <v>738</v>
      </c>
      <c r="J4334" s="264" t="s">
        <v>23782</v>
      </c>
      <c r="K4334" s="264" t="s">
        <v>9184</v>
      </c>
    </row>
    <row r="4335" spans="1:11" ht="25.5" x14ac:dyDescent="0.2">
      <c r="A4335" s="261">
        <v>96561</v>
      </c>
      <c r="B4335" s="262" t="s">
        <v>10159</v>
      </c>
      <c r="C4335" s="263" t="s">
        <v>738</v>
      </c>
      <c r="D4335" s="264" t="s">
        <v>8964</v>
      </c>
      <c r="F4335" s="266"/>
      <c r="G4335" s="261" t="s">
        <v>23784</v>
      </c>
      <c r="H4335" s="262" t="s">
        <v>10159</v>
      </c>
      <c r="I4335" s="263" t="s">
        <v>738</v>
      </c>
      <c r="J4335" s="264" t="s">
        <v>8964</v>
      </c>
      <c r="K4335" s="264" t="s">
        <v>23785</v>
      </c>
    </row>
    <row r="4336" spans="1:11" ht="25.5" x14ac:dyDescent="0.2">
      <c r="A4336" s="261">
        <v>96562</v>
      </c>
      <c r="B4336" s="262" t="s">
        <v>10160</v>
      </c>
      <c r="C4336" s="263" t="s">
        <v>776</v>
      </c>
      <c r="D4336" s="264" t="s">
        <v>23786</v>
      </c>
      <c r="F4336" s="266"/>
      <c r="G4336" s="261" t="s">
        <v>23787</v>
      </c>
      <c r="H4336" s="262" t="s">
        <v>10160</v>
      </c>
      <c r="I4336" s="263" t="s">
        <v>776</v>
      </c>
      <c r="J4336" s="264" t="s">
        <v>23786</v>
      </c>
      <c r="K4336" s="264" t="s">
        <v>14294</v>
      </c>
    </row>
    <row r="4337" spans="1:11" ht="25.5" x14ac:dyDescent="0.2">
      <c r="A4337" s="261">
        <v>96563</v>
      </c>
      <c r="B4337" s="262" t="s">
        <v>10161</v>
      </c>
      <c r="C4337" s="263" t="s">
        <v>776</v>
      </c>
      <c r="D4337" s="264" t="s">
        <v>23788</v>
      </c>
      <c r="F4337" s="266"/>
      <c r="G4337" s="261" t="s">
        <v>23789</v>
      </c>
      <c r="H4337" s="262" t="s">
        <v>10161</v>
      </c>
      <c r="I4337" s="263" t="s">
        <v>776</v>
      </c>
      <c r="J4337" s="264" t="s">
        <v>23788</v>
      </c>
      <c r="K4337" s="264" t="s">
        <v>14198</v>
      </c>
    </row>
    <row r="4338" spans="1:11" ht="12.75" x14ac:dyDescent="0.2">
      <c r="A4338" s="268" t="s">
        <v>10162</v>
      </c>
      <c r="B4338" s="262" t="s">
        <v>10163</v>
      </c>
      <c r="C4338" s="263" t="s">
        <v>772</v>
      </c>
      <c r="D4338" s="264" t="s">
        <v>23790</v>
      </c>
      <c r="F4338" s="266"/>
      <c r="G4338" s="261" t="s">
        <v>10162</v>
      </c>
      <c r="H4338" s="262" t="s">
        <v>10163</v>
      </c>
      <c r="I4338" s="263" t="s">
        <v>772</v>
      </c>
      <c r="J4338" s="264" t="s">
        <v>23790</v>
      </c>
      <c r="K4338" s="264" t="s">
        <v>23791</v>
      </c>
    </row>
    <row r="4339" spans="1:11" ht="12.75" x14ac:dyDescent="0.2">
      <c r="A4339" s="268" t="s">
        <v>10164</v>
      </c>
      <c r="B4339" s="262" t="s">
        <v>10165</v>
      </c>
      <c r="C4339" s="263" t="s">
        <v>772</v>
      </c>
      <c r="D4339" s="264" t="s">
        <v>23792</v>
      </c>
      <c r="F4339" s="266"/>
      <c r="G4339" s="261" t="s">
        <v>10164</v>
      </c>
      <c r="H4339" s="262" t="s">
        <v>10165</v>
      </c>
      <c r="I4339" s="263" t="s">
        <v>772</v>
      </c>
      <c r="J4339" s="264" t="s">
        <v>23792</v>
      </c>
      <c r="K4339" s="264" t="s">
        <v>18971</v>
      </c>
    </row>
    <row r="4340" spans="1:11" ht="12.75" x14ac:dyDescent="0.2">
      <c r="A4340" s="268" t="s">
        <v>10166</v>
      </c>
      <c r="B4340" s="262" t="s">
        <v>10167</v>
      </c>
      <c r="C4340" s="263" t="s">
        <v>772</v>
      </c>
      <c r="D4340" s="264" t="s">
        <v>22910</v>
      </c>
      <c r="F4340" s="266"/>
      <c r="G4340" s="261" t="s">
        <v>10166</v>
      </c>
      <c r="H4340" s="262" t="s">
        <v>10167</v>
      </c>
      <c r="I4340" s="263" t="s">
        <v>772</v>
      </c>
      <c r="J4340" s="264" t="s">
        <v>22910</v>
      </c>
      <c r="K4340" s="264" t="s">
        <v>23793</v>
      </c>
    </row>
    <row r="4341" spans="1:11" ht="12.75" x14ac:dyDescent="0.2">
      <c r="A4341" s="268" t="s">
        <v>10168</v>
      </c>
      <c r="B4341" s="262" t="s">
        <v>10169</v>
      </c>
      <c r="C4341" s="263" t="s">
        <v>772</v>
      </c>
      <c r="D4341" s="264" t="s">
        <v>23794</v>
      </c>
      <c r="F4341" s="266"/>
      <c r="G4341" s="261" t="s">
        <v>10168</v>
      </c>
      <c r="H4341" s="262" t="s">
        <v>10169</v>
      </c>
      <c r="I4341" s="263" t="s">
        <v>772</v>
      </c>
      <c r="J4341" s="264" t="s">
        <v>23794</v>
      </c>
      <c r="K4341" s="264" t="s">
        <v>23795</v>
      </c>
    </row>
    <row r="4342" spans="1:11" ht="12.75" x14ac:dyDescent="0.2">
      <c r="A4342" s="268" t="s">
        <v>10170</v>
      </c>
      <c r="B4342" s="262" t="s">
        <v>10171</v>
      </c>
      <c r="C4342" s="263" t="s">
        <v>772</v>
      </c>
      <c r="D4342" s="264" t="s">
        <v>23796</v>
      </c>
      <c r="F4342" s="266"/>
      <c r="G4342" s="261" t="s">
        <v>10170</v>
      </c>
      <c r="H4342" s="262" t="s">
        <v>10171</v>
      </c>
      <c r="I4342" s="263" t="s">
        <v>772</v>
      </c>
      <c r="J4342" s="264" t="s">
        <v>23796</v>
      </c>
      <c r="K4342" s="264" t="s">
        <v>23797</v>
      </c>
    </row>
    <row r="4343" spans="1:11" ht="12.75" x14ac:dyDescent="0.2">
      <c r="A4343" s="268" t="s">
        <v>10172</v>
      </c>
      <c r="B4343" s="262" t="s">
        <v>10173</v>
      </c>
      <c r="C4343" s="263" t="s">
        <v>772</v>
      </c>
      <c r="D4343" s="264" t="s">
        <v>23798</v>
      </c>
      <c r="F4343" s="266"/>
      <c r="G4343" s="261" t="s">
        <v>10172</v>
      </c>
      <c r="H4343" s="262" t="s">
        <v>10173</v>
      </c>
      <c r="I4343" s="263" t="s">
        <v>772</v>
      </c>
      <c r="J4343" s="264" t="s">
        <v>23798</v>
      </c>
      <c r="K4343" s="264" t="s">
        <v>23799</v>
      </c>
    </row>
    <row r="4344" spans="1:11" ht="12.75" x14ac:dyDescent="0.2">
      <c r="A4344" s="268" t="s">
        <v>10174</v>
      </c>
      <c r="B4344" s="262" t="s">
        <v>10175</v>
      </c>
      <c r="C4344" s="263" t="s">
        <v>772</v>
      </c>
      <c r="D4344" s="264" t="s">
        <v>23800</v>
      </c>
      <c r="F4344" s="266"/>
      <c r="G4344" s="261" t="s">
        <v>10174</v>
      </c>
      <c r="H4344" s="262" t="s">
        <v>10175</v>
      </c>
      <c r="I4344" s="263" t="s">
        <v>772</v>
      </c>
      <c r="J4344" s="264" t="s">
        <v>23800</v>
      </c>
      <c r="K4344" s="264" t="s">
        <v>23801</v>
      </c>
    </row>
    <row r="4345" spans="1:11" ht="12.75" x14ac:dyDescent="0.2">
      <c r="A4345" s="268" t="s">
        <v>10176</v>
      </c>
      <c r="B4345" s="262" t="s">
        <v>10177</v>
      </c>
      <c r="C4345" s="263" t="s">
        <v>772</v>
      </c>
      <c r="D4345" s="264" t="s">
        <v>23802</v>
      </c>
      <c r="F4345" s="266"/>
      <c r="G4345" s="261" t="s">
        <v>10176</v>
      </c>
      <c r="H4345" s="262" t="s">
        <v>10177</v>
      </c>
      <c r="I4345" s="263" t="s">
        <v>772</v>
      </c>
      <c r="J4345" s="264" t="s">
        <v>23802</v>
      </c>
      <c r="K4345" s="264" t="s">
        <v>23803</v>
      </c>
    </row>
    <row r="4346" spans="1:11" ht="12.75" x14ac:dyDescent="0.2">
      <c r="A4346" s="268" t="s">
        <v>10178</v>
      </c>
      <c r="B4346" s="262" t="s">
        <v>10179</v>
      </c>
      <c r="C4346" s="263" t="s">
        <v>772</v>
      </c>
      <c r="D4346" s="264" t="s">
        <v>23804</v>
      </c>
      <c r="F4346" s="266"/>
      <c r="G4346" s="261" t="s">
        <v>10178</v>
      </c>
      <c r="H4346" s="262" t="s">
        <v>10179</v>
      </c>
      <c r="I4346" s="263" t="s">
        <v>772</v>
      </c>
      <c r="J4346" s="264" t="s">
        <v>23804</v>
      </c>
      <c r="K4346" s="264" t="s">
        <v>23805</v>
      </c>
    </row>
    <row r="4347" spans="1:11" ht="12.75" x14ac:dyDescent="0.2">
      <c r="A4347" s="268" t="s">
        <v>10180</v>
      </c>
      <c r="B4347" s="262" t="s">
        <v>10181</v>
      </c>
      <c r="C4347" s="263" t="s">
        <v>772</v>
      </c>
      <c r="D4347" s="264" t="s">
        <v>23806</v>
      </c>
      <c r="F4347" s="266"/>
      <c r="G4347" s="261" t="s">
        <v>10180</v>
      </c>
      <c r="H4347" s="262" t="s">
        <v>10181</v>
      </c>
      <c r="I4347" s="263" t="s">
        <v>772</v>
      </c>
      <c r="J4347" s="264" t="s">
        <v>23806</v>
      </c>
      <c r="K4347" s="264" t="s">
        <v>23807</v>
      </c>
    </row>
    <row r="4348" spans="1:11" ht="12.75" x14ac:dyDescent="0.2">
      <c r="A4348" s="268" t="s">
        <v>10182</v>
      </c>
      <c r="B4348" s="262" t="s">
        <v>10183</v>
      </c>
      <c r="C4348" s="263" t="s">
        <v>772</v>
      </c>
      <c r="D4348" s="264" t="s">
        <v>23808</v>
      </c>
      <c r="F4348" s="266"/>
      <c r="G4348" s="261" t="s">
        <v>10182</v>
      </c>
      <c r="H4348" s="262" t="s">
        <v>10183</v>
      </c>
      <c r="I4348" s="263" t="s">
        <v>772</v>
      </c>
      <c r="J4348" s="264" t="s">
        <v>23808</v>
      </c>
      <c r="K4348" s="264" t="s">
        <v>23809</v>
      </c>
    </row>
    <row r="4349" spans="1:11" ht="12.75" x14ac:dyDescent="0.2">
      <c r="A4349" s="268" t="s">
        <v>10184</v>
      </c>
      <c r="B4349" s="262" t="s">
        <v>10185</v>
      </c>
      <c r="C4349" s="263" t="s">
        <v>772</v>
      </c>
      <c r="D4349" s="264" t="s">
        <v>23810</v>
      </c>
      <c r="F4349" s="266"/>
      <c r="G4349" s="261" t="s">
        <v>10184</v>
      </c>
      <c r="H4349" s="262" t="s">
        <v>10185</v>
      </c>
      <c r="I4349" s="263" t="s">
        <v>772</v>
      </c>
      <c r="J4349" s="264" t="s">
        <v>23810</v>
      </c>
      <c r="K4349" s="264" t="s">
        <v>23811</v>
      </c>
    </row>
    <row r="4350" spans="1:11" ht="12.75" x14ac:dyDescent="0.2">
      <c r="A4350" s="268" t="s">
        <v>10186</v>
      </c>
      <c r="B4350" s="262" t="s">
        <v>10187</v>
      </c>
      <c r="C4350" s="263" t="s">
        <v>772</v>
      </c>
      <c r="D4350" s="264" t="s">
        <v>23812</v>
      </c>
      <c r="F4350" s="266"/>
      <c r="G4350" s="261" t="s">
        <v>10186</v>
      </c>
      <c r="H4350" s="262" t="s">
        <v>10187</v>
      </c>
      <c r="I4350" s="263" t="s">
        <v>772</v>
      </c>
      <c r="J4350" s="264" t="s">
        <v>23812</v>
      </c>
      <c r="K4350" s="264" t="s">
        <v>23813</v>
      </c>
    </row>
    <row r="4351" spans="1:11" ht="12.75" x14ac:dyDescent="0.2">
      <c r="A4351" s="268" t="s">
        <v>10188</v>
      </c>
      <c r="B4351" s="262" t="s">
        <v>10189</v>
      </c>
      <c r="C4351" s="263" t="s">
        <v>772</v>
      </c>
      <c r="D4351" s="264" t="s">
        <v>22910</v>
      </c>
      <c r="F4351" s="266"/>
      <c r="G4351" s="261" t="s">
        <v>10188</v>
      </c>
      <c r="H4351" s="262" t="s">
        <v>10189</v>
      </c>
      <c r="I4351" s="263" t="s">
        <v>772</v>
      </c>
      <c r="J4351" s="264" t="s">
        <v>22910</v>
      </c>
      <c r="K4351" s="264" t="s">
        <v>23793</v>
      </c>
    </row>
    <row r="4352" spans="1:11" ht="12.75" x14ac:dyDescent="0.2">
      <c r="A4352" s="268" t="s">
        <v>10190</v>
      </c>
      <c r="B4352" s="262" t="s">
        <v>10191</v>
      </c>
      <c r="C4352" s="263" t="s">
        <v>772</v>
      </c>
      <c r="D4352" s="264" t="s">
        <v>23814</v>
      </c>
      <c r="F4352" s="266"/>
      <c r="G4352" s="261" t="s">
        <v>10190</v>
      </c>
      <c r="H4352" s="262" t="s">
        <v>10191</v>
      </c>
      <c r="I4352" s="263" t="s">
        <v>772</v>
      </c>
      <c r="J4352" s="264" t="s">
        <v>23814</v>
      </c>
      <c r="K4352" s="264" t="s">
        <v>23815</v>
      </c>
    </row>
    <row r="4353" spans="1:11" ht="12.75" x14ac:dyDescent="0.2">
      <c r="A4353" s="268" t="s">
        <v>10192</v>
      </c>
      <c r="B4353" s="262" t="s">
        <v>10193</v>
      </c>
      <c r="C4353" s="263" t="s">
        <v>772</v>
      </c>
      <c r="D4353" s="264" t="s">
        <v>23816</v>
      </c>
      <c r="F4353" s="266"/>
      <c r="G4353" s="261" t="s">
        <v>10192</v>
      </c>
      <c r="H4353" s="262" t="s">
        <v>10193</v>
      </c>
      <c r="I4353" s="263" t="s">
        <v>772</v>
      </c>
      <c r="J4353" s="264" t="s">
        <v>23816</v>
      </c>
      <c r="K4353" s="264" t="s">
        <v>23817</v>
      </c>
    </row>
    <row r="4354" spans="1:11" ht="12.75" x14ac:dyDescent="0.2">
      <c r="A4354" s="261">
        <v>73612</v>
      </c>
      <c r="B4354" s="262" t="s">
        <v>10194</v>
      </c>
      <c r="C4354" s="263" t="s">
        <v>772</v>
      </c>
      <c r="D4354" s="264" t="s">
        <v>23818</v>
      </c>
      <c r="F4354" s="266"/>
      <c r="G4354" s="261" t="s">
        <v>23819</v>
      </c>
      <c r="H4354" s="262" t="s">
        <v>10194</v>
      </c>
      <c r="I4354" s="263" t="s">
        <v>772</v>
      </c>
      <c r="J4354" s="264" t="s">
        <v>23818</v>
      </c>
      <c r="K4354" s="264" t="s">
        <v>23820</v>
      </c>
    </row>
    <row r="4355" spans="1:11" ht="12.75" x14ac:dyDescent="0.2">
      <c r="A4355" s="261">
        <v>73660</v>
      </c>
      <c r="B4355" s="262" t="s">
        <v>10195</v>
      </c>
      <c r="C4355" s="263" t="s">
        <v>738</v>
      </c>
      <c r="D4355" s="264" t="s">
        <v>15212</v>
      </c>
      <c r="F4355" s="266"/>
      <c r="G4355" s="261" t="s">
        <v>23821</v>
      </c>
      <c r="H4355" s="262" t="s">
        <v>10195</v>
      </c>
      <c r="I4355" s="263" t="s">
        <v>738</v>
      </c>
      <c r="J4355" s="264" t="s">
        <v>15212</v>
      </c>
      <c r="K4355" s="264" t="s">
        <v>20853</v>
      </c>
    </row>
    <row r="4356" spans="1:11" ht="12.75" x14ac:dyDescent="0.2">
      <c r="A4356" s="261">
        <v>73661</v>
      </c>
      <c r="B4356" s="262" t="s">
        <v>10197</v>
      </c>
      <c r="C4356" s="263" t="s">
        <v>772</v>
      </c>
      <c r="D4356" s="264" t="s">
        <v>23822</v>
      </c>
      <c r="F4356" s="266"/>
      <c r="G4356" s="261" t="s">
        <v>23823</v>
      </c>
      <c r="H4356" s="262" t="s">
        <v>10197</v>
      </c>
      <c r="I4356" s="263" t="s">
        <v>772</v>
      </c>
      <c r="J4356" s="264" t="s">
        <v>23822</v>
      </c>
      <c r="K4356" s="264" t="s">
        <v>23824</v>
      </c>
    </row>
    <row r="4357" spans="1:11" ht="12.75" x14ac:dyDescent="0.2">
      <c r="A4357" s="261">
        <v>73693</v>
      </c>
      <c r="B4357" s="262" t="s">
        <v>10198</v>
      </c>
      <c r="C4357" s="263" t="s">
        <v>738</v>
      </c>
      <c r="D4357" s="264" t="s">
        <v>11725</v>
      </c>
      <c r="F4357" s="266"/>
      <c r="G4357" s="261" t="s">
        <v>23825</v>
      </c>
      <c r="H4357" s="262" t="s">
        <v>10198</v>
      </c>
      <c r="I4357" s="263" t="s">
        <v>738</v>
      </c>
      <c r="J4357" s="264" t="s">
        <v>11725</v>
      </c>
      <c r="K4357" s="264" t="s">
        <v>15005</v>
      </c>
    </row>
    <row r="4358" spans="1:11" ht="12.75" x14ac:dyDescent="0.2">
      <c r="A4358" s="261">
        <v>73694</v>
      </c>
      <c r="B4358" s="262" t="s">
        <v>10199</v>
      </c>
      <c r="C4358" s="263" t="s">
        <v>772</v>
      </c>
      <c r="D4358" s="264" t="s">
        <v>23826</v>
      </c>
      <c r="F4358" s="266"/>
      <c r="G4358" s="261" t="s">
        <v>23827</v>
      </c>
      <c r="H4358" s="262" t="s">
        <v>10199</v>
      </c>
      <c r="I4358" s="263" t="s">
        <v>772</v>
      </c>
      <c r="J4358" s="264" t="s">
        <v>23826</v>
      </c>
      <c r="K4358" s="264" t="s">
        <v>23828</v>
      </c>
    </row>
    <row r="4359" spans="1:11" ht="12.75" x14ac:dyDescent="0.2">
      <c r="A4359" s="261">
        <v>73695</v>
      </c>
      <c r="B4359" s="262" t="s">
        <v>10200</v>
      </c>
      <c r="C4359" s="263" t="s">
        <v>772</v>
      </c>
      <c r="D4359" s="264" t="s">
        <v>23829</v>
      </c>
      <c r="F4359" s="266"/>
      <c r="G4359" s="261" t="s">
        <v>23830</v>
      </c>
      <c r="H4359" s="262" t="s">
        <v>10200</v>
      </c>
      <c r="I4359" s="263" t="s">
        <v>772</v>
      </c>
      <c r="J4359" s="264" t="s">
        <v>23829</v>
      </c>
      <c r="K4359" s="264" t="s">
        <v>14435</v>
      </c>
    </row>
    <row r="4360" spans="1:11" ht="12.75" x14ac:dyDescent="0.2">
      <c r="A4360" s="268" t="s">
        <v>10202</v>
      </c>
      <c r="B4360" s="262" t="s">
        <v>10203</v>
      </c>
      <c r="C4360" s="263" t="s">
        <v>772</v>
      </c>
      <c r="D4360" s="264" t="s">
        <v>23818</v>
      </c>
      <c r="F4360" s="266"/>
      <c r="G4360" s="261" t="s">
        <v>10202</v>
      </c>
      <c r="H4360" s="262" t="s">
        <v>10203</v>
      </c>
      <c r="I4360" s="263" t="s">
        <v>772</v>
      </c>
      <c r="J4360" s="264" t="s">
        <v>23818</v>
      </c>
      <c r="K4360" s="264" t="s">
        <v>23820</v>
      </c>
    </row>
    <row r="4361" spans="1:11" ht="12.75" x14ac:dyDescent="0.2">
      <c r="A4361" s="268" t="s">
        <v>10204</v>
      </c>
      <c r="B4361" s="262" t="s">
        <v>10205</v>
      </c>
      <c r="C4361" s="263" t="s">
        <v>738</v>
      </c>
      <c r="D4361" s="264" t="s">
        <v>23831</v>
      </c>
      <c r="F4361" s="266"/>
      <c r="G4361" s="261" t="s">
        <v>10204</v>
      </c>
      <c r="H4361" s="262" t="s">
        <v>10205</v>
      </c>
      <c r="I4361" s="263" t="s">
        <v>738</v>
      </c>
      <c r="J4361" s="264" t="s">
        <v>23831</v>
      </c>
      <c r="K4361" s="264" t="s">
        <v>23832</v>
      </c>
    </row>
    <row r="4362" spans="1:11" ht="12.75" x14ac:dyDescent="0.2">
      <c r="A4362" s="268" t="s">
        <v>10206</v>
      </c>
      <c r="B4362" s="262" t="s">
        <v>10207</v>
      </c>
      <c r="C4362" s="263" t="s">
        <v>737</v>
      </c>
      <c r="D4362" s="264" t="s">
        <v>7985</v>
      </c>
      <c r="F4362" s="266"/>
      <c r="G4362" s="261" t="s">
        <v>10206</v>
      </c>
      <c r="H4362" s="262" t="s">
        <v>10207</v>
      </c>
      <c r="I4362" s="263" t="s">
        <v>737</v>
      </c>
      <c r="J4362" s="264" t="s">
        <v>7985</v>
      </c>
      <c r="K4362" s="264" t="s">
        <v>23833</v>
      </c>
    </row>
    <row r="4363" spans="1:11" ht="12.75" x14ac:dyDescent="0.2">
      <c r="A4363" s="268" t="s">
        <v>10208</v>
      </c>
      <c r="B4363" s="262" t="s">
        <v>10209</v>
      </c>
      <c r="C4363" s="263" t="s">
        <v>737</v>
      </c>
      <c r="D4363" s="264" t="s">
        <v>23834</v>
      </c>
      <c r="F4363" s="266"/>
      <c r="G4363" s="261" t="s">
        <v>10208</v>
      </c>
      <c r="H4363" s="262" t="s">
        <v>10209</v>
      </c>
      <c r="I4363" s="263" t="s">
        <v>737</v>
      </c>
      <c r="J4363" s="264" t="s">
        <v>23834</v>
      </c>
      <c r="K4363" s="264" t="s">
        <v>17289</v>
      </c>
    </row>
    <row r="4364" spans="1:11" ht="12.75" x14ac:dyDescent="0.2">
      <c r="A4364" s="268" t="s">
        <v>10210</v>
      </c>
      <c r="B4364" s="262" t="s">
        <v>10211</v>
      </c>
      <c r="C4364" s="263" t="s">
        <v>737</v>
      </c>
      <c r="D4364" s="264" t="s">
        <v>7985</v>
      </c>
      <c r="F4364" s="266"/>
      <c r="G4364" s="261" t="s">
        <v>10210</v>
      </c>
      <c r="H4364" s="262" t="s">
        <v>10211</v>
      </c>
      <c r="I4364" s="263" t="s">
        <v>737</v>
      </c>
      <c r="J4364" s="264" t="s">
        <v>7985</v>
      </c>
      <c r="K4364" s="264" t="s">
        <v>23833</v>
      </c>
    </row>
    <row r="4365" spans="1:11" ht="12.75" x14ac:dyDescent="0.2">
      <c r="A4365" s="268" t="s">
        <v>10212</v>
      </c>
      <c r="B4365" s="262" t="s">
        <v>10213</v>
      </c>
      <c r="C4365" s="263" t="s">
        <v>737</v>
      </c>
      <c r="D4365" s="264" t="s">
        <v>23835</v>
      </c>
      <c r="F4365" s="266"/>
      <c r="G4365" s="261" t="s">
        <v>10212</v>
      </c>
      <c r="H4365" s="262" t="s">
        <v>10213</v>
      </c>
      <c r="I4365" s="263" t="s">
        <v>737</v>
      </c>
      <c r="J4365" s="264" t="s">
        <v>23835</v>
      </c>
      <c r="K4365" s="264" t="s">
        <v>23836</v>
      </c>
    </row>
    <row r="4366" spans="1:11" ht="12.75" x14ac:dyDescent="0.2">
      <c r="A4366" s="268" t="s">
        <v>10214</v>
      </c>
      <c r="B4366" s="262" t="s">
        <v>10215</v>
      </c>
      <c r="C4366" s="263" t="s">
        <v>737</v>
      </c>
      <c r="D4366" s="264" t="s">
        <v>7985</v>
      </c>
      <c r="F4366" s="266"/>
      <c r="G4366" s="261" t="s">
        <v>10214</v>
      </c>
      <c r="H4366" s="262" t="s">
        <v>10215</v>
      </c>
      <c r="I4366" s="263" t="s">
        <v>737</v>
      </c>
      <c r="J4366" s="264" t="s">
        <v>7985</v>
      </c>
      <c r="K4366" s="264" t="s">
        <v>23833</v>
      </c>
    </row>
    <row r="4367" spans="1:11" ht="12.75" x14ac:dyDescent="0.2">
      <c r="A4367" s="268" t="s">
        <v>10216</v>
      </c>
      <c r="B4367" s="262" t="s">
        <v>10217</v>
      </c>
      <c r="C4367" s="263" t="s">
        <v>772</v>
      </c>
      <c r="D4367" s="264" t="s">
        <v>13696</v>
      </c>
      <c r="F4367" s="266"/>
      <c r="G4367" s="261" t="s">
        <v>10216</v>
      </c>
      <c r="H4367" s="262" t="s">
        <v>10217</v>
      </c>
      <c r="I4367" s="263" t="s">
        <v>772</v>
      </c>
      <c r="J4367" s="264" t="s">
        <v>13696</v>
      </c>
      <c r="K4367" s="264" t="s">
        <v>23837</v>
      </c>
    </row>
    <row r="4368" spans="1:11" ht="12.75" x14ac:dyDescent="0.2">
      <c r="A4368" s="268" t="s">
        <v>10218</v>
      </c>
      <c r="B4368" s="262" t="s">
        <v>10219</v>
      </c>
      <c r="C4368" s="263" t="s">
        <v>772</v>
      </c>
      <c r="D4368" s="264" t="s">
        <v>14651</v>
      </c>
      <c r="F4368" s="266"/>
      <c r="G4368" s="261" t="s">
        <v>10218</v>
      </c>
      <c r="H4368" s="262" t="s">
        <v>10219</v>
      </c>
      <c r="I4368" s="263" t="s">
        <v>772</v>
      </c>
      <c r="J4368" s="264" t="s">
        <v>14651</v>
      </c>
      <c r="K4368" s="264" t="s">
        <v>17113</v>
      </c>
    </row>
    <row r="4369" spans="1:11" ht="12.75" x14ac:dyDescent="0.2">
      <c r="A4369" s="268" t="s">
        <v>10220</v>
      </c>
      <c r="B4369" s="262" t="s">
        <v>10221</v>
      </c>
      <c r="C4369" s="263" t="s">
        <v>776</v>
      </c>
      <c r="D4369" s="264" t="s">
        <v>14178</v>
      </c>
      <c r="F4369" s="266"/>
      <c r="G4369" s="261" t="s">
        <v>10220</v>
      </c>
      <c r="H4369" s="262" t="s">
        <v>10221</v>
      </c>
      <c r="I4369" s="263" t="s">
        <v>776</v>
      </c>
      <c r="J4369" s="264" t="s">
        <v>14178</v>
      </c>
      <c r="K4369" s="264" t="s">
        <v>4254</v>
      </c>
    </row>
    <row r="4370" spans="1:11" ht="12.75" x14ac:dyDescent="0.2">
      <c r="A4370" s="261">
        <v>83878</v>
      </c>
      <c r="B4370" s="262" t="s">
        <v>10223</v>
      </c>
      <c r="C4370" s="263" t="s">
        <v>772</v>
      </c>
      <c r="D4370" s="264" t="s">
        <v>5018</v>
      </c>
      <c r="F4370" s="266"/>
      <c r="G4370" s="261" t="s">
        <v>23838</v>
      </c>
      <c r="H4370" s="262" t="s">
        <v>10223</v>
      </c>
      <c r="I4370" s="263" t="s">
        <v>772</v>
      </c>
      <c r="J4370" s="264" t="s">
        <v>5018</v>
      </c>
      <c r="K4370" s="264" t="s">
        <v>23839</v>
      </c>
    </row>
    <row r="4371" spans="1:11" ht="12.75" x14ac:dyDescent="0.2">
      <c r="A4371" s="261">
        <v>83879</v>
      </c>
      <c r="B4371" s="262" t="s">
        <v>10224</v>
      </c>
      <c r="C4371" s="263" t="s">
        <v>772</v>
      </c>
      <c r="D4371" s="264" t="s">
        <v>14509</v>
      </c>
      <c r="F4371" s="266"/>
      <c r="G4371" s="261" t="s">
        <v>23840</v>
      </c>
      <c r="H4371" s="262" t="s">
        <v>10224</v>
      </c>
      <c r="I4371" s="263" t="s">
        <v>772</v>
      </c>
      <c r="J4371" s="264" t="s">
        <v>14509</v>
      </c>
      <c r="K4371" s="264" t="s">
        <v>23841</v>
      </c>
    </row>
    <row r="4372" spans="1:11" ht="38.25" x14ac:dyDescent="0.2">
      <c r="A4372" s="261">
        <v>73658</v>
      </c>
      <c r="B4372" s="262" t="s">
        <v>10225</v>
      </c>
      <c r="C4372" s="263" t="s">
        <v>772</v>
      </c>
      <c r="D4372" s="264" t="s">
        <v>23842</v>
      </c>
      <c r="F4372" s="266"/>
      <c r="G4372" s="261" t="s">
        <v>23843</v>
      </c>
      <c r="H4372" s="262" t="s">
        <v>10225</v>
      </c>
      <c r="I4372" s="263" t="s">
        <v>772</v>
      </c>
      <c r="J4372" s="264" t="s">
        <v>23842</v>
      </c>
      <c r="K4372" s="264" t="s">
        <v>23844</v>
      </c>
    </row>
    <row r="4373" spans="1:11" ht="51" x14ac:dyDescent="0.2">
      <c r="A4373" s="261">
        <v>93350</v>
      </c>
      <c r="B4373" s="262" t="s">
        <v>10226</v>
      </c>
      <c r="C4373" s="263" t="s">
        <v>772</v>
      </c>
      <c r="D4373" s="264" t="s">
        <v>23845</v>
      </c>
      <c r="F4373" s="266"/>
      <c r="G4373" s="261" t="s">
        <v>23846</v>
      </c>
      <c r="H4373" s="262" t="s">
        <v>10226</v>
      </c>
      <c r="I4373" s="263" t="s">
        <v>772</v>
      </c>
      <c r="J4373" s="264" t="s">
        <v>23845</v>
      </c>
      <c r="K4373" s="264" t="s">
        <v>23847</v>
      </c>
    </row>
    <row r="4374" spans="1:11" ht="51" x14ac:dyDescent="0.2">
      <c r="A4374" s="261">
        <v>93351</v>
      </c>
      <c r="B4374" s="262" t="s">
        <v>10227</v>
      </c>
      <c r="C4374" s="263" t="s">
        <v>772</v>
      </c>
      <c r="D4374" s="264" t="s">
        <v>23848</v>
      </c>
      <c r="F4374" s="266"/>
      <c r="G4374" s="261" t="s">
        <v>23849</v>
      </c>
      <c r="H4374" s="262" t="s">
        <v>10227</v>
      </c>
      <c r="I4374" s="263" t="s">
        <v>772</v>
      </c>
      <c r="J4374" s="264" t="s">
        <v>23848</v>
      </c>
      <c r="K4374" s="264" t="s">
        <v>23850</v>
      </c>
    </row>
    <row r="4375" spans="1:11" ht="51" x14ac:dyDescent="0.2">
      <c r="A4375" s="261">
        <v>93352</v>
      </c>
      <c r="B4375" s="262" t="s">
        <v>10228</v>
      </c>
      <c r="C4375" s="263" t="s">
        <v>772</v>
      </c>
      <c r="D4375" s="264" t="s">
        <v>23851</v>
      </c>
      <c r="F4375" s="266"/>
      <c r="G4375" s="261" t="s">
        <v>23852</v>
      </c>
      <c r="H4375" s="262" t="s">
        <v>10228</v>
      </c>
      <c r="I4375" s="263" t="s">
        <v>772</v>
      </c>
      <c r="J4375" s="264" t="s">
        <v>23851</v>
      </c>
      <c r="K4375" s="264" t="s">
        <v>23853</v>
      </c>
    </row>
    <row r="4376" spans="1:11" ht="51" x14ac:dyDescent="0.2">
      <c r="A4376" s="261">
        <v>93353</v>
      </c>
      <c r="B4376" s="262" t="s">
        <v>10229</v>
      </c>
      <c r="C4376" s="263" t="s">
        <v>772</v>
      </c>
      <c r="D4376" s="264" t="s">
        <v>23854</v>
      </c>
      <c r="F4376" s="266"/>
      <c r="G4376" s="261" t="s">
        <v>23855</v>
      </c>
      <c r="H4376" s="262" t="s">
        <v>10229</v>
      </c>
      <c r="I4376" s="263" t="s">
        <v>772</v>
      </c>
      <c r="J4376" s="264" t="s">
        <v>23854</v>
      </c>
      <c r="K4376" s="264" t="s">
        <v>23856</v>
      </c>
    </row>
    <row r="4377" spans="1:11" ht="51" x14ac:dyDescent="0.2">
      <c r="A4377" s="261">
        <v>93354</v>
      </c>
      <c r="B4377" s="262" t="s">
        <v>10230</v>
      </c>
      <c r="C4377" s="263" t="s">
        <v>772</v>
      </c>
      <c r="D4377" s="264" t="s">
        <v>23857</v>
      </c>
      <c r="F4377" s="266"/>
      <c r="G4377" s="261" t="s">
        <v>23858</v>
      </c>
      <c r="H4377" s="262" t="s">
        <v>10230</v>
      </c>
      <c r="I4377" s="263" t="s">
        <v>772</v>
      </c>
      <c r="J4377" s="264" t="s">
        <v>23857</v>
      </c>
      <c r="K4377" s="264" t="s">
        <v>23859</v>
      </c>
    </row>
    <row r="4378" spans="1:11" ht="51" x14ac:dyDescent="0.2">
      <c r="A4378" s="261">
        <v>93355</v>
      </c>
      <c r="B4378" s="262" t="s">
        <v>10231</v>
      </c>
      <c r="C4378" s="263" t="s">
        <v>772</v>
      </c>
      <c r="D4378" s="264" t="s">
        <v>23860</v>
      </c>
      <c r="F4378" s="266"/>
      <c r="G4378" s="261" t="s">
        <v>23861</v>
      </c>
      <c r="H4378" s="262" t="s">
        <v>10231</v>
      </c>
      <c r="I4378" s="263" t="s">
        <v>772</v>
      </c>
      <c r="J4378" s="264" t="s">
        <v>23860</v>
      </c>
      <c r="K4378" s="264" t="s">
        <v>23862</v>
      </c>
    </row>
    <row r="4379" spans="1:11" ht="51" x14ac:dyDescent="0.2">
      <c r="A4379" s="261">
        <v>93356</v>
      </c>
      <c r="B4379" s="262" t="s">
        <v>10232</v>
      </c>
      <c r="C4379" s="263" t="s">
        <v>772</v>
      </c>
      <c r="D4379" s="264" t="s">
        <v>23863</v>
      </c>
      <c r="F4379" s="266"/>
      <c r="G4379" s="261" t="s">
        <v>23864</v>
      </c>
      <c r="H4379" s="262" t="s">
        <v>10232</v>
      </c>
      <c r="I4379" s="263" t="s">
        <v>772</v>
      </c>
      <c r="J4379" s="264" t="s">
        <v>23863</v>
      </c>
      <c r="K4379" s="264" t="s">
        <v>23865</v>
      </c>
    </row>
    <row r="4380" spans="1:11" ht="51" x14ac:dyDescent="0.2">
      <c r="A4380" s="261">
        <v>93357</v>
      </c>
      <c r="B4380" s="262" t="s">
        <v>10233</v>
      </c>
      <c r="C4380" s="263" t="s">
        <v>772</v>
      </c>
      <c r="D4380" s="264" t="s">
        <v>23866</v>
      </c>
      <c r="F4380" s="266"/>
      <c r="G4380" s="261" t="s">
        <v>23867</v>
      </c>
      <c r="H4380" s="262" t="s">
        <v>10233</v>
      </c>
      <c r="I4380" s="263" t="s">
        <v>772</v>
      </c>
      <c r="J4380" s="264" t="s">
        <v>23866</v>
      </c>
      <c r="K4380" s="264" t="s">
        <v>23868</v>
      </c>
    </row>
    <row r="4381" spans="1:11" ht="12.75" x14ac:dyDescent="0.2">
      <c r="A4381" s="261">
        <v>83335</v>
      </c>
      <c r="B4381" s="262" t="s">
        <v>10234</v>
      </c>
      <c r="C4381" s="263" t="s">
        <v>737</v>
      </c>
      <c r="D4381" s="264" t="s">
        <v>23869</v>
      </c>
      <c r="F4381" s="266"/>
      <c r="G4381" s="261" t="s">
        <v>23870</v>
      </c>
      <c r="H4381" s="262" t="s">
        <v>10234</v>
      </c>
      <c r="I4381" s="263" t="s">
        <v>737</v>
      </c>
      <c r="J4381" s="264" t="s">
        <v>23869</v>
      </c>
      <c r="K4381" s="264" t="s">
        <v>14256</v>
      </c>
    </row>
    <row r="4382" spans="1:11" ht="12.75" x14ac:dyDescent="0.2">
      <c r="A4382" s="261">
        <v>88548</v>
      </c>
      <c r="B4382" s="262" t="s">
        <v>10235</v>
      </c>
      <c r="C4382" s="263" t="s">
        <v>737</v>
      </c>
      <c r="D4382" s="264" t="s">
        <v>10236</v>
      </c>
      <c r="F4382" s="266"/>
      <c r="G4382" s="261" t="s">
        <v>23871</v>
      </c>
      <c r="H4382" s="262" t="s">
        <v>10235</v>
      </c>
      <c r="I4382" s="263" t="s">
        <v>737</v>
      </c>
      <c r="J4382" s="264" t="s">
        <v>10236</v>
      </c>
      <c r="K4382" s="264" t="s">
        <v>13881</v>
      </c>
    </row>
    <row r="4383" spans="1:11" ht="12.75" x14ac:dyDescent="0.2">
      <c r="A4383" s="268" t="s">
        <v>10237</v>
      </c>
      <c r="B4383" s="262" t="s">
        <v>10238</v>
      </c>
      <c r="C4383" s="263" t="s">
        <v>738</v>
      </c>
      <c r="D4383" s="264" t="s">
        <v>5797</v>
      </c>
      <c r="F4383" s="266"/>
      <c r="G4383" s="261" t="s">
        <v>10237</v>
      </c>
      <c r="H4383" s="262" t="s">
        <v>10238</v>
      </c>
      <c r="I4383" s="263" t="s">
        <v>738</v>
      </c>
      <c r="J4383" s="264" t="s">
        <v>5797</v>
      </c>
      <c r="K4383" s="264" t="s">
        <v>11732</v>
      </c>
    </row>
    <row r="4384" spans="1:11" ht="12.75" x14ac:dyDescent="0.2">
      <c r="A4384" s="268" t="s">
        <v>10239</v>
      </c>
      <c r="B4384" s="262" t="s">
        <v>10240</v>
      </c>
      <c r="C4384" s="263" t="s">
        <v>737</v>
      </c>
      <c r="D4384" s="264" t="s">
        <v>5508</v>
      </c>
      <c r="F4384" s="266"/>
      <c r="G4384" s="261" t="s">
        <v>10239</v>
      </c>
      <c r="H4384" s="262" t="s">
        <v>10240</v>
      </c>
      <c r="I4384" s="263" t="s">
        <v>737</v>
      </c>
      <c r="J4384" s="264" t="s">
        <v>5508</v>
      </c>
      <c r="K4384" s="264" t="s">
        <v>11539</v>
      </c>
    </row>
    <row r="4385" spans="1:11" ht="25.5" x14ac:dyDescent="0.2">
      <c r="A4385" s="268" t="s">
        <v>10241</v>
      </c>
      <c r="B4385" s="262" t="s">
        <v>10242</v>
      </c>
      <c r="C4385" s="263" t="s">
        <v>737</v>
      </c>
      <c r="D4385" s="264" t="s">
        <v>10243</v>
      </c>
      <c r="F4385" s="266"/>
      <c r="G4385" s="261" t="s">
        <v>10241</v>
      </c>
      <c r="H4385" s="262" t="s">
        <v>10242</v>
      </c>
      <c r="I4385" s="263" t="s">
        <v>737</v>
      </c>
      <c r="J4385" s="264" t="s">
        <v>10243</v>
      </c>
      <c r="K4385" s="264" t="s">
        <v>5279</v>
      </c>
    </row>
    <row r="4386" spans="1:11" ht="12.75" x14ac:dyDescent="0.2">
      <c r="A4386" s="268" t="s">
        <v>10244</v>
      </c>
      <c r="B4386" s="262" t="s">
        <v>10245</v>
      </c>
      <c r="C4386" s="263" t="s">
        <v>738</v>
      </c>
      <c r="D4386" s="264" t="s">
        <v>5681</v>
      </c>
      <c r="F4386" s="266"/>
      <c r="G4386" s="261" t="s">
        <v>10244</v>
      </c>
      <c r="H4386" s="262" t="s">
        <v>10245</v>
      </c>
      <c r="I4386" s="263" t="s">
        <v>738</v>
      </c>
      <c r="J4386" s="264" t="s">
        <v>5681</v>
      </c>
      <c r="K4386" s="264" t="s">
        <v>5681</v>
      </c>
    </row>
    <row r="4387" spans="1:11" ht="25.5" x14ac:dyDescent="0.2">
      <c r="A4387" s="268" t="s">
        <v>10246</v>
      </c>
      <c r="B4387" s="262" t="s">
        <v>10247</v>
      </c>
      <c r="C4387" s="263" t="s">
        <v>737</v>
      </c>
      <c r="D4387" s="264" t="s">
        <v>14463</v>
      </c>
      <c r="F4387" s="266"/>
      <c r="G4387" s="261" t="s">
        <v>10246</v>
      </c>
      <c r="H4387" s="262" t="s">
        <v>10247</v>
      </c>
      <c r="I4387" s="263" t="s">
        <v>737</v>
      </c>
      <c r="J4387" s="264" t="s">
        <v>14463</v>
      </c>
      <c r="K4387" s="264" t="s">
        <v>5691</v>
      </c>
    </row>
    <row r="4388" spans="1:11" ht="25.5" x14ac:dyDescent="0.2">
      <c r="A4388" s="268" t="s">
        <v>10248</v>
      </c>
      <c r="B4388" s="262" t="s">
        <v>10249</v>
      </c>
      <c r="C4388" s="263" t="s">
        <v>737</v>
      </c>
      <c r="D4388" s="264" t="s">
        <v>11800</v>
      </c>
      <c r="F4388" s="266"/>
      <c r="G4388" s="261" t="s">
        <v>10248</v>
      </c>
      <c r="H4388" s="262" t="s">
        <v>10249</v>
      </c>
      <c r="I4388" s="263" t="s">
        <v>737</v>
      </c>
      <c r="J4388" s="264" t="s">
        <v>11800</v>
      </c>
      <c r="K4388" s="264" t="s">
        <v>12636</v>
      </c>
    </row>
    <row r="4389" spans="1:11" ht="25.5" x14ac:dyDescent="0.2">
      <c r="A4389" s="268" t="s">
        <v>10251</v>
      </c>
      <c r="B4389" s="262" t="s">
        <v>10252</v>
      </c>
      <c r="C4389" s="263" t="s">
        <v>737</v>
      </c>
      <c r="D4389" s="264" t="s">
        <v>4928</v>
      </c>
      <c r="F4389" s="266"/>
      <c r="G4389" s="261" t="s">
        <v>10251</v>
      </c>
      <c r="H4389" s="262" t="s">
        <v>10252</v>
      </c>
      <c r="I4389" s="263" t="s">
        <v>737</v>
      </c>
      <c r="J4389" s="264" t="s">
        <v>4928</v>
      </c>
      <c r="K4389" s="264" t="s">
        <v>12979</v>
      </c>
    </row>
    <row r="4390" spans="1:11" ht="25.5" x14ac:dyDescent="0.2">
      <c r="A4390" s="268" t="s">
        <v>10253</v>
      </c>
      <c r="B4390" s="262" t="s">
        <v>10254</v>
      </c>
      <c r="C4390" s="263" t="s">
        <v>737</v>
      </c>
      <c r="D4390" s="264" t="s">
        <v>10250</v>
      </c>
      <c r="F4390" s="266"/>
      <c r="G4390" s="261" t="s">
        <v>10253</v>
      </c>
      <c r="H4390" s="262" t="s">
        <v>10254</v>
      </c>
      <c r="I4390" s="263" t="s">
        <v>737</v>
      </c>
      <c r="J4390" s="264" t="s">
        <v>10250</v>
      </c>
      <c r="K4390" s="264" t="s">
        <v>13068</v>
      </c>
    </row>
    <row r="4391" spans="1:11" ht="12.75" x14ac:dyDescent="0.2">
      <c r="A4391" s="261">
        <v>79472</v>
      </c>
      <c r="B4391" s="262" t="s">
        <v>10256</v>
      </c>
      <c r="C4391" s="263" t="s">
        <v>738</v>
      </c>
      <c r="D4391" s="264" t="s">
        <v>5208</v>
      </c>
      <c r="F4391" s="266"/>
      <c r="G4391" s="261" t="s">
        <v>23872</v>
      </c>
      <c r="H4391" s="262" t="s">
        <v>10256</v>
      </c>
      <c r="I4391" s="263" t="s">
        <v>738</v>
      </c>
      <c r="J4391" s="264" t="s">
        <v>5208</v>
      </c>
      <c r="K4391" s="264" t="s">
        <v>11820</v>
      </c>
    </row>
    <row r="4392" spans="1:11" ht="12.75" x14ac:dyDescent="0.2">
      <c r="A4392" s="261">
        <v>79473</v>
      </c>
      <c r="B4392" s="262" t="s">
        <v>932</v>
      </c>
      <c r="C4392" s="263" t="s">
        <v>737</v>
      </c>
      <c r="D4392" s="264" t="s">
        <v>14156</v>
      </c>
      <c r="F4392" s="266"/>
      <c r="G4392" s="261" t="s">
        <v>23873</v>
      </c>
      <c r="H4392" s="262" t="s">
        <v>932</v>
      </c>
      <c r="I4392" s="263" t="s">
        <v>737</v>
      </c>
      <c r="J4392" s="264" t="s">
        <v>14156</v>
      </c>
      <c r="K4392" s="264" t="s">
        <v>17845</v>
      </c>
    </row>
    <row r="4393" spans="1:11" ht="12.75" x14ac:dyDescent="0.2">
      <c r="A4393" s="261">
        <v>79480</v>
      </c>
      <c r="B4393" s="262" t="s">
        <v>10258</v>
      </c>
      <c r="C4393" s="263" t="s">
        <v>737</v>
      </c>
      <c r="D4393" s="264" t="s">
        <v>5214</v>
      </c>
      <c r="F4393" s="266"/>
      <c r="G4393" s="261" t="s">
        <v>23874</v>
      </c>
      <c r="H4393" s="262" t="s">
        <v>10258</v>
      </c>
      <c r="I4393" s="263" t="s">
        <v>737</v>
      </c>
      <c r="J4393" s="264" t="s">
        <v>5214</v>
      </c>
      <c r="K4393" s="264" t="s">
        <v>5883</v>
      </c>
    </row>
    <row r="4394" spans="1:11" ht="25.5" x14ac:dyDescent="0.2">
      <c r="A4394" s="261">
        <v>83336</v>
      </c>
      <c r="B4394" s="262" t="s">
        <v>10260</v>
      </c>
      <c r="C4394" s="263" t="s">
        <v>737</v>
      </c>
      <c r="D4394" s="264" t="s">
        <v>13266</v>
      </c>
      <c r="F4394" s="266"/>
      <c r="G4394" s="261" t="s">
        <v>23875</v>
      </c>
      <c r="H4394" s="262" t="s">
        <v>10260</v>
      </c>
      <c r="I4394" s="263" t="s">
        <v>737</v>
      </c>
      <c r="J4394" s="264" t="s">
        <v>13266</v>
      </c>
      <c r="K4394" s="264" t="s">
        <v>5576</v>
      </c>
    </row>
    <row r="4395" spans="1:11" ht="25.5" x14ac:dyDescent="0.2">
      <c r="A4395" s="261">
        <v>83338</v>
      </c>
      <c r="B4395" s="262" t="s">
        <v>10261</v>
      </c>
      <c r="C4395" s="263" t="s">
        <v>737</v>
      </c>
      <c r="D4395" s="264" t="s">
        <v>5460</v>
      </c>
      <c r="F4395" s="266"/>
      <c r="G4395" s="261" t="s">
        <v>23876</v>
      </c>
      <c r="H4395" s="262" t="s">
        <v>10261</v>
      </c>
      <c r="I4395" s="263" t="s">
        <v>737</v>
      </c>
      <c r="J4395" s="264" t="s">
        <v>5460</v>
      </c>
      <c r="K4395" s="264" t="s">
        <v>9656</v>
      </c>
    </row>
    <row r="4396" spans="1:11" ht="38.25" x14ac:dyDescent="0.2">
      <c r="A4396" s="261">
        <v>89885</v>
      </c>
      <c r="B4396" s="262" t="s">
        <v>10262</v>
      </c>
      <c r="C4396" s="263" t="s">
        <v>737</v>
      </c>
      <c r="D4396" s="264" t="s">
        <v>8486</v>
      </c>
      <c r="F4396" s="266"/>
      <c r="G4396" s="261" t="s">
        <v>23877</v>
      </c>
      <c r="H4396" s="262" t="s">
        <v>10262</v>
      </c>
      <c r="I4396" s="263" t="s">
        <v>737</v>
      </c>
      <c r="J4396" s="264" t="s">
        <v>8486</v>
      </c>
      <c r="K4396" s="264" t="s">
        <v>7544</v>
      </c>
    </row>
    <row r="4397" spans="1:11" ht="38.25" x14ac:dyDescent="0.2">
      <c r="A4397" s="261">
        <v>89886</v>
      </c>
      <c r="B4397" s="262" t="s">
        <v>10264</v>
      </c>
      <c r="C4397" s="263" t="s">
        <v>737</v>
      </c>
      <c r="D4397" s="264" t="s">
        <v>20487</v>
      </c>
      <c r="F4397" s="266"/>
      <c r="G4397" s="261" t="s">
        <v>23878</v>
      </c>
      <c r="H4397" s="262" t="s">
        <v>10264</v>
      </c>
      <c r="I4397" s="263" t="s">
        <v>737</v>
      </c>
      <c r="J4397" s="264" t="s">
        <v>20487</v>
      </c>
      <c r="K4397" s="264" t="s">
        <v>4360</v>
      </c>
    </row>
    <row r="4398" spans="1:11" ht="38.25" x14ac:dyDescent="0.2">
      <c r="A4398" s="261">
        <v>89887</v>
      </c>
      <c r="B4398" s="262" t="s">
        <v>10265</v>
      </c>
      <c r="C4398" s="263" t="s">
        <v>737</v>
      </c>
      <c r="D4398" s="264" t="s">
        <v>4715</v>
      </c>
      <c r="F4398" s="266"/>
      <c r="G4398" s="261" t="s">
        <v>23879</v>
      </c>
      <c r="H4398" s="262" t="s">
        <v>10265</v>
      </c>
      <c r="I4398" s="263" t="s">
        <v>737</v>
      </c>
      <c r="J4398" s="264" t="s">
        <v>4715</v>
      </c>
      <c r="K4398" s="264" t="s">
        <v>5594</v>
      </c>
    </row>
    <row r="4399" spans="1:11" ht="38.25" x14ac:dyDescent="0.2">
      <c r="A4399" s="261">
        <v>89888</v>
      </c>
      <c r="B4399" s="262" t="s">
        <v>10266</v>
      </c>
      <c r="C4399" s="263" t="s">
        <v>737</v>
      </c>
      <c r="D4399" s="264" t="s">
        <v>7439</v>
      </c>
      <c r="F4399" s="266"/>
      <c r="G4399" s="261" t="s">
        <v>23880</v>
      </c>
      <c r="H4399" s="262" t="s">
        <v>10266</v>
      </c>
      <c r="I4399" s="263" t="s">
        <v>737</v>
      </c>
      <c r="J4399" s="264" t="s">
        <v>7439</v>
      </c>
      <c r="K4399" s="264" t="s">
        <v>22057</v>
      </c>
    </row>
    <row r="4400" spans="1:11" ht="38.25" x14ac:dyDescent="0.2">
      <c r="A4400" s="261">
        <v>89889</v>
      </c>
      <c r="B4400" s="262" t="s">
        <v>10267</v>
      </c>
      <c r="C4400" s="263" t="s">
        <v>737</v>
      </c>
      <c r="D4400" s="264" t="s">
        <v>5570</v>
      </c>
      <c r="F4400" s="266"/>
      <c r="G4400" s="261" t="s">
        <v>23881</v>
      </c>
      <c r="H4400" s="262" t="s">
        <v>10267</v>
      </c>
      <c r="I4400" s="263" t="s">
        <v>737</v>
      </c>
      <c r="J4400" s="264" t="s">
        <v>5570</v>
      </c>
      <c r="K4400" s="264" t="s">
        <v>11261</v>
      </c>
    </row>
    <row r="4401" spans="1:11" ht="38.25" x14ac:dyDescent="0.2">
      <c r="A4401" s="261">
        <v>89890</v>
      </c>
      <c r="B4401" s="262" t="s">
        <v>10268</v>
      </c>
      <c r="C4401" s="263" t="s">
        <v>737</v>
      </c>
      <c r="D4401" s="264" t="s">
        <v>4228</v>
      </c>
      <c r="F4401" s="266"/>
      <c r="G4401" s="261" t="s">
        <v>23882</v>
      </c>
      <c r="H4401" s="262" t="s">
        <v>10268</v>
      </c>
      <c r="I4401" s="263" t="s">
        <v>737</v>
      </c>
      <c r="J4401" s="264" t="s">
        <v>4228</v>
      </c>
      <c r="K4401" s="264" t="s">
        <v>13657</v>
      </c>
    </row>
    <row r="4402" spans="1:11" ht="38.25" x14ac:dyDescent="0.2">
      <c r="A4402" s="261">
        <v>89893</v>
      </c>
      <c r="B4402" s="262" t="s">
        <v>10270</v>
      </c>
      <c r="C4402" s="263" t="s">
        <v>737</v>
      </c>
      <c r="D4402" s="264" t="s">
        <v>5895</v>
      </c>
      <c r="F4402" s="266"/>
      <c r="G4402" s="261" t="s">
        <v>23883</v>
      </c>
      <c r="H4402" s="262" t="s">
        <v>10270</v>
      </c>
      <c r="I4402" s="263" t="s">
        <v>737</v>
      </c>
      <c r="J4402" s="264" t="s">
        <v>5895</v>
      </c>
      <c r="K4402" s="264" t="s">
        <v>13290</v>
      </c>
    </row>
    <row r="4403" spans="1:11" ht="38.25" x14ac:dyDescent="0.2">
      <c r="A4403" s="261">
        <v>89894</v>
      </c>
      <c r="B4403" s="262" t="s">
        <v>10271</v>
      </c>
      <c r="C4403" s="263" t="s">
        <v>737</v>
      </c>
      <c r="D4403" s="264" t="s">
        <v>5014</v>
      </c>
      <c r="F4403" s="266"/>
      <c r="G4403" s="261" t="s">
        <v>23884</v>
      </c>
      <c r="H4403" s="262" t="s">
        <v>10271</v>
      </c>
      <c r="I4403" s="263" t="s">
        <v>737</v>
      </c>
      <c r="J4403" s="264" t="s">
        <v>5014</v>
      </c>
      <c r="K4403" s="264" t="s">
        <v>11367</v>
      </c>
    </row>
    <row r="4404" spans="1:11" ht="38.25" x14ac:dyDescent="0.2">
      <c r="A4404" s="261">
        <v>89895</v>
      </c>
      <c r="B4404" s="262" t="s">
        <v>10273</v>
      </c>
      <c r="C4404" s="263" t="s">
        <v>737</v>
      </c>
      <c r="D4404" s="264" t="s">
        <v>22657</v>
      </c>
      <c r="F4404" s="266"/>
      <c r="G4404" s="261" t="s">
        <v>23885</v>
      </c>
      <c r="H4404" s="262" t="s">
        <v>10273</v>
      </c>
      <c r="I4404" s="263" t="s">
        <v>737</v>
      </c>
      <c r="J4404" s="264" t="s">
        <v>22657</v>
      </c>
      <c r="K4404" s="264" t="s">
        <v>14601</v>
      </c>
    </row>
    <row r="4405" spans="1:11" ht="38.25" x14ac:dyDescent="0.2">
      <c r="A4405" s="261">
        <v>89903</v>
      </c>
      <c r="B4405" s="262" t="s">
        <v>10274</v>
      </c>
      <c r="C4405" s="263" t="s">
        <v>737</v>
      </c>
      <c r="D4405" s="264" t="s">
        <v>8652</v>
      </c>
      <c r="F4405" s="266"/>
      <c r="G4405" s="261" t="s">
        <v>23886</v>
      </c>
      <c r="H4405" s="262" t="s">
        <v>10274</v>
      </c>
      <c r="I4405" s="263" t="s">
        <v>737</v>
      </c>
      <c r="J4405" s="264" t="s">
        <v>8652</v>
      </c>
      <c r="K4405" s="264" t="s">
        <v>4536</v>
      </c>
    </row>
    <row r="4406" spans="1:11" ht="38.25" x14ac:dyDescent="0.2">
      <c r="A4406" s="261">
        <v>89904</v>
      </c>
      <c r="B4406" s="262" t="s">
        <v>10276</v>
      </c>
      <c r="C4406" s="263" t="s">
        <v>737</v>
      </c>
      <c r="D4406" s="264" t="s">
        <v>5451</v>
      </c>
      <c r="F4406" s="266"/>
      <c r="G4406" s="261" t="s">
        <v>23887</v>
      </c>
      <c r="H4406" s="262" t="s">
        <v>10276</v>
      </c>
      <c r="I4406" s="263" t="s">
        <v>737</v>
      </c>
      <c r="J4406" s="264" t="s">
        <v>5451</v>
      </c>
      <c r="K4406" s="264" t="s">
        <v>6125</v>
      </c>
    </row>
    <row r="4407" spans="1:11" ht="38.25" x14ac:dyDescent="0.2">
      <c r="A4407" s="261">
        <v>89905</v>
      </c>
      <c r="B4407" s="262" t="s">
        <v>10277</v>
      </c>
      <c r="C4407" s="263" t="s">
        <v>737</v>
      </c>
      <c r="D4407" s="264" t="s">
        <v>12912</v>
      </c>
      <c r="F4407" s="266"/>
      <c r="G4407" s="261" t="s">
        <v>23888</v>
      </c>
      <c r="H4407" s="262" t="s">
        <v>10277</v>
      </c>
      <c r="I4407" s="263" t="s">
        <v>737</v>
      </c>
      <c r="J4407" s="264" t="s">
        <v>12912</v>
      </c>
      <c r="K4407" s="264" t="s">
        <v>5070</v>
      </c>
    </row>
    <row r="4408" spans="1:11" ht="38.25" x14ac:dyDescent="0.2">
      <c r="A4408" s="261">
        <v>89906</v>
      </c>
      <c r="B4408" s="262" t="s">
        <v>10278</v>
      </c>
      <c r="C4408" s="263" t="s">
        <v>737</v>
      </c>
      <c r="D4408" s="264" t="s">
        <v>20010</v>
      </c>
      <c r="F4408" s="266"/>
      <c r="G4408" s="261" t="s">
        <v>23889</v>
      </c>
      <c r="H4408" s="262" t="s">
        <v>10278</v>
      </c>
      <c r="I4408" s="263" t="s">
        <v>737</v>
      </c>
      <c r="J4408" s="264" t="s">
        <v>20010</v>
      </c>
      <c r="K4408" s="264" t="s">
        <v>13496</v>
      </c>
    </row>
    <row r="4409" spans="1:11" ht="38.25" x14ac:dyDescent="0.2">
      <c r="A4409" s="261">
        <v>89907</v>
      </c>
      <c r="B4409" s="262" t="s">
        <v>10280</v>
      </c>
      <c r="C4409" s="263" t="s">
        <v>737</v>
      </c>
      <c r="D4409" s="264" t="s">
        <v>23890</v>
      </c>
      <c r="F4409" s="266"/>
      <c r="G4409" s="261" t="s">
        <v>23891</v>
      </c>
      <c r="H4409" s="262" t="s">
        <v>10280</v>
      </c>
      <c r="I4409" s="263" t="s">
        <v>737</v>
      </c>
      <c r="J4409" s="264" t="s">
        <v>23890</v>
      </c>
      <c r="K4409" s="264" t="s">
        <v>5725</v>
      </c>
    </row>
    <row r="4410" spans="1:11" ht="38.25" x14ac:dyDescent="0.2">
      <c r="A4410" s="261">
        <v>89908</v>
      </c>
      <c r="B4410" s="262" t="s">
        <v>10282</v>
      </c>
      <c r="C4410" s="263" t="s">
        <v>737</v>
      </c>
      <c r="D4410" s="264" t="s">
        <v>10432</v>
      </c>
      <c r="F4410" s="266"/>
      <c r="G4410" s="261" t="s">
        <v>23892</v>
      </c>
      <c r="H4410" s="262" t="s">
        <v>10282</v>
      </c>
      <c r="I4410" s="263" t="s">
        <v>737</v>
      </c>
      <c r="J4410" s="264" t="s">
        <v>10432</v>
      </c>
      <c r="K4410" s="264" t="s">
        <v>11318</v>
      </c>
    </row>
    <row r="4411" spans="1:11" ht="38.25" x14ac:dyDescent="0.2">
      <c r="A4411" s="261">
        <v>89911</v>
      </c>
      <c r="B4411" s="262" t="s">
        <v>10285</v>
      </c>
      <c r="C4411" s="263" t="s">
        <v>737</v>
      </c>
      <c r="D4411" s="264" t="s">
        <v>8635</v>
      </c>
      <c r="F4411" s="266"/>
      <c r="G4411" s="267" t="s">
        <v>23893</v>
      </c>
      <c r="H4411" s="262" t="s">
        <v>10285</v>
      </c>
      <c r="I4411" s="263" t="s">
        <v>737</v>
      </c>
      <c r="J4411" s="264" t="s">
        <v>8635</v>
      </c>
      <c r="K4411" s="264" t="s">
        <v>9729</v>
      </c>
    </row>
    <row r="4412" spans="1:11" ht="38.25" x14ac:dyDescent="0.2">
      <c r="A4412" s="261">
        <v>89912</v>
      </c>
      <c r="B4412" s="262" t="s">
        <v>10287</v>
      </c>
      <c r="C4412" s="263" t="s">
        <v>737</v>
      </c>
      <c r="D4412" s="264" t="s">
        <v>7467</v>
      </c>
      <c r="F4412" s="266"/>
      <c r="G4412" s="267" t="s">
        <v>23894</v>
      </c>
      <c r="H4412" s="262" t="s">
        <v>10287</v>
      </c>
      <c r="I4412" s="263" t="s">
        <v>737</v>
      </c>
      <c r="J4412" s="264" t="s">
        <v>7467</v>
      </c>
      <c r="K4412" s="264" t="s">
        <v>8930</v>
      </c>
    </row>
    <row r="4413" spans="1:11" ht="38.25" x14ac:dyDescent="0.2">
      <c r="A4413" s="261">
        <v>89913</v>
      </c>
      <c r="B4413" s="262" t="s">
        <v>10289</v>
      </c>
      <c r="C4413" s="263" t="s">
        <v>737</v>
      </c>
      <c r="D4413" s="264" t="s">
        <v>23895</v>
      </c>
      <c r="F4413" s="266"/>
      <c r="G4413" s="267" t="s">
        <v>23896</v>
      </c>
      <c r="H4413" s="262" t="s">
        <v>10289</v>
      </c>
      <c r="I4413" s="263" t="s">
        <v>737</v>
      </c>
      <c r="J4413" s="264" t="s">
        <v>23895</v>
      </c>
      <c r="K4413" s="264" t="s">
        <v>7651</v>
      </c>
    </row>
    <row r="4414" spans="1:11" ht="38.25" x14ac:dyDescent="0.2">
      <c r="A4414" s="261">
        <v>89921</v>
      </c>
      <c r="B4414" s="262" t="s">
        <v>10290</v>
      </c>
      <c r="C4414" s="263" t="s">
        <v>737</v>
      </c>
      <c r="D4414" s="264" t="s">
        <v>17855</v>
      </c>
      <c r="F4414" s="266"/>
      <c r="G4414" s="267" t="s">
        <v>23897</v>
      </c>
      <c r="H4414" s="262" t="s">
        <v>10290</v>
      </c>
      <c r="I4414" s="263" t="s">
        <v>737</v>
      </c>
      <c r="J4414" s="264" t="s">
        <v>17855</v>
      </c>
      <c r="K4414" s="264" t="s">
        <v>8594</v>
      </c>
    </row>
    <row r="4415" spans="1:11" ht="38.25" x14ac:dyDescent="0.2">
      <c r="A4415" s="261">
        <v>89922</v>
      </c>
      <c r="B4415" s="262" t="s">
        <v>10291</v>
      </c>
      <c r="C4415" s="263" t="s">
        <v>737</v>
      </c>
      <c r="D4415" s="264" t="s">
        <v>8592</v>
      </c>
      <c r="F4415" s="266"/>
      <c r="G4415" s="267" t="s">
        <v>23898</v>
      </c>
      <c r="H4415" s="262" t="s">
        <v>10291</v>
      </c>
      <c r="I4415" s="263" t="s">
        <v>737</v>
      </c>
      <c r="J4415" s="264" t="s">
        <v>8592</v>
      </c>
      <c r="K4415" s="264" t="s">
        <v>4187</v>
      </c>
    </row>
    <row r="4416" spans="1:11" ht="38.25" x14ac:dyDescent="0.2">
      <c r="A4416" s="261">
        <v>89923</v>
      </c>
      <c r="B4416" s="262" t="s">
        <v>10292</v>
      </c>
      <c r="C4416" s="263" t="s">
        <v>737</v>
      </c>
      <c r="D4416" s="264" t="s">
        <v>12914</v>
      </c>
      <c r="F4416" s="266"/>
      <c r="G4416" s="267" t="s">
        <v>23899</v>
      </c>
      <c r="H4416" s="262" t="s">
        <v>10292</v>
      </c>
      <c r="I4416" s="263" t="s">
        <v>737</v>
      </c>
      <c r="J4416" s="264" t="s">
        <v>12914</v>
      </c>
      <c r="K4416" s="264" t="s">
        <v>7198</v>
      </c>
    </row>
    <row r="4417" spans="1:11" ht="38.25" x14ac:dyDescent="0.2">
      <c r="A4417" s="261">
        <v>89924</v>
      </c>
      <c r="B4417" s="262" t="s">
        <v>10293</v>
      </c>
      <c r="C4417" s="263" t="s">
        <v>737</v>
      </c>
      <c r="D4417" s="264" t="s">
        <v>20559</v>
      </c>
      <c r="F4417" s="266"/>
      <c r="G4417" s="267" t="s">
        <v>23900</v>
      </c>
      <c r="H4417" s="262" t="s">
        <v>10293</v>
      </c>
      <c r="I4417" s="263" t="s">
        <v>737</v>
      </c>
      <c r="J4417" s="264" t="s">
        <v>20559</v>
      </c>
      <c r="K4417" s="264" t="s">
        <v>4352</v>
      </c>
    </row>
    <row r="4418" spans="1:11" ht="38.25" x14ac:dyDescent="0.2">
      <c r="A4418" s="261">
        <v>89925</v>
      </c>
      <c r="B4418" s="262" t="s">
        <v>10294</v>
      </c>
      <c r="C4418" s="263" t="s">
        <v>737</v>
      </c>
      <c r="D4418" s="264" t="s">
        <v>8652</v>
      </c>
      <c r="F4418" s="266"/>
      <c r="G4418" s="267" t="s">
        <v>23901</v>
      </c>
      <c r="H4418" s="262" t="s">
        <v>10294</v>
      </c>
      <c r="I4418" s="263" t="s">
        <v>737</v>
      </c>
      <c r="J4418" s="264" t="s">
        <v>8652</v>
      </c>
      <c r="K4418" s="264" t="s">
        <v>13622</v>
      </c>
    </row>
    <row r="4419" spans="1:11" ht="38.25" x14ac:dyDescent="0.2">
      <c r="A4419" s="261">
        <v>89926</v>
      </c>
      <c r="B4419" s="262" t="s">
        <v>10295</v>
      </c>
      <c r="C4419" s="263" t="s">
        <v>737</v>
      </c>
      <c r="D4419" s="264" t="s">
        <v>13851</v>
      </c>
      <c r="F4419" s="266"/>
      <c r="G4419" s="267" t="s">
        <v>23902</v>
      </c>
      <c r="H4419" s="262" t="s">
        <v>10295</v>
      </c>
      <c r="I4419" s="263" t="s">
        <v>737</v>
      </c>
      <c r="J4419" s="264" t="s">
        <v>13851</v>
      </c>
      <c r="K4419" s="264" t="s">
        <v>5131</v>
      </c>
    </row>
    <row r="4420" spans="1:11" ht="38.25" x14ac:dyDescent="0.2">
      <c r="A4420" s="261">
        <v>89929</v>
      </c>
      <c r="B4420" s="262" t="s">
        <v>10298</v>
      </c>
      <c r="C4420" s="263" t="s">
        <v>737</v>
      </c>
      <c r="D4420" s="264" t="s">
        <v>23903</v>
      </c>
      <c r="F4420" s="266"/>
      <c r="G4420" s="267" t="s">
        <v>23904</v>
      </c>
      <c r="H4420" s="262" t="s">
        <v>10298</v>
      </c>
      <c r="I4420" s="263" t="s">
        <v>737</v>
      </c>
      <c r="J4420" s="264" t="s">
        <v>23903</v>
      </c>
      <c r="K4420" s="264" t="s">
        <v>14874</v>
      </c>
    </row>
    <row r="4421" spans="1:11" ht="38.25" x14ac:dyDescent="0.2">
      <c r="A4421" s="261">
        <v>89930</v>
      </c>
      <c r="B4421" s="262" t="s">
        <v>10300</v>
      </c>
      <c r="C4421" s="263" t="s">
        <v>737</v>
      </c>
      <c r="D4421" s="264" t="s">
        <v>4370</v>
      </c>
      <c r="F4421" s="266"/>
      <c r="G4421" s="267" t="s">
        <v>23905</v>
      </c>
      <c r="H4421" s="262" t="s">
        <v>10300</v>
      </c>
      <c r="I4421" s="263" t="s">
        <v>737</v>
      </c>
      <c r="J4421" s="264" t="s">
        <v>4370</v>
      </c>
      <c r="K4421" s="264" t="s">
        <v>5481</v>
      </c>
    </row>
    <row r="4422" spans="1:11" ht="38.25" x14ac:dyDescent="0.2">
      <c r="A4422" s="261">
        <v>89931</v>
      </c>
      <c r="B4422" s="262" t="s">
        <v>10301</v>
      </c>
      <c r="C4422" s="263" t="s">
        <v>737</v>
      </c>
      <c r="D4422" s="264" t="s">
        <v>22679</v>
      </c>
      <c r="F4422" s="266"/>
      <c r="G4422" s="267" t="s">
        <v>23906</v>
      </c>
      <c r="H4422" s="262" t="s">
        <v>10301</v>
      </c>
      <c r="I4422" s="263" t="s">
        <v>737</v>
      </c>
      <c r="J4422" s="264" t="s">
        <v>22679</v>
      </c>
      <c r="K4422" s="264" t="s">
        <v>9425</v>
      </c>
    </row>
    <row r="4423" spans="1:11" ht="38.25" x14ac:dyDescent="0.2">
      <c r="A4423" s="261">
        <v>89939</v>
      </c>
      <c r="B4423" s="262" t="s">
        <v>10302</v>
      </c>
      <c r="C4423" s="263" t="s">
        <v>737</v>
      </c>
      <c r="D4423" s="264" t="s">
        <v>7127</v>
      </c>
      <c r="F4423" s="266"/>
      <c r="G4423" s="267" t="s">
        <v>23907</v>
      </c>
      <c r="H4423" s="262" t="s">
        <v>10302</v>
      </c>
      <c r="I4423" s="263" t="s">
        <v>737</v>
      </c>
      <c r="J4423" s="264" t="s">
        <v>7127</v>
      </c>
      <c r="K4423" s="264" t="s">
        <v>5427</v>
      </c>
    </row>
    <row r="4424" spans="1:11" ht="38.25" x14ac:dyDescent="0.2">
      <c r="A4424" s="261">
        <v>89940</v>
      </c>
      <c r="B4424" s="262" t="s">
        <v>10304</v>
      </c>
      <c r="C4424" s="263" t="s">
        <v>737</v>
      </c>
      <c r="D4424" s="264" t="s">
        <v>7531</v>
      </c>
      <c r="F4424" s="266"/>
      <c r="G4424" s="267" t="s">
        <v>23908</v>
      </c>
      <c r="H4424" s="262" t="s">
        <v>10304</v>
      </c>
      <c r="I4424" s="263" t="s">
        <v>737</v>
      </c>
      <c r="J4424" s="264" t="s">
        <v>7531</v>
      </c>
      <c r="K4424" s="264" t="s">
        <v>7173</v>
      </c>
    </row>
    <row r="4425" spans="1:11" ht="38.25" x14ac:dyDescent="0.2">
      <c r="A4425" s="261">
        <v>89941</v>
      </c>
      <c r="B4425" s="262" t="s">
        <v>10305</v>
      </c>
      <c r="C4425" s="263" t="s">
        <v>737</v>
      </c>
      <c r="D4425" s="264" t="s">
        <v>7056</v>
      </c>
      <c r="F4425" s="266"/>
      <c r="G4425" s="267" t="s">
        <v>23909</v>
      </c>
      <c r="H4425" s="262" t="s">
        <v>10305</v>
      </c>
      <c r="I4425" s="263" t="s">
        <v>737</v>
      </c>
      <c r="J4425" s="264" t="s">
        <v>7056</v>
      </c>
      <c r="K4425" s="264" t="s">
        <v>5400</v>
      </c>
    </row>
    <row r="4426" spans="1:11" ht="38.25" x14ac:dyDescent="0.2">
      <c r="A4426" s="261">
        <v>89942</v>
      </c>
      <c r="B4426" s="262" t="s">
        <v>10306</v>
      </c>
      <c r="C4426" s="263" t="s">
        <v>737</v>
      </c>
      <c r="D4426" s="264" t="s">
        <v>5023</v>
      </c>
      <c r="F4426" s="266"/>
      <c r="G4426" s="267" t="s">
        <v>23910</v>
      </c>
      <c r="H4426" s="262" t="s">
        <v>10306</v>
      </c>
      <c r="I4426" s="263" t="s">
        <v>737</v>
      </c>
      <c r="J4426" s="264" t="s">
        <v>5023</v>
      </c>
      <c r="K4426" s="264" t="s">
        <v>13200</v>
      </c>
    </row>
    <row r="4427" spans="1:11" ht="38.25" x14ac:dyDescent="0.2">
      <c r="A4427" s="261">
        <v>89943</v>
      </c>
      <c r="B4427" s="262" t="s">
        <v>10308</v>
      </c>
      <c r="C4427" s="263" t="s">
        <v>737</v>
      </c>
      <c r="D4427" s="264" t="s">
        <v>12538</v>
      </c>
      <c r="F4427" s="266"/>
      <c r="G4427" s="261" t="s">
        <v>23911</v>
      </c>
      <c r="H4427" s="262" t="s">
        <v>10308</v>
      </c>
      <c r="I4427" s="263" t="s">
        <v>737</v>
      </c>
      <c r="J4427" s="264" t="s">
        <v>12538</v>
      </c>
      <c r="K4427" s="264" t="s">
        <v>8594</v>
      </c>
    </row>
    <row r="4428" spans="1:11" ht="38.25" x14ac:dyDescent="0.2">
      <c r="A4428" s="261">
        <v>89944</v>
      </c>
      <c r="B4428" s="262" t="s">
        <v>10309</v>
      </c>
      <c r="C4428" s="263" t="s">
        <v>737</v>
      </c>
      <c r="D4428" s="264" t="s">
        <v>10367</v>
      </c>
      <c r="F4428" s="266"/>
      <c r="G4428" s="261" t="s">
        <v>23912</v>
      </c>
      <c r="H4428" s="262" t="s">
        <v>10309</v>
      </c>
      <c r="I4428" s="263" t="s">
        <v>737</v>
      </c>
      <c r="J4428" s="264" t="s">
        <v>10367</v>
      </c>
      <c r="K4428" s="264" t="s">
        <v>7062</v>
      </c>
    </row>
    <row r="4429" spans="1:11" ht="38.25" x14ac:dyDescent="0.2">
      <c r="A4429" s="261">
        <v>89947</v>
      </c>
      <c r="B4429" s="262" t="s">
        <v>10312</v>
      </c>
      <c r="C4429" s="263" t="s">
        <v>737</v>
      </c>
      <c r="D4429" s="264" t="s">
        <v>12911</v>
      </c>
      <c r="F4429" s="266"/>
      <c r="G4429" s="261" t="s">
        <v>23913</v>
      </c>
      <c r="H4429" s="262" t="s">
        <v>10312</v>
      </c>
      <c r="I4429" s="263" t="s">
        <v>737</v>
      </c>
      <c r="J4429" s="264" t="s">
        <v>12911</v>
      </c>
      <c r="K4429" s="264" t="s">
        <v>5863</v>
      </c>
    </row>
    <row r="4430" spans="1:11" ht="38.25" x14ac:dyDescent="0.2">
      <c r="A4430" s="261">
        <v>89948</v>
      </c>
      <c r="B4430" s="262" t="s">
        <v>10313</v>
      </c>
      <c r="C4430" s="263" t="s">
        <v>737</v>
      </c>
      <c r="D4430" s="264" t="s">
        <v>7804</v>
      </c>
      <c r="F4430" s="266"/>
      <c r="G4430" s="261" t="s">
        <v>23914</v>
      </c>
      <c r="H4430" s="262" t="s">
        <v>10313</v>
      </c>
      <c r="I4430" s="263" t="s">
        <v>737</v>
      </c>
      <c r="J4430" s="264" t="s">
        <v>7804</v>
      </c>
      <c r="K4430" s="264" t="s">
        <v>8635</v>
      </c>
    </row>
    <row r="4431" spans="1:11" ht="38.25" x14ac:dyDescent="0.2">
      <c r="A4431" s="261">
        <v>89949</v>
      </c>
      <c r="B4431" s="262" t="s">
        <v>10315</v>
      </c>
      <c r="C4431" s="263" t="s">
        <v>737</v>
      </c>
      <c r="D4431" s="264" t="s">
        <v>23915</v>
      </c>
      <c r="F4431" s="266"/>
      <c r="G4431" s="261" t="s">
        <v>23916</v>
      </c>
      <c r="H4431" s="262" t="s">
        <v>10315</v>
      </c>
      <c r="I4431" s="263" t="s">
        <v>737</v>
      </c>
      <c r="J4431" s="264" t="s">
        <v>23915</v>
      </c>
      <c r="K4431" s="264" t="s">
        <v>13285</v>
      </c>
    </row>
    <row r="4432" spans="1:11" ht="25.5" x14ac:dyDescent="0.2">
      <c r="A4432" s="261">
        <v>96520</v>
      </c>
      <c r="B4432" s="262" t="s">
        <v>10317</v>
      </c>
      <c r="C4432" s="263" t="s">
        <v>737</v>
      </c>
      <c r="D4432" s="264" t="s">
        <v>13400</v>
      </c>
      <c r="F4432" s="266"/>
      <c r="G4432" s="261" t="s">
        <v>23917</v>
      </c>
      <c r="H4432" s="262" t="s">
        <v>10317</v>
      </c>
      <c r="I4432" s="263" t="s">
        <v>737</v>
      </c>
      <c r="J4432" s="264" t="s">
        <v>13400</v>
      </c>
      <c r="K4432" s="264" t="s">
        <v>23918</v>
      </c>
    </row>
    <row r="4433" spans="1:11" ht="25.5" x14ac:dyDescent="0.2">
      <c r="A4433" s="261">
        <v>96521</v>
      </c>
      <c r="B4433" s="262" t="s">
        <v>10318</v>
      </c>
      <c r="C4433" s="263" t="s">
        <v>737</v>
      </c>
      <c r="D4433" s="264" t="s">
        <v>9565</v>
      </c>
      <c r="F4433" s="266"/>
      <c r="G4433" s="267" t="s">
        <v>23919</v>
      </c>
      <c r="H4433" s="262" t="s">
        <v>10318</v>
      </c>
      <c r="I4433" s="263" t="s">
        <v>737</v>
      </c>
      <c r="J4433" s="264" t="s">
        <v>9565</v>
      </c>
      <c r="K4433" s="264" t="s">
        <v>18717</v>
      </c>
    </row>
    <row r="4434" spans="1:11" ht="25.5" x14ac:dyDescent="0.2">
      <c r="A4434" s="261">
        <v>96522</v>
      </c>
      <c r="B4434" s="262" t="s">
        <v>10319</v>
      </c>
      <c r="C4434" s="263" t="s">
        <v>737</v>
      </c>
      <c r="D4434" s="264" t="s">
        <v>23920</v>
      </c>
      <c r="F4434" s="266"/>
      <c r="G4434" s="267" t="s">
        <v>23921</v>
      </c>
      <c r="H4434" s="262" t="s">
        <v>10319</v>
      </c>
      <c r="I4434" s="263" t="s">
        <v>737</v>
      </c>
      <c r="J4434" s="264" t="s">
        <v>23920</v>
      </c>
      <c r="K4434" s="264" t="s">
        <v>23922</v>
      </c>
    </row>
    <row r="4435" spans="1:11" ht="25.5" x14ac:dyDescent="0.2">
      <c r="A4435" s="261">
        <v>96523</v>
      </c>
      <c r="B4435" s="262" t="s">
        <v>10320</v>
      </c>
      <c r="C4435" s="263" t="s">
        <v>737</v>
      </c>
      <c r="D4435" s="264" t="s">
        <v>23923</v>
      </c>
      <c r="F4435" s="266"/>
      <c r="G4435" s="267" t="s">
        <v>23924</v>
      </c>
      <c r="H4435" s="262" t="s">
        <v>10320</v>
      </c>
      <c r="I4435" s="263" t="s">
        <v>737</v>
      </c>
      <c r="J4435" s="264" t="s">
        <v>23923</v>
      </c>
      <c r="K4435" s="264" t="s">
        <v>23925</v>
      </c>
    </row>
    <row r="4436" spans="1:11" ht="25.5" x14ac:dyDescent="0.2">
      <c r="A4436" s="261">
        <v>96524</v>
      </c>
      <c r="B4436" s="262" t="s">
        <v>10321</v>
      </c>
      <c r="C4436" s="263" t="s">
        <v>737</v>
      </c>
      <c r="D4436" s="264" t="s">
        <v>18770</v>
      </c>
      <c r="F4436" s="266"/>
      <c r="G4436" s="267" t="s">
        <v>23926</v>
      </c>
      <c r="H4436" s="262" t="s">
        <v>10321</v>
      </c>
      <c r="I4436" s="263" t="s">
        <v>737</v>
      </c>
      <c r="J4436" s="264" t="s">
        <v>18770</v>
      </c>
      <c r="K4436" s="264" t="s">
        <v>23927</v>
      </c>
    </row>
    <row r="4437" spans="1:11" ht="25.5" x14ac:dyDescent="0.2">
      <c r="A4437" s="261">
        <v>96525</v>
      </c>
      <c r="B4437" s="262" t="s">
        <v>10322</v>
      </c>
      <c r="C4437" s="263" t="s">
        <v>737</v>
      </c>
      <c r="D4437" s="264" t="s">
        <v>16190</v>
      </c>
      <c r="F4437" s="266"/>
      <c r="G4437" s="267" t="s">
        <v>23928</v>
      </c>
      <c r="H4437" s="262" t="s">
        <v>10322</v>
      </c>
      <c r="I4437" s="263" t="s">
        <v>737</v>
      </c>
      <c r="J4437" s="264" t="s">
        <v>16190</v>
      </c>
      <c r="K4437" s="264" t="s">
        <v>14265</v>
      </c>
    </row>
    <row r="4438" spans="1:11" ht="12.75" x14ac:dyDescent="0.2">
      <c r="A4438" s="261">
        <v>96526</v>
      </c>
      <c r="B4438" s="262" t="s">
        <v>10323</v>
      </c>
      <c r="C4438" s="263" t="s">
        <v>737</v>
      </c>
      <c r="D4438" s="264" t="s">
        <v>23929</v>
      </c>
      <c r="F4438" s="266"/>
      <c r="G4438" s="267" t="s">
        <v>23930</v>
      </c>
      <c r="H4438" s="262" t="s">
        <v>10323</v>
      </c>
      <c r="I4438" s="263" t="s">
        <v>737</v>
      </c>
      <c r="J4438" s="264" t="s">
        <v>23929</v>
      </c>
      <c r="K4438" s="264" t="s">
        <v>23931</v>
      </c>
    </row>
    <row r="4439" spans="1:11" ht="12.75" x14ac:dyDescent="0.2">
      <c r="A4439" s="261">
        <v>96527</v>
      </c>
      <c r="B4439" s="262" t="s">
        <v>10324</v>
      </c>
      <c r="C4439" s="263" t="s">
        <v>737</v>
      </c>
      <c r="D4439" s="264" t="s">
        <v>14629</v>
      </c>
      <c r="F4439" s="266"/>
      <c r="G4439" s="267" t="s">
        <v>23932</v>
      </c>
      <c r="H4439" s="262" t="s">
        <v>10324</v>
      </c>
      <c r="I4439" s="263" t="s">
        <v>737</v>
      </c>
      <c r="J4439" s="264" t="s">
        <v>14629</v>
      </c>
      <c r="K4439" s="264" t="s">
        <v>23933</v>
      </c>
    </row>
    <row r="4440" spans="1:11" ht="25.5" x14ac:dyDescent="0.2">
      <c r="A4440" s="261">
        <v>96528</v>
      </c>
      <c r="B4440" s="262" t="s">
        <v>10325</v>
      </c>
      <c r="C4440" s="263" t="s">
        <v>738</v>
      </c>
      <c r="D4440" s="264" t="s">
        <v>23934</v>
      </c>
      <c r="F4440" s="266"/>
      <c r="G4440" s="267" t="s">
        <v>23935</v>
      </c>
      <c r="H4440" s="262" t="s">
        <v>10325</v>
      </c>
      <c r="I4440" s="263" t="s">
        <v>738</v>
      </c>
      <c r="J4440" s="264" t="s">
        <v>23934</v>
      </c>
      <c r="K4440" s="264" t="s">
        <v>23936</v>
      </c>
    </row>
    <row r="4441" spans="1:11" ht="38.25" x14ac:dyDescent="0.2">
      <c r="A4441" s="261">
        <v>98116</v>
      </c>
      <c r="B4441" s="262" t="s">
        <v>23937</v>
      </c>
      <c r="C4441" s="263" t="s">
        <v>737</v>
      </c>
      <c r="D4441" s="264" t="s">
        <v>13749</v>
      </c>
      <c r="F4441" s="266"/>
      <c r="G4441" s="267" t="s">
        <v>23938</v>
      </c>
      <c r="H4441" s="262" t="s">
        <v>23937</v>
      </c>
      <c r="I4441" s="263" t="s">
        <v>737</v>
      </c>
      <c r="J4441" s="264" t="s">
        <v>13749</v>
      </c>
      <c r="K4441" s="264" t="s">
        <v>13222</v>
      </c>
    </row>
    <row r="4442" spans="1:11" ht="38.25" x14ac:dyDescent="0.2">
      <c r="A4442" s="261">
        <v>98117</v>
      </c>
      <c r="B4442" s="262" t="s">
        <v>23939</v>
      </c>
      <c r="C4442" s="263" t="s">
        <v>737</v>
      </c>
      <c r="D4442" s="264" t="s">
        <v>13655</v>
      </c>
      <c r="F4442" s="266"/>
      <c r="G4442" s="267" t="s">
        <v>23940</v>
      </c>
      <c r="H4442" s="262" t="s">
        <v>23939</v>
      </c>
      <c r="I4442" s="263" t="s">
        <v>737</v>
      </c>
      <c r="J4442" s="264" t="s">
        <v>13655</v>
      </c>
      <c r="K4442" s="264" t="s">
        <v>14301</v>
      </c>
    </row>
    <row r="4443" spans="1:11" ht="38.25" x14ac:dyDescent="0.2">
      <c r="A4443" s="261">
        <v>98118</v>
      </c>
      <c r="B4443" s="262" t="s">
        <v>23941</v>
      </c>
      <c r="C4443" s="263" t="s">
        <v>737</v>
      </c>
      <c r="D4443" s="264" t="s">
        <v>11865</v>
      </c>
      <c r="F4443" s="266"/>
      <c r="G4443" s="261" t="s">
        <v>23942</v>
      </c>
      <c r="H4443" s="262" t="s">
        <v>23941</v>
      </c>
      <c r="I4443" s="263" t="s">
        <v>737</v>
      </c>
      <c r="J4443" s="264" t="s">
        <v>11865</v>
      </c>
      <c r="K4443" s="264" t="s">
        <v>7461</v>
      </c>
    </row>
    <row r="4444" spans="1:11" ht="38.25" x14ac:dyDescent="0.2">
      <c r="A4444" s="261">
        <v>98119</v>
      </c>
      <c r="B4444" s="262" t="s">
        <v>23943</v>
      </c>
      <c r="C4444" s="263" t="s">
        <v>737</v>
      </c>
      <c r="D4444" s="264" t="s">
        <v>7232</v>
      </c>
      <c r="F4444" s="266"/>
      <c r="G4444" s="261" t="s">
        <v>23944</v>
      </c>
      <c r="H4444" s="262" t="s">
        <v>23943</v>
      </c>
      <c r="I4444" s="263" t="s">
        <v>737</v>
      </c>
      <c r="J4444" s="264" t="s">
        <v>7232</v>
      </c>
      <c r="K4444" s="264" t="s">
        <v>12919</v>
      </c>
    </row>
    <row r="4445" spans="1:11" ht="25.5" x14ac:dyDescent="0.2">
      <c r="A4445" s="261">
        <v>72915</v>
      </c>
      <c r="B4445" s="262" t="s">
        <v>10326</v>
      </c>
      <c r="C4445" s="263" t="s">
        <v>737</v>
      </c>
      <c r="D4445" s="264" t="s">
        <v>4684</v>
      </c>
      <c r="F4445" s="266"/>
      <c r="G4445" s="261" t="s">
        <v>23945</v>
      </c>
      <c r="H4445" s="262" t="s">
        <v>10326</v>
      </c>
      <c r="I4445" s="263" t="s">
        <v>737</v>
      </c>
      <c r="J4445" s="264" t="s">
        <v>4684</v>
      </c>
      <c r="K4445" s="264" t="s">
        <v>12731</v>
      </c>
    </row>
    <row r="4446" spans="1:11" ht="25.5" x14ac:dyDescent="0.2">
      <c r="A4446" s="261">
        <v>72917</v>
      </c>
      <c r="B4446" s="262" t="s">
        <v>10328</v>
      </c>
      <c r="C4446" s="263" t="s">
        <v>737</v>
      </c>
      <c r="D4446" s="264" t="s">
        <v>12911</v>
      </c>
      <c r="F4446" s="266"/>
      <c r="G4446" s="261" t="s">
        <v>23946</v>
      </c>
      <c r="H4446" s="262" t="s">
        <v>10328</v>
      </c>
      <c r="I4446" s="263" t="s">
        <v>737</v>
      </c>
      <c r="J4446" s="264" t="s">
        <v>12911</v>
      </c>
      <c r="K4446" s="264" t="s">
        <v>13492</v>
      </c>
    </row>
    <row r="4447" spans="1:11" ht="25.5" x14ac:dyDescent="0.2">
      <c r="A4447" s="261">
        <v>72918</v>
      </c>
      <c r="B4447" s="262" t="s">
        <v>10329</v>
      </c>
      <c r="C4447" s="263" t="s">
        <v>737</v>
      </c>
      <c r="D4447" s="264" t="s">
        <v>12598</v>
      </c>
      <c r="F4447" s="266"/>
      <c r="G4447" s="261" t="s">
        <v>23947</v>
      </c>
      <c r="H4447" s="262" t="s">
        <v>10329</v>
      </c>
      <c r="I4447" s="263" t="s">
        <v>737</v>
      </c>
      <c r="J4447" s="264" t="s">
        <v>12598</v>
      </c>
      <c r="K4447" s="264" t="s">
        <v>12988</v>
      </c>
    </row>
    <row r="4448" spans="1:11" ht="12.75" x14ac:dyDescent="0.2">
      <c r="A4448" s="268" t="s">
        <v>10331</v>
      </c>
      <c r="B4448" s="262" t="s">
        <v>10332</v>
      </c>
      <c r="C4448" s="263" t="s">
        <v>737</v>
      </c>
      <c r="D4448" s="264" t="s">
        <v>23948</v>
      </c>
      <c r="F4448" s="266"/>
      <c r="G4448" s="261" t="s">
        <v>10331</v>
      </c>
      <c r="H4448" s="262" t="s">
        <v>10332</v>
      </c>
      <c r="I4448" s="263" t="s">
        <v>737</v>
      </c>
      <c r="J4448" s="264" t="s">
        <v>23948</v>
      </c>
      <c r="K4448" s="264" t="s">
        <v>23949</v>
      </c>
    </row>
    <row r="4449" spans="1:11" ht="12.75" x14ac:dyDescent="0.2">
      <c r="A4449" s="268" t="s">
        <v>10333</v>
      </c>
      <c r="B4449" s="262" t="s">
        <v>10334</v>
      </c>
      <c r="C4449" s="263" t="s">
        <v>737</v>
      </c>
      <c r="D4449" s="264" t="s">
        <v>23950</v>
      </c>
      <c r="F4449" s="266"/>
      <c r="G4449" s="261" t="s">
        <v>10333</v>
      </c>
      <c r="H4449" s="262" t="s">
        <v>10334</v>
      </c>
      <c r="I4449" s="263" t="s">
        <v>737</v>
      </c>
      <c r="J4449" s="264" t="s">
        <v>23950</v>
      </c>
      <c r="K4449" s="264" t="s">
        <v>23951</v>
      </c>
    </row>
    <row r="4450" spans="1:11" ht="12.75" x14ac:dyDescent="0.2">
      <c r="A4450" s="268" t="s">
        <v>10335</v>
      </c>
      <c r="B4450" s="262" t="s">
        <v>10336</v>
      </c>
      <c r="C4450" s="263" t="s">
        <v>737</v>
      </c>
      <c r="D4450" s="264" t="s">
        <v>14113</v>
      </c>
      <c r="F4450" s="266"/>
      <c r="G4450" s="261" t="s">
        <v>10335</v>
      </c>
      <c r="H4450" s="262" t="s">
        <v>10336</v>
      </c>
      <c r="I4450" s="263" t="s">
        <v>737</v>
      </c>
      <c r="J4450" s="264" t="s">
        <v>14113</v>
      </c>
      <c r="K4450" s="264" t="s">
        <v>19444</v>
      </c>
    </row>
    <row r="4451" spans="1:11" ht="25.5" x14ac:dyDescent="0.2">
      <c r="A4451" s="268" t="s">
        <v>10337</v>
      </c>
      <c r="B4451" s="262" t="s">
        <v>10338</v>
      </c>
      <c r="C4451" s="263" t="s">
        <v>737</v>
      </c>
      <c r="D4451" s="264" t="s">
        <v>8468</v>
      </c>
      <c r="F4451" s="266"/>
      <c r="G4451" s="261" t="s">
        <v>10337</v>
      </c>
      <c r="H4451" s="262" t="s">
        <v>10338</v>
      </c>
      <c r="I4451" s="263" t="s">
        <v>737</v>
      </c>
      <c r="J4451" s="264" t="s">
        <v>8468</v>
      </c>
      <c r="K4451" s="264" t="s">
        <v>6930</v>
      </c>
    </row>
    <row r="4452" spans="1:11" ht="12.75" x14ac:dyDescent="0.2">
      <c r="A4452" s="261">
        <v>83343</v>
      </c>
      <c r="B4452" s="262" t="s">
        <v>10339</v>
      </c>
      <c r="C4452" s="263" t="s">
        <v>737</v>
      </c>
      <c r="D4452" s="264" t="s">
        <v>13156</v>
      </c>
      <c r="F4452" s="266"/>
      <c r="G4452" s="261" t="s">
        <v>23952</v>
      </c>
      <c r="H4452" s="262" t="s">
        <v>10339</v>
      </c>
      <c r="I4452" s="263" t="s">
        <v>737</v>
      </c>
      <c r="J4452" s="264" t="s">
        <v>13156</v>
      </c>
      <c r="K4452" s="264" t="s">
        <v>20580</v>
      </c>
    </row>
    <row r="4453" spans="1:11" ht="38.25" x14ac:dyDescent="0.2">
      <c r="A4453" s="261">
        <v>90082</v>
      </c>
      <c r="B4453" s="262" t="s">
        <v>10340</v>
      </c>
      <c r="C4453" s="263" t="s">
        <v>737</v>
      </c>
      <c r="D4453" s="264" t="s">
        <v>22376</v>
      </c>
      <c r="F4453" s="266"/>
      <c r="G4453" s="261" t="s">
        <v>23953</v>
      </c>
      <c r="H4453" s="262" t="s">
        <v>10340</v>
      </c>
      <c r="I4453" s="263" t="s">
        <v>737</v>
      </c>
      <c r="J4453" s="264" t="s">
        <v>22376</v>
      </c>
      <c r="K4453" s="264" t="s">
        <v>4713</v>
      </c>
    </row>
    <row r="4454" spans="1:11" ht="51" x14ac:dyDescent="0.2">
      <c r="A4454" s="261">
        <v>90084</v>
      </c>
      <c r="B4454" s="262" t="s">
        <v>10341</v>
      </c>
      <c r="C4454" s="263" t="s">
        <v>737</v>
      </c>
      <c r="D4454" s="264" t="s">
        <v>5550</v>
      </c>
      <c r="F4454" s="266"/>
      <c r="G4454" s="261" t="s">
        <v>23954</v>
      </c>
      <c r="H4454" s="262" t="s">
        <v>10341</v>
      </c>
      <c r="I4454" s="263" t="s">
        <v>737</v>
      </c>
      <c r="J4454" s="264" t="s">
        <v>5550</v>
      </c>
      <c r="K4454" s="264" t="s">
        <v>8640</v>
      </c>
    </row>
    <row r="4455" spans="1:11" ht="51" x14ac:dyDescent="0.2">
      <c r="A4455" s="261">
        <v>90085</v>
      </c>
      <c r="B4455" s="262" t="s">
        <v>10342</v>
      </c>
      <c r="C4455" s="263" t="s">
        <v>737</v>
      </c>
      <c r="D4455" s="264" t="s">
        <v>14289</v>
      </c>
      <c r="F4455" s="266"/>
      <c r="G4455" s="261" t="s">
        <v>23955</v>
      </c>
      <c r="H4455" s="262" t="s">
        <v>10342</v>
      </c>
      <c r="I4455" s="263" t="s">
        <v>737</v>
      </c>
      <c r="J4455" s="264" t="s">
        <v>14289</v>
      </c>
      <c r="K4455" s="264" t="s">
        <v>5594</v>
      </c>
    </row>
    <row r="4456" spans="1:11" ht="51" x14ac:dyDescent="0.2">
      <c r="A4456" s="261">
        <v>90086</v>
      </c>
      <c r="B4456" s="262" t="s">
        <v>10343</v>
      </c>
      <c r="C4456" s="263" t="s">
        <v>737</v>
      </c>
      <c r="D4456" s="264" t="s">
        <v>14402</v>
      </c>
      <c r="F4456" s="266"/>
      <c r="G4456" s="267" t="s">
        <v>23956</v>
      </c>
      <c r="H4456" s="262" t="s">
        <v>10343</v>
      </c>
      <c r="I4456" s="263" t="s">
        <v>737</v>
      </c>
      <c r="J4456" s="264" t="s">
        <v>14402</v>
      </c>
      <c r="K4456" s="264" t="s">
        <v>20565</v>
      </c>
    </row>
    <row r="4457" spans="1:11" ht="38.25" x14ac:dyDescent="0.2">
      <c r="A4457" s="261">
        <v>90087</v>
      </c>
      <c r="B4457" s="262" t="s">
        <v>10344</v>
      </c>
      <c r="C4457" s="263" t="s">
        <v>737</v>
      </c>
      <c r="D4457" s="264" t="s">
        <v>12942</v>
      </c>
      <c r="F4457" s="266"/>
      <c r="G4457" s="267" t="s">
        <v>23957</v>
      </c>
      <c r="H4457" s="262" t="s">
        <v>10344</v>
      </c>
      <c r="I4457" s="263" t="s">
        <v>737</v>
      </c>
      <c r="J4457" s="264" t="s">
        <v>12942</v>
      </c>
      <c r="K4457" s="264" t="s">
        <v>4636</v>
      </c>
    </row>
    <row r="4458" spans="1:11" ht="51" x14ac:dyDescent="0.2">
      <c r="A4458" s="261">
        <v>90088</v>
      </c>
      <c r="B4458" s="262" t="s">
        <v>10345</v>
      </c>
      <c r="C4458" s="263" t="s">
        <v>737</v>
      </c>
      <c r="D4458" s="264" t="s">
        <v>5910</v>
      </c>
      <c r="F4458" s="266"/>
      <c r="G4458" s="267" t="s">
        <v>23958</v>
      </c>
      <c r="H4458" s="262" t="s">
        <v>10345</v>
      </c>
      <c r="I4458" s="263" t="s">
        <v>737</v>
      </c>
      <c r="J4458" s="264" t="s">
        <v>5910</v>
      </c>
      <c r="K4458" s="264" t="s">
        <v>7150</v>
      </c>
    </row>
    <row r="4459" spans="1:11" ht="38.25" x14ac:dyDescent="0.2">
      <c r="A4459" s="261">
        <v>90090</v>
      </c>
      <c r="B4459" s="262" t="s">
        <v>10346</v>
      </c>
      <c r="C4459" s="263" t="s">
        <v>737</v>
      </c>
      <c r="D4459" s="264" t="s">
        <v>5848</v>
      </c>
      <c r="F4459" s="266"/>
      <c r="G4459" s="267" t="s">
        <v>23959</v>
      </c>
      <c r="H4459" s="262" t="s">
        <v>10346</v>
      </c>
      <c r="I4459" s="263" t="s">
        <v>737</v>
      </c>
      <c r="J4459" s="264" t="s">
        <v>5848</v>
      </c>
      <c r="K4459" s="264" t="s">
        <v>5585</v>
      </c>
    </row>
    <row r="4460" spans="1:11" ht="38.25" x14ac:dyDescent="0.2">
      <c r="A4460" s="261">
        <v>90091</v>
      </c>
      <c r="B4460" s="262" t="s">
        <v>10347</v>
      </c>
      <c r="C4460" s="263" t="s">
        <v>737</v>
      </c>
      <c r="D4460" s="264" t="s">
        <v>6095</v>
      </c>
      <c r="F4460" s="266"/>
      <c r="G4460" s="267" t="s">
        <v>23960</v>
      </c>
      <c r="H4460" s="262" t="s">
        <v>10347</v>
      </c>
      <c r="I4460" s="263" t="s">
        <v>737</v>
      </c>
      <c r="J4460" s="264" t="s">
        <v>6095</v>
      </c>
      <c r="K4460" s="264" t="s">
        <v>11846</v>
      </c>
    </row>
    <row r="4461" spans="1:11" ht="51" x14ac:dyDescent="0.2">
      <c r="A4461" s="261">
        <v>90092</v>
      </c>
      <c r="B4461" s="262" t="s">
        <v>10348</v>
      </c>
      <c r="C4461" s="263" t="s">
        <v>737</v>
      </c>
      <c r="D4461" s="264" t="s">
        <v>12599</v>
      </c>
      <c r="F4461" s="266"/>
      <c r="G4461" s="267" t="s">
        <v>23961</v>
      </c>
      <c r="H4461" s="262" t="s">
        <v>10348</v>
      </c>
      <c r="I4461" s="263" t="s">
        <v>737</v>
      </c>
      <c r="J4461" s="264" t="s">
        <v>12599</v>
      </c>
      <c r="K4461" s="264" t="s">
        <v>10140</v>
      </c>
    </row>
    <row r="4462" spans="1:11" ht="38.25" x14ac:dyDescent="0.2">
      <c r="A4462" s="261">
        <v>90093</v>
      </c>
      <c r="B4462" s="262" t="s">
        <v>10350</v>
      </c>
      <c r="C4462" s="263" t="s">
        <v>737</v>
      </c>
      <c r="D4462" s="264" t="s">
        <v>4695</v>
      </c>
      <c r="F4462" s="266"/>
      <c r="G4462" s="267" t="s">
        <v>23962</v>
      </c>
      <c r="H4462" s="262" t="s">
        <v>10350</v>
      </c>
      <c r="I4462" s="263" t="s">
        <v>737</v>
      </c>
      <c r="J4462" s="264" t="s">
        <v>4695</v>
      </c>
      <c r="K4462" s="264" t="s">
        <v>4628</v>
      </c>
    </row>
    <row r="4463" spans="1:11" ht="51" x14ac:dyDescent="0.2">
      <c r="A4463" s="261">
        <v>90094</v>
      </c>
      <c r="B4463" s="262" t="s">
        <v>10351</v>
      </c>
      <c r="C4463" s="263" t="s">
        <v>737</v>
      </c>
      <c r="D4463" s="264" t="s">
        <v>5740</v>
      </c>
      <c r="F4463" s="266"/>
      <c r="G4463" s="267" t="s">
        <v>23963</v>
      </c>
      <c r="H4463" s="262" t="s">
        <v>10351</v>
      </c>
      <c r="I4463" s="263" t="s">
        <v>737</v>
      </c>
      <c r="J4463" s="264" t="s">
        <v>5740</v>
      </c>
      <c r="K4463" s="264" t="s">
        <v>13620</v>
      </c>
    </row>
    <row r="4464" spans="1:11" ht="38.25" x14ac:dyDescent="0.2">
      <c r="A4464" s="261">
        <v>90095</v>
      </c>
      <c r="B4464" s="262" t="s">
        <v>10352</v>
      </c>
      <c r="C4464" s="263" t="s">
        <v>737</v>
      </c>
      <c r="D4464" s="264" t="s">
        <v>12712</v>
      </c>
      <c r="F4464" s="266"/>
      <c r="G4464" s="261" t="s">
        <v>23964</v>
      </c>
      <c r="H4464" s="262" t="s">
        <v>10352</v>
      </c>
      <c r="I4464" s="263" t="s">
        <v>737</v>
      </c>
      <c r="J4464" s="264" t="s">
        <v>12712</v>
      </c>
      <c r="K4464" s="264" t="s">
        <v>5453</v>
      </c>
    </row>
    <row r="4465" spans="1:11" ht="51" x14ac:dyDescent="0.2">
      <c r="A4465" s="261">
        <v>90096</v>
      </c>
      <c r="B4465" s="262" t="s">
        <v>10354</v>
      </c>
      <c r="C4465" s="263" t="s">
        <v>737</v>
      </c>
      <c r="D4465" s="264" t="s">
        <v>10116</v>
      </c>
      <c r="F4465" s="266"/>
      <c r="G4465" s="261" t="s">
        <v>23965</v>
      </c>
      <c r="H4465" s="262" t="s">
        <v>10354</v>
      </c>
      <c r="I4465" s="263" t="s">
        <v>737</v>
      </c>
      <c r="J4465" s="264" t="s">
        <v>10116</v>
      </c>
      <c r="K4465" s="264" t="s">
        <v>12684</v>
      </c>
    </row>
    <row r="4466" spans="1:11" ht="38.25" x14ac:dyDescent="0.2">
      <c r="A4466" s="261">
        <v>90098</v>
      </c>
      <c r="B4466" s="262" t="s">
        <v>10356</v>
      </c>
      <c r="C4466" s="263" t="s">
        <v>737</v>
      </c>
      <c r="D4466" s="264" t="s">
        <v>12588</v>
      </c>
      <c r="F4466" s="266"/>
      <c r="G4466" s="261" t="s">
        <v>23966</v>
      </c>
      <c r="H4466" s="262" t="s">
        <v>10356</v>
      </c>
      <c r="I4466" s="263" t="s">
        <v>737</v>
      </c>
      <c r="J4466" s="264" t="s">
        <v>12588</v>
      </c>
      <c r="K4466" s="264" t="s">
        <v>4401</v>
      </c>
    </row>
    <row r="4467" spans="1:11" ht="38.25" x14ac:dyDescent="0.2">
      <c r="A4467" s="261">
        <v>90099</v>
      </c>
      <c r="B4467" s="262" t="s">
        <v>10358</v>
      </c>
      <c r="C4467" s="263" t="s">
        <v>737</v>
      </c>
      <c r="D4467" s="264" t="s">
        <v>12921</v>
      </c>
      <c r="F4467" s="266"/>
      <c r="G4467" s="261" t="s">
        <v>23967</v>
      </c>
      <c r="H4467" s="262" t="s">
        <v>10358</v>
      </c>
      <c r="I4467" s="263" t="s">
        <v>737</v>
      </c>
      <c r="J4467" s="264" t="s">
        <v>12921</v>
      </c>
      <c r="K4467" s="264" t="s">
        <v>14566</v>
      </c>
    </row>
    <row r="4468" spans="1:11" ht="38.25" x14ac:dyDescent="0.2">
      <c r="A4468" s="261">
        <v>90100</v>
      </c>
      <c r="B4468" s="262" t="s">
        <v>10359</v>
      </c>
      <c r="C4468" s="263" t="s">
        <v>737</v>
      </c>
      <c r="D4468" s="264" t="s">
        <v>12920</v>
      </c>
      <c r="F4468" s="266"/>
      <c r="G4468" s="261" t="s">
        <v>23968</v>
      </c>
      <c r="H4468" s="262" t="s">
        <v>10359</v>
      </c>
      <c r="I4468" s="263" t="s">
        <v>737</v>
      </c>
      <c r="J4468" s="264" t="s">
        <v>12920</v>
      </c>
      <c r="K4468" s="264" t="s">
        <v>23969</v>
      </c>
    </row>
    <row r="4469" spans="1:11" ht="38.25" x14ac:dyDescent="0.2">
      <c r="A4469" s="261">
        <v>90101</v>
      </c>
      <c r="B4469" s="262" t="s">
        <v>10361</v>
      </c>
      <c r="C4469" s="263" t="s">
        <v>737</v>
      </c>
      <c r="D4469" s="264" t="s">
        <v>21954</v>
      </c>
      <c r="F4469" s="266"/>
      <c r="G4469" s="261" t="s">
        <v>23970</v>
      </c>
      <c r="H4469" s="262" t="s">
        <v>10361</v>
      </c>
      <c r="I4469" s="263" t="s">
        <v>737</v>
      </c>
      <c r="J4469" s="264" t="s">
        <v>21954</v>
      </c>
      <c r="K4469" s="264" t="s">
        <v>8934</v>
      </c>
    </row>
    <row r="4470" spans="1:11" ht="51" x14ac:dyDescent="0.2">
      <c r="A4470" s="261">
        <v>90102</v>
      </c>
      <c r="B4470" s="262" t="s">
        <v>10362</v>
      </c>
      <c r="C4470" s="263" t="s">
        <v>737</v>
      </c>
      <c r="D4470" s="264" t="s">
        <v>13162</v>
      </c>
      <c r="F4470" s="266"/>
      <c r="G4470" s="261" t="s">
        <v>23971</v>
      </c>
      <c r="H4470" s="262" t="s">
        <v>10362</v>
      </c>
      <c r="I4470" s="263" t="s">
        <v>737</v>
      </c>
      <c r="J4470" s="264" t="s">
        <v>13162</v>
      </c>
      <c r="K4470" s="264" t="s">
        <v>10430</v>
      </c>
    </row>
    <row r="4471" spans="1:11" ht="51" x14ac:dyDescent="0.2">
      <c r="A4471" s="261">
        <v>90105</v>
      </c>
      <c r="B4471" s="262" t="s">
        <v>10363</v>
      </c>
      <c r="C4471" s="263" t="s">
        <v>737</v>
      </c>
      <c r="D4471" s="264" t="s">
        <v>13232</v>
      </c>
      <c r="F4471" s="266"/>
      <c r="G4471" s="261" t="s">
        <v>23972</v>
      </c>
      <c r="H4471" s="262" t="s">
        <v>10363</v>
      </c>
      <c r="I4471" s="263" t="s">
        <v>737</v>
      </c>
      <c r="J4471" s="264" t="s">
        <v>13232</v>
      </c>
      <c r="K4471" s="264" t="s">
        <v>16157</v>
      </c>
    </row>
    <row r="4472" spans="1:11" ht="51" x14ac:dyDescent="0.2">
      <c r="A4472" s="261">
        <v>90106</v>
      </c>
      <c r="B4472" s="262" t="s">
        <v>10364</v>
      </c>
      <c r="C4472" s="263" t="s">
        <v>737</v>
      </c>
      <c r="D4472" s="264" t="s">
        <v>9403</v>
      </c>
      <c r="F4472" s="266"/>
      <c r="G4472" s="261" t="s">
        <v>23973</v>
      </c>
      <c r="H4472" s="262" t="s">
        <v>10364</v>
      </c>
      <c r="I4472" s="263" t="s">
        <v>737</v>
      </c>
      <c r="J4472" s="264" t="s">
        <v>9403</v>
      </c>
      <c r="K4472" s="264" t="s">
        <v>10771</v>
      </c>
    </row>
    <row r="4473" spans="1:11" ht="51" x14ac:dyDescent="0.2">
      <c r="A4473" s="261">
        <v>90107</v>
      </c>
      <c r="B4473" s="262" t="s">
        <v>10365</v>
      </c>
      <c r="C4473" s="263" t="s">
        <v>737</v>
      </c>
      <c r="D4473" s="264" t="s">
        <v>12666</v>
      </c>
      <c r="F4473" s="266"/>
      <c r="G4473" s="261" t="s">
        <v>23974</v>
      </c>
      <c r="H4473" s="262" t="s">
        <v>10365</v>
      </c>
      <c r="I4473" s="263" t="s">
        <v>737</v>
      </c>
      <c r="J4473" s="264" t="s">
        <v>12666</v>
      </c>
      <c r="K4473" s="264" t="s">
        <v>6054</v>
      </c>
    </row>
    <row r="4474" spans="1:11" ht="51" x14ac:dyDescent="0.2">
      <c r="A4474" s="261">
        <v>90108</v>
      </c>
      <c r="B4474" s="262" t="s">
        <v>10366</v>
      </c>
      <c r="C4474" s="263" t="s">
        <v>737</v>
      </c>
      <c r="D4474" s="264" t="s">
        <v>13643</v>
      </c>
      <c r="F4474" s="266"/>
      <c r="G4474" s="261" t="s">
        <v>23975</v>
      </c>
      <c r="H4474" s="262" t="s">
        <v>10366</v>
      </c>
      <c r="I4474" s="263" t="s">
        <v>737</v>
      </c>
      <c r="J4474" s="264" t="s">
        <v>13643</v>
      </c>
      <c r="K4474" s="264" t="s">
        <v>14640</v>
      </c>
    </row>
    <row r="4475" spans="1:11" ht="12.75" x14ac:dyDescent="0.2">
      <c r="A4475" s="261">
        <v>93358</v>
      </c>
      <c r="B4475" s="262" t="s">
        <v>10368</v>
      </c>
      <c r="C4475" s="263" t="s">
        <v>737</v>
      </c>
      <c r="D4475" s="264" t="s">
        <v>8173</v>
      </c>
      <c r="F4475" s="266"/>
      <c r="G4475" s="261" t="s">
        <v>23976</v>
      </c>
      <c r="H4475" s="262" t="s">
        <v>10368</v>
      </c>
      <c r="I4475" s="263" t="s">
        <v>737</v>
      </c>
      <c r="J4475" s="264" t="s">
        <v>8173</v>
      </c>
      <c r="K4475" s="264" t="s">
        <v>23977</v>
      </c>
    </row>
    <row r="4476" spans="1:11" ht="12.75" x14ac:dyDescent="0.2">
      <c r="A4476" s="261">
        <v>79482</v>
      </c>
      <c r="B4476" s="262" t="s">
        <v>920</v>
      </c>
      <c r="C4476" s="263" t="s">
        <v>737</v>
      </c>
      <c r="D4476" s="264" t="s">
        <v>13202</v>
      </c>
      <c r="F4476" s="266"/>
      <c r="G4476" s="261" t="s">
        <v>23978</v>
      </c>
      <c r="H4476" s="262" t="s">
        <v>920</v>
      </c>
      <c r="I4476" s="263" t="s">
        <v>737</v>
      </c>
      <c r="J4476" s="264" t="s">
        <v>13202</v>
      </c>
      <c r="K4476" s="264" t="s">
        <v>13974</v>
      </c>
    </row>
    <row r="4477" spans="1:11" ht="38.25" x14ac:dyDescent="0.2">
      <c r="A4477" s="261">
        <v>94304</v>
      </c>
      <c r="B4477" s="262" t="s">
        <v>10370</v>
      </c>
      <c r="C4477" s="263" t="s">
        <v>737</v>
      </c>
      <c r="D4477" s="264" t="s">
        <v>23725</v>
      </c>
      <c r="F4477" s="266"/>
      <c r="G4477" s="261" t="s">
        <v>23979</v>
      </c>
      <c r="H4477" s="262" t="s">
        <v>10370</v>
      </c>
      <c r="I4477" s="263" t="s">
        <v>737</v>
      </c>
      <c r="J4477" s="264" t="s">
        <v>23725</v>
      </c>
      <c r="K4477" s="264" t="s">
        <v>23980</v>
      </c>
    </row>
    <row r="4478" spans="1:11" ht="38.25" x14ac:dyDescent="0.2">
      <c r="A4478" s="261">
        <v>94305</v>
      </c>
      <c r="B4478" s="262" t="s">
        <v>10372</v>
      </c>
      <c r="C4478" s="263" t="s">
        <v>737</v>
      </c>
      <c r="D4478" s="264" t="s">
        <v>13733</v>
      </c>
      <c r="F4478" s="266"/>
      <c r="G4478" s="261" t="s">
        <v>23981</v>
      </c>
      <c r="H4478" s="262" t="s">
        <v>10372</v>
      </c>
      <c r="I4478" s="263" t="s">
        <v>737</v>
      </c>
      <c r="J4478" s="264" t="s">
        <v>13733</v>
      </c>
      <c r="K4478" s="264" t="s">
        <v>4240</v>
      </c>
    </row>
    <row r="4479" spans="1:11" ht="38.25" x14ac:dyDescent="0.2">
      <c r="A4479" s="261">
        <v>94306</v>
      </c>
      <c r="B4479" s="262" t="s">
        <v>10374</v>
      </c>
      <c r="C4479" s="263" t="s">
        <v>737</v>
      </c>
      <c r="D4479" s="264" t="s">
        <v>12924</v>
      </c>
      <c r="F4479" s="266"/>
      <c r="G4479" s="261" t="s">
        <v>23982</v>
      </c>
      <c r="H4479" s="262" t="s">
        <v>10374</v>
      </c>
      <c r="I4479" s="263" t="s">
        <v>737</v>
      </c>
      <c r="J4479" s="264" t="s">
        <v>12924</v>
      </c>
      <c r="K4479" s="264" t="s">
        <v>23983</v>
      </c>
    </row>
    <row r="4480" spans="1:11" ht="38.25" x14ac:dyDescent="0.2">
      <c r="A4480" s="261">
        <v>94307</v>
      </c>
      <c r="B4480" s="262" t="s">
        <v>10375</v>
      </c>
      <c r="C4480" s="263" t="s">
        <v>737</v>
      </c>
      <c r="D4480" s="264" t="s">
        <v>16354</v>
      </c>
      <c r="F4480" s="266"/>
      <c r="G4480" s="261" t="s">
        <v>23984</v>
      </c>
      <c r="H4480" s="262" t="s">
        <v>10375</v>
      </c>
      <c r="I4480" s="263" t="s">
        <v>737</v>
      </c>
      <c r="J4480" s="264" t="s">
        <v>16354</v>
      </c>
      <c r="K4480" s="264" t="s">
        <v>13757</v>
      </c>
    </row>
    <row r="4481" spans="1:11" ht="38.25" x14ac:dyDescent="0.2">
      <c r="A4481" s="261">
        <v>94308</v>
      </c>
      <c r="B4481" s="262" t="s">
        <v>10376</v>
      </c>
      <c r="C4481" s="263" t="s">
        <v>737</v>
      </c>
      <c r="D4481" s="264" t="s">
        <v>23985</v>
      </c>
      <c r="F4481" s="266"/>
      <c r="G4481" s="261" t="s">
        <v>23986</v>
      </c>
      <c r="H4481" s="262" t="s">
        <v>10376</v>
      </c>
      <c r="I4481" s="263" t="s">
        <v>737</v>
      </c>
      <c r="J4481" s="264" t="s">
        <v>23985</v>
      </c>
      <c r="K4481" s="264" t="s">
        <v>12250</v>
      </c>
    </row>
    <row r="4482" spans="1:11" ht="38.25" x14ac:dyDescent="0.2">
      <c r="A4482" s="261">
        <v>94309</v>
      </c>
      <c r="B4482" s="262" t="s">
        <v>10377</v>
      </c>
      <c r="C4482" s="263" t="s">
        <v>737</v>
      </c>
      <c r="D4482" s="264" t="s">
        <v>14641</v>
      </c>
      <c r="F4482" s="266"/>
      <c r="G4482" s="261" t="s">
        <v>23987</v>
      </c>
      <c r="H4482" s="262" t="s">
        <v>10377</v>
      </c>
      <c r="I4482" s="263" t="s">
        <v>737</v>
      </c>
      <c r="J4482" s="264" t="s">
        <v>14641</v>
      </c>
      <c r="K4482" s="264" t="s">
        <v>14697</v>
      </c>
    </row>
    <row r="4483" spans="1:11" ht="38.25" x14ac:dyDescent="0.2">
      <c r="A4483" s="261">
        <v>94310</v>
      </c>
      <c r="B4483" s="262" t="s">
        <v>10378</v>
      </c>
      <c r="C4483" s="263" t="s">
        <v>737</v>
      </c>
      <c r="D4483" s="264" t="s">
        <v>16434</v>
      </c>
      <c r="F4483" s="266"/>
      <c r="G4483" s="261" t="s">
        <v>23988</v>
      </c>
      <c r="H4483" s="262" t="s">
        <v>10378</v>
      </c>
      <c r="I4483" s="263" t="s">
        <v>737</v>
      </c>
      <c r="J4483" s="264" t="s">
        <v>16434</v>
      </c>
      <c r="K4483" s="264" t="s">
        <v>19562</v>
      </c>
    </row>
    <row r="4484" spans="1:11" ht="38.25" x14ac:dyDescent="0.2">
      <c r="A4484" s="261">
        <v>94315</v>
      </c>
      <c r="B4484" s="262" t="s">
        <v>10380</v>
      </c>
      <c r="C4484" s="263" t="s">
        <v>737</v>
      </c>
      <c r="D4484" s="264" t="s">
        <v>16986</v>
      </c>
      <c r="F4484" s="266"/>
      <c r="G4484" s="261" t="s">
        <v>23989</v>
      </c>
      <c r="H4484" s="262" t="s">
        <v>10380</v>
      </c>
      <c r="I4484" s="263" t="s">
        <v>737</v>
      </c>
      <c r="J4484" s="264" t="s">
        <v>16986</v>
      </c>
      <c r="K4484" s="264" t="s">
        <v>11463</v>
      </c>
    </row>
    <row r="4485" spans="1:11" ht="38.25" x14ac:dyDescent="0.2">
      <c r="A4485" s="261">
        <v>94316</v>
      </c>
      <c r="B4485" s="262" t="s">
        <v>10381</v>
      </c>
      <c r="C4485" s="263" t="s">
        <v>737</v>
      </c>
      <c r="D4485" s="264" t="s">
        <v>22871</v>
      </c>
      <c r="F4485" s="266"/>
      <c r="G4485" s="261" t="s">
        <v>23990</v>
      </c>
      <c r="H4485" s="262" t="s">
        <v>10381</v>
      </c>
      <c r="I4485" s="263" t="s">
        <v>737</v>
      </c>
      <c r="J4485" s="264" t="s">
        <v>22871</v>
      </c>
      <c r="K4485" s="264" t="s">
        <v>11182</v>
      </c>
    </row>
    <row r="4486" spans="1:11" ht="38.25" x14ac:dyDescent="0.2">
      <c r="A4486" s="261">
        <v>94317</v>
      </c>
      <c r="B4486" s="262" t="s">
        <v>10383</v>
      </c>
      <c r="C4486" s="263" t="s">
        <v>737</v>
      </c>
      <c r="D4486" s="264" t="s">
        <v>13664</v>
      </c>
      <c r="F4486" s="266"/>
      <c r="G4486" s="261" t="s">
        <v>23991</v>
      </c>
      <c r="H4486" s="262" t="s">
        <v>10383</v>
      </c>
      <c r="I4486" s="263" t="s">
        <v>737</v>
      </c>
      <c r="J4486" s="264" t="s">
        <v>13664</v>
      </c>
      <c r="K4486" s="264" t="s">
        <v>13268</v>
      </c>
    </row>
    <row r="4487" spans="1:11" ht="38.25" x14ac:dyDescent="0.2">
      <c r="A4487" s="261">
        <v>94318</v>
      </c>
      <c r="B4487" s="262" t="s">
        <v>10384</v>
      </c>
      <c r="C4487" s="263" t="s">
        <v>737</v>
      </c>
      <c r="D4487" s="264" t="s">
        <v>12324</v>
      </c>
      <c r="F4487" s="266"/>
      <c r="G4487" s="261" t="s">
        <v>23992</v>
      </c>
      <c r="H4487" s="262" t="s">
        <v>10384</v>
      </c>
      <c r="I4487" s="263" t="s">
        <v>737</v>
      </c>
      <c r="J4487" s="264" t="s">
        <v>12324</v>
      </c>
      <c r="K4487" s="264" t="s">
        <v>12782</v>
      </c>
    </row>
    <row r="4488" spans="1:11" ht="12.75" x14ac:dyDescent="0.2">
      <c r="A4488" s="261">
        <v>94319</v>
      </c>
      <c r="B4488" s="262" t="s">
        <v>10385</v>
      </c>
      <c r="C4488" s="263" t="s">
        <v>737</v>
      </c>
      <c r="D4488" s="264" t="s">
        <v>9790</v>
      </c>
      <c r="F4488" s="266"/>
      <c r="G4488" s="261" t="s">
        <v>23993</v>
      </c>
      <c r="H4488" s="262" t="s">
        <v>10385</v>
      </c>
      <c r="I4488" s="263" t="s">
        <v>737</v>
      </c>
      <c r="J4488" s="264" t="s">
        <v>9790</v>
      </c>
      <c r="K4488" s="264" t="s">
        <v>13137</v>
      </c>
    </row>
    <row r="4489" spans="1:11" ht="38.25" x14ac:dyDescent="0.2">
      <c r="A4489" s="261">
        <v>94327</v>
      </c>
      <c r="B4489" s="262" t="s">
        <v>10387</v>
      </c>
      <c r="C4489" s="263" t="s">
        <v>737</v>
      </c>
      <c r="D4489" s="264" t="s">
        <v>22141</v>
      </c>
      <c r="F4489" s="266"/>
      <c r="G4489" s="261" t="s">
        <v>23994</v>
      </c>
      <c r="H4489" s="262" t="s">
        <v>10387</v>
      </c>
      <c r="I4489" s="263" t="s">
        <v>737</v>
      </c>
      <c r="J4489" s="264" t="s">
        <v>22141</v>
      </c>
      <c r="K4489" s="264" t="s">
        <v>23995</v>
      </c>
    </row>
    <row r="4490" spans="1:11" ht="38.25" x14ac:dyDescent="0.2">
      <c r="A4490" s="261">
        <v>94328</v>
      </c>
      <c r="B4490" s="262" t="s">
        <v>10388</v>
      </c>
      <c r="C4490" s="263" t="s">
        <v>737</v>
      </c>
      <c r="D4490" s="264" t="s">
        <v>11484</v>
      </c>
      <c r="F4490" s="266"/>
      <c r="G4490" s="261" t="s">
        <v>23996</v>
      </c>
      <c r="H4490" s="262" t="s">
        <v>10388</v>
      </c>
      <c r="I4490" s="263" t="s">
        <v>737</v>
      </c>
      <c r="J4490" s="264" t="s">
        <v>11484</v>
      </c>
      <c r="K4490" s="264" t="s">
        <v>23997</v>
      </c>
    </row>
    <row r="4491" spans="1:11" ht="38.25" x14ac:dyDescent="0.2">
      <c r="A4491" s="261">
        <v>94329</v>
      </c>
      <c r="B4491" s="262" t="s">
        <v>10389</v>
      </c>
      <c r="C4491" s="263" t="s">
        <v>737</v>
      </c>
      <c r="D4491" s="264" t="s">
        <v>12957</v>
      </c>
      <c r="F4491" s="266"/>
      <c r="G4491" s="261" t="s">
        <v>23998</v>
      </c>
      <c r="H4491" s="262" t="s">
        <v>10389</v>
      </c>
      <c r="I4491" s="263" t="s">
        <v>737</v>
      </c>
      <c r="J4491" s="264" t="s">
        <v>12957</v>
      </c>
      <c r="K4491" s="264" t="s">
        <v>23999</v>
      </c>
    </row>
    <row r="4492" spans="1:11" ht="38.25" x14ac:dyDescent="0.2">
      <c r="A4492" s="261">
        <v>94330</v>
      </c>
      <c r="B4492" s="262" t="s">
        <v>10391</v>
      </c>
      <c r="C4492" s="263" t="s">
        <v>737</v>
      </c>
      <c r="D4492" s="264" t="s">
        <v>24000</v>
      </c>
      <c r="F4492" s="266"/>
      <c r="G4492" s="261" t="s">
        <v>24001</v>
      </c>
      <c r="H4492" s="262" t="s">
        <v>10391</v>
      </c>
      <c r="I4492" s="263" t="s">
        <v>737</v>
      </c>
      <c r="J4492" s="264" t="s">
        <v>24000</v>
      </c>
      <c r="K4492" s="264" t="s">
        <v>18807</v>
      </c>
    </row>
    <row r="4493" spans="1:11" ht="38.25" x14ac:dyDescent="0.2">
      <c r="A4493" s="261">
        <v>94331</v>
      </c>
      <c r="B4493" s="262" t="s">
        <v>10393</v>
      </c>
      <c r="C4493" s="263" t="s">
        <v>737</v>
      </c>
      <c r="D4493" s="264" t="s">
        <v>24002</v>
      </c>
      <c r="F4493" s="266"/>
      <c r="G4493" s="261" t="s">
        <v>24003</v>
      </c>
      <c r="H4493" s="262" t="s">
        <v>10393</v>
      </c>
      <c r="I4493" s="263" t="s">
        <v>737</v>
      </c>
      <c r="J4493" s="264" t="s">
        <v>24002</v>
      </c>
      <c r="K4493" s="264" t="s">
        <v>24004</v>
      </c>
    </row>
    <row r="4494" spans="1:11" ht="38.25" x14ac:dyDescent="0.2">
      <c r="A4494" s="261">
        <v>94332</v>
      </c>
      <c r="B4494" s="262" t="s">
        <v>10394</v>
      </c>
      <c r="C4494" s="263" t="s">
        <v>737</v>
      </c>
      <c r="D4494" s="264" t="s">
        <v>24005</v>
      </c>
      <c r="F4494" s="266"/>
      <c r="G4494" s="261" t="s">
        <v>24006</v>
      </c>
      <c r="H4494" s="262" t="s">
        <v>10394</v>
      </c>
      <c r="I4494" s="263" t="s">
        <v>737</v>
      </c>
      <c r="J4494" s="264" t="s">
        <v>24005</v>
      </c>
      <c r="K4494" s="264" t="s">
        <v>24007</v>
      </c>
    </row>
    <row r="4495" spans="1:11" ht="38.25" x14ac:dyDescent="0.2">
      <c r="A4495" s="261">
        <v>94333</v>
      </c>
      <c r="B4495" s="262" t="s">
        <v>10395</v>
      </c>
      <c r="C4495" s="263" t="s">
        <v>737</v>
      </c>
      <c r="D4495" s="264" t="s">
        <v>19457</v>
      </c>
      <c r="F4495" s="266"/>
      <c r="G4495" s="261" t="s">
        <v>24008</v>
      </c>
      <c r="H4495" s="262" t="s">
        <v>10395</v>
      </c>
      <c r="I4495" s="263" t="s">
        <v>737</v>
      </c>
      <c r="J4495" s="264" t="s">
        <v>19457</v>
      </c>
      <c r="K4495" s="264" t="s">
        <v>24009</v>
      </c>
    </row>
    <row r="4496" spans="1:11" ht="38.25" x14ac:dyDescent="0.2">
      <c r="A4496" s="261">
        <v>94338</v>
      </c>
      <c r="B4496" s="262" t="s">
        <v>10397</v>
      </c>
      <c r="C4496" s="263" t="s">
        <v>737</v>
      </c>
      <c r="D4496" s="264" t="s">
        <v>10525</v>
      </c>
      <c r="F4496" s="266"/>
      <c r="G4496" s="261" t="s">
        <v>24010</v>
      </c>
      <c r="H4496" s="262" t="s">
        <v>10397</v>
      </c>
      <c r="I4496" s="263" t="s">
        <v>737</v>
      </c>
      <c r="J4496" s="264" t="s">
        <v>10525</v>
      </c>
      <c r="K4496" s="264" t="s">
        <v>13916</v>
      </c>
    </row>
    <row r="4497" spans="1:11" ht="38.25" x14ac:dyDescent="0.2">
      <c r="A4497" s="261">
        <v>94339</v>
      </c>
      <c r="B4497" s="262" t="s">
        <v>10398</v>
      </c>
      <c r="C4497" s="263" t="s">
        <v>737</v>
      </c>
      <c r="D4497" s="264" t="s">
        <v>10575</v>
      </c>
      <c r="F4497" s="266"/>
      <c r="G4497" s="261" t="s">
        <v>24011</v>
      </c>
      <c r="H4497" s="262" t="s">
        <v>10398</v>
      </c>
      <c r="I4497" s="263" t="s">
        <v>737</v>
      </c>
      <c r="J4497" s="264" t="s">
        <v>10575</v>
      </c>
      <c r="K4497" s="264" t="s">
        <v>24012</v>
      </c>
    </row>
    <row r="4498" spans="1:11" ht="38.25" x14ac:dyDescent="0.2">
      <c r="A4498" s="261">
        <v>94340</v>
      </c>
      <c r="B4498" s="262" t="s">
        <v>10399</v>
      </c>
      <c r="C4498" s="263" t="s">
        <v>737</v>
      </c>
      <c r="D4498" s="264" t="s">
        <v>21719</v>
      </c>
      <c r="F4498" s="266"/>
      <c r="G4498" s="261" t="s">
        <v>24013</v>
      </c>
      <c r="H4498" s="262" t="s">
        <v>10399</v>
      </c>
      <c r="I4498" s="263" t="s">
        <v>737</v>
      </c>
      <c r="J4498" s="264" t="s">
        <v>21719</v>
      </c>
      <c r="K4498" s="264" t="s">
        <v>22420</v>
      </c>
    </row>
    <row r="4499" spans="1:11" ht="38.25" x14ac:dyDescent="0.2">
      <c r="A4499" s="261">
        <v>94341</v>
      </c>
      <c r="B4499" s="262" t="s">
        <v>10400</v>
      </c>
      <c r="C4499" s="263" t="s">
        <v>737</v>
      </c>
      <c r="D4499" s="264" t="s">
        <v>24014</v>
      </c>
      <c r="F4499" s="266"/>
      <c r="G4499" s="261" t="s">
        <v>24015</v>
      </c>
      <c r="H4499" s="262" t="s">
        <v>10400</v>
      </c>
      <c r="I4499" s="263" t="s">
        <v>737</v>
      </c>
      <c r="J4499" s="264" t="s">
        <v>24014</v>
      </c>
      <c r="K4499" s="264" t="s">
        <v>9192</v>
      </c>
    </row>
    <row r="4500" spans="1:11" ht="12.75" x14ac:dyDescent="0.2">
      <c r="A4500" s="261">
        <v>94342</v>
      </c>
      <c r="B4500" s="262" t="s">
        <v>10401</v>
      </c>
      <c r="C4500" s="263" t="s">
        <v>737</v>
      </c>
      <c r="D4500" s="264" t="s">
        <v>24016</v>
      </c>
      <c r="F4500" s="266"/>
      <c r="G4500" s="261" t="s">
        <v>24017</v>
      </c>
      <c r="H4500" s="262" t="s">
        <v>10401</v>
      </c>
      <c r="I4500" s="263" t="s">
        <v>737</v>
      </c>
      <c r="J4500" s="264" t="s">
        <v>24016</v>
      </c>
      <c r="K4500" s="264" t="s">
        <v>13892</v>
      </c>
    </row>
    <row r="4501" spans="1:11" ht="25.5" x14ac:dyDescent="0.2">
      <c r="A4501" s="261">
        <v>96385</v>
      </c>
      <c r="B4501" s="262" t="s">
        <v>10402</v>
      </c>
      <c r="C4501" s="263" t="s">
        <v>737</v>
      </c>
      <c r="D4501" s="264" t="s">
        <v>10470</v>
      </c>
      <c r="F4501" s="266"/>
      <c r="G4501" s="261" t="s">
        <v>24018</v>
      </c>
      <c r="H4501" s="262" t="s">
        <v>10402</v>
      </c>
      <c r="I4501" s="263" t="s">
        <v>737</v>
      </c>
      <c r="J4501" s="264" t="s">
        <v>10470</v>
      </c>
      <c r="K4501" s="264" t="s">
        <v>20032</v>
      </c>
    </row>
    <row r="4502" spans="1:11" ht="25.5" x14ac:dyDescent="0.2">
      <c r="A4502" s="261">
        <v>96386</v>
      </c>
      <c r="B4502" s="262" t="s">
        <v>10404</v>
      </c>
      <c r="C4502" s="263" t="s">
        <v>737</v>
      </c>
      <c r="D4502" s="264" t="s">
        <v>5695</v>
      </c>
      <c r="F4502" s="266"/>
      <c r="G4502" s="261" t="s">
        <v>24019</v>
      </c>
      <c r="H4502" s="262" t="s">
        <v>10404</v>
      </c>
      <c r="I4502" s="263" t="s">
        <v>737</v>
      </c>
      <c r="J4502" s="264" t="s">
        <v>5695</v>
      </c>
      <c r="K4502" s="264" t="s">
        <v>7178</v>
      </c>
    </row>
    <row r="4503" spans="1:11" ht="12.75" x14ac:dyDescent="0.2">
      <c r="A4503" s="261">
        <v>83346</v>
      </c>
      <c r="B4503" s="262" t="s">
        <v>10405</v>
      </c>
      <c r="C4503" s="263" t="s">
        <v>737</v>
      </c>
      <c r="D4503" s="264" t="s">
        <v>4904</v>
      </c>
      <c r="F4503" s="266"/>
      <c r="G4503" s="261" t="s">
        <v>24020</v>
      </c>
      <c r="H4503" s="262" t="s">
        <v>10405</v>
      </c>
      <c r="I4503" s="263" t="s">
        <v>737</v>
      </c>
      <c r="J4503" s="264" t="s">
        <v>4904</v>
      </c>
      <c r="K4503" s="264" t="s">
        <v>5666</v>
      </c>
    </row>
    <row r="4504" spans="1:11" ht="38.25" x14ac:dyDescent="0.2">
      <c r="A4504" s="261">
        <v>93360</v>
      </c>
      <c r="B4504" s="262" t="s">
        <v>10406</v>
      </c>
      <c r="C4504" s="263" t="s">
        <v>737</v>
      </c>
      <c r="D4504" s="264" t="s">
        <v>12625</v>
      </c>
      <c r="F4504" s="266"/>
      <c r="G4504" s="261" t="s">
        <v>24021</v>
      </c>
      <c r="H4504" s="262" t="s">
        <v>10406</v>
      </c>
      <c r="I4504" s="263" t="s">
        <v>737</v>
      </c>
      <c r="J4504" s="264" t="s">
        <v>12625</v>
      </c>
      <c r="K4504" s="264" t="s">
        <v>8735</v>
      </c>
    </row>
    <row r="4505" spans="1:11" ht="38.25" x14ac:dyDescent="0.2">
      <c r="A4505" s="261">
        <v>93361</v>
      </c>
      <c r="B4505" s="262" t="s">
        <v>10407</v>
      </c>
      <c r="C4505" s="263" t="s">
        <v>737</v>
      </c>
      <c r="D4505" s="264" t="s">
        <v>20712</v>
      </c>
      <c r="F4505" s="266"/>
      <c r="G4505" s="261" t="s">
        <v>24022</v>
      </c>
      <c r="H4505" s="262" t="s">
        <v>10407</v>
      </c>
      <c r="I4505" s="263" t="s">
        <v>737</v>
      </c>
      <c r="J4505" s="264" t="s">
        <v>20712</v>
      </c>
      <c r="K4505" s="264" t="s">
        <v>4713</v>
      </c>
    </row>
    <row r="4506" spans="1:11" ht="38.25" x14ac:dyDescent="0.2">
      <c r="A4506" s="261">
        <v>93362</v>
      </c>
      <c r="B4506" s="262" t="s">
        <v>10408</v>
      </c>
      <c r="C4506" s="263" t="s">
        <v>737</v>
      </c>
      <c r="D4506" s="264" t="s">
        <v>20627</v>
      </c>
      <c r="F4506" s="266"/>
      <c r="G4506" s="261" t="s">
        <v>24023</v>
      </c>
      <c r="H4506" s="262" t="s">
        <v>10408</v>
      </c>
      <c r="I4506" s="263" t="s">
        <v>737</v>
      </c>
      <c r="J4506" s="264" t="s">
        <v>20627</v>
      </c>
      <c r="K4506" s="264" t="s">
        <v>8991</v>
      </c>
    </row>
    <row r="4507" spans="1:11" ht="38.25" x14ac:dyDescent="0.2">
      <c r="A4507" s="261">
        <v>93363</v>
      </c>
      <c r="B4507" s="262" t="s">
        <v>10409</v>
      </c>
      <c r="C4507" s="263" t="s">
        <v>737</v>
      </c>
      <c r="D4507" s="264" t="s">
        <v>8329</v>
      </c>
      <c r="F4507" s="266"/>
      <c r="G4507" s="261" t="s">
        <v>24024</v>
      </c>
      <c r="H4507" s="262" t="s">
        <v>10409</v>
      </c>
      <c r="I4507" s="263" t="s">
        <v>737</v>
      </c>
      <c r="J4507" s="264" t="s">
        <v>8329</v>
      </c>
      <c r="K4507" s="264" t="s">
        <v>8554</v>
      </c>
    </row>
    <row r="4508" spans="1:11" ht="38.25" x14ac:dyDescent="0.2">
      <c r="A4508" s="261">
        <v>93364</v>
      </c>
      <c r="B4508" s="262" t="s">
        <v>10411</v>
      </c>
      <c r="C4508" s="263" t="s">
        <v>737</v>
      </c>
      <c r="D4508" s="264" t="s">
        <v>7112</v>
      </c>
      <c r="F4508" s="266"/>
      <c r="G4508" s="261" t="s">
        <v>24025</v>
      </c>
      <c r="H4508" s="262" t="s">
        <v>10411</v>
      </c>
      <c r="I4508" s="263" t="s">
        <v>737</v>
      </c>
      <c r="J4508" s="264" t="s">
        <v>7112</v>
      </c>
      <c r="K4508" s="264" t="s">
        <v>8486</v>
      </c>
    </row>
    <row r="4509" spans="1:11" ht="38.25" x14ac:dyDescent="0.2">
      <c r="A4509" s="261">
        <v>93365</v>
      </c>
      <c r="B4509" s="262" t="s">
        <v>10413</v>
      </c>
      <c r="C4509" s="263" t="s">
        <v>737</v>
      </c>
      <c r="D4509" s="264" t="s">
        <v>8493</v>
      </c>
      <c r="F4509" s="266"/>
      <c r="G4509" s="261" t="s">
        <v>24026</v>
      </c>
      <c r="H4509" s="262" t="s">
        <v>10413</v>
      </c>
      <c r="I4509" s="263" t="s">
        <v>737</v>
      </c>
      <c r="J4509" s="264" t="s">
        <v>8493</v>
      </c>
      <c r="K4509" s="264" t="s">
        <v>10128</v>
      </c>
    </row>
    <row r="4510" spans="1:11" ht="38.25" x14ac:dyDescent="0.2">
      <c r="A4510" s="261">
        <v>93366</v>
      </c>
      <c r="B4510" s="262" t="s">
        <v>10414</v>
      </c>
      <c r="C4510" s="263" t="s">
        <v>737</v>
      </c>
      <c r="D4510" s="264" t="s">
        <v>11534</v>
      </c>
      <c r="F4510" s="266"/>
      <c r="G4510" s="261" t="s">
        <v>24027</v>
      </c>
      <c r="H4510" s="262" t="s">
        <v>10414</v>
      </c>
      <c r="I4510" s="263" t="s">
        <v>737</v>
      </c>
      <c r="J4510" s="264" t="s">
        <v>11534</v>
      </c>
      <c r="K4510" s="264" t="s">
        <v>12912</v>
      </c>
    </row>
    <row r="4511" spans="1:11" ht="38.25" x14ac:dyDescent="0.2">
      <c r="A4511" s="261">
        <v>93367</v>
      </c>
      <c r="B4511" s="262" t="s">
        <v>10415</v>
      </c>
      <c r="C4511" s="263" t="s">
        <v>737</v>
      </c>
      <c r="D4511" s="264" t="s">
        <v>21696</v>
      </c>
      <c r="F4511" s="266"/>
      <c r="G4511" s="261" t="s">
        <v>24028</v>
      </c>
      <c r="H4511" s="262" t="s">
        <v>10415</v>
      </c>
      <c r="I4511" s="263" t="s">
        <v>737</v>
      </c>
      <c r="J4511" s="264" t="s">
        <v>21696</v>
      </c>
      <c r="K4511" s="264" t="s">
        <v>13873</v>
      </c>
    </row>
    <row r="4512" spans="1:11" ht="38.25" x14ac:dyDescent="0.2">
      <c r="A4512" s="261">
        <v>93368</v>
      </c>
      <c r="B4512" s="262" t="s">
        <v>10416</v>
      </c>
      <c r="C4512" s="263" t="s">
        <v>737</v>
      </c>
      <c r="D4512" s="264" t="s">
        <v>10269</v>
      </c>
      <c r="F4512" s="266"/>
      <c r="G4512" s="261" t="s">
        <v>24029</v>
      </c>
      <c r="H4512" s="262" t="s">
        <v>10416</v>
      </c>
      <c r="I4512" s="263" t="s">
        <v>737</v>
      </c>
      <c r="J4512" s="264" t="s">
        <v>10269</v>
      </c>
      <c r="K4512" s="264" t="s">
        <v>12521</v>
      </c>
    </row>
    <row r="4513" spans="1:11" ht="38.25" x14ac:dyDescent="0.2">
      <c r="A4513" s="261">
        <v>93369</v>
      </c>
      <c r="B4513" s="262" t="s">
        <v>10417</v>
      </c>
      <c r="C4513" s="263" t="s">
        <v>737</v>
      </c>
      <c r="D4513" s="264" t="s">
        <v>13304</v>
      </c>
      <c r="F4513" s="266"/>
      <c r="G4513" s="261" t="s">
        <v>24030</v>
      </c>
      <c r="H4513" s="262" t="s">
        <v>10417</v>
      </c>
      <c r="I4513" s="263" t="s">
        <v>737</v>
      </c>
      <c r="J4513" s="264" t="s">
        <v>13304</v>
      </c>
      <c r="K4513" s="264" t="s">
        <v>8406</v>
      </c>
    </row>
    <row r="4514" spans="1:11" ht="38.25" x14ac:dyDescent="0.2">
      <c r="A4514" s="261">
        <v>93370</v>
      </c>
      <c r="B4514" s="262" t="s">
        <v>10418</v>
      </c>
      <c r="C4514" s="263" t="s">
        <v>737</v>
      </c>
      <c r="D4514" s="264" t="s">
        <v>12469</v>
      </c>
      <c r="F4514" s="266"/>
      <c r="G4514" s="261" t="s">
        <v>24031</v>
      </c>
      <c r="H4514" s="262" t="s">
        <v>10418</v>
      </c>
      <c r="I4514" s="263" t="s">
        <v>737</v>
      </c>
      <c r="J4514" s="264" t="s">
        <v>12469</v>
      </c>
      <c r="K4514" s="264" t="s">
        <v>9131</v>
      </c>
    </row>
    <row r="4515" spans="1:11" ht="38.25" x14ac:dyDescent="0.2">
      <c r="A4515" s="261">
        <v>93371</v>
      </c>
      <c r="B4515" s="262" t="s">
        <v>10419</v>
      </c>
      <c r="C4515" s="263" t="s">
        <v>737</v>
      </c>
      <c r="D4515" s="264" t="s">
        <v>5409</v>
      </c>
      <c r="F4515" s="266"/>
      <c r="G4515" s="261" t="s">
        <v>24032</v>
      </c>
      <c r="H4515" s="262" t="s">
        <v>10419</v>
      </c>
      <c r="I4515" s="263" t="s">
        <v>737</v>
      </c>
      <c r="J4515" s="264" t="s">
        <v>5409</v>
      </c>
      <c r="K4515" s="264" t="s">
        <v>9104</v>
      </c>
    </row>
    <row r="4516" spans="1:11" ht="38.25" x14ac:dyDescent="0.2">
      <c r="A4516" s="261">
        <v>93372</v>
      </c>
      <c r="B4516" s="262" t="s">
        <v>10421</v>
      </c>
      <c r="C4516" s="263" t="s">
        <v>737</v>
      </c>
      <c r="D4516" s="264" t="s">
        <v>7533</v>
      </c>
      <c r="F4516" s="266"/>
      <c r="G4516" s="261" t="s">
        <v>24033</v>
      </c>
      <c r="H4516" s="262" t="s">
        <v>10421</v>
      </c>
      <c r="I4516" s="263" t="s">
        <v>737</v>
      </c>
      <c r="J4516" s="264" t="s">
        <v>7533</v>
      </c>
      <c r="K4516" s="264" t="s">
        <v>5541</v>
      </c>
    </row>
    <row r="4517" spans="1:11" ht="38.25" x14ac:dyDescent="0.2">
      <c r="A4517" s="261">
        <v>93373</v>
      </c>
      <c r="B4517" s="262" t="s">
        <v>10422</v>
      </c>
      <c r="C4517" s="263" t="s">
        <v>737</v>
      </c>
      <c r="D4517" s="264" t="s">
        <v>7228</v>
      </c>
      <c r="F4517" s="266"/>
      <c r="G4517" s="261" t="s">
        <v>24034</v>
      </c>
      <c r="H4517" s="262" t="s">
        <v>10422</v>
      </c>
      <c r="I4517" s="263" t="s">
        <v>737</v>
      </c>
      <c r="J4517" s="264" t="s">
        <v>7228</v>
      </c>
      <c r="K4517" s="264" t="s">
        <v>7135</v>
      </c>
    </row>
    <row r="4518" spans="1:11" ht="38.25" x14ac:dyDescent="0.2">
      <c r="A4518" s="261">
        <v>93374</v>
      </c>
      <c r="B4518" s="262" t="s">
        <v>10423</v>
      </c>
      <c r="C4518" s="263" t="s">
        <v>737</v>
      </c>
      <c r="D4518" s="264" t="s">
        <v>9142</v>
      </c>
      <c r="F4518" s="266"/>
      <c r="G4518" s="261" t="s">
        <v>24035</v>
      </c>
      <c r="H4518" s="262" t="s">
        <v>10423</v>
      </c>
      <c r="I4518" s="263" t="s">
        <v>737</v>
      </c>
      <c r="J4518" s="264" t="s">
        <v>9142</v>
      </c>
      <c r="K4518" s="264" t="s">
        <v>12830</v>
      </c>
    </row>
    <row r="4519" spans="1:11" ht="38.25" x14ac:dyDescent="0.2">
      <c r="A4519" s="261">
        <v>93375</v>
      </c>
      <c r="B4519" s="262" t="s">
        <v>10424</v>
      </c>
      <c r="C4519" s="263" t="s">
        <v>737</v>
      </c>
      <c r="D4519" s="264" t="s">
        <v>13624</v>
      </c>
      <c r="F4519" s="266"/>
      <c r="G4519" s="261" t="s">
        <v>24036</v>
      </c>
      <c r="H4519" s="262" t="s">
        <v>10424</v>
      </c>
      <c r="I4519" s="263" t="s">
        <v>737</v>
      </c>
      <c r="J4519" s="264" t="s">
        <v>13624</v>
      </c>
      <c r="K4519" s="264" t="s">
        <v>9749</v>
      </c>
    </row>
    <row r="4520" spans="1:11" ht="38.25" x14ac:dyDescent="0.2">
      <c r="A4520" s="261">
        <v>93376</v>
      </c>
      <c r="B4520" s="262" t="s">
        <v>10426</v>
      </c>
      <c r="C4520" s="263" t="s">
        <v>737</v>
      </c>
      <c r="D4520" s="264" t="s">
        <v>7461</v>
      </c>
      <c r="F4520" s="266"/>
      <c r="G4520" s="261" t="s">
        <v>24037</v>
      </c>
      <c r="H4520" s="262" t="s">
        <v>10426</v>
      </c>
      <c r="I4520" s="263" t="s">
        <v>737</v>
      </c>
      <c r="J4520" s="264" t="s">
        <v>7461</v>
      </c>
      <c r="K4520" s="264" t="s">
        <v>7561</v>
      </c>
    </row>
    <row r="4521" spans="1:11" ht="38.25" x14ac:dyDescent="0.2">
      <c r="A4521" s="261">
        <v>93377</v>
      </c>
      <c r="B4521" s="262" t="s">
        <v>10427</v>
      </c>
      <c r="C4521" s="263" t="s">
        <v>737</v>
      </c>
      <c r="D4521" s="264" t="s">
        <v>12935</v>
      </c>
      <c r="F4521" s="266"/>
      <c r="G4521" s="261" t="s">
        <v>24038</v>
      </c>
      <c r="H4521" s="262" t="s">
        <v>10427</v>
      </c>
      <c r="I4521" s="263" t="s">
        <v>737</v>
      </c>
      <c r="J4521" s="264" t="s">
        <v>12935</v>
      </c>
      <c r="K4521" s="264" t="s">
        <v>5725</v>
      </c>
    </row>
    <row r="4522" spans="1:11" ht="38.25" x14ac:dyDescent="0.2">
      <c r="A4522" s="261">
        <v>93378</v>
      </c>
      <c r="B4522" s="262" t="s">
        <v>10428</v>
      </c>
      <c r="C4522" s="263" t="s">
        <v>737</v>
      </c>
      <c r="D4522" s="264" t="s">
        <v>4784</v>
      </c>
      <c r="F4522" s="266"/>
      <c r="G4522" s="261" t="s">
        <v>24039</v>
      </c>
      <c r="H4522" s="262" t="s">
        <v>10428</v>
      </c>
      <c r="I4522" s="263" t="s">
        <v>737</v>
      </c>
      <c r="J4522" s="264" t="s">
        <v>4784</v>
      </c>
      <c r="K4522" s="264" t="s">
        <v>12826</v>
      </c>
    </row>
    <row r="4523" spans="1:11" ht="38.25" x14ac:dyDescent="0.2">
      <c r="A4523" s="261">
        <v>93379</v>
      </c>
      <c r="B4523" s="262" t="s">
        <v>10429</v>
      </c>
      <c r="C4523" s="263" t="s">
        <v>737</v>
      </c>
      <c r="D4523" s="264" t="s">
        <v>4426</v>
      </c>
      <c r="F4523" s="266"/>
      <c r="G4523" s="261" t="s">
        <v>24040</v>
      </c>
      <c r="H4523" s="262" t="s">
        <v>10429</v>
      </c>
      <c r="I4523" s="263" t="s">
        <v>737</v>
      </c>
      <c r="J4523" s="264" t="s">
        <v>4426</v>
      </c>
      <c r="K4523" s="264" t="s">
        <v>14903</v>
      </c>
    </row>
    <row r="4524" spans="1:11" ht="38.25" x14ac:dyDescent="0.2">
      <c r="A4524" s="261">
        <v>93380</v>
      </c>
      <c r="B4524" s="262" t="s">
        <v>10431</v>
      </c>
      <c r="C4524" s="263" t="s">
        <v>737</v>
      </c>
      <c r="D4524" s="264" t="s">
        <v>12938</v>
      </c>
      <c r="F4524" s="266"/>
      <c r="G4524" s="261" t="s">
        <v>24041</v>
      </c>
      <c r="H4524" s="262" t="s">
        <v>10431</v>
      </c>
      <c r="I4524" s="263" t="s">
        <v>737</v>
      </c>
      <c r="J4524" s="264" t="s">
        <v>12938</v>
      </c>
      <c r="K4524" s="264" t="s">
        <v>7019</v>
      </c>
    </row>
    <row r="4525" spans="1:11" ht="38.25" x14ac:dyDescent="0.2">
      <c r="A4525" s="261">
        <v>93381</v>
      </c>
      <c r="B4525" s="262" t="s">
        <v>10433</v>
      </c>
      <c r="C4525" s="263" t="s">
        <v>737</v>
      </c>
      <c r="D4525" s="264" t="s">
        <v>7211</v>
      </c>
      <c r="F4525" s="266"/>
      <c r="G4525" s="267" t="s">
        <v>24042</v>
      </c>
      <c r="H4525" s="262" t="s">
        <v>10433</v>
      </c>
      <c r="I4525" s="263" t="s">
        <v>737</v>
      </c>
      <c r="J4525" s="264" t="s">
        <v>7211</v>
      </c>
      <c r="K4525" s="264" t="s">
        <v>14130</v>
      </c>
    </row>
    <row r="4526" spans="1:11" ht="12.75" x14ac:dyDescent="0.2">
      <c r="A4526" s="261">
        <v>93382</v>
      </c>
      <c r="B4526" s="262" t="s">
        <v>10434</v>
      </c>
      <c r="C4526" s="263" t="s">
        <v>737</v>
      </c>
      <c r="D4526" s="264" t="s">
        <v>21656</v>
      </c>
      <c r="F4526" s="266"/>
      <c r="G4526" s="267" t="s">
        <v>24043</v>
      </c>
      <c r="H4526" s="262" t="s">
        <v>10434</v>
      </c>
      <c r="I4526" s="263" t="s">
        <v>737</v>
      </c>
      <c r="J4526" s="264" t="s">
        <v>21656</v>
      </c>
      <c r="K4526" s="264" t="s">
        <v>14838</v>
      </c>
    </row>
    <row r="4527" spans="1:11" ht="12.75" x14ac:dyDescent="0.2">
      <c r="A4527" s="261">
        <v>96995</v>
      </c>
      <c r="B4527" s="262" t="s">
        <v>10436</v>
      </c>
      <c r="C4527" s="263" t="s">
        <v>737</v>
      </c>
      <c r="D4527" s="264" t="s">
        <v>4659</v>
      </c>
      <c r="F4527" s="266"/>
      <c r="G4527" s="267" t="s">
        <v>24044</v>
      </c>
      <c r="H4527" s="262" t="s">
        <v>10436</v>
      </c>
      <c r="I4527" s="263" t="s">
        <v>737</v>
      </c>
      <c r="J4527" s="264" t="s">
        <v>4659</v>
      </c>
      <c r="K4527" s="264" t="s">
        <v>24045</v>
      </c>
    </row>
    <row r="4528" spans="1:11" ht="12.75" x14ac:dyDescent="0.2">
      <c r="A4528" s="261">
        <v>72838</v>
      </c>
      <c r="B4528" s="262" t="s">
        <v>10438</v>
      </c>
      <c r="C4528" s="263" t="s">
        <v>10439</v>
      </c>
      <c r="D4528" s="264" t="s">
        <v>5238</v>
      </c>
      <c r="F4528" s="266"/>
      <c r="G4528" s="267" t="s">
        <v>24046</v>
      </c>
      <c r="H4528" s="262" t="s">
        <v>10438</v>
      </c>
      <c r="I4528" s="263" t="s">
        <v>10439</v>
      </c>
      <c r="J4528" s="264" t="s">
        <v>5238</v>
      </c>
      <c r="K4528" s="264" t="s">
        <v>5565</v>
      </c>
    </row>
    <row r="4529" spans="1:11" ht="12.75" x14ac:dyDescent="0.2">
      <c r="A4529" s="261">
        <v>72839</v>
      </c>
      <c r="B4529" s="262" t="s">
        <v>10440</v>
      </c>
      <c r="C4529" s="263" t="s">
        <v>10439</v>
      </c>
      <c r="D4529" s="264" t="s">
        <v>5219</v>
      </c>
      <c r="F4529" s="266"/>
      <c r="G4529" s="261" t="s">
        <v>24047</v>
      </c>
      <c r="H4529" s="262" t="s">
        <v>10440</v>
      </c>
      <c r="I4529" s="263" t="s">
        <v>10439</v>
      </c>
      <c r="J4529" s="264" t="s">
        <v>5219</v>
      </c>
      <c r="K4529" s="264" t="s">
        <v>5580</v>
      </c>
    </row>
    <row r="4530" spans="1:11" ht="12.75" x14ac:dyDescent="0.2">
      <c r="A4530" s="261">
        <v>72840</v>
      </c>
      <c r="B4530" s="262" t="s">
        <v>10441</v>
      </c>
      <c r="C4530" s="263" t="s">
        <v>10439</v>
      </c>
      <c r="D4530" s="264" t="s">
        <v>4884</v>
      </c>
      <c r="F4530" s="266"/>
      <c r="G4530" s="261" t="s">
        <v>24048</v>
      </c>
      <c r="H4530" s="262" t="s">
        <v>10441</v>
      </c>
      <c r="I4530" s="263" t="s">
        <v>10439</v>
      </c>
      <c r="J4530" s="264" t="s">
        <v>4884</v>
      </c>
      <c r="K4530" s="264" t="s">
        <v>5212</v>
      </c>
    </row>
    <row r="4531" spans="1:11" ht="12.75" x14ac:dyDescent="0.2">
      <c r="A4531" s="261">
        <v>72841</v>
      </c>
      <c r="B4531" s="262" t="s">
        <v>10442</v>
      </c>
      <c r="C4531" s="263" t="s">
        <v>10439</v>
      </c>
      <c r="D4531" s="264" t="s">
        <v>5687</v>
      </c>
      <c r="F4531" s="266"/>
      <c r="G4531" s="261" t="s">
        <v>24049</v>
      </c>
      <c r="H4531" s="262" t="s">
        <v>10442</v>
      </c>
      <c r="I4531" s="263" t="s">
        <v>10439</v>
      </c>
      <c r="J4531" s="264" t="s">
        <v>5687</v>
      </c>
      <c r="K4531" s="264" t="s">
        <v>4810</v>
      </c>
    </row>
    <row r="4532" spans="1:11" ht="12.75" x14ac:dyDescent="0.2">
      <c r="A4532" s="261">
        <v>72842</v>
      </c>
      <c r="B4532" s="262" t="s">
        <v>10444</v>
      </c>
      <c r="C4532" s="263" t="s">
        <v>10439</v>
      </c>
      <c r="D4532" s="264" t="s">
        <v>5238</v>
      </c>
      <c r="F4532" s="266"/>
      <c r="G4532" s="261" t="s">
        <v>24050</v>
      </c>
      <c r="H4532" s="262" t="s">
        <v>10444</v>
      </c>
      <c r="I4532" s="263" t="s">
        <v>10439</v>
      </c>
      <c r="J4532" s="264" t="s">
        <v>5238</v>
      </c>
      <c r="K4532" s="264" t="s">
        <v>5565</v>
      </c>
    </row>
    <row r="4533" spans="1:11" ht="12.75" x14ac:dyDescent="0.2">
      <c r="A4533" s="261">
        <v>72843</v>
      </c>
      <c r="B4533" s="262" t="s">
        <v>10445</v>
      </c>
      <c r="C4533" s="263" t="s">
        <v>10439</v>
      </c>
      <c r="D4533" s="264" t="s">
        <v>4516</v>
      </c>
      <c r="F4533" s="266"/>
      <c r="G4533" s="261" t="s">
        <v>24051</v>
      </c>
      <c r="H4533" s="262" t="s">
        <v>10445</v>
      </c>
      <c r="I4533" s="263" t="s">
        <v>10439</v>
      </c>
      <c r="J4533" s="264" t="s">
        <v>4516</v>
      </c>
      <c r="K4533" s="264" t="s">
        <v>4407</v>
      </c>
    </row>
    <row r="4534" spans="1:11" ht="25.5" x14ac:dyDescent="0.2">
      <c r="A4534" s="261">
        <v>72844</v>
      </c>
      <c r="B4534" s="262" t="s">
        <v>10446</v>
      </c>
      <c r="C4534" s="263" t="s">
        <v>943</v>
      </c>
      <c r="D4534" s="264" t="s">
        <v>5007</v>
      </c>
      <c r="F4534" s="266"/>
      <c r="G4534" s="261" t="s">
        <v>24052</v>
      </c>
      <c r="H4534" s="262" t="s">
        <v>10446</v>
      </c>
      <c r="I4534" s="263" t="s">
        <v>943</v>
      </c>
      <c r="J4534" s="264" t="s">
        <v>5007</v>
      </c>
      <c r="K4534" s="264" t="s">
        <v>5244</v>
      </c>
    </row>
    <row r="4535" spans="1:11" ht="25.5" x14ac:dyDescent="0.2">
      <c r="A4535" s="261">
        <v>72845</v>
      </c>
      <c r="B4535" s="262" t="s">
        <v>10447</v>
      </c>
      <c r="C4535" s="263" t="s">
        <v>943</v>
      </c>
      <c r="D4535" s="264" t="s">
        <v>4962</v>
      </c>
      <c r="F4535" s="266"/>
      <c r="G4535" s="261" t="s">
        <v>24053</v>
      </c>
      <c r="H4535" s="262" t="s">
        <v>10447</v>
      </c>
      <c r="I4535" s="263" t="s">
        <v>943</v>
      </c>
      <c r="J4535" s="264" t="s">
        <v>4962</v>
      </c>
      <c r="K4535" s="264" t="s">
        <v>7641</v>
      </c>
    </row>
    <row r="4536" spans="1:11" ht="25.5" x14ac:dyDescent="0.2">
      <c r="A4536" s="261">
        <v>72846</v>
      </c>
      <c r="B4536" s="262" t="s">
        <v>10449</v>
      </c>
      <c r="C4536" s="263" t="s">
        <v>943</v>
      </c>
      <c r="D4536" s="264" t="s">
        <v>10483</v>
      </c>
      <c r="F4536" s="266"/>
      <c r="G4536" s="261" t="s">
        <v>24054</v>
      </c>
      <c r="H4536" s="262" t="s">
        <v>10449</v>
      </c>
      <c r="I4536" s="263" t="s">
        <v>943</v>
      </c>
      <c r="J4536" s="264" t="s">
        <v>10483</v>
      </c>
      <c r="K4536" s="264" t="s">
        <v>13296</v>
      </c>
    </row>
    <row r="4537" spans="1:11" ht="12.75" x14ac:dyDescent="0.2">
      <c r="A4537" s="261">
        <v>72847</v>
      </c>
      <c r="B4537" s="262" t="s">
        <v>10451</v>
      </c>
      <c r="C4537" s="263" t="s">
        <v>943</v>
      </c>
      <c r="D4537" s="264" t="s">
        <v>7080</v>
      </c>
      <c r="F4537" s="266"/>
      <c r="G4537" s="261" t="s">
        <v>24055</v>
      </c>
      <c r="H4537" s="262" t="s">
        <v>10451</v>
      </c>
      <c r="I4537" s="263" t="s">
        <v>943</v>
      </c>
      <c r="J4537" s="264" t="s">
        <v>7080</v>
      </c>
      <c r="K4537" s="264" t="s">
        <v>9643</v>
      </c>
    </row>
    <row r="4538" spans="1:11" ht="25.5" x14ac:dyDescent="0.2">
      <c r="A4538" s="261">
        <v>72848</v>
      </c>
      <c r="B4538" s="262" t="s">
        <v>10453</v>
      </c>
      <c r="C4538" s="263" t="s">
        <v>943</v>
      </c>
      <c r="D4538" s="264" t="s">
        <v>12537</v>
      </c>
      <c r="F4538" s="266"/>
      <c r="G4538" s="261" t="s">
        <v>24056</v>
      </c>
      <c r="H4538" s="262" t="s">
        <v>10453</v>
      </c>
      <c r="I4538" s="263" t="s">
        <v>943</v>
      </c>
      <c r="J4538" s="264" t="s">
        <v>12537</v>
      </c>
      <c r="K4538" s="264" t="s">
        <v>10903</v>
      </c>
    </row>
    <row r="4539" spans="1:11" ht="25.5" x14ac:dyDescent="0.2">
      <c r="A4539" s="261">
        <v>72849</v>
      </c>
      <c r="B4539" s="262" t="s">
        <v>10454</v>
      </c>
      <c r="C4539" s="263" t="s">
        <v>943</v>
      </c>
      <c r="D4539" s="264" t="s">
        <v>5558</v>
      </c>
      <c r="F4539" s="266"/>
      <c r="G4539" s="261" t="s">
        <v>24057</v>
      </c>
      <c r="H4539" s="262" t="s">
        <v>10454</v>
      </c>
      <c r="I4539" s="263" t="s">
        <v>943</v>
      </c>
      <c r="J4539" s="264" t="s">
        <v>5558</v>
      </c>
      <c r="K4539" s="264" t="s">
        <v>13044</v>
      </c>
    </row>
    <row r="4540" spans="1:11" ht="25.5" x14ac:dyDescent="0.2">
      <c r="A4540" s="261">
        <v>72850</v>
      </c>
      <c r="B4540" s="262" t="s">
        <v>10455</v>
      </c>
      <c r="C4540" s="263" t="s">
        <v>943</v>
      </c>
      <c r="D4540" s="264" t="s">
        <v>16155</v>
      </c>
      <c r="F4540" s="266"/>
      <c r="G4540" s="261" t="s">
        <v>24058</v>
      </c>
      <c r="H4540" s="262" t="s">
        <v>10455</v>
      </c>
      <c r="I4540" s="263" t="s">
        <v>943</v>
      </c>
      <c r="J4540" s="264" t="s">
        <v>16155</v>
      </c>
      <c r="K4540" s="264" t="s">
        <v>8775</v>
      </c>
    </row>
    <row r="4541" spans="1:11" ht="12.75" x14ac:dyDescent="0.2">
      <c r="A4541" s="261">
        <v>72882</v>
      </c>
      <c r="B4541" s="262" t="s">
        <v>10438</v>
      </c>
      <c r="C4541" s="263" t="s">
        <v>10456</v>
      </c>
      <c r="D4541" s="264" t="s">
        <v>5228</v>
      </c>
      <c r="F4541" s="266"/>
      <c r="G4541" s="261" t="s">
        <v>24059</v>
      </c>
      <c r="H4541" s="262" t="s">
        <v>10438</v>
      </c>
      <c r="I4541" s="263" t="s">
        <v>10456</v>
      </c>
      <c r="J4541" s="264" t="s">
        <v>5228</v>
      </c>
      <c r="K4541" s="264" t="s">
        <v>4376</v>
      </c>
    </row>
    <row r="4542" spans="1:11" ht="12.75" x14ac:dyDescent="0.2">
      <c r="A4542" s="261">
        <v>72883</v>
      </c>
      <c r="B4542" s="262" t="s">
        <v>10440</v>
      </c>
      <c r="C4542" s="263" t="s">
        <v>10456</v>
      </c>
      <c r="D4542" s="264" t="s">
        <v>5813</v>
      </c>
      <c r="F4542" s="266"/>
      <c r="G4542" s="261" t="s">
        <v>24060</v>
      </c>
      <c r="H4542" s="262" t="s">
        <v>10440</v>
      </c>
      <c r="I4542" s="263" t="s">
        <v>10456</v>
      </c>
      <c r="J4542" s="264" t="s">
        <v>5813</v>
      </c>
      <c r="K4542" s="264" t="s">
        <v>4409</v>
      </c>
    </row>
    <row r="4543" spans="1:11" ht="12.75" x14ac:dyDescent="0.2">
      <c r="A4543" s="261">
        <v>72884</v>
      </c>
      <c r="B4543" s="262" t="s">
        <v>10441</v>
      </c>
      <c r="C4543" s="263" t="s">
        <v>10456</v>
      </c>
      <c r="D4543" s="264" t="s">
        <v>5238</v>
      </c>
      <c r="F4543" s="266"/>
      <c r="G4543" s="261" t="s">
        <v>24061</v>
      </c>
      <c r="H4543" s="262" t="s">
        <v>10441</v>
      </c>
      <c r="I4543" s="263" t="s">
        <v>10456</v>
      </c>
      <c r="J4543" s="264" t="s">
        <v>5238</v>
      </c>
      <c r="K4543" s="264" t="s">
        <v>5565</v>
      </c>
    </row>
    <row r="4544" spans="1:11" ht="12.75" x14ac:dyDescent="0.2">
      <c r="A4544" s="261">
        <v>72885</v>
      </c>
      <c r="B4544" s="262" t="s">
        <v>10442</v>
      </c>
      <c r="C4544" s="263" t="s">
        <v>10456</v>
      </c>
      <c r="D4544" s="264" t="s">
        <v>7620</v>
      </c>
      <c r="F4544" s="266"/>
      <c r="G4544" s="261" t="s">
        <v>24062</v>
      </c>
      <c r="H4544" s="262" t="s">
        <v>10442</v>
      </c>
      <c r="I4544" s="263" t="s">
        <v>10456</v>
      </c>
      <c r="J4544" s="264" t="s">
        <v>7620</v>
      </c>
      <c r="K4544" s="264" t="s">
        <v>13072</v>
      </c>
    </row>
    <row r="4545" spans="1:11" ht="12.75" x14ac:dyDescent="0.2">
      <c r="A4545" s="261">
        <v>72886</v>
      </c>
      <c r="B4545" s="262" t="s">
        <v>10444</v>
      </c>
      <c r="C4545" s="263" t="s">
        <v>10456</v>
      </c>
      <c r="D4545" s="264" t="s">
        <v>10457</v>
      </c>
      <c r="F4545" s="266"/>
      <c r="G4545" s="261" t="s">
        <v>24063</v>
      </c>
      <c r="H4545" s="262" t="s">
        <v>10444</v>
      </c>
      <c r="I4545" s="263" t="s">
        <v>10456</v>
      </c>
      <c r="J4545" s="264" t="s">
        <v>10457</v>
      </c>
      <c r="K4545" s="264" t="s">
        <v>12498</v>
      </c>
    </row>
    <row r="4546" spans="1:11" ht="12.75" x14ac:dyDescent="0.2">
      <c r="A4546" s="261">
        <v>72887</v>
      </c>
      <c r="B4546" s="262" t="s">
        <v>10445</v>
      </c>
      <c r="C4546" s="263" t="s">
        <v>10456</v>
      </c>
      <c r="D4546" s="264" t="s">
        <v>5687</v>
      </c>
      <c r="F4546" s="266"/>
      <c r="G4546" s="261" t="s">
        <v>24064</v>
      </c>
      <c r="H4546" s="262" t="s">
        <v>10445</v>
      </c>
      <c r="I4546" s="263" t="s">
        <v>10456</v>
      </c>
      <c r="J4546" s="264" t="s">
        <v>5687</v>
      </c>
      <c r="K4546" s="264" t="s">
        <v>4810</v>
      </c>
    </row>
    <row r="4547" spans="1:11" ht="25.5" x14ac:dyDescent="0.2">
      <c r="A4547" s="261">
        <v>72888</v>
      </c>
      <c r="B4547" s="262" t="s">
        <v>10446</v>
      </c>
      <c r="C4547" s="263" t="s">
        <v>737</v>
      </c>
      <c r="D4547" s="264" t="s">
        <v>11833</v>
      </c>
      <c r="F4547" s="266"/>
      <c r="G4547" s="261" t="s">
        <v>24065</v>
      </c>
      <c r="H4547" s="262" t="s">
        <v>10446</v>
      </c>
      <c r="I4547" s="263" t="s">
        <v>737</v>
      </c>
      <c r="J4547" s="264" t="s">
        <v>11833</v>
      </c>
      <c r="K4547" s="264" t="s">
        <v>12154</v>
      </c>
    </row>
    <row r="4548" spans="1:11" ht="25.5" x14ac:dyDescent="0.2">
      <c r="A4548" s="261">
        <v>72890</v>
      </c>
      <c r="B4548" s="262" t="s">
        <v>10460</v>
      </c>
      <c r="C4548" s="263" t="s">
        <v>737</v>
      </c>
      <c r="D4548" s="264" t="s">
        <v>5376</v>
      </c>
      <c r="F4548" s="266"/>
      <c r="G4548" s="261" t="s">
        <v>24066</v>
      </c>
      <c r="H4548" s="262" t="s">
        <v>10460</v>
      </c>
      <c r="I4548" s="263" t="s">
        <v>737</v>
      </c>
      <c r="J4548" s="264" t="s">
        <v>5376</v>
      </c>
      <c r="K4548" s="264" t="s">
        <v>12706</v>
      </c>
    </row>
    <row r="4549" spans="1:11" ht="25.5" x14ac:dyDescent="0.2">
      <c r="A4549" s="261">
        <v>72891</v>
      </c>
      <c r="B4549" s="262" t="s">
        <v>10461</v>
      </c>
      <c r="C4549" s="263" t="s">
        <v>737</v>
      </c>
      <c r="D4549" s="264" t="s">
        <v>7189</v>
      </c>
      <c r="F4549" s="266"/>
      <c r="G4549" s="261" t="s">
        <v>24067</v>
      </c>
      <c r="H4549" s="262" t="s">
        <v>10461</v>
      </c>
      <c r="I4549" s="263" t="s">
        <v>737</v>
      </c>
      <c r="J4549" s="264" t="s">
        <v>7189</v>
      </c>
      <c r="K4549" s="264" t="s">
        <v>5044</v>
      </c>
    </row>
    <row r="4550" spans="1:11" ht="25.5" x14ac:dyDescent="0.2">
      <c r="A4550" s="261">
        <v>72892</v>
      </c>
      <c r="B4550" s="262" t="s">
        <v>10463</v>
      </c>
      <c r="C4550" s="263" t="s">
        <v>737</v>
      </c>
      <c r="D4550" s="264" t="s">
        <v>5095</v>
      </c>
      <c r="F4550" s="266"/>
      <c r="G4550" s="261" t="s">
        <v>24068</v>
      </c>
      <c r="H4550" s="262" t="s">
        <v>10463</v>
      </c>
      <c r="I4550" s="263" t="s">
        <v>737</v>
      </c>
      <c r="J4550" s="264" t="s">
        <v>5095</v>
      </c>
      <c r="K4550" s="264" t="s">
        <v>24069</v>
      </c>
    </row>
    <row r="4551" spans="1:11" ht="25.5" x14ac:dyDescent="0.2">
      <c r="A4551" s="261">
        <v>72893</v>
      </c>
      <c r="B4551" s="262" t="s">
        <v>10464</v>
      </c>
      <c r="C4551" s="263" t="s">
        <v>737</v>
      </c>
      <c r="D4551" s="264" t="s">
        <v>12501</v>
      </c>
      <c r="F4551" s="266"/>
      <c r="G4551" s="261" t="s">
        <v>24070</v>
      </c>
      <c r="H4551" s="262" t="s">
        <v>10464</v>
      </c>
      <c r="I4551" s="263" t="s">
        <v>737</v>
      </c>
      <c r="J4551" s="264" t="s">
        <v>12501</v>
      </c>
      <c r="K4551" s="264" t="s">
        <v>10499</v>
      </c>
    </row>
    <row r="4552" spans="1:11" ht="25.5" x14ac:dyDescent="0.2">
      <c r="A4552" s="261">
        <v>72894</v>
      </c>
      <c r="B4552" s="262" t="s">
        <v>10465</v>
      </c>
      <c r="C4552" s="263" t="s">
        <v>737</v>
      </c>
      <c r="D4552" s="264" t="s">
        <v>5524</v>
      </c>
      <c r="F4552" s="266"/>
      <c r="G4552" s="261" t="s">
        <v>24071</v>
      </c>
      <c r="H4552" s="262" t="s">
        <v>10465</v>
      </c>
      <c r="I4552" s="263" t="s">
        <v>737</v>
      </c>
      <c r="J4552" s="264" t="s">
        <v>5524</v>
      </c>
      <c r="K4552" s="264" t="s">
        <v>8644</v>
      </c>
    </row>
    <row r="4553" spans="1:11" ht="25.5" x14ac:dyDescent="0.2">
      <c r="A4553" s="261">
        <v>72895</v>
      </c>
      <c r="B4553" s="262" t="s">
        <v>10466</v>
      </c>
      <c r="C4553" s="263" t="s">
        <v>737</v>
      </c>
      <c r="D4553" s="264" t="s">
        <v>13928</v>
      </c>
      <c r="F4553" s="266"/>
      <c r="G4553" s="261" t="s">
        <v>24072</v>
      </c>
      <c r="H4553" s="262" t="s">
        <v>10466</v>
      </c>
      <c r="I4553" s="263" t="s">
        <v>737</v>
      </c>
      <c r="J4553" s="264" t="s">
        <v>13928</v>
      </c>
      <c r="K4553" s="264" t="s">
        <v>7417</v>
      </c>
    </row>
    <row r="4554" spans="1:11" ht="12.75" x14ac:dyDescent="0.2">
      <c r="A4554" s="261">
        <v>72897</v>
      </c>
      <c r="B4554" s="262" t="s">
        <v>10467</v>
      </c>
      <c r="C4554" s="263" t="s">
        <v>737</v>
      </c>
      <c r="D4554" s="264" t="s">
        <v>14295</v>
      </c>
      <c r="F4554" s="266"/>
      <c r="G4554" s="261" t="s">
        <v>24073</v>
      </c>
      <c r="H4554" s="262" t="s">
        <v>10467</v>
      </c>
      <c r="I4554" s="263" t="s">
        <v>737</v>
      </c>
      <c r="J4554" s="264" t="s">
        <v>14295</v>
      </c>
      <c r="K4554" s="264" t="s">
        <v>13755</v>
      </c>
    </row>
    <row r="4555" spans="1:11" ht="12.75" x14ac:dyDescent="0.2">
      <c r="A4555" s="261">
        <v>72898</v>
      </c>
      <c r="B4555" s="262" t="s">
        <v>10468</v>
      </c>
      <c r="C4555" s="263" t="s">
        <v>737</v>
      </c>
      <c r="D4555" s="264" t="s">
        <v>10483</v>
      </c>
      <c r="F4555" s="266"/>
      <c r="G4555" s="261" t="s">
        <v>24074</v>
      </c>
      <c r="H4555" s="262" t="s">
        <v>10468</v>
      </c>
      <c r="I4555" s="263" t="s">
        <v>737</v>
      </c>
      <c r="J4555" s="264" t="s">
        <v>10483</v>
      </c>
      <c r="K4555" s="264" t="s">
        <v>9090</v>
      </c>
    </row>
    <row r="4556" spans="1:11" ht="25.5" x14ac:dyDescent="0.2">
      <c r="A4556" s="261">
        <v>72899</v>
      </c>
      <c r="B4556" s="262" t="s">
        <v>10469</v>
      </c>
      <c r="C4556" s="263" t="s">
        <v>737</v>
      </c>
      <c r="D4556" s="264" t="s">
        <v>17845</v>
      </c>
      <c r="F4556" s="266"/>
      <c r="G4556" s="261" t="s">
        <v>24075</v>
      </c>
      <c r="H4556" s="262" t="s">
        <v>10469</v>
      </c>
      <c r="I4556" s="263" t="s">
        <v>737</v>
      </c>
      <c r="J4556" s="264" t="s">
        <v>17845</v>
      </c>
      <c r="K4556" s="264" t="s">
        <v>11285</v>
      </c>
    </row>
    <row r="4557" spans="1:11" ht="25.5" x14ac:dyDescent="0.2">
      <c r="A4557" s="261">
        <v>72900</v>
      </c>
      <c r="B4557" s="262" t="s">
        <v>10471</v>
      </c>
      <c r="C4557" s="263" t="s">
        <v>737</v>
      </c>
      <c r="D4557" s="264" t="s">
        <v>12797</v>
      </c>
      <c r="F4557" s="266"/>
      <c r="G4557" s="261" t="s">
        <v>24076</v>
      </c>
      <c r="H4557" s="262" t="s">
        <v>10471</v>
      </c>
      <c r="I4557" s="263" t="s">
        <v>737</v>
      </c>
      <c r="J4557" s="264" t="s">
        <v>12797</v>
      </c>
      <c r="K4557" s="264" t="s">
        <v>14134</v>
      </c>
    </row>
    <row r="4558" spans="1:11" ht="38.25" x14ac:dyDescent="0.2">
      <c r="A4558" s="268" t="s">
        <v>10473</v>
      </c>
      <c r="B4558" s="262" t="s">
        <v>10474</v>
      </c>
      <c r="C4558" s="263" t="s">
        <v>737</v>
      </c>
      <c r="D4558" s="264" t="s">
        <v>13072</v>
      </c>
      <c r="F4558" s="266"/>
      <c r="G4558" s="261" t="s">
        <v>10473</v>
      </c>
      <c r="H4558" s="262" t="s">
        <v>10474</v>
      </c>
      <c r="I4558" s="263" t="s">
        <v>737</v>
      </c>
      <c r="J4558" s="264" t="s">
        <v>13072</v>
      </c>
      <c r="K4558" s="264" t="s">
        <v>4401</v>
      </c>
    </row>
    <row r="4559" spans="1:11" ht="25.5" x14ac:dyDescent="0.2">
      <c r="A4559" s="268" t="s">
        <v>10476</v>
      </c>
      <c r="B4559" s="262" t="s">
        <v>10477</v>
      </c>
      <c r="C4559" s="263" t="s">
        <v>737</v>
      </c>
      <c r="D4559" s="264" t="s">
        <v>4405</v>
      </c>
      <c r="F4559" s="266"/>
      <c r="G4559" s="261" t="s">
        <v>10476</v>
      </c>
      <c r="H4559" s="262" t="s">
        <v>10477</v>
      </c>
      <c r="I4559" s="263" t="s">
        <v>737</v>
      </c>
      <c r="J4559" s="264" t="s">
        <v>4405</v>
      </c>
      <c r="K4559" s="264" t="s">
        <v>14453</v>
      </c>
    </row>
    <row r="4560" spans="1:11" ht="12.75" x14ac:dyDescent="0.2">
      <c r="A4560" s="261">
        <v>83356</v>
      </c>
      <c r="B4560" s="262" t="s">
        <v>10478</v>
      </c>
      <c r="C4560" s="263" t="s">
        <v>10456</v>
      </c>
      <c r="D4560" s="264" t="s">
        <v>5244</v>
      </c>
      <c r="F4560" s="266"/>
      <c r="G4560" s="261" t="s">
        <v>24077</v>
      </c>
      <c r="H4560" s="262" t="s">
        <v>10478</v>
      </c>
      <c r="I4560" s="263" t="s">
        <v>10456</v>
      </c>
      <c r="J4560" s="264" t="s">
        <v>5244</v>
      </c>
      <c r="K4560" s="264" t="s">
        <v>5554</v>
      </c>
    </row>
    <row r="4561" spans="1:11" ht="12.75" x14ac:dyDescent="0.2">
      <c r="A4561" s="261">
        <v>83358</v>
      </c>
      <c r="B4561" s="262" t="s">
        <v>10479</v>
      </c>
      <c r="C4561" s="263" t="s">
        <v>10456</v>
      </c>
      <c r="D4561" s="264" t="s">
        <v>8248</v>
      </c>
      <c r="F4561" s="266"/>
      <c r="G4561" s="261" t="s">
        <v>24078</v>
      </c>
      <c r="H4561" s="262" t="s">
        <v>10479</v>
      </c>
      <c r="I4561" s="263" t="s">
        <v>10456</v>
      </c>
      <c r="J4561" s="264" t="s">
        <v>8248</v>
      </c>
      <c r="K4561" s="264" t="s">
        <v>7620</v>
      </c>
    </row>
    <row r="4562" spans="1:11" ht="12.75" x14ac:dyDescent="0.2">
      <c r="A4562" s="261">
        <v>95285</v>
      </c>
      <c r="B4562" s="262" t="s">
        <v>10480</v>
      </c>
      <c r="C4562" s="263" t="s">
        <v>737</v>
      </c>
      <c r="D4562" s="264" t="s">
        <v>4672</v>
      </c>
      <c r="F4562" s="266"/>
      <c r="G4562" s="261" t="s">
        <v>24079</v>
      </c>
      <c r="H4562" s="262" t="s">
        <v>10480</v>
      </c>
      <c r="I4562" s="263" t="s">
        <v>737</v>
      </c>
      <c r="J4562" s="264" t="s">
        <v>4672</v>
      </c>
      <c r="K4562" s="264" t="s">
        <v>8581</v>
      </c>
    </row>
    <row r="4563" spans="1:11" ht="12.75" x14ac:dyDescent="0.2">
      <c r="A4563" s="261">
        <v>95286</v>
      </c>
      <c r="B4563" s="262" t="s">
        <v>10482</v>
      </c>
      <c r="C4563" s="263" t="s">
        <v>737</v>
      </c>
      <c r="D4563" s="264" t="s">
        <v>8256</v>
      </c>
      <c r="F4563" s="266"/>
      <c r="G4563" s="261" t="s">
        <v>24080</v>
      </c>
      <c r="H4563" s="262" t="s">
        <v>10482</v>
      </c>
      <c r="I4563" s="263" t="s">
        <v>737</v>
      </c>
      <c r="J4563" s="264" t="s">
        <v>8256</v>
      </c>
      <c r="K4563" s="264" t="s">
        <v>12677</v>
      </c>
    </row>
    <row r="4564" spans="1:11" ht="12.75" x14ac:dyDescent="0.2">
      <c r="A4564" s="261">
        <v>95287</v>
      </c>
      <c r="B4564" s="262" t="s">
        <v>10484</v>
      </c>
      <c r="C4564" s="263" t="s">
        <v>737</v>
      </c>
      <c r="D4564" s="264" t="s">
        <v>5524</v>
      </c>
      <c r="F4564" s="266"/>
      <c r="G4564" s="261" t="s">
        <v>24081</v>
      </c>
      <c r="H4564" s="262" t="s">
        <v>10484</v>
      </c>
      <c r="I4564" s="263" t="s">
        <v>737</v>
      </c>
      <c r="J4564" s="264" t="s">
        <v>5524</v>
      </c>
      <c r="K4564" s="264" t="s">
        <v>8644</v>
      </c>
    </row>
    <row r="4565" spans="1:11" ht="12.75" x14ac:dyDescent="0.2">
      <c r="A4565" s="261">
        <v>95288</v>
      </c>
      <c r="B4565" s="262" t="s">
        <v>10485</v>
      </c>
      <c r="C4565" s="263" t="s">
        <v>737</v>
      </c>
      <c r="D4565" s="264" t="s">
        <v>5517</v>
      </c>
      <c r="F4565" s="266"/>
      <c r="G4565" s="261" t="s">
        <v>24082</v>
      </c>
      <c r="H4565" s="262" t="s">
        <v>10485</v>
      </c>
      <c r="I4565" s="263" t="s">
        <v>737</v>
      </c>
      <c r="J4565" s="264" t="s">
        <v>5517</v>
      </c>
      <c r="K4565" s="264" t="s">
        <v>4343</v>
      </c>
    </row>
    <row r="4566" spans="1:11" ht="12.75" x14ac:dyDescent="0.2">
      <c r="A4566" s="261">
        <v>95289</v>
      </c>
      <c r="B4566" s="262" t="s">
        <v>10486</v>
      </c>
      <c r="C4566" s="263" t="s">
        <v>737</v>
      </c>
      <c r="D4566" s="264" t="s">
        <v>4791</v>
      </c>
      <c r="F4566" s="266"/>
      <c r="G4566" s="261" t="s">
        <v>24083</v>
      </c>
      <c r="H4566" s="262" t="s">
        <v>10486</v>
      </c>
      <c r="I4566" s="263" t="s">
        <v>737</v>
      </c>
      <c r="J4566" s="264" t="s">
        <v>4791</v>
      </c>
      <c r="K4566" s="264" t="s">
        <v>13266</v>
      </c>
    </row>
    <row r="4567" spans="1:11" ht="12.75" x14ac:dyDescent="0.2">
      <c r="A4567" s="261">
        <v>95290</v>
      </c>
      <c r="B4567" s="262" t="s">
        <v>10487</v>
      </c>
      <c r="C4567" s="263" t="s">
        <v>10456</v>
      </c>
      <c r="D4567" s="264" t="s">
        <v>5508</v>
      </c>
      <c r="F4567" s="266"/>
      <c r="G4567" s="261" t="s">
        <v>24084</v>
      </c>
      <c r="H4567" s="262" t="s">
        <v>10487</v>
      </c>
      <c r="I4567" s="263" t="s">
        <v>10456</v>
      </c>
      <c r="J4567" s="264" t="s">
        <v>5508</v>
      </c>
      <c r="K4567" s="264" t="s">
        <v>5307</v>
      </c>
    </row>
    <row r="4568" spans="1:11" ht="25.5" x14ac:dyDescent="0.2">
      <c r="A4568" s="261">
        <v>95291</v>
      </c>
      <c r="B4568" s="262" t="s">
        <v>10489</v>
      </c>
      <c r="C4568" s="263" t="s">
        <v>737</v>
      </c>
      <c r="D4568" s="264" t="s">
        <v>5235</v>
      </c>
      <c r="F4568" s="266"/>
      <c r="G4568" s="261" t="s">
        <v>24085</v>
      </c>
      <c r="H4568" s="262" t="s">
        <v>10489</v>
      </c>
      <c r="I4568" s="263" t="s">
        <v>737</v>
      </c>
      <c r="J4568" s="264" t="s">
        <v>5235</v>
      </c>
      <c r="K4568" s="264" t="s">
        <v>7484</v>
      </c>
    </row>
    <row r="4569" spans="1:11" ht="25.5" x14ac:dyDescent="0.2">
      <c r="A4569" s="261">
        <v>95292</v>
      </c>
      <c r="B4569" s="262" t="s">
        <v>10490</v>
      </c>
      <c r="C4569" s="263" t="s">
        <v>737</v>
      </c>
      <c r="D4569" s="264" t="s">
        <v>5441</v>
      </c>
      <c r="F4569" s="266"/>
      <c r="G4569" s="261" t="s">
        <v>24086</v>
      </c>
      <c r="H4569" s="262" t="s">
        <v>10490</v>
      </c>
      <c r="I4569" s="263" t="s">
        <v>737</v>
      </c>
      <c r="J4569" s="264" t="s">
        <v>5441</v>
      </c>
      <c r="K4569" s="264" t="s">
        <v>5330</v>
      </c>
    </row>
    <row r="4570" spans="1:11" ht="25.5" x14ac:dyDescent="0.2">
      <c r="A4570" s="261">
        <v>95293</v>
      </c>
      <c r="B4570" s="262" t="s">
        <v>10491</v>
      </c>
      <c r="C4570" s="263" t="s">
        <v>737</v>
      </c>
      <c r="D4570" s="264" t="s">
        <v>12674</v>
      </c>
      <c r="F4570" s="266"/>
      <c r="G4570" s="261" t="s">
        <v>24087</v>
      </c>
      <c r="H4570" s="262" t="s">
        <v>10491</v>
      </c>
      <c r="I4570" s="263" t="s">
        <v>737</v>
      </c>
      <c r="J4570" s="264" t="s">
        <v>12674</v>
      </c>
      <c r="K4570" s="264" t="s">
        <v>5373</v>
      </c>
    </row>
    <row r="4571" spans="1:11" ht="25.5" x14ac:dyDescent="0.2">
      <c r="A4571" s="261">
        <v>95294</v>
      </c>
      <c r="B4571" s="262" t="s">
        <v>10492</v>
      </c>
      <c r="C4571" s="263" t="s">
        <v>737</v>
      </c>
      <c r="D4571" s="264" t="s">
        <v>13620</v>
      </c>
      <c r="F4571" s="266"/>
      <c r="G4571" s="261" t="s">
        <v>24088</v>
      </c>
      <c r="H4571" s="262" t="s">
        <v>10492</v>
      </c>
      <c r="I4571" s="263" t="s">
        <v>737</v>
      </c>
      <c r="J4571" s="264" t="s">
        <v>13620</v>
      </c>
      <c r="K4571" s="264" t="s">
        <v>21880</v>
      </c>
    </row>
    <row r="4572" spans="1:11" ht="25.5" x14ac:dyDescent="0.2">
      <c r="A4572" s="261">
        <v>95295</v>
      </c>
      <c r="B4572" s="262" t="s">
        <v>10493</v>
      </c>
      <c r="C4572" s="263" t="s">
        <v>737</v>
      </c>
      <c r="D4572" s="264" t="s">
        <v>5184</v>
      </c>
      <c r="F4572" s="266"/>
      <c r="G4572" s="261" t="s">
        <v>24089</v>
      </c>
      <c r="H4572" s="262" t="s">
        <v>10493</v>
      </c>
      <c r="I4572" s="263" t="s">
        <v>737</v>
      </c>
      <c r="J4572" s="264" t="s">
        <v>5184</v>
      </c>
      <c r="K4572" s="264" t="s">
        <v>13444</v>
      </c>
    </row>
    <row r="4573" spans="1:11" ht="12.75" x14ac:dyDescent="0.2">
      <c r="A4573" s="261">
        <v>95296</v>
      </c>
      <c r="B4573" s="262" t="s">
        <v>10494</v>
      </c>
      <c r="C4573" s="263" t="s">
        <v>10456</v>
      </c>
      <c r="D4573" s="264" t="s">
        <v>10458</v>
      </c>
      <c r="F4573" s="266"/>
      <c r="G4573" s="261" t="s">
        <v>24090</v>
      </c>
      <c r="H4573" s="262" t="s">
        <v>10494</v>
      </c>
      <c r="I4573" s="263" t="s">
        <v>10456</v>
      </c>
      <c r="J4573" s="264" t="s">
        <v>10458</v>
      </c>
      <c r="K4573" s="264" t="s">
        <v>5606</v>
      </c>
    </row>
    <row r="4574" spans="1:11" ht="12.75" x14ac:dyDescent="0.2">
      <c r="A4574" s="261">
        <v>95297</v>
      </c>
      <c r="B4574" s="262" t="s">
        <v>10495</v>
      </c>
      <c r="C4574" s="263" t="s">
        <v>737</v>
      </c>
      <c r="D4574" s="264" t="s">
        <v>5520</v>
      </c>
      <c r="F4574" s="266"/>
      <c r="G4574" s="261" t="s">
        <v>24091</v>
      </c>
      <c r="H4574" s="262" t="s">
        <v>10495</v>
      </c>
      <c r="I4574" s="263" t="s">
        <v>737</v>
      </c>
      <c r="J4574" s="264" t="s">
        <v>5520</v>
      </c>
      <c r="K4574" s="264" t="s">
        <v>10243</v>
      </c>
    </row>
    <row r="4575" spans="1:11" ht="12.75" x14ac:dyDescent="0.2">
      <c r="A4575" s="261">
        <v>95298</v>
      </c>
      <c r="B4575" s="262" t="s">
        <v>10497</v>
      </c>
      <c r="C4575" s="263" t="s">
        <v>737</v>
      </c>
      <c r="D4575" s="264" t="s">
        <v>12501</v>
      </c>
      <c r="F4575" s="266"/>
      <c r="G4575" s="261" t="s">
        <v>24092</v>
      </c>
      <c r="H4575" s="262" t="s">
        <v>10497</v>
      </c>
      <c r="I4575" s="263" t="s">
        <v>737</v>
      </c>
      <c r="J4575" s="264" t="s">
        <v>12501</v>
      </c>
      <c r="K4575" s="264" t="s">
        <v>10499</v>
      </c>
    </row>
    <row r="4576" spans="1:11" ht="12.75" x14ac:dyDescent="0.2">
      <c r="A4576" s="261">
        <v>95299</v>
      </c>
      <c r="B4576" s="262" t="s">
        <v>10498</v>
      </c>
      <c r="C4576" s="263" t="s">
        <v>737</v>
      </c>
      <c r="D4576" s="264" t="s">
        <v>14453</v>
      </c>
      <c r="F4576" s="266"/>
      <c r="G4576" s="261" t="s">
        <v>24093</v>
      </c>
      <c r="H4576" s="262" t="s">
        <v>10498</v>
      </c>
      <c r="I4576" s="263" t="s">
        <v>737</v>
      </c>
      <c r="J4576" s="264" t="s">
        <v>14453</v>
      </c>
      <c r="K4576" s="264" t="s">
        <v>12999</v>
      </c>
    </row>
    <row r="4577" spans="1:11" ht="12.75" x14ac:dyDescent="0.2">
      <c r="A4577" s="261">
        <v>95300</v>
      </c>
      <c r="B4577" s="262" t="s">
        <v>10500</v>
      </c>
      <c r="C4577" s="263" t="s">
        <v>737</v>
      </c>
      <c r="D4577" s="264" t="s">
        <v>12946</v>
      </c>
      <c r="F4577" s="266"/>
      <c r="G4577" s="261" t="s">
        <v>24094</v>
      </c>
      <c r="H4577" s="262" t="s">
        <v>10500</v>
      </c>
      <c r="I4577" s="263" t="s">
        <v>737</v>
      </c>
      <c r="J4577" s="264" t="s">
        <v>12946</v>
      </c>
      <c r="K4577" s="264" t="s">
        <v>5572</v>
      </c>
    </row>
    <row r="4578" spans="1:11" ht="12.75" x14ac:dyDescent="0.2">
      <c r="A4578" s="261">
        <v>95301</v>
      </c>
      <c r="B4578" s="262" t="s">
        <v>10501</v>
      </c>
      <c r="C4578" s="263" t="s">
        <v>737</v>
      </c>
      <c r="D4578" s="264" t="s">
        <v>5235</v>
      </c>
      <c r="F4578" s="266"/>
      <c r="G4578" s="261" t="s">
        <v>24095</v>
      </c>
      <c r="H4578" s="262" t="s">
        <v>10501</v>
      </c>
      <c r="I4578" s="263" t="s">
        <v>737</v>
      </c>
      <c r="J4578" s="264" t="s">
        <v>5235</v>
      </c>
      <c r="K4578" s="264" t="s">
        <v>7484</v>
      </c>
    </row>
    <row r="4579" spans="1:11" ht="25.5" x14ac:dyDescent="0.2">
      <c r="A4579" s="261">
        <v>95302</v>
      </c>
      <c r="B4579" s="262" t="s">
        <v>10502</v>
      </c>
      <c r="C4579" s="263" t="s">
        <v>10456</v>
      </c>
      <c r="D4579" s="264" t="s">
        <v>10255</v>
      </c>
      <c r="F4579" s="266"/>
      <c r="G4579" s="261" t="s">
        <v>24096</v>
      </c>
      <c r="H4579" s="262" t="s">
        <v>10502</v>
      </c>
      <c r="I4579" s="263" t="s">
        <v>10456</v>
      </c>
      <c r="J4579" s="264" t="s">
        <v>10255</v>
      </c>
      <c r="K4579" s="264" t="s">
        <v>10250</v>
      </c>
    </row>
    <row r="4580" spans="1:11" ht="25.5" x14ac:dyDescent="0.2">
      <c r="A4580" s="261">
        <v>95303</v>
      </c>
      <c r="B4580" s="262" t="s">
        <v>10503</v>
      </c>
      <c r="C4580" s="263" t="s">
        <v>10456</v>
      </c>
      <c r="D4580" s="264" t="s">
        <v>13095</v>
      </c>
      <c r="F4580" s="266"/>
      <c r="G4580" s="261" t="s">
        <v>24097</v>
      </c>
      <c r="H4580" s="262" t="s">
        <v>10503</v>
      </c>
      <c r="I4580" s="263" t="s">
        <v>10456</v>
      </c>
      <c r="J4580" s="264" t="s">
        <v>13095</v>
      </c>
      <c r="K4580" s="264" t="s">
        <v>11828</v>
      </c>
    </row>
    <row r="4581" spans="1:11" ht="25.5" x14ac:dyDescent="0.2">
      <c r="A4581" s="261">
        <v>97912</v>
      </c>
      <c r="B4581" s="262" t="s">
        <v>14480</v>
      </c>
      <c r="C4581" s="263" t="s">
        <v>10456</v>
      </c>
      <c r="D4581" s="264" t="s">
        <v>10259</v>
      </c>
      <c r="F4581" s="266"/>
      <c r="G4581" s="267" t="s">
        <v>24098</v>
      </c>
      <c r="H4581" s="262" t="s">
        <v>14480</v>
      </c>
      <c r="I4581" s="263" t="s">
        <v>10456</v>
      </c>
      <c r="J4581" s="264" t="s">
        <v>10259</v>
      </c>
      <c r="K4581" s="264" t="s">
        <v>5868</v>
      </c>
    </row>
    <row r="4582" spans="1:11" ht="25.5" x14ac:dyDescent="0.2">
      <c r="A4582" s="261">
        <v>97913</v>
      </c>
      <c r="B4582" s="262" t="s">
        <v>14481</v>
      </c>
      <c r="C4582" s="263" t="s">
        <v>10456</v>
      </c>
      <c r="D4582" s="264" t="s">
        <v>13072</v>
      </c>
      <c r="F4582" s="266"/>
      <c r="G4582" s="261" t="s">
        <v>24099</v>
      </c>
      <c r="H4582" s="262" t="s">
        <v>14481</v>
      </c>
      <c r="I4582" s="263" t="s">
        <v>10456</v>
      </c>
      <c r="J4582" s="264" t="s">
        <v>13072</v>
      </c>
      <c r="K4582" s="264" t="s">
        <v>4391</v>
      </c>
    </row>
    <row r="4583" spans="1:11" ht="25.5" x14ac:dyDescent="0.2">
      <c r="A4583" s="261">
        <v>97914</v>
      </c>
      <c r="B4583" s="262" t="s">
        <v>14482</v>
      </c>
      <c r="C4583" s="263" t="s">
        <v>10456</v>
      </c>
      <c r="D4583" s="264" t="s">
        <v>14483</v>
      </c>
      <c r="F4583" s="266"/>
      <c r="G4583" s="261" t="s">
        <v>24100</v>
      </c>
      <c r="H4583" s="262" t="s">
        <v>14482</v>
      </c>
      <c r="I4583" s="263" t="s">
        <v>10456</v>
      </c>
      <c r="J4583" s="264" t="s">
        <v>14483</v>
      </c>
      <c r="K4583" s="264" t="s">
        <v>12169</v>
      </c>
    </row>
    <row r="4584" spans="1:11" ht="25.5" x14ac:dyDescent="0.2">
      <c r="A4584" s="261">
        <v>97915</v>
      </c>
      <c r="B4584" s="262" t="s">
        <v>14484</v>
      </c>
      <c r="C4584" s="263" t="s">
        <v>10456</v>
      </c>
      <c r="D4584" s="264" t="s">
        <v>4911</v>
      </c>
      <c r="F4584" s="266"/>
      <c r="G4584" s="261" t="s">
        <v>24101</v>
      </c>
      <c r="H4584" s="262" t="s">
        <v>14484</v>
      </c>
      <c r="I4584" s="263" t="s">
        <v>10456</v>
      </c>
      <c r="J4584" s="264" t="s">
        <v>4911</v>
      </c>
      <c r="K4584" s="264" t="s">
        <v>11957</v>
      </c>
    </row>
    <row r="4585" spans="1:11" ht="25.5" x14ac:dyDescent="0.2">
      <c r="A4585" s="261">
        <v>97916</v>
      </c>
      <c r="B4585" s="262" t="s">
        <v>14485</v>
      </c>
      <c r="C4585" s="263" t="s">
        <v>10439</v>
      </c>
      <c r="D4585" s="264" t="s">
        <v>12456</v>
      </c>
      <c r="F4585" s="266"/>
      <c r="G4585" s="261" t="s">
        <v>24102</v>
      </c>
      <c r="H4585" s="262" t="s">
        <v>14485</v>
      </c>
      <c r="I4585" s="263" t="s">
        <v>10439</v>
      </c>
      <c r="J4585" s="264" t="s">
        <v>12456</v>
      </c>
      <c r="K4585" s="264" t="s">
        <v>10250</v>
      </c>
    </row>
    <row r="4586" spans="1:11" ht="25.5" x14ac:dyDescent="0.2">
      <c r="A4586" s="261">
        <v>97917</v>
      </c>
      <c r="B4586" s="262" t="s">
        <v>14486</v>
      </c>
      <c r="C4586" s="263" t="s">
        <v>10439</v>
      </c>
      <c r="D4586" s="264" t="s">
        <v>4911</v>
      </c>
      <c r="F4586" s="266"/>
      <c r="G4586" s="261" t="s">
        <v>24103</v>
      </c>
      <c r="H4586" s="262" t="s">
        <v>14486</v>
      </c>
      <c r="I4586" s="263" t="s">
        <v>10439</v>
      </c>
      <c r="J4586" s="264" t="s">
        <v>4911</v>
      </c>
      <c r="K4586" s="264" t="s">
        <v>11957</v>
      </c>
    </row>
    <row r="4587" spans="1:11" ht="25.5" x14ac:dyDescent="0.2">
      <c r="A4587" s="261">
        <v>97918</v>
      </c>
      <c r="B4587" s="262" t="s">
        <v>14487</v>
      </c>
      <c r="C4587" s="263" t="s">
        <v>10439</v>
      </c>
      <c r="D4587" s="264" t="s">
        <v>5786</v>
      </c>
      <c r="F4587" s="266"/>
      <c r="G4587" s="261" t="s">
        <v>24104</v>
      </c>
      <c r="H4587" s="262" t="s">
        <v>14487</v>
      </c>
      <c r="I4587" s="263" t="s">
        <v>10439</v>
      </c>
      <c r="J4587" s="264" t="s">
        <v>5786</v>
      </c>
      <c r="K4587" s="264" t="s">
        <v>12158</v>
      </c>
    </row>
    <row r="4588" spans="1:11" ht="25.5" x14ac:dyDescent="0.2">
      <c r="A4588" s="261">
        <v>97919</v>
      </c>
      <c r="B4588" s="262" t="s">
        <v>14488</v>
      </c>
      <c r="C4588" s="263" t="s">
        <v>10439</v>
      </c>
      <c r="D4588" s="264" t="s">
        <v>4516</v>
      </c>
      <c r="F4588" s="266"/>
      <c r="G4588" s="261" t="s">
        <v>24105</v>
      </c>
      <c r="H4588" s="262" t="s">
        <v>14488</v>
      </c>
      <c r="I4588" s="263" t="s">
        <v>10439</v>
      </c>
      <c r="J4588" s="264" t="s">
        <v>4516</v>
      </c>
      <c r="K4588" s="264" t="s">
        <v>4373</v>
      </c>
    </row>
    <row r="4589" spans="1:11" ht="25.5" x14ac:dyDescent="0.2">
      <c r="A4589" s="261">
        <v>94097</v>
      </c>
      <c r="B4589" s="262" t="s">
        <v>10504</v>
      </c>
      <c r="C4589" s="263" t="s">
        <v>738</v>
      </c>
      <c r="D4589" s="264" t="s">
        <v>13872</v>
      </c>
      <c r="F4589" s="266"/>
      <c r="G4589" s="261" t="s">
        <v>24106</v>
      </c>
      <c r="H4589" s="262" t="s">
        <v>10504</v>
      </c>
      <c r="I4589" s="263" t="s">
        <v>738</v>
      </c>
      <c r="J4589" s="264" t="s">
        <v>13872</v>
      </c>
      <c r="K4589" s="264" t="s">
        <v>20065</v>
      </c>
    </row>
    <row r="4590" spans="1:11" ht="25.5" x14ac:dyDescent="0.2">
      <c r="A4590" s="261">
        <v>94098</v>
      </c>
      <c r="B4590" s="262" t="s">
        <v>10505</v>
      </c>
      <c r="C4590" s="263" t="s">
        <v>738</v>
      </c>
      <c r="D4590" s="264" t="s">
        <v>6758</v>
      </c>
      <c r="F4590" s="266"/>
      <c r="G4590" s="261" t="s">
        <v>24107</v>
      </c>
      <c r="H4590" s="262" t="s">
        <v>10505</v>
      </c>
      <c r="I4590" s="263" t="s">
        <v>738</v>
      </c>
      <c r="J4590" s="264" t="s">
        <v>6758</v>
      </c>
      <c r="K4590" s="264" t="s">
        <v>10303</v>
      </c>
    </row>
    <row r="4591" spans="1:11" ht="25.5" x14ac:dyDescent="0.2">
      <c r="A4591" s="261">
        <v>94099</v>
      </c>
      <c r="B4591" s="262" t="s">
        <v>10507</v>
      </c>
      <c r="C4591" s="263" t="s">
        <v>738</v>
      </c>
      <c r="D4591" s="264" t="s">
        <v>5433</v>
      </c>
      <c r="F4591" s="266"/>
      <c r="G4591" s="261" t="s">
        <v>24108</v>
      </c>
      <c r="H4591" s="262" t="s">
        <v>10507</v>
      </c>
      <c r="I4591" s="263" t="s">
        <v>738</v>
      </c>
      <c r="J4591" s="264" t="s">
        <v>5433</v>
      </c>
      <c r="K4591" s="264" t="s">
        <v>8228</v>
      </c>
    </row>
    <row r="4592" spans="1:11" ht="25.5" x14ac:dyDescent="0.2">
      <c r="A4592" s="261">
        <v>94100</v>
      </c>
      <c r="B4592" s="262" t="s">
        <v>10508</v>
      </c>
      <c r="C4592" s="263" t="s">
        <v>738</v>
      </c>
      <c r="D4592" s="264" t="s">
        <v>7626</v>
      </c>
      <c r="F4592" s="266"/>
      <c r="G4592" s="261" t="s">
        <v>24109</v>
      </c>
      <c r="H4592" s="262" t="s">
        <v>10508</v>
      </c>
      <c r="I4592" s="263" t="s">
        <v>738</v>
      </c>
      <c r="J4592" s="264" t="s">
        <v>7626</v>
      </c>
      <c r="K4592" s="264" t="s">
        <v>12673</v>
      </c>
    </row>
    <row r="4593" spans="1:11" ht="25.5" x14ac:dyDescent="0.2">
      <c r="A4593" s="261">
        <v>94102</v>
      </c>
      <c r="B4593" s="262" t="s">
        <v>10509</v>
      </c>
      <c r="C4593" s="263" t="s">
        <v>737</v>
      </c>
      <c r="D4593" s="264" t="s">
        <v>22912</v>
      </c>
      <c r="F4593" s="266"/>
      <c r="G4593" s="261" t="s">
        <v>24110</v>
      </c>
      <c r="H4593" s="262" t="s">
        <v>10509</v>
      </c>
      <c r="I4593" s="263" t="s">
        <v>737</v>
      </c>
      <c r="J4593" s="264" t="s">
        <v>22912</v>
      </c>
      <c r="K4593" s="264" t="s">
        <v>24111</v>
      </c>
    </row>
    <row r="4594" spans="1:11" ht="25.5" x14ac:dyDescent="0.2">
      <c r="A4594" s="261">
        <v>94103</v>
      </c>
      <c r="B4594" s="262" t="s">
        <v>10510</v>
      </c>
      <c r="C4594" s="263" t="s">
        <v>737</v>
      </c>
      <c r="D4594" s="264" t="s">
        <v>24112</v>
      </c>
      <c r="F4594" s="266"/>
      <c r="G4594" s="261" t="s">
        <v>24113</v>
      </c>
      <c r="H4594" s="262" t="s">
        <v>10510</v>
      </c>
      <c r="I4594" s="263" t="s">
        <v>737</v>
      </c>
      <c r="J4594" s="264" t="s">
        <v>24112</v>
      </c>
      <c r="K4594" s="264" t="s">
        <v>24114</v>
      </c>
    </row>
    <row r="4595" spans="1:11" ht="25.5" x14ac:dyDescent="0.2">
      <c r="A4595" s="261">
        <v>94104</v>
      </c>
      <c r="B4595" s="262" t="s">
        <v>10511</v>
      </c>
      <c r="C4595" s="263" t="s">
        <v>737</v>
      </c>
      <c r="D4595" s="264" t="s">
        <v>24115</v>
      </c>
      <c r="F4595" s="266"/>
      <c r="G4595" s="261" t="s">
        <v>24116</v>
      </c>
      <c r="H4595" s="262" t="s">
        <v>10511</v>
      </c>
      <c r="I4595" s="263" t="s">
        <v>737</v>
      </c>
      <c r="J4595" s="264" t="s">
        <v>24115</v>
      </c>
      <c r="K4595" s="264" t="s">
        <v>14769</v>
      </c>
    </row>
    <row r="4596" spans="1:11" ht="25.5" x14ac:dyDescent="0.2">
      <c r="A4596" s="261">
        <v>94105</v>
      </c>
      <c r="B4596" s="262" t="s">
        <v>10512</v>
      </c>
      <c r="C4596" s="263" t="s">
        <v>737</v>
      </c>
      <c r="D4596" s="264" t="s">
        <v>24117</v>
      </c>
      <c r="F4596" s="266"/>
      <c r="G4596" s="261" t="s">
        <v>24118</v>
      </c>
      <c r="H4596" s="262" t="s">
        <v>10512</v>
      </c>
      <c r="I4596" s="263" t="s">
        <v>737</v>
      </c>
      <c r="J4596" s="264" t="s">
        <v>24117</v>
      </c>
      <c r="K4596" s="264" t="s">
        <v>24119</v>
      </c>
    </row>
    <row r="4597" spans="1:11" ht="25.5" x14ac:dyDescent="0.2">
      <c r="A4597" s="261">
        <v>94106</v>
      </c>
      <c r="B4597" s="262" t="s">
        <v>10513</v>
      </c>
      <c r="C4597" s="263" t="s">
        <v>737</v>
      </c>
      <c r="D4597" s="264" t="s">
        <v>24120</v>
      </c>
      <c r="F4597" s="266"/>
      <c r="G4597" s="261" t="s">
        <v>24121</v>
      </c>
      <c r="H4597" s="262" t="s">
        <v>10513</v>
      </c>
      <c r="I4597" s="263" t="s">
        <v>737</v>
      </c>
      <c r="J4597" s="264" t="s">
        <v>24120</v>
      </c>
      <c r="K4597" s="264" t="s">
        <v>24122</v>
      </c>
    </row>
    <row r="4598" spans="1:11" ht="25.5" x14ac:dyDescent="0.2">
      <c r="A4598" s="261">
        <v>94107</v>
      </c>
      <c r="B4598" s="262" t="s">
        <v>10514</v>
      </c>
      <c r="C4598" s="263" t="s">
        <v>737</v>
      </c>
      <c r="D4598" s="264" t="s">
        <v>24123</v>
      </c>
      <c r="F4598" s="266"/>
      <c r="G4598" s="261" t="s">
        <v>24124</v>
      </c>
      <c r="H4598" s="262" t="s">
        <v>10514</v>
      </c>
      <c r="I4598" s="263" t="s">
        <v>737</v>
      </c>
      <c r="J4598" s="264" t="s">
        <v>24123</v>
      </c>
      <c r="K4598" s="264" t="s">
        <v>24125</v>
      </c>
    </row>
    <row r="4599" spans="1:11" ht="25.5" x14ac:dyDescent="0.2">
      <c r="A4599" s="261">
        <v>94108</v>
      </c>
      <c r="B4599" s="262" t="s">
        <v>10516</v>
      </c>
      <c r="C4599" s="263" t="s">
        <v>737</v>
      </c>
      <c r="D4599" s="264" t="s">
        <v>24126</v>
      </c>
      <c r="F4599" s="266"/>
      <c r="G4599" s="261" t="s">
        <v>24127</v>
      </c>
      <c r="H4599" s="262" t="s">
        <v>10516</v>
      </c>
      <c r="I4599" s="263" t="s">
        <v>737</v>
      </c>
      <c r="J4599" s="264" t="s">
        <v>24126</v>
      </c>
      <c r="K4599" s="264" t="s">
        <v>24128</v>
      </c>
    </row>
    <row r="4600" spans="1:11" ht="25.5" x14ac:dyDescent="0.2">
      <c r="A4600" s="261">
        <v>94110</v>
      </c>
      <c r="B4600" s="262" t="s">
        <v>10517</v>
      </c>
      <c r="C4600" s="263" t="s">
        <v>737</v>
      </c>
      <c r="D4600" s="264" t="s">
        <v>24129</v>
      </c>
      <c r="F4600" s="266"/>
      <c r="G4600" s="261" t="s">
        <v>24130</v>
      </c>
      <c r="H4600" s="262" t="s">
        <v>10517</v>
      </c>
      <c r="I4600" s="263" t="s">
        <v>737</v>
      </c>
      <c r="J4600" s="264" t="s">
        <v>24129</v>
      </c>
      <c r="K4600" s="264" t="s">
        <v>24131</v>
      </c>
    </row>
    <row r="4601" spans="1:11" ht="25.5" x14ac:dyDescent="0.2">
      <c r="A4601" s="261">
        <v>94111</v>
      </c>
      <c r="B4601" s="262" t="s">
        <v>10518</v>
      </c>
      <c r="C4601" s="263" t="s">
        <v>737</v>
      </c>
      <c r="D4601" s="264" t="s">
        <v>21620</v>
      </c>
      <c r="F4601" s="266"/>
      <c r="G4601" s="261" t="s">
        <v>24132</v>
      </c>
      <c r="H4601" s="262" t="s">
        <v>10518</v>
      </c>
      <c r="I4601" s="263" t="s">
        <v>737</v>
      </c>
      <c r="J4601" s="264" t="s">
        <v>21620</v>
      </c>
      <c r="K4601" s="264" t="s">
        <v>24133</v>
      </c>
    </row>
    <row r="4602" spans="1:11" ht="25.5" x14ac:dyDescent="0.2">
      <c r="A4602" s="261">
        <v>94112</v>
      </c>
      <c r="B4602" s="262" t="s">
        <v>10519</v>
      </c>
      <c r="C4602" s="263" t="s">
        <v>737</v>
      </c>
      <c r="D4602" s="264" t="s">
        <v>24134</v>
      </c>
      <c r="F4602" s="266"/>
      <c r="G4602" s="261" t="s">
        <v>24135</v>
      </c>
      <c r="H4602" s="262" t="s">
        <v>10519</v>
      </c>
      <c r="I4602" s="263" t="s">
        <v>737</v>
      </c>
      <c r="J4602" s="264" t="s">
        <v>24134</v>
      </c>
      <c r="K4602" s="264" t="s">
        <v>24136</v>
      </c>
    </row>
    <row r="4603" spans="1:11" ht="25.5" x14ac:dyDescent="0.2">
      <c r="A4603" s="261">
        <v>94113</v>
      </c>
      <c r="B4603" s="262" t="s">
        <v>10520</v>
      </c>
      <c r="C4603" s="263" t="s">
        <v>737</v>
      </c>
      <c r="D4603" s="264" t="s">
        <v>24137</v>
      </c>
      <c r="F4603" s="266"/>
      <c r="G4603" s="261" t="s">
        <v>24138</v>
      </c>
      <c r="H4603" s="262" t="s">
        <v>10520</v>
      </c>
      <c r="I4603" s="263" t="s">
        <v>737</v>
      </c>
      <c r="J4603" s="264" t="s">
        <v>24137</v>
      </c>
      <c r="K4603" s="264" t="s">
        <v>14797</v>
      </c>
    </row>
    <row r="4604" spans="1:11" ht="25.5" x14ac:dyDescent="0.2">
      <c r="A4604" s="261">
        <v>94114</v>
      </c>
      <c r="B4604" s="262" t="s">
        <v>10521</v>
      </c>
      <c r="C4604" s="263" t="s">
        <v>737</v>
      </c>
      <c r="D4604" s="264" t="s">
        <v>24139</v>
      </c>
      <c r="F4604" s="266"/>
      <c r="G4604" s="261" t="s">
        <v>24140</v>
      </c>
      <c r="H4604" s="262" t="s">
        <v>10521</v>
      </c>
      <c r="I4604" s="263" t="s">
        <v>737</v>
      </c>
      <c r="J4604" s="264" t="s">
        <v>24139</v>
      </c>
      <c r="K4604" s="264" t="s">
        <v>24141</v>
      </c>
    </row>
    <row r="4605" spans="1:11" ht="25.5" x14ac:dyDescent="0.2">
      <c r="A4605" s="261">
        <v>94115</v>
      </c>
      <c r="B4605" s="262" t="s">
        <v>10522</v>
      </c>
      <c r="C4605" s="263" t="s">
        <v>737</v>
      </c>
      <c r="D4605" s="264" t="s">
        <v>24142</v>
      </c>
      <c r="F4605" s="266"/>
      <c r="G4605" s="261" t="s">
        <v>24143</v>
      </c>
      <c r="H4605" s="262" t="s">
        <v>10522</v>
      </c>
      <c r="I4605" s="263" t="s">
        <v>737</v>
      </c>
      <c r="J4605" s="264" t="s">
        <v>24142</v>
      </c>
      <c r="K4605" s="264" t="s">
        <v>14800</v>
      </c>
    </row>
    <row r="4606" spans="1:11" ht="25.5" x14ac:dyDescent="0.2">
      <c r="A4606" s="261">
        <v>94116</v>
      </c>
      <c r="B4606" s="262" t="s">
        <v>10523</v>
      </c>
      <c r="C4606" s="263" t="s">
        <v>737</v>
      </c>
      <c r="D4606" s="264" t="s">
        <v>24144</v>
      </c>
      <c r="F4606" s="266"/>
      <c r="G4606" s="261" t="s">
        <v>24145</v>
      </c>
      <c r="H4606" s="262" t="s">
        <v>10523</v>
      </c>
      <c r="I4606" s="263" t="s">
        <v>737</v>
      </c>
      <c r="J4606" s="264" t="s">
        <v>24144</v>
      </c>
      <c r="K4606" s="264" t="s">
        <v>24146</v>
      </c>
    </row>
    <row r="4607" spans="1:11" ht="25.5" x14ac:dyDescent="0.2">
      <c r="A4607" s="261">
        <v>94117</v>
      </c>
      <c r="B4607" s="262" t="s">
        <v>10524</v>
      </c>
      <c r="C4607" s="263" t="s">
        <v>737</v>
      </c>
      <c r="D4607" s="264" t="s">
        <v>22375</v>
      </c>
      <c r="F4607" s="266"/>
      <c r="G4607" s="261" t="s">
        <v>24147</v>
      </c>
      <c r="H4607" s="262" t="s">
        <v>10524</v>
      </c>
      <c r="I4607" s="263" t="s">
        <v>737</v>
      </c>
      <c r="J4607" s="264" t="s">
        <v>22375</v>
      </c>
      <c r="K4607" s="264" t="s">
        <v>24148</v>
      </c>
    </row>
    <row r="4608" spans="1:11" ht="25.5" x14ac:dyDescent="0.2">
      <c r="A4608" s="261">
        <v>94118</v>
      </c>
      <c r="B4608" s="262" t="s">
        <v>10526</v>
      </c>
      <c r="C4608" s="263" t="s">
        <v>737</v>
      </c>
      <c r="D4608" s="264" t="s">
        <v>24149</v>
      </c>
      <c r="F4608" s="266"/>
      <c r="G4608" s="261" t="s">
        <v>24150</v>
      </c>
      <c r="H4608" s="262" t="s">
        <v>10526</v>
      </c>
      <c r="I4608" s="263" t="s">
        <v>737</v>
      </c>
      <c r="J4608" s="264" t="s">
        <v>24149</v>
      </c>
      <c r="K4608" s="264" t="s">
        <v>24151</v>
      </c>
    </row>
    <row r="4609" spans="1:11" ht="12.75" x14ac:dyDescent="0.2">
      <c r="A4609" s="261">
        <v>6514</v>
      </c>
      <c r="B4609" s="262" t="s">
        <v>10527</v>
      </c>
      <c r="C4609" s="263" t="s">
        <v>737</v>
      </c>
      <c r="D4609" s="264" t="s">
        <v>24152</v>
      </c>
      <c r="F4609" s="266"/>
      <c r="G4609" s="261" t="s">
        <v>24153</v>
      </c>
      <c r="H4609" s="262" t="s">
        <v>10527</v>
      </c>
      <c r="I4609" s="263" t="s">
        <v>737</v>
      </c>
      <c r="J4609" s="264" t="s">
        <v>24152</v>
      </c>
      <c r="K4609" s="264" t="s">
        <v>24154</v>
      </c>
    </row>
    <row r="4610" spans="1:11" ht="12.75" x14ac:dyDescent="0.2">
      <c r="A4610" s="261">
        <v>88549</v>
      </c>
      <c r="B4610" s="262" t="s">
        <v>10528</v>
      </c>
      <c r="C4610" s="263" t="s">
        <v>737</v>
      </c>
      <c r="D4610" s="264" t="s">
        <v>24155</v>
      </c>
      <c r="F4610" s="266"/>
      <c r="G4610" s="261" t="s">
        <v>24156</v>
      </c>
      <c r="H4610" s="262" t="s">
        <v>10528</v>
      </c>
      <c r="I4610" s="263" t="s">
        <v>737</v>
      </c>
      <c r="J4610" s="264" t="s">
        <v>24155</v>
      </c>
      <c r="K4610" s="264" t="s">
        <v>24157</v>
      </c>
    </row>
    <row r="4611" spans="1:11" ht="12.75" x14ac:dyDescent="0.2">
      <c r="A4611" s="261">
        <v>41721</v>
      </c>
      <c r="B4611" s="262" t="s">
        <v>10529</v>
      </c>
      <c r="C4611" s="263" t="s">
        <v>737</v>
      </c>
      <c r="D4611" s="264" t="s">
        <v>17899</v>
      </c>
      <c r="F4611" s="266"/>
      <c r="G4611" s="261" t="s">
        <v>24158</v>
      </c>
      <c r="H4611" s="262" t="s">
        <v>10529</v>
      </c>
      <c r="I4611" s="263" t="s">
        <v>737</v>
      </c>
      <c r="J4611" s="264" t="s">
        <v>17899</v>
      </c>
      <c r="K4611" s="264" t="s">
        <v>12509</v>
      </c>
    </row>
    <row r="4612" spans="1:11" ht="12.75" x14ac:dyDescent="0.2">
      <c r="A4612" s="261">
        <v>41722</v>
      </c>
      <c r="B4612" s="262" t="s">
        <v>10530</v>
      </c>
      <c r="C4612" s="263" t="s">
        <v>737</v>
      </c>
      <c r="D4612" s="264" t="s">
        <v>4518</v>
      </c>
      <c r="F4612" s="266"/>
      <c r="G4612" s="261" t="s">
        <v>24159</v>
      </c>
      <c r="H4612" s="262" t="s">
        <v>10530</v>
      </c>
      <c r="I4612" s="263" t="s">
        <v>737</v>
      </c>
      <c r="J4612" s="264" t="s">
        <v>4518</v>
      </c>
      <c r="K4612" s="264" t="s">
        <v>4733</v>
      </c>
    </row>
    <row r="4613" spans="1:11" ht="12.75" x14ac:dyDescent="0.2">
      <c r="A4613" s="268" t="s">
        <v>10531</v>
      </c>
      <c r="B4613" s="262" t="s">
        <v>10532</v>
      </c>
      <c r="C4613" s="263" t="s">
        <v>737</v>
      </c>
      <c r="D4613" s="264" t="s">
        <v>7441</v>
      </c>
      <c r="F4613" s="266"/>
      <c r="G4613" s="261" t="s">
        <v>10531</v>
      </c>
      <c r="H4613" s="262" t="s">
        <v>10532</v>
      </c>
      <c r="I4613" s="263" t="s">
        <v>737</v>
      </c>
      <c r="J4613" s="264" t="s">
        <v>7441</v>
      </c>
      <c r="K4613" s="264" t="s">
        <v>4733</v>
      </c>
    </row>
    <row r="4614" spans="1:11" ht="25.5" x14ac:dyDescent="0.2">
      <c r="A4614" s="268" t="s">
        <v>10533</v>
      </c>
      <c r="B4614" s="262" t="s">
        <v>10534</v>
      </c>
      <c r="C4614" s="263" t="s">
        <v>737</v>
      </c>
      <c r="D4614" s="264" t="s">
        <v>6442</v>
      </c>
      <c r="F4614" s="266"/>
      <c r="G4614" s="261" t="s">
        <v>10533</v>
      </c>
      <c r="H4614" s="262" t="s">
        <v>10534</v>
      </c>
      <c r="I4614" s="263" t="s">
        <v>737</v>
      </c>
      <c r="J4614" s="264" t="s">
        <v>6442</v>
      </c>
      <c r="K4614" s="264" t="s">
        <v>12823</v>
      </c>
    </row>
    <row r="4615" spans="1:11" ht="12.75" x14ac:dyDescent="0.2">
      <c r="A4615" s="268" t="s">
        <v>10535</v>
      </c>
      <c r="B4615" s="262" t="s">
        <v>10536</v>
      </c>
      <c r="C4615" s="263" t="s">
        <v>737</v>
      </c>
      <c r="D4615" s="264" t="s">
        <v>7620</v>
      </c>
      <c r="F4615" s="266"/>
      <c r="G4615" s="261" t="s">
        <v>10535</v>
      </c>
      <c r="H4615" s="262" t="s">
        <v>10536</v>
      </c>
      <c r="I4615" s="263" t="s">
        <v>737</v>
      </c>
      <c r="J4615" s="264" t="s">
        <v>7620</v>
      </c>
      <c r="K4615" s="264" t="s">
        <v>10475</v>
      </c>
    </row>
    <row r="4616" spans="1:11" ht="12.75" x14ac:dyDescent="0.2">
      <c r="A4616" s="261">
        <v>83344</v>
      </c>
      <c r="B4616" s="262" t="s">
        <v>10537</v>
      </c>
      <c r="C4616" s="263" t="s">
        <v>737</v>
      </c>
      <c r="D4616" s="264" t="s">
        <v>5238</v>
      </c>
      <c r="F4616" s="266"/>
      <c r="G4616" s="261" t="s">
        <v>24160</v>
      </c>
      <c r="H4616" s="262" t="s">
        <v>10537</v>
      </c>
      <c r="I4616" s="263" t="s">
        <v>737</v>
      </c>
      <c r="J4616" s="264" t="s">
        <v>5238</v>
      </c>
      <c r="K4616" s="264" t="s">
        <v>5666</v>
      </c>
    </row>
    <row r="4617" spans="1:11" ht="12.75" x14ac:dyDescent="0.2">
      <c r="A4617" s="261">
        <v>95606</v>
      </c>
      <c r="B4617" s="262" t="s">
        <v>10538</v>
      </c>
      <c r="C4617" s="263" t="s">
        <v>737</v>
      </c>
      <c r="D4617" s="264" t="s">
        <v>8245</v>
      </c>
      <c r="F4617" s="266"/>
      <c r="G4617" s="261" t="s">
        <v>24161</v>
      </c>
      <c r="H4617" s="262" t="s">
        <v>10538</v>
      </c>
      <c r="I4617" s="263" t="s">
        <v>737</v>
      </c>
      <c r="J4617" s="264" t="s">
        <v>8245</v>
      </c>
      <c r="K4617" s="264" t="s">
        <v>10779</v>
      </c>
    </row>
    <row r="4618" spans="1:11" ht="25.5" x14ac:dyDescent="0.2">
      <c r="A4618" s="261">
        <v>72131</v>
      </c>
      <c r="B4618" s="262" t="s">
        <v>10540</v>
      </c>
      <c r="C4618" s="263" t="s">
        <v>738</v>
      </c>
      <c r="D4618" s="264" t="s">
        <v>13885</v>
      </c>
      <c r="F4618" s="266"/>
      <c r="G4618" s="261" t="s">
        <v>24162</v>
      </c>
      <c r="H4618" s="262" t="s">
        <v>10540</v>
      </c>
      <c r="I4618" s="263" t="s">
        <v>738</v>
      </c>
      <c r="J4618" s="264" t="s">
        <v>13885</v>
      </c>
      <c r="K4618" s="264" t="s">
        <v>24163</v>
      </c>
    </row>
    <row r="4619" spans="1:11" ht="25.5" x14ac:dyDescent="0.2">
      <c r="A4619" s="261">
        <v>72132</v>
      </c>
      <c r="B4619" s="262" t="s">
        <v>10541</v>
      </c>
      <c r="C4619" s="263" t="s">
        <v>738</v>
      </c>
      <c r="D4619" s="264" t="s">
        <v>19855</v>
      </c>
      <c r="F4619" s="266"/>
      <c r="G4619" s="261" t="s">
        <v>24164</v>
      </c>
      <c r="H4619" s="262" t="s">
        <v>10541</v>
      </c>
      <c r="I4619" s="263" t="s">
        <v>738</v>
      </c>
      <c r="J4619" s="264" t="s">
        <v>19855</v>
      </c>
      <c r="K4619" s="264" t="s">
        <v>4502</v>
      </c>
    </row>
    <row r="4620" spans="1:11" ht="25.5" x14ac:dyDescent="0.2">
      <c r="A4620" s="261">
        <v>72133</v>
      </c>
      <c r="B4620" s="262" t="s">
        <v>10542</v>
      </c>
      <c r="C4620" s="263" t="s">
        <v>738</v>
      </c>
      <c r="D4620" s="264" t="s">
        <v>24165</v>
      </c>
      <c r="F4620" s="266"/>
      <c r="G4620" s="261" t="s">
        <v>24166</v>
      </c>
      <c r="H4620" s="262" t="s">
        <v>10542</v>
      </c>
      <c r="I4620" s="263" t="s">
        <v>738</v>
      </c>
      <c r="J4620" s="264" t="s">
        <v>24165</v>
      </c>
      <c r="K4620" s="264" t="s">
        <v>24167</v>
      </c>
    </row>
    <row r="4621" spans="1:11" ht="38.25" x14ac:dyDescent="0.2">
      <c r="A4621" s="261">
        <v>87471</v>
      </c>
      <c r="B4621" s="262" t="s">
        <v>10543</v>
      </c>
      <c r="C4621" s="263" t="s">
        <v>738</v>
      </c>
      <c r="D4621" s="264" t="s">
        <v>19681</v>
      </c>
      <c r="F4621" s="266"/>
      <c r="G4621" s="261" t="s">
        <v>24168</v>
      </c>
      <c r="H4621" s="262" t="s">
        <v>10543</v>
      </c>
      <c r="I4621" s="263" t="s">
        <v>738</v>
      </c>
      <c r="J4621" s="264" t="s">
        <v>19681</v>
      </c>
      <c r="K4621" s="264" t="s">
        <v>24169</v>
      </c>
    </row>
    <row r="4622" spans="1:11" ht="38.25" x14ac:dyDescent="0.2">
      <c r="A4622" s="261">
        <v>87472</v>
      </c>
      <c r="B4622" s="262" t="s">
        <v>10544</v>
      </c>
      <c r="C4622" s="263" t="s">
        <v>738</v>
      </c>
      <c r="D4622" s="264" t="s">
        <v>11145</v>
      </c>
      <c r="F4622" s="266"/>
      <c r="G4622" s="261" t="s">
        <v>24170</v>
      </c>
      <c r="H4622" s="262" t="s">
        <v>10544</v>
      </c>
      <c r="I4622" s="263" t="s">
        <v>738</v>
      </c>
      <c r="J4622" s="264" t="s">
        <v>11145</v>
      </c>
      <c r="K4622" s="264" t="s">
        <v>13427</v>
      </c>
    </row>
    <row r="4623" spans="1:11" ht="38.25" x14ac:dyDescent="0.2">
      <c r="A4623" s="261">
        <v>87473</v>
      </c>
      <c r="B4623" s="262" t="s">
        <v>10545</v>
      </c>
      <c r="C4623" s="263" t="s">
        <v>738</v>
      </c>
      <c r="D4623" s="264" t="s">
        <v>14594</v>
      </c>
      <c r="F4623" s="266"/>
      <c r="G4623" s="261" t="s">
        <v>24171</v>
      </c>
      <c r="H4623" s="262" t="s">
        <v>10545</v>
      </c>
      <c r="I4623" s="263" t="s">
        <v>738</v>
      </c>
      <c r="J4623" s="264" t="s">
        <v>14594</v>
      </c>
      <c r="K4623" s="264" t="s">
        <v>23586</v>
      </c>
    </row>
    <row r="4624" spans="1:11" ht="38.25" x14ac:dyDescent="0.2">
      <c r="A4624" s="261">
        <v>87474</v>
      </c>
      <c r="B4624" s="262" t="s">
        <v>10546</v>
      </c>
      <c r="C4624" s="263" t="s">
        <v>738</v>
      </c>
      <c r="D4624" s="264" t="s">
        <v>20916</v>
      </c>
      <c r="F4624" s="266"/>
      <c r="G4624" s="261" t="s">
        <v>24172</v>
      </c>
      <c r="H4624" s="262" t="s">
        <v>10546</v>
      </c>
      <c r="I4624" s="263" t="s">
        <v>738</v>
      </c>
      <c r="J4624" s="264" t="s">
        <v>20916</v>
      </c>
      <c r="K4624" s="264" t="s">
        <v>24173</v>
      </c>
    </row>
    <row r="4625" spans="1:11" ht="38.25" x14ac:dyDescent="0.2">
      <c r="A4625" s="261">
        <v>87475</v>
      </c>
      <c r="B4625" s="262" t="s">
        <v>10547</v>
      </c>
      <c r="C4625" s="263" t="s">
        <v>738</v>
      </c>
      <c r="D4625" s="264" t="s">
        <v>21305</v>
      </c>
      <c r="F4625" s="266"/>
      <c r="G4625" s="261" t="s">
        <v>24174</v>
      </c>
      <c r="H4625" s="262" t="s">
        <v>10547</v>
      </c>
      <c r="I4625" s="263" t="s">
        <v>738</v>
      </c>
      <c r="J4625" s="264" t="s">
        <v>21305</v>
      </c>
      <c r="K4625" s="264" t="s">
        <v>17254</v>
      </c>
    </row>
    <row r="4626" spans="1:11" ht="38.25" x14ac:dyDescent="0.2">
      <c r="A4626" s="261">
        <v>87476</v>
      </c>
      <c r="B4626" s="262" t="s">
        <v>10548</v>
      </c>
      <c r="C4626" s="263" t="s">
        <v>738</v>
      </c>
      <c r="D4626" s="264" t="s">
        <v>22000</v>
      </c>
      <c r="F4626" s="266"/>
      <c r="G4626" s="261" t="s">
        <v>24175</v>
      </c>
      <c r="H4626" s="262" t="s">
        <v>10548</v>
      </c>
      <c r="I4626" s="263" t="s">
        <v>738</v>
      </c>
      <c r="J4626" s="264" t="s">
        <v>22000</v>
      </c>
      <c r="K4626" s="264" t="s">
        <v>14359</v>
      </c>
    </row>
    <row r="4627" spans="1:11" ht="38.25" x14ac:dyDescent="0.2">
      <c r="A4627" s="261">
        <v>87477</v>
      </c>
      <c r="B4627" s="262" t="s">
        <v>10549</v>
      </c>
      <c r="C4627" s="263" t="s">
        <v>738</v>
      </c>
      <c r="D4627" s="264" t="s">
        <v>14357</v>
      </c>
      <c r="F4627" s="266"/>
      <c r="G4627" s="261" t="s">
        <v>24176</v>
      </c>
      <c r="H4627" s="262" t="s">
        <v>10549</v>
      </c>
      <c r="I4627" s="263" t="s">
        <v>738</v>
      </c>
      <c r="J4627" s="264" t="s">
        <v>14357</v>
      </c>
      <c r="K4627" s="264" t="s">
        <v>13417</v>
      </c>
    </row>
    <row r="4628" spans="1:11" ht="38.25" x14ac:dyDescent="0.2">
      <c r="A4628" s="261">
        <v>87478</v>
      </c>
      <c r="B4628" s="262" t="s">
        <v>10550</v>
      </c>
      <c r="C4628" s="263" t="s">
        <v>738</v>
      </c>
      <c r="D4628" s="264" t="s">
        <v>24177</v>
      </c>
      <c r="F4628" s="266"/>
      <c r="G4628" s="261" t="s">
        <v>24178</v>
      </c>
      <c r="H4628" s="262" t="s">
        <v>10550</v>
      </c>
      <c r="I4628" s="263" t="s">
        <v>738</v>
      </c>
      <c r="J4628" s="264" t="s">
        <v>24177</v>
      </c>
      <c r="K4628" s="264" t="s">
        <v>24179</v>
      </c>
    </row>
    <row r="4629" spans="1:11" ht="38.25" x14ac:dyDescent="0.2">
      <c r="A4629" s="261">
        <v>87479</v>
      </c>
      <c r="B4629" s="262" t="s">
        <v>10551</v>
      </c>
      <c r="C4629" s="263" t="s">
        <v>738</v>
      </c>
      <c r="D4629" s="264" t="s">
        <v>21037</v>
      </c>
      <c r="F4629" s="266"/>
      <c r="G4629" s="261" t="s">
        <v>24180</v>
      </c>
      <c r="H4629" s="262" t="s">
        <v>10551</v>
      </c>
      <c r="I4629" s="263" t="s">
        <v>738</v>
      </c>
      <c r="J4629" s="264" t="s">
        <v>21037</v>
      </c>
      <c r="K4629" s="264" t="s">
        <v>24181</v>
      </c>
    </row>
    <row r="4630" spans="1:11" ht="38.25" x14ac:dyDescent="0.2">
      <c r="A4630" s="261">
        <v>87480</v>
      </c>
      <c r="B4630" s="262" t="s">
        <v>10552</v>
      </c>
      <c r="C4630" s="263" t="s">
        <v>738</v>
      </c>
      <c r="D4630" s="264" t="s">
        <v>24182</v>
      </c>
      <c r="F4630" s="266"/>
      <c r="G4630" s="261" t="s">
        <v>24183</v>
      </c>
      <c r="H4630" s="262" t="s">
        <v>10552</v>
      </c>
      <c r="I4630" s="263" t="s">
        <v>738</v>
      </c>
      <c r="J4630" s="264" t="s">
        <v>24182</v>
      </c>
      <c r="K4630" s="264" t="s">
        <v>14523</v>
      </c>
    </row>
    <row r="4631" spans="1:11" ht="38.25" x14ac:dyDescent="0.2">
      <c r="A4631" s="261">
        <v>87481</v>
      </c>
      <c r="B4631" s="262" t="s">
        <v>10553</v>
      </c>
      <c r="C4631" s="263" t="s">
        <v>738</v>
      </c>
      <c r="D4631" s="264" t="s">
        <v>13405</v>
      </c>
      <c r="F4631" s="266"/>
      <c r="G4631" s="261" t="s">
        <v>24184</v>
      </c>
      <c r="H4631" s="262" t="s">
        <v>10553</v>
      </c>
      <c r="I4631" s="263" t="s">
        <v>738</v>
      </c>
      <c r="J4631" s="264" t="s">
        <v>13405</v>
      </c>
      <c r="K4631" s="264" t="s">
        <v>24185</v>
      </c>
    </row>
    <row r="4632" spans="1:11" ht="38.25" x14ac:dyDescent="0.2">
      <c r="A4632" s="261">
        <v>87482</v>
      </c>
      <c r="B4632" s="262" t="s">
        <v>10554</v>
      </c>
      <c r="C4632" s="263" t="s">
        <v>738</v>
      </c>
      <c r="D4632" s="264" t="s">
        <v>13328</v>
      </c>
      <c r="F4632" s="266"/>
      <c r="G4632" s="261" t="s">
        <v>24186</v>
      </c>
      <c r="H4632" s="262" t="s">
        <v>10554</v>
      </c>
      <c r="I4632" s="263" t="s">
        <v>738</v>
      </c>
      <c r="J4632" s="264" t="s">
        <v>13328</v>
      </c>
      <c r="K4632" s="264" t="s">
        <v>24187</v>
      </c>
    </row>
    <row r="4633" spans="1:11" ht="38.25" x14ac:dyDescent="0.2">
      <c r="A4633" s="261">
        <v>87483</v>
      </c>
      <c r="B4633" s="262" t="s">
        <v>10555</v>
      </c>
      <c r="C4633" s="263" t="s">
        <v>738</v>
      </c>
      <c r="D4633" s="264" t="s">
        <v>24188</v>
      </c>
      <c r="F4633" s="266"/>
      <c r="G4633" s="261" t="s">
        <v>24189</v>
      </c>
      <c r="H4633" s="262" t="s">
        <v>10555</v>
      </c>
      <c r="I4633" s="263" t="s">
        <v>738</v>
      </c>
      <c r="J4633" s="264" t="s">
        <v>24188</v>
      </c>
      <c r="K4633" s="264" t="s">
        <v>14300</v>
      </c>
    </row>
    <row r="4634" spans="1:11" ht="38.25" x14ac:dyDescent="0.2">
      <c r="A4634" s="261">
        <v>87484</v>
      </c>
      <c r="B4634" s="262" t="s">
        <v>10556</v>
      </c>
      <c r="C4634" s="263" t="s">
        <v>738</v>
      </c>
      <c r="D4634" s="264" t="s">
        <v>24190</v>
      </c>
      <c r="F4634" s="266"/>
      <c r="G4634" s="261" t="s">
        <v>24191</v>
      </c>
      <c r="H4634" s="262" t="s">
        <v>10556</v>
      </c>
      <c r="I4634" s="263" t="s">
        <v>738</v>
      </c>
      <c r="J4634" s="264" t="s">
        <v>24190</v>
      </c>
      <c r="K4634" s="264" t="s">
        <v>24192</v>
      </c>
    </row>
    <row r="4635" spans="1:11" ht="38.25" x14ac:dyDescent="0.2">
      <c r="A4635" s="261">
        <v>87485</v>
      </c>
      <c r="B4635" s="262" t="s">
        <v>10557</v>
      </c>
      <c r="C4635" s="263" t="s">
        <v>738</v>
      </c>
      <c r="D4635" s="264" t="s">
        <v>13065</v>
      </c>
      <c r="F4635" s="266"/>
      <c r="G4635" s="261" t="s">
        <v>24193</v>
      </c>
      <c r="H4635" s="262" t="s">
        <v>10557</v>
      </c>
      <c r="I4635" s="263" t="s">
        <v>738</v>
      </c>
      <c r="J4635" s="264" t="s">
        <v>13065</v>
      </c>
      <c r="K4635" s="264" t="s">
        <v>24194</v>
      </c>
    </row>
    <row r="4636" spans="1:11" ht="38.25" x14ac:dyDescent="0.2">
      <c r="A4636" s="261">
        <v>87487</v>
      </c>
      <c r="B4636" s="262" t="s">
        <v>10558</v>
      </c>
      <c r="C4636" s="263" t="s">
        <v>738</v>
      </c>
      <c r="D4636" s="264" t="s">
        <v>24195</v>
      </c>
      <c r="F4636" s="266"/>
      <c r="G4636" s="261" t="s">
        <v>24196</v>
      </c>
      <c r="H4636" s="262" t="s">
        <v>10558</v>
      </c>
      <c r="I4636" s="263" t="s">
        <v>738</v>
      </c>
      <c r="J4636" s="264" t="s">
        <v>24195</v>
      </c>
      <c r="K4636" s="264" t="s">
        <v>24197</v>
      </c>
    </row>
    <row r="4637" spans="1:11" ht="38.25" x14ac:dyDescent="0.2">
      <c r="A4637" s="261">
        <v>87488</v>
      </c>
      <c r="B4637" s="262" t="s">
        <v>10559</v>
      </c>
      <c r="C4637" s="263" t="s">
        <v>738</v>
      </c>
      <c r="D4637" s="264" t="s">
        <v>19751</v>
      </c>
      <c r="F4637" s="266"/>
      <c r="G4637" s="267" t="s">
        <v>24198</v>
      </c>
      <c r="H4637" s="262" t="s">
        <v>10559</v>
      </c>
      <c r="I4637" s="263" t="s">
        <v>738</v>
      </c>
      <c r="J4637" s="264" t="s">
        <v>19751</v>
      </c>
      <c r="K4637" s="264" t="s">
        <v>14376</v>
      </c>
    </row>
    <row r="4638" spans="1:11" ht="38.25" x14ac:dyDescent="0.2">
      <c r="A4638" s="261">
        <v>87489</v>
      </c>
      <c r="B4638" s="262" t="s">
        <v>10560</v>
      </c>
      <c r="C4638" s="263" t="s">
        <v>738</v>
      </c>
      <c r="D4638" s="264" t="s">
        <v>24199</v>
      </c>
      <c r="F4638" s="266"/>
      <c r="G4638" s="267" t="s">
        <v>24200</v>
      </c>
      <c r="H4638" s="262" t="s">
        <v>10560</v>
      </c>
      <c r="I4638" s="263" t="s">
        <v>738</v>
      </c>
      <c r="J4638" s="264" t="s">
        <v>24199</v>
      </c>
      <c r="K4638" s="264" t="s">
        <v>13740</v>
      </c>
    </row>
    <row r="4639" spans="1:11" ht="38.25" x14ac:dyDescent="0.2">
      <c r="A4639" s="261">
        <v>87490</v>
      </c>
      <c r="B4639" s="262" t="s">
        <v>10562</v>
      </c>
      <c r="C4639" s="263" t="s">
        <v>738</v>
      </c>
      <c r="D4639" s="264" t="s">
        <v>24201</v>
      </c>
      <c r="F4639" s="266"/>
      <c r="G4639" s="261" t="s">
        <v>24202</v>
      </c>
      <c r="H4639" s="262" t="s">
        <v>10562</v>
      </c>
      <c r="I4639" s="263" t="s">
        <v>738</v>
      </c>
      <c r="J4639" s="264" t="s">
        <v>24201</v>
      </c>
      <c r="K4639" s="264" t="s">
        <v>19683</v>
      </c>
    </row>
    <row r="4640" spans="1:11" ht="38.25" x14ac:dyDescent="0.2">
      <c r="A4640" s="261">
        <v>87491</v>
      </c>
      <c r="B4640" s="262" t="s">
        <v>10563</v>
      </c>
      <c r="C4640" s="263" t="s">
        <v>738</v>
      </c>
      <c r="D4640" s="264" t="s">
        <v>21018</v>
      </c>
      <c r="F4640" s="266"/>
      <c r="G4640" s="261" t="s">
        <v>24203</v>
      </c>
      <c r="H4640" s="262" t="s">
        <v>10563</v>
      </c>
      <c r="I4640" s="263" t="s">
        <v>738</v>
      </c>
      <c r="J4640" s="264" t="s">
        <v>21018</v>
      </c>
      <c r="K4640" s="264" t="s">
        <v>14255</v>
      </c>
    </row>
    <row r="4641" spans="1:11" ht="38.25" x14ac:dyDescent="0.2">
      <c r="A4641" s="261">
        <v>87492</v>
      </c>
      <c r="B4641" s="262" t="s">
        <v>10564</v>
      </c>
      <c r="C4641" s="263" t="s">
        <v>738</v>
      </c>
      <c r="D4641" s="264" t="s">
        <v>14492</v>
      </c>
      <c r="F4641" s="266"/>
      <c r="G4641" s="261" t="s">
        <v>24204</v>
      </c>
      <c r="H4641" s="262" t="s">
        <v>10564</v>
      </c>
      <c r="I4641" s="263" t="s">
        <v>738</v>
      </c>
      <c r="J4641" s="264" t="s">
        <v>14492</v>
      </c>
      <c r="K4641" s="264" t="s">
        <v>24205</v>
      </c>
    </row>
    <row r="4642" spans="1:11" ht="38.25" x14ac:dyDescent="0.2">
      <c r="A4642" s="261">
        <v>87493</v>
      </c>
      <c r="B4642" s="262" t="s">
        <v>10566</v>
      </c>
      <c r="C4642" s="263" t="s">
        <v>738</v>
      </c>
      <c r="D4642" s="264" t="s">
        <v>23491</v>
      </c>
      <c r="F4642" s="266"/>
      <c r="G4642" s="261" t="s">
        <v>24206</v>
      </c>
      <c r="H4642" s="262" t="s">
        <v>10566</v>
      </c>
      <c r="I4642" s="263" t="s">
        <v>738</v>
      </c>
      <c r="J4642" s="264" t="s">
        <v>23491</v>
      </c>
      <c r="K4642" s="264" t="s">
        <v>16518</v>
      </c>
    </row>
    <row r="4643" spans="1:11" ht="38.25" x14ac:dyDescent="0.2">
      <c r="A4643" s="261">
        <v>87494</v>
      </c>
      <c r="B4643" s="262" t="s">
        <v>10567</v>
      </c>
      <c r="C4643" s="263" t="s">
        <v>738</v>
      </c>
      <c r="D4643" s="264" t="s">
        <v>13592</v>
      </c>
      <c r="F4643" s="266"/>
      <c r="G4643" s="261" t="s">
        <v>24207</v>
      </c>
      <c r="H4643" s="262" t="s">
        <v>10567</v>
      </c>
      <c r="I4643" s="263" t="s">
        <v>738</v>
      </c>
      <c r="J4643" s="264" t="s">
        <v>13592</v>
      </c>
      <c r="K4643" s="264" t="s">
        <v>24208</v>
      </c>
    </row>
    <row r="4644" spans="1:11" ht="38.25" x14ac:dyDescent="0.2">
      <c r="A4644" s="261">
        <v>87495</v>
      </c>
      <c r="B4644" s="262" t="s">
        <v>10568</v>
      </c>
      <c r="C4644" s="263" t="s">
        <v>738</v>
      </c>
      <c r="D4644" s="264" t="s">
        <v>19769</v>
      </c>
      <c r="F4644" s="266"/>
      <c r="G4644" s="261" t="s">
        <v>24209</v>
      </c>
      <c r="H4644" s="262" t="s">
        <v>10568</v>
      </c>
      <c r="I4644" s="263" t="s">
        <v>738</v>
      </c>
      <c r="J4644" s="264" t="s">
        <v>19769</v>
      </c>
      <c r="K4644" s="264" t="s">
        <v>14452</v>
      </c>
    </row>
    <row r="4645" spans="1:11" ht="38.25" x14ac:dyDescent="0.2">
      <c r="A4645" s="261">
        <v>87496</v>
      </c>
      <c r="B4645" s="262" t="s">
        <v>10569</v>
      </c>
      <c r="C4645" s="263" t="s">
        <v>738</v>
      </c>
      <c r="D4645" s="264" t="s">
        <v>14340</v>
      </c>
      <c r="F4645" s="266"/>
      <c r="G4645" s="261" t="s">
        <v>24210</v>
      </c>
      <c r="H4645" s="262" t="s">
        <v>10569</v>
      </c>
      <c r="I4645" s="263" t="s">
        <v>738</v>
      </c>
      <c r="J4645" s="264" t="s">
        <v>14340</v>
      </c>
      <c r="K4645" s="264" t="s">
        <v>24211</v>
      </c>
    </row>
    <row r="4646" spans="1:11" ht="38.25" x14ac:dyDescent="0.2">
      <c r="A4646" s="261">
        <v>87497</v>
      </c>
      <c r="B4646" s="262" t="s">
        <v>10571</v>
      </c>
      <c r="C4646" s="263" t="s">
        <v>738</v>
      </c>
      <c r="D4646" s="264" t="s">
        <v>21536</v>
      </c>
      <c r="F4646" s="266"/>
      <c r="G4646" s="261" t="s">
        <v>24212</v>
      </c>
      <c r="H4646" s="262" t="s">
        <v>10571</v>
      </c>
      <c r="I4646" s="263" t="s">
        <v>738</v>
      </c>
      <c r="J4646" s="264" t="s">
        <v>21536</v>
      </c>
      <c r="K4646" s="264" t="s">
        <v>22649</v>
      </c>
    </row>
    <row r="4647" spans="1:11" ht="38.25" x14ac:dyDescent="0.2">
      <c r="A4647" s="261">
        <v>87498</v>
      </c>
      <c r="B4647" s="262" t="s">
        <v>10572</v>
      </c>
      <c r="C4647" s="263" t="s">
        <v>738</v>
      </c>
      <c r="D4647" s="264" t="s">
        <v>24213</v>
      </c>
      <c r="F4647" s="266"/>
      <c r="G4647" s="261" t="s">
        <v>24214</v>
      </c>
      <c r="H4647" s="262" t="s">
        <v>10572</v>
      </c>
      <c r="I4647" s="263" t="s">
        <v>738</v>
      </c>
      <c r="J4647" s="264" t="s">
        <v>24213</v>
      </c>
      <c r="K4647" s="264" t="s">
        <v>17256</v>
      </c>
    </row>
    <row r="4648" spans="1:11" ht="38.25" x14ac:dyDescent="0.2">
      <c r="A4648" s="261">
        <v>87499</v>
      </c>
      <c r="B4648" s="262" t="s">
        <v>10573</v>
      </c>
      <c r="C4648" s="263" t="s">
        <v>738</v>
      </c>
      <c r="D4648" s="264" t="s">
        <v>24215</v>
      </c>
      <c r="F4648" s="266"/>
      <c r="G4648" s="261" t="s">
        <v>24216</v>
      </c>
      <c r="H4648" s="262" t="s">
        <v>10573</v>
      </c>
      <c r="I4648" s="263" t="s">
        <v>738</v>
      </c>
      <c r="J4648" s="264" t="s">
        <v>24215</v>
      </c>
      <c r="K4648" s="264" t="s">
        <v>24217</v>
      </c>
    </row>
    <row r="4649" spans="1:11" ht="38.25" x14ac:dyDescent="0.2">
      <c r="A4649" s="261">
        <v>87500</v>
      </c>
      <c r="B4649" s="262" t="s">
        <v>10574</v>
      </c>
      <c r="C4649" s="263" t="s">
        <v>738</v>
      </c>
      <c r="D4649" s="264" t="s">
        <v>24218</v>
      </c>
      <c r="F4649" s="266"/>
      <c r="G4649" s="261" t="s">
        <v>24219</v>
      </c>
      <c r="H4649" s="262" t="s">
        <v>10574</v>
      </c>
      <c r="I4649" s="263" t="s">
        <v>738</v>
      </c>
      <c r="J4649" s="264" t="s">
        <v>24218</v>
      </c>
      <c r="K4649" s="264" t="s">
        <v>14743</v>
      </c>
    </row>
    <row r="4650" spans="1:11" ht="38.25" x14ac:dyDescent="0.2">
      <c r="A4650" s="261">
        <v>87501</v>
      </c>
      <c r="B4650" s="262" t="s">
        <v>10576</v>
      </c>
      <c r="C4650" s="263" t="s">
        <v>738</v>
      </c>
      <c r="D4650" s="264" t="s">
        <v>24220</v>
      </c>
      <c r="F4650" s="266"/>
      <c r="G4650" s="261" t="s">
        <v>24221</v>
      </c>
      <c r="H4650" s="262" t="s">
        <v>10576</v>
      </c>
      <c r="I4650" s="263" t="s">
        <v>738</v>
      </c>
      <c r="J4650" s="264" t="s">
        <v>24220</v>
      </c>
      <c r="K4650" s="264" t="s">
        <v>24222</v>
      </c>
    </row>
    <row r="4651" spans="1:11" ht="38.25" x14ac:dyDescent="0.2">
      <c r="A4651" s="261">
        <v>87502</v>
      </c>
      <c r="B4651" s="262" t="s">
        <v>10578</v>
      </c>
      <c r="C4651" s="263" t="s">
        <v>738</v>
      </c>
      <c r="D4651" s="264" t="s">
        <v>24223</v>
      </c>
      <c r="F4651" s="266"/>
      <c r="G4651" s="261" t="s">
        <v>24224</v>
      </c>
      <c r="H4651" s="262" t="s">
        <v>10578</v>
      </c>
      <c r="I4651" s="263" t="s">
        <v>738</v>
      </c>
      <c r="J4651" s="264" t="s">
        <v>24223</v>
      </c>
      <c r="K4651" s="264" t="s">
        <v>4740</v>
      </c>
    </row>
    <row r="4652" spans="1:11" ht="38.25" x14ac:dyDescent="0.2">
      <c r="A4652" s="261">
        <v>87503</v>
      </c>
      <c r="B4652" s="262" t="s">
        <v>10579</v>
      </c>
      <c r="C4652" s="263" t="s">
        <v>738</v>
      </c>
      <c r="D4652" s="264" t="s">
        <v>24225</v>
      </c>
      <c r="F4652" s="266"/>
      <c r="G4652" s="261" t="s">
        <v>24226</v>
      </c>
      <c r="H4652" s="262" t="s">
        <v>10579</v>
      </c>
      <c r="I4652" s="263" t="s">
        <v>738</v>
      </c>
      <c r="J4652" s="264" t="s">
        <v>24225</v>
      </c>
      <c r="K4652" s="264" t="s">
        <v>14271</v>
      </c>
    </row>
    <row r="4653" spans="1:11" ht="38.25" x14ac:dyDescent="0.2">
      <c r="A4653" s="261">
        <v>87504</v>
      </c>
      <c r="B4653" s="262" t="s">
        <v>10580</v>
      </c>
      <c r="C4653" s="263" t="s">
        <v>738</v>
      </c>
      <c r="D4653" s="264" t="s">
        <v>20985</v>
      </c>
      <c r="F4653" s="266"/>
      <c r="G4653" s="261" t="s">
        <v>24227</v>
      </c>
      <c r="H4653" s="262" t="s">
        <v>10580</v>
      </c>
      <c r="I4653" s="263" t="s">
        <v>738</v>
      </c>
      <c r="J4653" s="264" t="s">
        <v>20985</v>
      </c>
      <c r="K4653" s="264" t="s">
        <v>19960</v>
      </c>
    </row>
    <row r="4654" spans="1:11" ht="38.25" x14ac:dyDescent="0.2">
      <c r="A4654" s="261">
        <v>87505</v>
      </c>
      <c r="B4654" s="262" t="s">
        <v>10581</v>
      </c>
      <c r="C4654" s="263" t="s">
        <v>738</v>
      </c>
      <c r="D4654" s="264" t="s">
        <v>24228</v>
      </c>
      <c r="F4654" s="266"/>
      <c r="G4654" s="261" t="s">
        <v>24229</v>
      </c>
      <c r="H4654" s="262" t="s">
        <v>10581</v>
      </c>
      <c r="I4654" s="263" t="s">
        <v>738</v>
      </c>
      <c r="J4654" s="264" t="s">
        <v>24228</v>
      </c>
      <c r="K4654" s="264" t="s">
        <v>19666</v>
      </c>
    </row>
    <row r="4655" spans="1:11" ht="38.25" x14ac:dyDescent="0.2">
      <c r="A4655" s="261">
        <v>87506</v>
      </c>
      <c r="B4655" s="262" t="s">
        <v>10583</v>
      </c>
      <c r="C4655" s="263" t="s">
        <v>738</v>
      </c>
      <c r="D4655" s="264" t="s">
        <v>24230</v>
      </c>
      <c r="F4655" s="266"/>
      <c r="G4655" s="261" t="s">
        <v>24231</v>
      </c>
      <c r="H4655" s="262" t="s">
        <v>10583</v>
      </c>
      <c r="I4655" s="263" t="s">
        <v>738</v>
      </c>
      <c r="J4655" s="264" t="s">
        <v>24230</v>
      </c>
      <c r="K4655" s="264" t="s">
        <v>24232</v>
      </c>
    </row>
    <row r="4656" spans="1:11" ht="38.25" x14ac:dyDescent="0.2">
      <c r="A4656" s="261">
        <v>87507</v>
      </c>
      <c r="B4656" s="262" t="s">
        <v>10584</v>
      </c>
      <c r="C4656" s="263" t="s">
        <v>738</v>
      </c>
      <c r="D4656" s="264" t="s">
        <v>24232</v>
      </c>
      <c r="F4656" s="266"/>
      <c r="G4656" s="261" t="s">
        <v>24233</v>
      </c>
      <c r="H4656" s="262" t="s">
        <v>10584</v>
      </c>
      <c r="I4656" s="263" t="s">
        <v>738</v>
      </c>
      <c r="J4656" s="264" t="s">
        <v>24232</v>
      </c>
      <c r="K4656" s="264" t="s">
        <v>24234</v>
      </c>
    </row>
    <row r="4657" spans="1:11" ht="38.25" x14ac:dyDescent="0.2">
      <c r="A4657" s="261">
        <v>87508</v>
      </c>
      <c r="B4657" s="262" t="s">
        <v>10585</v>
      </c>
      <c r="C4657" s="263" t="s">
        <v>738</v>
      </c>
      <c r="D4657" s="264" t="s">
        <v>24235</v>
      </c>
      <c r="F4657" s="266"/>
      <c r="G4657" s="261" t="s">
        <v>24236</v>
      </c>
      <c r="H4657" s="262" t="s">
        <v>10585</v>
      </c>
      <c r="I4657" s="263" t="s">
        <v>738</v>
      </c>
      <c r="J4657" s="264" t="s">
        <v>24235</v>
      </c>
      <c r="K4657" s="264" t="s">
        <v>24237</v>
      </c>
    </row>
    <row r="4658" spans="1:11" ht="38.25" x14ac:dyDescent="0.2">
      <c r="A4658" s="261">
        <v>87509</v>
      </c>
      <c r="B4658" s="262" t="s">
        <v>10586</v>
      </c>
      <c r="C4658" s="263" t="s">
        <v>738</v>
      </c>
      <c r="D4658" s="264" t="s">
        <v>24238</v>
      </c>
      <c r="F4658" s="266"/>
      <c r="G4658" s="261" t="s">
        <v>24239</v>
      </c>
      <c r="H4658" s="262" t="s">
        <v>10586</v>
      </c>
      <c r="I4658" s="263" t="s">
        <v>738</v>
      </c>
      <c r="J4658" s="264" t="s">
        <v>24238</v>
      </c>
      <c r="K4658" s="264" t="s">
        <v>24240</v>
      </c>
    </row>
    <row r="4659" spans="1:11" ht="38.25" x14ac:dyDescent="0.2">
      <c r="A4659" s="261">
        <v>87510</v>
      </c>
      <c r="B4659" s="262" t="s">
        <v>10587</v>
      </c>
      <c r="C4659" s="263" t="s">
        <v>738</v>
      </c>
      <c r="D4659" s="264" t="s">
        <v>24241</v>
      </c>
      <c r="F4659" s="266"/>
      <c r="G4659" s="261" t="s">
        <v>24242</v>
      </c>
      <c r="H4659" s="262" t="s">
        <v>10587</v>
      </c>
      <c r="I4659" s="263" t="s">
        <v>738</v>
      </c>
      <c r="J4659" s="264" t="s">
        <v>24241</v>
      </c>
      <c r="K4659" s="264" t="s">
        <v>14652</v>
      </c>
    </row>
    <row r="4660" spans="1:11" ht="38.25" x14ac:dyDescent="0.2">
      <c r="A4660" s="261">
        <v>87511</v>
      </c>
      <c r="B4660" s="262" t="s">
        <v>10588</v>
      </c>
      <c r="C4660" s="263" t="s">
        <v>738</v>
      </c>
      <c r="D4660" s="264" t="s">
        <v>24243</v>
      </c>
      <c r="F4660" s="266"/>
      <c r="G4660" s="261" t="s">
        <v>24244</v>
      </c>
      <c r="H4660" s="262" t="s">
        <v>10588</v>
      </c>
      <c r="I4660" s="263" t="s">
        <v>738</v>
      </c>
      <c r="J4660" s="264" t="s">
        <v>24243</v>
      </c>
      <c r="K4660" s="264" t="s">
        <v>24245</v>
      </c>
    </row>
    <row r="4661" spans="1:11" ht="38.25" x14ac:dyDescent="0.2">
      <c r="A4661" s="261">
        <v>87512</v>
      </c>
      <c r="B4661" s="262" t="s">
        <v>10589</v>
      </c>
      <c r="C4661" s="263" t="s">
        <v>738</v>
      </c>
      <c r="D4661" s="264" t="s">
        <v>24246</v>
      </c>
      <c r="F4661" s="266"/>
      <c r="G4661" s="261" t="s">
        <v>24247</v>
      </c>
      <c r="H4661" s="262" t="s">
        <v>10589</v>
      </c>
      <c r="I4661" s="263" t="s">
        <v>738</v>
      </c>
      <c r="J4661" s="264" t="s">
        <v>24246</v>
      </c>
      <c r="K4661" s="264" t="s">
        <v>24248</v>
      </c>
    </row>
    <row r="4662" spans="1:11" ht="38.25" x14ac:dyDescent="0.2">
      <c r="A4662" s="261">
        <v>87513</v>
      </c>
      <c r="B4662" s="262" t="s">
        <v>10590</v>
      </c>
      <c r="C4662" s="263" t="s">
        <v>738</v>
      </c>
      <c r="D4662" s="264" t="s">
        <v>24249</v>
      </c>
      <c r="F4662" s="266"/>
      <c r="G4662" s="261" t="s">
        <v>24250</v>
      </c>
      <c r="H4662" s="262" t="s">
        <v>10590</v>
      </c>
      <c r="I4662" s="263" t="s">
        <v>738</v>
      </c>
      <c r="J4662" s="264" t="s">
        <v>24249</v>
      </c>
      <c r="K4662" s="264" t="s">
        <v>19957</v>
      </c>
    </row>
    <row r="4663" spans="1:11" ht="38.25" x14ac:dyDescent="0.2">
      <c r="A4663" s="261">
        <v>87514</v>
      </c>
      <c r="B4663" s="262" t="s">
        <v>10591</v>
      </c>
      <c r="C4663" s="263" t="s">
        <v>738</v>
      </c>
      <c r="D4663" s="264" t="s">
        <v>24251</v>
      </c>
      <c r="F4663" s="266"/>
      <c r="G4663" s="261" t="s">
        <v>24252</v>
      </c>
      <c r="H4663" s="262" t="s">
        <v>10591</v>
      </c>
      <c r="I4663" s="263" t="s">
        <v>738</v>
      </c>
      <c r="J4663" s="264" t="s">
        <v>24251</v>
      </c>
      <c r="K4663" s="264" t="s">
        <v>24253</v>
      </c>
    </row>
    <row r="4664" spans="1:11" ht="38.25" x14ac:dyDescent="0.2">
      <c r="A4664" s="261">
        <v>87515</v>
      </c>
      <c r="B4664" s="262" t="s">
        <v>10592</v>
      </c>
      <c r="C4664" s="263" t="s">
        <v>738</v>
      </c>
      <c r="D4664" s="264" t="s">
        <v>24254</v>
      </c>
      <c r="F4664" s="266"/>
      <c r="G4664" s="261" t="s">
        <v>24255</v>
      </c>
      <c r="H4664" s="262" t="s">
        <v>10592</v>
      </c>
      <c r="I4664" s="263" t="s">
        <v>738</v>
      </c>
      <c r="J4664" s="264" t="s">
        <v>24254</v>
      </c>
      <c r="K4664" s="264" t="s">
        <v>24256</v>
      </c>
    </row>
    <row r="4665" spans="1:11" ht="38.25" x14ac:dyDescent="0.2">
      <c r="A4665" s="261">
        <v>87516</v>
      </c>
      <c r="B4665" s="262" t="s">
        <v>10593</v>
      </c>
      <c r="C4665" s="263" t="s">
        <v>738</v>
      </c>
      <c r="D4665" s="264" t="s">
        <v>24257</v>
      </c>
      <c r="F4665" s="266"/>
      <c r="G4665" s="261" t="s">
        <v>24258</v>
      </c>
      <c r="H4665" s="262" t="s">
        <v>10593</v>
      </c>
      <c r="I4665" s="263" t="s">
        <v>738</v>
      </c>
      <c r="J4665" s="264" t="s">
        <v>24257</v>
      </c>
      <c r="K4665" s="264" t="s">
        <v>11434</v>
      </c>
    </row>
    <row r="4666" spans="1:11" ht="38.25" x14ac:dyDescent="0.2">
      <c r="A4666" s="261">
        <v>87517</v>
      </c>
      <c r="B4666" s="262" t="s">
        <v>10594</v>
      </c>
      <c r="C4666" s="263" t="s">
        <v>738</v>
      </c>
      <c r="D4666" s="264" t="s">
        <v>16604</v>
      </c>
      <c r="F4666" s="266"/>
      <c r="G4666" s="261" t="s">
        <v>24259</v>
      </c>
      <c r="H4666" s="262" t="s">
        <v>10594</v>
      </c>
      <c r="I4666" s="263" t="s">
        <v>738</v>
      </c>
      <c r="J4666" s="264" t="s">
        <v>16604</v>
      </c>
      <c r="K4666" s="264" t="s">
        <v>24260</v>
      </c>
    </row>
    <row r="4667" spans="1:11" ht="38.25" x14ac:dyDescent="0.2">
      <c r="A4667" s="261">
        <v>87518</v>
      </c>
      <c r="B4667" s="262" t="s">
        <v>10595</v>
      </c>
      <c r="C4667" s="263" t="s">
        <v>738</v>
      </c>
      <c r="D4667" s="264" t="s">
        <v>24261</v>
      </c>
      <c r="F4667" s="266"/>
      <c r="G4667" s="261" t="s">
        <v>24262</v>
      </c>
      <c r="H4667" s="262" t="s">
        <v>10595</v>
      </c>
      <c r="I4667" s="263" t="s">
        <v>738</v>
      </c>
      <c r="J4667" s="264" t="s">
        <v>24261</v>
      </c>
      <c r="K4667" s="264" t="s">
        <v>24263</v>
      </c>
    </row>
    <row r="4668" spans="1:11" ht="38.25" x14ac:dyDescent="0.2">
      <c r="A4668" s="261">
        <v>87519</v>
      </c>
      <c r="B4668" s="262" t="s">
        <v>10596</v>
      </c>
      <c r="C4668" s="263" t="s">
        <v>738</v>
      </c>
      <c r="D4668" s="264" t="s">
        <v>20798</v>
      </c>
      <c r="F4668" s="266"/>
      <c r="G4668" s="261" t="s">
        <v>24264</v>
      </c>
      <c r="H4668" s="262" t="s">
        <v>10596</v>
      </c>
      <c r="I4668" s="263" t="s">
        <v>738</v>
      </c>
      <c r="J4668" s="264" t="s">
        <v>20798</v>
      </c>
      <c r="K4668" s="264" t="s">
        <v>10570</v>
      </c>
    </row>
    <row r="4669" spans="1:11" ht="38.25" x14ac:dyDescent="0.2">
      <c r="A4669" s="261">
        <v>87520</v>
      </c>
      <c r="B4669" s="262" t="s">
        <v>10597</v>
      </c>
      <c r="C4669" s="263" t="s">
        <v>738</v>
      </c>
      <c r="D4669" s="264" t="s">
        <v>24265</v>
      </c>
      <c r="F4669" s="266"/>
      <c r="G4669" s="261" t="s">
        <v>24266</v>
      </c>
      <c r="H4669" s="262" t="s">
        <v>10597</v>
      </c>
      <c r="I4669" s="263" t="s">
        <v>738</v>
      </c>
      <c r="J4669" s="264" t="s">
        <v>24265</v>
      </c>
      <c r="K4669" s="264" t="s">
        <v>14297</v>
      </c>
    </row>
    <row r="4670" spans="1:11" ht="38.25" x14ac:dyDescent="0.2">
      <c r="A4670" s="261">
        <v>87521</v>
      </c>
      <c r="B4670" s="262" t="s">
        <v>10598</v>
      </c>
      <c r="C4670" s="263" t="s">
        <v>738</v>
      </c>
      <c r="D4670" s="264" t="s">
        <v>21060</v>
      </c>
      <c r="F4670" s="266"/>
      <c r="G4670" s="261" t="s">
        <v>24267</v>
      </c>
      <c r="H4670" s="262" t="s">
        <v>10598</v>
      </c>
      <c r="I4670" s="263" t="s">
        <v>738</v>
      </c>
      <c r="J4670" s="264" t="s">
        <v>21060</v>
      </c>
      <c r="K4670" s="264" t="s">
        <v>24268</v>
      </c>
    </row>
    <row r="4671" spans="1:11" ht="38.25" x14ac:dyDescent="0.2">
      <c r="A4671" s="261">
        <v>87522</v>
      </c>
      <c r="B4671" s="262" t="s">
        <v>10599</v>
      </c>
      <c r="C4671" s="263" t="s">
        <v>738</v>
      </c>
      <c r="D4671" s="264" t="s">
        <v>14248</v>
      </c>
      <c r="F4671" s="266"/>
      <c r="G4671" s="261" t="s">
        <v>24269</v>
      </c>
      <c r="H4671" s="262" t="s">
        <v>10599</v>
      </c>
      <c r="I4671" s="263" t="s">
        <v>738</v>
      </c>
      <c r="J4671" s="264" t="s">
        <v>14248</v>
      </c>
      <c r="K4671" s="264" t="s">
        <v>24270</v>
      </c>
    </row>
    <row r="4672" spans="1:11" ht="38.25" x14ac:dyDescent="0.2">
      <c r="A4672" s="261">
        <v>87523</v>
      </c>
      <c r="B4672" s="262" t="s">
        <v>10601</v>
      </c>
      <c r="C4672" s="263" t="s">
        <v>738</v>
      </c>
      <c r="D4672" s="264" t="s">
        <v>10739</v>
      </c>
      <c r="F4672" s="266"/>
      <c r="G4672" s="261" t="s">
        <v>24271</v>
      </c>
      <c r="H4672" s="262" t="s">
        <v>10601</v>
      </c>
      <c r="I4672" s="263" t="s">
        <v>738</v>
      </c>
      <c r="J4672" s="264" t="s">
        <v>10739</v>
      </c>
      <c r="K4672" s="264" t="s">
        <v>24272</v>
      </c>
    </row>
    <row r="4673" spans="1:11" ht="38.25" x14ac:dyDescent="0.2">
      <c r="A4673" s="261">
        <v>87524</v>
      </c>
      <c r="B4673" s="262" t="s">
        <v>10603</v>
      </c>
      <c r="C4673" s="263" t="s">
        <v>738</v>
      </c>
      <c r="D4673" s="264" t="s">
        <v>22496</v>
      </c>
      <c r="F4673" s="266"/>
      <c r="G4673" s="261" t="s">
        <v>24273</v>
      </c>
      <c r="H4673" s="262" t="s">
        <v>10603</v>
      </c>
      <c r="I4673" s="263" t="s">
        <v>738</v>
      </c>
      <c r="J4673" s="264" t="s">
        <v>22496</v>
      </c>
      <c r="K4673" s="264" t="s">
        <v>24274</v>
      </c>
    </row>
    <row r="4674" spans="1:11" ht="38.25" x14ac:dyDescent="0.2">
      <c r="A4674" s="261">
        <v>87525</v>
      </c>
      <c r="B4674" s="262" t="s">
        <v>10604</v>
      </c>
      <c r="C4674" s="263" t="s">
        <v>738</v>
      </c>
      <c r="D4674" s="264" t="s">
        <v>24275</v>
      </c>
      <c r="F4674" s="266"/>
      <c r="G4674" s="261" t="s">
        <v>24276</v>
      </c>
      <c r="H4674" s="262" t="s">
        <v>10604</v>
      </c>
      <c r="I4674" s="263" t="s">
        <v>738</v>
      </c>
      <c r="J4674" s="264" t="s">
        <v>24275</v>
      </c>
      <c r="K4674" s="264" t="s">
        <v>23163</v>
      </c>
    </row>
    <row r="4675" spans="1:11" ht="38.25" x14ac:dyDescent="0.2">
      <c r="A4675" s="261">
        <v>87526</v>
      </c>
      <c r="B4675" s="262" t="s">
        <v>10605</v>
      </c>
      <c r="C4675" s="263" t="s">
        <v>738</v>
      </c>
      <c r="D4675" s="264" t="s">
        <v>24277</v>
      </c>
      <c r="F4675" s="266"/>
      <c r="G4675" s="261" t="s">
        <v>24278</v>
      </c>
      <c r="H4675" s="262" t="s">
        <v>10605</v>
      </c>
      <c r="I4675" s="263" t="s">
        <v>738</v>
      </c>
      <c r="J4675" s="264" t="s">
        <v>24277</v>
      </c>
      <c r="K4675" s="264" t="s">
        <v>24279</v>
      </c>
    </row>
    <row r="4676" spans="1:11" ht="38.25" x14ac:dyDescent="0.2">
      <c r="A4676" s="261">
        <v>89043</v>
      </c>
      <c r="B4676" s="262" t="s">
        <v>10606</v>
      </c>
      <c r="C4676" s="263" t="s">
        <v>738</v>
      </c>
      <c r="D4676" s="264" t="s">
        <v>24280</v>
      </c>
      <c r="F4676" s="266"/>
      <c r="G4676" s="261" t="s">
        <v>24281</v>
      </c>
      <c r="H4676" s="262" t="s">
        <v>10606</v>
      </c>
      <c r="I4676" s="263" t="s">
        <v>738</v>
      </c>
      <c r="J4676" s="264" t="s">
        <v>24280</v>
      </c>
      <c r="K4676" s="264" t="s">
        <v>24282</v>
      </c>
    </row>
    <row r="4677" spans="1:11" ht="38.25" x14ac:dyDescent="0.2">
      <c r="A4677" s="261">
        <v>89168</v>
      </c>
      <c r="B4677" s="262" t="s">
        <v>10607</v>
      </c>
      <c r="C4677" s="263" t="s">
        <v>738</v>
      </c>
      <c r="D4677" s="264" t="s">
        <v>14338</v>
      </c>
      <c r="F4677" s="266"/>
      <c r="G4677" s="261" t="s">
        <v>24283</v>
      </c>
      <c r="H4677" s="262" t="s">
        <v>10607</v>
      </c>
      <c r="I4677" s="263" t="s">
        <v>738</v>
      </c>
      <c r="J4677" s="264" t="s">
        <v>14338</v>
      </c>
      <c r="K4677" s="264" t="s">
        <v>18343</v>
      </c>
    </row>
    <row r="4678" spans="1:11" ht="38.25" x14ac:dyDescent="0.2">
      <c r="A4678" s="261">
        <v>89977</v>
      </c>
      <c r="B4678" s="262" t="s">
        <v>10608</v>
      </c>
      <c r="C4678" s="263" t="s">
        <v>738</v>
      </c>
      <c r="D4678" s="264" t="s">
        <v>24284</v>
      </c>
      <c r="F4678" s="266"/>
      <c r="G4678" s="261" t="s">
        <v>24285</v>
      </c>
      <c r="H4678" s="262" t="s">
        <v>10608</v>
      </c>
      <c r="I4678" s="263" t="s">
        <v>738</v>
      </c>
      <c r="J4678" s="264" t="s">
        <v>24284</v>
      </c>
      <c r="K4678" s="264" t="s">
        <v>24286</v>
      </c>
    </row>
    <row r="4679" spans="1:11" ht="38.25" x14ac:dyDescent="0.2">
      <c r="A4679" s="261">
        <v>90112</v>
      </c>
      <c r="B4679" s="262" t="s">
        <v>10609</v>
      </c>
      <c r="C4679" s="263" t="s">
        <v>738</v>
      </c>
      <c r="D4679" s="264" t="s">
        <v>14269</v>
      </c>
      <c r="F4679" s="266"/>
      <c r="G4679" s="261" t="s">
        <v>24287</v>
      </c>
      <c r="H4679" s="262" t="s">
        <v>10609</v>
      </c>
      <c r="I4679" s="263" t="s">
        <v>738</v>
      </c>
      <c r="J4679" s="264" t="s">
        <v>14269</v>
      </c>
      <c r="K4679" s="264" t="s">
        <v>14512</v>
      </c>
    </row>
    <row r="4680" spans="1:11" ht="25.5" x14ac:dyDescent="0.2">
      <c r="A4680" s="261">
        <v>95474</v>
      </c>
      <c r="B4680" s="262" t="s">
        <v>10610</v>
      </c>
      <c r="C4680" s="263" t="s">
        <v>737</v>
      </c>
      <c r="D4680" s="264" t="s">
        <v>24288</v>
      </c>
      <c r="F4680" s="266"/>
      <c r="G4680" s="261" t="s">
        <v>24289</v>
      </c>
      <c r="H4680" s="262" t="s">
        <v>10610</v>
      </c>
      <c r="I4680" s="263" t="s">
        <v>737</v>
      </c>
      <c r="J4680" s="264" t="s">
        <v>24288</v>
      </c>
      <c r="K4680" s="264" t="s">
        <v>24290</v>
      </c>
    </row>
    <row r="4681" spans="1:11" ht="38.25" x14ac:dyDescent="0.2">
      <c r="A4681" s="261">
        <v>89282</v>
      </c>
      <c r="B4681" s="262" t="s">
        <v>10611</v>
      </c>
      <c r="C4681" s="263" t="s">
        <v>738</v>
      </c>
      <c r="D4681" s="264" t="s">
        <v>24291</v>
      </c>
      <c r="F4681" s="266"/>
      <c r="G4681" s="261" t="s">
        <v>24292</v>
      </c>
      <c r="H4681" s="262" t="s">
        <v>10611</v>
      </c>
      <c r="I4681" s="263" t="s">
        <v>738</v>
      </c>
      <c r="J4681" s="264" t="s">
        <v>24291</v>
      </c>
      <c r="K4681" s="264" t="s">
        <v>24293</v>
      </c>
    </row>
    <row r="4682" spans="1:11" ht="38.25" x14ac:dyDescent="0.2">
      <c r="A4682" s="261">
        <v>89283</v>
      </c>
      <c r="B4682" s="262" t="s">
        <v>10613</v>
      </c>
      <c r="C4682" s="263" t="s">
        <v>738</v>
      </c>
      <c r="D4682" s="264" t="s">
        <v>23094</v>
      </c>
      <c r="F4682" s="266"/>
      <c r="G4682" s="261" t="s">
        <v>24294</v>
      </c>
      <c r="H4682" s="262" t="s">
        <v>10613</v>
      </c>
      <c r="I4682" s="263" t="s">
        <v>738</v>
      </c>
      <c r="J4682" s="264" t="s">
        <v>23094</v>
      </c>
      <c r="K4682" s="264" t="s">
        <v>24295</v>
      </c>
    </row>
    <row r="4683" spans="1:11" ht="38.25" x14ac:dyDescent="0.2">
      <c r="A4683" s="261">
        <v>89284</v>
      </c>
      <c r="B4683" s="262" t="s">
        <v>10614</v>
      </c>
      <c r="C4683" s="263" t="s">
        <v>738</v>
      </c>
      <c r="D4683" s="264" t="s">
        <v>12829</v>
      </c>
      <c r="F4683" s="266"/>
      <c r="G4683" s="261" t="s">
        <v>24296</v>
      </c>
      <c r="H4683" s="262" t="s">
        <v>10614</v>
      </c>
      <c r="I4683" s="263" t="s">
        <v>738</v>
      </c>
      <c r="J4683" s="264" t="s">
        <v>12829</v>
      </c>
      <c r="K4683" s="264" t="s">
        <v>24297</v>
      </c>
    </row>
    <row r="4684" spans="1:11" ht="38.25" x14ac:dyDescent="0.2">
      <c r="A4684" s="261">
        <v>89285</v>
      </c>
      <c r="B4684" s="262" t="s">
        <v>10616</v>
      </c>
      <c r="C4684" s="263" t="s">
        <v>738</v>
      </c>
      <c r="D4684" s="264" t="s">
        <v>14224</v>
      </c>
      <c r="F4684" s="266"/>
      <c r="G4684" s="267" t="s">
        <v>24298</v>
      </c>
      <c r="H4684" s="262" t="s">
        <v>10616</v>
      </c>
      <c r="I4684" s="263" t="s">
        <v>738</v>
      </c>
      <c r="J4684" s="264" t="s">
        <v>14224</v>
      </c>
      <c r="K4684" s="264" t="s">
        <v>24299</v>
      </c>
    </row>
    <row r="4685" spans="1:11" ht="38.25" x14ac:dyDescent="0.2">
      <c r="A4685" s="261">
        <v>89286</v>
      </c>
      <c r="B4685" s="262" t="s">
        <v>10617</v>
      </c>
      <c r="C4685" s="263" t="s">
        <v>738</v>
      </c>
      <c r="D4685" s="264" t="s">
        <v>24300</v>
      </c>
      <c r="F4685" s="266"/>
      <c r="G4685" s="267" t="s">
        <v>24301</v>
      </c>
      <c r="H4685" s="262" t="s">
        <v>10617</v>
      </c>
      <c r="I4685" s="263" t="s">
        <v>738</v>
      </c>
      <c r="J4685" s="264" t="s">
        <v>24300</v>
      </c>
      <c r="K4685" s="264" t="s">
        <v>13374</v>
      </c>
    </row>
    <row r="4686" spans="1:11" ht="38.25" x14ac:dyDescent="0.2">
      <c r="A4686" s="261">
        <v>89287</v>
      </c>
      <c r="B4686" s="262" t="s">
        <v>10618</v>
      </c>
      <c r="C4686" s="263" t="s">
        <v>738</v>
      </c>
      <c r="D4686" s="264" t="s">
        <v>14211</v>
      </c>
      <c r="F4686" s="266"/>
      <c r="G4686" s="267" t="s">
        <v>24302</v>
      </c>
      <c r="H4686" s="262" t="s">
        <v>10618</v>
      </c>
      <c r="I4686" s="263" t="s">
        <v>738</v>
      </c>
      <c r="J4686" s="264" t="s">
        <v>14211</v>
      </c>
      <c r="K4686" s="264" t="s">
        <v>9199</v>
      </c>
    </row>
    <row r="4687" spans="1:11" ht="38.25" x14ac:dyDescent="0.2">
      <c r="A4687" s="261">
        <v>89288</v>
      </c>
      <c r="B4687" s="262" t="s">
        <v>10619</v>
      </c>
      <c r="C4687" s="263" t="s">
        <v>738</v>
      </c>
      <c r="D4687" s="264" t="s">
        <v>18932</v>
      </c>
      <c r="F4687" s="266"/>
      <c r="G4687" s="261" t="s">
        <v>24303</v>
      </c>
      <c r="H4687" s="262" t="s">
        <v>10619</v>
      </c>
      <c r="I4687" s="263" t="s">
        <v>738</v>
      </c>
      <c r="J4687" s="264" t="s">
        <v>18932</v>
      </c>
      <c r="K4687" s="264" t="s">
        <v>13239</v>
      </c>
    </row>
    <row r="4688" spans="1:11" ht="38.25" x14ac:dyDescent="0.2">
      <c r="A4688" s="261">
        <v>89289</v>
      </c>
      <c r="B4688" s="262" t="s">
        <v>10620</v>
      </c>
      <c r="C4688" s="263" t="s">
        <v>738</v>
      </c>
      <c r="D4688" s="264" t="s">
        <v>24304</v>
      </c>
      <c r="F4688" s="266"/>
      <c r="G4688" s="261" t="s">
        <v>24305</v>
      </c>
      <c r="H4688" s="262" t="s">
        <v>10620</v>
      </c>
      <c r="I4688" s="263" t="s">
        <v>738</v>
      </c>
      <c r="J4688" s="264" t="s">
        <v>24304</v>
      </c>
      <c r="K4688" s="264" t="s">
        <v>24306</v>
      </c>
    </row>
    <row r="4689" spans="1:11" ht="38.25" x14ac:dyDescent="0.2">
      <c r="A4689" s="261">
        <v>89290</v>
      </c>
      <c r="B4689" s="262" t="s">
        <v>10622</v>
      </c>
      <c r="C4689" s="263" t="s">
        <v>738</v>
      </c>
      <c r="D4689" s="264" t="s">
        <v>21057</v>
      </c>
      <c r="F4689" s="266"/>
      <c r="G4689" s="261" t="s">
        <v>24307</v>
      </c>
      <c r="H4689" s="262" t="s">
        <v>10622</v>
      </c>
      <c r="I4689" s="263" t="s">
        <v>738</v>
      </c>
      <c r="J4689" s="264" t="s">
        <v>21057</v>
      </c>
      <c r="K4689" s="264" t="s">
        <v>24308</v>
      </c>
    </row>
    <row r="4690" spans="1:11" ht="38.25" x14ac:dyDescent="0.2">
      <c r="A4690" s="261">
        <v>89291</v>
      </c>
      <c r="B4690" s="262" t="s">
        <v>10623</v>
      </c>
      <c r="C4690" s="263" t="s">
        <v>738</v>
      </c>
      <c r="D4690" s="264" t="s">
        <v>13428</v>
      </c>
      <c r="F4690" s="266"/>
      <c r="G4690" s="261" t="s">
        <v>24309</v>
      </c>
      <c r="H4690" s="262" t="s">
        <v>10623</v>
      </c>
      <c r="I4690" s="263" t="s">
        <v>738</v>
      </c>
      <c r="J4690" s="264" t="s">
        <v>13428</v>
      </c>
      <c r="K4690" s="264" t="s">
        <v>14352</v>
      </c>
    </row>
    <row r="4691" spans="1:11" ht="38.25" x14ac:dyDescent="0.2">
      <c r="A4691" s="261">
        <v>89292</v>
      </c>
      <c r="B4691" s="262" t="s">
        <v>10624</v>
      </c>
      <c r="C4691" s="263" t="s">
        <v>738</v>
      </c>
      <c r="D4691" s="264" t="s">
        <v>13353</v>
      </c>
      <c r="F4691" s="266"/>
      <c r="G4691" s="261" t="s">
        <v>24310</v>
      </c>
      <c r="H4691" s="262" t="s">
        <v>10624</v>
      </c>
      <c r="I4691" s="263" t="s">
        <v>738</v>
      </c>
      <c r="J4691" s="264" t="s">
        <v>13353</v>
      </c>
      <c r="K4691" s="264" t="s">
        <v>17338</v>
      </c>
    </row>
    <row r="4692" spans="1:11" ht="38.25" x14ac:dyDescent="0.2">
      <c r="A4692" s="261">
        <v>89293</v>
      </c>
      <c r="B4692" s="262" t="s">
        <v>10625</v>
      </c>
      <c r="C4692" s="263" t="s">
        <v>738</v>
      </c>
      <c r="D4692" s="264" t="s">
        <v>14593</v>
      </c>
      <c r="F4692" s="266"/>
      <c r="G4692" s="261" t="s">
        <v>24311</v>
      </c>
      <c r="H4692" s="262" t="s">
        <v>10625</v>
      </c>
      <c r="I4692" s="263" t="s">
        <v>738</v>
      </c>
      <c r="J4692" s="264" t="s">
        <v>14593</v>
      </c>
      <c r="K4692" s="264" t="s">
        <v>13775</v>
      </c>
    </row>
    <row r="4693" spans="1:11" ht="38.25" x14ac:dyDescent="0.2">
      <c r="A4693" s="261">
        <v>89294</v>
      </c>
      <c r="B4693" s="262" t="s">
        <v>10627</v>
      </c>
      <c r="C4693" s="263" t="s">
        <v>738</v>
      </c>
      <c r="D4693" s="264" t="s">
        <v>24312</v>
      </c>
      <c r="F4693" s="266"/>
      <c r="G4693" s="261" t="s">
        <v>24313</v>
      </c>
      <c r="H4693" s="262" t="s">
        <v>10627</v>
      </c>
      <c r="I4693" s="263" t="s">
        <v>738</v>
      </c>
      <c r="J4693" s="264" t="s">
        <v>24312</v>
      </c>
      <c r="K4693" s="264" t="s">
        <v>24314</v>
      </c>
    </row>
    <row r="4694" spans="1:11" ht="38.25" x14ac:dyDescent="0.2">
      <c r="A4694" s="261">
        <v>89295</v>
      </c>
      <c r="B4694" s="262" t="s">
        <v>10628</v>
      </c>
      <c r="C4694" s="263" t="s">
        <v>738</v>
      </c>
      <c r="D4694" s="264" t="s">
        <v>21648</v>
      </c>
      <c r="F4694" s="266"/>
      <c r="G4694" s="261" t="s">
        <v>24315</v>
      </c>
      <c r="H4694" s="262" t="s">
        <v>10628</v>
      </c>
      <c r="I4694" s="263" t="s">
        <v>738</v>
      </c>
      <c r="J4694" s="264" t="s">
        <v>21648</v>
      </c>
      <c r="K4694" s="264" t="s">
        <v>21109</v>
      </c>
    </row>
    <row r="4695" spans="1:11" ht="38.25" x14ac:dyDescent="0.2">
      <c r="A4695" s="261">
        <v>89296</v>
      </c>
      <c r="B4695" s="262" t="s">
        <v>10629</v>
      </c>
      <c r="C4695" s="263" t="s">
        <v>738</v>
      </c>
      <c r="D4695" s="264" t="s">
        <v>14440</v>
      </c>
      <c r="F4695" s="266"/>
      <c r="G4695" s="261" t="s">
        <v>24316</v>
      </c>
      <c r="H4695" s="262" t="s">
        <v>10629</v>
      </c>
      <c r="I4695" s="263" t="s">
        <v>738</v>
      </c>
      <c r="J4695" s="264" t="s">
        <v>14440</v>
      </c>
      <c r="K4695" s="264" t="s">
        <v>24317</v>
      </c>
    </row>
    <row r="4696" spans="1:11" ht="38.25" x14ac:dyDescent="0.2">
      <c r="A4696" s="261">
        <v>89297</v>
      </c>
      <c r="B4696" s="262" t="s">
        <v>10630</v>
      </c>
      <c r="C4696" s="263" t="s">
        <v>738</v>
      </c>
      <c r="D4696" s="264" t="s">
        <v>6923</v>
      </c>
      <c r="F4696" s="266"/>
      <c r="G4696" s="261" t="s">
        <v>24318</v>
      </c>
      <c r="H4696" s="262" t="s">
        <v>10630</v>
      </c>
      <c r="I4696" s="263" t="s">
        <v>738</v>
      </c>
      <c r="J4696" s="264" t="s">
        <v>6923</v>
      </c>
      <c r="K4696" s="264" t="s">
        <v>13627</v>
      </c>
    </row>
    <row r="4697" spans="1:11" ht="38.25" x14ac:dyDescent="0.2">
      <c r="A4697" s="261">
        <v>89298</v>
      </c>
      <c r="B4697" s="262" t="s">
        <v>10631</v>
      </c>
      <c r="C4697" s="263" t="s">
        <v>738</v>
      </c>
      <c r="D4697" s="264" t="s">
        <v>24319</v>
      </c>
      <c r="F4697" s="266"/>
      <c r="G4697" s="261" t="s">
        <v>24320</v>
      </c>
      <c r="H4697" s="262" t="s">
        <v>10631</v>
      </c>
      <c r="I4697" s="263" t="s">
        <v>738</v>
      </c>
      <c r="J4697" s="264" t="s">
        <v>24319</v>
      </c>
      <c r="K4697" s="264" t="s">
        <v>24321</v>
      </c>
    </row>
    <row r="4698" spans="1:11" ht="38.25" x14ac:dyDescent="0.2">
      <c r="A4698" s="261">
        <v>89299</v>
      </c>
      <c r="B4698" s="262" t="s">
        <v>10632</v>
      </c>
      <c r="C4698" s="263" t="s">
        <v>738</v>
      </c>
      <c r="D4698" s="264" t="s">
        <v>13968</v>
      </c>
      <c r="F4698" s="266"/>
      <c r="G4698" s="261" t="s">
        <v>24322</v>
      </c>
      <c r="H4698" s="262" t="s">
        <v>10632</v>
      </c>
      <c r="I4698" s="263" t="s">
        <v>738</v>
      </c>
      <c r="J4698" s="264" t="s">
        <v>13968</v>
      </c>
      <c r="K4698" s="264" t="s">
        <v>24323</v>
      </c>
    </row>
    <row r="4699" spans="1:11" ht="38.25" x14ac:dyDescent="0.2">
      <c r="A4699" s="261">
        <v>89300</v>
      </c>
      <c r="B4699" s="262" t="s">
        <v>10633</v>
      </c>
      <c r="C4699" s="263" t="s">
        <v>738</v>
      </c>
      <c r="D4699" s="264" t="s">
        <v>24324</v>
      </c>
      <c r="F4699" s="266"/>
      <c r="G4699" s="261" t="s">
        <v>24325</v>
      </c>
      <c r="H4699" s="262" t="s">
        <v>10633</v>
      </c>
      <c r="I4699" s="263" t="s">
        <v>738</v>
      </c>
      <c r="J4699" s="264" t="s">
        <v>24324</v>
      </c>
      <c r="K4699" s="264" t="s">
        <v>15239</v>
      </c>
    </row>
    <row r="4700" spans="1:11" ht="38.25" x14ac:dyDescent="0.2">
      <c r="A4700" s="261">
        <v>89301</v>
      </c>
      <c r="B4700" s="262" t="s">
        <v>10634</v>
      </c>
      <c r="C4700" s="263" t="s">
        <v>738</v>
      </c>
      <c r="D4700" s="264" t="s">
        <v>14440</v>
      </c>
      <c r="F4700" s="266"/>
      <c r="G4700" s="261" t="s">
        <v>24326</v>
      </c>
      <c r="H4700" s="262" t="s">
        <v>10634</v>
      </c>
      <c r="I4700" s="263" t="s">
        <v>738</v>
      </c>
      <c r="J4700" s="264" t="s">
        <v>14440</v>
      </c>
      <c r="K4700" s="264" t="s">
        <v>24327</v>
      </c>
    </row>
    <row r="4701" spans="1:11" ht="38.25" x14ac:dyDescent="0.2">
      <c r="A4701" s="261">
        <v>89302</v>
      </c>
      <c r="B4701" s="262" t="s">
        <v>10635</v>
      </c>
      <c r="C4701" s="263" t="s">
        <v>738</v>
      </c>
      <c r="D4701" s="264" t="s">
        <v>23258</v>
      </c>
      <c r="F4701" s="266"/>
      <c r="G4701" s="261" t="s">
        <v>24328</v>
      </c>
      <c r="H4701" s="262" t="s">
        <v>10635</v>
      </c>
      <c r="I4701" s="263" t="s">
        <v>738</v>
      </c>
      <c r="J4701" s="264" t="s">
        <v>23258</v>
      </c>
      <c r="K4701" s="264" t="s">
        <v>24329</v>
      </c>
    </row>
    <row r="4702" spans="1:11" ht="38.25" x14ac:dyDescent="0.2">
      <c r="A4702" s="261">
        <v>89303</v>
      </c>
      <c r="B4702" s="262" t="s">
        <v>10636</v>
      </c>
      <c r="C4702" s="263" t="s">
        <v>738</v>
      </c>
      <c r="D4702" s="264" t="s">
        <v>22481</v>
      </c>
      <c r="F4702" s="266"/>
      <c r="G4702" s="261" t="s">
        <v>24330</v>
      </c>
      <c r="H4702" s="262" t="s">
        <v>10636</v>
      </c>
      <c r="I4702" s="263" t="s">
        <v>738</v>
      </c>
      <c r="J4702" s="264" t="s">
        <v>22481</v>
      </c>
      <c r="K4702" s="264" t="s">
        <v>14498</v>
      </c>
    </row>
    <row r="4703" spans="1:11" ht="38.25" x14ac:dyDescent="0.2">
      <c r="A4703" s="261">
        <v>89304</v>
      </c>
      <c r="B4703" s="262" t="s">
        <v>10637</v>
      </c>
      <c r="C4703" s="263" t="s">
        <v>738</v>
      </c>
      <c r="D4703" s="264" t="s">
        <v>6927</v>
      </c>
      <c r="F4703" s="266"/>
      <c r="G4703" s="261" t="s">
        <v>24331</v>
      </c>
      <c r="H4703" s="262" t="s">
        <v>10637</v>
      </c>
      <c r="I4703" s="263" t="s">
        <v>738</v>
      </c>
      <c r="J4703" s="264" t="s">
        <v>6927</v>
      </c>
      <c r="K4703" s="264" t="s">
        <v>24332</v>
      </c>
    </row>
    <row r="4704" spans="1:11" ht="38.25" x14ac:dyDescent="0.2">
      <c r="A4704" s="261">
        <v>89305</v>
      </c>
      <c r="B4704" s="262" t="s">
        <v>10638</v>
      </c>
      <c r="C4704" s="263" t="s">
        <v>738</v>
      </c>
      <c r="D4704" s="264" t="s">
        <v>24333</v>
      </c>
      <c r="F4704" s="266"/>
      <c r="G4704" s="261" t="s">
        <v>24334</v>
      </c>
      <c r="H4704" s="262" t="s">
        <v>10638</v>
      </c>
      <c r="I4704" s="263" t="s">
        <v>738</v>
      </c>
      <c r="J4704" s="264" t="s">
        <v>24333</v>
      </c>
      <c r="K4704" s="264" t="s">
        <v>24335</v>
      </c>
    </row>
    <row r="4705" spans="1:11" ht="38.25" x14ac:dyDescent="0.2">
      <c r="A4705" s="261">
        <v>89306</v>
      </c>
      <c r="B4705" s="262" t="s">
        <v>10639</v>
      </c>
      <c r="C4705" s="263" t="s">
        <v>738</v>
      </c>
      <c r="D4705" s="264" t="s">
        <v>20445</v>
      </c>
      <c r="F4705" s="266"/>
      <c r="G4705" s="261" t="s">
        <v>24336</v>
      </c>
      <c r="H4705" s="262" t="s">
        <v>10639</v>
      </c>
      <c r="I4705" s="263" t="s">
        <v>738</v>
      </c>
      <c r="J4705" s="264" t="s">
        <v>20445</v>
      </c>
      <c r="K4705" s="264" t="s">
        <v>10076</v>
      </c>
    </row>
    <row r="4706" spans="1:11" ht="38.25" x14ac:dyDescent="0.2">
      <c r="A4706" s="261">
        <v>89307</v>
      </c>
      <c r="B4706" s="262" t="s">
        <v>10640</v>
      </c>
      <c r="C4706" s="263" t="s">
        <v>738</v>
      </c>
      <c r="D4706" s="264" t="s">
        <v>7819</v>
      </c>
      <c r="F4706" s="266"/>
      <c r="G4706" s="261" t="s">
        <v>24337</v>
      </c>
      <c r="H4706" s="262" t="s">
        <v>10640</v>
      </c>
      <c r="I4706" s="263" t="s">
        <v>738</v>
      </c>
      <c r="J4706" s="264" t="s">
        <v>7819</v>
      </c>
      <c r="K4706" s="264" t="s">
        <v>24338</v>
      </c>
    </row>
    <row r="4707" spans="1:11" ht="38.25" x14ac:dyDescent="0.2">
      <c r="A4707" s="261">
        <v>89308</v>
      </c>
      <c r="B4707" s="262" t="s">
        <v>10642</v>
      </c>
      <c r="C4707" s="263" t="s">
        <v>738</v>
      </c>
      <c r="D4707" s="264" t="s">
        <v>24339</v>
      </c>
      <c r="F4707" s="266"/>
      <c r="G4707" s="261" t="s">
        <v>24340</v>
      </c>
      <c r="H4707" s="262" t="s">
        <v>10642</v>
      </c>
      <c r="I4707" s="263" t="s">
        <v>738</v>
      </c>
      <c r="J4707" s="264" t="s">
        <v>24339</v>
      </c>
      <c r="K4707" s="264" t="s">
        <v>24341</v>
      </c>
    </row>
    <row r="4708" spans="1:11" ht="38.25" x14ac:dyDescent="0.2">
      <c r="A4708" s="261">
        <v>89309</v>
      </c>
      <c r="B4708" s="262" t="s">
        <v>10643</v>
      </c>
      <c r="C4708" s="263" t="s">
        <v>738</v>
      </c>
      <c r="D4708" s="264" t="s">
        <v>24342</v>
      </c>
      <c r="F4708" s="266"/>
      <c r="G4708" s="261" t="s">
        <v>24343</v>
      </c>
      <c r="H4708" s="262" t="s">
        <v>10643</v>
      </c>
      <c r="I4708" s="263" t="s">
        <v>738</v>
      </c>
      <c r="J4708" s="264" t="s">
        <v>24342</v>
      </c>
      <c r="K4708" s="264" t="s">
        <v>24344</v>
      </c>
    </row>
    <row r="4709" spans="1:11" ht="38.25" x14ac:dyDescent="0.2">
      <c r="A4709" s="261">
        <v>89310</v>
      </c>
      <c r="B4709" s="262" t="s">
        <v>10644</v>
      </c>
      <c r="C4709" s="263" t="s">
        <v>738</v>
      </c>
      <c r="D4709" s="264" t="s">
        <v>24345</v>
      </c>
      <c r="F4709" s="266"/>
      <c r="G4709" s="261" t="s">
        <v>24346</v>
      </c>
      <c r="H4709" s="262" t="s">
        <v>10644</v>
      </c>
      <c r="I4709" s="263" t="s">
        <v>738</v>
      </c>
      <c r="J4709" s="264" t="s">
        <v>24345</v>
      </c>
      <c r="K4709" s="264" t="s">
        <v>24347</v>
      </c>
    </row>
    <row r="4710" spans="1:11" ht="38.25" x14ac:dyDescent="0.2">
      <c r="A4710" s="261">
        <v>89311</v>
      </c>
      <c r="B4710" s="262" t="s">
        <v>10645</v>
      </c>
      <c r="C4710" s="263" t="s">
        <v>738</v>
      </c>
      <c r="D4710" s="264" t="s">
        <v>24348</v>
      </c>
      <c r="F4710" s="266"/>
      <c r="G4710" s="261" t="s">
        <v>24349</v>
      </c>
      <c r="H4710" s="262" t="s">
        <v>10645</v>
      </c>
      <c r="I4710" s="263" t="s">
        <v>738</v>
      </c>
      <c r="J4710" s="264" t="s">
        <v>24348</v>
      </c>
      <c r="K4710" s="264" t="s">
        <v>24350</v>
      </c>
    </row>
    <row r="4711" spans="1:11" ht="38.25" x14ac:dyDescent="0.2">
      <c r="A4711" s="261">
        <v>89312</v>
      </c>
      <c r="B4711" s="262" t="s">
        <v>10646</v>
      </c>
      <c r="C4711" s="263" t="s">
        <v>738</v>
      </c>
      <c r="D4711" s="264" t="s">
        <v>24351</v>
      </c>
      <c r="F4711" s="266"/>
      <c r="G4711" s="261" t="s">
        <v>24352</v>
      </c>
      <c r="H4711" s="262" t="s">
        <v>10646</v>
      </c>
      <c r="I4711" s="263" t="s">
        <v>738</v>
      </c>
      <c r="J4711" s="264" t="s">
        <v>24351</v>
      </c>
      <c r="K4711" s="264" t="s">
        <v>20865</v>
      </c>
    </row>
    <row r="4712" spans="1:11" ht="38.25" x14ac:dyDescent="0.2">
      <c r="A4712" s="261">
        <v>89313</v>
      </c>
      <c r="B4712" s="262" t="s">
        <v>10647</v>
      </c>
      <c r="C4712" s="263" t="s">
        <v>738</v>
      </c>
      <c r="D4712" s="264" t="s">
        <v>11487</v>
      </c>
      <c r="F4712" s="266"/>
      <c r="G4712" s="261" t="s">
        <v>24353</v>
      </c>
      <c r="H4712" s="262" t="s">
        <v>10647</v>
      </c>
      <c r="I4712" s="263" t="s">
        <v>738</v>
      </c>
      <c r="J4712" s="264" t="s">
        <v>11487</v>
      </c>
      <c r="K4712" s="264" t="s">
        <v>24354</v>
      </c>
    </row>
    <row r="4713" spans="1:11" ht="25.5" x14ac:dyDescent="0.2">
      <c r="A4713" s="261">
        <v>95465</v>
      </c>
      <c r="B4713" s="262" t="s">
        <v>10648</v>
      </c>
      <c r="C4713" s="263" t="s">
        <v>738</v>
      </c>
      <c r="D4713" s="264" t="s">
        <v>24355</v>
      </c>
      <c r="F4713" s="266"/>
      <c r="G4713" s="261" t="s">
        <v>24356</v>
      </c>
      <c r="H4713" s="262" t="s">
        <v>10648</v>
      </c>
      <c r="I4713" s="263" t="s">
        <v>738</v>
      </c>
      <c r="J4713" s="264" t="s">
        <v>24355</v>
      </c>
      <c r="K4713" s="264" t="s">
        <v>22838</v>
      </c>
    </row>
    <row r="4714" spans="1:11" ht="38.25" x14ac:dyDescent="0.2">
      <c r="A4714" s="261">
        <v>87447</v>
      </c>
      <c r="B4714" s="262" t="s">
        <v>10649</v>
      </c>
      <c r="C4714" s="263" t="s">
        <v>738</v>
      </c>
      <c r="D4714" s="264" t="s">
        <v>24357</v>
      </c>
      <c r="F4714" s="266"/>
      <c r="G4714" s="261" t="s">
        <v>24358</v>
      </c>
      <c r="H4714" s="262" t="s">
        <v>10649</v>
      </c>
      <c r="I4714" s="263" t="s">
        <v>738</v>
      </c>
      <c r="J4714" s="264" t="s">
        <v>24357</v>
      </c>
      <c r="K4714" s="264" t="s">
        <v>24359</v>
      </c>
    </row>
    <row r="4715" spans="1:11" ht="38.25" x14ac:dyDescent="0.2">
      <c r="A4715" s="261">
        <v>87448</v>
      </c>
      <c r="B4715" s="262" t="s">
        <v>10650</v>
      </c>
      <c r="C4715" s="263" t="s">
        <v>738</v>
      </c>
      <c r="D4715" s="264" t="s">
        <v>23236</v>
      </c>
      <c r="F4715" s="266"/>
      <c r="G4715" s="261" t="s">
        <v>24360</v>
      </c>
      <c r="H4715" s="262" t="s">
        <v>10650</v>
      </c>
      <c r="I4715" s="263" t="s">
        <v>738</v>
      </c>
      <c r="J4715" s="264" t="s">
        <v>23236</v>
      </c>
      <c r="K4715" s="264" t="s">
        <v>21518</v>
      </c>
    </row>
    <row r="4716" spans="1:11" ht="38.25" x14ac:dyDescent="0.2">
      <c r="A4716" s="261">
        <v>87449</v>
      </c>
      <c r="B4716" s="262" t="s">
        <v>10651</v>
      </c>
      <c r="C4716" s="263" t="s">
        <v>738</v>
      </c>
      <c r="D4716" s="264" t="s">
        <v>24361</v>
      </c>
      <c r="F4716" s="266"/>
      <c r="G4716" s="261" t="s">
        <v>24362</v>
      </c>
      <c r="H4716" s="262" t="s">
        <v>10651</v>
      </c>
      <c r="I4716" s="263" t="s">
        <v>738</v>
      </c>
      <c r="J4716" s="264" t="s">
        <v>24361</v>
      </c>
      <c r="K4716" s="264" t="s">
        <v>13487</v>
      </c>
    </row>
    <row r="4717" spans="1:11" ht="38.25" x14ac:dyDescent="0.2">
      <c r="A4717" s="261">
        <v>87450</v>
      </c>
      <c r="B4717" s="262" t="s">
        <v>10652</v>
      </c>
      <c r="C4717" s="263" t="s">
        <v>738</v>
      </c>
      <c r="D4717" s="264" t="s">
        <v>24363</v>
      </c>
      <c r="F4717" s="266"/>
      <c r="G4717" s="261" t="s">
        <v>24364</v>
      </c>
      <c r="H4717" s="262" t="s">
        <v>10652</v>
      </c>
      <c r="I4717" s="263" t="s">
        <v>738</v>
      </c>
      <c r="J4717" s="264" t="s">
        <v>24363</v>
      </c>
      <c r="K4717" s="264" t="s">
        <v>17024</v>
      </c>
    </row>
    <row r="4718" spans="1:11" ht="38.25" x14ac:dyDescent="0.2">
      <c r="A4718" s="261">
        <v>87451</v>
      </c>
      <c r="B4718" s="262" t="s">
        <v>10653</v>
      </c>
      <c r="C4718" s="263" t="s">
        <v>738</v>
      </c>
      <c r="D4718" s="264" t="s">
        <v>4271</v>
      </c>
      <c r="F4718" s="266"/>
      <c r="G4718" s="261" t="s">
        <v>24365</v>
      </c>
      <c r="H4718" s="262" t="s">
        <v>10653</v>
      </c>
      <c r="I4718" s="263" t="s">
        <v>738</v>
      </c>
      <c r="J4718" s="264" t="s">
        <v>4271</v>
      </c>
      <c r="K4718" s="264" t="s">
        <v>24366</v>
      </c>
    </row>
    <row r="4719" spans="1:11" ht="38.25" x14ac:dyDescent="0.2">
      <c r="A4719" s="261">
        <v>87452</v>
      </c>
      <c r="B4719" s="262" t="s">
        <v>10654</v>
      </c>
      <c r="C4719" s="263" t="s">
        <v>738</v>
      </c>
      <c r="D4719" s="264" t="s">
        <v>23011</v>
      </c>
      <c r="F4719" s="266"/>
      <c r="G4719" s="261" t="s">
        <v>24367</v>
      </c>
      <c r="H4719" s="262" t="s">
        <v>10654</v>
      </c>
      <c r="I4719" s="263" t="s">
        <v>738</v>
      </c>
      <c r="J4719" s="264" t="s">
        <v>23011</v>
      </c>
      <c r="K4719" s="264" t="s">
        <v>13871</v>
      </c>
    </row>
    <row r="4720" spans="1:11" ht="38.25" x14ac:dyDescent="0.2">
      <c r="A4720" s="261">
        <v>87453</v>
      </c>
      <c r="B4720" s="262" t="s">
        <v>10655</v>
      </c>
      <c r="C4720" s="263" t="s">
        <v>738</v>
      </c>
      <c r="D4720" s="264" t="s">
        <v>14897</v>
      </c>
      <c r="F4720" s="266"/>
      <c r="G4720" s="261" t="s">
        <v>24368</v>
      </c>
      <c r="H4720" s="262" t="s">
        <v>10655</v>
      </c>
      <c r="I4720" s="263" t="s">
        <v>738</v>
      </c>
      <c r="J4720" s="264" t="s">
        <v>14897</v>
      </c>
      <c r="K4720" s="264" t="s">
        <v>11036</v>
      </c>
    </row>
    <row r="4721" spans="1:11" ht="38.25" x14ac:dyDescent="0.2">
      <c r="A4721" s="261">
        <v>87454</v>
      </c>
      <c r="B4721" s="262" t="s">
        <v>10656</v>
      </c>
      <c r="C4721" s="263" t="s">
        <v>738</v>
      </c>
      <c r="D4721" s="264" t="s">
        <v>21936</v>
      </c>
      <c r="F4721" s="266"/>
      <c r="G4721" s="261" t="s">
        <v>24369</v>
      </c>
      <c r="H4721" s="262" t="s">
        <v>10656</v>
      </c>
      <c r="I4721" s="263" t="s">
        <v>738</v>
      </c>
      <c r="J4721" s="264" t="s">
        <v>21936</v>
      </c>
      <c r="K4721" s="264" t="s">
        <v>24370</v>
      </c>
    </row>
    <row r="4722" spans="1:11" ht="38.25" x14ac:dyDescent="0.2">
      <c r="A4722" s="261">
        <v>87455</v>
      </c>
      <c r="B4722" s="262" t="s">
        <v>10657</v>
      </c>
      <c r="C4722" s="263" t="s">
        <v>738</v>
      </c>
      <c r="D4722" s="264" t="s">
        <v>11027</v>
      </c>
      <c r="F4722" s="266"/>
      <c r="G4722" s="261" t="s">
        <v>24371</v>
      </c>
      <c r="H4722" s="262" t="s">
        <v>10657</v>
      </c>
      <c r="I4722" s="263" t="s">
        <v>738</v>
      </c>
      <c r="J4722" s="264" t="s">
        <v>11027</v>
      </c>
      <c r="K4722" s="264" t="s">
        <v>24372</v>
      </c>
    </row>
    <row r="4723" spans="1:11" ht="38.25" x14ac:dyDescent="0.2">
      <c r="A4723" s="261">
        <v>87456</v>
      </c>
      <c r="B4723" s="262" t="s">
        <v>10658</v>
      </c>
      <c r="C4723" s="263" t="s">
        <v>738</v>
      </c>
      <c r="D4723" s="264" t="s">
        <v>24373</v>
      </c>
      <c r="F4723" s="266"/>
      <c r="G4723" s="261" t="s">
        <v>24374</v>
      </c>
      <c r="H4723" s="262" t="s">
        <v>10658</v>
      </c>
      <c r="I4723" s="263" t="s">
        <v>738</v>
      </c>
      <c r="J4723" s="264" t="s">
        <v>24373</v>
      </c>
      <c r="K4723" s="264" t="s">
        <v>17042</v>
      </c>
    </row>
    <row r="4724" spans="1:11" ht="38.25" x14ac:dyDescent="0.2">
      <c r="A4724" s="261">
        <v>87457</v>
      </c>
      <c r="B4724" s="262" t="s">
        <v>10659</v>
      </c>
      <c r="C4724" s="263" t="s">
        <v>738</v>
      </c>
      <c r="D4724" s="264" t="s">
        <v>24375</v>
      </c>
      <c r="F4724" s="266"/>
      <c r="G4724" s="261" t="s">
        <v>24376</v>
      </c>
      <c r="H4724" s="262" t="s">
        <v>10659</v>
      </c>
      <c r="I4724" s="263" t="s">
        <v>738</v>
      </c>
      <c r="J4724" s="264" t="s">
        <v>24375</v>
      </c>
      <c r="K4724" s="264" t="s">
        <v>13658</v>
      </c>
    </row>
    <row r="4725" spans="1:11" ht="38.25" x14ac:dyDescent="0.2">
      <c r="A4725" s="261">
        <v>87458</v>
      </c>
      <c r="B4725" s="262" t="s">
        <v>10660</v>
      </c>
      <c r="C4725" s="263" t="s">
        <v>738</v>
      </c>
      <c r="D4725" s="264" t="s">
        <v>24377</v>
      </c>
      <c r="F4725" s="266"/>
      <c r="G4725" s="261" t="s">
        <v>24378</v>
      </c>
      <c r="H4725" s="262" t="s">
        <v>10660</v>
      </c>
      <c r="I4725" s="263" t="s">
        <v>738</v>
      </c>
      <c r="J4725" s="264" t="s">
        <v>24377</v>
      </c>
      <c r="K4725" s="264" t="s">
        <v>23625</v>
      </c>
    </row>
    <row r="4726" spans="1:11" ht="38.25" x14ac:dyDescent="0.2">
      <c r="A4726" s="261">
        <v>87459</v>
      </c>
      <c r="B4726" s="262" t="s">
        <v>10661</v>
      </c>
      <c r="C4726" s="263" t="s">
        <v>738</v>
      </c>
      <c r="D4726" s="264" t="s">
        <v>24379</v>
      </c>
      <c r="F4726" s="266"/>
      <c r="G4726" s="261" t="s">
        <v>24380</v>
      </c>
      <c r="H4726" s="262" t="s">
        <v>10661</v>
      </c>
      <c r="I4726" s="263" t="s">
        <v>738</v>
      </c>
      <c r="J4726" s="264" t="s">
        <v>24379</v>
      </c>
      <c r="K4726" s="264" t="s">
        <v>24381</v>
      </c>
    </row>
    <row r="4727" spans="1:11" ht="38.25" x14ac:dyDescent="0.2">
      <c r="A4727" s="261">
        <v>87460</v>
      </c>
      <c r="B4727" s="262" t="s">
        <v>10662</v>
      </c>
      <c r="C4727" s="263" t="s">
        <v>738</v>
      </c>
      <c r="D4727" s="264" t="s">
        <v>24382</v>
      </c>
      <c r="F4727" s="266"/>
      <c r="G4727" s="261" t="s">
        <v>24383</v>
      </c>
      <c r="H4727" s="262" t="s">
        <v>10662</v>
      </c>
      <c r="I4727" s="263" t="s">
        <v>738</v>
      </c>
      <c r="J4727" s="264" t="s">
        <v>24382</v>
      </c>
      <c r="K4727" s="264" t="s">
        <v>15069</v>
      </c>
    </row>
    <row r="4728" spans="1:11" ht="38.25" x14ac:dyDescent="0.2">
      <c r="A4728" s="261">
        <v>87461</v>
      </c>
      <c r="B4728" s="262" t="s">
        <v>10663</v>
      </c>
      <c r="C4728" s="263" t="s">
        <v>738</v>
      </c>
      <c r="D4728" s="264" t="s">
        <v>24384</v>
      </c>
      <c r="F4728" s="266"/>
      <c r="G4728" s="261" t="s">
        <v>24385</v>
      </c>
      <c r="H4728" s="262" t="s">
        <v>10663</v>
      </c>
      <c r="I4728" s="263" t="s">
        <v>738</v>
      </c>
      <c r="J4728" s="264" t="s">
        <v>24384</v>
      </c>
      <c r="K4728" s="264" t="s">
        <v>24321</v>
      </c>
    </row>
    <row r="4729" spans="1:11" ht="38.25" x14ac:dyDescent="0.2">
      <c r="A4729" s="261">
        <v>87462</v>
      </c>
      <c r="B4729" s="262" t="s">
        <v>10664</v>
      </c>
      <c r="C4729" s="263" t="s">
        <v>738</v>
      </c>
      <c r="D4729" s="264" t="s">
        <v>13991</v>
      </c>
      <c r="F4729" s="266"/>
      <c r="G4729" s="261" t="s">
        <v>24386</v>
      </c>
      <c r="H4729" s="262" t="s">
        <v>10664</v>
      </c>
      <c r="I4729" s="263" t="s">
        <v>738</v>
      </c>
      <c r="J4729" s="264" t="s">
        <v>13991</v>
      </c>
      <c r="K4729" s="264" t="s">
        <v>24387</v>
      </c>
    </row>
    <row r="4730" spans="1:11" ht="38.25" x14ac:dyDescent="0.2">
      <c r="A4730" s="261">
        <v>87463</v>
      </c>
      <c r="B4730" s="262" t="s">
        <v>10665</v>
      </c>
      <c r="C4730" s="263" t="s">
        <v>738</v>
      </c>
      <c r="D4730" s="264" t="s">
        <v>24388</v>
      </c>
      <c r="F4730" s="266"/>
      <c r="G4730" s="261" t="s">
        <v>24389</v>
      </c>
      <c r="H4730" s="262" t="s">
        <v>10665</v>
      </c>
      <c r="I4730" s="263" t="s">
        <v>738</v>
      </c>
      <c r="J4730" s="264" t="s">
        <v>24388</v>
      </c>
      <c r="K4730" s="264" t="s">
        <v>14181</v>
      </c>
    </row>
    <row r="4731" spans="1:11" ht="38.25" x14ac:dyDescent="0.2">
      <c r="A4731" s="261">
        <v>87464</v>
      </c>
      <c r="B4731" s="262" t="s">
        <v>10666</v>
      </c>
      <c r="C4731" s="263" t="s">
        <v>738</v>
      </c>
      <c r="D4731" s="264" t="s">
        <v>24390</v>
      </c>
      <c r="F4731" s="266"/>
      <c r="G4731" s="261" t="s">
        <v>24391</v>
      </c>
      <c r="H4731" s="262" t="s">
        <v>10666</v>
      </c>
      <c r="I4731" s="263" t="s">
        <v>738</v>
      </c>
      <c r="J4731" s="264" t="s">
        <v>24390</v>
      </c>
      <c r="K4731" s="264" t="s">
        <v>23925</v>
      </c>
    </row>
    <row r="4732" spans="1:11" ht="38.25" x14ac:dyDescent="0.2">
      <c r="A4732" s="261">
        <v>87465</v>
      </c>
      <c r="B4732" s="262" t="s">
        <v>10667</v>
      </c>
      <c r="C4732" s="263" t="s">
        <v>738</v>
      </c>
      <c r="D4732" s="264" t="s">
        <v>24392</v>
      </c>
      <c r="F4732" s="266"/>
      <c r="G4732" s="261" t="s">
        <v>24393</v>
      </c>
      <c r="H4732" s="262" t="s">
        <v>10667</v>
      </c>
      <c r="I4732" s="263" t="s">
        <v>738</v>
      </c>
      <c r="J4732" s="264" t="s">
        <v>24392</v>
      </c>
      <c r="K4732" s="264" t="s">
        <v>24394</v>
      </c>
    </row>
    <row r="4733" spans="1:11" ht="38.25" x14ac:dyDescent="0.2">
      <c r="A4733" s="261">
        <v>87466</v>
      </c>
      <c r="B4733" s="262" t="s">
        <v>10668</v>
      </c>
      <c r="C4733" s="263" t="s">
        <v>738</v>
      </c>
      <c r="D4733" s="264" t="s">
        <v>24395</v>
      </c>
      <c r="F4733" s="266"/>
      <c r="G4733" s="261" t="s">
        <v>24396</v>
      </c>
      <c r="H4733" s="262" t="s">
        <v>10668</v>
      </c>
      <c r="I4733" s="263" t="s">
        <v>738</v>
      </c>
      <c r="J4733" s="264" t="s">
        <v>24395</v>
      </c>
      <c r="K4733" s="264" t="s">
        <v>22260</v>
      </c>
    </row>
    <row r="4734" spans="1:11" ht="38.25" x14ac:dyDescent="0.2">
      <c r="A4734" s="261">
        <v>87467</v>
      </c>
      <c r="B4734" s="262" t="s">
        <v>10669</v>
      </c>
      <c r="C4734" s="263" t="s">
        <v>738</v>
      </c>
      <c r="D4734" s="264" t="s">
        <v>13258</v>
      </c>
      <c r="F4734" s="266"/>
      <c r="G4734" s="261" t="s">
        <v>24397</v>
      </c>
      <c r="H4734" s="262" t="s">
        <v>10669</v>
      </c>
      <c r="I4734" s="263" t="s">
        <v>738</v>
      </c>
      <c r="J4734" s="264" t="s">
        <v>13258</v>
      </c>
      <c r="K4734" s="264" t="s">
        <v>24398</v>
      </c>
    </row>
    <row r="4735" spans="1:11" ht="38.25" x14ac:dyDescent="0.2">
      <c r="A4735" s="261">
        <v>87468</v>
      </c>
      <c r="B4735" s="262" t="s">
        <v>10670</v>
      </c>
      <c r="C4735" s="263" t="s">
        <v>738</v>
      </c>
      <c r="D4735" s="264" t="s">
        <v>24399</v>
      </c>
      <c r="F4735" s="266"/>
      <c r="G4735" s="261" t="s">
        <v>24400</v>
      </c>
      <c r="H4735" s="262" t="s">
        <v>10670</v>
      </c>
      <c r="I4735" s="263" t="s">
        <v>738</v>
      </c>
      <c r="J4735" s="264" t="s">
        <v>24399</v>
      </c>
      <c r="K4735" s="264" t="s">
        <v>14508</v>
      </c>
    </row>
    <row r="4736" spans="1:11" ht="38.25" x14ac:dyDescent="0.2">
      <c r="A4736" s="261">
        <v>87469</v>
      </c>
      <c r="B4736" s="262" t="s">
        <v>10672</v>
      </c>
      <c r="C4736" s="263" t="s">
        <v>738</v>
      </c>
      <c r="D4736" s="264" t="s">
        <v>24401</v>
      </c>
      <c r="F4736" s="266"/>
      <c r="G4736" s="261" t="s">
        <v>24402</v>
      </c>
      <c r="H4736" s="262" t="s">
        <v>10672</v>
      </c>
      <c r="I4736" s="263" t="s">
        <v>738</v>
      </c>
      <c r="J4736" s="264" t="s">
        <v>24401</v>
      </c>
      <c r="K4736" s="264" t="s">
        <v>24403</v>
      </c>
    </row>
    <row r="4737" spans="1:11" ht="38.25" x14ac:dyDescent="0.2">
      <c r="A4737" s="261">
        <v>87470</v>
      </c>
      <c r="B4737" s="262" t="s">
        <v>10673</v>
      </c>
      <c r="C4737" s="263" t="s">
        <v>738</v>
      </c>
      <c r="D4737" s="264" t="s">
        <v>23689</v>
      </c>
      <c r="F4737" s="266"/>
      <c r="G4737" s="261" t="s">
        <v>24404</v>
      </c>
      <c r="H4737" s="262" t="s">
        <v>10673</v>
      </c>
      <c r="I4737" s="263" t="s">
        <v>738</v>
      </c>
      <c r="J4737" s="264" t="s">
        <v>23689</v>
      </c>
      <c r="K4737" s="264" t="s">
        <v>19981</v>
      </c>
    </row>
    <row r="4738" spans="1:11" ht="38.25" x14ac:dyDescent="0.2">
      <c r="A4738" s="261">
        <v>89044</v>
      </c>
      <c r="B4738" s="262" t="s">
        <v>10675</v>
      </c>
      <c r="C4738" s="263" t="s">
        <v>738</v>
      </c>
      <c r="D4738" s="264" t="s">
        <v>14530</v>
      </c>
      <c r="F4738" s="266"/>
      <c r="G4738" s="261" t="s">
        <v>24405</v>
      </c>
      <c r="H4738" s="262" t="s">
        <v>10675</v>
      </c>
      <c r="I4738" s="263" t="s">
        <v>738</v>
      </c>
      <c r="J4738" s="264" t="s">
        <v>14530</v>
      </c>
      <c r="K4738" s="264" t="s">
        <v>14118</v>
      </c>
    </row>
    <row r="4739" spans="1:11" ht="38.25" x14ac:dyDescent="0.2">
      <c r="A4739" s="261">
        <v>89169</v>
      </c>
      <c r="B4739" s="262" t="s">
        <v>10677</v>
      </c>
      <c r="C4739" s="263" t="s">
        <v>738</v>
      </c>
      <c r="D4739" s="264" t="s">
        <v>6968</v>
      </c>
      <c r="F4739" s="266"/>
      <c r="G4739" s="261" t="s">
        <v>24406</v>
      </c>
      <c r="H4739" s="262" t="s">
        <v>10677</v>
      </c>
      <c r="I4739" s="263" t="s">
        <v>738</v>
      </c>
      <c r="J4739" s="264" t="s">
        <v>6968</v>
      </c>
      <c r="K4739" s="264" t="s">
        <v>24407</v>
      </c>
    </row>
    <row r="4740" spans="1:11" ht="38.25" x14ac:dyDescent="0.2">
      <c r="A4740" s="261">
        <v>89978</v>
      </c>
      <c r="B4740" s="262" t="s">
        <v>10678</v>
      </c>
      <c r="C4740" s="263" t="s">
        <v>738</v>
      </c>
      <c r="D4740" s="264" t="s">
        <v>13990</v>
      </c>
      <c r="F4740" s="266"/>
      <c r="G4740" s="261" t="s">
        <v>24408</v>
      </c>
      <c r="H4740" s="262" t="s">
        <v>10678</v>
      </c>
      <c r="I4740" s="263" t="s">
        <v>738</v>
      </c>
      <c r="J4740" s="264" t="s">
        <v>13990</v>
      </c>
      <c r="K4740" s="264" t="s">
        <v>13967</v>
      </c>
    </row>
    <row r="4741" spans="1:11" ht="25.5" x14ac:dyDescent="0.2">
      <c r="A4741" s="268" t="s">
        <v>10679</v>
      </c>
      <c r="B4741" s="262" t="s">
        <v>10680</v>
      </c>
      <c r="C4741" s="263" t="s">
        <v>738</v>
      </c>
      <c r="D4741" s="264" t="s">
        <v>24409</v>
      </c>
      <c r="F4741" s="266"/>
      <c r="G4741" s="261" t="s">
        <v>10679</v>
      </c>
      <c r="H4741" s="262" t="s">
        <v>10680</v>
      </c>
      <c r="I4741" s="263" t="s">
        <v>738</v>
      </c>
      <c r="J4741" s="264" t="s">
        <v>24409</v>
      </c>
      <c r="K4741" s="264" t="s">
        <v>14923</v>
      </c>
    </row>
    <row r="4742" spans="1:11" ht="25.5" x14ac:dyDescent="0.2">
      <c r="A4742" s="268" t="s">
        <v>10681</v>
      </c>
      <c r="B4742" s="262" t="s">
        <v>10682</v>
      </c>
      <c r="C4742" s="263" t="s">
        <v>738</v>
      </c>
      <c r="D4742" s="264" t="s">
        <v>24410</v>
      </c>
      <c r="F4742" s="266"/>
      <c r="G4742" s="261" t="s">
        <v>10681</v>
      </c>
      <c r="H4742" s="262" t="s">
        <v>10682</v>
      </c>
      <c r="I4742" s="263" t="s">
        <v>738</v>
      </c>
      <c r="J4742" s="264" t="s">
        <v>24410</v>
      </c>
      <c r="K4742" s="264" t="s">
        <v>24411</v>
      </c>
    </row>
    <row r="4743" spans="1:11" ht="25.5" x14ac:dyDescent="0.2">
      <c r="A4743" s="268" t="s">
        <v>10683</v>
      </c>
      <c r="B4743" s="262" t="s">
        <v>10684</v>
      </c>
      <c r="C4743" s="263" t="s">
        <v>738</v>
      </c>
      <c r="D4743" s="264" t="s">
        <v>24412</v>
      </c>
      <c r="F4743" s="266"/>
      <c r="G4743" s="261" t="s">
        <v>10683</v>
      </c>
      <c r="H4743" s="262" t="s">
        <v>10684</v>
      </c>
      <c r="I4743" s="263" t="s">
        <v>738</v>
      </c>
      <c r="J4743" s="264" t="s">
        <v>24412</v>
      </c>
      <c r="K4743" s="264" t="s">
        <v>24413</v>
      </c>
    </row>
    <row r="4744" spans="1:11" ht="25.5" x14ac:dyDescent="0.2">
      <c r="A4744" s="261">
        <v>89453</v>
      </c>
      <c r="B4744" s="262" t="s">
        <v>10685</v>
      </c>
      <c r="C4744" s="263" t="s">
        <v>738</v>
      </c>
      <c r="D4744" s="264" t="s">
        <v>19129</v>
      </c>
      <c r="F4744" s="266"/>
      <c r="G4744" s="261" t="s">
        <v>24414</v>
      </c>
      <c r="H4744" s="262" t="s">
        <v>10685</v>
      </c>
      <c r="I4744" s="263" t="s">
        <v>738</v>
      </c>
      <c r="J4744" s="264" t="s">
        <v>19129</v>
      </c>
      <c r="K4744" s="264" t="s">
        <v>24415</v>
      </c>
    </row>
    <row r="4745" spans="1:11" ht="38.25" x14ac:dyDescent="0.2">
      <c r="A4745" s="261">
        <v>89454</v>
      </c>
      <c r="B4745" s="262" t="s">
        <v>10686</v>
      </c>
      <c r="C4745" s="263" t="s">
        <v>738</v>
      </c>
      <c r="D4745" s="264" t="s">
        <v>24416</v>
      </c>
      <c r="F4745" s="266"/>
      <c r="G4745" s="261" t="s">
        <v>24417</v>
      </c>
      <c r="H4745" s="262" t="s">
        <v>10686</v>
      </c>
      <c r="I4745" s="263" t="s">
        <v>738</v>
      </c>
      <c r="J4745" s="264" t="s">
        <v>24416</v>
      </c>
      <c r="K4745" s="264" t="s">
        <v>14316</v>
      </c>
    </row>
    <row r="4746" spans="1:11" ht="25.5" x14ac:dyDescent="0.2">
      <c r="A4746" s="261">
        <v>89455</v>
      </c>
      <c r="B4746" s="262" t="s">
        <v>10687</v>
      </c>
      <c r="C4746" s="263" t="s">
        <v>738</v>
      </c>
      <c r="D4746" s="264" t="s">
        <v>24418</v>
      </c>
      <c r="F4746" s="266"/>
      <c r="G4746" s="261" t="s">
        <v>24419</v>
      </c>
      <c r="H4746" s="262" t="s">
        <v>10687</v>
      </c>
      <c r="I4746" s="263" t="s">
        <v>738</v>
      </c>
      <c r="J4746" s="264" t="s">
        <v>24418</v>
      </c>
      <c r="K4746" s="264" t="s">
        <v>23538</v>
      </c>
    </row>
    <row r="4747" spans="1:11" ht="38.25" x14ac:dyDescent="0.2">
      <c r="A4747" s="261">
        <v>89456</v>
      </c>
      <c r="B4747" s="262" t="s">
        <v>10688</v>
      </c>
      <c r="C4747" s="263" t="s">
        <v>738</v>
      </c>
      <c r="D4747" s="264" t="s">
        <v>12701</v>
      </c>
      <c r="F4747" s="266"/>
      <c r="G4747" s="261" t="s">
        <v>24420</v>
      </c>
      <c r="H4747" s="262" t="s">
        <v>10688</v>
      </c>
      <c r="I4747" s="263" t="s">
        <v>738</v>
      </c>
      <c r="J4747" s="264" t="s">
        <v>12701</v>
      </c>
      <c r="K4747" s="264" t="s">
        <v>18707</v>
      </c>
    </row>
    <row r="4748" spans="1:11" ht="25.5" x14ac:dyDescent="0.2">
      <c r="A4748" s="261">
        <v>89457</v>
      </c>
      <c r="B4748" s="262" t="s">
        <v>10690</v>
      </c>
      <c r="C4748" s="263" t="s">
        <v>738</v>
      </c>
      <c r="D4748" s="264" t="s">
        <v>18682</v>
      </c>
      <c r="F4748" s="266"/>
      <c r="G4748" s="261" t="s">
        <v>24421</v>
      </c>
      <c r="H4748" s="262" t="s">
        <v>10690</v>
      </c>
      <c r="I4748" s="263" t="s">
        <v>738</v>
      </c>
      <c r="J4748" s="264" t="s">
        <v>18682</v>
      </c>
      <c r="K4748" s="264" t="s">
        <v>13995</v>
      </c>
    </row>
    <row r="4749" spans="1:11" ht="38.25" x14ac:dyDescent="0.2">
      <c r="A4749" s="261">
        <v>89458</v>
      </c>
      <c r="B4749" s="262" t="s">
        <v>10691</v>
      </c>
      <c r="C4749" s="263" t="s">
        <v>738</v>
      </c>
      <c r="D4749" s="264" t="s">
        <v>14651</v>
      </c>
      <c r="F4749" s="266"/>
      <c r="G4749" s="261" t="s">
        <v>24422</v>
      </c>
      <c r="H4749" s="262" t="s">
        <v>10691</v>
      </c>
      <c r="I4749" s="263" t="s">
        <v>738</v>
      </c>
      <c r="J4749" s="264" t="s">
        <v>14651</v>
      </c>
      <c r="K4749" s="264" t="s">
        <v>17085</v>
      </c>
    </row>
    <row r="4750" spans="1:11" ht="25.5" x14ac:dyDescent="0.2">
      <c r="A4750" s="261">
        <v>89459</v>
      </c>
      <c r="B4750" s="262" t="s">
        <v>10692</v>
      </c>
      <c r="C4750" s="263" t="s">
        <v>738</v>
      </c>
      <c r="D4750" s="264" t="s">
        <v>15174</v>
      </c>
      <c r="F4750" s="266"/>
      <c r="G4750" s="261" t="s">
        <v>24423</v>
      </c>
      <c r="H4750" s="262" t="s">
        <v>10692</v>
      </c>
      <c r="I4750" s="263" t="s">
        <v>738</v>
      </c>
      <c r="J4750" s="264" t="s">
        <v>15174</v>
      </c>
      <c r="K4750" s="264" t="s">
        <v>22210</v>
      </c>
    </row>
    <row r="4751" spans="1:11" ht="38.25" x14ac:dyDescent="0.2">
      <c r="A4751" s="261">
        <v>89460</v>
      </c>
      <c r="B4751" s="262" t="s">
        <v>10693</v>
      </c>
      <c r="C4751" s="263" t="s">
        <v>738</v>
      </c>
      <c r="D4751" s="264" t="s">
        <v>13307</v>
      </c>
      <c r="F4751" s="266"/>
      <c r="G4751" s="261" t="s">
        <v>24424</v>
      </c>
      <c r="H4751" s="262" t="s">
        <v>10693</v>
      </c>
      <c r="I4751" s="263" t="s">
        <v>738</v>
      </c>
      <c r="J4751" s="264" t="s">
        <v>13307</v>
      </c>
      <c r="K4751" s="264" t="s">
        <v>24425</v>
      </c>
    </row>
    <row r="4752" spans="1:11" ht="25.5" x14ac:dyDescent="0.2">
      <c r="A4752" s="261">
        <v>89462</v>
      </c>
      <c r="B4752" s="262" t="s">
        <v>10694</v>
      </c>
      <c r="C4752" s="263" t="s">
        <v>738</v>
      </c>
      <c r="D4752" s="264" t="s">
        <v>24426</v>
      </c>
      <c r="F4752" s="266"/>
      <c r="G4752" s="261" t="s">
        <v>24427</v>
      </c>
      <c r="H4752" s="262" t="s">
        <v>10694</v>
      </c>
      <c r="I4752" s="263" t="s">
        <v>738</v>
      </c>
      <c r="J4752" s="264" t="s">
        <v>24426</v>
      </c>
      <c r="K4752" s="264" t="s">
        <v>16543</v>
      </c>
    </row>
    <row r="4753" spans="1:11" ht="38.25" x14ac:dyDescent="0.2">
      <c r="A4753" s="261">
        <v>89463</v>
      </c>
      <c r="B4753" s="262" t="s">
        <v>10695</v>
      </c>
      <c r="C4753" s="263" t="s">
        <v>738</v>
      </c>
      <c r="D4753" s="264" t="s">
        <v>14514</v>
      </c>
      <c r="F4753" s="266"/>
      <c r="G4753" s="261" t="s">
        <v>24428</v>
      </c>
      <c r="H4753" s="262" t="s">
        <v>10695</v>
      </c>
      <c r="I4753" s="263" t="s">
        <v>738</v>
      </c>
      <c r="J4753" s="264" t="s">
        <v>14514</v>
      </c>
      <c r="K4753" s="264" t="s">
        <v>24429</v>
      </c>
    </row>
    <row r="4754" spans="1:11" ht="25.5" x14ac:dyDescent="0.2">
      <c r="A4754" s="261">
        <v>89464</v>
      </c>
      <c r="B4754" s="262" t="s">
        <v>10697</v>
      </c>
      <c r="C4754" s="263" t="s">
        <v>738</v>
      </c>
      <c r="D4754" s="264" t="s">
        <v>24430</v>
      </c>
      <c r="F4754" s="266"/>
      <c r="G4754" s="261" t="s">
        <v>24431</v>
      </c>
      <c r="H4754" s="262" t="s">
        <v>10697</v>
      </c>
      <c r="I4754" s="263" t="s">
        <v>738</v>
      </c>
      <c r="J4754" s="264" t="s">
        <v>24430</v>
      </c>
      <c r="K4754" s="264" t="s">
        <v>24432</v>
      </c>
    </row>
    <row r="4755" spans="1:11" ht="38.25" x14ac:dyDescent="0.2">
      <c r="A4755" s="261">
        <v>89465</v>
      </c>
      <c r="B4755" s="262" t="s">
        <v>10699</v>
      </c>
      <c r="C4755" s="263" t="s">
        <v>738</v>
      </c>
      <c r="D4755" s="264" t="s">
        <v>20858</v>
      </c>
      <c r="F4755" s="266"/>
      <c r="G4755" s="261" t="s">
        <v>24433</v>
      </c>
      <c r="H4755" s="262" t="s">
        <v>10699</v>
      </c>
      <c r="I4755" s="263" t="s">
        <v>738</v>
      </c>
      <c r="J4755" s="264" t="s">
        <v>20858</v>
      </c>
      <c r="K4755" s="264" t="s">
        <v>24434</v>
      </c>
    </row>
    <row r="4756" spans="1:11" ht="25.5" x14ac:dyDescent="0.2">
      <c r="A4756" s="261">
        <v>89466</v>
      </c>
      <c r="B4756" s="262" t="s">
        <v>10700</v>
      </c>
      <c r="C4756" s="263" t="s">
        <v>738</v>
      </c>
      <c r="D4756" s="264" t="s">
        <v>24435</v>
      </c>
      <c r="F4756" s="266"/>
      <c r="G4756" s="261" t="s">
        <v>24436</v>
      </c>
      <c r="H4756" s="262" t="s">
        <v>10700</v>
      </c>
      <c r="I4756" s="263" t="s">
        <v>738</v>
      </c>
      <c r="J4756" s="264" t="s">
        <v>24435</v>
      </c>
      <c r="K4756" s="264" t="s">
        <v>24437</v>
      </c>
    </row>
    <row r="4757" spans="1:11" ht="38.25" x14ac:dyDescent="0.2">
      <c r="A4757" s="261">
        <v>89467</v>
      </c>
      <c r="B4757" s="262" t="s">
        <v>10701</v>
      </c>
      <c r="C4757" s="263" t="s">
        <v>738</v>
      </c>
      <c r="D4757" s="264" t="s">
        <v>14109</v>
      </c>
      <c r="F4757" s="266"/>
      <c r="G4757" s="261" t="s">
        <v>24438</v>
      </c>
      <c r="H4757" s="262" t="s">
        <v>10701</v>
      </c>
      <c r="I4757" s="263" t="s">
        <v>738</v>
      </c>
      <c r="J4757" s="264" t="s">
        <v>14109</v>
      </c>
      <c r="K4757" s="264" t="s">
        <v>20827</v>
      </c>
    </row>
    <row r="4758" spans="1:11" ht="25.5" x14ac:dyDescent="0.2">
      <c r="A4758" s="261">
        <v>89468</v>
      </c>
      <c r="B4758" s="262" t="s">
        <v>10702</v>
      </c>
      <c r="C4758" s="263" t="s">
        <v>738</v>
      </c>
      <c r="D4758" s="264" t="s">
        <v>24439</v>
      </c>
      <c r="F4758" s="266"/>
      <c r="G4758" s="261" t="s">
        <v>24440</v>
      </c>
      <c r="H4758" s="262" t="s">
        <v>10702</v>
      </c>
      <c r="I4758" s="263" t="s">
        <v>738</v>
      </c>
      <c r="J4758" s="264" t="s">
        <v>24439</v>
      </c>
      <c r="K4758" s="264" t="s">
        <v>13970</v>
      </c>
    </row>
    <row r="4759" spans="1:11" ht="38.25" x14ac:dyDescent="0.2">
      <c r="A4759" s="261">
        <v>89469</v>
      </c>
      <c r="B4759" s="262" t="s">
        <v>10703</v>
      </c>
      <c r="C4759" s="263" t="s">
        <v>738</v>
      </c>
      <c r="D4759" s="264" t="s">
        <v>14613</v>
      </c>
      <c r="F4759" s="266"/>
      <c r="G4759" s="261" t="s">
        <v>24441</v>
      </c>
      <c r="H4759" s="262" t="s">
        <v>10703</v>
      </c>
      <c r="I4759" s="263" t="s">
        <v>738</v>
      </c>
      <c r="J4759" s="264" t="s">
        <v>14613</v>
      </c>
      <c r="K4759" s="264" t="s">
        <v>24442</v>
      </c>
    </row>
    <row r="4760" spans="1:11" ht="38.25" x14ac:dyDescent="0.2">
      <c r="A4760" s="261">
        <v>89470</v>
      </c>
      <c r="B4760" s="262" t="s">
        <v>10704</v>
      </c>
      <c r="C4760" s="263" t="s">
        <v>738</v>
      </c>
      <c r="D4760" s="264" t="s">
        <v>14229</v>
      </c>
      <c r="F4760" s="266"/>
      <c r="G4760" s="261" t="s">
        <v>24443</v>
      </c>
      <c r="H4760" s="262" t="s">
        <v>10704</v>
      </c>
      <c r="I4760" s="263" t="s">
        <v>738</v>
      </c>
      <c r="J4760" s="264" t="s">
        <v>14229</v>
      </c>
      <c r="K4760" s="264" t="s">
        <v>14507</v>
      </c>
    </row>
    <row r="4761" spans="1:11" ht="38.25" x14ac:dyDescent="0.2">
      <c r="A4761" s="261">
        <v>89471</v>
      </c>
      <c r="B4761" s="262" t="s">
        <v>10705</v>
      </c>
      <c r="C4761" s="263" t="s">
        <v>738</v>
      </c>
      <c r="D4761" s="264" t="s">
        <v>14724</v>
      </c>
      <c r="F4761" s="266"/>
      <c r="G4761" s="261" t="s">
        <v>24444</v>
      </c>
      <c r="H4761" s="262" t="s">
        <v>10705</v>
      </c>
      <c r="I4761" s="263" t="s">
        <v>738</v>
      </c>
      <c r="J4761" s="264" t="s">
        <v>14724</v>
      </c>
      <c r="K4761" s="264" t="s">
        <v>14211</v>
      </c>
    </row>
    <row r="4762" spans="1:11" ht="38.25" x14ac:dyDescent="0.2">
      <c r="A4762" s="261">
        <v>89472</v>
      </c>
      <c r="B4762" s="262" t="s">
        <v>10706</v>
      </c>
      <c r="C4762" s="263" t="s">
        <v>738</v>
      </c>
      <c r="D4762" s="264" t="s">
        <v>24445</v>
      </c>
      <c r="F4762" s="266"/>
      <c r="G4762" s="261" t="s">
        <v>24446</v>
      </c>
      <c r="H4762" s="262" t="s">
        <v>10706</v>
      </c>
      <c r="I4762" s="263" t="s">
        <v>738</v>
      </c>
      <c r="J4762" s="264" t="s">
        <v>24445</v>
      </c>
      <c r="K4762" s="264" t="s">
        <v>14719</v>
      </c>
    </row>
    <row r="4763" spans="1:11" ht="38.25" x14ac:dyDescent="0.2">
      <c r="A4763" s="261">
        <v>89473</v>
      </c>
      <c r="B4763" s="262" t="s">
        <v>10707</v>
      </c>
      <c r="C4763" s="263" t="s">
        <v>738</v>
      </c>
      <c r="D4763" s="264" t="s">
        <v>24280</v>
      </c>
      <c r="F4763" s="266"/>
      <c r="G4763" s="261" t="s">
        <v>24447</v>
      </c>
      <c r="H4763" s="262" t="s">
        <v>10707</v>
      </c>
      <c r="I4763" s="263" t="s">
        <v>738</v>
      </c>
      <c r="J4763" s="264" t="s">
        <v>24280</v>
      </c>
      <c r="K4763" s="264" t="s">
        <v>19769</v>
      </c>
    </row>
    <row r="4764" spans="1:11" ht="38.25" x14ac:dyDescent="0.2">
      <c r="A4764" s="261">
        <v>89474</v>
      </c>
      <c r="B4764" s="262" t="s">
        <v>10708</v>
      </c>
      <c r="C4764" s="263" t="s">
        <v>738</v>
      </c>
      <c r="D4764" s="264" t="s">
        <v>24448</v>
      </c>
      <c r="F4764" s="266"/>
      <c r="G4764" s="261" t="s">
        <v>24449</v>
      </c>
      <c r="H4764" s="262" t="s">
        <v>10708</v>
      </c>
      <c r="I4764" s="263" t="s">
        <v>738</v>
      </c>
      <c r="J4764" s="264" t="s">
        <v>24448</v>
      </c>
      <c r="K4764" s="264" t="s">
        <v>24450</v>
      </c>
    </row>
    <row r="4765" spans="1:11" ht="38.25" x14ac:dyDescent="0.2">
      <c r="A4765" s="261">
        <v>89475</v>
      </c>
      <c r="B4765" s="262" t="s">
        <v>10709</v>
      </c>
      <c r="C4765" s="263" t="s">
        <v>738</v>
      </c>
      <c r="D4765" s="264" t="s">
        <v>13085</v>
      </c>
      <c r="F4765" s="266"/>
      <c r="G4765" s="261" t="s">
        <v>24451</v>
      </c>
      <c r="H4765" s="262" t="s">
        <v>10709</v>
      </c>
      <c r="I4765" s="263" t="s">
        <v>738</v>
      </c>
      <c r="J4765" s="264" t="s">
        <v>13085</v>
      </c>
      <c r="K4765" s="264" t="s">
        <v>24452</v>
      </c>
    </row>
    <row r="4766" spans="1:11" ht="38.25" x14ac:dyDescent="0.2">
      <c r="A4766" s="261">
        <v>89476</v>
      </c>
      <c r="B4766" s="262" t="s">
        <v>10711</v>
      </c>
      <c r="C4766" s="263" t="s">
        <v>738</v>
      </c>
      <c r="D4766" s="264" t="s">
        <v>10201</v>
      </c>
      <c r="F4766" s="266"/>
      <c r="G4766" s="261" t="s">
        <v>24453</v>
      </c>
      <c r="H4766" s="262" t="s">
        <v>10711</v>
      </c>
      <c r="I4766" s="263" t="s">
        <v>738</v>
      </c>
      <c r="J4766" s="264" t="s">
        <v>10201</v>
      </c>
      <c r="K4766" s="264" t="s">
        <v>24454</v>
      </c>
    </row>
    <row r="4767" spans="1:11" ht="38.25" x14ac:dyDescent="0.2">
      <c r="A4767" s="261">
        <v>89477</v>
      </c>
      <c r="B4767" s="262" t="s">
        <v>10712</v>
      </c>
      <c r="C4767" s="263" t="s">
        <v>738</v>
      </c>
      <c r="D4767" s="264" t="s">
        <v>24455</v>
      </c>
      <c r="F4767" s="266"/>
      <c r="G4767" s="261" t="s">
        <v>24456</v>
      </c>
      <c r="H4767" s="262" t="s">
        <v>10712</v>
      </c>
      <c r="I4767" s="263" t="s">
        <v>738</v>
      </c>
      <c r="J4767" s="264" t="s">
        <v>24455</v>
      </c>
      <c r="K4767" s="264" t="s">
        <v>14459</v>
      </c>
    </row>
    <row r="4768" spans="1:11" ht="38.25" x14ac:dyDescent="0.2">
      <c r="A4768" s="261">
        <v>89478</v>
      </c>
      <c r="B4768" s="262" t="s">
        <v>10713</v>
      </c>
      <c r="C4768" s="263" t="s">
        <v>738</v>
      </c>
      <c r="D4768" s="264" t="s">
        <v>13858</v>
      </c>
      <c r="F4768" s="266"/>
      <c r="G4768" s="261" t="s">
        <v>24457</v>
      </c>
      <c r="H4768" s="262" t="s">
        <v>10713</v>
      </c>
      <c r="I4768" s="263" t="s">
        <v>738</v>
      </c>
      <c r="J4768" s="264" t="s">
        <v>13858</v>
      </c>
      <c r="K4768" s="264" t="s">
        <v>7816</v>
      </c>
    </row>
    <row r="4769" spans="1:11" ht="38.25" x14ac:dyDescent="0.2">
      <c r="A4769" s="261">
        <v>89479</v>
      </c>
      <c r="B4769" s="262" t="s">
        <v>10714</v>
      </c>
      <c r="C4769" s="263" t="s">
        <v>738</v>
      </c>
      <c r="D4769" s="264" t="s">
        <v>21611</v>
      </c>
      <c r="F4769" s="266"/>
      <c r="G4769" s="261" t="s">
        <v>24458</v>
      </c>
      <c r="H4769" s="262" t="s">
        <v>10714</v>
      </c>
      <c r="I4769" s="263" t="s">
        <v>738</v>
      </c>
      <c r="J4769" s="264" t="s">
        <v>21611</v>
      </c>
      <c r="K4769" s="264" t="s">
        <v>16546</v>
      </c>
    </row>
    <row r="4770" spans="1:11" ht="38.25" x14ac:dyDescent="0.2">
      <c r="A4770" s="261">
        <v>89480</v>
      </c>
      <c r="B4770" s="262" t="s">
        <v>10715</v>
      </c>
      <c r="C4770" s="263" t="s">
        <v>738</v>
      </c>
      <c r="D4770" s="264" t="s">
        <v>24459</v>
      </c>
      <c r="F4770" s="266"/>
      <c r="G4770" s="261" t="s">
        <v>24460</v>
      </c>
      <c r="H4770" s="262" t="s">
        <v>10715</v>
      </c>
      <c r="I4770" s="263" t="s">
        <v>738</v>
      </c>
      <c r="J4770" s="264" t="s">
        <v>24459</v>
      </c>
      <c r="K4770" s="264" t="s">
        <v>23552</v>
      </c>
    </row>
    <row r="4771" spans="1:11" ht="38.25" x14ac:dyDescent="0.2">
      <c r="A4771" s="261">
        <v>89483</v>
      </c>
      <c r="B4771" s="262" t="s">
        <v>10716</v>
      </c>
      <c r="C4771" s="263" t="s">
        <v>738</v>
      </c>
      <c r="D4771" s="264" t="s">
        <v>20866</v>
      </c>
      <c r="F4771" s="266"/>
      <c r="G4771" s="261" t="s">
        <v>24461</v>
      </c>
      <c r="H4771" s="262" t="s">
        <v>10716</v>
      </c>
      <c r="I4771" s="263" t="s">
        <v>738</v>
      </c>
      <c r="J4771" s="264" t="s">
        <v>20866</v>
      </c>
      <c r="K4771" s="264" t="s">
        <v>24462</v>
      </c>
    </row>
    <row r="4772" spans="1:11" ht="38.25" x14ac:dyDescent="0.2">
      <c r="A4772" s="261">
        <v>89484</v>
      </c>
      <c r="B4772" s="262" t="s">
        <v>10717</v>
      </c>
      <c r="C4772" s="263" t="s">
        <v>738</v>
      </c>
      <c r="D4772" s="264" t="s">
        <v>24463</v>
      </c>
      <c r="F4772" s="266"/>
      <c r="G4772" s="261" t="s">
        <v>24464</v>
      </c>
      <c r="H4772" s="262" t="s">
        <v>10717</v>
      </c>
      <c r="I4772" s="263" t="s">
        <v>738</v>
      </c>
      <c r="J4772" s="264" t="s">
        <v>24463</v>
      </c>
      <c r="K4772" s="264" t="s">
        <v>14147</v>
      </c>
    </row>
    <row r="4773" spans="1:11" ht="38.25" x14ac:dyDescent="0.2">
      <c r="A4773" s="261">
        <v>89486</v>
      </c>
      <c r="B4773" s="262" t="s">
        <v>10718</v>
      </c>
      <c r="C4773" s="263" t="s">
        <v>738</v>
      </c>
      <c r="D4773" s="264" t="s">
        <v>14713</v>
      </c>
      <c r="F4773" s="266"/>
      <c r="G4773" s="261" t="s">
        <v>24465</v>
      </c>
      <c r="H4773" s="262" t="s">
        <v>10718</v>
      </c>
      <c r="I4773" s="263" t="s">
        <v>738</v>
      </c>
      <c r="J4773" s="264" t="s">
        <v>14713</v>
      </c>
      <c r="K4773" s="264" t="s">
        <v>12483</v>
      </c>
    </row>
    <row r="4774" spans="1:11" ht="38.25" x14ac:dyDescent="0.2">
      <c r="A4774" s="261">
        <v>89487</v>
      </c>
      <c r="B4774" s="262" t="s">
        <v>10719</v>
      </c>
      <c r="C4774" s="263" t="s">
        <v>738</v>
      </c>
      <c r="D4774" s="264" t="s">
        <v>24466</v>
      </c>
      <c r="F4774" s="266"/>
      <c r="G4774" s="261" t="s">
        <v>24467</v>
      </c>
      <c r="H4774" s="262" t="s">
        <v>10719</v>
      </c>
      <c r="I4774" s="263" t="s">
        <v>738</v>
      </c>
      <c r="J4774" s="264" t="s">
        <v>24466</v>
      </c>
      <c r="K4774" s="264" t="s">
        <v>24468</v>
      </c>
    </row>
    <row r="4775" spans="1:11" ht="38.25" x14ac:dyDescent="0.2">
      <c r="A4775" s="261">
        <v>89488</v>
      </c>
      <c r="B4775" s="262" t="s">
        <v>10720</v>
      </c>
      <c r="C4775" s="263" t="s">
        <v>738</v>
      </c>
      <c r="D4775" s="264" t="s">
        <v>24469</v>
      </c>
      <c r="F4775" s="266"/>
      <c r="G4775" s="261" t="s">
        <v>24470</v>
      </c>
      <c r="H4775" s="262" t="s">
        <v>10720</v>
      </c>
      <c r="I4775" s="263" t="s">
        <v>738</v>
      </c>
      <c r="J4775" s="264" t="s">
        <v>24469</v>
      </c>
      <c r="K4775" s="264" t="s">
        <v>19649</v>
      </c>
    </row>
    <row r="4776" spans="1:11" ht="38.25" x14ac:dyDescent="0.2">
      <c r="A4776" s="261">
        <v>91815</v>
      </c>
      <c r="B4776" s="262" t="s">
        <v>10721</v>
      </c>
      <c r="C4776" s="263" t="s">
        <v>738</v>
      </c>
      <c r="D4776" s="264" t="s">
        <v>13860</v>
      </c>
      <c r="F4776" s="266"/>
      <c r="G4776" s="261" t="s">
        <v>24471</v>
      </c>
      <c r="H4776" s="262" t="s">
        <v>10721</v>
      </c>
      <c r="I4776" s="263" t="s">
        <v>738</v>
      </c>
      <c r="J4776" s="264" t="s">
        <v>13860</v>
      </c>
      <c r="K4776" s="264" t="s">
        <v>14639</v>
      </c>
    </row>
    <row r="4777" spans="1:11" ht="38.25" x14ac:dyDescent="0.2">
      <c r="A4777" s="261">
        <v>91816</v>
      </c>
      <c r="B4777" s="262" t="s">
        <v>10722</v>
      </c>
      <c r="C4777" s="263" t="s">
        <v>738</v>
      </c>
      <c r="D4777" s="264" t="s">
        <v>21173</v>
      </c>
      <c r="F4777" s="266"/>
      <c r="G4777" s="261" t="s">
        <v>24472</v>
      </c>
      <c r="H4777" s="262" t="s">
        <v>10722</v>
      </c>
      <c r="I4777" s="263" t="s">
        <v>738</v>
      </c>
      <c r="J4777" s="264" t="s">
        <v>21173</v>
      </c>
      <c r="K4777" s="264" t="s">
        <v>24473</v>
      </c>
    </row>
    <row r="4778" spans="1:11" ht="25.5" x14ac:dyDescent="0.2">
      <c r="A4778" s="261">
        <v>72139</v>
      </c>
      <c r="B4778" s="262" t="s">
        <v>10723</v>
      </c>
      <c r="C4778" s="263" t="s">
        <v>738</v>
      </c>
      <c r="D4778" s="264" t="s">
        <v>24474</v>
      </c>
      <c r="F4778" s="266"/>
      <c r="G4778" s="261" t="s">
        <v>24475</v>
      </c>
      <c r="H4778" s="262" t="s">
        <v>10723</v>
      </c>
      <c r="I4778" s="263" t="s">
        <v>738</v>
      </c>
      <c r="J4778" s="264" t="s">
        <v>24474</v>
      </c>
      <c r="K4778" s="264" t="s">
        <v>24476</v>
      </c>
    </row>
    <row r="4779" spans="1:11" ht="25.5" x14ac:dyDescent="0.2">
      <c r="A4779" s="261">
        <v>72175</v>
      </c>
      <c r="B4779" s="262" t="s">
        <v>10724</v>
      </c>
      <c r="C4779" s="263" t="s">
        <v>738</v>
      </c>
      <c r="D4779" s="264" t="s">
        <v>24477</v>
      </c>
      <c r="F4779" s="266"/>
      <c r="G4779" s="261" t="s">
        <v>24478</v>
      </c>
      <c r="H4779" s="262" t="s">
        <v>10724</v>
      </c>
      <c r="I4779" s="263" t="s">
        <v>738</v>
      </c>
      <c r="J4779" s="264" t="s">
        <v>24477</v>
      </c>
      <c r="K4779" s="264" t="s">
        <v>24479</v>
      </c>
    </row>
    <row r="4780" spans="1:11" ht="25.5" x14ac:dyDescent="0.2">
      <c r="A4780" s="261">
        <v>72176</v>
      </c>
      <c r="B4780" s="262" t="s">
        <v>10725</v>
      </c>
      <c r="C4780" s="263" t="s">
        <v>738</v>
      </c>
      <c r="D4780" s="264" t="s">
        <v>24480</v>
      </c>
      <c r="F4780" s="266"/>
      <c r="G4780" s="261" t="s">
        <v>24481</v>
      </c>
      <c r="H4780" s="262" t="s">
        <v>10725</v>
      </c>
      <c r="I4780" s="263" t="s">
        <v>738</v>
      </c>
      <c r="J4780" s="264" t="s">
        <v>24480</v>
      </c>
      <c r="K4780" s="264" t="s">
        <v>24482</v>
      </c>
    </row>
    <row r="4781" spans="1:11" ht="12.75" x14ac:dyDescent="0.2">
      <c r="A4781" s="261">
        <v>72178</v>
      </c>
      <c r="B4781" s="262" t="s">
        <v>10726</v>
      </c>
      <c r="C4781" s="263" t="s">
        <v>738</v>
      </c>
      <c r="D4781" s="264" t="s">
        <v>13153</v>
      </c>
      <c r="F4781" s="266"/>
      <c r="G4781" s="261" t="s">
        <v>24483</v>
      </c>
      <c r="H4781" s="262" t="s">
        <v>10726</v>
      </c>
      <c r="I4781" s="263" t="s">
        <v>738</v>
      </c>
      <c r="J4781" s="264" t="s">
        <v>13153</v>
      </c>
      <c r="K4781" s="264" t="s">
        <v>14169</v>
      </c>
    </row>
    <row r="4782" spans="1:11" ht="25.5" x14ac:dyDescent="0.2">
      <c r="A4782" s="261">
        <v>72179</v>
      </c>
      <c r="B4782" s="262" t="s">
        <v>10728</v>
      </c>
      <c r="C4782" s="263" t="s">
        <v>738</v>
      </c>
      <c r="D4782" s="264" t="s">
        <v>13769</v>
      </c>
      <c r="F4782" s="266"/>
      <c r="G4782" s="261" t="s">
        <v>24484</v>
      </c>
      <c r="H4782" s="262" t="s">
        <v>10728</v>
      </c>
      <c r="I4782" s="263" t="s">
        <v>738</v>
      </c>
      <c r="J4782" s="264" t="s">
        <v>13769</v>
      </c>
      <c r="K4782" s="264" t="s">
        <v>14108</v>
      </c>
    </row>
    <row r="4783" spans="1:11" ht="25.5" x14ac:dyDescent="0.2">
      <c r="A4783" s="261">
        <v>72180</v>
      </c>
      <c r="B4783" s="262" t="s">
        <v>10729</v>
      </c>
      <c r="C4783" s="263" t="s">
        <v>738</v>
      </c>
      <c r="D4783" s="264" t="s">
        <v>21867</v>
      </c>
      <c r="F4783" s="266"/>
      <c r="G4783" s="261" t="s">
        <v>24485</v>
      </c>
      <c r="H4783" s="262" t="s">
        <v>10729</v>
      </c>
      <c r="I4783" s="263" t="s">
        <v>738</v>
      </c>
      <c r="J4783" s="264" t="s">
        <v>21867</v>
      </c>
      <c r="K4783" s="264" t="s">
        <v>11367</v>
      </c>
    </row>
    <row r="4784" spans="1:11" ht="25.5" x14ac:dyDescent="0.2">
      <c r="A4784" s="261">
        <v>72181</v>
      </c>
      <c r="B4784" s="262" t="s">
        <v>10730</v>
      </c>
      <c r="C4784" s="263" t="s">
        <v>738</v>
      </c>
      <c r="D4784" s="264" t="s">
        <v>11305</v>
      </c>
      <c r="F4784" s="266"/>
      <c r="G4784" s="261" t="s">
        <v>24486</v>
      </c>
      <c r="H4784" s="262" t="s">
        <v>10730</v>
      </c>
      <c r="I4784" s="263" t="s">
        <v>738</v>
      </c>
      <c r="J4784" s="264" t="s">
        <v>11305</v>
      </c>
      <c r="K4784" s="264" t="s">
        <v>24487</v>
      </c>
    </row>
    <row r="4785" spans="1:11" ht="25.5" x14ac:dyDescent="0.2">
      <c r="A4785" s="268" t="s">
        <v>10731</v>
      </c>
      <c r="B4785" s="262" t="s">
        <v>10732</v>
      </c>
      <c r="C4785" s="263" t="s">
        <v>738</v>
      </c>
      <c r="D4785" s="264" t="s">
        <v>24488</v>
      </c>
      <c r="F4785" s="266"/>
      <c r="G4785" s="261" t="s">
        <v>10731</v>
      </c>
      <c r="H4785" s="262" t="s">
        <v>10732</v>
      </c>
      <c r="I4785" s="263" t="s">
        <v>738</v>
      </c>
      <c r="J4785" s="264" t="s">
        <v>24488</v>
      </c>
      <c r="K4785" s="264" t="s">
        <v>24489</v>
      </c>
    </row>
    <row r="4786" spans="1:11" ht="25.5" x14ac:dyDescent="0.2">
      <c r="A4786" s="268" t="s">
        <v>10733</v>
      </c>
      <c r="B4786" s="262" t="s">
        <v>10734</v>
      </c>
      <c r="C4786" s="263" t="s">
        <v>738</v>
      </c>
      <c r="D4786" s="264" t="s">
        <v>24490</v>
      </c>
      <c r="F4786" s="266"/>
      <c r="G4786" s="261" t="s">
        <v>10733</v>
      </c>
      <c r="H4786" s="262" t="s">
        <v>10734</v>
      </c>
      <c r="I4786" s="263" t="s">
        <v>738</v>
      </c>
      <c r="J4786" s="264" t="s">
        <v>24490</v>
      </c>
      <c r="K4786" s="264" t="s">
        <v>24491</v>
      </c>
    </row>
    <row r="4787" spans="1:11" ht="25.5" x14ac:dyDescent="0.2">
      <c r="A4787" s="268" t="s">
        <v>10735</v>
      </c>
      <c r="B4787" s="262" t="s">
        <v>10736</v>
      </c>
      <c r="C4787" s="263" t="s">
        <v>738</v>
      </c>
      <c r="D4787" s="264" t="s">
        <v>24492</v>
      </c>
      <c r="F4787" s="266"/>
      <c r="G4787" s="261" t="s">
        <v>10735</v>
      </c>
      <c r="H4787" s="262" t="s">
        <v>10736</v>
      </c>
      <c r="I4787" s="263" t="s">
        <v>738</v>
      </c>
      <c r="J4787" s="264" t="s">
        <v>24492</v>
      </c>
      <c r="K4787" s="264" t="s">
        <v>24493</v>
      </c>
    </row>
    <row r="4788" spans="1:11" ht="25.5" x14ac:dyDescent="0.2">
      <c r="A4788" s="261">
        <v>79627</v>
      </c>
      <c r="B4788" s="262" t="s">
        <v>14527</v>
      </c>
      <c r="C4788" s="263" t="s">
        <v>738</v>
      </c>
      <c r="D4788" s="264" t="s">
        <v>24494</v>
      </c>
      <c r="F4788" s="266"/>
      <c r="G4788" s="261" t="s">
        <v>24495</v>
      </c>
      <c r="H4788" s="262" t="s">
        <v>14527</v>
      </c>
      <c r="I4788" s="263" t="s">
        <v>738</v>
      </c>
      <c r="J4788" s="264" t="s">
        <v>24494</v>
      </c>
      <c r="K4788" s="264" t="s">
        <v>24496</v>
      </c>
    </row>
    <row r="4789" spans="1:11" ht="25.5" x14ac:dyDescent="0.2">
      <c r="A4789" s="261">
        <v>96358</v>
      </c>
      <c r="B4789" s="262" t="s">
        <v>10737</v>
      </c>
      <c r="C4789" s="263" t="s">
        <v>738</v>
      </c>
      <c r="D4789" s="264" t="s">
        <v>24497</v>
      </c>
      <c r="F4789" s="266"/>
      <c r="G4789" s="261" t="s">
        <v>24498</v>
      </c>
      <c r="H4789" s="262" t="s">
        <v>10737</v>
      </c>
      <c r="I4789" s="263" t="s">
        <v>738</v>
      </c>
      <c r="J4789" s="264" t="s">
        <v>24497</v>
      </c>
      <c r="K4789" s="264" t="s">
        <v>14515</v>
      </c>
    </row>
    <row r="4790" spans="1:11" ht="25.5" x14ac:dyDescent="0.2">
      <c r="A4790" s="261">
        <v>96359</v>
      </c>
      <c r="B4790" s="262" t="s">
        <v>10738</v>
      </c>
      <c r="C4790" s="263" t="s">
        <v>738</v>
      </c>
      <c r="D4790" s="264" t="s">
        <v>17678</v>
      </c>
      <c r="F4790" s="266"/>
      <c r="G4790" s="261" t="s">
        <v>24499</v>
      </c>
      <c r="H4790" s="262" t="s">
        <v>10738</v>
      </c>
      <c r="I4790" s="263" t="s">
        <v>738</v>
      </c>
      <c r="J4790" s="264" t="s">
        <v>17678</v>
      </c>
      <c r="K4790" s="264" t="s">
        <v>24500</v>
      </c>
    </row>
    <row r="4791" spans="1:11" ht="25.5" x14ac:dyDescent="0.2">
      <c r="A4791" s="261">
        <v>96360</v>
      </c>
      <c r="B4791" s="262" t="s">
        <v>10740</v>
      </c>
      <c r="C4791" s="263" t="s">
        <v>738</v>
      </c>
      <c r="D4791" s="264" t="s">
        <v>24501</v>
      </c>
      <c r="F4791" s="266"/>
      <c r="G4791" s="261" t="s">
        <v>24502</v>
      </c>
      <c r="H4791" s="262" t="s">
        <v>10740</v>
      </c>
      <c r="I4791" s="263" t="s">
        <v>738</v>
      </c>
      <c r="J4791" s="264" t="s">
        <v>24501</v>
      </c>
      <c r="K4791" s="264" t="s">
        <v>24503</v>
      </c>
    </row>
    <row r="4792" spans="1:11" ht="25.5" x14ac:dyDescent="0.2">
      <c r="A4792" s="261">
        <v>96361</v>
      </c>
      <c r="B4792" s="262" t="s">
        <v>10741</v>
      </c>
      <c r="C4792" s="263" t="s">
        <v>738</v>
      </c>
      <c r="D4792" s="264" t="s">
        <v>14272</v>
      </c>
      <c r="F4792" s="266"/>
      <c r="G4792" s="261" t="s">
        <v>24504</v>
      </c>
      <c r="H4792" s="262" t="s">
        <v>10741</v>
      </c>
      <c r="I4792" s="263" t="s">
        <v>738</v>
      </c>
      <c r="J4792" s="264" t="s">
        <v>14272</v>
      </c>
      <c r="K4792" s="264" t="s">
        <v>24505</v>
      </c>
    </row>
    <row r="4793" spans="1:11" ht="38.25" x14ac:dyDescent="0.2">
      <c r="A4793" s="261">
        <v>96362</v>
      </c>
      <c r="B4793" s="262" t="s">
        <v>10742</v>
      </c>
      <c r="C4793" s="263" t="s">
        <v>738</v>
      </c>
      <c r="D4793" s="264" t="s">
        <v>24506</v>
      </c>
      <c r="F4793" s="266"/>
      <c r="G4793" s="261" t="s">
        <v>24507</v>
      </c>
      <c r="H4793" s="262" t="s">
        <v>10742</v>
      </c>
      <c r="I4793" s="263" t="s">
        <v>738</v>
      </c>
      <c r="J4793" s="264" t="s">
        <v>24506</v>
      </c>
      <c r="K4793" s="264" t="s">
        <v>24508</v>
      </c>
    </row>
    <row r="4794" spans="1:11" ht="38.25" x14ac:dyDescent="0.2">
      <c r="A4794" s="261">
        <v>96363</v>
      </c>
      <c r="B4794" s="262" t="s">
        <v>10743</v>
      </c>
      <c r="C4794" s="263" t="s">
        <v>738</v>
      </c>
      <c r="D4794" s="264" t="s">
        <v>24509</v>
      </c>
      <c r="F4794" s="266"/>
      <c r="G4794" s="261" t="s">
        <v>24510</v>
      </c>
      <c r="H4794" s="262" t="s">
        <v>10743</v>
      </c>
      <c r="I4794" s="263" t="s">
        <v>738</v>
      </c>
      <c r="J4794" s="264" t="s">
        <v>24509</v>
      </c>
      <c r="K4794" s="264" t="s">
        <v>24511</v>
      </c>
    </row>
    <row r="4795" spans="1:11" ht="25.5" x14ac:dyDescent="0.2">
      <c r="A4795" s="261">
        <v>96364</v>
      </c>
      <c r="B4795" s="262" t="s">
        <v>10745</v>
      </c>
      <c r="C4795" s="263" t="s">
        <v>738</v>
      </c>
      <c r="D4795" s="264" t="s">
        <v>19737</v>
      </c>
      <c r="F4795" s="266"/>
      <c r="G4795" s="261" t="s">
        <v>24512</v>
      </c>
      <c r="H4795" s="262" t="s">
        <v>10745</v>
      </c>
      <c r="I4795" s="263" t="s">
        <v>738</v>
      </c>
      <c r="J4795" s="264" t="s">
        <v>19737</v>
      </c>
      <c r="K4795" s="264" t="s">
        <v>24513</v>
      </c>
    </row>
    <row r="4796" spans="1:11" ht="38.25" x14ac:dyDescent="0.2">
      <c r="A4796" s="261">
        <v>96365</v>
      </c>
      <c r="B4796" s="262" t="s">
        <v>10746</v>
      </c>
      <c r="C4796" s="263" t="s">
        <v>738</v>
      </c>
      <c r="D4796" s="264" t="s">
        <v>24514</v>
      </c>
      <c r="F4796" s="266"/>
      <c r="G4796" s="261" t="s">
        <v>24515</v>
      </c>
      <c r="H4796" s="262" t="s">
        <v>10746</v>
      </c>
      <c r="I4796" s="263" t="s">
        <v>738</v>
      </c>
      <c r="J4796" s="264" t="s">
        <v>24514</v>
      </c>
      <c r="K4796" s="264" t="s">
        <v>23542</v>
      </c>
    </row>
    <row r="4797" spans="1:11" ht="25.5" x14ac:dyDescent="0.2">
      <c r="A4797" s="261">
        <v>96366</v>
      </c>
      <c r="B4797" s="262" t="s">
        <v>10747</v>
      </c>
      <c r="C4797" s="263" t="s">
        <v>738</v>
      </c>
      <c r="D4797" s="264" t="s">
        <v>24516</v>
      </c>
      <c r="F4797" s="266"/>
      <c r="G4797" s="261" t="s">
        <v>24517</v>
      </c>
      <c r="H4797" s="262" t="s">
        <v>10747</v>
      </c>
      <c r="I4797" s="263" t="s">
        <v>738</v>
      </c>
      <c r="J4797" s="264" t="s">
        <v>24516</v>
      </c>
      <c r="K4797" s="264" t="s">
        <v>24518</v>
      </c>
    </row>
    <row r="4798" spans="1:11" ht="25.5" x14ac:dyDescent="0.2">
      <c r="A4798" s="261">
        <v>96367</v>
      </c>
      <c r="B4798" s="262" t="s">
        <v>10748</v>
      </c>
      <c r="C4798" s="263" t="s">
        <v>738</v>
      </c>
      <c r="D4798" s="264" t="s">
        <v>22934</v>
      </c>
      <c r="F4798" s="266"/>
      <c r="G4798" s="261" t="s">
        <v>24519</v>
      </c>
      <c r="H4798" s="262" t="s">
        <v>10748</v>
      </c>
      <c r="I4798" s="263" t="s">
        <v>738</v>
      </c>
      <c r="J4798" s="264" t="s">
        <v>22934</v>
      </c>
      <c r="K4798" s="264" t="s">
        <v>18360</v>
      </c>
    </row>
    <row r="4799" spans="1:11" ht="25.5" x14ac:dyDescent="0.2">
      <c r="A4799" s="261">
        <v>96368</v>
      </c>
      <c r="B4799" s="262" t="s">
        <v>10749</v>
      </c>
      <c r="C4799" s="263" t="s">
        <v>738</v>
      </c>
      <c r="D4799" s="264" t="s">
        <v>24520</v>
      </c>
      <c r="F4799" s="266"/>
      <c r="G4799" s="261" t="s">
        <v>24521</v>
      </c>
      <c r="H4799" s="262" t="s">
        <v>10749</v>
      </c>
      <c r="I4799" s="263" t="s">
        <v>738</v>
      </c>
      <c r="J4799" s="264" t="s">
        <v>24520</v>
      </c>
      <c r="K4799" s="264" t="s">
        <v>24522</v>
      </c>
    </row>
    <row r="4800" spans="1:11" ht="25.5" x14ac:dyDescent="0.2">
      <c r="A4800" s="261">
        <v>96369</v>
      </c>
      <c r="B4800" s="262" t="s">
        <v>10750</v>
      </c>
      <c r="C4800" s="263" t="s">
        <v>738</v>
      </c>
      <c r="D4800" s="264" t="s">
        <v>24523</v>
      </c>
      <c r="F4800" s="266"/>
      <c r="G4800" s="261" t="s">
        <v>24524</v>
      </c>
      <c r="H4800" s="262" t="s">
        <v>10750</v>
      </c>
      <c r="I4800" s="263" t="s">
        <v>738</v>
      </c>
      <c r="J4800" s="264" t="s">
        <v>24523</v>
      </c>
      <c r="K4800" s="264" t="s">
        <v>24525</v>
      </c>
    </row>
    <row r="4801" spans="1:11" ht="25.5" x14ac:dyDescent="0.2">
      <c r="A4801" s="261">
        <v>96370</v>
      </c>
      <c r="B4801" s="262" t="s">
        <v>10751</v>
      </c>
      <c r="C4801" s="263" t="s">
        <v>738</v>
      </c>
      <c r="D4801" s="264" t="s">
        <v>24526</v>
      </c>
      <c r="F4801" s="266"/>
      <c r="G4801" s="261" t="s">
        <v>24527</v>
      </c>
      <c r="H4801" s="262" t="s">
        <v>10751</v>
      </c>
      <c r="I4801" s="263" t="s">
        <v>738</v>
      </c>
      <c r="J4801" s="264" t="s">
        <v>24526</v>
      </c>
      <c r="K4801" s="264" t="s">
        <v>16271</v>
      </c>
    </row>
    <row r="4802" spans="1:11" ht="25.5" x14ac:dyDescent="0.2">
      <c r="A4802" s="261">
        <v>96371</v>
      </c>
      <c r="B4802" s="262" t="s">
        <v>10752</v>
      </c>
      <c r="C4802" s="263" t="s">
        <v>738</v>
      </c>
      <c r="D4802" s="264" t="s">
        <v>24381</v>
      </c>
      <c r="F4802" s="266"/>
      <c r="G4802" s="261" t="s">
        <v>24528</v>
      </c>
      <c r="H4802" s="262" t="s">
        <v>10752</v>
      </c>
      <c r="I4802" s="263" t="s">
        <v>738</v>
      </c>
      <c r="J4802" s="264" t="s">
        <v>24381</v>
      </c>
      <c r="K4802" s="264" t="s">
        <v>24529</v>
      </c>
    </row>
    <row r="4803" spans="1:11" ht="12.75" x14ac:dyDescent="0.2">
      <c r="A4803" s="261">
        <v>96372</v>
      </c>
      <c r="B4803" s="262" t="s">
        <v>10753</v>
      </c>
      <c r="C4803" s="263" t="s">
        <v>738</v>
      </c>
      <c r="D4803" s="264" t="s">
        <v>13928</v>
      </c>
      <c r="F4803" s="266"/>
      <c r="G4803" s="261" t="s">
        <v>24530</v>
      </c>
      <c r="H4803" s="262" t="s">
        <v>10753</v>
      </c>
      <c r="I4803" s="263" t="s">
        <v>738</v>
      </c>
      <c r="J4803" s="264" t="s">
        <v>13928</v>
      </c>
      <c r="K4803" s="264" t="s">
        <v>13640</v>
      </c>
    </row>
    <row r="4804" spans="1:11" ht="12.75" x14ac:dyDescent="0.2">
      <c r="A4804" s="261">
        <v>96373</v>
      </c>
      <c r="B4804" s="262" t="s">
        <v>10755</v>
      </c>
      <c r="C4804" s="263" t="s">
        <v>776</v>
      </c>
      <c r="D4804" s="264" t="s">
        <v>10420</v>
      </c>
      <c r="F4804" s="266"/>
      <c r="G4804" s="261" t="s">
        <v>24531</v>
      </c>
      <c r="H4804" s="262" t="s">
        <v>10755</v>
      </c>
      <c r="I4804" s="263" t="s">
        <v>776</v>
      </c>
      <c r="J4804" s="264" t="s">
        <v>10420</v>
      </c>
      <c r="K4804" s="264" t="s">
        <v>8594</v>
      </c>
    </row>
    <row r="4805" spans="1:11" ht="12.75" x14ac:dyDescent="0.2">
      <c r="A4805" s="261">
        <v>96374</v>
      </c>
      <c r="B4805" s="262" t="s">
        <v>10756</v>
      </c>
      <c r="C4805" s="263" t="s">
        <v>776</v>
      </c>
      <c r="D4805" s="264" t="s">
        <v>24532</v>
      </c>
      <c r="F4805" s="266"/>
      <c r="G4805" s="261" t="s">
        <v>24533</v>
      </c>
      <c r="H4805" s="262" t="s">
        <v>10756</v>
      </c>
      <c r="I4805" s="263" t="s">
        <v>776</v>
      </c>
      <c r="J4805" s="264" t="s">
        <v>24532</v>
      </c>
      <c r="K4805" s="264" t="s">
        <v>12567</v>
      </c>
    </row>
    <row r="4806" spans="1:11" ht="25.5" x14ac:dyDescent="0.2">
      <c r="A4806" s="268" t="s">
        <v>10757</v>
      </c>
      <c r="B4806" s="262" t="s">
        <v>10758</v>
      </c>
      <c r="C4806" s="263" t="s">
        <v>738</v>
      </c>
      <c r="D4806" s="264" t="s">
        <v>24534</v>
      </c>
      <c r="F4806" s="266"/>
      <c r="G4806" s="261" t="s">
        <v>10757</v>
      </c>
      <c r="H4806" s="262" t="s">
        <v>10758</v>
      </c>
      <c r="I4806" s="263" t="s">
        <v>738</v>
      </c>
      <c r="J4806" s="264" t="s">
        <v>24534</v>
      </c>
      <c r="K4806" s="264" t="s">
        <v>24332</v>
      </c>
    </row>
    <row r="4807" spans="1:11" ht="25.5" x14ac:dyDescent="0.2">
      <c r="A4807" s="268" t="s">
        <v>10759</v>
      </c>
      <c r="B4807" s="262" t="s">
        <v>10760</v>
      </c>
      <c r="C4807" s="263" t="s">
        <v>738</v>
      </c>
      <c r="D4807" s="264" t="s">
        <v>24535</v>
      </c>
      <c r="F4807" s="266"/>
      <c r="G4807" s="261" t="s">
        <v>10759</v>
      </c>
      <c r="H4807" s="262" t="s">
        <v>10760</v>
      </c>
      <c r="I4807" s="263" t="s">
        <v>738</v>
      </c>
      <c r="J4807" s="264" t="s">
        <v>24535</v>
      </c>
      <c r="K4807" s="264" t="s">
        <v>24536</v>
      </c>
    </row>
    <row r="4808" spans="1:11" ht="25.5" x14ac:dyDescent="0.2">
      <c r="A4808" s="268" t="s">
        <v>10761</v>
      </c>
      <c r="B4808" s="262" t="s">
        <v>10762</v>
      </c>
      <c r="C4808" s="263" t="s">
        <v>738</v>
      </c>
      <c r="D4808" s="264" t="s">
        <v>13861</v>
      </c>
      <c r="F4808" s="266"/>
      <c r="G4808" s="261" t="s">
        <v>10761</v>
      </c>
      <c r="H4808" s="262" t="s">
        <v>10762</v>
      </c>
      <c r="I4808" s="263" t="s">
        <v>738</v>
      </c>
      <c r="J4808" s="264" t="s">
        <v>13861</v>
      </c>
      <c r="K4808" s="264" t="s">
        <v>13143</v>
      </c>
    </row>
    <row r="4809" spans="1:11" ht="38.25" x14ac:dyDescent="0.2">
      <c r="A4809" s="268" t="s">
        <v>10763</v>
      </c>
      <c r="B4809" s="262" t="s">
        <v>10764</v>
      </c>
      <c r="C4809" s="263" t="s">
        <v>738</v>
      </c>
      <c r="D4809" s="264" t="s">
        <v>11143</v>
      </c>
      <c r="F4809" s="266"/>
      <c r="G4809" s="261" t="s">
        <v>10763</v>
      </c>
      <c r="H4809" s="262" t="s">
        <v>10764</v>
      </c>
      <c r="I4809" s="263" t="s">
        <v>738</v>
      </c>
      <c r="J4809" s="264" t="s">
        <v>11143</v>
      </c>
      <c r="K4809" s="264" t="s">
        <v>6974</v>
      </c>
    </row>
    <row r="4810" spans="1:11" ht="25.5" x14ac:dyDescent="0.2">
      <c r="A4810" s="261">
        <v>83694</v>
      </c>
      <c r="B4810" s="262" t="s">
        <v>10765</v>
      </c>
      <c r="C4810" s="263" t="s">
        <v>738</v>
      </c>
      <c r="D4810" s="264" t="s">
        <v>7121</v>
      </c>
      <c r="F4810" s="266"/>
      <c r="G4810" s="261" t="s">
        <v>24537</v>
      </c>
      <c r="H4810" s="262" t="s">
        <v>10765</v>
      </c>
      <c r="I4810" s="263" t="s">
        <v>738</v>
      </c>
      <c r="J4810" s="264" t="s">
        <v>7121</v>
      </c>
      <c r="K4810" s="264" t="s">
        <v>6482</v>
      </c>
    </row>
    <row r="4811" spans="1:11" ht="12.75" x14ac:dyDescent="0.2">
      <c r="A4811" s="268" t="s">
        <v>10766</v>
      </c>
      <c r="B4811" s="262" t="s">
        <v>10767</v>
      </c>
      <c r="C4811" s="263" t="s">
        <v>738</v>
      </c>
      <c r="D4811" s="264" t="s">
        <v>20954</v>
      </c>
      <c r="F4811" s="266"/>
      <c r="G4811" s="261" t="s">
        <v>10766</v>
      </c>
      <c r="H4811" s="262" t="s">
        <v>10767</v>
      </c>
      <c r="I4811" s="263" t="s">
        <v>738</v>
      </c>
      <c r="J4811" s="264" t="s">
        <v>20954</v>
      </c>
      <c r="K4811" s="264" t="s">
        <v>12331</v>
      </c>
    </row>
    <row r="4812" spans="1:11" ht="12.75" x14ac:dyDescent="0.2">
      <c r="A4812" s="261">
        <v>83771</v>
      </c>
      <c r="B4812" s="262" t="s">
        <v>10768</v>
      </c>
      <c r="C4812" s="263" t="s">
        <v>737</v>
      </c>
      <c r="D4812" s="264" t="s">
        <v>4335</v>
      </c>
      <c r="F4812" s="266"/>
      <c r="G4812" s="267" t="s">
        <v>24538</v>
      </c>
      <c r="H4812" s="262" t="s">
        <v>10768</v>
      </c>
      <c r="I4812" s="263" t="s">
        <v>737</v>
      </c>
      <c r="J4812" s="264" t="s">
        <v>4335</v>
      </c>
      <c r="K4812" s="264" t="s">
        <v>12913</v>
      </c>
    </row>
    <row r="4813" spans="1:11" ht="25.5" x14ac:dyDescent="0.2">
      <c r="A4813" s="261">
        <v>92970</v>
      </c>
      <c r="B4813" s="262" t="s">
        <v>10770</v>
      </c>
      <c r="C4813" s="263" t="s">
        <v>738</v>
      </c>
      <c r="D4813" s="264" t="s">
        <v>7683</v>
      </c>
      <c r="F4813" s="266"/>
      <c r="G4813" s="267" t="s">
        <v>24539</v>
      </c>
      <c r="H4813" s="262" t="s">
        <v>10770</v>
      </c>
      <c r="I4813" s="263" t="s">
        <v>738</v>
      </c>
      <c r="J4813" s="264" t="s">
        <v>7683</v>
      </c>
      <c r="K4813" s="264" t="s">
        <v>16425</v>
      </c>
    </row>
    <row r="4814" spans="1:11" ht="25.5" x14ac:dyDescent="0.2">
      <c r="A4814" s="261">
        <v>41879</v>
      </c>
      <c r="B4814" s="262" t="s">
        <v>10772</v>
      </c>
      <c r="C4814" s="263" t="s">
        <v>738</v>
      </c>
      <c r="D4814" s="264" t="s">
        <v>5217</v>
      </c>
      <c r="F4814" s="266"/>
      <c r="G4814" s="267" t="s">
        <v>24540</v>
      </c>
      <c r="H4814" s="262" t="s">
        <v>10772</v>
      </c>
      <c r="I4814" s="263" t="s">
        <v>738</v>
      </c>
      <c r="J4814" s="264" t="s">
        <v>5217</v>
      </c>
      <c r="K4814" s="264" t="s">
        <v>5217</v>
      </c>
    </row>
    <row r="4815" spans="1:11" ht="25.5" x14ac:dyDescent="0.2">
      <c r="A4815" s="261">
        <v>72916</v>
      </c>
      <c r="B4815" s="262" t="s">
        <v>10773</v>
      </c>
      <c r="C4815" s="263" t="s">
        <v>737</v>
      </c>
      <c r="D4815" s="264" t="s">
        <v>24541</v>
      </c>
      <c r="F4815" s="266"/>
      <c r="G4815" s="261" t="s">
        <v>24542</v>
      </c>
      <c r="H4815" s="262" t="s">
        <v>10773</v>
      </c>
      <c r="I4815" s="263" t="s">
        <v>737</v>
      </c>
      <c r="J4815" s="264" t="s">
        <v>24541</v>
      </c>
      <c r="K4815" s="264" t="s">
        <v>7687</v>
      </c>
    </row>
    <row r="4816" spans="1:11" ht="25.5" x14ac:dyDescent="0.2">
      <c r="A4816" s="261">
        <v>72919</v>
      </c>
      <c r="B4816" s="262" t="s">
        <v>10774</v>
      </c>
      <c r="C4816" s="263" t="s">
        <v>737</v>
      </c>
      <c r="D4816" s="264" t="s">
        <v>24543</v>
      </c>
      <c r="F4816" s="266"/>
      <c r="G4816" s="261" t="s">
        <v>24544</v>
      </c>
      <c r="H4816" s="262" t="s">
        <v>10774</v>
      </c>
      <c r="I4816" s="263" t="s">
        <v>737</v>
      </c>
      <c r="J4816" s="264" t="s">
        <v>24543</v>
      </c>
      <c r="K4816" s="264" t="s">
        <v>20519</v>
      </c>
    </row>
    <row r="4817" spans="1:11" ht="25.5" x14ac:dyDescent="0.2">
      <c r="A4817" s="261">
        <v>72922</v>
      </c>
      <c r="B4817" s="262" t="s">
        <v>10775</v>
      </c>
      <c r="C4817" s="263" t="s">
        <v>737</v>
      </c>
      <c r="D4817" s="264" t="s">
        <v>24545</v>
      </c>
      <c r="F4817" s="266"/>
      <c r="G4817" s="261" t="s">
        <v>24546</v>
      </c>
      <c r="H4817" s="262" t="s">
        <v>10775</v>
      </c>
      <c r="I4817" s="263" t="s">
        <v>737</v>
      </c>
      <c r="J4817" s="264" t="s">
        <v>24545</v>
      </c>
      <c r="K4817" s="264" t="s">
        <v>24547</v>
      </c>
    </row>
    <row r="4818" spans="1:11" ht="25.5" x14ac:dyDescent="0.2">
      <c r="A4818" s="261">
        <v>72923</v>
      </c>
      <c r="B4818" s="262" t="s">
        <v>10776</v>
      </c>
      <c r="C4818" s="263" t="s">
        <v>737</v>
      </c>
      <c r="D4818" s="264" t="s">
        <v>14442</v>
      </c>
      <c r="F4818" s="266"/>
      <c r="G4818" s="261" t="s">
        <v>24548</v>
      </c>
      <c r="H4818" s="262" t="s">
        <v>10776</v>
      </c>
      <c r="I4818" s="263" t="s">
        <v>737</v>
      </c>
      <c r="J4818" s="264" t="s">
        <v>14442</v>
      </c>
      <c r="K4818" s="264" t="s">
        <v>24549</v>
      </c>
    </row>
    <row r="4819" spans="1:11" ht="25.5" x14ac:dyDescent="0.2">
      <c r="A4819" s="261">
        <v>72924</v>
      </c>
      <c r="B4819" s="262" t="s">
        <v>10777</v>
      </c>
      <c r="C4819" s="263" t="s">
        <v>737</v>
      </c>
      <c r="D4819" s="264" t="s">
        <v>24550</v>
      </c>
      <c r="F4819" s="266"/>
      <c r="G4819" s="261" t="s">
        <v>24551</v>
      </c>
      <c r="H4819" s="262" t="s">
        <v>10777</v>
      </c>
      <c r="I4819" s="263" t="s">
        <v>737</v>
      </c>
      <c r="J4819" s="264" t="s">
        <v>24550</v>
      </c>
      <c r="K4819" s="264" t="s">
        <v>14324</v>
      </c>
    </row>
    <row r="4820" spans="1:11" ht="12.75" x14ac:dyDescent="0.2">
      <c r="A4820" s="261">
        <v>72961</v>
      </c>
      <c r="B4820" s="262" t="s">
        <v>10778</v>
      </c>
      <c r="C4820" s="263" t="s">
        <v>738</v>
      </c>
      <c r="D4820" s="264" t="s">
        <v>12641</v>
      </c>
      <c r="F4820" s="266"/>
      <c r="G4820" s="261" t="s">
        <v>24552</v>
      </c>
      <c r="H4820" s="262" t="s">
        <v>10778</v>
      </c>
      <c r="I4820" s="263" t="s">
        <v>738</v>
      </c>
      <c r="J4820" s="264" t="s">
        <v>12641</v>
      </c>
      <c r="K4820" s="264" t="s">
        <v>10457</v>
      </c>
    </row>
    <row r="4821" spans="1:11" ht="25.5" x14ac:dyDescent="0.2">
      <c r="A4821" s="261">
        <v>96387</v>
      </c>
      <c r="B4821" s="262" t="s">
        <v>10780</v>
      </c>
      <c r="C4821" s="263" t="s">
        <v>737</v>
      </c>
      <c r="D4821" s="264" t="s">
        <v>12791</v>
      </c>
      <c r="F4821" s="266"/>
      <c r="G4821" s="261" t="s">
        <v>24553</v>
      </c>
      <c r="H4821" s="262" t="s">
        <v>10780</v>
      </c>
      <c r="I4821" s="263" t="s">
        <v>737</v>
      </c>
      <c r="J4821" s="264" t="s">
        <v>12791</v>
      </c>
      <c r="K4821" s="264" t="s">
        <v>13442</v>
      </c>
    </row>
    <row r="4822" spans="1:11" ht="25.5" x14ac:dyDescent="0.2">
      <c r="A4822" s="261">
        <v>96388</v>
      </c>
      <c r="B4822" s="262" t="s">
        <v>10781</v>
      </c>
      <c r="C4822" s="263" t="s">
        <v>737</v>
      </c>
      <c r="D4822" s="264" t="s">
        <v>8592</v>
      </c>
      <c r="F4822" s="266"/>
      <c r="G4822" s="261" t="s">
        <v>24554</v>
      </c>
      <c r="H4822" s="262" t="s">
        <v>10781</v>
      </c>
      <c r="I4822" s="263" t="s">
        <v>737</v>
      </c>
      <c r="J4822" s="264" t="s">
        <v>8592</v>
      </c>
      <c r="K4822" s="264" t="s">
        <v>7481</v>
      </c>
    </row>
    <row r="4823" spans="1:11" ht="25.5" x14ac:dyDescent="0.2">
      <c r="A4823" s="261">
        <v>96389</v>
      </c>
      <c r="B4823" s="262" t="s">
        <v>10782</v>
      </c>
      <c r="C4823" s="263" t="s">
        <v>737</v>
      </c>
      <c r="D4823" s="264" t="s">
        <v>7891</v>
      </c>
      <c r="F4823" s="266"/>
      <c r="G4823" s="261" t="s">
        <v>24555</v>
      </c>
      <c r="H4823" s="262" t="s">
        <v>10782</v>
      </c>
      <c r="I4823" s="263" t="s">
        <v>737</v>
      </c>
      <c r="J4823" s="264" t="s">
        <v>7891</v>
      </c>
      <c r="K4823" s="264" t="s">
        <v>14185</v>
      </c>
    </row>
    <row r="4824" spans="1:11" ht="25.5" x14ac:dyDescent="0.2">
      <c r="A4824" s="261">
        <v>96390</v>
      </c>
      <c r="B4824" s="262" t="s">
        <v>10783</v>
      </c>
      <c r="C4824" s="263" t="s">
        <v>737</v>
      </c>
      <c r="D4824" s="264" t="s">
        <v>14535</v>
      </c>
      <c r="F4824" s="266"/>
      <c r="G4824" s="261" t="s">
        <v>24556</v>
      </c>
      <c r="H4824" s="262" t="s">
        <v>10783</v>
      </c>
      <c r="I4824" s="263" t="s">
        <v>737</v>
      </c>
      <c r="J4824" s="264" t="s">
        <v>14535</v>
      </c>
      <c r="K4824" s="264" t="s">
        <v>12984</v>
      </c>
    </row>
    <row r="4825" spans="1:11" ht="25.5" x14ac:dyDescent="0.2">
      <c r="A4825" s="261">
        <v>96391</v>
      </c>
      <c r="B4825" s="262" t="s">
        <v>10784</v>
      </c>
      <c r="C4825" s="263" t="s">
        <v>737</v>
      </c>
      <c r="D4825" s="264" t="s">
        <v>6477</v>
      </c>
      <c r="F4825" s="266"/>
      <c r="G4825" s="261" t="s">
        <v>24557</v>
      </c>
      <c r="H4825" s="262" t="s">
        <v>10784</v>
      </c>
      <c r="I4825" s="263" t="s">
        <v>737</v>
      </c>
      <c r="J4825" s="264" t="s">
        <v>6477</v>
      </c>
      <c r="K4825" s="264" t="s">
        <v>18238</v>
      </c>
    </row>
    <row r="4826" spans="1:11" ht="25.5" x14ac:dyDescent="0.2">
      <c r="A4826" s="261">
        <v>96392</v>
      </c>
      <c r="B4826" s="262" t="s">
        <v>10785</v>
      </c>
      <c r="C4826" s="263" t="s">
        <v>737</v>
      </c>
      <c r="D4826" s="264" t="s">
        <v>24558</v>
      </c>
      <c r="F4826" s="266"/>
      <c r="G4826" s="261" t="s">
        <v>24559</v>
      </c>
      <c r="H4826" s="262" t="s">
        <v>10785</v>
      </c>
      <c r="I4826" s="263" t="s">
        <v>737</v>
      </c>
      <c r="J4826" s="264" t="s">
        <v>24558</v>
      </c>
      <c r="K4826" s="264" t="s">
        <v>24560</v>
      </c>
    </row>
    <row r="4827" spans="1:11" ht="25.5" x14ac:dyDescent="0.2">
      <c r="A4827" s="261">
        <v>96396</v>
      </c>
      <c r="B4827" s="262" t="s">
        <v>10786</v>
      </c>
      <c r="C4827" s="263" t="s">
        <v>737</v>
      </c>
      <c r="D4827" s="264" t="s">
        <v>14014</v>
      </c>
      <c r="F4827" s="266"/>
      <c r="G4827" s="261" t="s">
        <v>24561</v>
      </c>
      <c r="H4827" s="262" t="s">
        <v>10786</v>
      </c>
      <c r="I4827" s="263" t="s">
        <v>737</v>
      </c>
      <c r="J4827" s="264" t="s">
        <v>14014</v>
      </c>
      <c r="K4827" s="264" t="s">
        <v>24562</v>
      </c>
    </row>
    <row r="4828" spans="1:11" ht="25.5" x14ac:dyDescent="0.2">
      <c r="A4828" s="261">
        <v>96397</v>
      </c>
      <c r="B4828" s="262" t="s">
        <v>10787</v>
      </c>
      <c r="C4828" s="263" t="s">
        <v>737</v>
      </c>
      <c r="D4828" s="264" t="s">
        <v>24563</v>
      </c>
      <c r="F4828" s="266"/>
      <c r="G4828" s="261" t="s">
        <v>24564</v>
      </c>
      <c r="H4828" s="262" t="s">
        <v>10787</v>
      </c>
      <c r="I4828" s="263" t="s">
        <v>737</v>
      </c>
      <c r="J4828" s="264" t="s">
        <v>24563</v>
      </c>
      <c r="K4828" s="264" t="s">
        <v>24565</v>
      </c>
    </row>
    <row r="4829" spans="1:11" ht="25.5" x14ac:dyDescent="0.2">
      <c r="A4829" s="261">
        <v>96398</v>
      </c>
      <c r="B4829" s="262" t="s">
        <v>10789</v>
      </c>
      <c r="C4829" s="263" t="s">
        <v>737</v>
      </c>
      <c r="D4829" s="264" t="s">
        <v>24566</v>
      </c>
      <c r="F4829" s="266"/>
      <c r="G4829" s="261" t="s">
        <v>24567</v>
      </c>
      <c r="H4829" s="262" t="s">
        <v>10789</v>
      </c>
      <c r="I4829" s="263" t="s">
        <v>737</v>
      </c>
      <c r="J4829" s="264" t="s">
        <v>24566</v>
      </c>
      <c r="K4829" s="264" t="s">
        <v>24568</v>
      </c>
    </row>
    <row r="4830" spans="1:11" ht="25.5" x14ac:dyDescent="0.2">
      <c r="A4830" s="261">
        <v>96399</v>
      </c>
      <c r="B4830" s="262" t="s">
        <v>10790</v>
      </c>
      <c r="C4830" s="263" t="s">
        <v>737</v>
      </c>
      <c r="D4830" s="264" t="s">
        <v>24569</v>
      </c>
      <c r="F4830" s="266"/>
      <c r="G4830" s="261" t="s">
        <v>24570</v>
      </c>
      <c r="H4830" s="262" t="s">
        <v>10790</v>
      </c>
      <c r="I4830" s="263" t="s">
        <v>737</v>
      </c>
      <c r="J4830" s="264" t="s">
        <v>24569</v>
      </c>
      <c r="K4830" s="264" t="s">
        <v>24571</v>
      </c>
    </row>
    <row r="4831" spans="1:11" ht="25.5" x14ac:dyDescent="0.2">
      <c r="A4831" s="261">
        <v>96400</v>
      </c>
      <c r="B4831" s="262" t="s">
        <v>10791</v>
      </c>
      <c r="C4831" s="263" t="s">
        <v>737</v>
      </c>
      <c r="D4831" s="264" t="s">
        <v>14446</v>
      </c>
      <c r="F4831" s="266"/>
      <c r="G4831" s="261" t="s">
        <v>24572</v>
      </c>
      <c r="H4831" s="262" t="s">
        <v>10791</v>
      </c>
      <c r="I4831" s="263" t="s">
        <v>737</v>
      </c>
      <c r="J4831" s="264" t="s">
        <v>14446</v>
      </c>
      <c r="K4831" s="264" t="s">
        <v>24573</v>
      </c>
    </row>
    <row r="4832" spans="1:11" ht="12.75" x14ac:dyDescent="0.2">
      <c r="A4832" s="261">
        <v>96401</v>
      </c>
      <c r="B4832" s="262" t="s">
        <v>10792</v>
      </c>
      <c r="C4832" s="263" t="s">
        <v>738</v>
      </c>
      <c r="D4832" s="264" t="s">
        <v>4518</v>
      </c>
      <c r="F4832" s="266"/>
      <c r="G4832" s="261" t="s">
        <v>24574</v>
      </c>
      <c r="H4832" s="262" t="s">
        <v>10792</v>
      </c>
      <c r="I4832" s="263" t="s">
        <v>738</v>
      </c>
      <c r="J4832" s="264" t="s">
        <v>4518</v>
      </c>
      <c r="K4832" s="264" t="s">
        <v>9092</v>
      </c>
    </row>
    <row r="4833" spans="1:11" ht="12.75" x14ac:dyDescent="0.2">
      <c r="A4833" s="261">
        <v>96402</v>
      </c>
      <c r="B4833" s="262" t="s">
        <v>10794</v>
      </c>
      <c r="C4833" s="263" t="s">
        <v>738</v>
      </c>
      <c r="D4833" s="264" t="s">
        <v>10109</v>
      </c>
      <c r="F4833" s="266"/>
      <c r="G4833" s="261" t="s">
        <v>24575</v>
      </c>
      <c r="H4833" s="262" t="s">
        <v>10794</v>
      </c>
      <c r="I4833" s="263" t="s">
        <v>738</v>
      </c>
      <c r="J4833" s="264" t="s">
        <v>10109</v>
      </c>
      <c r="K4833" s="264" t="s">
        <v>10109</v>
      </c>
    </row>
    <row r="4834" spans="1:11" ht="25.5" x14ac:dyDescent="0.2">
      <c r="A4834" s="261">
        <v>72799</v>
      </c>
      <c r="B4834" s="262" t="s">
        <v>10795</v>
      </c>
      <c r="C4834" s="263" t="s">
        <v>738</v>
      </c>
      <c r="D4834" s="264" t="s">
        <v>24576</v>
      </c>
      <c r="F4834" s="266"/>
      <c r="G4834" s="261" t="s">
        <v>24577</v>
      </c>
      <c r="H4834" s="262" t="s">
        <v>10795</v>
      </c>
      <c r="I4834" s="263" t="s">
        <v>738</v>
      </c>
      <c r="J4834" s="264" t="s">
        <v>24576</v>
      </c>
      <c r="K4834" s="264" t="s">
        <v>24578</v>
      </c>
    </row>
    <row r="4835" spans="1:11" ht="12.75" x14ac:dyDescent="0.2">
      <c r="A4835" s="261">
        <v>72942</v>
      </c>
      <c r="B4835" s="262" t="s">
        <v>10796</v>
      </c>
      <c r="C4835" s="263" t="s">
        <v>738</v>
      </c>
      <c r="D4835" s="264" t="s">
        <v>5789</v>
      </c>
      <c r="F4835" s="266"/>
      <c r="G4835" s="261" t="s">
        <v>24579</v>
      </c>
      <c r="H4835" s="262" t="s">
        <v>10796</v>
      </c>
      <c r="I4835" s="263" t="s">
        <v>738</v>
      </c>
      <c r="J4835" s="264" t="s">
        <v>5789</v>
      </c>
      <c r="K4835" s="264" t="s">
        <v>4376</v>
      </c>
    </row>
    <row r="4836" spans="1:11" ht="12.75" x14ac:dyDescent="0.2">
      <c r="A4836" s="261">
        <v>72943</v>
      </c>
      <c r="B4836" s="262" t="s">
        <v>10797</v>
      </c>
      <c r="C4836" s="263" t="s">
        <v>738</v>
      </c>
      <c r="D4836" s="264" t="s">
        <v>5168</v>
      </c>
      <c r="F4836" s="266"/>
      <c r="G4836" s="261" t="s">
        <v>24580</v>
      </c>
      <c r="H4836" s="262" t="s">
        <v>10797</v>
      </c>
      <c r="I4836" s="263" t="s">
        <v>738</v>
      </c>
      <c r="J4836" s="264" t="s">
        <v>5168</v>
      </c>
      <c r="K4836" s="264" t="s">
        <v>11800</v>
      </c>
    </row>
    <row r="4837" spans="1:11" ht="12.75" x14ac:dyDescent="0.2">
      <c r="A4837" s="261">
        <v>72972</v>
      </c>
      <c r="B4837" s="262" t="s">
        <v>10800</v>
      </c>
      <c r="C4837" s="263" t="s">
        <v>738</v>
      </c>
      <c r="D4837" s="264" t="s">
        <v>5007</v>
      </c>
      <c r="F4837" s="266"/>
      <c r="G4837" s="261" t="s">
        <v>24581</v>
      </c>
      <c r="H4837" s="262" t="s">
        <v>10800</v>
      </c>
      <c r="I4837" s="263" t="s">
        <v>738</v>
      </c>
      <c r="J4837" s="264" t="s">
        <v>5007</v>
      </c>
      <c r="K4837" s="264" t="s">
        <v>5390</v>
      </c>
    </row>
    <row r="4838" spans="1:11" ht="12.75" x14ac:dyDescent="0.2">
      <c r="A4838" s="261">
        <v>72973</v>
      </c>
      <c r="B4838" s="262" t="s">
        <v>10801</v>
      </c>
      <c r="C4838" s="263" t="s">
        <v>776</v>
      </c>
      <c r="D4838" s="264" t="s">
        <v>12456</v>
      </c>
      <c r="F4838" s="266"/>
      <c r="G4838" s="261" t="s">
        <v>24582</v>
      </c>
      <c r="H4838" s="262" t="s">
        <v>10801</v>
      </c>
      <c r="I4838" s="263" t="s">
        <v>776</v>
      </c>
      <c r="J4838" s="264" t="s">
        <v>12456</v>
      </c>
      <c r="K4838" s="264" t="s">
        <v>12542</v>
      </c>
    </row>
    <row r="4839" spans="1:11" ht="12.75" x14ac:dyDescent="0.2">
      <c r="A4839" s="261">
        <v>72974</v>
      </c>
      <c r="B4839" s="262" t="s">
        <v>10802</v>
      </c>
      <c r="C4839" s="263" t="s">
        <v>738</v>
      </c>
      <c r="D4839" s="264" t="s">
        <v>12599</v>
      </c>
      <c r="F4839" s="266"/>
      <c r="G4839" s="261" t="s">
        <v>24583</v>
      </c>
      <c r="H4839" s="262" t="s">
        <v>10802</v>
      </c>
      <c r="I4839" s="263" t="s">
        <v>738</v>
      </c>
      <c r="J4839" s="264" t="s">
        <v>12599</v>
      </c>
      <c r="K4839" s="264" t="s">
        <v>10403</v>
      </c>
    </row>
    <row r="4840" spans="1:11" ht="12.75" x14ac:dyDescent="0.2">
      <c r="A4840" s="261">
        <v>72975</v>
      </c>
      <c r="B4840" s="262" t="s">
        <v>10803</v>
      </c>
      <c r="C4840" s="263" t="s">
        <v>738</v>
      </c>
      <c r="D4840" s="264" t="s">
        <v>5447</v>
      </c>
      <c r="F4840" s="266"/>
      <c r="G4840" s="261" t="s">
        <v>24584</v>
      </c>
      <c r="H4840" s="262" t="s">
        <v>10803</v>
      </c>
      <c r="I4840" s="263" t="s">
        <v>738</v>
      </c>
      <c r="J4840" s="264" t="s">
        <v>5447</v>
      </c>
      <c r="K4840" s="264" t="s">
        <v>4884</v>
      </c>
    </row>
    <row r="4841" spans="1:11" ht="25.5" x14ac:dyDescent="0.2">
      <c r="A4841" s="261">
        <v>72978</v>
      </c>
      <c r="B4841" s="262" t="s">
        <v>10804</v>
      </c>
      <c r="C4841" s="263" t="s">
        <v>776</v>
      </c>
      <c r="D4841" s="264" t="s">
        <v>12599</v>
      </c>
      <c r="F4841" s="266"/>
      <c r="G4841" s="261" t="s">
        <v>24585</v>
      </c>
      <c r="H4841" s="262" t="s">
        <v>10804</v>
      </c>
      <c r="I4841" s="263" t="s">
        <v>776</v>
      </c>
      <c r="J4841" s="264" t="s">
        <v>12599</v>
      </c>
      <c r="K4841" s="264" t="s">
        <v>10403</v>
      </c>
    </row>
    <row r="4842" spans="1:11" ht="25.5" x14ac:dyDescent="0.2">
      <c r="A4842" s="261">
        <v>72979</v>
      </c>
      <c r="B4842" s="262" t="s">
        <v>10805</v>
      </c>
      <c r="C4842" s="263" t="s">
        <v>738</v>
      </c>
      <c r="D4842" s="264" t="s">
        <v>9723</v>
      </c>
      <c r="F4842" s="266"/>
      <c r="G4842" s="261" t="s">
        <v>24586</v>
      </c>
      <c r="H4842" s="262" t="s">
        <v>10805</v>
      </c>
      <c r="I4842" s="263" t="s">
        <v>738</v>
      </c>
      <c r="J4842" s="264" t="s">
        <v>9723</v>
      </c>
      <c r="K4842" s="264" t="s">
        <v>12919</v>
      </c>
    </row>
    <row r="4843" spans="1:11" ht="38.25" x14ac:dyDescent="0.2">
      <c r="A4843" s="268" t="s">
        <v>10806</v>
      </c>
      <c r="B4843" s="262" t="s">
        <v>10807</v>
      </c>
      <c r="C4843" s="263" t="s">
        <v>738</v>
      </c>
      <c r="D4843" s="264" t="s">
        <v>5466</v>
      </c>
      <c r="F4843" s="266"/>
      <c r="G4843" s="261" t="s">
        <v>10806</v>
      </c>
      <c r="H4843" s="262" t="s">
        <v>10807</v>
      </c>
      <c r="I4843" s="263" t="s">
        <v>738</v>
      </c>
      <c r="J4843" s="264" t="s">
        <v>5466</v>
      </c>
      <c r="K4843" s="264" t="s">
        <v>14479</v>
      </c>
    </row>
    <row r="4844" spans="1:11" ht="25.5" x14ac:dyDescent="0.2">
      <c r="A4844" s="268" t="s">
        <v>10808</v>
      </c>
      <c r="B4844" s="262" t="s">
        <v>10809</v>
      </c>
      <c r="C4844" s="263" t="s">
        <v>737</v>
      </c>
      <c r="D4844" s="264" t="s">
        <v>14202</v>
      </c>
      <c r="F4844" s="266"/>
      <c r="G4844" s="261" t="s">
        <v>10808</v>
      </c>
      <c r="H4844" s="262" t="s">
        <v>10809</v>
      </c>
      <c r="I4844" s="263" t="s">
        <v>737</v>
      </c>
      <c r="J4844" s="264" t="s">
        <v>14202</v>
      </c>
      <c r="K4844" s="264" t="s">
        <v>24587</v>
      </c>
    </row>
    <row r="4845" spans="1:11" ht="25.5" x14ac:dyDescent="0.2">
      <c r="A4845" s="268" t="s">
        <v>10810</v>
      </c>
      <c r="B4845" s="262" t="s">
        <v>10811</v>
      </c>
      <c r="C4845" s="263" t="s">
        <v>737</v>
      </c>
      <c r="D4845" s="264" t="s">
        <v>24588</v>
      </c>
      <c r="F4845" s="266"/>
      <c r="G4845" s="261" t="s">
        <v>10810</v>
      </c>
      <c r="H4845" s="262" t="s">
        <v>10811</v>
      </c>
      <c r="I4845" s="263" t="s">
        <v>737</v>
      </c>
      <c r="J4845" s="264" t="s">
        <v>24588</v>
      </c>
      <c r="K4845" s="264" t="s">
        <v>24589</v>
      </c>
    </row>
    <row r="4846" spans="1:11" ht="25.5" x14ac:dyDescent="0.2">
      <c r="A4846" s="261">
        <v>92391</v>
      </c>
      <c r="B4846" s="262" t="s">
        <v>10812</v>
      </c>
      <c r="C4846" s="263" t="s">
        <v>738</v>
      </c>
      <c r="D4846" s="264" t="s">
        <v>21027</v>
      </c>
      <c r="F4846" s="266"/>
      <c r="G4846" s="261" t="s">
        <v>24590</v>
      </c>
      <c r="H4846" s="262" t="s">
        <v>10812</v>
      </c>
      <c r="I4846" s="263" t="s">
        <v>738</v>
      </c>
      <c r="J4846" s="264" t="s">
        <v>21027</v>
      </c>
      <c r="K4846" s="264" t="s">
        <v>17228</v>
      </c>
    </row>
    <row r="4847" spans="1:11" ht="25.5" x14ac:dyDescent="0.2">
      <c r="A4847" s="261">
        <v>92392</v>
      </c>
      <c r="B4847" s="262" t="s">
        <v>10813</v>
      </c>
      <c r="C4847" s="263" t="s">
        <v>738</v>
      </c>
      <c r="D4847" s="264" t="s">
        <v>24591</v>
      </c>
      <c r="F4847" s="266"/>
      <c r="G4847" s="261" t="s">
        <v>24592</v>
      </c>
      <c r="H4847" s="262" t="s">
        <v>10813</v>
      </c>
      <c r="I4847" s="263" t="s">
        <v>738</v>
      </c>
      <c r="J4847" s="264" t="s">
        <v>24591</v>
      </c>
      <c r="K4847" s="264" t="s">
        <v>4880</v>
      </c>
    </row>
    <row r="4848" spans="1:11" ht="25.5" x14ac:dyDescent="0.2">
      <c r="A4848" s="261">
        <v>92393</v>
      </c>
      <c r="B4848" s="262" t="s">
        <v>10814</v>
      </c>
      <c r="C4848" s="263" t="s">
        <v>738</v>
      </c>
      <c r="D4848" s="264" t="s">
        <v>24593</v>
      </c>
      <c r="F4848" s="266"/>
      <c r="G4848" s="261" t="s">
        <v>24594</v>
      </c>
      <c r="H4848" s="262" t="s">
        <v>10814</v>
      </c>
      <c r="I4848" s="263" t="s">
        <v>738</v>
      </c>
      <c r="J4848" s="264" t="s">
        <v>24593</v>
      </c>
      <c r="K4848" s="264" t="s">
        <v>14299</v>
      </c>
    </row>
    <row r="4849" spans="1:11" ht="25.5" x14ac:dyDescent="0.2">
      <c r="A4849" s="261">
        <v>92394</v>
      </c>
      <c r="B4849" s="262" t="s">
        <v>10816</v>
      </c>
      <c r="C4849" s="263" t="s">
        <v>738</v>
      </c>
      <c r="D4849" s="264" t="s">
        <v>24595</v>
      </c>
      <c r="F4849" s="266"/>
      <c r="G4849" s="261" t="s">
        <v>24596</v>
      </c>
      <c r="H4849" s="262" t="s">
        <v>10816</v>
      </c>
      <c r="I4849" s="263" t="s">
        <v>738</v>
      </c>
      <c r="J4849" s="264" t="s">
        <v>24595</v>
      </c>
      <c r="K4849" s="264" t="s">
        <v>11363</v>
      </c>
    </row>
    <row r="4850" spans="1:11" ht="25.5" x14ac:dyDescent="0.2">
      <c r="A4850" s="261">
        <v>92395</v>
      </c>
      <c r="B4850" s="262" t="s">
        <v>10817</v>
      </c>
      <c r="C4850" s="263" t="s">
        <v>738</v>
      </c>
      <c r="D4850" s="264" t="s">
        <v>24597</v>
      </c>
      <c r="F4850" s="266"/>
      <c r="G4850" s="261" t="s">
        <v>24598</v>
      </c>
      <c r="H4850" s="262" t="s">
        <v>10817</v>
      </c>
      <c r="I4850" s="263" t="s">
        <v>738</v>
      </c>
      <c r="J4850" s="264" t="s">
        <v>24597</v>
      </c>
      <c r="K4850" s="264" t="s">
        <v>24599</v>
      </c>
    </row>
    <row r="4851" spans="1:11" ht="25.5" x14ac:dyDescent="0.2">
      <c r="A4851" s="261">
        <v>92396</v>
      </c>
      <c r="B4851" s="262" t="s">
        <v>10818</v>
      </c>
      <c r="C4851" s="263" t="s">
        <v>738</v>
      </c>
      <c r="D4851" s="264" t="s">
        <v>14369</v>
      </c>
      <c r="F4851" s="266"/>
      <c r="G4851" s="261" t="s">
        <v>24600</v>
      </c>
      <c r="H4851" s="262" t="s">
        <v>10818</v>
      </c>
      <c r="I4851" s="263" t="s">
        <v>738</v>
      </c>
      <c r="J4851" s="264" t="s">
        <v>14369</v>
      </c>
      <c r="K4851" s="264" t="s">
        <v>23131</v>
      </c>
    </row>
    <row r="4852" spans="1:11" ht="25.5" x14ac:dyDescent="0.2">
      <c r="A4852" s="261">
        <v>92397</v>
      </c>
      <c r="B4852" s="262" t="s">
        <v>10819</v>
      </c>
      <c r="C4852" s="263" t="s">
        <v>738</v>
      </c>
      <c r="D4852" s="264" t="s">
        <v>24601</v>
      </c>
      <c r="F4852" s="266"/>
      <c r="G4852" s="261" t="s">
        <v>24602</v>
      </c>
      <c r="H4852" s="262" t="s">
        <v>10819</v>
      </c>
      <c r="I4852" s="263" t="s">
        <v>738</v>
      </c>
      <c r="J4852" s="264" t="s">
        <v>24601</v>
      </c>
      <c r="K4852" s="264" t="s">
        <v>13751</v>
      </c>
    </row>
    <row r="4853" spans="1:11" ht="25.5" x14ac:dyDescent="0.2">
      <c r="A4853" s="261">
        <v>92398</v>
      </c>
      <c r="B4853" s="262" t="s">
        <v>10820</v>
      </c>
      <c r="C4853" s="263" t="s">
        <v>738</v>
      </c>
      <c r="D4853" s="264" t="s">
        <v>24603</v>
      </c>
      <c r="F4853" s="266"/>
      <c r="G4853" s="261" t="s">
        <v>24604</v>
      </c>
      <c r="H4853" s="262" t="s">
        <v>10820</v>
      </c>
      <c r="I4853" s="263" t="s">
        <v>738</v>
      </c>
      <c r="J4853" s="264" t="s">
        <v>24603</v>
      </c>
      <c r="K4853" s="264" t="s">
        <v>24605</v>
      </c>
    </row>
    <row r="4854" spans="1:11" ht="25.5" x14ac:dyDescent="0.2">
      <c r="A4854" s="261">
        <v>92399</v>
      </c>
      <c r="B4854" s="262" t="s">
        <v>10822</v>
      </c>
      <c r="C4854" s="263" t="s">
        <v>738</v>
      </c>
      <c r="D4854" s="264" t="s">
        <v>24606</v>
      </c>
      <c r="F4854" s="266"/>
      <c r="G4854" s="261" t="s">
        <v>24607</v>
      </c>
      <c r="H4854" s="262" t="s">
        <v>10822</v>
      </c>
      <c r="I4854" s="263" t="s">
        <v>738</v>
      </c>
      <c r="J4854" s="264" t="s">
        <v>24606</v>
      </c>
      <c r="K4854" s="264" t="s">
        <v>24608</v>
      </c>
    </row>
    <row r="4855" spans="1:11" ht="25.5" x14ac:dyDescent="0.2">
      <c r="A4855" s="261">
        <v>92400</v>
      </c>
      <c r="B4855" s="262" t="s">
        <v>10823</v>
      </c>
      <c r="C4855" s="263" t="s">
        <v>738</v>
      </c>
      <c r="D4855" s="264" t="s">
        <v>15174</v>
      </c>
      <c r="F4855" s="266"/>
      <c r="G4855" s="261" t="s">
        <v>24609</v>
      </c>
      <c r="H4855" s="262" t="s">
        <v>10823</v>
      </c>
      <c r="I4855" s="263" t="s">
        <v>738</v>
      </c>
      <c r="J4855" s="264" t="s">
        <v>15174</v>
      </c>
      <c r="K4855" s="264" t="s">
        <v>24610</v>
      </c>
    </row>
    <row r="4856" spans="1:11" ht="25.5" x14ac:dyDescent="0.2">
      <c r="A4856" s="261">
        <v>92401</v>
      </c>
      <c r="B4856" s="262" t="s">
        <v>10824</v>
      </c>
      <c r="C4856" s="263" t="s">
        <v>738</v>
      </c>
      <c r="D4856" s="264" t="s">
        <v>19992</v>
      </c>
      <c r="F4856" s="266"/>
      <c r="G4856" s="267" t="s">
        <v>24611</v>
      </c>
      <c r="H4856" s="262" t="s">
        <v>10824</v>
      </c>
      <c r="I4856" s="263" t="s">
        <v>738</v>
      </c>
      <c r="J4856" s="264" t="s">
        <v>19992</v>
      </c>
      <c r="K4856" s="264" t="s">
        <v>14079</v>
      </c>
    </row>
    <row r="4857" spans="1:11" ht="25.5" x14ac:dyDescent="0.2">
      <c r="A4857" s="261">
        <v>92402</v>
      </c>
      <c r="B4857" s="262" t="s">
        <v>10826</v>
      </c>
      <c r="C4857" s="263" t="s">
        <v>738</v>
      </c>
      <c r="D4857" s="264" t="s">
        <v>14520</v>
      </c>
      <c r="F4857" s="266"/>
      <c r="G4857" s="267" t="s">
        <v>24612</v>
      </c>
      <c r="H4857" s="262" t="s">
        <v>10826</v>
      </c>
      <c r="I4857" s="263" t="s">
        <v>738</v>
      </c>
      <c r="J4857" s="264" t="s">
        <v>14520</v>
      </c>
      <c r="K4857" s="264" t="s">
        <v>13660</v>
      </c>
    </row>
    <row r="4858" spans="1:11" ht="25.5" x14ac:dyDescent="0.2">
      <c r="A4858" s="261">
        <v>92403</v>
      </c>
      <c r="B4858" s="262" t="s">
        <v>10827</v>
      </c>
      <c r="C4858" s="263" t="s">
        <v>738</v>
      </c>
      <c r="D4858" s="264" t="s">
        <v>13972</v>
      </c>
      <c r="F4858" s="266"/>
      <c r="G4858" s="267" t="s">
        <v>24613</v>
      </c>
      <c r="H4858" s="262" t="s">
        <v>10827</v>
      </c>
      <c r="I4858" s="263" t="s">
        <v>738</v>
      </c>
      <c r="J4858" s="264" t="s">
        <v>13972</v>
      </c>
      <c r="K4858" s="264" t="s">
        <v>24614</v>
      </c>
    </row>
    <row r="4859" spans="1:11" ht="25.5" x14ac:dyDescent="0.2">
      <c r="A4859" s="261">
        <v>92404</v>
      </c>
      <c r="B4859" s="262" t="s">
        <v>10829</v>
      </c>
      <c r="C4859" s="263" t="s">
        <v>738</v>
      </c>
      <c r="D4859" s="264" t="s">
        <v>24615</v>
      </c>
      <c r="F4859" s="266"/>
      <c r="G4859" s="261" t="s">
        <v>24616</v>
      </c>
      <c r="H4859" s="262" t="s">
        <v>10829</v>
      </c>
      <c r="I4859" s="263" t="s">
        <v>738</v>
      </c>
      <c r="J4859" s="264" t="s">
        <v>24615</v>
      </c>
      <c r="K4859" s="264" t="s">
        <v>24617</v>
      </c>
    </row>
    <row r="4860" spans="1:11" ht="25.5" x14ac:dyDescent="0.2">
      <c r="A4860" s="261">
        <v>92405</v>
      </c>
      <c r="B4860" s="262" t="s">
        <v>10830</v>
      </c>
      <c r="C4860" s="263" t="s">
        <v>738</v>
      </c>
      <c r="D4860" s="264" t="s">
        <v>24618</v>
      </c>
      <c r="F4860" s="266"/>
      <c r="G4860" s="261" t="s">
        <v>24619</v>
      </c>
      <c r="H4860" s="262" t="s">
        <v>10830</v>
      </c>
      <c r="I4860" s="263" t="s">
        <v>738</v>
      </c>
      <c r="J4860" s="264" t="s">
        <v>24618</v>
      </c>
      <c r="K4860" s="264" t="s">
        <v>24620</v>
      </c>
    </row>
    <row r="4861" spans="1:11" ht="25.5" x14ac:dyDescent="0.2">
      <c r="A4861" s="261">
        <v>92406</v>
      </c>
      <c r="B4861" s="262" t="s">
        <v>10831</v>
      </c>
      <c r="C4861" s="263" t="s">
        <v>738</v>
      </c>
      <c r="D4861" s="264" t="s">
        <v>20917</v>
      </c>
      <c r="F4861" s="266"/>
      <c r="G4861" s="261" t="s">
        <v>24621</v>
      </c>
      <c r="H4861" s="262" t="s">
        <v>10831</v>
      </c>
      <c r="I4861" s="263" t="s">
        <v>738</v>
      </c>
      <c r="J4861" s="264" t="s">
        <v>20917</v>
      </c>
      <c r="K4861" s="264" t="s">
        <v>14578</v>
      </c>
    </row>
    <row r="4862" spans="1:11" ht="25.5" x14ac:dyDescent="0.2">
      <c r="A4862" s="261">
        <v>92407</v>
      </c>
      <c r="B4862" s="262" t="s">
        <v>10832</v>
      </c>
      <c r="C4862" s="263" t="s">
        <v>738</v>
      </c>
      <c r="D4862" s="264" t="s">
        <v>17938</v>
      </c>
      <c r="F4862" s="266"/>
      <c r="G4862" s="261" t="s">
        <v>24622</v>
      </c>
      <c r="H4862" s="262" t="s">
        <v>10832</v>
      </c>
      <c r="I4862" s="263" t="s">
        <v>738</v>
      </c>
      <c r="J4862" s="264" t="s">
        <v>17938</v>
      </c>
      <c r="K4862" s="264" t="s">
        <v>24339</v>
      </c>
    </row>
    <row r="4863" spans="1:11" ht="25.5" x14ac:dyDescent="0.2">
      <c r="A4863" s="261">
        <v>93679</v>
      </c>
      <c r="B4863" s="262" t="s">
        <v>10834</v>
      </c>
      <c r="C4863" s="263" t="s">
        <v>738</v>
      </c>
      <c r="D4863" s="264" t="s">
        <v>19835</v>
      </c>
      <c r="F4863" s="266"/>
      <c r="G4863" s="261" t="s">
        <v>24623</v>
      </c>
      <c r="H4863" s="262" t="s">
        <v>10834</v>
      </c>
      <c r="I4863" s="263" t="s">
        <v>738</v>
      </c>
      <c r="J4863" s="264" t="s">
        <v>19835</v>
      </c>
      <c r="K4863" s="264" t="s">
        <v>24624</v>
      </c>
    </row>
    <row r="4864" spans="1:11" ht="25.5" x14ac:dyDescent="0.2">
      <c r="A4864" s="261">
        <v>93680</v>
      </c>
      <c r="B4864" s="262" t="s">
        <v>10835</v>
      </c>
      <c r="C4864" s="263" t="s">
        <v>738</v>
      </c>
      <c r="D4864" s="264" t="s">
        <v>24625</v>
      </c>
      <c r="F4864" s="266"/>
      <c r="G4864" s="261" t="s">
        <v>24626</v>
      </c>
      <c r="H4864" s="262" t="s">
        <v>10835</v>
      </c>
      <c r="I4864" s="263" t="s">
        <v>738</v>
      </c>
      <c r="J4864" s="264" t="s">
        <v>24625</v>
      </c>
      <c r="K4864" s="264" t="s">
        <v>24627</v>
      </c>
    </row>
    <row r="4865" spans="1:11" ht="25.5" x14ac:dyDescent="0.2">
      <c r="A4865" s="261">
        <v>93681</v>
      </c>
      <c r="B4865" s="262" t="s">
        <v>10836</v>
      </c>
      <c r="C4865" s="263" t="s">
        <v>738</v>
      </c>
      <c r="D4865" s="264" t="s">
        <v>15208</v>
      </c>
      <c r="F4865" s="266"/>
      <c r="G4865" s="261" t="s">
        <v>24628</v>
      </c>
      <c r="H4865" s="262" t="s">
        <v>10836</v>
      </c>
      <c r="I4865" s="263" t="s">
        <v>738</v>
      </c>
      <c r="J4865" s="264" t="s">
        <v>15208</v>
      </c>
      <c r="K4865" s="264" t="s">
        <v>24629</v>
      </c>
    </row>
    <row r="4866" spans="1:11" ht="25.5" x14ac:dyDescent="0.2">
      <c r="A4866" s="261">
        <v>93682</v>
      </c>
      <c r="B4866" s="262" t="s">
        <v>10837</v>
      </c>
      <c r="C4866" s="263" t="s">
        <v>738</v>
      </c>
      <c r="D4866" s="264" t="s">
        <v>23518</v>
      </c>
      <c r="F4866" s="266"/>
      <c r="G4866" s="261" t="s">
        <v>24630</v>
      </c>
      <c r="H4866" s="262" t="s">
        <v>10837</v>
      </c>
      <c r="I4866" s="263" t="s">
        <v>738</v>
      </c>
      <c r="J4866" s="264" t="s">
        <v>23518</v>
      </c>
      <c r="K4866" s="264" t="s">
        <v>20914</v>
      </c>
    </row>
    <row r="4867" spans="1:11" ht="12.75" x14ac:dyDescent="0.2">
      <c r="A4867" s="261">
        <v>97114</v>
      </c>
      <c r="B4867" s="262" t="s">
        <v>10838</v>
      </c>
      <c r="C4867" s="263" t="s">
        <v>776</v>
      </c>
      <c r="D4867" s="264" t="s">
        <v>10839</v>
      </c>
      <c r="F4867" s="266"/>
      <c r="G4867" s="261" t="s">
        <v>24631</v>
      </c>
      <c r="H4867" s="262" t="s">
        <v>10838</v>
      </c>
      <c r="I4867" s="263" t="s">
        <v>776</v>
      </c>
      <c r="J4867" s="264" t="s">
        <v>10839</v>
      </c>
      <c r="K4867" s="264" t="s">
        <v>5421</v>
      </c>
    </row>
    <row r="4868" spans="1:11" ht="25.5" x14ac:dyDescent="0.2">
      <c r="A4868" s="261">
        <v>97115</v>
      </c>
      <c r="B4868" s="262" t="s">
        <v>10840</v>
      </c>
      <c r="C4868" s="263" t="s">
        <v>819</v>
      </c>
      <c r="D4868" s="264" t="s">
        <v>9295</v>
      </c>
      <c r="F4868" s="266"/>
      <c r="G4868" s="261" t="s">
        <v>24632</v>
      </c>
      <c r="H4868" s="262" t="s">
        <v>10840</v>
      </c>
      <c r="I4868" s="263" t="s">
        <v>819</v>
      </c>
      <c r="J4868" s="264" t="s">
        <v>9295</v>
      </c>
      <c r="K4868" s="264" t="s">
        <v>18717</v>
      </c>
    </row>
    <row r="4869" spans="1:11" ht="25.5" x14ac:dyDescent="0.2">
      <c r="A4869" s="261">
        <v>97120</v>
      </c>
      <c r="B4869" s="262" t="s">
        <v>10841</v>
      </c>
      <c r="C4869" s="263" t="s">
        <v>819</v>
      </c>
      <c r="D4869" s="264" t="s">
        <v>5427</v>
      </c>
      <c r="F4869" s="266"/>
      <c r="G4869" s="261" t="s">
        <v>24633</v>
      </c>
      <c r="H4869" s="262" t="s">
        <v>10841</v>
      </c>
      <c r="I4869" s="263" t="s">
        <v>819</v>
      </c>
      <c r="J4869" s="264" t="s">
        <v>5427</v>
      </c>
      <c r="K4869" s="264" t="s">
        <v>8845</v>
      </c>
    </row>
    <row r="4870" spans="1:11" ht="25.5" x14ac:dyDescent="0.2">
      <c r="A4870" s="261">
        <v>97802</v>
      </c>
      <c r="B4870" s="262" t="s">
        <v>14539</v>
      </c>
      <c r="C4870" s="263" t="s">
        <v>738</v>
      </c>
      <c r="D4870" s="264" t="s">
        <v>10085</v>
      </c>
      <c r="F4870" s="266"/>
      <c r="G4870" s="261" t="s">
        <v>24634</v>
      </c>
      <c r="H4870" s="262" t="s">
        <v>14539</v>
      </c>
      <c r="I4870" s="263" t="s">
        <v>738</v>
      </c>
      <c r="J4870" s="264" t="s">
        <v>10085</v>
      </c>
      <c r="K4870" s="264" t="s">
        <v>10496</v>
      </c>
    </row>
    <row r="4871" spans="1:11" ht="25.5" x14ac:dyDescent="0.2">
      <c r="A4871" s="261">
        <v>97803</v>
      </c>
      <c r="B4871" s="262" t="s">
        <v>14540</v>
      </c>
      <c r="C4871" s="263" t="s">
        <v>738</v>
      </c>
      <c r="D4871" s="264" t="s">
        <v>12976</v>
      </c>
      <c r="F4871" s="266"/>
      <c r="G4871" s="261" t="s">
        <v>24635</v>
      </c>
      <c r="H4871" s="262" t="s">
        <v>14540</v>
      </c>
      <c r="I4871" s="263" t="s">
        <v>738</v>
      </c>
      <c r="J4871" s="264" t="s">
        <v>12976</v>
      </c>
      <c r="K4871" s="264" t="s">
        <v>12674</v>
      </c>
    </row>
    <row r="4872" spans="1:11" ht="25.5" x14ac:dyDescent="0.2">
      <c r="A4872" s="261">
        <v>97805</v>
      </c>
      <c r="B4872" s="262" t="s">
        <v>14541</v>
      </c>
      <c r="C4872" s="263" t="s">
        <v>738</v>
      </c>
      <c r="D4872" s="264" t="s">
        <v>16149</v>
      </c>
      <c r="F4872" s="266"/>
      <c r="G4872" s="261" t="s">
        <v>24636</v>
      </c>
      <c r="H4872" s="262" t="s">
        <v>14541</v>
      </c>
      <c r="I4872" s="263" t="s">
        <v>738</v>
      </c>
      <c r="J4872" s="264" t="s">
        <v>16149</v>
      </c>
      <c r="K4872" s="264" t="s">
        <v>8713</v>
      </c>
    </row>
    <row r="4873" spans="1:11" ht="25.5" x14ac:dyDescent="0.2">
      <c r="A4873" s="261">
        <v>97806</v>
      </c>
      <c r="B4873" s="262" t="s">
        <v>14542</v>
      </c>
      <c r="C4873" s="263" t="s">
        <v>738</v>
      </c>
      <c r="D4873" s="264" t="s">
        <v>8820</v>
      </c>
      <c r="F4873" s="266"/>
      <c r="G4873" s="261" t="s">
        <v>24637</v>
      </c>
      <c r="H4873" s="262" t="s">
        <v>14542</v>
      </c>
      <c r="I4873" s="263" t="s">
        <v>738</v>
      </c>
      <c r="J4873" s="264" t="s">
        <v>8820</v>
      </c>
      <c r="K4873" s="264" t="s">
        <v>13304</v>
      </c>
    </row>
    <row r="4874" spans="1:11" ht="25.5" x14ac:dyDescent="0.2">
      <c r="A4874" s="261">
        <v>97807</v>
      </c>
      <c r="B4874" s="262" t="s">
        <v>14543</v>
      </c>
      <c r="C4874" s="263" t="s">
        <v>738</v>
      </c>
      <c r="D4874" s="264" t="s">
        <v>13075</v>
      </c>
      <c r="F4874" s="266"/>
      <c r="G4874" s="261" t="s">
        <v>24638</v>
      </c>
      <c r="H4874" s="262" t="s">
        <v>14543</v>
      </c>
      <c r="I4874" s="263" t="s">
        <v>738</v>
      </c>
      <c r="J4874" s="264" t="s">
        <v>13075</v>
      </c>
      <c r="K4874" s="264" t="s">
        <v>23735</v>
      </c>
    </row>
    <row r="4875" spans="1:11" ht="25.5" x14ac:dyDescent="0.2">
      <c r="A4875" s="261">
        <v>97809</v>
      </c>
      <c r="B4875" s="262" t="s">
        <v>14544</v>
      </c>
      <c r="C4875" s="263" t="s">
        <v>738</v>
      </c>
      <c r="D4875" s="264" t="s">
        <v>14559</v>
      </c>
      <c r="F4875" s="266"/>
      <c r="G4875" s="261" t="s">
        <v>24639</v>
      </c>
      <c r="H4875" s="262" t="s">
        <v>14544</v>
      </c>
      <c r="I4875" s="263" t="s">
        <v>738</v>
      </c>
      <c r="J4875" s="264" t="s">
        <v>14559</v>
      </c>
      <c r="K4875" s="264" t="s">
        <v>14557</v>
      </c>
    </row>
    <row r="4876" spans="1:11" ht="25.5" x14ac:dyDescent="0.2">
      <c r="A4876" s="261">
        <v>97810</v>
      </c>
      <c r="B4876" s="262" t="s">
        <v>14545</v>
      </c>
      <c r="C4876" s="263" t="s">
        <v>738</v>
      </c>
      <c r="D4876" s="264" t="s">
        <v>13000</v>
      </c>
      <c r="F4876" s="266"/>
      <c r="G4876" s="261" t="s">
        <v>24640</v>
      </c>
      <c r="H4876" s="262" t="s">
        <v>14545</v>
      </c>
      <c r="I4876" s="263" t="s">
        <v>738</v>
      </c>
      <c r="J4876" s="264" t="s">
        <v>13000</v>
      </c>
      <c r="K4876" s="264" t="s">
        <v>8233</v>
      </c>
    </row>
    <row r="4877" spans="1:11" ht="25.5" x14ac:dyDescent="0.2">
      <c r="A4877" s="261">
        <v>97811</v>
      </c>
      <c r="B4877" s="262" t="s">
        <v>14546</v>
      </c>
      <c r="C4877" s="263" t="s">
        <v>738</v>
      </c>
      <c r="D4877" s="264" t="s">
        <v>22169</v>
      </c>
      <c r="F4877" s="266"/>
      <c r="G4877" s="267" t="s">
        <v>24641</v>
      </c>
      <c r="H4877" s="262" t="s">
        <v>14546</v>
      </c>
      <c r="I4877" s="263" t="s">
        <v>738</v>
      </c>
      <c r="J4877" s="264" t="s">
        <v>22169</v>
      </c>
      <c r="K4877" s="264" t="s">
        <v>12933</v>
      </c>
    </row>
    <row r="4878" spans="1:11" ht="25.5" x14ac:dyDescent="0.2">
      <c r="A4878" s="261">
        <v>97813</v>
      </c>
      <c r="B4878" s="262" t="s">
        <v>14547</v>
      </c>
      <c r="C4878" s="263" t="s">
        <v>738</v>
      </c>
      <c r="D4878" s="264" t="s">
        <v>5279</v>
      </c>
      <c r="F4878" s="266"/>
      <c r="G4878" s="267" t="s">
        <v>24642</v>
      </c>
      <c r="H4878" s="262" t="s">
        <v>14547</v>
      </c>
      <c r="I4878" s="263" t="s">
        <v>738</v>
      </c>
      <c r="J4878" s="264" t="s">
        <v>5279</v>
      </c>
      <c r="K4878" s="264" t="s">
        <v>4339</v>
      </c>
    </row>
    <row r="4879" spans="1:11" ht="25.5" x14ac:dyDescent="0.2">
      <c r="A4879" s="261">
        <v>97814</v>
      </c>
      <c r="B4879" s="262" t="s">
        <v>14548</v>
      </c>
      <c r="C4879" s="263" t="s">
        <v>738</v>
      </c>
      <c r="D4879" s="264" t="s">
        <v>5892</v>
      </c>
      <c r="F4879" s="266"/>
      <c r="G4879" s="267" t="s">
        <v>24643</v>
      </c>
      <c r="H4879" s="262" t="s">
        <v>14548</v>
      </c>
      <c r="I4879" s="263" t="s">
        <v>738</v>
      </c>
      <c r="J4879" s="264" t="s">
        <v>5892</v>
      </c>
      <c r="K4879" s="264" t="s">
        <v>13444</v>
      </c>
    </row>
    <row r="4880" spans="1:11" ht="25.5" x14ac:dyDescent="0.2">
      <c r="A4880" s="261">
        <v>97816</v>
      </c>
      <c r="B4880" s="262" t="s">
        <v>14549</v>
      </c>
      <c r="C4880" s="263" t="s">
        <v>738</v>
      </c>
      <c r="D4880" s="264" t="s">
        <v>12822</v>
      </c>
      <c r="F4880" s="266"/>
      <c r="G4880" s="267" t="s">
        <v>24644</v>
      </c>
      <c r="H4880" s="262" t="s">
        <v>14549</v>
      </c>
      <c r="I4880" s="263" t="s">
        <v>738</v>
      </c>
      <c r="J4880" s="264" t="s">
        <v>12822</v>
      </c>
      <c r="K4880" s="264" t="s">
        <v>7211</v>
      </c>
    </row>
    <row r="4881" spans="1:11" ht="25.5" x14ac:dyDescent="0.2">
      <c r="A4881" s="261">
        <v>97817</v>
      </c>
      <c r="B4881" s="262" t="s">
        <v>14550</v>
      </c>
      <c r="C4881" s="263" t="s">
        <v>738</v>
      </c>
      <c r="D4881" s="264" t="s">
        <v>6129</v>
      </c>
      <c r="F4881" s="266"/>
      <c r="G4881" s="261" t="s">
        <v>24645</v>
      </c>
      <c r="H4881" s="262" t="s">
        <v>14550</v>
      </c>
      <c r="I4881" s="263" t="s">
        <v>738</v>
      </c>
      <c r="J4881" s="264" t="s">
        <v>6129</v>
      </c>
      <c r="K4881" s="264" t="s">
        <v>8755</v>
      </c>
    </row>
    <row r="4882" spans="1:11" ht="25.5" x14ac:dyDescent="0.2">
      <c r="A4882" s="261">
        <v>97818</v>
      </c>
      <c r="B4882" s="262" t="s">
        <v>14551</v>
      </c>
      <c r="C4882" s="263" t="s">
        <v>738</v>
      </c>
      <c r="D4882" s="264" t="s">
        <v>15064</v>
      </c>
      <c r="F4882" s="266"/>
      <c r="G4882" s="267" t="s">
        <v>24646</v>
      </c>
      <c r="H4882" s="262" t="s">
        <v>14551</v>
      </c>
      <c r="I4882" s="263" t="s">
        <v>738</v>
      </c>
      <c r="J4882" s="264" t="s">
        <v>15064</v>
      </c>
      <c r="K4882" s="264" t="s">
        <v>12685</v>
      </c>
    </row>
    <row r="4883" spans="1:11" ht="25.5" x14ac:dyDescent="0.2">
      <c r="A4883" s="261">
        <v>97820</v>
      </c>
      <c r="B4883" s="262" t="s">
        <v>14552</v>
      </c>
      <c r="C4883" s="263" t="s">
        <v>738</v>
      </c>
      <c r="D4883" s="264" t="s">
        <v>8806</v>
      </c>
      <c r="F4883" s="266"/>
      <c r="G4883" s="261" t="s">
        <v>24647</v>
      </c>
      <c r="H4883" s="262" t="s">
        <v>14552</v>
      </c>
      <c r="I4883" s="263" t="s">
        <v>738</v>
      </c>
      <c r="J4883" s="264" t="s">
        <v>8806</v>
      </c>
      <c r="K4883" s="264" t="s">
        <v>24648</v>
      </c>
    </row>
    <row r="4884" spans="1:11" ht="25.5" x14ac:dyDescent="0.2">
      <c r="A4884" s="261">
        <v>97821</v>
      </c>
      <c r="B4884" s="262" t="s">
        <v>14553</v>
      </c>
      <c r="C4884" s="263" t="s">
        <v>738</v>
      </c>
      <c r="D4884" s="264" t="s">
        <v>13213</v>
      </c>
      <c r="F4884" s="266"/>
      <c r="G4884" s="261" t="s">
        <v>24649</v>
      </c>
      <c r="H4884" s="262" t="s">
        <v>14553</v>
      </c>
      <c r="I4884" s="263" t="s">
        <v>738</v>
      </c>
      <c r="J4884" s="264" t="s">
        <v>13213</v>
      </c>
      <c r="K4884" s="264" t="s">
        <v>14399</v>
      </c>
    </row>
    <row r="4885" spans="1:11" ht="25.5" x14ac:dyDescent="0.2">
      <c r="A4885" s="261">
        <v>97822</v>
      </c>
      <c r="B4885" s="262" t="s">
        <v>14554</v>
      </c>
      <c r="C4885" s="263" t="s">
        <v>738</v>
      </c>
      <c r="D4885" s="264" t="s">
        <v>23335</v>
      </c>
      <c r="F4885" s="266"/>
      <c r="G4885" s="261" t="s">
        <v>24650</v>
      </c>
      <c r="H4885" s="262" t="s">
        <v>14554</v>
      </c>
      <c r="I4885" s="263" t="s">
        <v>738</v>
      </c>
      <c r="J4885" s="264" t="s">
        <v>23335</v>
      </c>
      <c r="K4885" s="264" t="s">
        <v>13038</v>
      </c>
    </row>
    <row r="4886" spans="1:11" ht="25.5" x14ac:dyDescent="0.2">
      <c r="A4886" s="261">
        <v>72947</v>
      </c>
      <c r="B4886" s="262" t="s">
        <v>10842</v>
      </c>
      <c r="C4886" s="263" t="s">
        <v>738</v>
      </c>
      <c r="D4886" s="264" t="s">
        <v>4207</v>
      </c>
      <c r="F4886" s="266"/>
      <c r="G4886" s="261" t="s">
        <v>24651</v>
      </c>
      <c r="H4886" s="262" t="s">
        <v>10842</v>
      </c>
      <c r="I4886" s="263" t="s">
        <v>738</v>
      </c>
      <c r="J4886" s="264" t="s">
        <v>4207</v>
      </c>
      <c r="K4886" s="264" t="s">
        <v>19479</v>
      </c>
    </row>
    <row r="4887" spans="1:11" ht="12.75" x14ac:dyDescent="0.2">
      <c r="A4887" s="261">
        <v>83693</v>
      </c>
      <c r="B4887" s="262" t="s">
        <v>10843</v>
      </c>
      <c r="C4887" s="263" t="s">
        <v>738</v>
      </c>
      <c r="D4887" s="264" t="s">
        <v>5235</v>
      </c>
      <c r="F4887" s="266"/>
      <c r="G4887" s="261" t="s">
        <v>24652</v>
      </c>
      <c r="H4887" s="262" t="s">
        <v>10843</v>
      </c>
      <c r="I4887" s="263" t="s">
        <v>738</v>
      </c>
      <c r="J4887" s="264" t="s">
        <v>5235</v>
      </c>
      <c r="K4887" s="264" t="s">
        <v>13620</v>
      </c>
    </row>
    <row r="4888" spans="1:11" ht="25.5" x14ac:dyDescent="0.2">
      <c r="A4888" s="268" t="s">
        <v>10844</v>
      </c>
      <c r="B4888" s="262" t="s">
        <v>10845</v>
      </c>
      <c r="C4888" s="263" t="s">
        <v>776</v>
      </c>
      <c r="D4888" s="264" t="s">
        <v>24653</v>
      </c>
      <c r="F4888" s="266"/>
      <c r="G4888" s="261" t="s">
        <v>10844</v>
      </c>
      <c r="H4888" s="262" t="s">
        <v>10845</v>
      </c>
      <c r="I4888" s="263" t="s">
        <v>776</v>
      </c>
      <c r="J4888" s="264" t="s">
        <v>24653</v>
      </c>
      <c r="K4888" s="264" t="s">
        <v>24654</v>
      </c>
    </row>
    <row r="4889" spans="1:11" ht="25.5" x14ac:dyDescent="0.2">
      <c r="A4889" s="268" t="s">
        <v>10846</v>
      </c>
      <c r="B4889" s="262" t="s">
        <v>10847</v>
      </c>
      <c r="C4889" s="263" t="s">
        <v>776</v>
      </c>
      <c r="D4889" s="264" t="s">
        <v>24655</v>
      </c>
      <c r="F4889" s="266"/>
      <c r="G4889" s="261" t="s">
        <v>10846</v>
      </c>
      <c r="H4889" s="262" t="s">
        <v>10847</v>
      </c>
      <c r="I4889" s="263" t="s">
        <v>776</v>
      </c>
      <c r="J4889" s="264" t="s">
        <v>24655</v>
      </c>
      <c r="K4889" s="264" t="s">
        <v>24656</v>
      </c>
    </row>
    <row r="4890" spans="1:11" ht="25.5" x14ac:dyDescent="0.2">
      <c r="A4890" s="268" t="s">
        <v>10848</v>
      </c>
      <c r="B4890" s="262" t="s">
        <v>10849</v>
      </c>
      <c r="C4890" s="263" t="s">
        <v>738</v>
      </c>
      <c r="D4890" s="264" t="s">
        <v>5719</v>
      </c>
      <c r="F4890" s="266"/>
      <c r="G4890" s="261" t="s">
        <v>10848</v>
      </c>
      <c r="H4890" s="262" t="s">
        <v>10849</v>
      </c>
      <c r="I4890" s="263" t="s">
        <v>738</v>
      </c>
      <c r="J4890" s="264" t="s">
        <v>5719</v>
      </c>
      <c r="K4890" s="264" t="s">
        <v>10506</v>
      </c>
    </row>
    <row r="4891" spans="1:11" ht="12.75" x14ac:dyDescent="0.2">
      <c r="A4891" s="261">
        <v>72962</v>
      </c>
      <c r="B4891" s="262" t="s">
        <v>10850</v>
      </c>
      <c r="C4891" s="263" t="s">
        <v>943</v>
      </c>
      <c r="D4891" s="264" t="s">
        <v>14241</v>
      </c>
      <c r="F4891" s="266"/>
      <c r="G4891" s="261" t="s">
        <v>24657</v>
      </c>
      <c r="H4891" s="262" t="s">
        <v>10850</v>
      </c>
      <c r="I4891" s="263" t="s">
        <v>943</v>
      </c>
      <c r="J4891" s="264" t="s">
        <v>14241</v>
      </c>
      <c r="K4891" s="264" t="s">
        <v>24658</v>
      </c>
    </row>
    <row r="4892" spans="1:11" ht="12.75" x14ac:dyDescent="0.2">
      <c r="A4892" s="261">
        <v>72963</v>
      </c>
      <c r="B4892" s="262" t="s">
        <v>10851</v>
      </c>
      <c r="C4892" s="263" t="s">
        <v>943</v>
      </c>
      <c r="D4892" s="264" t="s">
        <v>24659</v>
      </c>
      <c r="F4892" s="266"/>
      <c r="G4892" s="261" t="s">
        <v>24660</v>
      </c>
      <c r="H4892" s="262" t="s">
        <v>10851</v>
      </c>
      <c r="I4892" s="263" t="s">
        <v>943</v>
      </c>
      <c r="J4892" s="264" t="s">
        <v>24659</v>
      </c>
      <c r="K4892" s="264" t="s">
        <v>24661</v>
      </c>
    </row>
    <row r="4893" spans="1:11" ht="25.5" x14ac:dyDescent="0.2">
      <c r="A4893" s="268" t="s">
        <v>10852</v>
      </c>
      <c r="B4893" s="262" t="s">
        <v>10853</v>
      </c>
      <c r="C4893" s="263" t="s">
        <v>737</v>
      </c>
      <c r="D4893" s="264" t="s">
        <v>24662</v>
      </c>
      <c r="F4893" s="266"/>
      <c r="G4893" s="261" t="s">
        <v>10852</v>
      </c>
      <c r="H4893" s="262" t="s">
        <v>10853</v>
      </c>
      <c r="I4893" s="263" t="s">
        <v>737</v>
      </c>
      <c r="J4893" s="264" t="s">
        <v>24662</v>
      </c>
      <c r="K4893" s="264" t="s">
        <v>24663</v>
      </c>
    </row>
    <row r="4894" spans="1:11" ht="25.5" x14ac:dyDescent="0.2">
      <c r="A4894" s="261">
        <v>95990</v>
      </c>
      <c r="B4894" s="262" t="s">
        <v>10854</v>
      </c>
      <c r="C4894" s="263" t="s">
        <v>737</v>
      </c>
      <c r="D4894" s="264" t="s">
        <v>24664</v>
      </c>
      <c r="F4894" s="266"/>
      <c r="G4894" s="261" t="s">
        <v>24665</v>
      </c>
      <c r="H4894" s="262" t="s">
        <v>10854</v>
      </c>
      <c r="I4894" s="263" t="s">
        <v>737</v>
      </c>
      <c r="J4894" s="264" t="s">
        <v>24664</v>
      </c>
      <c r="K4894" s="264" t="s">
        <v>24666</v>
      </c>
    </row>
    <row r="4895" spans="1:11" ht="25.5" x14ac:dyDescent="0.2">
      <c r="A4895" s="261">
        <v>95992</v>
      </c>
      <c r="B4895" s="262" t="s">
        <v>10855</v>
      </c>
      <c r="C4895" s="263" t="s">
        <v>737</v>
      </c>
      <c r="D4895" s="264" t="s">
        <v>24667</v>
      </c>
      <c r="F4895" s="266"/>
      <c r="G4895" s="261" t="s">
        <v>24668</v>
      </c>
      <c r="H4895" s="262" t="s">
        <v>10855</v>
      </c>
      <c r="I4895" s="263" t="s">
        <v>737</v>
      </c>
      <c r="J4895" s="264" t="s">
        <v>24667</v>
      </c>
      <c r="K4895" s="264" t="s">
        <v>24669</v>
      </c>
    </row>
    <row r="4896" spans="1:11" ht="25.5" x14ac:dyDescent="0.2">
      <c r="A4896" s="261">
        <v>95993</v>
      </c>
      <c r="B4896" s="262" t="s">
        <v>10856</v>
      </c>
      <c r="C4896" s="263" t="s">
        <v>737</v>
      </c>
      <c r="D4896" s="264" t="s">
        <v>13441</v>
      </c>
      <c r="F4896" s="266"/>
      <c r="G4896" s="261" t="s">
        <v>24670</v>
      </c>
      <c r="H4896" s="262" t="s">
        <v>10856</v>
      </c>
      <c r="I4896" s="263" t="s">
        <v>737</v>
      </c>
      <c r="J4896" s="264" t="s">
        <v>13441</v>
      </c>
      <c r="K4896" s="264" t="s">
        <v>24671</v>
      </c>
    </row>
    <row r="4897" spans="1:11" ht="25.5" x14ac:dyDescent="0.2">
      <c r="A4897" s="261">
        <v>95994</v>
      </c>
      <c r="B4897" s="262" t="s">
        <v>10857</v>
      </c>
      <c r="C4897" s="263" t="s">
        <v>737</v>
      </c>
      <c r="D4897" s="264" t="s">
        <v>24672</v>
      </c>
      <c r="F4897" s="266"/>
      <c r="G4897" s="261" t="s">
        <v>24673</v>
      </c>
      <c r="H4897" s="262" t="s">
        <v>10857</v>
      </c>
      <c r="I4897" s="263" t="s">
        <v>737</v>
      </c>
      <c r="J4897" s="264" t="s">
        <v>24672</v>
      </c>
      <c r="K4897" s="264" t="s">
        <v>24674</v>
      </c>
    </row>
    <row r="4898" spans="1:11" ht="25.5" x14ac:dyDescent="0.2">
      <c r="A4898" s="261">
        <v>95995</v>
      </c>
      <c r="B4898" s="262" t="s">
        <v>10858</v>
      </c>
      <c r="C4898" s="263" t="s">
        <v>737</v>
      </c>
      <c r="D4898" s="264" t="s">
        <v>24675</v>
      </c>
      <c r="F4898" s="266"/>
      <c r="G4898" s="261" t="s">
        <v>24676</v>
      </c>
      <c r="H4898" s="262" t="s">
        <v>10858</v>
      </c>
      <c r="I4898" s="263" t="s">
        <v>737</v>
      </c>
      <c r="J4898" s="264" t="s">
        <v>24675</v>
      </c>
      <c r="K4898" s="264" t="s">
        <v>24677</v>
      </c>
    </row>
    <row r="4899" spans="1:11" ht="25.5" x14ac:dyDescent="0.2">
      <c r="A4899" s="261">
        <v>95996</v>
      </c>
      <c r="B4899" s="262" t="s">
        <v>10859</v>
      </c>
      <c r="C4899" s="263" t="s">
        <v>737</v>
      </c>
      <c r="D4899" s="264" t="s">
        <v>24678</v>
      </c>
      <c r="F4899" s="266"/>
      <c r="G4899" s="261" t="s">
        <v>24679</v>
      </c>
      <c r="H4899" s="262" t="s">
        <v>10859</v>
      </c>
      <c r="I4899" s="263" t="s">
        <v>737</v>
      </c>
      <c r="J4899" s="264" t="s">
        <v>24678</v>
      </c>
      <c r="K4899" s="264" t="s">
        <v>24680</v>
      </c>
    </row>
    <row r="4900" spans="1:11" ht="25.5" x14ac:dyDescent="0.2">
      <c r="A4900" s="261">
        <v>95997</v>
      </c>
      <c r="B4900" s="262" t="s">
        <v>10860</v>
      </c>
      <c r="C4900" s="263" t="s">
        <v>737</v>
      </c>
      <c r="D4900" s="264" t="s">
        <v>24681</v>
      </c>
      <c r="F4900" s="266"/>
      <c r="G4900" s="261" t="s">
        <v>24682</v>
      </c>
      <c r="H4900" s="262" t="s">
        <v>10860</v>
      </c>
      <c r="I4900" s="263" t="s">
        <v>737</v>
      </c>
      <c r="J4900" s="264" t="s">
        <v>24681</v>
      </c>
      <c r="K4900" s="264" t="s">
        <v>24683</v>
      </c>
    </row>
    <row r="4901" spans="1:11" ht="25.5" x14ac:dyDescent="0.2">
      <c r="A4901" s="261">
        <v>95998</v>
      </c>
      <c r="B4901" s="262" t="s">
        <v>10861</v>
      </c>
      <c r="C4901" s="263" t="s">
        <v>737</v>
      </c>
      <c r="D4901" s="264" t="s">
        <v>24684</v>
      </c>
      <c r="F4901" s="266"/>
      <c r="G4901" s="261" t="s">
        <v>24685</v>
      </c>
      <c r="H4901" s="262" t="s">
        <v>10861</v>
      </c>
      <c r="I4901" s="263" t="s">
        <v>737</v>
      </c>
      <c r="J4901" s="264" t="s">
        <v>24684</v>
      </c>
      <c r="K4901" s="264" t="s">
        <v>24686</v>
      </c>
    </row>
    <row r="4902" spans="1:11" ht="25.5" x14ac:dyDescent="0.2">
      <c r="A4902" s="261">
        <v>95999</v>
      </c>
      <c r="B4902" s="262" t="s">
        <v>10862</v>
      </c>
      <c r="C4902" s="263" t="s">
        <v>737</v>
      </c>
      <c r="D4902" s="264" t="s">
        <v>24687</v>
      </c>
      <c r="F4902" s="266"/>
      <c r="G4902" s="261" t="s">
        <v>24688</v>
      </c>
      <c r="H4902" s="262" t="s">
        <v>10862</v>
      </c>
      <c r="I4902" s="263" t="s">
        <v>737</v>
      </c>
      <c r="J4902" s="264" t="s">
        <v>24687</v>
      </c>
      <c r="K4902" s="264" t="s">
        <v>24689</v>
      </c>
    </row>
    <row r="4903" spans="1:11" ht="25.5" x14ac:dyDescent="0.2">
      <c r="A4903" s="261">
        <v>96000</v>
      </c>
      <c r="B4903" s="262" t="s">
        <v>10863</v>
      </c>
      <c r="C4903" s="263" t="s">
        <v>737</v>
      </c>
      <c r="D4903" s="264" t="s">
        <v>24690</v>
      </c>
      <c r="F4903" s="266"/>
      <c r="G4903" s="261" t="s">
        <v>24691</v>
      </c>
      <c r="H4903" s="262" t="s">
        <v>10863</v>
      </c>
      <c r="I4903" s="263" t="s">
        <v>737</v>
      </c>
      <c r="J4903" s="264" t="s">
        <v>24690</v>
      </c>
      <c r="K4903" s="264" t="s">
        <v>24692</v>
      </c>
    </row>
    <row r="4904" spans="1:11" ht="25.5" x14ac:dyDescent="0.2">
      <c r="A4904" s="261">
        <v>96001</v>
      </c>
      <c r="B4904" s="262" t="s">
        <v>10864</v>
      </c>
      <c r="C4904" s="263" t="s">
        <v>738</v>
      </c>
      <c r="D4904" s="264" t="s">
        <v>4962</v>
      </c>
      <c r="F4904" s="266"/>
      <c r="G4904" s="261" t="s">
        <v>24693</v>
      </c>
      <c r="H4904" s="262" t="s">
        <v>10864</v>
      </c>
      <c r="I4904" s="263" t="s">
        <v>738</v>
      </c>
      <c r="J4904" s="264" t="s">
        <v>4962</v>
      </c>
      <c r="K4904" s="264" t="s">
        <v>13201</v>
      </c>
    </row>
    <row r="4905" spans="1:11" ht="25.5" x14ac:dyDescent="0.2">
      <c r="A4905" s="261">
        <v>96002</v>
      </c>
      <c r="B4905" s="262" t="s">
        <v>10865</v>
      </c>
      <c r="C4905" s="263" t="s">
        <v>738</v>
      </c>
      <c r="D4905" s="264" t="s">
        <v>17845</v>
      </c>
      <c r="F4905" s="266"/>
      <c r="G4905" s="261" t="s">
        <v>24694</v>
      </c>
      <c r="H4905" s="262" t="s">
        <v>10865</v>
      </c>
      <c r="I4905" s="263" t="s">
        <v>738</v>
      </c>
      <c r="J4905" s="264" t="s">
        <v>17845</v>
      </c>
      <c r="K4905" s="264" t="s">
        <v>7216</v>
      </c>
    </row>
    <row r="4906" spans="1:11" ht="25.5" x14ac:dyDescent="0.2">
      <c r="A4906" s="261">
        <v>96393</v>
      </c>
      <c r="B4906" s="262" t="s">
        <v>10866</v>
      </c>
      <c r="C4906" s="263" t="s">
        <v>737</v>
      </c>
      <c r="D4906" s="264" t="s">
        <v>24695</v>
      </c>
      <c r="F4906" s="266"/>
      <c r="G4906" s="261" t="s">
        <v>24696</v>
      </c>
      <c r="H4906" s="262" t="s">
        <v>10866</v>
      </c>
      <c r="I4906" s="263" t="s">
        <v>737</v>
      </c>
      <c r="J4906" s="264" t="s">
        <v>24695</v>
      </c>
      <c r="K4906" s="264" t="s">
        <v>24697</v>
      </c>
    </row>
    <row r="4907" spans="1:11" ht="25.5" x14ac:dyDescent="0.2">
      <c r="A4907" s="261">
        <v>96394</v>
      </c>
      <c r="B4907" s="262" t="s">
        <v>10867</v>
      </c>
      <c r="C4907" s="263" t="s">
        <v>737</v>
      </c>
      <c r="D4907" s="264" t="s">
        <v>24698</v>
      </c>
      <c r="F4907" s="266"/>
      <c r="G4907" s="261" t="s">
        <v>24699</v>
      </c>
      <c r="H4907" s="262" t="s">
        <v>10867</v>
      </c>
      <c r="I4907" s="263" t="s">
        <v>737</v>
      </c>
      <c r="J4907" s="264" t="s">
        <v>24698</v>
      </c>
      <c r="K4907" s="264" t="s">
        <v>24700</v>
      </c>
    </row>
    <row r="4908" spans="1:11" ht="12.75" x14ac:dyDescent="0.2">
      <c r="A4908" s="261">
        <v>96395</v>
      </c>
      <c r="B4908" s="262" t="s">
        <v>10868</v>
      </c>
      <c r="C4908" s="263" t="s">
        <v>737</v>
      </c>
      <c r="D4908" s="264" t="s">
        <v>24701</v>
      </c>
      <c r="F4908" s="266"/>
      <c r="G4908" s="261" t="s">
        <v>24702</v>
      </c>
      <c r="H4908" s="262" t="s">
        <v>10868</v>
      </c>
      <c r="I4908" s="263" t="s">
        <v>737</v>
      </c>
      <c r="J4908" s="264" t="s">
        <v>24701</v>
      </c>
      <c r="K4908" s="264" t="s">
        <v>24703</v>
      </c>
    </row>
    <row r="4909" spans="1:11" ht="12.75" x14ac:dyDescent="0.2">
      <c r="A4909" s="261">
        <v>73445</v>
      </c>
      <c r="B4909" s="262" t="s">
        <v>10869</v>
      </c>
      <c r="C4909" s="263" t="s">
        <v>738</v>
      </c>
      <c r="D4909" s="264" t="s">
        <v>4417</v>
      </c>
      <c r="F4909" s="266"/>
      <c r="G4909" s="261" t="s">
        <v>24704</v>
      </c>
      <c r="H4909" s="262" t="s">
        <v>10869</v>
      </c>
      <c r="I4909" s="263" t="s">
        <v>738</v>
      </c>
      <c r="J4909" s="264" t="s">
        <v>4417</v>
      </c>
      <c r="K4909" s="264" t="s">
        <v>13161</v>
      </c>
    </row>
    <row r="4910" spans="1:11" ht="12.75" x14ac:dyDescent="0.2">
      <c r="A4910" s="261">
        <v>73446</v>
      </c>
      <c r="B4910" s="262" t="s">
        <v>10870</v>
      </c>
      <c r="C4910" s="263" t="s">
        <v>738</v>
      </c>
      <c r="D4910" s="264" t="s">
        <v>14872</v>
      </c>
      <c r="F4910" s="266"/>
      <c r="G4910" s="261" t="s">
        <v>24705</v>
      </c>
      <c r="H4910" s="262" t="s">
        <v>10870</v>
      </c>
      <c r="I4910" s="263" t="s">
        <v>738</v>
      </c>
      <c r="J4910" s="264" t="s">
        <v>14872</v>
      </c>
      <c r="K4910" s="264" t="s">
        <v>8621</v>
      </c>
    </row>
    <row r="4911" spans="1:11" ht="12.75" x14ac:dyDescent="0.2">
      <c r="A4911" s="268" t="s">
        <v>10871</v>
      </c>
      <c r="B4911" s="262" t="s">
        <v>10872</v>
      </c>
      <c r="C4911" s="263" t="s">
        <v>738</v>
      </c>
      <c r="D4911" s="264" t="s">
        <v>13997</v>
      </c>
      <c r="F4911" s="266"/>
      <c r="G4911" s="261" t="s">
        <v>10871</v>
      </c>
      <c r="H4911" s="262" t="s">
        <v>10872</v>
      </c>
      <c r="I4911" s="263" t="s">
        <v>738</v>
      </c>
      <c r="J4911" s="264" t="s">
        <v>13997</v>
      </c>
      <c r="K4911" s="264" t="s">
        <v>8900</v>
      </c>
    </row>
    <row r="4912" spans="1:11" ht="12.75" x14ac:dyDescent="0.2">
      <c r="A4912" s="268" t="s">
        <v>10874</v>
      </c>
      <c r="B4912" s="262" t="s">
        <v>10875</v>
      </c>
      <c r="C4912" s="263" t="s">
        <v>738</v>
      </c>
      <c r="D4912" s="264" t="s">
        <v>24706</v>
      </c>
      <c r="F4912" s="266"/>
      <c r="G4912" s="261" t="s">
        <v>10874</v>
      </c>
      <c r="H4912" s="262" t="s">
        <v>10875</v>
      </c>
      <c r="I4912" s="263" t="s">
        <v>738</v>
      </c>
      <c r="J4912" s="264" t="s">
        <v>24706</v>
      </c>
      <c r="K4912" s="264" t="s">
        <v>11862</v>
      </c>
    </row>
    <row r="4913" spans="1:11" ht="12.75" x14ac:dyDescent="0.2">
      <c r="A4913" s="261">
        <v>79462</v>
      </c>
      <c r="B4913" s="262" t="s">
        <v>10877</v>
      </c>
      <c r="C4913" s="263" t="s">
        <v>738</v>
      </c>
      <c r="D4913" s="264" t="s">
        <v>14536</v>
      </c>
      <c r="F4913" s="266"/>
      <c r="G4913" s="261" t="s">
        <v>24707</v>
      </c>
      <c r="H4913" s="262" t="s">
        <v>10877</v>
      </c>
      <c r="I4913" s="263" t="s">
        <v>738</v>
      </c>
      <c r="J4913" s="264" t="s">
        <v>14536</v>
      </c>
      <c r="K4913" s="264" t="s">
        <v>24610</v>
      </c>
    </row>
    <row r="4914" spans="1:11" ht="25.5" x14ac:dyDescent="0.2">
      <c r="A4914" s="268" t="s">
        <v>10878</v>
      </c>
      <c r="B4914" s="262" t="s">
        <v>10879</v>
      </c>
      <c r="C4914" s="263" t="s">
        <v>738</v>
      </c>
      <c r="D4914" s="264" t="s">
        <v>8435</v>
      </c>
      <c r="F4914" s="266"/>
      <c r="G4914" s="261" t="s">
        <v>10878</v>
      </c>
      <c r="H4914" s="262" t="s">
        <v>10879</v>
      </c>
      <c r="I4914" s="263" t="s">
        <v>738</v>
      </c>
      <c r="J4914" s="264" t="s">
        <v>8435</v>
      </c>
      <c r="K4914" s="264" t="s">
        <v>7610</v>
      </c>
    </row>
    <row r="4915" spans="1:11" ht="12.75" x14ac:dyDescent="0.2">
      <c r="A4915" s="261">
        <v>84651</v>
      </c>
      <c r="B4915" s="262" t="s">
        <v>10880</v>
      </c>
      <c r="C4915" s="263" t="s">
        <v>738</v>
      </c>
      <c r="D4915" s="264" t="s">
        <v>21732</v>
      </c>
      <c r="F4915" s="266"/>
      <c r="G4915" s="261" t="s">
        <v>24708</v>
      </c>
      <c r="H4915" s="262" t="s">
        <v>10880</v>
      </c>
      <c r="I4915" s="263" t="s">
        <v>738</v>
      </c>
      <c r="J4915" s="264" t="s">
        <v>21732</v>
      </c>
      <c r="K4915" s="264" t="s">
        <v>8802</v>
      </c>
    </row>
    <row r="4916" spans="1:11" ht="25.5" x14ac:dyDescent="0.2">
      <c r="A4916" s="261">
        <v>88411</v>
      </c>
      <c r="B4916" s="262" t="s">
        <v>10881</v>
      </c>
      <c r="C4916" s="263" t="s">
        <v>738</v>
      </c>
      <c r="D4916" s="264" t="s">
        <v>12965</v>
      </c>
      <c r="F4916" s="266"/>
      <c r="G4916" s="261" t="s">
        <v>24709</v>
      </c>
      <c r="H4916" s="262" t="s">
        <v>10881</v>
      </c>
      <c r="I4916" s="263" t="s">
        <v>738</v>
      </c>
      <c r="J4916" s="264" t="s">
        <v>12965</v>
      </c>
      <c r="K4916" s="264" t="s">
        <v>7624</v>
      </c>
    </row>
    <row r="4917" spans="1:11" ht="25.5" x14ac:dyDescent="0.2">
      <c r="A4917" s="261">
        <v>88412</v>
      </c>
      <c r="B4917" s="262" t="s">
        <v>10882</v>
      </c>
      <c r="C4917" s="263" t="s">
        <v>738</v>
      </c>
      <c r="D4917" s="264" t="s">
        <v>10475</v>
      </c>
      <c r="F4917" s="266"/>
      <c r="G4917" s="267" t="s">
        <v>24710</v>
      </c>
      <c r="H4917" s="262" t="s">
        <v>10882</v>
      </c>
      <c r="I4917" s="263" t="s">
        <v>738</v>
      </c>
      <c r="J4917" s="264" t="s">
        <v>10475</v>
      </c>
      <c r="K4917" s="264" t="s">
        <v>5318</v>
      </c>
    </row>
    <row r="4918" spans="1:11" ht="25.5" x14ac:dyDescent="0.2">
      <c r="A4918" s="261">
        <v>88413</v>
      </c>
      <c r="B4918" s="262" t="s">
        <v>10884</v>
      </c>
      <c r="C4918" s="263" t="s">
        <v>738</v>
      </c>
      <c r="D4918" s="264" t="s">
        <v>5233</v>
      </c>
      <c r="F4918" s="266"/>
      <c r="G4918" s="267" t="s">
        <v>24711</v>
      </c>
      <c r="H4918" s="262" t="s">
        <v>10884</v>
      </c>
      <c r="I4918" s="263" t="s">
        <v>738</v>
      </c>
      <c r="J4918" s="264" t="s">
        <v>5233</v>
      </c>
      <c r="K4918" s="264" t="s">
        <v>12674</v>
      </c>
    </row>
    <row r="4919" spans="1:11" ht="25.5" x14ac:dyDescent="0.2">
      <c r="A4919" s="261">
        <v>88414</v>
      </c>
      <c r="B4919" s="262" t="s">
        <v>10885</v>
      </c>
      <c r="C4919" s="263" t="s">
        <v>738</v>
      </c>
      <c r="D4919" s="264" t="s">
        <v>12680</v>
      </c>
      <c r="F4919" s="266"/>
      <c r="G4919" s="267" t="s">
        <v>24712</v>
      </c>
      <c r="H4919" s="262" t="s">
        <v>10885</v>
      </c>
      <c r="I4919" s="263" t="s">
        <v>738</v>
      </c>
      <c r="J4919" s="264" t="s">
        <v>12680</v>
      </c>
      <c r="K4919" s="264" t="s">
        <v>21463</v>
      </c>
    </row>
    <row r="4920" spans="1:11" ht="12.75" x14ac:dyDescent="0.2">
      <c r="A4920" s="261">
        <v>88415</v>
      </c>
      <c r="B4920" s="262" t="s">
        <v>10886</v>
      </c>
      <c r="C4920" s="263" t="s">
        <v>738</v>
      </c>
      <c r="D4920" s="264" t="s">
        <v>5139</v>
      </c>
      <c r="F4920" s="266"/>
      <c r="G4920" s="261" t="s">
        <v>24713</v>
      </c>
      <c r="H4920" s="262" t="s">
        <v>10886</v>
      </c>
      <c r="I4920" s="263" t="s">
        <v>738</v>
      </c>
      <c r="J4920" s="264" t="s">
        <v>5139</v>
      </c>
      <c r="K4920" s="264" t="s">
        <v>5437</v>
      </c>
    </row>
    <row r="4921" spans="1:11" ht="25.5" x14ac:dyDescent="0.2">
      <c r="A4921" s="261">
        <v>88416</v>
      </c>
      <c r="B4921" s="262" t="s">
        <v>10887</v>
      </c>
      <c r="C4921" s="263" t="s">
        <v>738</v>
      </c>
      <c r="D4921" s="264" t="s">
        <v>8285</v>
      </c>
      <c r="F4921" s="266"/>
      <c r="G4921" s="261" t="s">
        <v>24714</v>
      </c>
      <c r="H4921" s="262" t="s">
        <v>10887</v>
      </c>
      <c r="I4921" s="263" t="s">
        <v>738</v>
      </c>
      <c r="J4921" s="264" t="s">
        <v>8285</v>
      </c>
      <c r="K4921" s="264" t="s">
        <v>22169</v>
      </c>
    </row>
    <row r="4922" spans="1:11" ht="25.5" x14ac:dyDescent="0.2">
      <c r="A4922" s="261">
        <v>88417</v>
      </c>
      <c r="B4922" s="262" t="s">
        <v>10888</v>
      </c>
      <c r="C4922" s="263" t="s">
        <v>738</v>
      </c>
      <c r="D4922" s="264" t="s">
        <v>24715</v>
      </c>
      <c r="F4922" s="266"/>
      <c r="G4922" s="261" t="s">
        <v>24716</v>
      </c>
      <c r="H4922" s="262" t="s">
        <v>10888</v>
      </c>
      <c r="I4922" s="263" t="s">
        <v>738</v>
      </c>
      <c r="J4922" s="264" t="s">
        <v>24715</v>
      </c>
      <c r="K4922" s="264" t="s">
        <v>7561</v>
      </c>
    </row>
    <row r="4923" spans="1:11" ht="25.5" x14ac:dyDescent="0.2">
      <c r="A4923" s="261">
        <v>88420</v>
      </c>
      <c r="B4923" s="262" t="s">
        <v>10889</v>
      </c>
      <c r="C4923" s="263" t="s">
        <v>738</v>
      </c>
      <c r="D4923" s="264" t="s">
        <v>24717</v>
      </c>
      <c r="F4923" s="266"/>
      <c r="G4923" s="261" t="s">
        <v>24718</v>
      </c>
      <c r="H4923" s="262" t="s">
        <v>10889</v>
      </c>
      <c r="I4923" s="263" t="s">
        <v>738</v>
      </c>
      <c r="J4923" s="264" t="s">
        <v>24717</v>
      </c>
      <c r="K4923" s="264" t="s">
        <v>9364</v>
      </c>
    </row>
    <row r="4924" spans="1:11" ht="25.5" x14ac:dyDescent="0.2">
      <c r="A4924" s="261">
        <v>88421</v>
      </c>
      <c r="B4924" s="262" t="s">
        <v>10890</v>
      </c>
      <c r="C4924" s="263" t="s">
        <v>738</v>
      </c>
      <c r="D4924" s="264" t="s">
        <v>20955</v>
      </c>
      <c r="F4924" s="266"/>
      <c r="G4924" s="261" t="s">
        <v>24719</v>
      </c>
      <c r="H4924" s="262" t="s">
        <v>10890</v>
      </c>
      <c r="I4924" s="263" t="s">
        <v>738</v>
      </c>
      <c r="J4924" s="264" t="s">
        <v>20955</v>
      </c>
      <c r="K4924" s="264" t="s">
        <v>24720</v>
      </c>
    </row>
    <row r="4925" spans="1:11" ht="25.5" x14ac:dyDescent="0.2">
      <c r="A4925" s="261">
        <v>88423</v>
      </c>
      <c r="B4925" s="262" t="s">
        <v>10891</v>
      </c>
      <c r="C4925" s="263" t="s">
        <v>738</v>
      </c>
      <c r="D4925" s="264" t="s">
        <v>9248</v>
      </c>
      <c r="F4925" s="266"/>
      <c r="G4925" s="261" t="s">
        <v>24721</v>
      </c>
      <c r="H4925" s="262" t="s">
        <v>10891</v>
      </c>
      <c r="I4925" s="263" t="s">
        <v>738</v>
      </c>
      <c r="J4925" s="264" t="s">
        <v>9248</v>
      </c>
      <c r="K4925" s="264" t="s">
        <v>13035</v>
      </c>
    </row>
    <row r="4926" spans="1:11" ht="25.5" x14ac:dyDescent="0.2">
      <c r="A4926" s="261">
        <v>88424</v>
      </c>
      <c r="B4926" s="262" t="s">
        <v>10892</v>
      </c>
      <c r="C4926" s="263" t="s">
        <v>738</v>
      </c>
      <c r="D4926" s="264" t="s">
        <v>13588</v>
      </c>
      <c r="F4926" s="266"/>
      <c r="G4926" s="261" t="s">
        <v>24722</v>
      </c>
      <c r="H4926" s="262" t="s">
        <v>10892</v>
      </c>
      <c r="I4926" s="263" t="s">
        <v>738</v>
      </c>
      <c r="J4926" s="264" t="s">
        <v>13588</v>
      </c>
      <c r="K4926" s="264" t="s">
        <v>22068</v>
      </c>
    </row>
    <row r="4927" spans="1:11" ht="25.5" x14ac:dyDescent="0.2">
      <c r="A4927" s="261">
        <v>88426</v>
      </c>
      <c r="B4927" s="262" t="s">
        <v>10893</v>
      </c>
      <c r="C4927" s="263" t="s">
        <v>738</v>
      </c>
      <c r="D4927" s="264" t="s">
        <v>9729</v>
      </c>
      <c r="F4927" s="266"/>
      <c r="G4927" s="261" t="s">
        <v>24723</v>
      </c>
      <c r="H4927" s="262" t="s">
        <v>10893</v>
      </c>
      <c r="I4927" s="263" t="s">
        <v>738</v>
      </c>
      <c r="J4927" s="264" t="s">
        <v>9729</v>
      </c>
      <c r="K4927" s="264" t="s">
        <v>21954</v>
      </c>
    </row>
    <row r="4928" spans="1:11" ht="25.5" x14ac:dyDescent="0.2">
      <c r="A4928" s="261">
        <v>88428</v>
      </c>
      <c r="B4928" s="262" t="s">
        <v>10894</v>
      </c>
      <c r="C4928" s="263" t="s">
        <v>738</v>
      </c>
      <c r="D4928" s="264" t="s">
        <v>11862</v>
      </c>
      <c r="F4928" s="266"/>
      <c r="G4928" s="261" t="s">
        <v>24724</v>
      </c>
      <c r="H4928" s="262" t="s">
        <v>10894</v>
      </c>
      <c r="I4928" s="263" t="s">
        <v>738</v>
      </c>
      <c r="J4928" s="264" t="s">
        <v>11862</v>
      </c>
      <c r="K4928" s="264" t="s">
        <v>20948</v>
      </c>
    </row>
    <row r="4929" spans="1:11" ht="25.5" x14ac:dyDescent="0.2">
      <c r="A4929" s="261">
        <v>88429</v>
      </c>
      <c r="B4929" s="262" t="s">
        <v>10895</v>
      </c>
      <c r="C4929" s="263" t="s">
        <v>738</v>
      </c>
      <c r="D4929" s="264" t="s">
        <v>24725</v>
      </c>
      <c r="F4929" s="266"/>
      <c r="G4929" s="261" t="s">
        <v>24726</v>
      </c>
      <c r="H4929" s="262" t="s">
        <v>10895</v>
      </c>
      <c r="I4929" s="263" t="s">
        <v>738</v>
      </c>
      <c r="J4929" s="264" t="s">
        <v>24725</v>
      </c>
      <c r="K4929" s="264" t="s">
        <v>11400</v>
      </c>
    </row>
    <row r="4930" spans="1:11" ht="25.5" x14ac:dyDescent="0.2">
      <c r="A4930" s="261">
        <v>88431</v>
      </c>
      <c r="B4930" s="262" t="s">
        <v>10896</v>
      </c>
      <c r="C4930" s="263" t="s">
        <v>738</v>
      </c>
      <c r="D4930" s="264" t="s">
        <v>6789</v>
      </c>
      <c r="F4930" s="266"/>
      <c r="G4930" s="261" t="s">
        <v>24727</v>
      </c>
      <c r="H4930" s="262" t="s">
        <v>10896</v>
      </c>
      <c r="I4930" s="263" t="s">
        <v>738</v>
      </c>
      <c r="J4930" s="264" t="s">
        <v>6789</v>
      </c>
      <c r="K4930" s="264" t="s">
        <v>20838</v>
      </c>
    </row>
    <row r="4931" spans="1:11" ht="25.5" x14ac:dyDescent="0.2">
      <c r="A4931" s="261">
        <v>88432</v>
      </c>
      <c r="B4931" s="262" t="s">
        <v>10897</v>
      </c>
      <c r="C4931" s="263" t="s">
        <v>738</v>
      </c>
      <c r="D4931" s="264" t="s">
        <v>24728</v>
      </c>
      <c r="F4931" s="266"/>
      <c r="G4931" s="261" t="s">
        <v>24729</v>
      </c>
      <c r="H4931" s="262" t="s">
        <v>10897</v>
      </c>
      <c r="I4931" s="263" t="s">
        <v>738</v>
      </c>
      <c r="J4931" s="264" t="s">
        <v>24728</v>
      </c>
      <c r="K4931" s="264" t="s">
        <v>9617</v>
      </c>
    </row>
    <row r="4932" spans="1:11" ht="12.75" x14ac:dyDescent="0.2">
      <c r="A4932" s="261">
        <v>88482</v>
      </c>
      <c r="B4932" s="262" t="s">
        <v>10898</v>
      </c>
      <c r="C4932" s="263" t="s">
        <v>738</v>
      </c>
      <c r="D4932" s="264" t="s">
        <v>10496</v>
      </c>
      <c r="F4932" s="266"/>
      <c r="G4932" s="261" t="s">
        <v>24730</v>
      </c>
      <c r="H4932" s="262" t="s">
        <v>10898</v>
      </c>
      <c r="I4932" s="263" t="s">
        <v>738</v>
      </c>
      <c r="J4932" s="264" t="s">
        <v>10496</v>
      </c>
      <c r="K4932" s="264" t="s">
        <v>12501</v>
      </c>
    </row>
    <row r="4933" spans="1:11" ht="12.75" x14ac:dyDescent="0.2">
      <c r="A4933" s="261">
        <v>88483</v>
      </c>
      <c r="B4933" s="262" t="s">
        <v>10900</v>
      </c>
      <c r="C4933" s="263" t="s">
        <v>738</v>
      </c>
      <c r="D4933" s="264" t="s">
        <v>12681</v>
      </c>
      <c r="F4933" s="266"/>
      <c r="G4933" s="261" t="s">
        <v>24731</v>
      </c>
      <c r="H4933" s="262" t="s">
        <v>10900</v>
      </c>
      <c r="I4933" s="263" t="s">
        <v>738</v>
      </c>
      <c r="J4933" s="264" t="s">
        <v>12681</v>
      </c>
      <c r="K4933" s="264" t="s">
        <v>12720</v>
      </c>
    </row>
    <row r="4934" spans="1:11" ht="12.75" x14ac:dyDescent="0.2">
      <c r="A4934" s="261">
        <v>88484</v>
      </c>
      <c r="B4934" s="262" t="s">
        <v>10901</v>
      </c>
      <c r="C4934" s="263" t="s">
        <v>738</v>
      </c>
      <c r="D4934" s="264" t="s">
        <v>5460</v>
      </c>
      <c r="F4934" s="266"/>
      <c r="G4934" s="261" t="s">
        <v>24732</v>
      </c>
      <c r="H4934" s="262" t="s">
        <v>10901</v>
      </c>
      <c r="I4934" s="263" t="s">
        <v>738</v>
      </c>
      <c r="J4934" s="264" t="s">
        <v>5460</v>
      </c>
      <c r="K4934" s="264" t="s">
        <v>14406</v>
      </c>
    </row>
    <row r="4935" spans="1:11" ht="12.75" x14ac:dyDescent="0.2">
      <c r="A4935" s="261">
        <v>88485</v>
      </c>
      <c r="B4935" s="262" t="s">
        <v>10902</v>
      </c>
      <c r="C4935" s="263" t="s">
        <v>738</v>
      </c>
      <c r="D4935" s="264" t="s">
        <v>5297</v>
      </c>
      <c r="F4935" s="266"/>
      <c r="G4935" s="261" t="s">
        <v>24733</v>
      </c>
      <c r="H4935" s="262" t="s">
        <v>10902</v>
      </c>
      <c r="I4935" s="263" t="s">
        <v>738</v>
      </c>
      <c r="J4935" s="264" t="s">
        <v>5297</v>
      </c>
      <c r="K4935" s="264" t="s">
        <v>7622</v>
      </c>
    </row>
    <row r="4936" spans="1:11" ht="12.75" x14ac:dyDescent="0.2">
      <c r="A4936" s="261">
        <v>88486</v>
      </c>
      <c r="B4936" s="262" t="s">
        <v>10904</v>
      </c>
      <c r="C4936" s="263" t="s">
        <v>738</v>
      </c>
      <c r="D4936" s="264" t="s">
        <v>5302</v>
      </c>
      <c r="F4936" s="266"/>
      <c r="G4936" s="261" t="s">
        <v>24734</v>
      </c>
      <c r="H4936" s="262" t="s">
        <v>10904</v>
      </c>
      <c r="I4936" s="263" t="s">
        <v>738</v>
      </c>
      <c r="J4936" s="264" t="s">
        <v>5302</v>
      </c>
      <c r="K4936" s="264" t="s">
        <v>4539</v>
      </c>
    </row>
    <row r="4937" spans="1:11" ht="12.75" x14ac:dyDescent="0.2">
      <c r="A4937" s="261">
        <v>88487</v>
      </c>
      <c r="B4937" s="262" t="s">
        <v>10905</v>
      </c>
      <c r="C4937" s="263" t="s">
        <v>738</v>
      </c>
      <c r="D4937" s="264" t="s">
        <v>14131</v>
      </c>
      <c r="F4937" s="266"/>
      <c r="G4937" s="261" t="s">
        <v>24735</v>
      </c>
      <c r="H4937" s="262" t="s">
        <v>10905</v>
      </c>
      <c r="I4937" s="263" t="s">
        <v>738</v>
      </c>
      <c r="J4937" s="264" t="s">
        <v>14131</v>
      </c>
      <c r="K4937" s="264" t="s">
        <v>12469</v>
      </c>
    </row>
    <row r="4938" spans="1:11" ht="12.75" x14ac:dyDescent="0.2">
      <c r="A4938" s="261">
        <v>88488</v>
      </c>
      <c r="B4938" s="262" t="s">
        <v>10906</v>
      </c>
      <c r="C4938" s="263" t="s">
        <v>738</v>
      </c>
      <c r="D4938" s="264" t="s">
        <v>22916</v>
      </c>
      <c r="F4938" s="266"/>
      <c r="G4938" s="261" t="s">
        <v>24736</v>
      </c>
      <c r="H4938" s="262" t="s">
        <v>10906</v>
      </c>
      <c r="I4938" s="263" t="s">
        <v>738</v>
      </c>
      <c r="J4938" s="264" t="s">
        <v>22916</v>
      </c>
      <c r="K4938" s="264" t="s">
        <v>8715</v>
      </c>
    </row>
    <row r="4939" spans="1:11" ht="12.75" x14ac:dyDescent="0.2">
      <c r="A4939" s="261">
        <v>88489</v>
      </c>
      <c r="B4939" s="262" t="s">
        <v>10907</v>
      </c>
      <c r="C4939" s="263" t="s">
        <v>738</v>
      </c>
      <c r="D4939" s="264" t="s">
        <v>5131</v>
      </c>
      <c r="F4939" s="266"/>
      <c r="G4939" s="261" t="s">
        <v>24737</v>
      </c>
      <c r="H4939" s="262" t="s">
        <v>10907</v>
      </c>
      <c r="I4939" s="263" t="s">
        <v>738</v>
      </c>
      <c r="J4939" s="264" t="s">
        <v>5131</v>
      </c>
      <c r="K4939" s="264" t="s">
        <v>4193</v>
      </c>
    </row>
    <row r="4940" spans="1:11" ht="12.75" x14ac:dyDescent="0.2">
      <c r="A4940" s="261">
        <v>88490</v>
      </c>
      <c r="B4940" s="262" t="s">
        <v>10909</v>
      </c>
      <c r="C4940" s="263" t="s">
        <v>738</v>
      </c>
      <c r="D4940" s="264" t="s">
        <v>4352</v>
      </c>
      <c r="F4940" s="266"/>
      <c r="G4940" s="261" t="s">
        <v>24738</v>
      </c>
      <c r="H4940" s="262" t="s">
        <v>10909</v>
      </c>
      <c r="I4940" s="263" t="s">
        <v>738</v>
      </c>
      <c r="J4940" s="264" t="s">
        <v>4352</v>
      </c>
      <c r="K4940" s="264" t="s">
        <v>9104</v>
      </c>
    </row>
    <row r="4941" spans="1:11" ht="12.75" x14ac:dyDescent="0.2">
      <c r="A4941" s="261">
        <v>88491</v>
      </c>
      <c r="B4941" s="262" t="s">
        <v>10910</v>
      </c>
      <c r="C4941" s="263" t="s">
        <v>738</v>
      </c>
      <c r="D4941" s="264" t="s">
        <v>20097</v>
      </c>
      <c r="F4941" s="266"/>
      <c r="G4941" s="261" t="s">
        <v>24739</v>
      </c>
      <c r="H4941" s="262" t="s">
        <v>10910</v>
      </c>
      <c r="I4941" s="263" t="s">
        <v>738</v>
      </c>
      <c r="J4941" s="264" t="s">
        <v>20097</v>
      </c>
      <c r="K4941" s="264" t="s">
        <v>16149</v>
      </c>
    </row>
    <row r="4942" spans="1:11" ht="12.75" x14ac:dyDescent="0.2">
      <c r="A4942" s="261">
        <v>88492</v>
      </c>
      <c r="B4942" s="262" t="s">
        <v>10911</v>
      </c>
      <c r="C4942" s="263" t="s">
        <v>738</v>
      </c>
      <c r="D4942" s="264" t="s">
        <v>20013</v>
      </c>
      <c r="F4942" s="266"/>
      <c r="G4942" s="261" t="s">
        <v>24740</v>
      </c>
      <c r="H4942" s="262" t="s">
        <v>10911</v>
      </c>
      <c r="I4942" s="263" t="s">
        <v>738</v>
      </c>
      <c r="J4942" s="264" t="s">
        <v>20013</v>
      </c>
      <c r="K4942" s="264" t="s">
        <v>8406</v>
      </c>
    </row>
    <row r="4943" spans="1:11" ht="25.5" x14ac:dyDescent="0.2">
      <c r="A4943" s="261">
        <v>88493</v>
      </c>
      <c r="B4943" s="262" t="s">
        <v>10912</v>
      </c>
      <c r="C4943" s="263" t="s">
        <v>738</v>
      </c>
      <c r="D4943" s="264" t="s">
        <v>10263</v>
      </c>
      <c r="F4943" s="266"/>
      <c r="G4943" s="267" t="s">
        <v>24741</v>
      </c>
      <c r="H4943" s="262" t="s">
        <v>10912</v>
      </c>
      <c r="I4943" s="263" t="s">
        <v>738</v>
      </c>
      <c r="J4943" s="264" t="s">
        <v>10263</v>
      </c>
      <c r="K4943" s="264" t="s">
        <v>5541</v>
      </c>
    </row>
    <row r="4944" spans="1:11" ht="12.75" x14ac:dyDescent="0.2">
      <c r="A4944" s="261">
        <v>88494</v>
      </c>
      <c r="B4944" s="262" t="s">
        <v>10914</v>
      </c>
      <c r="C4944" s="263" t="s">
        <v>738</v>
      </c>
      <c r="D4944" s="264" t="s">
        <v>4765</v>
      </c>
      <c r="F4944" s="266"/>
      <c r="G4944" s="267" t="s">
        <v>24742</v>
      </c>
      <c r="H4944" s="262" t="s">
        <v>10914</v>
      </c>
      <c r="I4944" s="263" t="s">
        <v>738</v>
      </c>
      <c r="J4944" s="264" t="s">
        <v>4765</v>
      </c>
      <c r="K4944" s="264" t="s">
        <v>24743</v>
      </c>
    </row>
    <row r="4945" spans="1:11" ht="12.75" x14ac:dyDescent="0.2">
      <c r="A4945" s="261">
        <v>88495</v>
      </c>
      <c r="B4945" s="262" t="s">
        <v>10916</v>
      </c>
      <c r="C4945" s="263" t="s">
        <v>738</v>
      </c>
      <c r="D4945" s="264" t="s">
        <v>7207</v>
      </c>
      <c r="F4945" s="266"/>
      <c r="G4945" s="267" t="s">
        <v>24744</v>
      </c>
      <c r="H4945" s="262" t="s">
        <v>10916</v>
      </c>
      <c r="I4945" s="263" t="s">
        <v>738</v>
      </c>
      <c r="J4945" s="264" t="s">
        <v>7207</v>
      </c>
      <c r="K4945" s="264" t="s">
        <v>9017</v>
      </c>
    </row>
    <row r="4946" spans="1:11" ht="12.75" x14ac:dyDescent="0.2">
      <c r="A4946" s="261">
        <v>88496</v>
      </c>
      <c r="B4946" s="262" t="s">
        <v>10917</v>
      </c>
      <c r="C4946" s="263" t="s">
        <v>738</v>
      </c>
      <c r="D4946" s="264" t="s">
        <v>21712</v>
      </c>
      <c r="F4946" s="266"/>
      <c r="G4946" s="261" t="s">
        <v>24745</v>
      </c>
      <c r="H4946" s="262" t="s">
        <v>10917</v>
      </c>
      <c r="I4946" s="263" t="s">
        <v>738</v>
      </c>
      <c r="J4946" s="264" t="s">
        <v>21712</v>
      </c>
      <c r="K4946" s="264" t="s">
        <v>23071</v>
      </c>
    </row>
    <row r="4947" spans="1:11" ht="12.75" x14ac:dyDescent="0.2">
      <c r="A4947" s="261">
        <v>88497</v>
      </c>
      <c r="B4947" s="262" t="s">
        <v>10918</v>
      </c>
      <c r="C4947" s="263" t="s">
        <v>738</v>
      </c>
      <c r="D4947" s="264" t="s">
        <v>14090</v>
      </c>
      <c r="F4947" s="266"/>
      <c r="G4947" s="261" t="s">
        <v>24746</v>
      </c>
      <c r="H4947" s="262" t="s">
        <v>10918</v>
      </c>
      <c r="I4947" s="263" t="s">
        <v>738</v>
      </c>
      <c r="J4947" s="264" t="s">
        <v>14090</v>
      </c>
      <c r="K4947" s="264" t="s">
        <v>9025</v>
      </c>
    </row>
    <row r="4948" spans="1:11" ht="12.75" x14ac:dyDescent="0.2">
      <c r="A4948" s="261">
        <v>95305</v>
      </c>
      <c r="B4948" s="262" t="s">
        <v>10919</v>
      </c>
      <c r="C4948" s="263" t="s">
        <v>738</v>
      </c>
      <c r="D4948" s="264" t="s">
        <v>7578</v>
      </c>
      <c r="F4948" s="266"/>
      <c r="G4948" s="267" t="s">
        <v>24747</v>
      </c>
      <c r="H4948" s="262" t="s">
        <v>10919</v>
      </c>
      <c r="I4948" s="263" t="s">
        <v>738</v>
      </c>
      <c r="J4948" s="264" t="s">
        <v>7578</v>
      </c>
      <c r="K4948" s="264" t="s">
        <v>11718</v>
      </c>
    </row>
    <row r="4949" spans="1:11" ht="12.75" x14ac:dyDescent="0.2">
      <c r="A4949" s="261">
        <v>95306</v>
      </c>
      <c r="B4949" s="262" t="s">
        <v>10920</v>
      </c>
      <c r="C4949" s="263" t="s">
        <v>738</v>
      </c>
      <c r="D4949" s="264" t="s">
        <v>8610</v>
      </c>
      <c r="F4949" s="266"/>
      <c r="G4949" s="261" t="s">
        <v>24748</v>
      </c>
      <c r="H4949" s="262" t="s">
        <v>10920</v>
      </c>
      <c r="I4949" s="263" t="s">
        <v>738</v>
      </c>
      <c r="J4949" s="264" t="s">
        <v>8610</v>
      </c>
      <c r="K4949" s="264" t="s">
        <v>13306</v>
      </c>
    </row>
    <row r="4950" spans="1:11" ht="25.5" x14ac:dyDescent="0.2">
      <c r="A4950" s="261">
        <v>95622</v>
      </c>
      <c r="B4950" s="262" t="s">
        <v>10921</v>
      </c>
      <c r="C4950" s="263" t="s">
        <v>738</v>
      </c>
      <c r="D4950" s="264" t="s">
        <v>24749</v>
      </c>
      <c r="F4950" s="266"/>
      <c r="G4950" s="261" t="s">
        <v>24750</v>
      </c>
      <c r="H4950" s="262" t="s">
        <v>10921</v>
      </c>
      <c r="I4950" s="263" t="s">
        <v>738</v>
      </c>
      <c r="J4950" s="264" t="s">
        <v>24749</v>
      </c>
      <c r="K4950" s="264" t="s">
        <v>5762</v>
      </c>
    </row>
    <row r="4951" spans="1:11" ht="25.5" x14ac:dyDescent="0.2">
      <c r="A4951" s="261">
        <v>95623</v>
      </c>
      <c r="B4951" s="262" t="s">
        <v>10922</v>
      </c>
      <c r="C4951" s="263" t="s">
        <v>738</v>
      </c>
      <c r="D4951" s="264" t="s">
        <v>5594</v>
      </c>
      <c r="F4951" s="266"/>
      <c r="G4951" s="261" t="s">
        <v>24751</v>
      </c>
      <c r="H4951" s="262" t="s">
        <v>10922</v>
      </c>
      <c r="I4951" s="263" t="s">
        <v>738</v>
      </c>
      <c r="J4951" s="264" t="s">
        <v>5594</v>
      </c>
      <c r="K4951" s="264" t="s">
        <v>8180</v>
      </c>
    </row>
    <row r="4952" spans="1:11" ht="25.5" x14ac:dyDescent="0.2">
      <c r="A4952" s="261">
        <v>95624</v>
      </c>
      <c r="B4952" s="262" t="s">
        <v>10923</v>
      </c>
      <c r="C4952" s="263" t="s">
        <v>738</v>
      </c>
      <c r="D4952" s="264" t="s">
        <v>20532</v>
      </c>
      <c r="F4952" s="266"/>
      <c r="G4952" s="261" t="s">
        <v>24752</v>
      </c>
      <c r="H4952" s="262" t="s">
        <v>10923</v>
      </c>
      <c r="I4952" s="263" t="s">
        <v>738</v>
      </c>
      <c r="J4952" s="264" t="s">
        <v>20532</v>
      </c>
      <c r="K4952" s="264" t="s">
        <v>14556</v>
      </c>
    </row>
    <row r="4953" spans="1:11" ht="25.5" x14ac:dyDescent="0.2">
      <c r="A4953" s="261">
        <v>95625</v>
      </c>
      <c r="B4953" s="262" t="s">
        <v>10925</v>
      </c>
      <c r="C4953" s="263" t="s">
        <v>738</v>
      </c>
      <c r="D4953" s="264" t="s">
        <v>12563</v>
      </c>
      <c r="F4953" s="266"/>
      <c r="G4953" s="261" t="s">
        <v>24753</v>
      </c>
      <c r="H4953" s="262" t="s">
        <v>10925</v>
      </c>
      <c r="I4953" s="263" t="s">
        <v>738</v>
      </c>
      <c r="J4953" s="264" t="s">
        <v>12563</v>
      </c>
      <c r="K4953" s="264" t="s">
        <v>8444</v>
      </c>
    </row>
    <row r="4954" spans="1:11" ht="25.5" x14ac:dyDescent="0.2">
      <c r="A4954" s="261">
        <v>95626</v>
      </c>
      <c r="B4954" s="262" t="s">
        <v>10926</v>
      </c>
      <c r="C4954" s="263" t="s">
        <v>738</v>
      </c>
      <c r="D4954" s="264" t="s">
        <v>4423</v>
      </c>
      <c r="F4954" s="266"/>
      <c r="G4954" s="261" t="s">
        <v>24754</v>
      </c>
      <c r="H4954" s="262" t="s">
        <v>10926</v>
      </c>
      <c r="I4954" s="263" t="s">
        <v>738</v>
      </c>
      <c r="J4954" s="264" t="s">
        <v>4423</v>
      </c>
      <c r="K4954" s="264" t="s">
        <v>14135</v>
      </c>
    </row>
    <row r="4955" spans="1:11" ht="25.5" x14ac:dyDescent="0.2">
      <c r="A4955" s="261">
        <v>96126</v>
      </c>
      <c r="B4955" s="262" t="s">
        <v>10927</v>
      </c>
      <c r="C4955" s="263" t="s">
        <v>738</v>
      </c>
      <c r="D4955" s="264" t="s">
        <v>11948</v>
      </c>
      <c r="F4955" s="266"/>
      <c r="G4955" s="261" t="s">
        <v>24755</v>
      </c>
      <c r="H4955" s="262" t="s">
        <v>10927</v>
      </c>
      <c r="I4955" s="263" t="s">
        <v>738</v>
      </c>
      <c r="J4955" s="264" t="s">
        <v>11948</v>
      </c>
      <c r="K4955" s="264" t="s">
        <v>9390</v>
      </c>
    </row>
    <row r="4956" spans="1:11" ht="25.5" x14ac:dyDescent="0.2">
      <c r="A4956" s="261">
        <v>96127</v>
      </c>
      <c r="B4956" s="262" t="s">
        <v>10929</v>
      </c>
      <c r="C4956" s="263" t="s">
        <v>738</v>
      </c>
      <c r="D4956" s="264" t="s">
        <v>5863</v>
      </c>
      <c r="F4956" s="266"/>
      <c r="G4956" s="261" t="s">
        <v>24756</v>
      </c>
      <c r="H4956" s="262" t="s">
        <v>10929</v>
      </c>
      <c r="I4956" s="263" t="s">
        <v>738</v>
      </c>
      <c r="J4956" s="264" t="s">
        <v>5863</v>
      </c>
      <c r="K4956" s="264" t="s">
        <v>20498</v>
      </c>
    </row>
    <row r="4957" spans="1:11" ht="25.5" x14ac:dyDescent="0.2">
      <c r="A4957" s="261">
        <v>96128</v>
      </c>
      <c r="B4957" s="262" t="s">
        <v>10930</v>
      </c>
      <c r="C4957" s="263" t="s">
        <v>738</v>
      </c>
      <c r="D4957" s="264" t="s">
        <v>8672</v>
      </c>
      <c r="F4957" s="266"/>
      <c r="G4957" s="261" t="s">
        <v>24757</v>
      </c>
      <c r="H4957" s="262" t="s">
        <v>10930</v>
      </c>
      <c r="I4957" s="263" t="s">
        <v>738</v>
      </c>
      <c r="J4957" s="264" t="s">
        <v>8672</v>
      </c>
      <c r="K4957" s="264" t="s">
        <v>15142</v>
      </c>
    </row>
    <row r="4958" spans="1:11" ht="25.5" x14ac:dyDescent="0.2">
      <c r="A4958" s="261">
        <v>96129</v>
      </c>
      <c r="B4958" s="262" t="s">
        <v>10932</v>
      </c>
      <c r="C4958" s="263" t="s">
        <v>738</v>
      </c>
      <c r="D4958" s="264" t="s">
        <v>5345</v>
      </c>
      <c r="F4958" s="266"/>
      <c r="G4958" s="261" t="s">
        <v>24758</v>
      </c>
      <c r="H4958" s="262" t="s">
        <v>10932</v>
      </c>
      <c r="I4958" s="263" t="s">
        <v>738</v>
      </c>
      <c r="J4958" s="264" t="s">
        <v>5345</v>
      </c>
      <c r="K4958" s="264" t="s">
        <v>13574</v>
      </c>
    </row>
    <row r="4959" spans="1:11" ht="12.75" x14ac:dyDescent="0.2">
      <c r="A4959" s="261">
        <v>96130</v>
      </c>
      <c r="B4959" s="262" t="s">
        <v>10933</v>
      </c>
      <c r="C4959" s="263" t="s">
        <v>738</v>
      </c>
      <c r="D4959" s="264" t="s">
        <v>12540</v>
      </c>
      <c r="F4959" s="266"/>
      <c r="G4959" s="261" t="s">
        <v>24759</v>
      </c>
      <c r="H4959" s="262" t="s">
        <v>10933</v>
      </c>
      <c r="I4959" s="263" t="s">
        <v>738</v>
      </c>
      <c r="J4959" s="264" t="s">
        <v>12540</v>
      </c>
      <c r="K4959" s="264" t="s">
        <v>16620</v>
      </c>
    </row>
    <row r="4960" spans="1:11" ht="25.5" x14ac:dyDescent="0.2">
      <c r="A4960" s="261">
        <v>96131</v>
      </c>
      <c r="B4960" s="262" t="s">
        <v>10935</v>
      </c>
      <c r="C4960" s="263" t="s">
        <v>738</v>
      </c>
      <c r="D4960" s="264" t="s">
        <v>14414</v>
      </c>
      <c r="F4960" s="266"/>
      <c r="G4960" s="261" t="s">
        <v>24760</v>
      </c>
      <c r="H4960" s="262" t="s">
        <v>10935</v>
      </c>
      <c r="I4960" s="263" t="s">
        <v>738</v>
      </c>
      <c r="J4960" s="264" t="s">
        <v>14414</v>
      </c>
      <c r="K4960" s="264" t="s">
        <v>12969</v>
      </c>
    </row>
    <row r="4961" spans="1:11" ht="25.5" x14ac:dyDescent="0.2">
      <c r="A4961" s="261">
        <v>96132</v>
      </c>
      <c r="B4961" s="262" t="s">
        <v>10936</v>
      </c>
      <c r="C4961" s="263" t="s">
        <v>738</v>
      </c>
      <c r="D4961" s="264" t="s">
        <v>13952</v>
      </c>
      <c r="F4961" s="266"/>
      <c r="G4961" s="261" t="s">
        <v>24761</v>
      </c>
      <c r="H4961" s="262" t="s">
        <v>10936</v>
      </c>
      <c r="I4961" s="263" t="s">
        <v>738</v>
      </c>
      <c r="J4961" s="264" t="s">
        <v>13952</v>
      </c>
      <c r="K4961" s="264" t="s">
        <v>15004</v>
      </c>
    </row>
    <row r="4962" spans="1:11" ht="25.5" x14ac:dyDescent="0.2">
      <c r="A4962" s="261">
        <v>96133</v>
      </c>
      <c r="B4962" s="262" t="s">
        <v>10937</v>
      </c>
      <c r="C4962" s="263" t="s">
        <v>738</v>
      </c>
      <c r="D4962" s="264" t="s">
        <v>13217</v>
      </c>
      <c r="F4962" s="266"/>
      <c r="G4962" s="261" t="s">
        <v>24762</v>
      </c>
      <c r="H4962" s="262" t="s">
        <v>10937</v>
      </c>
      <c r="I4962" s="263" t="s">
        <v>738</v>
      </c>
      <c r="J4962" s="264" t="s">
        <v>13217</v>
      </c>
      <c r="K4962" s="264" t="s">
        <v>12781</v>
      </c>
    </row>
    <row r="4963" spans="1:11" ht="25.5" x14ac:dyDescent="0.2">
      <c r="A4963" s="261">
        <v>96134</v>
      </c>
      <c r="B4963" s="262" t="s">
        <v>10938</v>
      </c>
      <c r="C4963" s="263" t="s">
        <v>738</v>
      </c>
      <c r="D4963" s="264" t="s">
        <v>13730</v>
      </c>
      <c r="F4963" s="266"/>
      <c r="G4963" s="261" t="s">
        <v>24763</v>
      </c>
      <c r="H4963" s="262" t="s">
        <v>10938</v>
      </c>
      <c r="I4963" s="263" t="s">
        <v>738</v>
      </c>
      <c r="J4963" s="264" t="s">
        <v>13730</v>
      </c>
      <c r="K4963" s="264" t="s">
        <v>24764</v>
      </c>
    </row>
    <row r="4964" spans="1:11" ht="25.5" x14ac:dyDescent="0.2">
      <c r="A4964" s="261">
        <v>96135</v>
      </c>
      <c r="B4964" s="262" t="s">
        <v>10939</v>
      </c>
      <c r="C4964" s="263" t="s">
        <v>738</v>
      </c>
      <c r="D4964" s="264" t="s">
        <v>16187</v>
      </c>
      <c r="F4964" s="266"/>
      <c r="G4964" s="261" t="s">
        <v>24765</v>
      </c>
      <c r="H4964" s="262" t="s">
        <v>10939</v>
      </c>
      <c r="I4964" s="263" t="s">
        <v>738</v>
      </c>
      <c r="J4964" s="264" t="s">
        <v>16187</v>
      </c>
      <c r="K4964" s="264" t="s">
        <v>23228</v>
      </c>
    </row>
    <row r="4965" spans="1:11" ht="12.75" x14ac:dyDescent="0.2">
      <c r="A4965" s="261">
        <v>79460</v>
      </c>
      <c r="B4965" s="262" t="s">
        <v>10940</v>
      </c>
      <c r="C4965" s="263" t="s">
        <v>738</v>
      </c>
      <c r="D4965" s="264" t="s">
        <v>24766</v>
      </c>
      <c r="F4965" s="266"/>
      <c r="G4965" s="261" t="s">
        <v>24767</v>
      </c>
      <c r="H4965" s="262" t="s">
        <v>10940</v>
      </c>
      <c r="I4965" s="263" t="s">
        <v>738</v>
      </c>
      <c r="J4965" s="264" t="s">
        <v>24766</v>
      </c>
      <c r="K4965" s="264" t="s">
        <v>8000</v>
      </c>
    </row>
    <row r="4966" spans="1:11" ht="12.75" x14ac:dyDescent="0.2">
      <c r="A4966" s="261">
        <v>79465</v>
      </c>
      <c r="B4966" s="262" t="s">
        <v>10942</v>
      </c>
      <c r="C4966" s="263" t="s">
        <v>738</v>
      </c>
      <c r="D4966" s="264" t="s">
        <v>14630</v>
      </c>
      <c r="F4966" s="266"/>
      <c r="G4966" s="267" t="s">
        <v>24768</v>
      </c>
      <c r="H4966" s="262" t="s">
        <v>10942</v>
      </c>
      <c r="I4966" s="263" t="s">
        <v>738</v>
      </c>
      <c r="J4966" s="264" t="s">
        <v>14630</v>
      </c>
      <c r="K4966" s="264" t="s">
        <v>14610</v>
      </c>
    </row>
    <row r="4967" spans="1:11" ht="12.75" x14ac:dyDescent="0.2">
      <c r="A4967" s="268" t="s">
        <v>10943</v>
      </c>
      <c r="B4967" s="262" t="s">
        <v>10944</v>
      </c>
      <c r="C4967" s="263" t="s">
        <v>738</v>
      </c>
      <c r="D4967" s="264" t="s">
        <v>13927</v>
      </c>
      <c r="F4967" s="266"/>
      <c r="G4967" s="267" t="s">
        <v>10943</v>
      </c>
      <c r="H4967" s="262" t="s">
        <v>10944</v>
      </c>
      <c r="I4967" s="263" t="s">
        <v>738</v>
      </c>
      <c r="J4967" s="264" t="s">
        <v>13927</v>
      </c>
      <c r="K4967" s="264" t="s">
        <v>13775</v>
      </c>
    </row>
    <row r="4968" spans="1:11" ht="12.75" x14ac:dyDescent="0.2">
      <c r="A4968" s="261">
        <v>84647</v>
      </c>
      <c r="B4968" s="262" t="s">
        <v>10945</v>
      </c>
      <c r="C4968" s="263" t="s">
        <v>738</v>
      </c>
      <c r="D4968" s="264" t="s">
        <v>24520</v>
      </c>
      <c r="F4968" s="266"/>
      <c r="G4968" s="261" t="s">
        <v>24769</v>
      </c>
      <c r="H4968" s="262" t="s">
        <v>10945</v>
      </c>
      <c r="I4968" s="263" t="s">
        <v>738</v>
      </c>
      <c r="J4968" s="264" t="s">
        <v>24520</v>
      </c>
      <c r="K4968" s="264" t="s">
        <v>24770</v>
      </c>
    </row>
    <row r="4969" spans="1:11" ht="12.75" x14ac:dyDescent="0.2">
      <c r="A4969" s="261">
        <v>84656</v>
      </c>
      <c r="B4969" s="262" t="s">
        <v>10946</v>
      </c>
      <c r="C4969" s="263" t="s">
        <v>738</v>
      </c>
      <c r="D4969" s="264" t="s">
        <v>4302</v>
      </c>
      <c r="F4969" s="266"/>
      <c r="G4969" s="267" t="s">
        <v>24771</v>
      </c>
      <c r="H4969" s="262" t="s">
        <v>10946</v>
      </c>
      <c r="I4969" s="263" t="s">
        <v>738</v>
      </c>
      <c r="J4969" s="264" t="s">
        <v>4302</v>
      </c>
      <c r="K4969" s="264" t="s">
        <v>14304</v>
      </c>
    </row>
    <row r="4970" spans="1:11" ht="12.75" x14ac:dyDescent="0.2">
      <c r="A4970" s="261">
        <v>84677</v>
      </c>
      <c r="B4970" s="262" t="s">
        <v>10948</v>
      </c>
      <c r="C4970" s="263" t="s">
        <v>738</v>
      </c>
      <c r="D4970" s="264" t="s">
        <v>8539</v>
      </c>
      <c r="F4970" s="266"/>
      <c r="G4970" s="261" t="s">
        <v>24772</v>
      </c>
      <c r="H4970" s="262" t="s">
        <v>10948</v>
      </c>
      <c r="I4970" s="263" t="s">
        <v>738</v>
      </c>
      <c r="J4970" s="264" t="s">
        <v>8539</v>
      </c>
      <c r="K4970" s="264" t="s">
        <v>9106</v>
      </c>
    </row>
    <row r="4971" spans="1:11" ht="12.75" x14ac:dyDescent="0.2">
      <c r="A4971" s="261">
        <v>84678</v>
      </c>
      <c r="B4971" s="262" t="s">
        <v>10950</v>
      </c>
      <c r="C4971" s="263" t="s">
        <v>738</v>
      </c>
      <c r="D4971" s="264" t="s">
        <v>14199</v>
      </c>
      <c r="F4971" s="266"/>
      <c r="G4971" s="261" t="s">
        <v>24773</v>
      </c>
      <c r="H4971" s="262" t="s">
        <v>10950</v>
      </c>
      <c r="I4971" s="263" t="s">
        <v>738</v>
      </c>
      <c r="J4971" s="264" t="s">
        <v>14199</v>
      </c>
      <c r="K4971" s="264" t="s">
        <v>5765</v>
      </c>
    </row>
    <row r="4972" spans="1:11" ht="12.75" x14ac:dyDescent="0.2">
      <c r="A4972" s="261">
        <v>6082</v>
      </c>
      <c r="B4972" s="262" t="s">
        <v>10951</v>
      </c>
      <c r="C4972" s="263" t="s">
        <v>738</v>
      </c>
      <c r="D4972" s="264" t="s">
        <v>13795</v>
      </c>
      <c r="F4972" s="266"/>
      <c r="G4972" s="261" t="s">
        <v>24774</v>
      </c>
      <c r="H4972" s="262" t="s">
        <v>10951</v>
      </c>
      <c r="I4972" s="263" t="s">
        <v>738</v>
      </c>
      <c r="J4972" s="264" t="s">
        <v>13795</v>
      </c>
      <c r="K4972" s="264" t="s">
        <v>24775</v>
      </c>
    </row>
    <row r="4973" spans="1:11" ht="12.75" x14ac:dyDescent="0.2">
      <c r="A4973" s="261">
        <v>40905</v>
      </c>
      <c r="B4973" s="262" t="s">
        <v>10952</v>
      </c>
      <c r="C4973" s="263" t="s">
        <v>738</v>
      </c>
      <c r="D4973" s="264" t="s">
        <v>22507</v>
      </c>
      <c r="F4973" s="266"/>
      <c r="G4973" s="261" t="s">
        <v>24776</v>
      </c>
      <c r="H4973" s="262" t="s">
        <v>10952</v>
      </c>
      <c r="I4973" s="263" t="s">
        <v>738</v>
      </c>
      <c r="J4973" s="264" t="s">
        <v>22507</v>
      </c>
      <c r="K4973" s="264" t="s">
        <v>7694</v>
      </c>
    </row>
    <row r="4974" spans="1:11" ht="12.75" x14ac:dyDescent="0.2">
      <c r="A4974" s="268" t="s">
        <v>10953</v>
      </c>
      <c r="B4974" s="262" t="s">
        <v>10954</v>
      </c>
      <c r="C4974" s="263" t="s">
        <v>738</v>
      </c>
      <c r="D4974" s="264" t="s">
        <v>17589</v>
      </c>
      <c r="F4974" s="266"/>
      <c r="G4974" s="261" t="s">
        <v>10953</v>
      </c>
      <c r="H4974" s="262" t="s">
        <v>10954</v>
      </c>
      <c r="I4974" s="263" t="s">
        <v>738</v>
      </c>
      <c r="J4974" s="264" t="s">
        <v>17589</v>
      </c>
      <c r="K4974" s="264" t="s">
        <v>24777</v>
      </c>
    </row>
    <row r="4975" spans="1:11" ht="12.75" x14ac:dyDescent="0.2">
      <c r="A4975" s="268" t="s">
        <v>10955</v>
      </c>
      <c r="B4975" s="262" t="s">
        <v>10956</v>
      </c>
      <c r="C4975" s="263" t="s">
        <v>738</v>
      </c>
      <c r="D4975" s="264" t="s">
        <v>5973</v>
      </c>
      <c r="F4975" s="266"/>
      <c r="G4975" s="261" t="s">
        <v>10955</v>
      </c>
      <c r="H4975" s="262" t="s">
        <v>10956</v>
      </c>
      <c r="I4975" s="263" t="s">
        <v>738</v>
      </c>
      <c r="J4975" s="264" t="s">
        <v>5973</v>
      </c>
      <c r="K4975" s="264" t="s">
        <v>13329</v>
      </c>
    </row>
    <row r="4976" spans="1:11" ht="12.75" x14ac:dyDescent="0.2">
      <c r="A4976" s="268" t="s">
        <v>10957</v>
      </c>
      <c r="B4976" s="262" t="s">
        <v>10958</v>
      </c>
      <c r="C4976" s="263" t="s">
        <v>738</v>
      </c>
      <c r="D4976" s="264" t="s">
        <v>19242</v>
      </c>
      <c r="F4976" s="266"/>
      <c r="G4976" s="261" t="s">
        <v>10957</v>
      </c>
      <c r="H4976" s="262" t="s">
        <v>10958</v>
      </c>
      <c r="I4976" s="263" t="s">
        <v>738</v>
      </c>
      <c r="J4976" s="264" t="s">
        <v>19242</v>
      </c>
      <c r="K4976" s="264" t="s">
        <v>22768</v>
      </c>
    </row>
    <row r="4977" spans="1:11" ht="12.75" x14ac:dyDescent="0.2">
      <c r="A4977" s="268" t="s">
        <v>10959</v>
      </c>
      <c r="B4977" s="262" t="s">
        <v>10960</v>
      </c>
      <c r="C4977" s="263" t="s">
        <v>738</v>
      </c>
      <c r="D4977" s="264" t="s">
        <v>12909</v>
      </c>
      <c r="F4977" s="266"/>
      <c r="G4977" s="261" t="s">
        <v>10959</v>
      </c>
      <c r="H4977" s="262" t="s">
        <v>10960</v>
      </c>
      <c r="I4977" s="263" t="s">
        <v>738</v>
      </c>
      <c r="J4977" s="264" t="s">
        <v>12909</v>
      </c>
      <c r="K4977" s="264" t="s">
        <v>13971</v>
      </c>
    </row>
    <row r="4978" spans="1:11" ht="12.75" x14ac:dyDescent="0.2">
      <c r="A4978" s="261">
        <v>79463</v>
      </c>
      <c r="B4978" s="262" t="s">
        <v>10961</v>
      </c>
      <c r="C4978" s="263" t="s">
        <v>738</v>
      </c>
      <c r="D4978" s="264" t="s">
        <v>24778</v>
      </c>
      <c r="F4978" s="266"/>
      <c r="G4978" s="261" t="s">
        <v>24779</v>
      </c>
      <c r="H4978" s="262" t="s">
        <v>10961</v>
      </c>
      <c r="I4978" s="263" t="s">
        <v>738</v>
      </c>
      <c r="J4978" s="264" t="s">
        <v>24778</v>
      </c>
      <c r="K4978" s="264" t="s">
        <v>7496</v>
      </c>
    </row>
    <row r="4979" spans="1:11" ht="12.75" x14ac:dyDescent="0.2">
      <c r="A4979" s="261">
        <v>79464</v>
      </c>
      <c r="B4979" s="262" t="s">
        <v>10962</v>
      </c>
      <c r="C4979" s="263" t="s">
        <v>738</v>
      </c>
      <c r="D4979" s="264" t="s">
        <v>22068</v>
      </c>
      <c r="F4979" s="266"/>
      <c r="G4979" s="261" t="s">
        <v>24780</v>
      </c>
      <c r="H4979" s="262" t="s">
        <v>10962</v>
      </c>
      <c r="I4979" s="263" t="s">
        <v>738</v>
      </c>
      <c r="J4979" s="264" t="s">
        <v>22068</v>
      </c>
      <c r="K4979" s="264" t="s">
        <v>9523</v>
      </c>
    </row>
    <row r="4980" spans="1:11" ht="12.75" x14ac:dyDescent="0.2">
      <c r="A4980" s="261">
        <v>79466</v>
      </c>
      <c r="B4980" s="262" t="s">
        <v>10963</v>
      </c>
      <c r="C4980" s="263" t="s">
        <v>738</v>
      </c>
      <c r="D4980" s="264" t="s">
        <v>21827</v>
      </c>
      <c r="F4980" s="266"/>
      <c r="G4980" s="261" t="s">
        <v>24781</v>
      </c>
      <c r="H4980" s="262" t="s">
        <v>10963</v>
      </c>
      <c r="I4980" s="263" t="s">
        <v>738</v>
      </c>
      <c r="J4980" s="264" t="s">
        <v>21827</v>
      </c>
      <c r="K4980" s="264" t="s">
        <v>4759</v>
      </c>
    </row>
    <row r="4981" spans="1:11" ht="12.75" x14ac:dyDescent="0.2">
      <c r="A4981" s="268" t="s">
        <v>10964</v>
      </c>
      <c r="B4981" s="262" t="s">
        <v>10965</v>
      </c>
      <c r="C4981" s="263" t="s">
        <v>738</v>
      </c>
      <c r="D4981" s="264" t="s">
        <v>14562</v>
      </c>
      <c r="F4981" s="266"/>
      <c r="G4981" s="261" t="s">
        <v>10964</v>
      </c>
      <c r="H4981" s="262" t="s">
        <v>10965</v>
      </c>
      <c r="I4981" s="263" t="s">
        <v>738</v>
      </c>
      <c r="J4981" s="264" t="s">
        <v>14562</v>
      </c>
      <c r="K4981" s="264" t="s">
        <v>24782</v>
      </c>
    </row>
    <row r="4982" spans="1:11" ht="12.75" x14ac:dyDescent="0.2">
      <c r="A4982" s="261">
        <v>84645</v>
      </c>
      <c r="B4982" s="262" t="s">
        <v>10967</v>
      </c>
      <c r="C4982" s="263" t="s">
        <v>738</v>
      </c>
      <c r="D4982" s="264" t="s">
        <v>13963</v>
      </c>
      <c r="F4982" s="266"/>
      <c r="G4982" s="261" t="s">
        <v>24783</v>
      </c>
      <c r="H4982" s="262" t="s">
        <v>10967</v>
      </c>
      <c r="I4982" s="263" t="s">
        <v>738</v>
      </c>
      <c r="J4982" s="264" t="s">
        <v>13963</v>
      </c>
      <c r="K4982" s="264" t="s">
        <v>9075</v>
      </c>
    </row>
    <row r="4983" spans="1:11" ht="12.75" x14ac:dyDescent="0.2">
      <c r="A4983" s="261">
        <v>84657</v>
      </c>
      <c r="B4983" s="262" t="s">
        <v>10968</v>
      </c>
      <c r="C4983" s="263" t="s">
        <v>738</v>
      </c>
      <c r="D4983" s="264" t="s">
        <v>9515</v>
      </c>
      <c r="F4983" s="266"/>
      <c r="G4983" s="261" t="s">
        <v>24784</v>
      </c>
      <c r="H4983" s="262" t="s">
        <v>10968</v>
      </c>
      <c r="I4983" s="263" t="s">
        <v>738</v>
      </c>
      <c r="J4983" s="264" t="s">
        <v>9515</v>
      </c>
      <c r="K4983" s="264" t="s">
        <v>11290</v>
      </c>
    </row>
    <row r="4984" spans="1:11" ht="12.75" x14ac:dyDescent="0.2">
      <c r="A4984" s="261">
        <v>84659</v>
      </c>
      <c r="B4984" s="262" t="s">
        <v>10970</v>
      </c>
      <c r="C4984" s="263" t="s">
        <v>738</v>
      </c>
      <c r="D4984" s="264" t="s">
        <v>4370</v>
      </c>
      <c r="F4984" s="266"/>
      <c r="G4984" s="261" t="s">
        <v>24785</v>
      </c>
      <c r="H4984" s="262" t="s">
        <v>10970</v>
      </c>
      <c r="I4984" s="263" t="s">
        <v>738</v>
      </c>
      <c r="J4984" s="264" t="s">
        <v>4370</v>
      </c>
      <c r="K4984" s="264" t="s">
        <v>14564</v>
      </c>
    </row>
    <row r="4985" spans="1:11" ht="12.75" x14ac:dyDescent="0.2">
      <c r="A4985" s="261">
        <v>84679</v>
      </c>
      <c r="B4985" s="262" t="s">
        <v>10972</v>
      </c>
      <c r="C4985" s="263" t="s">
        <v>738</v>
      </c>
      <c r="D4985" s="264" t="s">
        <v>13221</v>
      </c>
      <c r="F4985" s="266"/>
      <c r="G4985" s="261" t="s">
        <v>24786</v>
      </c>
      <c r="H4985" s="262" t="s">
        <v>10972</v>
      </c>
      <c r="I4985" s="263" t="s">
        <v>738</v>
      </c>
      <c r="J4985" s="264" t="s">
        <v>13221</v>
      </c>
      <c r="K4985" s="264" t="s">
        <v>9632</v>
      </c>
    </row>
    <row r="4986" spans="1:11" ht="12.75" x14ac:dyDescent="0.2">
      <c r="A4986" s="261">
        <v>95464</v>
      </c>
      <c r="B4986" s="262" t="s">
        <v>10973</v>
      </c>
      <c r="C4986" s="263" t="s">
        <v>738</v>
      </c>
      <c r="D4986" s="264" t="s">
        <v>14296</v>
      </c>
      <c r="F4986" s="266"/>
      <c r="G4986" s="261" t="s">
        <v>24787</v>
      </c>
      <c r="H4986" s="262" t="s">
        <v>10973</v>
      </c>
      <c r="I4986" s="263" t="s">
        <v>738</v>
      </c>
      <c r="J4986" s="264" t="s">
        <v>14296</v>
      </c>
      <c r="K4986" s="264" t="s">
        <v>4267</v>
      </c>
    </row>
    <row r="4987" spans="1:11" ht="12.75" x14ac:dyDescent="0.2">
      <c r="A4987" s="261">
        <v>73656</v>
      </c>
      <c r="B4987" s="262" t="s">
        <v>10975</v>
      </c>
      <c r="C4987" s="263" t="s">
        <v>738</v>
      </c>
      <c r="D4987" s="264" t="s">
        <v>13210</v>
      </c>
      <c r="F4987" s="266"/>
      <c r="G4987" s="261" t="s">
        <v>24788</v>
      </c>
      <c r="H4987" s="262" t="s">
        <v>10975</v>
      </c>
      <c r="I4987" s="263" t="s">
        <v>738</v>
      </c>
      <c r="J4987" s="264" t="s">
        <v>13210</v>
      </c>
      <c r="K4987" s="264" t="s">
        <v>10971</v>
      </c>
    </row>
    <row r="4988" spans="1:11" ht="25.5" x14ac:dyDescent="0.2">
      <c r="A4988" s="268" t="s">
        <v>10976</v>
      </c>
      <c r="B4988" s="262" t="s">
        <v>10977</v>
      </c>
      <c r="C4988" s="263" t="s">
        <v>738</v>
      </c>
      <c r="D4988" s="264" t="s">
        <v>23205</v>
      </c>
      <c r="F4988" s="266"/>
      <c r="G4988" s="261" t="s">
        <v>10976</v>
      </c>
      <c r="H4988" s="262" t="s">
        <v>10977</v>
      </c>
      <c r="I4988" s="263" t="s">
        <v>738</v>
      </c>
      <c r="J4988" s="264" t="s">
        <v>23205</v>
      </c>
      <c r="K4988" s="264" t="s">
        <v>24789</v>
      </c>
    </row>
    <row r="4989" spans="1:11" ht="25.5" x14ac:dyDescent="0.2">
      <c r="A4989" s="268" t="s">
        <v>10979</v>
      </c>
      <c r="B4989" s="262" t="s">
        <v>10980</v>
      </c>
      <c r="C4989" s="263" t="s">
        <v>738</v>
      </c>
      <c r="D4989" s="264" t="s">
        <v>16335</v>
      </c>
      <c r="F4989" s="266"/>
      <c r="G4989" s="261" t="s">
        <v>10979</v>
      </c>
      <c r="H4989" s="262" t="s">
        <v>10980</v>
      </c>
      <c r="I4989" s="263" t="s">
        <v>738</v>
      </c>
      <c r="J4989" s="264" t="s">
        <v>16335</v>
      </c>
      <c r="K4989" s="264" t="s">
        <v>8916</v>
      </c>
    </row>
    <row r="4990" spans="1:11" ht="12.75" x14ac:dyDescent="0.2">
      <c r="A4990" s="268" t="s">
        <v>10981</v>
      </c>
      <c r="B4990" s="262" t="s">
        <v>10982</v>
      </c>
      <c r="C4990" s="263" t="s">
        <v>738</v>
      </c>
      <c r="D4990" s="264" t="s">
        <v>6405</v>
      </c>
      <c r="F4990" s="266"/>
      <c r="G4990" s="261" t="s">
        <v>10981</v>
      </c>
      <c r="H4990" s="262" t="s">
        <v>10982</v>
      </c>
      <c r="I4990" s="263" t="s">
        <v>738</v>
      </c>
      <c r="J4990" s="264" t="s">
        <v>6405</v>
      </c>
      <c r="K4990" s="264" t="s">
        <v>13371</v>
      </c>
    </row>
    <row r="4991" spans="1:11" ht="12.75" x14ac:dyDescent="0.2">
      <c r="A4991" s="268" t="s">
        <v>10984</v>
      </c>
      <c r="B4991" s="262" t="s">
        <v>10985</v>
      </c>
      <c r="C4991" s="263" t="s">
        <v>738</v>
      </c>
      <c r="D4991" s="264" t="s">
        <v>24790</v>
      </c>
      <c r="F4991" s="266"/>
      <c r="G4991" s="261" t="s">
        <v>10984</v>
      </c>
      <c r="H4991" s="262" t="s">
        <v>10985</v>
      </c>
      <c r="I4991" s="263" t="s">
        <v>738</v>
      </c>
      <c r="J4991" s="264" t="s">
        <v>24790</v>
      </c>
      <c r="K4991" s="264" t="s">
        <v>22118</v>
      </c>
    </row>
    <row r="4992" spans="1:11" ht="12.75" x14ac:dyDescent="0.2">
      <c r="A4992" s="268" t="s">
        <v>10986</v>
      </c>
      <c r="B4992" s="262" t="s">
        <v>10987</v>
      </c>
      <c r="C4992" s="263" t="s">
        <v>738</v>
      </c>
      <c r="D4992" s="264" t="s">
        <v>8764</v>
      </c>
      <c r="F4992" s="266"/>
      <c r="G4992" s="261" t="s">
        <v>10986</v>
      </c>
      <c r="H4992" s="262" t="s">
        <v>10987</v>
      </c>
      <c r="I4992" s="263" t="s">
        <v>738</v>
      </c>
      <c r="J4992" s="264" t="s">
        <v>8764</v>
      </c>
      <c r="K4992" s="264" t="s">
        <v>14756</v>
      </c>
    </row>
    <row r="4993" spans="1:11" ht="12.75" x14ac:dyDescent="0.2">
      <c r="A4993" s="268" t="s">
        <v>10988</v>
      </c>
      <c r="B4993" s="262" t="s">
        <v>10989</v>
      </c>
      <c r="C4993" s="263" t="s">
        <v>738</v>
      </c>
      <c r="D4993" s="264" t="s">
        <v>12980</v>
      </c>
      <c r="F4993" s="266"/>
      <c r="G4993" s="261" t="s">
        <v>10988</v>
      </c>
      <c r="H4993" s="262" t="s">
        <v>10989</v>
      </c>
      <c r="I4993" s="263" t="s">
        <v>738</v>
      </c>
      <c r="J4993" s="264" t="s">
        <v>12980</v>
      </c>
      <c r="K4993" s="264" t="s">
        <v>12331</v>
      </c>
    </row>
    <row r="4994" spans="1:11" ht="12.75" x14ac:dyDescent="0.2">
      <c r="A4994" s="268" t="s">
        <v>10991</v>
      </c>
      <c r="B4994" s="262" t="s">
        <v>10992</v>
      </c>
      <c r="C4994" s="263" t="s">
        <v>738</v>
      </c>
      <c r="D4994" s="264" t="s">
        <v>13796</v>
      </c>
      <c r="F4994" s="266"/>
      <c r="G4994" s="261" t="s">
        <v>10991</v>
      </c>
      <c r="H4994" s="262" t="s">
        <v>10992</v>
      </c>
      <c r="I4994" s="263" t="s">
        <v>738</v>
      </c>
      <c r="J4994" s="264" t="s">
        <v>13796</v>
      </c>
      <c r="K4994" s="264" t="s">
        <v>13048</v>
      </c>
    </row>
    <row r="4995" spans="1:11" ht="25.5" x14ac:dyDescent="0.2">
      <c r="A4995" s="268" t="s">
        <v>10993</v>
      </c>
      <c r="B4995" s="262" t="s">
        <v>10994</v>
      </c>
      <c r="C4995" s="263" t="s">
        <v>738</v>
      </c>
      <c r="D4995" s="264" t="s">
        <v>13588</v>
      </c>
      <c r="F4995" s="266"/>
      <c r="G4995" s="261" t="s">
        <v>10993</v>
      </c>
      <c r="H4995" s="262" t="s">
        <v>10994</v>
      </c>
      <c r="I4995" s="263" t="s">
        <v>738</v>
      </c>
      <c r="J4995" s="264" t="s">
        <v>13588</v>
      </c>
      <c r="K4995" s="264" t="s">
        <v>4784</v>
      </c>
    </row>
    <row r="4996" spans="1:11" ht="25.5" x14ac:dyDescent="0.2">
      <c r="A4996" s="268" t="s">
        <v>10995</v>
      </c>
      <c r="B4996" s="262" t="s">
        <v>10996</v>
      </c>
      <c r="C4996" s="263" t="s">
        <v>738</v>
      </c>
      <c r="D4996" s="264" t="s">
        <v>22044</v>
      </c>
      <c r="F4996" s="266"/>
      <c r="G4996" s="261" t="s">
        <v>10995</v>
      </c>
      <c r="H4996" s="262" t="s">
        <v>10996</v>
      </c>
      <c r="I4996" s="263" t="s">
        <v>738</v>
      </c>
      <c r="J4996" s="264" t="s">
        <v>22044</v>
      </c>
      <c r="K4996" s="264" t="s">
        <v>14000</v>
      </c>
    </row>
    <row r="4997" spans="1:11" ht="25.5" x14ac:dyDescent="0.2">
      <c r="A4997" s="268" t="s">
        <v>10997</v>
      </c>
      <c r="B4997" s="262" t="s">
        <v>10998</v>
      </c>
      <c r="C4997" s="263" t="s">
        <v>772</v>
      </c>
      <c r="D4997" s="264" t="s">
        <v>13093</v>
      </c>
      <c r="F4997" s="266"/>
      <c r="G4997" s="261" t="s">
        <v>10997</v>
      </c>
      <c r="H4997" s="262" t="s">
        <v>10998</v>
      </c>
      <c r="I4997" s="263" t="s">
        <v>772</v>
      </c>
      <c r="J4997" s="264" t="s">
        <v>13093</v>
      </c>
      <c r="K4997" s="264" t="s">
        <v>7588</v>
      </c>
    </row>
    <row r="4998" spans="1:11" ht="12.75" x14ac:dyDescent="0.2">
      <c r="A4998" s="268" t="s">
        <v>11000</v>
      </c>
      <c r="B4998" s="262" t="s">
        <v>11001</v>
      </c>
      <c r="C4998" s="263" t="s">
        <v>738</v>
      </c>
      <c r="D4998" s="264" t="s">
        <v>21501</v>
      </c>
      <c r="F4998" s="266"/>
      <c r="G4998" s="261" t="s">
        <v>11000</v>
      </c>
      <c r="H4998" s="262" t="s">
        <v>11001</v>
      </c>
      <c r="I4998" s="263" t="s">
        <v>738</v>
      </c>
      <c r="J4998" s="264" t="s">
        <v>21501</v>
      </c>
      <c r="K4998" s="264" t="s">
        <v>24791</v>
      </c>
    </row>
    <row r="4999" spans="1:11" ht="25.5" x14ac:dyDescent="0.2">
      <c r="A4999" s="261">
        <v>84660</v>
      </c>
      <c r="B4999" s="262" t="s">
        <v>11002</v>
      </c>
      <c r="C4999" s="263" t="s">
        <v>738</v>
      </c>
      <c r="D4999" s="264" t="s">
        <v>10303</v>
      </c>
      <c r="F4999" s="266"/>
      <c r="G4999" s="261" t="s">
        <v>24792</v>
      </c>
      <c r="H4999" s="262" t="s">
        <v>11002</v>
      </c>
      <c r="I4999" s="263" t="s">
        <v>738</v>
      </c>
      <c r="J4999" s="264" t="s">
        <v>10303</v>
      </c>
      <c r="K4999" s="264" t="s">
        <v>11987</v>
      </c>
    </row>
    <row r="5000" spans="1:11" ht="12.75" x14ac:dyDescent="0.2">
      <c r="A5000" s="261">
        <v>84661</v>
      </c>
      <c r="B5000" s="262" t="s">
        <v>11003</v>
      </c>
      <c r="C5000" s="263" t="s">
        <v>738</v>
      </c>
      <c r="D5000" s="264" t="s">
        <v>9855</v>
      </c>
      <c r="F5000" s="266"/>
      <c r="G5000" s="261" t="s">
        <v>24793</v>
      </c>
      <c r="H5000" s="262" t="s">
        <v>11003</v>
      </c>
      <c r="I5000" s="263" t="s">
        <v>738</v>
      </c>
      <c r="J5000" s="264" t="s">
        <v>9855</v>
      </c>
      <c r="K5000" s="264" t="s">
        <v>13221</v>
      </c>
    </row>
    <row r="5001" spans="1:11" ht="25.5" x14ac:dyDescent="0.2">
      <c r="A5001" s="261">
        <v>84662</v>
      </c>
      <c r="B5001" s="262" t="s">
        <v>11004</v>
      </c>
      <c r="C5001" s="263" t="s">
        <v>738</v>
      </c>
      <c r="D5001" s="264" t="s">
        <v>22768</v>
      </c>
      <c r="F5001" s="266"/>
      <c r="G5001" s="261" t="s">
        <v>24794</v>
      </c>
      <c r="H5001" s="262" t="s">
        <v>11004</v>
      </c>
      <c r="I5001" s="263" t="s">
        <v>738</v>
      </c>
      <c r="J5001" s="264" t="s">
        <v>22768</v>
      </c>
      <c r="K5001" s="264" t="s">
        <v>22444</v>
      </c>
    </row>
    <row r="5002" spans="1:11" ht="25.5" x14ac:dyDescent="0.2">
      <c r="A5002" s="261">
        <v>95468</v>
      </c>
      <c r="B5002" s="262" t="s">
        <v>11006</v>
      </c>
      <c r="C5002" s="263" t="s">
        <v>738</v>
      </c>
      <c r="D5002" s="264" t="s">
        <v>7365</v>
      </c>
      <c r="F5002" s="266"/>
      <c r="G5002" s="261" t="s">
        <v>24795</v>
      </c>
      <c r="H5002" s="262" t="s">
        <v>11006</v>
      </c>
      <c r="I5002" s="263" t="s">
        <v>738</v>
      </c>
      <c r="J5002" s="264" t="s">
        <v>7365</v>
      </c>
      <c r="K5002" s="264" t="s">
        <v>24796</v>
      </c>
    </row>
    <row r="5003" spans="1:11" ht="12.75" x14ac:dyDescent="0.2">
      <c r="A5003" s="261">
        <v>41595</v>
      </c>
      <c r="B5003" s="262" t="s">
        <v>11007</v>
      </c>
      <c r="C5003" s="263" t="s">
        <v>776</v>
      </c>
      <c r="D5003" s="264" t="s">
        <v>17708</v>
      </c>
      <c r="F5003" s="266"/>
      <c r="G5003" s="261" t="s">
        <v>24797</v>
      </c>
      <c r="H5003" s="262" t="s">
        <v>11007</v>
      </c>
      <c r="I5003" s="263" t="s">
        <v>776</v>
      </c>
      <c r="J5003" s="264" t="s">
        <v>17708</v>
      </c>
      <c r="K5003" s="264" t="s">
        <v>5758</v>
      </c>
    </row>
    <row r="5004" spans="1:11" ht="12.75" x14ac:dyDescent="0.2">
      <c r="A5004" s="268" t="s">
        <v>11009</v>
      </c>
      <c r="B5004" s="262" t="s">
        <v>11010</v>
      </c>
      <c r="C5004" s="263" t="s">
        <v>738</v>
      </c>
      <c r="D5004" s="264" t="s">
        <v>6462</v>
      </c>
      <c r="F5004" s="266"/>
      <c r="G5004" s="261" t="s">
        <v>11009</v>
      </c>
      <c r="H5004" s="262" t="s">
        <v>11010</v>
      </c>
      <c r="I5004" s="263" t="s">
        <v>738</v>
      </c>
      <c r="J5004" s="264" t="s">
        <v>6462</v>
      </c>
      <c r="K5004" s="264" t="s">
        <v>9735</v>
      </c>
    </row>
    <row r="5005" spans="1:11" ht="12.75" x14ac:dyDescent="0.2">
      <c r="A5005" s="268" t="s">
        <v>11011</v>
      </c>
      <c r="B5005" s="262" t="s">
        <v>11012</v>
      </c>
      <c r="C5005" s="263" t="s">
        <v>738</v>
      </c>
      <c r="D5005" s="264" t="s">
        <v>7962</v>
      </c>
      <c r="F5005" s="266"/>
      <c r="G5005" s="261" t="s">
        <v>11011</v>
      </c>
      <c r="H5005" s="262" t="s">
        <v>11012</v>
      </c>
      <c r="I5005" s="263" t="s">
        <v>738</v>
      </c>
      <c r="J5005" s="264" t="s">
        <v>7962</v>
      </c>
      <c r="K5005" s="264" t="s">
        <v>23173</v>
      </c>
    </row>
    <row r="5006" spans="1:11" ht="25.5" x14ac:dyDescent="0.2">
      <c r="A5006" s="261">
        <v>79467</v>
      </c>
      <c r="B5006" s="262" t="s">
        <v>11013</v>
      </c>
      <c r="C5006" s="263" t="s">
        <v>11014</v>
      </c>
      <c r="D5006" s="264" t="s">
        <v>13525</v>
      </c>
      <c r="F5006" s="266"/>
      <c r="G5006" s="261" t="s">
        <v>24798</v>
      </c>
      <c r="H5006" s="262" t="s">
        <v>11013</v>
      </c>
      <c r="I5006" s="263" t="s">
        <v>11014</v>
      </c>
      <c r="J5006" s="264" t="s">
        <v>13525</v>
      </c>
      <c r="K5006" s="264" t="s">
        <v>15065</v>
      </c>
    </row>
    <row r="5007" spans="1:11" ht="12.75" x14ac:dyDescent="0.2">
      <c r="A5007" s="268" t="s">
        <v>11016</v>
      </c>
      <c r="B5007" s="262" t="s">
        <v>11017</v>
      </c>
      <c r="C5007" s="263" t="s">
        <v>738</v>
      </c>
      <c r="D5007" s="264" t="s">
        <v>12577</v>
      </c>
      <c r="F5007" s="266"/>
      <c r="G5007" s="261" t="s">
        <v>11016</v>
      </c>
      <c r="H5007" s="262" t="s">
        <v>11017</v>
      </c>
      <c r="I5007" s="263" t="s">
        <v>738</v>
      </c>
      <c r="J5007" s="264" t="s">
        <v>12577</v>
      </c>
      <c r="K5007" s="264" t="s">
        <v>24799</v>
      </c>
    </row>
    <row r="5008" spans="1:11" ht="12.75" x14ac:dyDescent="0.2">
      <c r="A5008" s="261">
        <v>84663</v>
      </c>
      <c r="B5008" s="262" t="s">
        <v>11019</v>
      </c>
      <c r="C5008" s="263" t="s">
        <v>738</v>
      </c>
      <c r="D5008" s="264" t="s">
        <v>5815</v>
      </c>
      <c r="F5008" s="266"/>
      <c r="G5008" s="261" t="s">
        <v>24800</v>
      </c>
      <c r="H5008" s="262" t="s">
        <v>11019</v>
      </c>
      <c r="I5008" s="263" t="s">
        <v>738</v>
      </c>
      <c r="J5008" s="264" t="s">
        <v>5815</v>
      </c>
      <c r="K5008" s="264" t="s">
        <v>8437</v>
      </c>
    </row>
    <row r="5009" spans="1:11" ht="12.75" x14ac:dyDescent="0.2">
      <c r="A5009" s="261">
        <v>84665</v>
      </c>
      <c r="B5009" s="262" t="s">
        <v>11021</v>
      </c>
      <c r="C5009" s="263" t="s">
        <v>738</v>
      </c>
      <c r="D5009" s="264" t="s">
        <v>13042</v>
      </c>
      <c r="F5009" s="266"/>
      <c r="G5009" s="261" t="s">
        <v>24801</v>
      </c>
      <c r="H5009" s="262" t="s">
        <v>11021</v>
      </c>
      <c r="I5009" s="263" t="s">
        <v>738</v>
      </c>
      <c r="J5009" s="264" t="s">
        <v>13042</v>
      </c>
      <c r="K5009" s="264" t="s">
        <v>13988</v>
      </c>
    </row>
    <row r="5010" spans="1:11" ht="12.75" x14ac:dyDescent="0.2">
      <c r="A5010" s="261">
        <v>84666</v>
      </c>
      <c r="B5010" s="262" t="s">
        <v>11023</v>
      </c>
      <c r="C5010" s="263" t="s">
        <v>738</v>
      </c>
      <c r="D5010" s="264" t="s">
        <v>6444</v>
      </c>
      <c r="F5010" s="266"/>
      <c r="G5010" s="261" t="s">
        <v>24802</v>
      </c>
      <c r="H5010" s="262" t="s">
        <v>11023</v>
      </c>
      <c r="I5010" s="263" t="s">
        <v>738</v>
      </c>
      <c r="J5010" s="264" t="s">
        <v>6444</v>
      </c>
      <c r="K5010" s="264" t="s">
        <v>8683</v>
      </c>
    </row>
    <row r="5011" spans="1:11" ht="12.75" x14ac:dyDescent="0.2">
      <c r="A5011" s="261">
        <v>75889</v>
      </c>
      <c r="B5011" s="262" t="s">
        <v>11024</v>
      </c>
      <c r="C5011" s="263" t="s">
        <v>738</v>
      </c>
      <c r="D5011" s="264" t="s">
        <v>5051</v>
      </c>
      <c r="F5011" s="266"/>
      <c r="G5011" s="261" t="s">
        <v>24803</v>
      </c>
      <c r="H5011" s="262" t="s">
        <v>11024</v>
      </c>
      <c r="I5011" s="263" t="s">
        <v>738</v>
      </c>
      <c r="J5011" s="264" t="s">
        <v>5051</v>
      </c>
      <c r="K5011" s="264" t="s">
        <v>12980</v>
      </c>
    </row>
    <row r="5012" spans="1:11" ht="25.5" x14ac:dyDescent="0.2">
      <c r="A5012" s="261">
        <v>73465</v>
      </c>
      <c r="B5012" s="262" t="s">
        <v>11025</v>
      </c>
      <c r="C5012" s="263" t="s">
        <v>738</v>
      </c>
      <c r="D5012" s="264" t="s">
        <v>14468</v>
      </c>
      <c r="F5012" s="266"/>
      <c r="G5012" s="261" t="s">
        <v>24804</v>
      </c>
      <c r="H5012" s="262" t="s">
        <v>11025</v>
      </c>
      <c r="I5012" s="263" t="s">
        <v>738</v>
      </c>
      <c r="J5012" s="264" t="s">
        <v>14468</v>
      </c>
      <c r="K5012" s="264" t="s">
        <v>13198</v>
      </c>
    </row>
    <row r="5013" spans="1:11" ht="25.5" x14ac:dyDescent="0.2">
      <c r="A5013" s="261">
        <v>73676</v>
      </c>
      <c r="B5013" s="262" t="s">
        <v>11026</v>
      </c>
      <c r="C5013" s="263" t="s">
        <v>738</v>
      </c>
      <c r="D5013" s="264" t="s">
        <v>13989</v>
      </c>
      <c r="F5013" s="266"/>
      <c r="G5013" s="261" t="s">
        <v>24805</v>
      </c>
      <c r="H5013" s="262" t="s">
        <v>11026</v>
      </c>
      <c r="I5013" s="263" t="s">
        <v>738</v>
      </c>
      <c r="J5013" s="264" t="s">
        <v>13989</v>
      </c>
      <c r="K5013" s="264" t="s">
        <v>6024</v>
      </c>
    </row>
    <row r="5014" spans="1:11" ht="25.5" x14ac:dyDescent="0.2">
      <c r="A5014" s="268" t="s">
        <v>11028</v>
      </c>
      <c r="B5014" s="262" t="s">
        <v>11029</v>
      </c>
      <c r="C5014" s="263" t="s">
        <v>738</v>
      </c>
      <c r="D5014" s="264" t="s">
        <v>17226</v>
      </c>
      <c r="F5014" s="266"/>
      <c r="G5014" s="261" t="s">
        <v>11028</v>
      </c>
      <c r="H5014" s="262" t="s">
        <v>11029</v>
      </c>
      <c r="I5014" s="263" t="s">
        <v>738</v>
      </c>
      <c r="J5014" s="264" t="s">
        <v>17226</v>
      </c>
      <c r="K5014" s="264" t="s">
        <v>14760</v>
      </c>
    </row>
    <row r="5015" spans="1:11" ht="25.5" x14ac:dyDescent="0.2">
      <c r="A5015" s="268" t="s">
        <v>11030</v>
      </c>
      <c r="B5015" s="262" t="s">
        <v>11031</v>
      </c>
      <c r="C5015" s="263" t="s">
        <v>738</v>
      </c>
      <c r="D5015" s="264" t="s">
        <v>13931</v>
      </c>
      <c r="F5015" s="266"/>
      <c r="G5015" s="261" t="s">
        <v>11030</v>
      </c>
      <c r="H5015" s="262" t="s">
        <v>11031</v>
      </c>
      <c r="I5015" s="263" t="s">
        <v>738</v>
      </c>
      <c r="J5015" s="264" t="s">
        <v>13931</v>
      </c>
      <c r="K5015" s="264" t="s">
        <v>24806</v>
      </c>
    </row>
    <row r="5016" spans="1:11" ht="25.5" x14ac:dyDescent="0.2">
      <c r="A5016" s="268" t="s">
        <v>11032</v>
      </c>
      <c r="B5016" s="262" t="s">
        <v>11033</v>
      </c>
      <c r="C5016" s="263" t="s">
        <v>738</v>
      </c>
      <c r="D5016" s="264" t="s">
        <v>24807</v>
      </c>
      <c r="F5016" s="266"/>
      <c r="G5016" s="261" t="s">
        <v>11032</v>
      </c>
      <c r="H5016" s="262" t="s">
        <v>11033</v>
      </c>
      <c r="I5016" s="263" t="s">
        <v>738</v>
      </c>
      <c r="J5016" s="264" t="s">
        <v>24807</v>
      </c>
      <c r="K5016" s="264" t="s">
        <v>7923</v>
      </c>
    </row>
    <row r="5017" spans="1:11" ht="25.5" x14ac:dyDescent="0.2">
      <c r="A5017" s="268" t="s">
        <v>11034</v>
      </c>
      <c r="B5017" s="262" t="s">
        <v>11035</v>
      </c>
      <c r="C5017" s="263" t="s">
        <v>738</v>
      </c>
      <c r="D5017" s="264" t="s">
        <v>22823</v>
      </c>
      <c r="F5017" s="266"/>
      <c r="G5017" s="261" t="s">
        <v>11034</v>
      </c>
      <c r="H5017" s="262" t="s">
        <v>11035</v>
      </c>
      <c r="I5017" s="263" t="s">
        <v>738</v>
      </c>
      <c r="J5017" s="264" t="s">
        <v>22823</v>
      </c>
      <c r="K5017" s="264" t="s">
        <v>13218</v>
      </c>
    </row>
    <row r="5018" spans="1:11" ht="25.5" x14ac:dyDescent="0.2">
      <c r="A5018" s="268" t="s">
        <v>11037</v>
      </c>
      <c r="B5018" s="262" t="s">
        <v>11038</v>
      </c>
      <c r="C5018" s="263" t="s">
        <v>738</v>
      </c>
      <c r="D5018" s="264" t="s">
        <v>6414</v>
      </c>
      <c r="F5018" s="266"/>
      <c r="G5018" s="261" t="s">
        <v>11037</v>
      </c>
      <c r="H5018" s="262" t="s">
        <v>11038</v>
      </c>
      <c r="I5018" s="263" t="s">
        <v>738</v>
      </c>
      <c r="J5018" s="264" t="s">
        <v>6414</v>
      </c>
      <c r="K5018" s="264" t="s">
        <v>24297</v>
      </c>
    </row>
    <row r="5019" spans="1:11" ht="25.5" x14ac:dyDescent="0.2">
      <c r="A5019" s="268" t="s">
        <v>11039</v>
      </c>
      <c r="B5019" s="262" t="s">
        <v>11040</v>
      </c>
      <c r="C5019" s="263" t="s">
        <v>738</v>
      </c>
      <c r="D5019" s="264" t="s">
        <v>4453</v>
      </c>
      <c r="F5019" s="266"/>
      <c r="G5019" s="261" t="s">
        <v>11039</v>
      </c>
      <c r="H5019" s="262" t="s">
        <v>11040</v>
      </c>
      <c r="I5019" s="263" t="s">
        <v>738</v>
      </c>
      <c r="J5019" s="264" t="s">
        <v>4453</v>
      </c>
      <c r="K5019" s="264" t="s">
        <v>24808</v>
      </c>
    </row>
    <row r="5020" spans="1:11" ht="25.5" x14ac:dyDescent="0.2">
      <c r="A5020" s="268" t="s">
        <v>11041</v>
      </c>
      <c r="B5020" s="262" t="s">
        <v>11042</v>
      </c>
      <c r="C5020" s="263" t="s">
        <v>738</v>
      </c>
      <c r="D5020" s="264" t="s">
        <v>13230</v>
      </c>
      <c r="F5020" s="266"/>
      <c r="G5020" s="261" t="s">
        <v>11041</v>
      </c>
      <c r="H5020" s="262" t="s">
        <v>11042</v>
      </c>
      <c r="I5020" s="263" t="s">
        <v>738</v>
      </c>
      <c r="J5020" s="264" t="s">
        <v>13230</v>
      </c>
      <c r="K5020" s="264" t="s">
        <v>24809</v>
      </c>
    </row>
    <row r="5021" spans="1:11" ht="25.5" x14ac:dyDescent="0.2">
      <c r="A5021" s="268" t="s">
        <v>11043</v>
      </c>
      <c r="B5021" s="262" t="s">
        <v>11044</v>
      </c>
      <c r="C5021" s="263" t="s">
        <v>738</v>
      </c>
      <c r="D5021" s="264" t="s">
        <v>24807</v>
      </c>
      <c r="F5021" s="266"/>
      <c r="G5021" s="261" t="s">
        <v>11043</v>
      </c>
      <c r="H5021" s="262" t="s">
        <v>11044</v>
      </c>
      <c r="I5021" s="263" t="s">
        <v>738</v>
      </c>
      <c r="J5021" s="264" t="s">
        <v>24807</v>
      </c>
      <c r="K5021" s="264" t="s">
        <v>7923</v>
      </c>
    </row>
    <row r="5022" spans="1:11" ht="25.5" x14ac:dyDescent="0.2">
      <c r="A5022" s="268" t="s">
        <v>11045</v>
      </c>
      <c r="B5022" s="262" t="s">
        <v>11046</v>
      </c>
      <c r="C5022" s="263" t="s">
        <v>738</v>
      </c>
      <c r="D5022" s="264" t="s">
        <v>5897</v>
      </c>
      <c r="F5022" s="266"/>
      <c r="G5022" s="267" t="s">
        <v>11045</v>
      </c>
      <c r="H5022" s="262" t="s">
        <v>11046</v>
      </c>
      <c r="I5022" s="263" t="s">
        <v>738</v>
      </c>
      <c r="J5022" s="264" t="s">
        <v>5897</v>
      </c>
      <c r="K5022" s="264" t="s">
        <v>14791</v>
      </c>
    </row>
    <row r="5023" spans="1:11" ht="25.5" x14ac:dyDescent="0.2">
      <c r="A5023" s="268" t="s">
        <v>11047</v>
      </c>
      <c r="B5023" s="262" t="s">
        <v>11048</v>
      </c>
      <c r="C5023" s="263" t="s">
        <v>738</v>
      </c>
      <c r="D5023" s="264" t="s">
        <v>17271</v>
      </c>
      <c r="F5023" s="266"/>
      <c r="G5023" s="261" t="s">
        <v>11047</v>
      </c>
      <c r="H5023" s="262" t="s">
        <v>11048</v>
      </c>
      <c r="I5023" s="263" t="s">
        <v>738</v>
      </c>
      <c r="J5023" s="264" t="s">
        <v>17271</v>
      </c>
      <c r="K5023" s="264" t="s">
        <v>16314</v>
      </c>
    </row>
    <row r="5024" spans="1:11" ht="25.5" x14ac:dyDescent="0.2">
      <c r="A5024" s="268" t="s">
        <v>11050</v>
      </c>
      <c r="B5024" s="262" t="s">
        <v>11051</v>
      </c>
      <c r="C5024" s="263" t="s">
        <v>738</v>
      </c>
      <c r="D5024" s="264" t="s">
        <v>13938</v>
      </c>
      <c r="F5024" s="266"/>
      <c r="G5024" s="261" t="s">
        <v>11050</v>
      </c>
      <c r="H5024" s="262" t="s">
        <v>11051</v>
      </c>
      <c r="I5024" s="263" t="s">
        <v>738</v>
      </c>
      <c r="J5024" s="264" t="s">
        <v>13938</v>
      </c>
      <c r="K5024" s="264" t="s">
        <v>14799</v>
      </c>
    </row>
    <row r="5025" spans="1:11" ht="25.5" x14ac:dyDescent="0.2">
      <c r="A5025" s="268" t="s">
        <v>11052</v>
      </c>
      <c r="B5025" s="262" t="s">
        <v>11053</v>
      </c>
      <c r="C5025" s="263" t="s">
        <v>738</v>
      </c>
      <c r="D5025" s="264" t="s">
        <v>14305</v>
      </c>
      <c r="F5025" s="266"/>
      <c r="G5025" s="261" t="s">
        <v>11052</v>
      </c>
      <c r="H5025" s="262" t="s">
        <v>11053</v>
      </c>
      <c r="I5025" s="263" t="s">
        <v>738</v>
      </c>
      <c r="J5025" s="264" t="s">
        <v>14305</v>
      </c>
      <c r="K5025" s="264" t="s">
        <v>9691</v>
      </c>
    </row>
    <row r="5026" spans="1:11" ht="25.5" x14ac:dyDescent="0.2">
      <c r="A5026" s="268" t="s">
        <v>11055</v>
      </c>
      <c r="B5026" s="262" t="s">
        <v>11056</v>
      </c>
      <c r="C5026" s="263" t="s">
        <v>738</v>
      </c>
      <c r="D5026" s="264" t="s">
        <v>24810</v>
      </c>
      <c r="F5026" s="266"/>
      <c r="G5026" s="261" t="s">
        <v>11055</v>
      </c>
      <c r="H5026" s="262" t="s">
        <v>11056</v>
      </c>
      <c r="I5026" s="263" t="s">
        <v>738</v>
      </c>
      <c r="J5026" s="264" t="s">
        <v>24810</v>
      </c>
      <c r="K5026" s="264" t="s">
        <v>14317</v>
      </c>
    </row>
    <row r="5027" spans="1:11" ht="25.5" x14ac:dyDescent="0.2">
      <c r="A5027" s="268" t="s">
        <v>11057</v>
      </c>
      <c r="B5027" s="262" t="s">
        <v>11058</v>
      </c>
      <c r="C5027" s="263" t="s">
        <v>738</v>
      </c>
      <c r="D5027" s="264" t="s">
        <v>17118</v>
      </c>
      <c r="F5027" s="266"/>
      <c r="G5027" s="261" t="s">
        <v>11057</v>
      </c>
      <c r="H5027" s="262" t="s">
        <v>11058</v>
      </c>
      <c r="I5027" s="263" t="s">
        <v>738</v>
      </c>
      <c r="J5027" s="264" t="s">
        <v>17118</v>
      </c>
      <c r="K5027" s="264" t="s">
        <v>24811</v>
      </c>
    </row>
    <row r="5028" spans="1:11" ht="25.5" x14ac:dyDescent="0.2">
      <c r="A5028" s="268" t="s">
        <v>11059</v>
      </c>
      <c r="B5028" s="262" t="s">
        <v>11060</v>
      </c>
      <c r="C5028" s="263" t="s">
        <v>738</v>
      </c>
      <c r="D5028" s="264" t="s">
        <v>14574</v>
      </c>
      <c r="F5028" s="266"/>
      <c r="G5028" s="261" t="s">
        <v>11059</v>
      </c>
      <c r="H5028" s="262" t="s">
        <v>11060</v>
      </c>
      <c r="I5028" s="263" t="s">
        <v>738</v>
      </c>
      <c r="J5028" s="264" t="s">
        <v>14574</v>
      </c>
      <c r="K5028" s="264" t="s">
        <v>21647</v>
      </c>
    </row>
    <row r="5029" spans="1:11" ht="25.5" x14ac:dyDescent="0.2">
      <c r="A5029" s="268" t="s">
        <v>11061</v>
      </c>
      <c r="B5029" s="262" t="s">
        <v>11062</v>
      </c>
      <c r="C5029" s="263" t="s">
        <v>738</v>
      </c>
      <c r="D5029" s="264" t="s">
        <v>14303</v>
      </c>
      <c r="F5029" s="266"/>
      <c r="G5029" s="267" t="s">
        <v>11061</v>
      </c>
      <c r="H5029" s="262" t="s">
        <v>11062</v>
      </c>
      <c r="I5029" s="263" t="s">
        <v>738</v>
      </c>
      <c r="J5029" s="264" t="s">
        <v>14303</v>
      </c>
      <c r="K5029" s="264" t="s">
        <v>24812</v>
      </c>
    </row>
    <row r="5030" spans="1:11" ht="25.5" x14ac:dyDescent="0.2">
      <c r="A5030" s="268" t="s">
        <v>11063</v>
      </c>
      <c r="B5030" s="262" t="s">
        <v>11064</v>
      </c>
      <c r="C5030" s="263" t="s">
        <v>738</v>
      </c>
      <c r="D5030" s="264" t="s">
        <v>15209</v>
      </c>
      <c r="F5030" s="266"/>
      <c r="G5030" s="267" t="s">
        <v>11063</v>
      </c>
      <c r="H5030" s="262" t="s">
        <v>11064</v>
      </c>
      <c r="I5030" s="263" t="s">
        <v>738</v>
      </c>
      <c r="J5030" s="264" t="s">
        <v>15209</v>
      </c>
      <c r="K5030" s="264" t="s">
        <v>12646</v>
      </c>
    </row>
    <row r="5031" spans="1:11" ht="25.5" x14ac:dyDescent="0.2">
      <c r="A5031" s="268" t="s">
        <v>11065</v>
      </c>
      <c r="B5031" s="262" t="s">
        <v>11066</v>
      </c>
      <c r="C5031" s="263" t="s">
        <v>738</v>
      </c>
      <c r="D5031" s="264" t="s">
        <v>24813</v>
      </c>
      <c r="F5031" s="266"/>
      <c r="G5031" s="267" t="s">
        <v>11065</v>
      </c>
      <c r="H5031" s="262" t="s">
        <v>11066</v>
      </c>
      <c r="I5031" s="263" t="s">
        <v>738</v>
      </c>
      <c r="J5031" s="264" t="s">
        <v>24813</v>
      </c>
      <c r="K5031" s="264" t="s">
        <v>10009</v>
      </c>
    </row>
    <row r="5032" spans="1:11" ht="25.5" x14ac:dyDescent="0.2">
      <c r="A5032" s="261">
        <v>84172</v>
      </c>
      <c r="B5032" s="262" t="s">
        <v>11067</v>
      </c>
      <c r="C5032" s="263" t="s">
        <v>738</v>
      </c>
      <c r="D5032" s="264" t="s">
        <v>24814</v>
      </c>
      <c r="F5032" s="266"/>
      <c r="G5032" s="267" t="s">
        <v>24815</v>
      </c>
      <c r="H5032" s="262" t="s">
        <v>11067</v>
      </c>
      <c r="I5032" s="263" t="s">
        <v>738</v>
      </c>
      <c r="J5032" s="264" t="s">
        <v>24814</v>
      </c>
      <c r="K5032" s="264" t="s">
        <v>24550</v>
      </c>
    </row>
    <row r="5033" spans="1:11" ht="25.5" x14ac:dyDescent="0.2">
      <c r="A5033" s="261">
        <v>84173</v>
      </c>
      <c r="B5033" s="262" t="s">
        <v>11069</v>
      </c>
      <c r="C5033" s="263" t="s">
        <v>738</v>
      </c>
      <c r="D5033" s="264" t="s">
        <v>16251</v>
      </c>
      <c r="F5033" s="266"/>
      <c r="G5033" s="261" t="s">
        <v>24816</v>
      </c>
      <c r="H5033" s="262" t="s">
        <v>11069</v>
      </c>
      <c r="I5033" s="263" t="s">
        <v>738</v>
      </c>
      <c r="J5033" s="264" t="s">
        <v>16251</v>
      </c>
      <c r="K5033" s="264" t="s">
        <v>24817</v>
      </c>
    </row>
    <row r="5034" spans="1:11" ht="25.5" x14ac:dyDescent="0.2">
      <c r="A5034" s="261">
        <v>84174</v>
      </c>
      <c r="B5034" s="262" t="s">
        <v>11070</v>
      </c>
      <c r="C5034" s="263" t="s">
        <v>738</v>
      </c>
      <c r="D5034" s="264" t="s">
        <v>14624</v>
      </c>
      <c r="F5034" s="266"/>
      <c r="G5034" s="261" t="s">
        <v>24818</v>
      </c>
      <c r="H5034" s="262" t="s">
        <v>11070</v>
      </c>
      <c r="I5034" s="263" t="s">
        <v>738</v>
      </c>
      <c r="J5034" s="264" t="s">
        <v>14624</v>
      </c>
      <c r="K5034" s="264" t="s">
        <v>24208</v>
      </c>
    </row>
    <row r="5035" spans="1:11" ht="25.5" x14ac:dyDescent="0.2">
      <c r="A5035" s="261">
        <v>72191</v>
      </c>
      <c r="B5035" s="262" t="s">
        <v>11071</v>
      </c>
      <c r="C5035" s="263" t="s">
        <v>738</v>
      </c>
      <c r="D5035" s="264" t="s">
        <v>24819</v>
      </c>
      <c r="F5035" s="266"/>
      <c r="G5035" s="261" t="s">
        <v>24820</v>
      </c>
      <c r="H5035" s="262" t="s">
        <v>11071</v>
      </c>
      <c r="I5035" s="263" t="s">
        <v>738</v>
      </c>
      <c r="J5035" s="264" t="s">
        <v>24819</v>
      </c>
      <c r="K5035" s="264" t="s">
        <v>13958</v>
      </c>
    </row>
    <row r="5036" spans="1:11" ht="25.5" x14ac:dyDescent="0.2">
      <c r="A5036" s="261">
        <v>72192</v>
      </c>
      <c r="B5036" s="262" t="s">
        <v>11072</v>
      </c>
      <c r="C5036" s="263" t="s">
        <v>738</v>
      </c>
      <c r="D5036" s="264" t="s">
        <v>24821</v>
      </c>
      <c r="F5036" s="266"/>
      <c r="G5036" s="267" t="s">
        <v>24822</v>
      </c>
      <c r="H5036" s="262" t="s">
        <v>11072</v>
      </c>
      <c r="I5036" s="263" t="s">
        <v>738</v>
      </c>
      <c r="J5036" s="264" t="s">
        <v>24821</v>
      </c>
      <c r="K5036" s="264" t="s">
        <v>15005</v>
      </c>
    </row>
    <row r="5037" spans="1:11" ht="25.5" x14ac:dyDescent="0.2">
      <c r="A5037" s="261">
        <v>72193</v>
      </c>
      <c r="B5037" s="262" t="s">
        <v>11073</v>
      </c>
      <c r="C5037" s="263" t="s">
        <v>738</v>
      </c>
      <c r="D5037" s="264" t="s">
        <v>15063</v>
      </c>
      <c r="F5037" s="266"/>
      <c r="G5037" s="261" t="s">
        <v>24823</v>
      </c>
      <c r="H5037" s="262" t="s">
        <v>11073</v>
      </c>
      <c r="I5037" s="263" t="s">
        <v>738</v>
      </c>
      <c r="J5037" s="264" t="s">
        <v>15063</v>
      </c>
      <c r="K5037" s="264" t="s">
        <v>15212</v>
      </c>
    </row>
    <row r="5038" spans="1:11" ht="25.5" x14ac:dyDescent="0.2">
      <c r="A5038" s="261">
        <v>73655</v>
      </c>
      <c r="B5038" s="262" t="s">
        <v>11074</v>
      </c>
      <c r="C5038" s="263" t="s">
        <v>738</v>
      </c>
      <c r="D5038" s="264" t="s">
        <v>13566</v>
      </c>
      <c r="F5038" s="266"/>
      <c r="G5038" s="261" t="s">
        <v>24824</v>
      </c>
      <c r="H5038" s="262" t="s">
        <v>11074</v>
      </c>
      <c r="I5038" s="263" t="s">
        <v>738</v>
      </c>
      <c r="J5038" s="264" t="s">
        <v>13566</v>
      </c>
      <c r="K5038" s="264" t="s">
        <v>14822</v>
      </c>
    </row>
    <row r="5039" spans="1:11" ht="25.5" x14ac:dyDescent="0.2">
      <c r="A5039" s="268" t="s">
        <v>11075</v>
      </c>
      <c r="B5039" s="262" t="s">
        <v>11076</v>
      </c>
      <c r="C5039" s="263" t="s">
        <v>738</v>
      </c>
      <c r="D5039" s="264" t="s">
        <v>24825</v>
      </c>
      <c r="F5039" s="266"/>
      <c r="G5039" s="261" t="s">
        <v>11075</v>
      </c>
      <c r="H5039" s="262" t="s">
        <v>11076</v>
      </c>
      <c r="I5039" s="263" t="s">
        <v>738</v>
      </c>
      <c r="J5039" s="264" t="s">
        <v>24825</v>
      </c>
      <c r="K5039" s="264" t="s">
        <v>24826</v>
      </c>
    </row>
    <row r="5040" spans="1:11" ht="12.75" x14ac:dyDescent="0.2">
      <c r="A5040" s="261">
        <v>84181</v>
      </c>
      <c r="B5040" s="262" t="s">
        <v>11077</v>
      </c>
      <c r="C5040" s="263" t="s">
        <v>738</v>
      </c>
      <c r="D5040" s="264" t="s">
        <v>9456</v>
      </c>
      <c r="F5040" s="266"/>
      <c r="G5040" s="261" t="s">
        <v>24827</v>
      </c>
      <c r="H5040" s="262" t="s">
        <v>11077</v>
      </c>
      <c r="I5040" s="263" t="s">
        <v>738</v>
      </c>
      <c r="J5040" s="264" t="s">
        <v>9456</v>
      </c>
      <c r="K5040" s="264" t="s">
        <v>21345</v>
      </c>
    </row>
    <row r="5041" spans="1:11" ht="25.5" x14ac:dyDescent="0.2">
      <c r="A5041" s="261">
        <v>87246</v>
      </c>
      <c r="B5041" s="262" t="s">
        <v>11078</v>
      </c>
      <c r="C5041" s="263" t="s">
        <v>738</v>
      </c>
      <c r="D5041" s="264" t="s">
        <v>16464</v>
      </c>
      <c r="F5041" s="266"/>
      <c r="G5041" s="261" t="s">
        <v>24828</v>
      </c>
      <c r="H5041" s="262" t="s">
        <v>11078</v>
      </c>
      <c r="I5041" s="263" t="s">
        <v>738</v>
      </c>
      <c r="J5041" s="264" t="s">
        <v>16464</v>
      </c>
      <c r="K5041" s="264" t="s">
        <v>15194</v>
      </c>
    </row>
    <row r="5042" spans="1:11" ht="25.5" x14ac:dyDescent="0.2">
      <c r="A5042" s="261">
        <v>87247</v>
      </c>
      <c r="B5042" s="262" t="s">
        <v>11079</v>
      </c>
      <c r="C5042" s="263" t="s">
        <v>738</v>
      </c>
      <c r="D5042" s="264" t="s">
        <v>24829</v>
      </c>
      <c r="F5042" s="266"/>
      <c r="G5042" s="261" t="s">
        <v>24830</v>
      </c>
      <c r="H5042" s="262" t="s">
        <v>11079</v>
      </c>
      <c r="I5042" s="263" t="s">
        <v>738</v>
      </c>
      <c r="J5042" s="264" t="s">
        <v>24829</v>
      </c>
      <c r="K5042" s="264" t="s">
        <v>17240</v>
      </c>
    </row>
    <row r="5043" spans="1:11" ht="25.5" x14ac:dyDescent="0.2">
      <c r="A5043" s="261">
        <v>87248</v>
      </c>
      <c r="B5043" s="262" t="s">
        <v>11080</v>
      </c>
      <c r="C5043" s="263" t="s">
        <v>738</v>
      </c>
      <c r="D5043" s="264" t="s">
        <v>13391</v>
      </c>
      <c r="F5043" s="266"/>
      <c r="G5043" s="267" t="s">
        <v>24831</v>
      </c>
      <c r="H5043" s="262" t="s">
        <v>11080</v>
      </c>
      <c r="I5043" s="263" t="s">
        <v>738</v>
      </c>
      <c r="J5043" s="264" t="s">
        <v>13391</v>
      </c>
      <c r="K5043" s="264" t="s">
        <v>24832</v>
      </c>
    </row>
    <row r="5044" spans="1:11" ht="25.5" x14ac:dyDescent="0.2">
      <c r="A5044" s="261">
        <v>87249</v>
      </c>
      <c r="B5044" s="262" t="s">
        <v>11082</v>
      </c>
      <c r="C5044" s="263" t="s">
        <v>738</v>
      </c>
      <c r="D5044" s="264" t="s">
        <v>24833</v>
      </c>
      <c r="F5044" s="266"/>
      <c r="G5044" s="267" t="s">
        <v>24834</v>
      </c>
      <c r="H5044" s="262" t="s">
        <v>11082</v>
      </c>
      <c r="I5044" s="263" t="s">
        <v>738</v>
      </c>
      <c r="J5044" s="264" t="s">
        <v>24833</v>
      </c>
      <c r="K5044" s="264" t="s">
        <v>12991</v>
      </c>
    </row>
    <row r="5045" spans="1:11" ht="25.5" x14ac:dyDescent="0.2">
      <c r="A5045" s="261">
        <v>87250</v>
      </c>
      <c r="B5045" s="262" t="s">
        <v>11083</v>
      </c>
      <c r="C5045" s="263" t="s">
        <v>738</v>
      </c>
      <c r="D5045" s="264" t="s">
        <v>19479</v>
      </c>
      <c r="F5045" s="266"/>
      <c r="G5045" s="267" t="s">
        <v>24835</v>
      </c>
      <c r="H5045" s="262" t="s">
        <v>11083</v>
      </c>
      <c r="I5045" s="263" t="s">
        <v>738</v>
      </c>
      <c r="J5045" s="264" t="s">
        <v>19479</v>
      </c>
      <c r="K5045" s="264" t="s">
        <v>4483</v>
      </c>
    </row>
    <row r="5046" spans="1:11" ht="25.5" x14ac:dyDescent="0.2">
      <c r="A5046" s="261">
        <v>87251</v>
      </c>
      <c r="B5046" s="262" t="s">
        <v>11085</v>
      </c>
      <c r="C5046" s="263" t="s">
        <v>738</v>
      </c>
      <c r="D5046" s="264" t="s">
        <v>24836</v>
      </c>
      <c r="F5046" s="266"/>
      <c r="G5046" s="267" t="s">
        <v>24837</v>
      </c>
      <c r="H5046" s="262" t="s">
        <v>11085</v>
      </c>
      <c r="I5046" s="263" t="s">
        <v>738</v>
      </c>
      <c r="J5046" s="264" t="s">
        <v>24836</v>
      </c>
      <c r="K5046" s="264" t="s">
        <v>24838</v>
      </c>
    </row>
    <row r="5047" spans="1:11" ht="25.5" x14ac:dyDescent="0.2">
      <c r="A5047" s="261">
        <v>87255</v>
      </c>
      <c r="B5047" s="262" t="s">
        <v>11086</v>
      </c>
      <c r="C5047" s="263" t="s">
        <v>738</v>
      </c>
      <c r="D5047" s="264" t="s">
        <v>19813</v>
      </c>
      <c r="F5047" s="266"/>
      <c r="G5047" s="267" t="s">
        <v>24839</v>
      </c>
      <c r="H5047" s="262" t="s">
        <v>11086</v>
      </c>
      <c r="I5047" s="263" t="s">
        <v>738</v>
      </c>
      <c r="J5047" s="264" t="s">
        <v>19813</v>
      </c>
      <c r="K5047" s="264" t="s">
        <v>24840</v>
      </c>
    </row>
    <row r="5048" spans="1:11" ht="25.5" x14ac:dyDescent="0.2">
      <c r="A5048" s="261">
        <v>87256</v>
      </c>
      <c r="B5048" s="262" t="s">
        <v>11087</v>
      </c>
      <c r="C5048" s="263" t="s">
        <v>738</v>
      </c>
      <c r="D5048" s="264" t="s">
        <v>14517</v>
      </c>
      <c r="F5048" s="266"/>
      <c r="G5048" s="267" t="s">
        <v>24841</v>
      </c>
      <c r="H5048" s="262" t="s">
        <v>11087</v>
      </c>
      <c r="I5048" s="263" t="s">
        <v>738</v>
      </c>
      <c r="J5048" s="264" t="s">
        <v>14517</v>
      </c>
      <c r="K5048" s="264" t="s">
        <v>12691</v>
      </c>
    </row>
    <row r="5049" spans="1:11" ht="25.5" x14ac:dyDescent="0.2">
      <c r="A5049" s="261">
        <v>87257</v>
      </c>
      <c r="B5049" s="262" t="s">
        <v>11088</v>
      </c>
      <c r="C5049" s="263" t="s">
        <v>738</v>
      </c>
      <c r="D5049" s="264" t="s">
        <v>24842</v>
      </c>
      <c r="F5049" s="266"/>
      <c r="G5049" s="267" t="s">
        <v>24843</v>
      </c>
      <c r="H5049" s="262" t="s">
        <v>11088</v>
      </c>
      <c r="I5049" s="263" t="s">
        <v>738</v>
      </c>
      <c r="J5049" s="264" t="s">
        <v>24842</v>
      </c>
      <c r="K5049" s="264" t="s">
        <v>24545</v>
      </c>
    </row>
    <row r="5050" spans="1:11" ht="25.5" x14ac:dyDescent="0.2">
      <c r="A5050" s="261">
        <v>87258</v>
      </c>
      <c r="B5050" s="262" t="s">
        <v>11089</v>
      </c>
      <c r="C5050" s="263" t="s">
        <v>738</v>
      </c>
      <c r="D5050" s="264" t="s">
        <v>22460</v>
      </c>
      <c r="F5050" s="266"/>
      <c r="G5050" s="267" t="s">
        <v>24844</v>
      </c>
      <c r="H5050" s="262" t="s">
        <v>11089</v>
      </c>
      <c r="I5050" s="263" t="s">
        <v>738</v>
      </c>
      <c r="J5050" s="264" t="s">
        <v>22460</v>
      </c>
      <c r="K5050" s="264" t="s">
        <v>24845</v>
      </c>
    </row>
    <row r="5051" spans="1:11" ht="25.5" x14ac:dyDescent="0.2">
      <c r="A5051" s="261">
        <v>87259</v>
      </c>
      <c r="B5051" s="262" t="s">
        <v>11090</v>
      </c>
      <c r="C5051" s="263" t="s">
        <v>738</v>
      </c>
      <c r="D5051" s="264" t="s">
        <v>24846</v>
      </c>
      <c r="F5051" s="266"/>
      <c r="G5051" s="267" t="s">
        <v>24847</v>
      </c>
      <c r="H5051" s="262" t="s">
        <v>11090</v>
      </c>
      <c r="I5051" s="263" t="s">
        <v>738</v>
      </c>
      <c r="J5051" s="264" t="s">
        <v>24846</v>
      </c>
      <c r="K5051" s="264" t="s">
        <v>24848</v>
      </c>
    </row>
    <row r="5052" spans="1:11" ht="25.5" x14ac:dyDescent="0.2">
      <c r="A5052" s="261">
        <v>87260</v>
      </c>
      <c r="B5052" s="262" t="s">
        <v>11091</v>
      </c>
      <c r="C5052" s="263" t="s">
        <v>738</v>
      </c>
      <c r="D5052" s="264" t="s">
        <v>8030</v>
      </c>
      <c r="F5052" s="266"/>
      <c r="G5052" s="267" t="s">
        <v>24849</v>
      </c>
      <c r="H5052" s="262" t="s">
        <v>11091</v>
      </c>
      <c r="I5052" s="263" t="s">
        <v>738</v>
      </c>
      <c r="J5052" s="264" t="s">
        <v>8030</v>
      </c>
      <c r="K5052" s="264" t="s">
        <v>24850</v>
      </c>
    </row>
    <row r="5053" spans="1:11" ht="25.5" x14ac:dyDescent="0.2">
      <c r="A5053" s="261">
        <v>87261</v>
      </c>
      <c r="B5053" s="262" t="s">
        <v>11092</v>
      </c>
      <c r="C5053" s="263" t="s">
        <v>738</v>
      </c>
      <c r="D5053" s="264" t="s">
        <v>24851</v>
      </c>
      <c r="F5053" s="266"/>
      <c r="G5053" s="267" t="s">
        <v>24852</v>
      </c>
      <c r="H5053" s="262" t="s">
        <v>11092</v>
      </c>
      <c r="I5053" s="263" t="s">
        <v>738</v>
      </c>
      <c r="J5053" s="264" t="s">
        <v>24851</v>
      </c>
      <c r="K5053" s="264" t="s">
        <v>24853</v>
      </c>
    </row>
    <row r="5054" spans="1:11" ht="25.5" x14ac:dyDescent="0.2">
      <c r="A5054" s="261">
        <v>87262</v>
      </c>
      <c r="B5054" s="262" t="s">
        <v>11093</v>
      </c>
      <c r="C5054" s="263" t="s">
        <v>738</v>
      </c>
      <c r="D5054" s="264" t="s">
        <v>16551</v>
      </c>
      <c r="F5054" s="266"/>
      <c r="G5054" s="261" t="s">
        <v>24854</v>
      </c>
      <c r="H5054" s="262" t="s">
        <v>11093</v>
      </c>
      <c r="I5054" s="263" t="s">
        <v>738</v>
      </c>
      <c r="J5054" s="264" t="s">
        <v>16551</v>
      </c>
      <c r="K5054" s="264" t="s">
        <v>24855</v>
      </c>
    </row>
    <row r="5055" spans="1:11" ht="25.5" x14ac:dyDescent="0.2">
      <c r="A5055" s="261">
        <v>87263</v>
      </c>
      <c r="B5055" s="262" t="s">
        <v>11094</v>
      </c>
      <c r="C5055" s="263" t="s">
        <v>738</v>
      </c>
      <c r="D5055" s="264" t="s">
        <v>24856</v>
      </c>
      <c r="F5055" s="266"/>
      <c r="G5055" s="261" t="s">
        <v>24857</v>
      </c>
      <c r="H5055" s="262" t="s">
        <v>11094</v>
      </c>
      <c r="I5055" s="263" t="s">
        <v>738</v>
      </c>
      <c r="J5055" s="264" t="s">
        <v>24856</v>
      </c>
      <c r="K5055" s="264" t="s">
        <v>14407</v>
      </c>
    </row>
    <row r="5056" spans="1:11" ht="38.25" x14ac:dyDescent="0.2">
      <c r="A5056" s="261">
        <v>89046</v>
      </c>
      <c r="B5056" s="262" t="s">
        <v>11095</v>
      </c>
      <c r="C5056" s="263" t="s">
        <v>738</v>
      </c>
      <c r="D5056" s="264" t="s">
        <v>13561</v>
      </c>
      <c r="F5056" s="266"/>
      <c r="G5056" s="261" t="s">
        <v>24858</v>
      </c>
      <c r="H5056" s="262" t="s">
        <v>11095</v>
      </c>
      <c r="I5056" s="263" t="s">
        <v>738</v>
      </c>
      <c r="J5056" s="264" t="s">
        <v>13561</v>
      </c>
      <c r="K5056" s="264" t="s">
        <v>13421</v>
      </c>
    </row>
    <row r="5057" spans="1:11" ht="38.25" x14ac:dyDescent="0.2">
      <c r="A5057" s="261">
        <v>89171</v>
      </c>
      <c r="B5057" s="262" t="s">
        <v>11096</v>
      </c>
      <c r="C5057" s="263" t="s">
        <v>738</v>
      </c>
      <c r="D5057" s="264" t="s">
        <v>7422</v>
      </c>
      <c r="F5057" s="266"/>
      <c r="G5057" s="261" t="s">
        <v>24859</v>
      </c>
      <c r="H5057" s="262" t="s">
        <v>11096</v>
      </c>
      <c r="I5057" s="263" t="s">
        <v>738</v>
      </c>
      <c r="J5057" s="264" t="s">
        <v>7422</v>
      </c>
      <c r="K5057" s="264" t="s">
        <v>13532</v>
      </c>
    </row>
    <row r="5058" spans="1:11" ht="25.5" x14ac:dyDescent="0.2">
      <c r="A5058" s="261">
        <v>93389</v>
      </c>
      <c r="B5058" s="262" t="s">
        <v>11097</v>
      </c>
      <c r="C5058" s="263" t="s">
        <v>738</v>
      </c>
      <c r="D5058" s="264" t="s">
        <v>10038</v>
      </c>
      <c r="F5058" s="266"/>
      <c r="G5058" s="261" t="s">
        <v>24860</v>
      </c>
      <c r="H5058" s="262" t="s">
        <v>11097</v>
      </c>
      <c r="I5058" s="263" t="s">
        <v>738</v>
      </c>
      <c r="J5058" s="264" t="s">
        <v>10038</v>
      </c>
      <c r="K5058" s="264" t="s">
        <v>6433</v>
      </c>
    </row>
    <row r="5059" spans="1:11" ht="25.5" x14ac:dyDescent="0.2">
      <c r="A5059" s="261">
        <v>93390</v>
      </c>
      <c r="B5059" s="262" t="s">
        <v>11098</v>
      </c>
      <c r="C5059" s="263" t="s">
        <v>738</v>
      </c>
      <c r="D5059" s="264" t="s">
        <v>14654</v>
      </c>
      <c r="F5059" s="266"/>
      <c r="G5059" s="267" t="s">
        <v>24861</v>
      </c>
      <c r="H5059" s="262" t="s">
        <v>11098</v>
      </c>
      <c r="I5059" s="263" t="s">
        <v>738</v>
      </c>
      <c r="J5059" s="264" t="s">
        <v>14654</v>
      </c>
      <c r="K5059" s="264" t="s">
        <v>13003</v>
      </c>
    </row>
    <row r="5060" spans="1:11" ht="25.5" x14ac:dyDescent="0.2">
      <c r="A5060" s="261">
        <v>93391</v>
      </c>
      <c r="B5060" s="262" t="s">
        <v>11100</v>
      </c>
      <c r="C5060" s="263" t="s">
        <v>738</v>
      </c>
      <c r="D5060" s="264" t="s">
        <v>17171</v>
      </c>
      <c r="F5060" s="266"/>
      <c r="G5060" s="267" t="s">
        <v>24862</v>
      </c>
      <c r="H5060" s="262" t="s">
        <v>11100</v>
      </c>
      <c r="I5060" s="263" t="s">
        <v>738</v>
      </c>
      <c r="J5060" s="264" t="s">
        <v>17171</v>
      </c>
      <c r="K5060" s="264" t="s">
        <v>9313</v>
      </c>
    </row>
    <row r="5061" spans="1:11" ht="25.5" x14ac:dyDescent="0.2">
      <c r="A5061" s="268" t="s">
        <v>11101</v>
      </c>
      <c r="B5061" s="262" t="s">
        <v>11102</v>
      </c>
      <c r="C5061" s="263" t="s">
        <v>738</v>
      </c>
      <c r="D5061" s="264" t="s">
        <v>24863</v>
      </c>
      <c r="F5061" s="266"/>
      <c r="G5061" s="261" t="s">
        <v>11101</v>
      </c>
      <c r="H5061" s="262" t="s">
        <v>11102</v>
      </c>
      <c r="I5061" s="263" t="s">
        <v>738</v>
      </c>
      <c r="J5061" s="264" t="s">
        <v>24863</v>
      </c>
      <c r="K5061" s="264" t="s">
        <v>24864</v>
      </c>
    </row>
    <row r="5062" spans="1:11" ht="25.5" x14ac:dyDescent="0.2">
      <c r="A5062" s="268" t="s">
        <v>11104</v>
      </c>
      <c r="B5062" s="262" t="s">
        <v>11105</v>
      </c>
      <c r="C5062" s="263" t="s">
        <v>738</v>
      </c>
      <c r="D5062" s="264" t="s">
        <v>13611</v>
      </c>
      <c r="F5062" s="266"/>
      <c r="G5062" s="267" t="s">
        <v>11104</v>
      </c>
      <c r="H5062" s="262" t="s">
        <v>11105</v>
      </c>
      <c r="I5062" s="263" t="s">
        <v>738</v>
      </c>
      <c r="J5062" s="264" t="s">
        <v>13611</v>
      </c>
      <c r="K5062" s="264" t="s">
        <v>14533</v>
      </c>
    </row>
    <row r="5063" spans="1:11" ht="12.75" x14ac:dyDescent="0.2">
      <c r="A5063" s="261">
        <v>84183</v>
      </c>
      <c r="B5063" s="262" t="s">
        <v>11106</v>
      </c>
      <c r="C5063" s="263" t="s">
        <v>738</v>
      </c>
      <c r="D5063" s="264" t="s">
        <v>24865</v>
      </c>
      <c r="F5063" s="266"/>
      <c r="G5063" s="261" t="s">
        <v>24866</v>
      </c>
      <c r="H5063" s="262" t="s">
        <v>11106</v>
      </c>
      <c r="I5063" s="263" t="s">
        <v>738</v>
      </c>
      <c r="J5063" s="264" t="s">
        <v>24865</v>
      </c>
      <c r="K5063" s="264" t="s">
        <v>24867</v>
      </c>
    </row>
    <row r="5064" spans="1:11" ht="12.75" x14ac:dyDescent="0.2">
      <c r="A5064" s="261">
        <v>72185</v>
      </c>
      <c r="B5064" s="262" t="s">
        <v>11107</v>
      </c>
      <c r="C5064" s="263" t="s">
        <v>738</v>
      </c>
      <c r="D5064" s="264" t="s">
        <v>14386</v>
      </c>
      <c r="F5064" s="266"/>
      <c r="G5064" s="261" t="s">
        <v>24868</v>
      </c>
      <c r="H5064" s="262" t="s">
        <v>11107</v>
      </c>
      <c r="I5064" s="263" t="s">
        <v>738</v>
      </c>
      <c r="J5064" s="264" t="s">
        <v>14386</v>
      </c>
      <c r="K5064" s="264" t="s">
        <v>24869</v>
      </c>
    </row>
    <row r="5065" spans="1:11" ht="12.75" x14ac:dyDescent="0.2">
      <c r="A5065" s="261">
        <v>72186</v>
      </c>
      <c r="B5065" s="262" t="s">
        <v>11108</v>
      </c>
      <c r="C5065" s="263" t="s">
        <v>738</v>
      </c>
      <c r="D5065" s="264" t="s">
        <v>24870</v>
      </c>
      <c r="F5065" s="266"/>
      <c r="G5065" s="261" t="s">
        <v>24871</v>
      </c>
      <c r="H5065" s="262" t="s">
        <v>11108</v>
      </c>
      <c r="I5065" s="263" t="s">
        <v>738</v>
      </c>
      <c r="J5065" s="264" t="s">
        <v>24870</v>
      </c>
      <c r="K5065" s="264" t="s">
        <v>24872</v>
      </c>
    </row>
    <row r="5066" spans="1:11" ht="25.5" x14ac:dyDescent="0.2">
      <c r="A5066" s="261">
        <v>72187</v>
      </c>
      <c r="B5066" s="262" t="s">
        <v>11109</v>
      </c>
      <c r="C5066" s="263" t="s">
        <v>738</v>
      </c>
      <c r="D5066" s="264" t="s">
        <v>24873</v>
      </c>
      <c r="F5066" s="266"/>
      <c r="G5066" s="261" t="s">
        <v>24874</v>
      </c>
      <c r="H5066" s="262" t="s">
        <v>11109</v>
      </c>
      <c r="I5066" s="263" t="s">
        <v>738</v>
      </c>
      <c r="J5066" s="264" t="s">
        <v>24873</v>
      </c>
      <c r="K5066" s="264" t="s">
        <v>14331</v>
      </c>
    </row>
    <row r="5067" spans="1:11" ht="25.5" x14ac:dyDescent="0.2">
      <c r="A5067" s="261">
        <v>72188</v>
      </c>
      <c r="B5067" s="262" t="s">
        <v>11110</v>
      </c>
      <c r="C5067" s="263" t="s">
        <v>738</v>
      </c>
      <c r="D5067" s="264" t="s">
        <v>24873</v>
      </c>
      <c r="F5067" s="266"/>
      <c r="G5067" s="261" t="s">
        <v>24875</v>
      </c>
      <c r="H5067" s="262" t="s">
        <v>11110</v>
      </c>
      <c r="I5067" s="263" t="s">
        <v>738</v>
      </c>
      <c r="J5067" s="264" t="s">
        <v>24873</v>
      </c>
      <c r="K5067" s="264" t="s">
        <v>14331</v>
      </c>
    </row>
    <row r="5068" spans="1:11" ht="12.75" x14ac:dyDescent="0.2">
      <c r="A5068" s="268" t="s">
        <v>11111</v>
      </c>
      <c r="B5068" s="262" t="s">
        <v>11112</v>
      </c>
      <c r="C5068" s="263" t="s">
        <v>738</v>
      </c>
      <c r="D5068" s="264" t="s">
        <v>24876</v>
      </c>
      <c r="F5068" s="266"/>
      <c r="G5068" s="261" t="s">
        <v>11111</v>
      </c>
      <c r="H5068" s="262" t="s">
        <v>11112</v>
      </c>
      <c r="I5068" s="263" t="s">
        <v>738</v>
      </c>
      <c r="J5068" s="264" t="s">
        <v>24876</v>
      </c>
      <c r="K5068" s="264" t="s">
        <v>24877</v>
      </c>
    </row>
    <row r="5069" spans="1:11" ht="12.75" x14ac:dyDescent="0.2">
      <c r="A5069" s="261">
        <v>84186</v>
      </c>
      <c r="B5069" s="262" t="s">
        <v>11113</v>
      </c>
      <c r="C5069" s="263" t="s">
        <v>738</v>
      </c>
      <c r="D5069" s="264" t="s">
        <v>24878</v>
      </c>
      <c r="F5069" s="266"/>
      <c r="G5069" s="267" t="s">
        <v>24879</v>
      </c>
      <c r="H5069" s="262" t="s">
        <v>11113</v>
      </c>
      <c r="I5069" s="263" t="s">
        <v>738</v>
      </c>
      <c r="J5069" s="264" t="s">
        <v>24878</v>
      </c>
      <c r="K5069" s="264" t="s">
        <v>20937</v>
      </c>
    </row>
    <row r="5070" spans="1:11" ht="12.75" x14ac:dyDescent="0.2">
      <c r="A5070" s="261">
        <v>84187</v>
      </c>
      <c r="B5070" s="262" t="s">
        <v>11114</v>
      </c>
      <c r="C5070" s="263" t="s">
        <v>738</v>
      </c>
      <c r="D5070" s="264" t="s">
        <v>15039</v>
      </c>
      <c r="F5070" s="266"/>
      <c r="G5070" s="267" t="s">
        <v>24880</v>
      </c>
      <c r="H5070" s="262" t="s">
        <v>11114</v>
      </c>
      <c r="I5070" s="263" t="s">
        <v>738</v>
      </c>
      <c r="J5070" s="264" t="s">
        <v>15039</v>
      </c>
      <c r="K5070" s="264" t="s">
        <v>13795</v>
      </c>
    </row>
    <row r="5071" spans="1:11" ht="12.75" x14ac:dyDescent="0.2">
      <c r="A5071" s="261">
        <v>84188</v>
      </c>
      <c r="B5071" s="262" t="s">
        <v>11115</v>
      </c>
      <c r="C5071" s="263" t="s">
        <v>776</v>
      </c>
      <c r="D5071" s="264" t="s">
        <v>10379</v>
      </c>
      <c r="F5071" s="266"/>
      <c r="G5071" s="267" t="s">
        <v>24881</v>
      </c>
      <c r="H5071" s="262" t="s">
        <v>11115</v>
      </c>
      <c r="I5071" s="263" t="s">
        <v>776</v>
      </c>
      <c r="J5071" s="264" t="s">
        <v>10379</v>
      </c>
      <c r="K5071" s="264" t="s">
        <v>12630</v>
      </c>
    </row>
    <row r="5072" spans="1:11" ht="25.5" x14ac:dyDescent="0.2">
      <c r="A5072" s="261">
        <v>72136</v>
      </c>
      <c r="B5072" s="262" t="s">
        <v>11117</v>
      </c>
      <c r="C5072" s="263" t="s">
        <v>738</v>
      </c>
      <c r="D5072" s="264" t="s">
        <v>10201</v>
      </c>
      <c r="F5072" s="266"/>
      <c r="G5072" s="267" t="s">
        <v>24882</v>
      </c>
      <c r="H5072" s="262" t="s">
        <v>11117</v>
      </c>
      <c r="I5072" s="263" t="s">
        <v>738</v>
      </c>
      <c r="J5072" s="264" t="s">
        <v>10201</v>
      </c>
      <c r="K5072" s="264" t="s">
        <v>24883</v>
      </c>
    </row>
    <row r="5073" spans="1:11" ht="25.5" x14ac:dyDescent="0.2">
      <c r="A5073" s="261">
        <v>72137</v>
      </c>
      <c r="B5073" s="262" t="s">
        <v>11118</v>
      </c>
      <c r="C5073" s="263" t="s">
        <v>738</v>
      </c>
      <c r="D5073" s="264" t="s">
        <v>24884</v>
      </c>
      <c r="F5073" s="266"/>
      <c r="G5073" s="267" t="s">
        <v>24885</v>
      </c>
      <c r="H5073" s="262" t="s">
        <v>11118</v>
      </c>
      <c r="I5073" s="263" t="s">
        <v>738</v>
      </c>
      <c r="J5073" s="264" t="s">
        <v>24884</v>
      </c>
      <c r="K5073" s="264" t="s">
        <v>24886</v>
      </c>
    </row>
    <row r="5074" spans="1:11" ht="12.75" x14ac:dyDescent="0.2">
      <c r="A5074" s="261">
        <v>72815</v>
      </c>
      <c r="B5074" s="262" t="s">
        <v>11119</v>
      </c>
      <c r="C5074" s="263" t="s">
        <v>738</v>
      </c>
      <c r="D5074" s="264" t="s">
        <v>4915</v>
      </c>
      <c r="F5074" s="266"/>
      <c r="G5074" s="267" t="s">
        <v>24887</v>
      </c>
      <c r="H5074" s="262" t="s">
        <v>11119</v>
      </c>
      <c r="I5074" s="263" t="s">
        <v>738</v>
      </c>
      <c r="J5074" s="264" t="s">
        <v>4915</v>
      </c>
      <c r="K5074" s="264" t="s">
        <v>14604</v>
      </c>
    </row>
    <row r="5075" spans="1:11" ht="25.5" x14ac:dyDescent="0.2">
      <c r="A5075" s="261">
        <v>84191</v>
      </c>
      <c r="B5075" s="262" t="s">
        <v>11120</v>
      </c>
      <c r="C5075" s="263" t="s">
        <v>738</v>
      </c>
      <c r="D5075" s="264" t="s">
        <v>24888</v>
      </c>
      <c r="F5075" s="266"/>
      <c r="G5075" s="267" t="s">
        <v>24889</v>
      </c>
      <c r="H5075" s="262" t="s">
        <v>11120</v>
      </c>
      <c r="I5075" s="263" t="s">
        <v>738</v>
      </c>
      <c r="J5075" s="264" t="s">
        <v>24888</v>
      </c>
      <c r="K5075" s="264" t="s">
        <v>24890</v>
      </c>
    </row>
    <row r="5076" spans="1:11" ht="25.5" x14ac:dyDescent="0.2">
      <c r="A5076" s="261">
        <v>72138</v>
      </c>
      <c r="B5076" s="262" t="s">
        <v>11121</v>
      </c>
      <c r="C5076" s="263" t="s">
        <v>738</v>
      </c>
      <c r="D5076" s="264" t="s">
        <v>24891</v>
      </c>
      <c r="F5076" s="266"/>
      <c r="G5076" s="267" t="s">
        <v>24892</v>
      </c>
      <c r="H5076" s="262" t="s">
        <v>11121</v>
      </c>
      <c r="I5076" s="263" t="s">
        <v>738</v>
      </c>
      <c r="J5076" s="264" t="s">
        <v>24891</v>
      </c>
      <c r="K5076" s="264" t="s">
        <v>24893</v>
      </c>
    </row>
    <row r="5077" spans="1:11" ht="25.5" x14ac:dyDescent="0.2">
      <c r="A5077" s="261">
        <v>84190</v>
      </c>
      <c r="B5077" s="262" t="s">
        <v>11122</v>
      </c>
      <c r="C5077" s="263" t="s">
        <v>738</v>
      </c>
      <c r="D5077" s="264" t="s">
        <v>24894</v>
      </c>
      <c r="F5077" s="266"/>
      <c r="G5077" s="267" t="s">
        <v>24895</v>
      </c>
      <c r="H5077" s="262" t="s">
        <v>11122</v>
      </c>
      <c r="I5077" s="263" t="s">
        <v>738</v>
      </c>
      <c r="J5077" s="264" t="s">
        <v>24894</v>
      </c>
      <c r="K5077" s="264" t="s">
        <v>24896</v>
      </c>
    </row>
    <row r="5078" spans="1:11" ht="12.75" x14ac:dyDescent="0.2">
      <c r="A5078" s="261">
        <v>84195</v>
      </c>
      <c r="B5078" s="262" t="s">
        <v>11123</v>
      </c>
      <c r="C5078" s="263" t="s">
        <v>738</v>
      </c>
      <c r="D5078" s="264" t="s">
        <v>24897</v>
      </c>
      <c r="F5078" s="266"/>
      <c r="G5078" s="267" t="s">
        <v>24898</v>
      </c>
      <c r="H5078" s="262" t="s">
        <v>11123</v>
      </c>
      <c r="I5078" s="263" t="s">
        <v>738</v>
      </c>
      <c r="J5078" s="264" t="s">
        <v>24897</v>
      </c>
      <c r="K5078" s="264" t="s">
        <v>24899</v>
      </c>
    </row>
    <row r="5079" spans="1:11" ht="25.5" x14ac:dyDescent="0.2">
      <c r="A5079" s="268" t="s">
        <v>11124</v>
      </c>
      <c r="B5079" s="262" t="s">
        <v>11125</v>
      </c>
      <c r="C5079" s="263" t="s">
        <v>776</v>
      </c>
      <c r="D5079" s="264" t="s">
        <v>11143</v>
      </c>
      <c r="F5079" s="266"/>
      <c r="G5079" s="267" t="s">
        <v>11124</v>
      </c>
      <c r="H5079" s="262" t="s">
        <v>11125</v>
      </c>
      <c r="I5079" s="263" t="s">
        <v>776</v>
      </c>
      <c r="J5079" s="264" t="s">
        <v>11143</v>
      </c>
      <c r="K5079" s="264" t="s">
        <v>20907</v>
      </c>
    </row>
    <row r="5080" spans="1:11" ht="25.5" x14ac:dyDescent="0.2">
      <c r="A5080" s="261">
        <v>84161</v>
      </c>
      <c r="B5080" s="262" t="s">
        <v>11127</v>
      </c>
      <c r="C5080" s="263" t="s">
        <v>776</v>
      </c>
      <c r="D5080" s="264" t="s">
        <v>24900</v>
      </c>
      <c r="F5080" s="266"/>
      <c r="G5080" s="267" t="s">
        <v>24901</v>
      </c>
      <c r="H5080" s="262" t="s">
        <v>11127</v>
      </c>
      <c r="I5080" s="263" t="s">
        <v>776</v>
      </c>
      <c r="J5080" s="264" t="s">
        <v>24900</v>
      </c>
      <c r="K5080" s="264" t="s">
        <v>24902</v>
      </c>
    </row>
    <row r="5081" spans="1:11" ht="12.75" x14ac:dyDescent="0.2">
      <c r="A5081" s="268" t="s">
        <v>11129</v>
      </c>
      <c r="B5081" s="262" t="s">
        <v>11130</v>
      </c>
      <c r="C5081" s="263" t="s">
        <v>776</v>
      </c>
      <c r="D5081" s="264" t="s">
        <v>5561</v>
      </c>
      <c r="F5081" s="266"/>
      <c r="G5081" s="267" t="s">
        <v>11129</v>
      </c>
      <c r="H5081" s="262" t="s">
        <v>11130</v>
      </c>
      <c r="I5081" s="263" t="s">
        <v>776</v>
      </c>
      <c r="J5081" s="264" t="s">
        <v>5561</v>
      </c>
      <c r="K5081" s="264" t="s">
        <v>13156</v>
      </c>
    </row>
    <row r="5082" spans="1:11" ht="12.75" x14ac:dyDescent="0.2">
      <c r="A5082" s="261">
        <v>84162</v>
      </c>
      <c r="B5082" s="262" t="s">
        <v>11131</v>
      </c>
      <c r="C5082" s="263" t="s">
        <v>776</v>
      </c>
      <c r="D5082" s="264" t="s">
        <v>7106</v>
      </c>
      <c r="F5082" s="266"/>
      <c r="G5082" s="267" t="s">
        <v>24903</v>
      </c>
      <c r="H5082" s="262" t="s">
        <v>11131</v>
      </c>
      <c r="I5082" s="263" t="s">
        <v>776</v>
      </c>
      <c r="J5082" s="264" t="s">
        <v>7106</v>
      </c>
      <c r="K5082" s="264" t="s">
        <v>6818</v>
      </c>
    </row>
    <row r="5083" spans="1:11" ht="25.5" x14ac:dyDescent="0.2">
      <c r="A5083" s="261">
        <v>88648</v>
      </c>
      <c r="B5083" s="262" t="s">
        <v>11132</v>
      </c>
      <c r="C5083" s="263" t="s">
        <v>776</v>
      </c>
      <c r="D5083" s="264" t="s">
        <v>5334</v>
      </c>
      <c r="F5083" s="266"/>
      <c r="G5083" s="267" t="s">
        <v>24904</v>
      </c>
      <c r="H5083" s="262" t="s">
        <v>11132</v>
      </c>
      <c r="I5083" s="263" t="s">
        <v>776</v>
      </c>
      <c r="J5083" s="264" t="s">
        <v>5334</v>
      </c>
      <c r="K5083" s="264" t="s">
        <v>11274</v>
      </c>
    </row>
    <row r="5084" spans="1:11" ht="25.5" x14ac:dyDescent="0.2">
      <c r="A5084" s="261">
        <v>88649</v>
      </c>
      <c r="B5084" s="262" t="s">
        <v>11133</v>
      </c>
      <c r="C5084" s="263" t="s">
        <v>776</v>
      </c>
      <c r="D5084" s="264" t="s">
        <v>12599</v>
      </c>
      <c r="F5084" s="266"/>
      <c r="G5084" s="267" t="s">
        <v>24905</v>
      </c>
      <c r="H5084" s="262" t="s">
        <v>11133</v>
      </c>
      <c r="I5084" s="263" t="s">
        <v>776</v>
      </c>
      <c r="J5084" s="264" t="s">
        <v>12599</v>
      </c>
      <c r="K5084" s="264" t="s">
        <v>12942</v>
      </c>
    </row>
    <row r="5085" spans="1:11" ht="25.5" x14ac:dyDescent="0.2">
      <c r="A5085" s="261">
        <v>88650</v>
      </c>
      <c r="B5085" s="262" t="s">
        <v>11134</v>
      </c>
      <c r="C5085" s="263" t="s">
        <v>776</v>
      </c>
      <c r="D5085" s="264" t="s">
        <v>9373</v>
      </c>
      <c r="F5085" s="266"/>
      <c r="G5085" s="267" t="s">
        <v>24906</v>
      </c>
      <c r="H5085" s="262" t="s">
        <v>11134</v>
      </c>
      <c r="I5085" s="263" t="s">
        <v>776</v>
      </c>
      <c r="J5085" s="264" t="s">
        <v>9373</v>
      </c>
      <c r="K5085" s="264" t="s">
        <v>24907</v>
      </c>
    </row>
    <row r="5086" spans="1:11" ht="25.5" x14ac:dyDescent="0.2">
      <c r="A5086" s="261">
        <v>96467</v>
      </c>
      <c r="B5086" s="262" t="s">
        <v>11135</v>
      </c>
      <c r="C5086" s="263" t="s">
        <v>776</v>
      </c>
      <c r="D5086" s="264" t="s">
        <v>4214</v>
      </c>
      <c r="F5086" s="266"/>
      <c r="G5086" s="267" t="s">
        <v>24908</v>
      </c>
      <c r="H5086" s="262" t="s">
        <v>11135</v>
      </c>
      <c r="I5086" s="263" t="s">
        <v>776</v>
      </c>
      <c r="J5086" s="264" t="s">
        <v>4214</v>
      </c>
      <c r="K5086" s="264" t="s">
        <v>7441</v>
      </c>
    </row>
    <row r="5087" spans="1:11" ht="12.75" x14ac:dyDescent="0.2">
      <c r="A5087" s="268" t="s">
        <v>11137</v>
      </c>
      <c r="B5087" s="262" t="s">
        <v>11138</v>
      </c>
      <c r="C5087" s="263" t="s">
        <v>776</v>
      </c>
      <c r="D5087" s="264" t="s">
        <v>8856</v>
      </c>
      <c r="F5087" s="266"/>
      <c r="G5087" s="261" t="s">
        <v>11137</v>
      </c>
      <c r="H5087" s="262" t="s">
        <v>11138</v>
      </c>
      <c r="I5087" s="263" t="s">
        <v>776</v>
      </c>
      <c r="J5087" s="264" t="s">
        <v>8856</v>
      </c>
      <c r="K5087" s="264" t="s">
        <v>15193</v>
      </c>
    </row>
    <row r="5088" spans="1:11" ht="25.5" x14ac:dyDescent="0.2">
      <c r="A5088" s="261">
        <v>84167</v>
      </c>
      <c r="B5088" s="262" t="s">
        <v>11139</v>
      </c>
      <c r="C5088" s="263" t="s">
        <v>776</v>
      </c>
      <c r="D5088" s="264" t="s">
        <v>12341</v>
      </c>
      <c r="F5088" s="266"/>
      <c r="G5088" s="261" t="s">
        <v>24909</v>
      </c>
      <c r="H5088" s="262" t="s">
        <v>11139</v>
      </c>
      <c r="I5088" s="263" t="s">
        <v>776</v>
      </c>
      <c r="J5088" s="264" t="s">
        <v>12341</v>
      </c>
      <c r="K5088" s="264" t="s">
        <v>14522</v>
      </c>
    </row>
    <row r="5089" spans="1:11" ht="12.75" x14ac:dyDescent="0.2">
      <c r="A5089" s="261">
        <v>84168</v>
      </c>
      <c r="B5089" s="262" t="s">
        <v>11140</v>
      </c>
      <c r="C5089" s="263" t="s">
        <v>776</v>
      </c>
      <c r="D5089" s="264" t="s">
        <v>13533</v>
      </c>
      <c r="F5089" s="266"/>
      <c r="G5089" s="261" t="s">
        <v>24910</v>
      </c>
      <c r="H5089" s="262" t="s">
        <v>11140</v>
      </c>
      <c r="I5089" s="263" t="s">
        <v>776</v>
      </c>
      <c r="J5089" s="264" t="s">
        <v>13533</v>
      </c>
      <c r="K5089" s="264" t="s">
        <v>8772</v>
      </c>
    </row>
    <row r="5090" spans="1:11" ht="25.5" x14ac:dyDescent="0.2">
      <c r="A5090" s="261">
        <v>68325</v>
      </c>
      <c r="B5090" s="262" t="s">
        <v>11142</v>
      </c>
      <c r="C5090" s="263" t="s">
        <v>738</v>
      </c>
      <c r="D5090" s="264" t="s">
        <v>13754</v>
      </c>
      <c r="F5090" s="266"/>
      <c r="G5090" s="261" t="s">
        <v>24911</v>
      </c>
      <c r="H5090" s="262" t="s">
        <v>11142</v>
      </c>
      <c r="I5090" s="263" t="s">
        <v>738</v>
      </c>
      <c r="J5090" s="264" t="s">
        <v>13754</v>
      </c>
      <c r="K5090" s="264" t="s">
        <v>16509</v>
      </c>
    </row>
    <row r="5091" spans="1:11" ht="25.5" x14ac:dyDescent="0.2">
      <c r="A5091" s="261">
        <v>68333</v>
      </c>
      <c r="B5091" s="262" t="s">
        <v>11144</v>
      </c>
      <c r="C5091" s="263" t="s">
        <v>738</v>
      </c>
      <c r="D5091" s="264" t="s">
        <v>14345</v>
      </c>
      <c r="F5091" s="266"/>
      <c r="G5091" s="261" t="s">
        <v>24912</v>
      </c>
      <c r="H5091" s="262" t="s">
        <v>11144</v>
      </c>
      <c r="I5091" s="263" t="s">
        <v>738</v>
      </c>
      <c r="J5091" s="264" t="s">
        <v>14345</v>
      </c>
      <c r="K5091" s="264" t="s">
        <v>24913</v>
      </c>
    </row>
    <row r="5092" spans="1:11" ht="25.5" x14ac:dyDescent="0.2">
      <c r="A5092" s="261">
        <v>72183</v>
      </c>
      <c r="B5092" s="262" t="s">
        <v>11146</v>
      </c>
      <c r="C5092" s="263" t="s">
        <v>738</v>
      </c>
      <c r="D5092" s="264" t="s">
        <v>22594</v>
      </c>
      <c r="F5092" s="266"/>
      <c r="G5092" s="261" t="s">
        <v>24914</v>
      </c>
      <c r="H5092" s="262" t="s">
        <v>11146</v>
      </c>
      <c r="I5092" s="263" t="s">
        <v>738</v>
      </c>
      <c r="J5092" s="264" t="s">
        <v>22594</v>
      </c>
      <c r="K5092" s="264" t="s">
        <v>24915</v>
      </c>
    </row>
    <row r="5093" spans="1:11" ht="12.75" x14ac:dyDescent="0.2">
      <c r="A5093" s="261">
        <v>84175</v>
      </c>
      <c r="B5093" s="262" t="s">
        <v>11147</v>
      </c>
      <c r="C5093" s="263" t="s">
        <v>776</v>
      </c>
      <c r="D5093" s="264" t="s">
        <v>13616</v>
      </c>
      <c r="F5093" s="266"/>
      <c r="G5093" s="261" t="s">
        <v>24916</v>
      </c>
      <c r="H5093" s="262" t="s">
        <v>11147</v>
      </c>
      <c r="I5093" s="263" t="s">
        <v>776</v>
      </c>
      <c r="J5093" s="264" t="s">
        <v>13616</v>
      </c>
      <c r="K5093" s="264" t="s">
        <v>14090</v>
      </c>
    </row>
    <row r="5094" spans="1:11" ht="25.5" x14ac:dyDescent="0.2">
      <c r="A5094" s="261">
        <v>84176</v>
      </c>
      <c r="B5094" s="262" t="s">
        <v>11148</v>
      </c>
      <c r="C5094" s="263" t="s">
        <v>776</v>
      </c>
      <c r="D5094" s="264" t="s">
        <v>4651</v>
      </c>
      <c r="F5094" s="266"/>
      <c r="G5094" s="267" t="s">
        <v>24917</v>
      </c>
      <c r="H5094" s="262" t="s">
        <v>11148</v>
      </c>
      <c r="I5094" s="263" t="s">
        <v>776</v>
      </c>
      <c r="J5094" s="264" t="s">
        <v>4651</v>
      </c>
      <c r="K5094" s="264" t="s">
        <v>14006</v>
      </c>
    </row>
    <row r="5095" spans="1:11" ht="12.75" x14ac:dyDescent="0.2">
      <c r="A5095" s="261">
        <v>84177</v>
      </c>
      <c r="B5095" s="262" t="s">
        <v>11149</v>
      </c>
      <c r="C5095" s="263" t="s">
        <v>776</v>
      </c>
      <c r="D5095" s="264" t="s">
        <v>8610</v>
      </c>
      <c r="F5095" s="266"/>
      <c r="G5095" s="261" t="s">
        <v>24918</v>
      </c>
      <c r="H5095" s="262" t="s">
        <v>11149</v>
      </c>
      <c r="I5095" s="263" t="s">
        <v>776</v>
      </c>
      <c r="J5095" s="264" t="s">
        <v>8610</v>
      </c>
      <c r="K5095" s="264" t="s">
        <v>7496</v>
      </c>
    </row>
    <row r="5096" spans="1:11" ht="25.5" x14ac:dyDescent="0.2">
      <c r="A5096" s="261">
        <v>94990</v>
      </c>
      <c r="B5096" s="262" t="s">
        <v>11151</v>
      </c>
      <c r="C5096" s="263" t="s">
        <v>737</v>
      </c>
      <c r="D5096" s="264" t="s">
        <v>24919</v>
      </c>
      <c r="F5096" s="266"/>
      <c r="G5096" s="261" t="s">
        <v>24920</v>
      </c>
      <c r="H5096" s="262" t="s">
        <v>11151</v>
      </c>
      <c r="I5096" s="263" t="s">
        <v>737</v>
      </c>
      <c r="J5096" s="264" t="s">
        <v>24919</v>
      </c>
      <c r="K5096" s="264" t="s">
        <v>24921</v>
      </c>
    </row>
    <row r="5097" spans="1:11" ht="25.5" x14ac:dyDescent="0.2">
      <c r="A5097" s="261">
        <v>94991</v>
      </c>
      <c r="B5097" s="262" t="s">
        <v>11152</v>
      </c>
      <c r="C5097" s="263" t="s">
        <v>737</v>
      </c>
      <c r="D5097" s="264" t="s">
        <v>24922</v>
      </c>
      <c r="F5097" s="266"/>
      <c r="G5097" s="261" t="s">
        <v>24923</v>
      </c>
      <c r="H5097" s="262" t="s">
        <v>11152</v>
      </c>
      <c r="I5097" s="263" t="s">
        <v>737</v>
      </c>
      <c r="J5097" s="264" t="s">
        <v>24922</v>
      </c>
      <c r="K5097" s="264" t="s">
        <v>21312</v>
      </c>
    </row>
    <row r="5098" spans="1:11" ht="25.5" x14ac:dyDescent="0.2">
      <c r="A5098" s="261">
        <v>94992</v>
      </c>
      <c r="B5098" s="262" t="s">
        <v>11153</v>
      </c>
      <c r="C5098" s="263" t="s">
        <v>738</v>
      </c>
      <c r="D5098" s="264" t="s">
        <v>11027</v>
      </c>
      <c r="F5098" s="266"/>
      <c r="G5098" s="261" t="s">
        <v>24924</v>
      </c>
      <c r="H5098" s="262" t="s">
        <v>11153</v>
      </c>
      <c r="I5098" s="263" t="s">
        <v>738</v>
      </c>
      <c r="J5098" s="264" t="s">
        <v>11027</v>
      </c>
      <c r="K5098" s="264" t="s">
        <v>24925</v>
      </c>
    </row>
    <row r="5099" spans="1:11" ht="25.5" x14ac:dyDescent="0.2">
      <c r="A5099" s="261">
        <v>94993</v>
      </c>
      <c r="B5099" s="262" t="s">
        <v>11154</v>
      </c>
      <c r="C5099" s="263" t="s">
        <v>738</v>
      </c>
      <c r="D5099" s="264" t="s">
        <v>24926</v>
      </c>
      <c r="F5099" s="266"/>
      <c r="G5099" s="261" t="s">
        <v>24927</v>
      </c>
      <c r="H5099" s="262" t="s">
        <v>11154</v>
      </c>
      <c r="I5099" s="263" t="s">
        <v>738</v>
      </c>
      <c r="J5099" s="264" t="s">
        <v>24926</v>
      </c>
      <c r="K5099" s="264" t="s">
        <v>24928</v>
      </c>
    </row>
    <row r="5100" spans="1:11" ht="25.5" x14ac:dyDescent="0.2">
      <c r="A5100" s="261">
        <v>94994</v>
      </c>
      <c r="B5100" s="262" t="s">
        <v>11155</v>
      </c>
      <c r="C5100" s="263" t="s">
        <v>738</v>
      </c>
      <c r="D5100" s="264" t="s">
        <v>14092</v>
      </c>
      <c r="F5100" s="266"/>
      <c r="G5100" s="261" t="s">
        <v>24929</v>
      </c>
      <c r="H5100" s="262" t="s">
        <v>11155</v>
      </c>
      <c r="I5100" s="263" t="s">
        <v>738</v>
      </c>
      <c r="J5100" s="264" t="s">
        <v>14092</v>
      </c>
      <c r="K5100" s="264" t="s">
        <v>24930</v>
      </c>
    </row>
    <row r="5101" spans="1:11" ht="25.5" x14ac:dyDescent="0.2">
      <c r="A5101" s="261">
        <v>94995</v>
      </c>
      <c r="B5101" s="262" t="s">
        <v>11156</v>
      </c>
      <c r="C5101" s="263" t="s">
        <v>738</v>
      </c>
      <c r="D5101" s="264" t="s">
        <v>24931</v>
      </c>
      <c r="F5101" s="266"/>
      <c r="G5101" s="261" t="s">
        <v>24932</v>
      </c>
      <c r="H5101" s="262" t="s">
        <v>11156</v>
      </c>
      <c r="I5101" s="263" t="s">
        <v>738</v>
      </c>
      <c r="J5101" s="264" t="s">
        <v>24931</v>
      </c>
      <c r="K5101" s="264" t="s">
        <v>20985</v>
      </c>
    </row>
    <row r="5102" spans="1:11" ht="25.5" x14ac:dyDescent="0.2">
      <c r="A5102" s="261">
        <v>94996</v>
      </c>
      <c r="B5102" s="262" t="s">
        <v>11157</v>
      </c>
      <c r="C5102" s="263" t="s">
        <v>738</v>
      </c>
      <c r="D5102" s="264" t="s">
        <v>12692</v>
      </c>
      <c r="F5102" s="266"/>
      <c r="G5102" s="261" t="s">
        <v>24933</v>
      </c>
      <c r="H5102" s="262" t="s">
        <v>11157</v>
      </c>
      <c r="I5102" s="263" t="s">
        <v>738</v>
      </c>
      <c r="J5102" s="264" t="s">
        <v>12692</v>
      </c>
      <c r="K5102" s="264" t="s">
        <v>13898</v>
      </c>
    </row>
    <row r="5103" spans="1:11" ht="25.5" x14ac:dyDescent="0.2">
      <c r="A5103" s="261">
        <v>94997</v>
      </c>
      <c r="B5103" s="262" t="s">
        <v>11158</v>
      </c>
      <c r="C5103" s="263" t="s">
        <v>738</v>
      </c>
      <c r="D5103" s="264" t="s">
        <v>24934</v>
      </c>
      <c r="F5103" s="266"/>
      <c r="G5103" s="261" t="s">
        <v>24935</v>
      </c>
      <c r="H5103" s="262" t="s">
        <v>11158</v>
      </c>
      <c r="I5103" s="263" t="s">
        <v>738</v>
      </c>
      <c r="J5103" s="264" t="s">
        <v>24934</v>
      </c>
      <c r="K5103" s="264" t="s">
        <v>21648</v>
      </c>
    </row>
    <row r="5104" spans="1:11" ht="25.5" x14ac:dyDescent="0.2">
      <c r="A5104" s="261">
        <v>94998</v>
      </c>
      <c r="B5104" s="262" t="s">
        <v>11159</v>
      </c>
      <c r="C5104" s="263" t="s">
        <v>738</v>
      </c>
      <c r="D5104" s="264" t="s">
        <v>15020</v>
      </c>
      <c r="F5104" s="266"/>
      <c r="G5104" s="261" t="s">
        <v>24936</v>
      </c>
      <c r="H5104" s="262" t="s">
        <v>11159</v>
      </c>
      <c r="I5104" s="263" t="s">
        <v>738</v>
      </c>
      <c r="J5104" s="264" t="s">
        <v>15020</v>
      </c>
      <c r="K5104" s="264" t="s">
        <v>24937</v>
      </c>
    </row>
    <row r="5105" spans="1:11" ht="25.5" x14ac:dyDescent="0.2">
      <c r="A5105" s="261">
        <v>94999</v>
      </c>
      <c r="B5105" s="262" t="s">
        <v>11160</v>
      </c>
      <c r="C5105" s="263" t="s">
        <v>738</v>
      </c>
      <c r="D5105" s="264" t="s">
        <v>10575</v>
      </c>
      <c r="F5105" s="266"/>
      <c r="G5105" s="261" t="s">
        <v>24938</v>
      </c>
      <c r="H5105" s="262" t="s">
        <v>11160</v>
      </c>
      <c r="I5105" s="263" t="s">
        <v>738</v>
      </c>
      <c r="J5105" s="264" t="s">
        <v>10575</v>
      </c>
      <c r="K5105" s="264" t="s">
        <v>24939</v>
      </c>
    </row>
    <row r="5106" spans="1:11" ht="25.5" x14ac:dyDescent="0.2">
      <c r="A5106" s="261">
        <v>87620</v>
      </c>
      <c r="B5106" s="262" t="s">
        <v>11161</v>
      </c>
      <c r="C5106" s="263" t="s">
        <v>738</v>
      </c>
      <c r="D5106" s="264" t="s">
        <v>23179</v>
      </c>
      <c r="F5106" s="266"/>
      <c r="G5106" s="261" t="s">
        <v>24940</v>
      </c>
      <c r="H5106" s="262" t="s">
        <v>11161</v>
      </c>
      <c r="I5106" s="263" t="s">
        <v>738</v>
      </c>
      <c r="J5106" s="264" t="s">
        <v>23179</v>
      </c>
      <c r="K5106" s="264" t="s">
        <v>14796</v>
      </c>
    </row>
    <row r="5107" spans="1:11" ht="25.5" x14ac:dyDescent="0.2">
      <c r="A5107" s="261">
        <v>87622</v>
      </c>
      <c r="B5107" s="262" t="s">
        <v>11163</v>
      </c>
      <c r="C5107" s="263" t="s">
        <v>738</v>
      </c>
      <c r="D5107" s="264" t="s">
        <v>5128</v>
      </c>
      <c r="F5107" s="266"/>
      <c r="G5107" s="261" t="s">
        <v>24941</v>
      </c>
      <c r="H5107" s="262" t="s">
        <v>11163</v>
      </c>
      <c r="I5107" s="263" t="s">
        <v>738</v>
      </c>
      <c r="J5107" s="264" t="s">
        <v>5128</v>
      </c>
      <c r="K5107" s="264" t="s">
        <v>14193</v>
      </c>
    </row>
    <row r="5108" spans="1:11" ht="25.5" x14ac:dyDescent="0.2">
      <c r="A5108" s="261">
        <v>87623</v>
      </c>
      <c r="B5108" s="262" t="s">
        <v>11164</v>
      </c>
      <c r="C5108" s="263" t="s">
        <v>738</v>
      </c>
      <c r="D5108" s="264" t="s">
        <v>24942</v>
      </c>
      <c r="F5108" s="266"/>
      <c r="G5108" s="261" t="s">
        <v>24943</v>
      </c>
      <c r="H5108" s="262" t="s">
        <v>11164</v>
      </c>
      <c r="I5108" s="263" t="s">
        <v>738</v>
      </c>
      <c r="J5108" s="264" t="s">
        <v>24942</v>
      </c>
      <c r="K5108" s="264" t="s">
        <v>24398</v>
      </c>
    </row>
    <row r="5109" spans="1:11" ht="25.5" x14ac:dyDescent="0.2">
      <c r="A5109" s="261">
        <v>87624</v>
      </c>
      <c r="B5109" s="262" t="s">
        <v>11166</v>
      </c>
      <c r="C5109" s="263" t="s">
        <v>738</v>
      </c>
      <c r="D5109" s="264" t="s">
        <v>20914</v>
      </c>
      <c r="F5109" s="266"/>
      <c r="G5109" s="261" t="s">
        <v>24944</v>
      </c>
      <c r="H5109" s="262" t="s">
        <v>11166</v>
      </c>
      <c r="I5109" s="263" t="s">
        <v>738</v>
      </c>
      <c r="J5109" s="264" t="s">
        <v>20914</v>
      </c>
      <c r="K5109" s="264" t="s">
        <v>24945</v>
      </c>
    </row>
    <row r="5110" spans="1:11" ht="25.5" x14ac:dyDescent="0.2">
      <c r="A5110" s="261">
        <v>87630</v>
      </c>
      <c r="B5110" s="262" t="s">
        <v>11167</v>
      </c>
      <c r="C5110" s="263" t="s">
        <v>738</v>
      </c>
      <c r="D5110" s="264" t="s">
        <v>23502</v>
      </c>
      <c r="F5110" s="266"/>
      <c r="G5110" s="261" t="s">
        <v>24946</v>
      </c>
      <c r="H5110" s="262" t="s">
        <v>11167</v>
      </c>
      <c r="I5110" s="263" t="s">
        <v>738</v>
      </c>
      <c r="J5110" s="264" t="s">
        <v>23502</v>
      </c>
      <c r="K5110" s="264" t="s">
        <v>22874</v>
      </c>
    </row>
    <row r="5111" spans="1:11" ht="25.5" x14ac:dyDescent="0.2">
      <c r="A5111" s="261">
        <v>87632</v>
      </c>
      <c r="B5111" s="262" t="s">
        <v>11168</v>
      </c>
      <c r="C5111" s="263" t="s">
        <v>738</v>
      </c>
      <c r="D5111" s="264" t="s">
        <v>13881</v>
      </c>
      <c r="F5111" s="266"/>
      <c r="G5111" s="261" t="s">
        <v>24947</v>
      </c>
      <c r="H5111" s="262" t="s">
        <v>11168</v>
      </c>
      <c r="I5111" s="263" t="s">
        <v>738</v>
      </c>
      <c r="J5111" s="264" t="s">
        <v>13881</v>
      </c>
      <c r="K5111" s="264" t="s">
        <v>4302</v>
      </c>
    </row>
    <row r="5112" spans="1:11" ht="25.5" x14ac:dyDescent="0.2">
      <c r="A5112" s="261">
        <v>87633</v>
      </c>
      <c r="B5112" s="262" t="s">
        <v>11169</v>
      </c>
      <c r="C5112" s="263" t="s">
        <v>738</v>
      </c>
      <c r="D5112" s="264" t="s">
        <v>24948</v>
      </c>
      <c r="F5112" s="266"/>
      <c r="G5112" s="261" t="s">
        <v>24949</v>
      </c>
      <c r="H5112" s="262" t="s">
        <v>11169</v>
      </c>
      <c r="I5112" s="263" t="s">
        <v>738</v>
      </c>
      <c r="J5112" s="264" t="s">
        <v>24948</v>
      </c>
      <c r="K5112" s="264" t="s">
        <v>24950</v>
      </c>
    </row>
    <row r="5113" spans="1:11" ht="25.5" x14ac:dyDescent="0.2">
      <c r="A5113" s="261">
        <v>87634</v>
      </c>
      <c r="B5113" s="262" t="s">
        <v>11170</v>
      </c>
      <c r="C5113" s="263" t="s">
        <v>738</v>
      </c>
      <c r="D5113" s="264" t="s">
        <v>24951</v>
      </c>
      <c r="F5113" s="266"/>
      <c r="G5113" s="261" t="s">
        <v>24952</v>
      </c>
      <c r="H5113" s="262" t="s">
        <v>11170</v>
      </c>
      <c r="I5113" s="263" t="s">
        <v>738</v>
      </c>
      <c r="J5113" s="264" t="s">
        <v>24951</v>
      </c>
      <c r="K5113" s="264" t="s">
        <v>14748</v>
      </c>
    </row>
    <row r="5114" spans="1:11" ht="25.5" x14ac:dyDescent="0.2">
      <c r="A5114" s="261">
        <v>87640</v>
      </c>
      <c r="B5114" s="262" t="s">
        <v>11171</v>
      </c>
      <c r="C5114" s="263" t="s">
        <v>738</v>
      </c>
      <c r="D5114" s="264" t="s">
        <v>14231</v>
      </c>
      <c r="F5114" s="266"/>
      <c r="G5114" s="261" t="s">
        <v>24953</v>
      </c>
      <c r="H5114" s="262" t="s">
        <v>11171</v>
      </c>
      <c r="I5114" s="263" t="s">
        <v>738</v>
      </c>
      <c r="J5114" s="264" t="s">
        <v>14231</v>
      </c>
      <c r="K5114" s="264" t="s">
        <v>24954</v>
      </c>
    </row>
    <row r="5115" spans="1:11" ht="25.5" x14ac:dyDescent="0.2">
      <c r="A5115" s="261">
        <v>87642</v>
      </c>
      <c r="B5115" s="262" t="s">
        <v>11173</v>
      </c>
      <c r="C5115" s="263" t="s">
        <v>738</v>
      </c>
      <c r="D5115" s="264" t="s">
        <v>6435</v>
      </c>
      <c r="F5115" s="266"/>
      <c r="G5115" s="261" t="s">
        <v>24955</v>
      </c>
      <c r="H5115" s="262" t="s">
        <v>11173</v>
      </c>
      <c r="I5115" s="263" t="s">
        <v>738</v>
      </c>
      <c r="J5115" s="264" t="s">
        <v>6435</v>
      </c>
      <c r="K5115" s="264" t="s">
        <v>4304</v>
      </c>
    </row>
    <row r="5116" spans="1:11" ht="25.5" x14ac:dyDescent="0.2">
      <c r="A5116" s="261">
        <v>87643</v>
      </c>
      <c r="B5116" s="262" t="s">
        <v>11174</v>
      </c>
      <c r="C5116" s="263" t="s">
        <v>738</v>
      </c>
      <c r="D5116" s="264" t="s">
        <v>20778</v>
      </c>
      <c r="F5116" s="266"/>
      <c r="G5116" s="267" t="s">
        <v>24956</v>
      </c>
      <c r="H5116" s="262" t="s">
        <v>11174</v>
      </c>
      <c r="I5116" s="263" t="s">
        <v>738</v>
      </c>
      <c r="J5116" s="264" t="s">
        <v>20778</v>
      </c>
      <c r="K5116" s="264" t="s">
        <v>24957</v>
      </c>
    </row>
    <row r="5117" spans="1:11" ht="25.5" x14ac:dyDescent="0.2">
      <c r="A5117" s="261">
        <v>87644</v>
      </c>
      <c r="B5117" s="262" t="s">
        <v>11175</v>
      </c>
      <c r="C5117" s="263" t="s">
        <v>738</v>
      </c>
      <c r="D5117" s="264" t="s">
        <v>24958</v>
      </c>
      <c r="F5117" s="266"/>
      <c r="G5117" s="267" t="s">
        <v>24959</v>
      </c>
      <c r="H5117" s="262" t="s">
        <v>11175</v>
      </c>
      <c r="I5117" s="263" t="s">
        <v>738</v>
      </c>
      <c r="J5117" s="264" t="s">
        <v>24958</v>
      </c>
      <c r="K5117" s="264" t="s">
        <v>24960</v>
      </c>
    </row>
    <row r="5118" spans="1:11" ht="25.5" x14ac:dyDescent="0.2">
      <c r="A5118" s="261">
        <v>87680</v>
      </c>
      <c r="B5118" s="262" t="s">
        <v>11176</v>
      </c>
      <c r="C5118" s="263" t="s">
        <v>738</v>
      </c>
      <c r="D5118" s="264" t="s">
        <v>22272</v>
      </c>
      <c r="F5118" s="266"/>
      <c r="G5118" s="261" t="s">
        <v>24961</v>
      </c>
      <c r="H5118" s="262" t="s">
        <v>11176</v>
      </c>
      <c r="I5118" s="263" t="s">
        <v>738</v>
      </c>
      <c r="J5118" s="264" t="s">
        <v>22272</v>
      </c>
      <c r="K5118" s="264" t="s">
        <v>15151</v>
      </c>
    </row>
    <row r="5119" spans="1:11" ht="25.5" x14ac:dyDescent="0.2">
      <c r="A5119" s="261">
        <v>87682</v>
      </c>
      <c r="B5119" s="262" t="s">
        <v>11178</v>
      </c>
      <c r="C5119" s="263" t="s">
        <v>738</v>
      </c>
      <c r="D5119" s="264" t="s">
        <v>13956</v>
      </c>
      <c r="F5119" s="266"/>
      <c r="G5119" s="261" t="s">
        <v>24962</v>
      </c>
      <c r="H5119" s="262" t="s">
        <v>11178</v>
      </c>
      <c r="I5119" s="263" t="s">
        <v>738</v>
      </c>
      <c r="J5119" s="264" t="s">
        <v>13956</v>
      </c>
      <c r="K5119" s="264" t="s">
        <v>8087</v>
      </c>
    </row>
    <row r="5120" spans="1:11" ht="25.5" x14ac:dyDescent="0.2">
      <c r="A5120" s="261">
        <v>87683</v>
      </c>
      <c r="B5120" s="262" t="s">
        <v>11179</v>
      </c>
      <c r="C5120" s="263" t="s">
        <v>738</v>
      </c>
      <c r="D5120" s="264" t="s">
        <v>24963</v>
      </c>
      <c r="F5120" s="266"/>
      <c r="G5120" s="261" t="s">
        <v>24964</v>
      </c>
      <c r="H5120" s="262" t="s">
        <v>11179</v>
      </c>
      <c r="I5120" s="263" t="s">
        <v>738</v>
      </c>
      <c r="J5120" s="264" t="s">
        <v>24963</v>
      </c>
      <c r="K5120" s="264" t="s">
        <v>24965</v>
      </c>
    </row>
    <row r="5121" spans="1:11" ht="25.5" x14ac:dyDescent="0.2">
      <c r="A5121" s="261">
        <v>87684</v>
      </c>
      <c r="B5121" s="262" t="s">
        <v>11180</v>
      </c>
      <c r="C5121" s="263" t="s">
        <v>738</v>
      </c>
      <c r="D5121" s="264" t="s">
        <v>24966</v>
      </c>
      <c r="F5121" s="266"/>
      <c r="G5121" s="261" t="s">
        <v>24967</v>
      </c>
      <c r="H5121" s="262" t="s">
        <v>11180</v>
      </c>
      <c r="I5121" s="263" t="s">
        <v>738</v>
      </c>
      <c r="J5121" s="264" t="s">
        <v>24966</v>
      </c>
      <c r="K5121" s="264" t="s">
        <v>24968</v>
      </c>
    </row>
    <row r="5122" spans="1:11" ht="25.5" x14ac:dyDescent="0.2">
      <c r="A5122" s="261">
        <v>87690</v>
      </c>
      <c r="B5122" s="262" t="s">
        <v>11181</v>
      </c>
      <c r="C5122" s="263" t="s">
        <v>738</v>
      </c>
      <c r="D5122" s="264" t="s">
        <v>11182</v>
      </c>
      <c r="F5122" s="266"/>
      <c r="G5122" s="261" t="s">
        <v>24969</v>
      </c>
      <c r="H5122" s="262" t="s">
        <v>11181</v>
      </c>
      <c r="I5122" s="263" t="s">
        <v>738</v>
      </c>
      <c r="J5122" s="264" t="s">
        <v>11182</v>
      </c>
      <c r="K5122" s="264" t="s">
        <v>21039</v>
      </c>
    </row>
    <row r="5123" spans="1:11" ht="25.5" x14ac:dyDescent="0.2">
      <c r="A5123" s="261">
        <v>87692</v>
      </c>
      <c r="B5123" s="262" t="s">
        <v>11183</v>
      </c>
      <c r="C5123" s="263" t="s">
        <v>738</v>
      </c>
      <c r="D5123" s="264" t="s">
        <v>13618</v>
      </c>
      <c r="F5123" s="266"/>
      <c r="G5123" s="267" t="s">
        <v>24970</v>
      </c>
      <c r="H5123" s="262" t="s">
        <v>11183</v>
      </c>
      <c r="I5123" s="263" t="s">
        <v>738</v>
      </c>
      <c r="J5123" s="264" t="s">
        <v>13618</v>
      </c>
      <c r="K5123" s="264" t="s">
        <v>5897</v>
      </c>
    </row>
    <row r="5124" spans="1:11" ht="25.5" x14ac:dyDescent="0.2">
      <c r="A5124" s="261">
        <v>87693</v>
      </c>
      <c r="B5124" s="262" t="s">
        <v>11185</v>
      </c>
      <c r="C5124" s="263" t="s">
        <v>738</v>
      </c>
      <c r="D5124" s="264" t="s">
        <v>19399</v>
      </c>
      <c r="F5124" s="266"/>
      <c r="G5124" s="261" t="s">
        <v>24971</v>
      </c>
      <c r="H5124" s="262" t="s">
        <v>11185</v>
      </c>
      <c r="I5124" s="263" t="s">
        <v>738</v>
      </c>
      <c r="J5124" s="264" t="s">
        <v>19399</v>
      </c>
      <c r="K5124" s="264" t="s">
        <v>14282</v>
      </c>
    </row>
    <row r="5125" spans="1:11" ht="25.5" x14ac:dyDescent="0.2">
      <c r="A5125" s="261">
        <v>87694</v>
      </c>
      <c r="B5125" s="262" t="s">
        <v>11186</v>
      </c>
      <c r="C5125" s="263" t="s">
        <v>738</v>
      </c>
      <c r="D5125" s="264" t="s">
        <v>14592</v>
      </c>
      <c r="F5125" s="266"/>
      <c r="G5125" s="261" t="s">
        <v>24972</v>
      </c>
      <c r="H5125" s="262" t="s">
        <v>11186</v>
      </c>
      <c r="I5125" s="263" t="s">
        <v>738</v>
      </c>
      <c r="J5125" s="264" t="s">
        <v>14592</v>
      </c>
      <c r="K5125" s="264" t="s">
        <v>13912</v>
      </c>
    </row>
    <row r="5126" spans="1:11" ht="25.5" x14ac:dyDescent="0.2">
      <c r="A5126" s="261">
        <v>87700</v>
      </c>
      <c r="B5126" s="262" t="s">
        <v>11187</v>
      </c>
      <c r="C5126" s="263" t="s">
        <v>738</v>
      </c>
      <c r="D5126" s="264" t="s">
        <v>14268</v>
      </c>
      <c r="F5126" s="266"/>
      <c r="G5126" s="261" t="s">
        <v>24973</v>
      </c>
      <c r="H5126" s="262" t="s">
        <v>11187</v>
      </c>
      <c r="I5126" s="263" t="s">
        <v>738</v>
      </c>
      <c r="J5126" s="264" t="s">
        <v>14268</v>
      </c>
      <c r="K5126" s="264" t="s">
        <v>11508</v>
      </c>
    </row>
    <row r="5127" spans="1:11" ht="25.5" x14ac:dyDescent="0.2">
      <c r="A5127" s="261">
        <v>87702</v>
      </c>
      <c r="B5127" s="262" t="s">
        <v>11189</v>
      </c>
      <c r="C5127" s="263" t="s">
        <v>738</v>
      </c>
      <c r="D5127" s="264" t="s">
        <v>13348</v>
      </c>
      <c r="F5127" s="266"/>
      <c r="G5127" s="261" t="s">
        <v>24974</v>
      </c>
      <c r="H5127" s="262" t="s">
        <v>11189</v>
      </c>
      <c r="I5127" s="263" t="s">
        <v>738</v>
      </c>
      <c r="J5127" s="264" t="s">
        <v>13348</v>
      </c>
      <c r="K5127" s="264" t="s">
        <v>17093</v>
      </c>
    </row>
    <row r="5128" spans="1:11" ht="25.5" x14ac:dyDescent="0.2">
      <c r="A5128" s="261">
        <v>87703</v>
      </c>
      <c r="B5128" s="262" t="s">
        <v>11190</v>
      </c>
      <c r="C5128" s="263" t="s">
        <v>738</v>
      </c>
      <c r="D5128" s="264" t="s">
        <v>14426</v>
      </c>
      <c r="F5128" s="266"/>
      <c r="G5128" s="261" t="s">
        <v>24975</v>
      </c>
      <c r="H5128" s="262" t="s">
        <v>11190</v>
      </c>
      <c r="I5128" s="263" t="s">
        <v>738</v>
      </c>
      <c r="J5128" s="264" t="s">
        <v>14426</v>
      </c>
      <c r="K5128" s="264" t="s">
        <v>24976</v>
      </c>
    </row>
    <row r="5129" spans="1:11" ht="25.5" x14ac:dyDescent="0.2">
      <c r="A5129" s="261">
        <v>87704</v>
      </c>
      <c r="B5129" s="262" t="s">
        <v>11191</v>
      </c>
      <c r="C5129" s="263" t="s">
        <v>738</v>
      </c>
      <c r="D5129" s="264" t="s">
        <v>24977</v>
      </c>
      <c r="F5129" s="266"/>
      <c r="G5129" s="261" t="s">
        <v>24978</v>
      </c>
      <c r="H5129" s="262" t="s">
        <v>11191</v>
      </c>
      <c r="I5129" s="263" t="s">
        <v>738</v>
      </c>
      <c r="J5129" s="264" t="s">
        <v>24977</v>
      </c>
      <c r="K5129" s="264" t="s">
        <v>24979</v>
      </c>
    </row>
    <row r="5130" spans="1:11" ht="25.5" x14ac:dyDescent="0.2">
      <c r="A5130" s="261">
        <v>87735</v>
      </c>
      <c r="B5130" s="262" t="s">
        <v>11192</v>
      </c>
      <c r="C5130" s="263" t="s">
        <v>738</v>
      </c>
      <c r="D5130" s="264" t="s">
        <v>7422</v>
      </c>
      <c r="F5130" s="266"/>
      <c r="G5130" s="261" t="s">
        <v>24980</v>
      </c>
      <c r="H5130" s="262" t="s">
        <v>11192</v>
      </c>
      <c r="I5130" s="263" t="s">
        <v>738</v>
      </c>
      <c r="J5130" s="264" t="s">
        <v>7422</v>
      </c>
      <c r="K5130" s="264" t="s">
        <v>24981</v>
      </c>
    </row>
    <row r="5131" spans="1:11" ht="25.5" x14ac:dyDescent="0.2">
      <c r="A5131" s="261">
        <v>87737</v>
      </c>
      <c r="B5131" s="262" t="s">
        <v>11193</v>
      </c>
      <c r="C5131" s="263" t="s">
        <v>738</v>
      </c>
      <c r="D5131" s="264" t="s">
        <v>8412</v>
      </c>
      <c r="F5131" s="266"/>
      <c r="G5131" s="261" t="s">
        <v>24982</v>
      </c>
      <c r="H5131" s="262" t="s">
        <v>11193</v>
      </c>
      <c r="I5131" s="263" t="s">
        <v>738</v>
      </c>
      <c r="J5131" s="264" t="s">
        <v>8412</v>
      </c>
      <c r="K5131" s="264" t="s">
        <v>24983</v>
      </c>
    </row>
    <row r="5132" spans="1:11" ht="25.5" x14ac:dyDescent="0.2">
      <c r="A5132" s="261">
        <v>87738</v>
      </c>
      <c r="B5132" s="262" t="s">
        <v>11194</v>
      </c>
      <c r="C5132" s="263" t="s">
        <v>738</v>
      </c>
      <c r="D5132" s="264" t="s">
        <v>24984</v>
      </c>
      <c r="F5132" s="266"/>
      <c r="G5132" s="261" t="s">
        <v>24985</v>
      </c>
      <c r="H5132" s="262" t="s">
        <v>11194</v>
      </c>
      <c r="I5132" s="263" t="s">
        <v>738</v>
      </c>
      <c r="J5132" s="264" t="s">
        <v>24984</v>
      </c>
      <c r="K5132" s="264" t="s">
        <v>24986</v>
      </c>
    </row>
    <row r="5133" spans="1:11" ht="25.5" x14ac:dyDescent="0.2">
      <c r="A5133" s="261">
        <v>87739</v>
      </c>
      <c r="B5133" s="262" t="s">
        <v>11195</v>
      </c>
      <c r="C5133" s="263" t="s">
        <v>738</v>
      </c>
      <c r="D5133" s="264" t="s">
        <v>24987</v>
      </c>
      <c r="F5133" s="266"/>
      <c r="G5133" s="261" t="s">
        <v>24988</v>
      </c>
      <c r="H5133" s="262" t="s">
        <v>11195</v>
      </c>
      <c r="I5133" s="263" t="s">
        <v>738</v>
      </c>
      <c r="J5133" s="264" t="s">
        <v>24987</v>
      </c>
      <c r="K5133" s="264" t="s">
        <v>24989</v>
      </c>
    </row>
    <row r="5134" spans="1:11" ht="25.5" x14ac:dyDescent="0.2">
      <c r="A5134" s="261">
        <v>87745</v>
      </c>
      <c r="B5134" s="262" t="s">
        <v>11196</v>
      </c>
      <c r="C5134" s="263" t="s">
        <v>738</v>
      </c>
      <c r="D5134" s="264" t="s">
        <v>21012</v>
      </c>
      <c r="F5134" s="266"/>
      <c r="G5134" s="267" t="s">
        <v>24990</v>
      </c>
      <c r="H5134" s="262" t="s">
        <v>11196</v>
      </c>
      <c r="I5134" s="263" t="s">
        <v>738</v>
      </c>
      <c r="J5134" s="264" t="s">
        <v>21012</v>
      </c>
      <c r="K5134" s="264" t="s">
        <v>14692</v>
      </c>
    </row>
    <row r="5135" spans="1:11" ht="25.5" x14ac:dyDescent="0.2">
      <c r="A5135" s="261">
        <v>87747</v>
      </c>
      <c r="B5135" s="262" t="s">
        <v>11197</v>
      </c>
      <c r="C5135" s="263" t="s">
        <v>738</v>
      </c>
      <c r="D5135" s="264" t="s">
        <v>24991</v>
      </c>
      <c r="F5135" s="266"/>
      <c r="G5135" s="261" t="s">
        <v>24992</v>
      </c>
      <c r="H5135" s="262" t="s">
        <v>11197</v>
      </c>
      <c r="I5135" s="263" t="s">
        <v>738</v>
      </c>
      <c r="J5135" s="264" t="s">
        <v>24991</v>
      </c>
      <c r="K5135" s="264" t="s">
        <v>14599</v>
      </c>
    </row>
    <row r="5136" spans="1:11" ht="25.5" x14ac:dyDescent="0.2">
      <c r="A5136" s="261">
        <v>87748</v>
      </c>
      <c r="B5136" s="262" t="s">
        <v>11198</v>
      </c>
      <c r="C5136" s="263" t="s">
        <v>738</v>
      </c>
      <c r="D5136" s="264" t="s">
        <v>24993</v>
      </c>
      <c r="F5136" s="266"/>
      <c r="G5136" s="267" t="s">
        <v>24994</v>
      </c>
      <c r="H5136" s="262" t="s">
        <v>11198</v>
      </c>
      <c r="I5136" s="263" t="s">
        <v>738</v>
      </c>
      <c r="J5136" s="264" t="s">
        <v>24993</v>
      </c>
      <c r="K5136" s="264" t="s">
        <v>24995</v>
      </c>
    </row>
    <row r="5137" spans="1:11" ht="25.5" x14ac:dyDescent="0.2">
      <c r="A5137" s="261">
        <v>87749</v>
      </c>
      <c r="B5137" s="262" t="s">
        <v>11200</v>
      </c>
      <c r="C5137" s="263" t="s">
        <v>738</v>
      </c>
      <c r="D5137" s="264" t="s">
        <v>13631</v>
      </c>
      <c r="F5137" s="266"/>
      <c r="G5137" s="261" t="s">
        <v>24996</v>
      </c>
      <c r="H5137" s="262" t="s">
        <v>11200</v>
      </c>
      <c r="I5137" s="263" t="s">
        <v>738</v>
      </c>
      <c r="J5137" s="264" t="s">
        <v>13631</v>
      </c>
      <c r="K5137" s="264" t="s">
        <v>16929</v>
      </c>
    </row>
    <row r="5138" spans="1:11" ht="25.5" x14ac:dyDescent="0.2">
      <c r="A5138" s="261">
        <v>87755</v>
      </c>
      <c r="B5138" s="262" t="s">
        <v>11201</v>
      </c>
      <c r="C5138" s="263" t="s">
        <v>738</v>
      </c>
      <c r="D5138" s="264" t="s">
        <v>24997</v>
      </c>
      <c r="F5138" s="266"/>
      <c r="G5138" s="261" t="s">
        <v>24998</v>
      </c>
      <c r="H5138" s="262" t="s">
        <v>11201</v>
      </c>
      <c r="I5138" s="263" t="s">
        <v>738</v>
      </c>
      <c r="J5138" s="264" t="s">
        <v>24997</v>
      </c>
      <c r="K5138" s="264" t="s">
        <v>21012</v>
      </c>
    </row>
    <row r="5139" spans="1:11" ht="25.5" x14ac:dyDescent="0.2">
      <c r="A5139" s="261">
        <v>87757</v>
      </c>
      <c r="B5139" s="262" t="s">
        <v>11202</v>
      </c>
      <c r="C5139" s="263" t="s">
        <v>738</v>
      </c>
      <c r="D5139" s="264" t="s">
        <v>4998</v>
      </c>
      <c r="F5139" s="266"/>
      <c r="G5139" s="261" t="s">
        <v>24999</v>
      </c>
      <c r="H5139" s="262" t="s">
        <v>11202</v>
      </c>
      <c r="I5139" s="263" t="s">
        <v>738</v>
      </c>
      <c r="J5139" s="264" t="s">
        <v>4998</v>
      </c>
      <c r="K5139" s="264" t="s">
        <v>12517</v>
      </c>
    </row>
    <row r="5140" spans="1:11" ht="25.5" x14ac:dyDescent="0.2">
      <c r="A5140" s="261">
        <v>87758</v>
      </c>
      <c r="B5140" s="262" t="s">
        <v>11203</v>
      </c>
      <c r="C5140" s="263" t="s">
        <v>738</v>
      </c>
      <c r="D5140" s="264" t="s">
        <v>19957</v>
      </c>
      <c r="F5140" s="266"/>
      <c r="G5140" s="261" t="s">
        <v>25000</v>
      </c>
      <c r="H5140" s="262" t="s">
        <v>11203</v>
      </c>
      <c r="I5140" s="263" t="s">
        <v>738</v>
      </c>
      <c r="J5140" s="264" t="s">
        <v>19957</v>
      </c>
      <c r="K5140" s="264" t="s">
        <v>25001</v>
      </c>
    </row>
    <row r="5141" spans="1:11" ht="25.5" x14ac:dyDescent="0.2">
      <c r="A5141" s="261">
        <v>87759</v>
      </c>
      <c r="B5141" s="262" t="s">
        <v>11204</v>
      </c>
      <c r="C5141" s="263" t="s">
        <v>738</v>
      </c>
      <c r="D5141" s="264" t="s">
        <v>25002</v>
      </c>
      <c r="F5141" s="266"/>
      <c r="G5141" s="261" t="s">
        <v>25003</v>
      </c>
      <c r="H5141" s="262" t="s">
        <v>11204</v>
      </c>
      <c r="I5141" s="263" t="s">
        <v>738</v>
      </c>
      <c r="J5141" s="264" t="s">
        <v>25002</v>
      </c>
      <c r="K5141" s="264" t="s">
        <v>25004</v>
      </c>
    </row>
    <row r="5142" spans="1:11" ht="25.5" x14ac:dyDescent="0.2">
      <c r="A5142" s="261">
        <v>87765</v>
      </c>
      <c r="B5142" s="262" t="s">
        <v>11205</v>
      </c>
      <c r="C5142" s="263" t="s">
        <v>738</v>
      </c>
      <c r="D5142" s="264" t="s">
        <v>13198</v>
      </c>
      <c r="F5142" s="266"/>
      <c r="G5142" s="267" t="s">
        <v>25005</v>
      </c>
      <c r="H5142" s="262" t="s">
        <v>11205</v>
      </c>
      <c r="I5142" s="263" t="s">
        <v>738</v>
      </c>
      <c r="J5142" s="264" t="s">
        <v>13198</v>
      </c>
      <c r="K5142" s="264" t="s">
        <v>25006</v>
      </c>
    </row>
    <row r="5143" spans="1:11" ht="25.5" x14ac:dyDescent="0.2">
      <c r="A5143" s="261">
        <v>87767</v>
      </c>
      <c r="B5143" s="262" t="s">
        <v>11206</v>
      </c>
      <c r="C5143" s="263" t="s">
        <v>738</v>
      </c>
      <c r="D5143" s="264" t="s">
        <v>14294</v>
      </c>
      <c r="F5143" s="266"/>
      <c r="G5143" s="261" t="s">
        <v>25007</v>
      </c>
      <c r="H5143" s="262" t="s">
        <v>11206</v>
      </c>
      <c r="I5143" s="263" t="s">
        <v>738</v>
      </c>
      <c r="J5143" s="264" t="s">
        <v>14294</v>
      </c>
      <c r="K5143" s="264" t="s">
        <v>25008</v>
      </c>
    </row>
    <row r="5144" spans="1:11" ht="25.5" x14ac:dyDescent="0.2">
      <c r="A5144" s="261">
        <v>87768</v>
      </c>
      <c r="B5144" s="262" t="s">
        <v>11207</v>
      </c>
      <c r="C5144" s="263" t="s">
        <v>738</v>
      </c>
      <c r="D5144" s="264" t="s">
        <v>25009</v>
      </c>
      <c r="F5144" s="266"/>
      <c r="G5144" s="261" t="s">
        <v>25010</v>
      </c>
      <c r="H5144" s="262" t="s">
        <v>11207</v>
      </c>
      <c r="I5144" s="263" t="s">
        <v>738</v>
      </c>
      <c r="J5144" s="264" t="s">
        <v>25009</v>
      </c>
      <c r="K5144" s="264" t="s">
        <v>18231</v>
      </c>
    </row>
    <row r="5145" spans="1:11" ht="25.5" x14ac:dyDescent="0.2">
      <c r="A5145" s="261">
        <v>87769</v>
      </c>
      <c r="B5145" s="262" t="s">
        <v>11208</v>
      </c>
      <c r="C5145" s="263" t="s">
        <v>738</v>
      </c>
      <c r="D5145" s="264" t="s">
        <v>25011</v>
      </c>
      <c r="F5145" s="266"/>
      <c r="G5145" s="261" t="s">
        <v>25012</v>
      </c>
      <c r="H5145" s="262" t="s">
        <v>11208</v>
      </c>
      <c r="I5145" s="263" t="s">
        <v>738</v>
      </c>
      <c r="J5145" s="264" t="s">
        <v>25011</v>
      </c>
      <c r="K5145" s="264" t="s">
        <v>14288</v>
      </c>
    </row>
    <row r="5146" spans="1:11" ht="12.75" x14ac:dyDescent="0.2">
      <c r="A5146" s="261">
        <v>88470</v>
      </c>
      <c r="B5146" s="262" t="s">
        <v>11209</v>
      </c>
      <c r="C5146" s="263" t="s">
        <v>738</v>
      </c>
      <c r="D5146" s="264" t="s">
        <v>5407</v>
      </c>
      <c r="F5146" s="266"/>
      <c r="G5146" s="261" t="s">
        <v>25013</v>
      </c>
      <c r="H5146" s="262" t="s">
        <v>11209</v>
      </c>
      <c r="I5146" s="263" t="s">
        <v>738</v>
      </c>
      <c r="J5146" s="264" t="s">
        <v>5407</v>
      </c>
      <c r="K5146" s="264" t="s">
        <v>10974</v>
      </c>
    </row>
    <row r="5147" spans="1:11" ht="12.75" x14ac:dyDescent="0.2">
      <c r="A5147" s="261">
        <v>88471</v>
      </c>
      <c r="B5147" s="262" t="s">
        <v>11210</v>
      </c>
      <c r="C5147" s="263" t="s">
        <v>738</v>
      </c>
      <c r="D5147" s="264" t="s">
        <v>9619</v>
      </c>
      <c r="F5147" s="266"/>
      <c r="G5147" s="261" t="s">
        <v>25014</v>
      </c>
      <c r="H5147" s="262" t="s">
        <v>11210</v>
      </c>
      <c r="I5147" s="263" t="s">
        <v>738</v>
      </c>
      <c r="J5147" s="264" t="s">
        <v>9619</v>
      </c>
      <c r="K5147" s="264" t="s">
        <v>10727</v>
      </c>
    </row>
    <row r="5148" spans="1:11" ht="12.75" x14ac:dyDescent="0.2">
      <c r="A5148" s="261">
        <v>88472</v>
      </c>
      <c r="B5148" s="262" t="s">
        <v>11212</v>
      </c>
      <c r="C5148" s="263" t="s">
        <v>738</v>
      </c>
      <c r="D5148" s="264" t="s">
        <v>25015</v>
      </c>
      <c r="F5148" s="266"/>
      <c r="G5148" s="261" t="s">
        <v>25016</v>
      </c>
      <c r="H5148" s="262" t="s">
        <v>11212</v>
      </c>
      <c r="I5148" s="263" t="s">
        <v>738</v>
      </c>
      <c r="J5148" s="264" t="s">
        <v>25015</v>
      </c>
      <c r="K5148" s="264" t="s">
        <v>20355</v>
      </c>
    </row>
    <row r="5149" spans="1:11" ht="12.75" x14ac:dyDescent="0.2">
      <c r="A5149" s="261">
        <v>88476</v>
      </c>
      <c r="B5149" s="262" t="s">
        <v>11213</v>
      </c>
      <c r="C5149" s="263" t="s">
        <v>738</v>
      </c>
      <c r="D5149" s="264" t="s">
        <v>8331</v>
      </c>
      <c r="F5149" s="266"/>
      <c r="G5149" s="261" t="s">
        <v>25017</v>
      </c>
      <c r="H5149" s="262" t="s">
        <v>11213</v>
      </c>
      <c r="I5149" s="263" t="s">
        <v>738</v>
      </c>
      <c r="J5149" s="264" t="s">
        <v>8331</v>
      </c>
      <c r="K5149" s="264" t="s">
        <v>5090</v>
      </c>
    </row>
    <row r="5150" spans="1:11" ht="12.75" x14ac:dyDescent="0.2">
      <c r="A5150" s="261">
        <v>88477</v>
      </c>
      <c r="B5150" s="262" t="s">
        <v>11214</v>
      </c>
      <c r="C5150" s="263" t="s">
        <v>738</v>
      </c>
      <c r="D5150" s="264" t="s">
        <v>14478</v>
      </c>
      <c r="F5150" s="266"/>
      <c r="G5150" s="261" t="s">
        <v>25018</v>
      </c>
      <c r="H5150" s="262" t="s">
        <v>11214</v>
      </c>
      <c r="I5150" s="263" t="s">
        <v>738</v>
      </c>
      <c r="J5150" s="264" t="s">
        <v>14478</v>
      </c>
      <c r="K5150" s="264" t="s">
        <v>10966</v>
      </c>
    </row>
    <row r="5151" spans="1:11" ht="12.75" x14ac:dyDescent="0.2">
      <c r="A5151" s="261">
        <v>88478</v>
      </c>
      <c r="B5151" s="262" t="s">
        <v>11215</v>
      </c>
      <c r="C5151" s="263" t="s">
        <v>738</v>
      </c>
      <c r="D5151" s="264" t="s">
        <v>13955</v>
      </c>
      <c r="F5151" s="266"/>
      <c r="G5151" s="261" t="s">
        <v>25019</v>
      </c>
      <c r="H5151" s="262" t="s">
        <v>11215</v>
      </c>
      <c r="I5151" s="263" t="s">
        <v>738</v>
      </c>
      <c r="J5151" s="264" t="s">
        <v>13955</v>
      </c>
      <c r="K5151" s="264" t="s">
        <v>14756</v>
      </c>
    </row>
    <row r="5152" spans="1:11" ht="25.5" x14ac:dyDescent="0.2">
      <c r="A5152" s="261">
        <v>90900</v>
      </c>
      <c r="B5152" s="262" t="s">
        <v>11217</v>
      </c>
      <c r="C5152" s="263" t="s">
        <v>738</v>
      </c>
      <c r="D5152" s="264" t="s">
        <v>25020</v>
      </c>
      <c r="F5152" s="266"/>
      <c r="G5152" s="261" t="s">
        <v>25021</v>
      </c>
      <c r="H5152" s="262" t="s">
        <v>11217</v>
      </c>
      <c r="I5152" s="263" t="s">
        <v>738</v>
      </c>
      <c r="J5152" s="264" t="s">
        <v>25020</v>
      </c>
      <c r="K5152" s="264" t="s">
        <v>25022</v>
      </c>
    </row>
    <row r="5153" spans="1:11" ht="25.5" x14ac:dyDescent="0.2">
      <c r="A5153" s="261">
        <v>90902</v>
      </c>
      <c r="B5153" s="262" t="s">
        <v>11218</v>
      </c>
      <c r="C5153" s="263" t="s">
        <v>738</v>
      </c>
      <c r="D5153" s="264" t="s">
        <v>14115</v>
      </c>
      <c r="F5153" s="266"/>
      <c r="G5153" s="261" t="s">
        <v>25023</v>
      </c>
      <c r="H5153" s="262" t="s">
        <v>11218</v>
      </c>
      <c r="I5153" s="263" t="s">
        <v>738</v>
      </c>
      <c r="J5153" s="264" t="s">
        <v>14115</v>
      </c>
      <c r="K5153" s="264" t="s">
        <v>14538</v>
      </c>
    </row>
    <row r="5154" spans="1:11" ht="25.5" x14ac:dyDescent="0.2">
      <c r="A5154" s="261">
        <v>90903</v>
      </c>
      <c r="B5154" s="262" t="s">
        <v>11219</v>
      </c>
      <c r="C5154" s="263" t="s">
        <v>738</v>
      </c>
      <c r="D5154" s="264" t="s">
        <v>25024</v>
      </c>
      <c r="F5154" s="266"/>
      <c r="G5154" s="261" t="s">
        <v>25025</v>
      </c>
      <c r="H5154" s="262" t="s">
        <v>11219</v>
      </c>
      <c r="I5154" s="263" t="s">
        <v>738</v>
      </c>
      <c r="J5154" s="264" t="s">
        <v>25024</v>
      </c>
      <c r="K5154" s="264" t="s">
        <v>25026</v>
      </c>
    </row>
    <row r="5155" spans="1:11" ht="25.5" x14ac:dyDescent="0.2">
      <c r="A5155" s="261">
        <v>90904</v>
      </c>
      <c r="B5155" s="262" t="s">
        <v>11220</v>
      </c>
      <c r="C5155" s="263" t="s">
        <v>738</v>
      </c>
      <c r="D5155" s="264" t="s">
        <v>25027</v>
      </c>
      <c r="F5155" s="266"/>
      <c r="G5155" s="261" t="s">
        <v>25028</v>
      </c>
      <c r="H5155" s="262" t="s">
        <v>11220</v>
      </c>
      <c r="I5155" s="263" t="s">
        <v>738</v>
      </c>
      <c r="J5155" s="264" t="s">
        <v>25027</v>
      </c>
      <c r="K5155" s="264" t="s">
        <v>25029</v>
      </c>
    </row>
    <row r="5156" spans="1:11" ht="25.5" x14ac:dyDescent="0.2">
      <c r="A5156" s="261">
        <v>90910</v>
      </c>
      <c r="B5156" s="262" t="s">
        <v>11221</v>
      </c>
      <c r="C5156" s="263" t="s">
        <v>738</v>
      </c>
      <c r="D5156" s="264" t="s">
        <v>20354</v>
      </c>
      <c r="F5156" s="266"/>
      <c r="G5156" s="261" t="s">
        <v>25030</v>
      </c>
      <c r="H5156" s="262" t="s">
        <v>11221</v>
      </c>
      <c r="I5156" s="263" t="s">
        <v>738</v>
      </c>
      <c r="J5156" s="264" t="s">
        <v>20354</v>
      </c>
      <c r="K5156" s="264" t="s">
        <v>19666</v>
      </c>
    </row>
    <row r="5157" spans="1:11" ht="25.5" x14ac:dyDescent="0.2">
      <c r="A5157" s="261">
        <v>90912</v>
      </c>
      <c r="B5157" s="262" t="s">
        <v>11222</v>
      </c>
      <c r="C5157" s="263" t="s">
        <v>738</v>
      </c>
      <c r="D5157" s="264" t="s">
        <v>25031</v>
      </c>
      <c r="F5157" s="266"/>
      <c r="G5157" s="261" t="s">
        <v>25032</v>
      </c>
      <c r="H5157" s="262" t="s">
        <v>11222</v>
      </c>
      <c r="I5157" s="263" t="s">
        <v>738</v>
      </c>
      <c r="J5157" s="264" t="s">
        <v>25031</v>
      </c>
      <c r="K5157" s="264" t="s">
        <v>21536</v>
      </c>
    </row>
    <row r="5158" spans="1:11" ht="25.5" x14ac:dyDescent="0.2">
      <c r="A5158" s="261">
        <v>90913</v>
      </c>
      <c r="B5158" s="262" t="s">
        <v>11224</v>
      </c>
      <c r="C5158" s="263" t="s">
        <v>738</v>
      </c>
      <c r="D5158" s="264" t="s">
        <v>14983</v>
      </c>
      <c r="F5158" s="266"/>
      <c r="G5158" s="261" t="s">
        <v>25033</v>
      </c>
      <c r="H5158" s="262" t="s">
        <v>11224</v>
      </c>
      <c r="I5158" s="263" t="s">
        <v>738</v>
      </c>
      <c r="J5158" s="264" t="s">
        <v>14983</v>
      </c>
      <c r="K5158" s="264" t="s">
        <v>13902</v>
      </c>
    </row>
    <row r="5159" spans="1:11" ht="25.5" x14ac:dyDescent="0.2">
      <c r="A5159" s="261">
        <v>90914</v>
      </c>
      <c r="B5159" s="262" t="s">
        <v>11225</v>
      </c>
      <c r="C5159" s="263" t="s">
        <v>738</v>
      </c>
      <c r="D5159" s="264" t="s">
        <v>25034</v>
      </c>
      <c r="F5159" s="266"/>
      <c r="G5159" s="261" t="s">
        <v>25035</v>
      </c>
      <c r="H5159" s="262" t="s">
        <v>11225</v>
      </c>
      <c r="I5159" s="263" t="s">
        <v>738</v>
      </c>
      <c r="J5159" s="264" t="s">
        <v>25034</v>
      </c>
      <c r="K5159" s="264" t="s">
        <v>25036</v>
      </c>
    </row>
    <row r="5160" spans="1:11" ht="25.5" x14ac:dyDescent="0.2">
      <c r="A5160" s="261">
        <v>90920</v>
      </c>
      <c r="B5160" s="262" t="s">
        <v>11226</v>
      </c>
      <c r="C5160" s="263" t="s">
        <v>738</v>
      </c>
      <c r="D5160" s="264" t="s">
        <v>21297</v>
      </c>
      <c r="F5160" s="266"/>
      <c r="G5160" s="261" t="s">
        <v>25037</v>
      </c>
      <c r="H5160" s="262" t="s">
        <v>11226</v>
      </c>
      <c r="I5160" s="263" t="s">
        <v>738</v>
      </c>
      <c r="J5160" s="264" t="s">
        <v>21297</v>
      </c>
      <c r="K5160" s="264" t="s">
        <v>25038</v>
      </c>
    </row>
    <row r="5161" spans="1:11" ht="25.5" x14ac:dyDescent="0.2">
      <c r="A5161" s="261">
        <v>90922</v>
      </c>
      <c r="B5161" s="262" t="s">
        <v>11227</v>
      </c>
      <c r="C5161" s="263" t="s">
        <v>738</v>
      </c>
      <c r="D5161" s="264" t="s">
        <v>25039</v>
      </c>
      <c r="F5161" s="266"/>
      <c r="G5161" s="261" t="s">
        <v>25040</v>
      </c>
      <c r="H5161" s="262" t="s">
        <v>11227</v>
      </c>
      <c r="I5161" s="263" t="s">
        <v>738</v>
      </c>
      <c r="J5161" s="264" t="s">
        <v>25039</v>
      </c>
      <c r="K5161" s="264" t="s">
        <v>24442</v>
      </c>
    </row>
    <row r="5162" spans="1:11" ht="25.5" x14ac:dyDescent="0.2">
      <c r="A5162" s="261">
        <v>90923</v>
      </c>
      <c r="B5162" s="262" t="s">
        <v>11228</v>
      </c>
      <c r="C5162" s="263" t="s">
        <v>738</v>
      </c>
      <c r="D5162" s="264" t="s">
        <v>25041</v>
      </c>
      <c r="F5162" s="266"/>
      <c r="G5162" s="261" t="s">
        <v>25042</v>
      </c>
      <c r="H5162" s="262" t="s">
        <v>11228</v>
      </c>
      <c r="I5162" s="263" t="s">
        <v>738</v>
      </c>
      <c r="J5162" s="264" t="s">
        <v>25041</v>
      </c>
      <c r="K5162" s="264" t="s">
        <v>25043</v>
      </c>
    </row>
    <row r="5163" spans="1:11" ht="25.5" x14ac:dyDescent="0.2">
      <c r="A5163" s="261">
        <v>90924</v>
      </c>
      <c r="B5163" s="262" t="s">
        <v>11229</v>
      </c>
      <c r="C5163" s="263" t="s">
        <v>738</v>
      </c>
      <c r="D5163" s="264" t="s">
        <v>25044</v>
      </c>
      <c r="F5163" s="266"/>
      <c r="G5163" s="261" t="s">
        <v>25045</v>
      </c>
      <c r="H5163" s="262" t="s">
        <v>11229</v>
      </c>
      <c r="I5163" s="263" t="s">
        <v>738</v>
      </c>
      <c r="J5163" s="264" t="s">
        <v>25044</v>
      </c>
      <c r="K5163" s="264" t="s">
        <v>25046</v>
      </c>
    </row>
    <row r="5164" spans="1:11" ht="25.5" x14ac:dyDescent="0.2">
      <c r="A5164" s="261">
        <v>90930</v>
      </c>
      <c r="B5164" s="262" t="s">
        <v>11230</v>
      </c>
      <c r="C5164" s="263" t="s">
        <v>738</v>
      </c>
      <c r="D5164" s="264" t="s">
        <v>25047</v>
      </c>
      <c r="F5164" s="266"/>
      <c r="G5164" s="261" t="s">
        <v>25048</v>
      </c>
      <c r="H5164" s="262" t="s">
        <v>11230</v>
      </c>
      <c r="I5164" s="263" t="s">
        <v>738</v>
      </c>
      <c r="J5164" s="264" t="s">
        <v>25047</v>
      </c>
      <c r="K5164" s="264" t="s">
        <v>24381</v>
      </c>
    </row>
    <row r="5165" spans="1:11" ht="25.5" x14ac:dyDescent="0.2">
      <c r="A5165" s="261">
        <v>90932</v>
      </c>
      <c r="B5165" s="262" t="s">
        <v>11232</v>
      </c>
      <c r="C5165" s="263" t="s">
        <v>738</v>
      </c>
      <c r="D5165" s="264" t="s">
        <v>6024</v>
      </c>
      <c r="F5165" s="266"/>
      <c r="G5165" s="261" t="s">
        <v>25049</v>
      </c>
      <c r="H5165" s="262" t="s">
        <v>11232</v>
      </c>
      <c r="I5165" s="263" t="s">
        <v>738</v>
      </c>
      <c r="J5165" s="264" t="s">
        <v>6024</v>
      </c>
      <c r="K5165" s="264" t="s">
        <v>25050</v>
      </c>
    </row>
    <row r="5166" spans="1:11" ht="25.5" x14ac:dyDescent="0.2">
      <c r="A5166" s="261">
        <v>90933</v>
      </c>
      <c r="B5166" s="262" t="s">
        <v>11234</v>
      </c>
      <c r="C5166" s="263" t="s">
        <v>738</v>
      </c>
      <c r="D5166" s="264" t="s">
        <v>25051</v>
      </c>
      <c r="F5166" s="266"/>
      <c r="G5166" s="261" t="s">
        <v>25052</v>
      </c>
      <c r="H5166" s="262" t="s">
        <v>11234</v>
      </c>
      <c r="I5166" s="263" t="s">
        <v>738</v>
      </c>
      <c r="J5166" s="264" t="s">
        <v>25051</v>
      </c>
      <c r="K5166" s="264" t="s">
        <v>19812</v>
      </c>
    </row>
    <row r="5167" spans="1:11" ht="25.5" x14ac:dyDescent="0.2">
      <c r="A5167" s="261">
        <v>90934</v>
      </c>
      <c r="B5167" s="262" t="s">
        <v>11235</v>
      </c>
      <c r="C5167" s="263" t="s">
        <v>738</v>
      </c>
      <c r="D5167" s="264" t="s">
        <v>25053</v>
      </c>
      <c r="F5167" s="266"/>
      <c r="G5167" s="261" t="s">
        <v>25054</v>
      </c>
      <c r="H5167" s="262" t="s">
        <v>11235</v>
      </c>
      <c r="I5167" s="263" t="s">
        <v>738</v>
      </c>
      <c r="J5167" s="264" t="s">
        <v>25053</v>
      </c>
      <c r="K5167" s="264" t="s">
        <v>25055</v>
      </c>
    </row>
    <row r="5168" spans="1:11" ht="25.5" x14ac:dyDescent="0.2">
      <c r="A5168" s="261">
        <v>90940</v>
      </c>
      <c r="B5168" s="262" t="s">
        <v>11236</v>
      </c>
      <c r="C5168" s="263" t="s">
        <v>738</v>
      </c>
      <c r="D5168" s="264" t="s">
        <v>14505</v>
      </c>
      <c r="F5168" s="266"/>
      <c r="G5168" s="261" t="s">
        <v>25056</v>
      </c>
      <c r="H5168" s="262" t="s">
        <v>11236</v>
      </c>
      <c r="I5168" s="263" t="s">
        <v>738</v>
      </c>
      <c r="J5168" s="264" t="s">
        <v>14505</v>
      </c>
      <c r="K5168" s="264" t="s">
        <v>22557</v>
      </c>
    </row>
    <row r="5169" spans="1:11" ht="25.5" x14ac:dyDescent="0.2">
      <c r="A5169" s="261">
        <v>90942</v>
      </c>
      <c r="B5169" s="262" t="s">
        <v>11237</v>
      </c>
      <c r="C5169" s="263" t="s">
        <v>738</v>
      </c>
      <c r="D5169" s="264" t="s">
        <v>25057</v>
      </c>
      <c r="F5169" s="266"/>
      <c r="G5169" s="261" t="s">
        <v>25058</v>
      </c>
      <c r="H5169" s="262" t="s">
        <v>11237</v>
      </c>
      <c r="I5169" s="263" t="s">
        <v>738</v>
      </c>
      <c r="J5169" s="264" t="s">
        <v>25057</v>
      </c>
      <c r="K5169" s="264" t="s">
        <v>25059</v>
      </c>
    </row>
    <row r="5170" spans="1:11" ht="25.5" x14ac:dyDescent="0.2">
      <c r="A5170" s="261">
        <v>90943</v>
      </c>
      <c r="B5170" s="262" t="s">
        <v>11239</v>
      </c>
      <c r="C5170" s="263" t="s">
        <v>738</v>
      </c>
      <c r="D5170" s="264" t="s">
        <v>18112</v>
      </c>
      <c r="F5170" s="266"/>
      <c r="G5170" s="261" t="s">
        <v>25060</v>
      </c>
      <c r="H5170" s="262" t="s">
        <v>11239</v>
      </c>
      <c r="I5170" s="263" t="s">
        <v>738</v>
      </c>
      <c r="J5170" s="264" t="s">
        <v>18112</v>
      </c>
      <c r="K5170" s="264" t="s">
        <v>25061</v>
      </c>
    </row>
    <row r="5171" spans="1:11" ht="25.5" x14ac:dyDescent="0.2">
      <c r="A5171" s="261">
        <v>90944</v>
      </c>
      <c r="B5171" s="262" t="s">
        <v>11240</v>
      </c>
      <c r="C5171" s="263" t="s">
        <v>738</v>
      </c>
      <c r="D5171" s="264" t="s">
        <v>25062</v>
      </c>
      <c r="F5171" s="266"/>
      <c r="G5171" s="261" t="s">
        <v>25063</v>
      </c>
      <c r="H5171" s="262" t="s">
        <v>11240</v>
      </c>
      <c r="I5171" s="263" t="s">
        <v>738</v>
      </c>
      <c r="J5171" s="264" t="s">
        <v>25062</v>
      </c>
      <c r="K5171" s="264" t="s">
        <v>25064</v>
      </c>
    </row>
    <row r="5172" spans="1:11" ht="25.5" x14ac:dyDescent="0.2">
      <c r="A5172" s="261">
        <v>90950</v>
      </c>
      <c r="B5172" s="262" t="s">
        <v>11241</v>
      </c>
      <c r="C5172" s="263" t="s">
        <v>738</v>
      </c>
      <c r="D5172" s="264" t="s">
        <v>14229</v>
      </c>
      <c r="F5172" s="266"/>
      <c r="G5172" s="261" t="s">
        <v>25065</v>
      </c>
      <c r="H5172" s="262" t="s">
        <v>11241</v>
      </c>
      <c r="I5172" s="263" t="s">
        <v>738</v>
      </c>
      <c r="J5172" s="264" t="s">
        <v>14229</v>
      </c>
      <c r="K5172" s="264" t="s">
        <v>23498</v>
      </c>
    </row>
    <row r="5173" spans="1:11" ht="25.5" x14ac:dyDescent="0.2">
      <c r="A5173" s="261">
        <v>90952</v>
      </c>
      <c r="B5173" s="262" t="s">
        <v>11243</v>
      </c>
      <c r="C5173" s="263" t="s">
        <v>738</v>
      </c>
      <c r="D5173" s="264" t="s">
        <v>25066</v>
      </c>
      <c r="F5173" s="266"/>
      <c r="G5173" s="261" t="s">
        <v>25067</v>
      </c>
      <c r="H5173" s="262" t="s">
        <v>11243</v>
      </c>
      <c r="I5173" s="263" t="s">
        <v>738</v>
      </c>
      <c r="J5173" s="264" t="s">
        <v>25066</v>
      </c>
      <c r="K5173" s="264" t="s">
        <v>24009</v>
      </c>
    </row>
    <row r="5174" spans="1:11" ht="25.5" x14ac:dyDescent="0.2">
      <c r="A5174" s="261">
        <v>90953</v>
      </c>
      <c r="B5174" s="262" t="s">
        <v>11244</v>
      </c>
      <c r="C5174" s="263" t="s">
        <v>738</v>
      </c>
      <c r="D5174" s="264" t="s">
        <v>25068</v>
      </c>
      <c r="F5174" s="266"/>
      <c r="G5174" s="261" t="s">
        <v>25069</v>
      </c>
      <c r="H5174" s="262" t="s">
        <v>11244</v>
      </c>
      <c r="I5174" s="263" t="s">
        <v>738</v>
      </c>
      <c r="J5174" s="264" t="s">
        <v>25068</v>
      </c>
      <c r="K5174" s="264" t="s">
        <v>25070</v>
      </c>
    </row>
    <row r="5175" spans="1:11" ht="25.5" x14ac:dyDescent="0.2">
      <c r="A5175" s="261">
        <v>90954</v>
      </c>
      <c r="B5175" s="262" t="s">
        <v>11245</v>
      </c>
      <c r="C5175" s="263" t="s">
        <v>738</v>
      </c>
      <c r="D5175" s="264" t="s">
        <v>25071</v>
      </c>
      <c r="F5175" s="266"/>
      <c r="G5175" s="261" t="s">
        <v>25072</v>
      </c>
      <c r="H5175" s="262" t="s">
        <v>11245</v>
      </c>
      <c r="I5175" s="263" t="s">
        <v>738</v>
      </c>
      <c r="J5175" s="264" t="s">
        <v>25071</v>
      </c>
      <c r="K5175" s="264" t="s">
        <v>25073</v>
      </c>
    </row>
    <row r="5176" spans="1:11" ht="38.25" x14ac:dyDescent="0.2">
      <c r="A5176" s="261">
        <v>94438</v>
      </c>
      <c r="B5176" s="262" t="s">
        <v>11246</v>
      </c>
      <c r="C5176" s="263" t="s">
        <v>738</v>
      </c>
      <c r="D5176" s="264" t="s">
        <v>5656</v>
      </c>
      <c r="F5176" s="266"/>
      <c r="G5176" s="261" t="s">
        <v>25074</v>
      </c>
      <c r="H5176" s="262" t="s">
        <v>11246</v>
      </c>
      <c r="I5176" s="263" t="s">
        <v>738</v>
      </c>
      <c r="J5176" s="264" t="s">
        <v>5656</v>
      </c>
      <c r="K5176" s="264" t="s">
        <v>7844</v>
      </c>
    </row>
    <row r="5177" spans="1:11" ht="51" x14ac:dyDescent="0.2">
      <c r="A5177" s="261">
        <v>94439</v>
      </c>
      <c r="B5177" s="262" t="s">
        <v>11247</v>
      </c>
      <c r="C5177" s="263" t="s">
        <v>738</v>
      </c>
      <c r="D5177" s="264" t="s">
        <v>8479</v>
      </c>
      <c r="F5177" s="266"/>
      <c r="G5177" s="261" t="s">
        <v>25075</v>
      </c>
      <c r="H5177" s="262" t="s">
        <v>11247</v>
      </c>
      <c r="I5177" s="263" t="s">
        <v>738</v>
      </c>
      <c r="J5177" s="264" t="s">
        <v>8479</v>
      </c>
      <c r="K5177" s="264" t="s">
        <v>13930</v>
      </c>
    </row>
    <row r="5178" spans="1:11" ht="38.25" x14ac:dyDescent="0.2">
      <c r="A5178" s="261">
        <v>94779</v>
      </c>
      <c r="B5178" s="262" t="s">
        <v>11249</v>
      </c>
      <c r="C5178" s="263" t="s">
        <v>738</v>
      </c>
      <c r="D5178" s="264" t="s">
        <v>25076</v>
      </c>
      <c r="F5178" s="266"/>
      <c r="G5178" s="261" t="s">
        <v>25077</v>
      </c>
      <c r="H5178" s="262" t="s">
        <v>11249</v>
      </c>
      <c r="I5178" s="263" t="s">
        <v>738</v>
      </c>
      <c r="J5178" s="264" t="s">
        <v>25076</v>
      </c>
      <c r="K5178" s="264" t="s">
        <v>25078</v>
      </c>
    </row>
    <row r="5179" spans="1:11" ht="51" x14ac:dyDescent="0.2">
      <c r="A5179" s="261">
        <v>94782</v>
      </c>
      <c r="B5179" s="262" t="s">
        <v>11250</v>
      </c>
      <c r="C5179" s="263" t="s">
        <v>738</v>
      </c>
      <c r="D5179" s="264" t="s">
        <v>14166</v>
      </c>
      <c r="F5179" s="266"/>
      <c r="G5179" s="261" t="s">
        <v>25079</v>
      </c>
      <c r="H5179" s="262" t="s">
        <v>11250</v>
      </c>
      <c r="I5179" s="263" t="s">
        <v>738</v>
      </c>
      <c r="J5179" s="264" t="s">
        <v>14166</v>
      </c>
      <c r="K5179" s="264" t="s">
        <v>14283</v>
      </c>
    </row>
    <row r="5180" spans="1:11" ht="12.75" x14ac:dyDescent="0.2">
      <c r="A5180" s="261">
        <v>72189</v>
      </c>
      <c r="B5180" s="262" t="s">
        <v>11252</v>
      </c>
      <c r="C5180" s="263" t="s">
        <v>776</v>
      </c>
      <c r="D5180" s="264" t="s">
        <v>13135</v>
      </c>
      <c r="F5180" s="266"/>
      <c r="G5180" s="261" t="s">
        <v>25080</v>
      </c>
      <c r="H5180" s="262" t="s">
        <v>11252</v>
      </c>
      <c r="I5180" s="263" t="s">
        <v>776</v>
      </c>
      <c r="J5180" s="264" t="s">
        <v>13135</v>
      </c>
      <c r="K5180" s="264" t="s">
        <v>8340</v>
      </c>
    </row>
    <row r="5181" spans="1:11" ht="12.75" x14ac:dyDescent="0.2">
      <c r="A5181" s="261">
        <v>72190</v>
      </c>
      <c r="B5181" s="262" t="s">
        <v>11253</v>
      </c>
      <c r="C5181" s="263" t="s">
        <v>776</v>
      </c>
      <c r="D5181" s="264" t="s">
        <v>5656</v>
      </c>
      <c r="F5181" s="266"/>
      <c r="G5181" s="261" t="s">
        <v>25081</v>
      </c>
      <c r="H5181" s="262" t="s">
        <v>11253</v>
      </c>
      <c r="I5181" s="263" t="s">
        <v>776</v>
      </c>
      <c r="J5181" s="264" t="s">
        <v>5656</v>
      </c>
      <c r="K5181" s="264" t="s">
        <v>25082</v>
      </c>
    </row>
    <row r="5182" spans="1:11" ht="25.5" x14ac:dyDescent="0.2">
      <c r="A5182" s="261">
        <v>87871</v>
      </c>
      <c r="B5182" s="262" t="s">
        <v>11254</v>
      </c>
      <c r="C5182" s="263" t="s">
        <v>738</v>
      </c>
      <c r="D5182" s="264" t="s">
        <v>23338</v>
      </c>
      <c r="F5182" s="266"/>
      <c r="G5182" s="261" t="s">
        <v>25083</v>
      </c>
      <c r="H5182" s="262" t="s">
        <v>11254</v>
      </c>
      <c r="I5182" s="263" t="s">
        <v>738</v>
      </c>
      <c r="J5182" s="264" t="s">
        <v>23338</v>
      </c>
      <c r="K5182" s="264" t="s">
        <v>8489</v>
      </c>
    </row>
    <row r="5183" spans="1:11" ht="38.25" x14ac:dyDescent="0.2">
      <c r="A5183" s="261">
        <v>87872</v>
      </c>
      <c r="B5183" s="262" t="s">
        <v>11255</v>
      </c>
      <c r="C5183" s="263" t="s">
        <v>738</v>
      </c>
      <c r="D5183" s="264" t="s">
        <v>25084</v>
      </c>
      <c r="F5183" s="266"/>
      <c r="G5183" s="261" t="s">
        <v>25085</v>
      </c>
      <c r="H5183" s="262" t="s">
        <v>11255</v>
      </c>
      <c r="I5183" s="263" t="s">
        <v>738</v>
      </c>
      <c r="J5183" s="264" t="s">
        <v>25084</v>
      </c>
      <c r="K5183" s="264" t="s">
        <v>10272</v>
      </c>
    </row>
    <row r="5184" spans="1:11" ht="38.25" x14ac:dyDescent="0.2">
      <c r="A5184" s="261">
        <v>87873</v>
      </c>
      <c r="B5184" s="262" t="s">
        <v>11256</v>
      </c>
      <c r="C5184" s="263" t="s">
        <v>738</v>
      </c>
      <c r="D5184" s="264" t="s">
        <v>4936</v>
      </c>
      <c r="F5184" s="266"/>
      <c r="G5184" s="261" t="s">
        <v>25086</v>
      </c>
      <c r="H5184" s="262" t="s">
        <v>11256</v>
      </c>
      <c r="I5184" s="263" t="s">
        <v>738</v>
      </c>
      <c r="J5184" s="264" t="s">
        <v>4936</v>
      </c>
      <c r="K5184" s="264" t="s">
        <v>5740</v>
      </c>
    </row>
    <row r="5185" spans="1:11" ht="38.25" x14ac:dyDescent="0.2">
      <c r="A5185" s="261">
        <v>87874</v>
      </c>
      <c r="B5185" s="262" t="s">
        <v>11257</v>
      </c>
      <c r="C5185" s="263" t="s">
        <v>738</v>
      </c>
      <c r="D5185" s="264" t="s">
        <v>14479</v>
      </c>
      <c r="F5185" s="266"/>
      <c r="G5185" s="261" t="s">
        <v>25087</v>
      </c>
      <c r="H5185" s="262" t="s">
        <v>11257</v>
      </c>
      <c r="I5185" s="263" t="s">
        <v>738</v>
      </c>
      <c r="J5185" s="264" t="s">
        <v>14479</v>
      </c>
      <c r="K5185" s="264" t="s">
        <v>4938</v>
      </c>
    </row>
    <row r="5186" spans="1:11" ht="25.5" x14ac:dyDescent="0.2">
      <c r="A5186" s="261">
        <v>87876</v>
      </c>
      <c r="B5186" s="262" t="s">
        <v>11258</v>
      </c>
      <c r="C5186" s="263" t="s">
        <v>738</v>
      </c>
      <c r="D5186" s="264" t="s">
        <v>13313</v>
      </c>
      <c r="F5186" s="266"/>
      <c r="G5186" s="261" t="s">
        <v>25088</v>
      </c>
      <c r="H5186" s="262" t="s">
        <v>11258</v>
      </c>
      <c r="I5186" s="263" t="s">
        <v>738</v>
      </c>
      <c r="J5186" s="264" t="s">
        <v>13313</v>
      </c>
      <c r="K5186" s="264" t="s">
        <v>15159</v>
      </c>
    </row>
    <row r="5187" spans="1:11" ht="25.5" x14ac:dyDescent="0.2">
      <c r="A5187" s="261">
        <v>87877</v>
      </c>
      <c r="B5187" s="262" t="s">
        <v>11260</v>
      </c>
      <c r="C5187" s="263" t="s">
        <v>738</v>
      </c>
      <c r="D5187" s="264" t="s">
        <v>22057</v>
      </c>
      <c r="F5187" s="266"/>
      <c r="G5187" s="261" t="s">
        <v>25089</v>
      </c>
      <c r="H5187" s="262" t="s">
        <v>11260</v>
      </c>
      <c r="I5187" s="263" t="s">
        <v>738</v>
      </c>
      <c r="J5187" s="264" t="s">
        <v>22057</v>
      </c>
      <c r="K5187" s="264" t="s">
        <v>14131</v>
      </c>
    </row>
    <row r="5188" spans="1:11" ht="25.5" x14ac:dyDescent="0.2">
      <c r="A5188" s="261">
        <v>87878</v>
      </c>
      <c r="B5188" s="262" t="s">
        <v>11262</v>
      </c>
      <c r="C5188" s="263" t="s">
        <v>738</v>
      </c>
      <c r="D5188" s="264" t="s">
        <v>14182</v>
      </c>
      <c r="F5188" s="266"/>
      <c r="G5188" s="261" t="s">
        <v>25090</v>
      </c>
      <c r="H5188" s="262" t="s">
        <v>11262</v>
      </c>
      <c r="I5188" s="263" t="s">
        <v>738</v>
      </c>
      <c r="J5188" s="264" t="s">
        <v>14182</v>
      </c>
      <c r="K5188" s="264" t="s">
        <v>5572</v>
      </c>
    </row>
    <row r="5189" spans="1:11" ht="25.5" x14ac:dyDescent="0.2">
      <c r="A5189" s="261">
        <v>87879</v>
      </c>
      <c r="B5189" s="262" t="s">
        <v>11263</v>
      </c>
      <c r="C5189" s="263" t="s">
        <v>738</v>
      </c>
      <c r="D5189" s="264" t="s">
        <v>12624</v>
      </c>
      <c r="F5189" s="266"/>
      <c r="G5189" s="261" t="s">
        <v>25091</v>
      </c>
      <c r="H5189" s="262" t="s">
        <v>11263</v>
      </c>
      <c r="I5189" s="263" t="s">
        <v>738</v>
      </c>
      <c r="J5189" s="264" t="s">
        <v>12624</v>
      </c>
      <c r="K5189" s="264" t="s">
        <v>4928</v>
      </c>
    </row>
    <row r="5190" spans="1:11" ht="25.5" x14ac:dyDescent="0.2">
      <c r="A5190" s="261">
        <v>87881</v>
      </c>
      <c r="B5190" s="262" t="s">
        <v>11265</v>
      </c>
      <c r="C5190" s="263" t="s">
        <v>738</v>
      </c>
      <c r="D5190" s="264" t="s">
        <v>4695</v>
      </c>
      <c r="F5190" s="266"/>
      <c r="G5190" s="261" t="s">
        <v>25092</v>
      </c>
      <c r="H5190" s="262" t="s">
        <v>11265</v>
      </c>
      <c r="I5190" s="263" t="s">
        <v>738</v>
      </c>
      <c r="J5190" s="264" t="s">
        <v>4695</v>
      </c>
      <c r="K5190" s="264" t="s">
        <v>5310</v>
      </c>
    </row>
    <row r="5191" spans="1:11" ht="25.5" x14ac:dyDescent="0.2">
      <c r="A5191" s="261">
        <v>87882</v>
      </c>
      <c r="B5191" s="262" t="s">
        <v>11266</v>
      </c>
      <c r="C5191" s="263" t="s">
        <v>738</v>
      </c>
      <c r="D5191" s="264" t="s">
        <v>5513</v>
      </c>
      <c r="F5191" s="266"/>
      <c r="G5191" s="261" t="s">
        <v>25093</v>
      </c>
      <c r="H5191" s="262" t="s">
        <v>11266</v>
      </c>
      <c r="I5191" s="263" t="s">
        <v>738</v>
      </c>
      <c r="J5191" s="264" t="s">
        <v>5513</v>
      </c>
      <c r="K5191" s="264" t="s">
        <v>4695</v>
      </c>
    </row>
    <row r="5192" spans="1:11" ht="25.5" x14ac:dyDescent="0.2">
      <c r="A5192" s="261">
        <v>87884</v>
      </c>
      <c r="B5192" s="262" t="s">
        <v>11267</v>
      </c>
      <c r="C5192" s="263" t="s">
        <v>738</v>
      </c>
      <c r="D5192" s="264" t="s">
        <v>11983</v>
      </c>
      <c r="F5192" s="266"/>
      <c r="G5192" s="261" t="s">
        <v>25094</v>
      </c>
      <c r="H5192" s="262" t="s">
        <v>11267</v>
      </c>
      <c r="I5192" s="263" t="s">
        <v>738</v>
      </c>
      <c r="J5192" s="264" t="s">
        <v>11983</v>
      </c>
      <c r="K5192" s="264" t="s">
        <v>4362</v>
      </c>
    </row>
    <row r="5193" spans="1:11" ht="25.5" x14ac:dyDescent="0.2">
      <c r="A5193" s="261">
        <v>87885</v>
      </c>
      <c r="B5193" s="262" t="s">
        <v>11269</v>
      </c>
      <c r="C5193" s="263" t="s">
        <v>738</v>
      </c>
      <c r="D5193" s="264" t="s">
        <v>4715</v>
      </c>
      <c r="F5193" s="266"/>
      <c r="G5193" s="261" t="s">
        <v>25095</v>
      </c>
      <c r="H5193" s="262" t="s">
        <v>11269</v>
      </c>
      <c r="I5193" s="263" t="s">
        <v>738</v>
      </c>
      <c r="J5193" s="264" t="s">
        <v>4715</v>
      </c>
      <c r="K5193" s="264" t="s">
        <v>8406</v>
      </c>
    </row>
    <row r="5194" spans="1:11" ht="25.5" x14ac:dyDescent="0.2">
      <c r="A5194" s="261">
        <v>87886</v>
      </c>
      <c r="B5194" s="262" t="s">
        <v>11270</v>
      </c>
      <c r="C5194" s="263" t="s">
        <v>738</v>
      </c>
      <c r="D5194" s="264" t="s">
        <v>14178</v>
      </c>
      <c r="F5194" s="266"/>
      <c r="G5194" s="261" t="s">
        <v>25096</v>
      </c>
      <c r="H5194" s="262" t="s">
        <v>11270</v>
      </c>
      <c r="I5194" s="263" t="s">
        <v>738</v>
      </c>
      <c r="J5194" s="264" t="s">
        <v>14178</v>
      </c>
      <c r="K5194" s="264" t="s">
        <v>22939</v>
      </c>
    </row>
    <row r="5195" spans="1:11" ht="25.5" x14ac:dyDescent="0.2">
      <c r="A5195" s="261">
        <v>87887</v>
      </c>
      <c r="B5195" s="262" t="s">
        <v>11271</v>
      </c>
      <c r="C5195" s="263" t="s">
        <v>738</v>
      </c>
      <c r="D5195" s="264" t="s">
        <v>12686</v>
      </c>
      <c r="F5195" s="266"/>
      <c r="G5195" s="261" t="s">
        <v>25097</v>
      </c>
      <c r="H5195" s="262" t="s">
        <v>11271</v>
      </c>
      <c r="I5195" s="263" t="s">
        <v>738</v>
      </c>
      <c r="J5195" s="264" t="s">
        <v>12686</v>
      </c>
      <c r="K5195" s="264" t="s">
        <v>21712</v>
      </c>
    </row>
    <row r="5196" spans="1:11" ht="38.25" x14ac:dyDescent="0.2">
      <c r="A5196" s="261">
        <v>87888</v>
      </c>
      <c r="B5196" s="262" t="s">
        <v>11273</v>
      </c>
      <c r="C5196" s="263" t="s">
        <v>738</v>
      </c>
      <c r="D5196" s="264" t="s">
        <v>5458</v>
      </c>
      <c r="F5196" s="266"/>
      <c r="G5196" s="261" t="s">
        <v>25098</v>
      </c>
      <c r="H5196" s="262" t="s">
        <v>11273</v>
      </c>
      <c r="I5196" s="263" t="s">
        <v>738</v>
      </c>
      <c r="J5196" s="264" t="s">
        <v>5458</v>
      </c>
      <c r="K5196" s="264" t="s">
        <v>8541</v>
      </c>
    </row>
    <row r="5197" spans="1:11" ht="38.25" x14ac:dyDescent="0.2">
      <c r="A5197" s="261">
        <v>87889</v>
      </c>
      <c r="B5197" s="262" t="s">
        <v>11275</v>
      </c>
      <c r="C5197" s="263" t="s">
        <v>738</v>
      </c>
      <c r="D5197" s="264" t="s">
        <v>5576</v>
      </c>
      <c r="F5197" s="266"/>
      <c r="G5197" s="261" t="s">
        <v>25099</v>
      </c>
      <c r="H5197" s="262" t="s">
        <v>11275</v>
      </c>
      <c r="I5197" s="263" t="s">
        <v>738</v>
      </c>
      <c r="J5197" s="264" t="s">
        <v>5576</v>
      </c>
      <c r="K5197" s="264" t="s">
        <v>13872</v>
      </c>
    </row>
    <row r="5198" spans="1:11" ht="38.25" x14ac:dyDescent="0.2">
      <c r="A5198" s="261">
        <v>87891</v>
      </c>
      <c r="B5198" s="262" t="s">
        <v>11276</v>
      </c>
      <c r="C5198" s="263" t="s">
        <v>738</v>
      </c>
      <c r="D5198" s="264" t="s">
        <v>9626</v>
      </c>
      <c r="F5198" s="266"/>
      <c r="G5198" s="261" t="s">
        <v>25100</v>
      </c>
      <c r="H5198" s="262" t="s">
        <v>11276</v>
      </c>
      <c r="I5198" s="263" t="s">
        <v>738</v>
      </c>
      <c r="J5198" s="264" t="s">
        <v>9626</v>
      </c>
      <c r="K5198" s="264" t="s">
        <v>23032</v>
      </c>
    </row>
    <row r="5199" spans="1:11" ht="38.25" x14ac:dyDescent="0.2">
      <c r="A5199" s="261">
        <v>87892</v>
      </c>
      <c r="B5199" s="262" t="s">
        <v>11277</v>
      </c>
      <c r="C5199" s="263" t="s">
        <v>738</v>
      </c>
      <c r="D5199" s="264" t="s">
        <v>25101</v>
      </c>
      <c r="F5199" s="266"/>
      <c r="G5199" s="261" t="s">
        <v>25102</v>
      </c>
      <c r="H5199" s="262" t="s">
        <v>11277</v>
      </c>
      <c r="I5199" s="263" t="s">
        <v>738</v>
      </c>
      <c r="J5199" s="264" t="s">
        <v>25101</v>
      </c>
      <c r="K5199" s="264" t="s">
        <v>10367</v>
      </c>
    </row>
    <row r="5200" spans="1:11" ht="25.5" x14ac:dyDescent="0.2">
      <c r="A5200" s="261">
        <v>87893</v>
      </c>
      <c r="B5200" s="262" t="s">
        <v>11279</v>
      </c>
      <c r="C5200" s="263" t="s">
        <v>738</v>
      </c>
      <c r="D5200" s="264" t="s">
        <v>7195</v>
      </c>
      <c r="F5200" s="266"/>
      <c r="G5200" s="261" t="s">
        <v>25103</v>
      </c>
      <c r="H5200" s="262" t="s">
        <v>11279</v>
      </c>
      <c r="I5200" s="263" t="s">
        <v>738</v>
      </c>
      <c r="J5200" s="264" t="s">
        <v>7195</v>
      </c>
      <c r="K5200" s="264" t="s">
        <v>6095</v>
      </c>
    </row>
    <row r="5201" spans="1:11" ht="38.25" x14ac:dyDescent="0.2">
      <c r="A5201" s="261">
        <v>87894</v>
      </c>
      <c r="B5201" s="262" t="s">
        <v>11280</v>
      </c>
      <c r="C5201" s="263" t="s">
        <v>738</v>
      </c>
      <c r="D5201" s="264" t="s">
        <v>5851</v>
      </c>
      <c r="F5201" s="266"/>
      <c r="G5201" s="261" t="s">
        <v>25104</v>
      </c>
      <c r="H5201" s="262" t="s">
        <v>11280</v>
      </c>
      <c r="I5201" s="263" t="s">
        <v>738</v>
      </c>
      <c r="J5201" s="264" t="s">
        <v>5851</v>
      </c>
      <c r="K5201" s="264" t="s">
        <v>5077</v>
      </c>
    </row>
    <row r="5202" spans="1:11" ht="38.25" x14ac:dyDescent="0.2">
      <c r="A5202" s="261">
        <v>87896</v>
      </c>
      <c r="B5202" s="262" t="s">
        <v>11282</v>
      </c>
      <c r="C5202" s="263" t="s">
        <v>738</v>
      </c>
      <c r="D5202" s="264" t="s">
        <v>9092</v>
      </c>
      <c r="F5202" s="266"/>
      <c r="G5202" s="261" t="s">
        <v>25105</v>
      </c>
      <c r="H5202" s="262" t="s">
        <v>11282</v>
      </c>
      <c r="I5202" s="263" t="s">
        <v>738</v>
      </c>
      <c r="J5202" s="264" t="s">
        <v>9092</v>
      </c>
      <c r="K5202" s="264" t="s">
        <v>8699</v>
      </c>
    </row>
    <row r="5203" spans="1:11" ht="38.25" x14ac:dyDescent="0.2">
      <c r="A5203" s="261">
        <v>87897</v>
      </c>
      <c r="B5203" s="262" t="s">
        <v>11283</v>
      </c>
      <c r="C5203" s="263" t="s">
        <v>738</v>
      </c>
      <c r="D5203" s="264" t="s">
        <v>8583</v>
      </c>
      <c r="F5203" s="266"/>
      <c r="G5203" s="261" t="s">
        <v>25106</v>
      </c>
      <c r="H5203" s="262" t="s">
        <v>11283</v>
      </c>
      <c r="I5203" s="263" t="s">
        <v>738</v>
      </c>
      <c r="J5203" s="264" t="s">
        <v>8583</v>
      </c>
      <c r="K5203" s="264" t="s">
        <v>5563</v>
      </c>
    </row>
    <row r="5204" spans="1:11" ht="38.25" x14ac:dyDescent="0.2">
      <c r="A5204" s="261">
        <v>87899</v>
      </c>
      <c r="B5204" s="262" t="s">
        <v>11284</v>
      </c>
      <c r="C5204" s="263" t="s">
        <v>738</v>
      </c>
      <c r="D5204" s="264" t="s">
        <v>7094</v>
      </c>
      <c r="F5204" s="266"/>
      <c r="G5204" s="261" t="s">
        <v>25107</v>
      </c>
      <c r="H5204" s="262" t="s">
        <v>11284</v>
      </c>
      <c r="I5204" s="263" t="s">
        <v>738</v>
      </c>
      <c r="J5204" s="264" t="s">
        <v>7094</v>
      </c>
      <c r="K5204" s="264" t="s">
        <v>10303</v>
      </c>
    </row>
    <row r="5205" spans="1:11" ht="38.25" x14ac:dyDescent="0.2">
      <c r="A5205" s="261">
        <v>87900</v>
      </c>
      <c r="B5205" s="262" t="s">
        <v>11286</v>
      </c>
      <c r="C5205" s="263" t="s">
        <v>738</v>
      </c>
      <c r="D5205" s="264" t="s">
        <v>17845</v>
      </c>
      <c r="F5205" s="266"/>
      <c r="G5205" s="261" t="s">
        <v>25108</v>
      </c>
      <c r="H5205" s="262" t="s">
        <v>11286</v>
      </c>
      <c r="I5205" s="263" t="s">
        <v>738</v>
      </c>
      <c r="J5205" s="264" t="s">
        <v>17845</v>
      </c>
      <c r="K5205" s="264" t="s">
        <v>7189</v>
      </c>
    </row>
    <row r="5206" spans="1:11" ht="38.25" x14ac:dyDescent="0.2">
      <c r="A5206" s="261">
        <v>87902</v>
      </c>
      <c r="B5206" s="262" t="s">
        <v>11287</v>
      </c>
      <c r="C5206" s="263" t="s">
        <v>738</v>
      </c>
      <c r="D5206" s="264" t="s">
        <v>12666</v>
      </c>
      <c r="F5206" s="266"/>
      <c r="G5206" s="261" t="s">
        <v>25109</v>
      </c>
      <c r="H5206" s="262" t="s">
        <v>11287</v>
      </c>
      <c r="I5206" s="263" t="s">
        <v>738</v>
      </c>
      <c r="J5206" s="264" t="s">
        <v>12666</v>
      </c>
      <c r="K5206" s="264" t="s">
        <v>5860</v>
      </c>
    </row>
    <row r="5207" spans="1:11" ht="38.25" x14ac:dyDescent="0.2">
      <c r="A5207" s="261">
        <v>87903</v>
      </c>
      <c r="B5207" s="262" t="s">
        <v>11289</v>
      </c>
      <c r="C5207" s="263" t="s">
        <v>738</v>
      </c>
      <c r="D5207" s="264" t="s">
        <v>10296</v>
      </c>
      <c r="F5207" s="266"/>
      <c r="G5207" s="261" t="s">
        <v>25110</v>
      </c>
      <c r="H5207" s="262" t="s">
        <v>11289</v>
      </c>
      <c r="I5207" s="263" t="s">
        <v>738</v>
      </c>
      <c r="J5207" s="264" t="s">
        <v>10296</v>
      </c>
      <c r="K5207" s="264" t="s">
        <v>10949</v>
      </c>
    </row>
    <row r="5208" spans="1:11" ht="25.5" x14ac:dyDescent="0.2">
      <c r="A5208" s="261">
        <v>87904</v>
      </c>
      <c r="B5208" s="262" t="s">
        <v>11291</v>
      </c>
      <c r="C5208" s="263" t="s">
        <v>738</v>
      </c>
      <c r="D5208" s="264" t="s">
        <v>20559</v>
      </c>
      <c r="F5208" s="266"/>
      <c r="G5208" s="261" t="s">
        <v>25111</v>
      </c>
      <c r="H5208" s="262" t="s">
        <v>11291</v>
      </c>
      <c r="I5208" s="263" t="s">
        <v>738</v>
      </c>
      <c r="J5208" s="264" t="s">
        <v>20559</v>
      </c>
      <c r="K5208" s="264" t="s">
        <v>8178</v>
      </c>
    </row>
    <row r="5209" spans="1:11" ht="38.25" x14ac:dyDescent="0.2">
      <c r="A5209" s="261">
        <v>87905</v>
      </c>
      <c r="B5209" s="262" t="s">
        <v>11293</v>
      </c>
      <c r="C5209" s="263" t="s">
        <v>738</v>
      </c>
      <c r="D5209" s="264" t="s">
        <v>12682</v>
      </c>
      <c r="F5209" s="266"/>
      <c r="G5209" s="261" t="s">
        <v>25112</v>
      </c>
      <c r="H5209" s="262" t="s">
        <v>11293</v>
      </c>
      <c r="I5209" s="263" t="s">
        <v>738</v>
      </c>
      <c r="J5209" s="264" t="s">
        <v>12682</v>
      </c>
      <c r="K5209" s="264" t="s">
        <v>7198</v>
      </c>
    </row>
    <row r="5210" spans="1:11" ht="38.25" x14ac:dyDescent="0.2">
      <c r="A5210" s="261">
        <v>87907</v>
      </c>
      <c r="B5210" s="262" t="s">
        <v>11294</v>
      </c>
      <c r="C5210" s="263" t="s">
        <v>738</v>
      </c>
      <c r="D5210" s="264" t="s">
        <v>13520</v>
      </c>
      <c r="F5210" s="266"/>
      <c r="G5210" s="261" t="s">
        <v>25113</v>
      </c>
      <c r="H5210" s="262" t="s">
        <v>11294</v>
      </c>
      <c r="I5210" s="263" t="s">
        <v>738</v>
      </c>
      <c r="J5210" s="264" t="s">
        <v>13520</v>
      </c>
      <c r="K5210" s="264" t="s">
        <v>13200</v>
      </c>
    </row>
    <row r="5211" spans="1:11" ht="38.25" x14ac:dyDescent="0.2">
      <c r="A5211" s="261">
        <v>87908</v>
      </c>
      <c r="B5211" s="262" t="s">
        <v>11295</v>
      </c>
      <c r="C5211" s="263" t="s">
        <v>738</v>
      </c>
      <c r="D5211" s="264" t="s">
        <v>6095</v>
      </c>
      <c r="F5211" s="266"/>
      <c r="G5211" s="261" t="s">
        <v>25114</v>
      </c>
      <c r="H5211" s="262" t="s">
        <v>11295</v>
      </c>
      <c r="I5211" s="263" t="s">
        <v>738</v>
      </c>
      <c r="J5211" s="264" t="s">
        <v>6095</v>
      </c>
      <c r="K5211" s="264" t="s">
        <v>10303</v>
      </c>
    </row>
    <row r="5212" spans="1:11" ht="25.5" x14ac:dyDescent="0.2">
      <c r="A5212" s="261">
        <v>87910</v>
      </c>
      <c r="B5212" s="262" t="s">
        <v>11296</v>
      </c>
      <c r="C5212" s="263" t="s">
        <v>738</v>
      </c>
      <c r="D5212" s="264" t="s">
        <v>4267</v>
      </c>
      <c r="F5212" s="266"/>
      <c r="G5212" s="261" t="s">
        <v>25115</v>
      </c>
      <c r="H5212" s="262" t="s">
        <v>11296</v>
      </c>
      <c r="I5212" s="263" t="s">
        <v>738</v>
      </c>
      <c r="J5212" s="264" t="s">
        <v>4267</v>
      </c>
      <c r="K5212" s="264" t="s">
        <v>13572</v>
      </c>
    </row>
    <row r="5213" spans="1:11" ht="25.5" x14ac:dyDescent="0.2">
      <c r="A5213" s="261">
        <v>87911</v>
      </c>
      <c r="B5213" s="262" t="s">
        <v>11297</v>
      </c>
      <c r="C5213" s="263" t="s">
        <v>738</v>
      </c>
      <c r="D5213" s="264" t="s">
        <v>22868</v>
      </c>
      <c r="F5213" s="266"/>
      <c r="G5213" s="261" t="s">
        <v>25116</v>
      </c>
      <c r="H5213" s="262" t="s">
        <v>11297</v>
      </c>
      <c r="I5213" s="263" t="s">
        <v>738</v>
      </c>
      <c r="J5213" s="264" t="s">
        <v>22868</v>
      </c>
      <c r="K5213" s="264" t="s">
        <v>15270</v>
      </c>
    </row>
    <row r="5214" spans="1:11" ht="25.5" x14ac:dyDescent="0.2">
      <c r="A5214" s="261">
        <v>5991</v>
      </c>
      <c r="B5214" s="262" t="s">
        <v>11298</v>
      </c>
      <c r="C5214" s="263" t="s">
        <v>738</v>
      </c>
      <c r="D5214" s="264" t="s">
        <v>25117</v>
      </c>
      <c r="F5214" s="266"/>
      <c r="G5214" s="261" t="s">
        <v>25118</v>
      </c>
      <c r="H5214" s="262" t="s">
        <v>11298</v>
      </c>
      <c r="I5214" s="263" t="s">
        <v>738</v>
      </c>
      <c r="J5214" s="264" t="s">
        <v>25117</v>
      </c>
      <c r="K5214" s="264" t="s">
        <v>25119</v>
      </c>
    </row>
    <row r="5215" spans="1:11" ht="25.5" x14ac:dyDescent="0.2">
      <c r="A5215" s="261">
        <v>84023</v>
      </c>
      <c r="B5215" s="262" t="s">
        <v>11300</v>
      </c>
      <c r="C5215" s="263" t="s">
        <v>738</v>
      </c>
      <c r="D5215" s="264" t="s">
        <v>14580</v>
      </c>
      <c r="F5215" s="266"/>
      <c r="G5215" s="261" t="s">
        <v>25120</v>
      </c>
      <c r="H5215" s="262" t="s">
        <v>11300</v>
      </c>
      <c r="I5215" s="263" t="s">
        <v>738</v>
      </c>
      <c r="J5215" s="264" t="s">
        <v>14580</v>
      </c>
      <c r="K5215" s="264" t="s">
        <v>25121</v>
      </c>
    </row>
    <row r="5216" spans="1:11" ht="25.5" x14ac:dyDescent="0.2">
      <c r="A5216" s="261">
        <v>84024</v>
      </c>
      <c r="B5216" s="262" t="s">
        <v>11302</v>
      </c>
      <c r="C5216" s="263" t="s">
        <v>738</v>
      </c>
      <c r="D5216" s="264" t="s">
        <v>14372</v>
      </c>
      <c r="F5216" s="266"/>
      <c r="G5216" s="261" t="s">
        <v>25122</v>
      </c>
      <c r="H5216" s="262" t="s">
        <v>11302</v>
      </c>
      <c r="I5216" s="263" t="s">
        <v>738</v>
      </c>
      <c r="J5216" s="264" t="s">
        <v>14372</v>
      </c>
      <c r="K5216" s="264" t="s">
        <v>25123</v>
      </c>
    </row>
    <row r="5217" spans="1:11" ht="25.5" x14ac:dyDescent="0.2">
      <c r="A5217" s="261">
        <v>84026</v>
      </c>
      <c r="B5217" s="262" t="s">
        <v>11303</v>
      </c>
      <c r="C5217" s="263" t="s">
        <v>738</v>
      </c>
      <c r="D5217" s="264" t="s">
        <v>10828</v>
      </c>
      <c r="F5217" s="266"/>
      <c r="G5217" s="261" t="s">
        <v>25124</v>
      </c>
      <c r="H5217" s="262" t="s">
        <v>11303</v>
      </c>
      <c r="I5217" s="263" t="s">
        <v>738</v>
      </c>
      <c r="J5217" s="264" t="s">
        <v>10828</v>
      </c>
      <c r="K5217" s="264" t="s">
        <v>7856</v>
      </c>
    </row>
    <row r="5218" spans="1:11" ht="25.5" x14ac:dyDescent="0.2">
      <c r="A5218" s="261">
        <v>84027</v>
      </c>
      <c r="B5218" s="262" t="s">
        <v>11304</v>
      </c>
      <c r="C5218" s="263" t="s">
        <v>738</v>
      </c>
      <c r="D5218" s="264" t="s">
        <v>13217</v>
      </c>
      <c r="F5218" s="266"/>
      <c r="G5218" s="261" t="s">
        <v>25125</v>
      </c>
      <c r="H5218" s="262" t="s">
        <v>11304</v>
      </c>
      <c r="I5218" s="263" t="s">
        <v>738</v>
      </c>
      <c r="J5218" s="264" t="s">
        <v>13217</v>
      </c>
      <c r="K5218" s="264" t="s">
        <v>20894</v>
      </c>
    </row>
    <row r="5219" spans="1:11" ht="25.5" x14ac:dyDescent="0.2">
      <c r="A5219" s="261">
        <v>84028</v>
      </c>
      <c r="B5219" s="262" t="s">
        <v>11306</v>
      </c>
      <c r="C5219" s="263" t="s">
        <v>738</v>
      </c>
      <c r="D5219" s="264" t="s">
        <v>13403</v>
      </c>
      <c r="F5219" s="266"/>
      <c r="G5219" s="261" t="s">
        <v>25126</v>
      </c>
      <c r="H5219" s="262" t="s">
        <v>11306</v>
      </c>
      <c r="I5219" s="263" t="s">
        <v>738</v>
      </c>
      <c r="J5219" s="264" t="s">
        <v>13403</v>
      </c>
      <c r="K5219" s="264" t="s">
        <v>25127</v>
      </c>
    </row>
    <row r="5220" spans="1:11" ht="25.5" x14ac:dyDescent="0.2">
      <c r="A5220" s="261">
        <v>84072</v>
      </c>
      <c r="B5220" s="262" t="s">
        <v>11307</v>
      </c>
      <c r="C5220" s="263" t="s">
        <v>738</v>
      </c>
      <c r="D5220" s="264" t="s">
        <v>15023</v>
      </c>
      <c r="F5220" s="266"/>
      <c r="G5220" s="261" t="s">
        <v>25128</v>
      </c>
      <c r="H5220" s="262" t="s">
        <v>11307</v>
      </c>
      <c r="I5220" s="263" t="s">
        <v>738</v>
      </c>
      <c r="J5220" s="264" t="s">
        <v>15023</v>
      </c>
      <c r="K5220" s="264" t="s">
        <v>25129</v>
      </c>
    </row>
    <row r="5221" spans="1:11" ht="25.5" x14ac:dyDescent="0.2">
      <c r="A5221" s="261">
        <v>87411</v>
      </c>
      <c r="B5221" s="262" t="s">
        <v>11309</v>
      </c>
      <c r="C5221" s="263" t="s">
        <v>738</v>
      </c>
      <c r="D5221" s="264" t="s">
        <v>25130</v>
      </c>
      <c r="F5221" s="266"/>
      <c r="G5221" s="261" t="s">
        <v>25131</v>
      </c>
      <c r="H5221" s="262" t="s">
        <v>11309</v>
      </c>
      <c r="I5221" s="263" t="s">
        <v>738</v>
      </c>
      <c r="J5221" s="264" t="s">
        <v>25130</v>
      </c>
      <c r="K5221" s="264" t="s">
        <v>4341</v>
      </c>
    </row>
    <row r="5222" spans="1:11" ht="25.5" x14ac:dyDescent="0.2">
      <c r="A5222" s="261">
        <v>87412</v>
      </c>
      <c r="B5222" s="262" t="s">
        <v>11310</v>
      </c>
      <c r="C5222" s="263" t="s">
        <v>738</v>
      </c>
      <c r="D5222" s="264" t="s">
        <v>13948</v>
      </c>
      <c r="F5222" s="266"/>
      <c r="G5222" s="261" t="s">
        <v>25132</v>
      </c>
      <c r="H5222" s="262" t="s">
        <v>11310</v>
      </c>
      <c r="I5222" s="263" t="s">
        <v>738</v>
      </c>
      <c r="J5222" s="264" t="s">
        <v>13948</v>
      </c>
      <c r="K5222" s="264" t="s">
        <v>13349</v>
      </c>
    </row>
    <row r="5223" spans="1:11" ht="25.5" x14ac:dyDescent="0.2">
      <c r="A5223" s="261">
        <v>87413</v>
      </c>
      <c r="B5223" s="262" t="s">
        <v>11311</v>
      </c>
      <c r="C5223" s="263" t="s">
        <v>738</v>
      </c>
      <c r="D5223" s="264" t="s">
        <v>9732</v>
      </c>
      <c r="F5223" s="266"/>
      <c r="G5223" s="261" t="s">
        <v>25133</v>
      </c>
      <c r="H5223" s="262" t="s">
        <v>11311</v>
      </c>
      <c r="I5223" s="263" t="s">
        <v>738</v>
      </c>
      <c r="J5223" s="264" t="s">
        <v>9732</v>
      </c>
      <c r="K5223" s="264" t="s">
        <v>19880</v>
      </c>
    </row>
    <row r="5224" spans="1:11" ht="25.5" x14ac:dyDescent="0.2">
      <c r="A5224" s="261">
        <v>87414</v>
      </c>
      <c r="B5224" s="262" t="s">
        <v>11312</v>
      </c>
      <c r="C5224" s="263" t="s">
        <v>738</v>
      </c>
      <c r="D5224" s="264" t="s">
        <v>20502</v>
      </c>
      <c r="F5224" s="266"/>
      <c r="G5224" s="261" t="s">
        <v>25134</v>
      </c>
      <c r="H5224" s="262" t="s">
        <v>11312</v>
      </c>
      <c r="I5224" s="263" t="s">
        <v>738</v>
      </c>
      <c r="J5224" s="264" t="s">
        <v>20502</v>
      </c>
      <c r="K5224" s="264" t="s">
        <v>13270</v>
      </c>
    </row>
    <row r="5225" spans="1:11" ht="25.5" x14ac:dyDescent="0.2">
      <c r="A5225" s="261">
        <v>87415</v>
      </c>
      <c r="B5225" s="262" t="s">
        <v>11313</v>
      </c>
      <c r="C5225" s="263" t="s">
        <v>738</v>
      </c>
      <c r="D5225" s="264" t="s">
        <v>14381</v>
      </c>
      <c r="F5225" s="266"/>
      <c r="G5225" s="261" t="s">
        <v>25135</v>
      </c>
      <c r="H5225" s="262" t="s">
        <v>11313</v>
      </c>
      <c r="I5225" s="263" t="s">
        <v>738</v>
      </c>
      <c r="J5225" s="264" t="s">
        <v>14381</v>
      </c>
      <c r="K5225" s="264" t="s">
        <v>13659</v>
      </c>
    </row>
    <row r="5226" spans="1:11" ht="25.5" x14ac:dyDescent="0.2">
      <c r="A5226" s="261">
        <v>87416</v>
      </c>
      <c r="B5226" s="262" t="s">
        <v>11315</v>
      </c>
      <c r="C5226" s="263" t="s">
        <v>738</v>
      </c>
      <c r="D5226" s="264" t="s">
        <v>11729</v>
      </c>
      <c r="F5226" s="266"/>
      <c r="G5226" s="261" t="s">
        <v>25136</v>
      </c>
      <c r="H5226" s="262" t="s">
        <v>11315</v>
      </c>
      <c r="I5226" s="263" t="s">
        <v>738</v>
      </c>
      <c r="J5226" s="264" t="s">
        <v>11729</v>
      </c>
      <c r="K5226" s="264" t="s">
        <v>25137</v>
      </c>
    </row>
    <row r="5227" spans="1:11" ht="25.5" x14ac:dyDescent="0.2">
      <c r="A5227" s="261">
        <v>87417</v>
      </c>
      <c r="B5227" s="262" t="s">
        <v>11317</v>
      </c>
      <c r="C5227" s="263" t="s">
        <v>738</v>
      </c>
      <c r="D5227" s="264" t="s">
        <v>12937</v>
      </c>
      <c r="F5227" s="266"/>
      <c r="G5227" s="261" t="s">
        <v>25138</v>
      </c>
      <c r="H5227" s="262" t="s">
        <v>11317</v>
      </c>
      <c r="I5227" s="263" t="s">
        <v>738</v>
      </c>
      <c r="J5227" s="264" t="s">
        <v>12937</v>
      </c>
      <c r="K5227" s="264" t="s">
        <v>25139</v>
      </c>
    </row>
    <row r="5228" spans="1:11" ht="25.5" x14ac:dyDescent="0.2">
      <c r="A5228" s="261">
        <v>87418</v>
      </c>
      <c r="B5228" s="262" t="s">
        <v>11319</v>
      </c>
      <c r="C5228" s="263" t="s">
        <v>738</v>
      </c>
      <c r="D5228" s="264" t="s">
        <v>7571</v>
      </c>
      <c r="F5228" s="266"/>
      <c r="G5228" s="261" t="s">
        <v>25140</v>
      </c>
      <c r="H5228" s="262" t="s">
        <v>11319</v>
      </c>
      <c r="I5228" s="263" t="s">
        <v>738</v>
      </c>
      <c r="J5228" s="264" t="s">
        <v>7571</v>
      </c>
      <c r="K5228" s="264" t="s">
        <v>8908</v>
      </c>
    </row>
    <row r="5229" spans="1:11" ht="25.5" x14ac:dyDescent="0.2">
      <c r="A5229" s="261">
        <v>87419</v>
      </c>
      <c r="B5229" s="262" t="s">
        <v>11321</v>
      </c>
      <c r="C5229" s="263" t="s">
        <v>738</v>
      </c>
      <c r="D5229" s="264" t="s">
        <v>12947</v>
      </c>
      <c r="F5229" s="266"/>
      <c r="G5229" s="261" t="s">
        <v>25141</v>
      </c>
      <c r="H5229" s="262" t="s">
        <v>11321</v>
      </c>
      <c r="I5229" s="263" t="s">
        <v>738</v>
      </c>
      <c r="J5229" s="264" t="s">
        <v>12947</v>
      </c>
      <c r="K5229" s="264" t="s">
        <v>5332</v>
      </c>
    </row>
    <row r="5230" spans="1:11" ht="25.5" x14ac:dyDescent="0.2">
      <c r="A5230" s="261">
        <v>87420</v>
      </c>
      <c r="B5230" s="262" t="s">
        <v>11322</v>
      </c>
      <c r="C5230" s="263" t="s">
        <v>738</v>
      </c>
      <c r="D5230" s="264" t="s">
        <v>9521</v>
      </c>
      <c r="F5230" s="266"/>
      <c r="G5230" s="261" t="s">
        <v>25142</v>
      </c>
      <c r="H5230" s="262" t="s">
        <v>11322</v>
      </c>
      <c r="I5230" s="263" t="s">
        <v>738</v>
      </c>
      <c r="J5230" s="264" t="s">
        <v>9521</v>
      </c>
      <c r="K5230" s="264" t="s">
        <v>5765</v>
      </c>
    </row>
    <row r="5231" spans="1:11" ht="25.5" x14ac:dyDescent="0.2">
      <c r="A5231" s="261">
        <v>87421</v>
      </c>
      <c r="B5231" s="262" t="s">
        <v>11323</v>
      </c>
      <c r="C5231" s="263" t="s">
        <v>738</v>
      </c>
      <c r="D5231" s="264" t="s">
        <v>20773</v>
      </c>
      <c r="F5231" s="266"/>
      <c r="G5231" s="261" t="s">
        <v>25143</v>
      </c>
      <c r="H5231" s="262" t="s">
        <v>11323</v>
      </c>
      <c r="I5231" s="263" t="s">
        <v>738</v>
      </c>
      <c r="J5231" s="264" t="s">
        <v>20773</v>
      </c>
      <c r="K5231" s="264" t="s">
        <v>8444</v>
      </c>
    </row>
    <row r="5232" spans="1:11" ht="25.5" x14ac:dyDescent="0.2">
      <c r="A5232" s="261">
        <v>87422</v>
      </c>
      <c r="B5232" s="262" t="s">
        <v>11324</v>
      </c>
      <c r="C5232" s="263" t="s">
        <v>738</v>
      </c>
      <c r="D5232" s="264" t="s">
        <v>14413</v>
      </c>
      <c r="F5232" s="266"/>
      <c r="G5232" s="261" t="s">
        <v>25144</v>
      </c>
      <c r="H5232" s="262" t="s">
        <v>11324</v>
      </c>
      <c r="I5232" s="263" t="s">
        <v>738</v>
      </c>
      <c r="J5232" s="264" t="s">
        <v>14413</v>
      </c>
      <c r="K5232" s="264" t="s">
        <v>12686</v>
      </c>
    </row>
    <row r="5233" spans="1:11" ht="25.5" x14ac:dyDescent="0.2">
      <c r="A5233" s="261">
        <v>87423</v>
      </c>
      <c r="B5233" s="262" t="s">
        <v>11325</v>
      </c>
      <c r="C5233" s="263" t="s">
        <v>738</v>
      </c>
      <c r="D5233" s="264" t="s">
        <v>12671</v>
      </c>
      <c r="F5233" s="266"/>
      <c r="G5233" s="261" t="s">
        <v>25145</v>
      </c>
      <c r="H5233" s="262" t="s">
        <v>11325</v>
      </c>
      <c r="I5233" s="263" t="s">
        <v>738</v>
      </c>
      <c r="J5233" s="264" t="s">
        <v>12671</v>
      </c>
      <c r="K5233" s="264" t="s">
        <v>8697</v>
      </c>
    </row>
    <row r="5234" spans="1:11" ht="25.5" x14ac:dyDescent="0.2">
      <c r="A5234" s="261">
        <v>87424</v>
      </c>
      <c r="B5234" s="262" t="s">
        <v>11326</v>
      </c>
      <c r="C5234" s="263" t="s">
        <v>738</v>
      </c>
      <c r="D5234" s="264" t="s">
        <v>11729</v>
      </c>
      <c r="F5234" s="266"/>
      <c r="G5234" s="261" t="s">
        <v>25146</v>
      </c>
      <c r="H5234" s="262" t="s">
        <v>11326</v>
      </c>
      <c r="I5234" s="263" t="s">
        <v>738</v>
      </c>
      <c r="J5234" s="264" t="s">
        <v>11729</v>
      </c>
      <c r="K5234" s="264" t="s">
        <v>25137</v>
      </c>
    </row>
    <row r="5235" spans="1:11" ht="25.5" x14ac:dyDescent="0.2">
      <c r="A5235" s="261">
        <v>87425</v>
      </c>
      <c r="B5235" s="262" t="s">
        <v>11327</v>
      </c>
      <c r="C5235" s="263" t="s">
        <v>738</v>
      </c>
      <c r="D5235" s="264" t="s">
        <v>25147</v>
      </c>
      <c r="F5235" s="266"/>
      <c r="G5235" s="261" t="s">
        <v>25148</v>
      </c>
      <c r="H5235" s="262" t="s">
        <v>11327</v>
      </c>
      <c r="I5235" s="263" t="s">
        <v>738</v>
      </c>
      <c r="J5235" s="264" t="s">
        <v>25147</v>
      </c>
      <c r="K5235" s="264" t="s">
        <v>13333</v>
      </c>
    </row>
    <row r="5236" spans="1:11" ht="25.5" x14ac:dyDescent="0.2">
      <c r="A5236" s="261">
        <v>87426</v>
      </c>
      <c r="B5236" s="262" t="s">
        <v>11328</v>
      </c>
      <c r="C5236" s="263" t="s">
        <v>738</v>
      </c>
      <c r="D5236" s="264" t="s">
        <v>25149</v>
      </c>
      <c r="F5236" s="266"/>
      <c r="G5236" s="261" t="s">
        <v>25150</v>
      </c>
      <c r="H5236" s="262" t="s">
        <v>11328</v>
      </c>
      <c r="I5236" s="263" t="s">
        <v>738</v>
      </c>
      <c r="J5236" s="264" t="s">
        <v>25149</v>
      </c>
      <c r="K5236" s="264" t="s">
        <v>13591</v>
      </c>
    </row>
    <row r="5237" spans="1:11" ht="25.5" x14ac:dyDescent="0.2">
      <c r="A5237" s="261">
        <v>87427</v>
      </c>
      <c r="B5237" s="262" t="s">
        <v>11330</v>
      </c>
      <c r="C5237" s="263" t="s">
        <v>738</v>
      </c>
      <c r="D5237" s="264" t="s">
        <v>23231</v>
      </c>
      <c r="F5237" s="266"/>
      <c r="G5237" s="261" t="s">
        <v>25151</v>
      </c>
      <c r="H5237" s="262" t="s">
        <v>11330</v>
      </c>
      <c r="I5237" s="263" t="s">
        <v>738</v>
      </c>
      <c r="J5237" s="264" t="s">
        <v>23231</v>
      </c>
      <c r="K5237" s="264" t="s">
        <v>25152</v>
      </c>
    </row>
    <row r="5238" spans="1:11" ht="25.5" x14ac:dyDescent="0.2">
      <c r="A5238" s="261">
        <v>87428</v>
      </c>
      <c r="B5238" s="262" t="s">
        <v>11331</v>
      </c>
      <c r="C5238" s="263" t="s">
        <v>738</v>
      </c>
      <c r="D5238" s="264" t="s">
        <v>5170</v>
      </c>
      <c r="F5238" s="266"/>
      <c r="G5238" s="261" t="s">
        <v>25153</v>
      </c>
      <c r="H5238" s="262" t="s">
        <v>11331</v>
      </c>
      <c r="I5238" s="263" t="s">
        <v>738</v>
      </c>
      <c r="J5238" s="264" t="s">
        <v>5170</v>
      </c>
      <c r="K5238" s="264" t="s">
        <v>25154</v>
      </c>
    </row>
    <row r="5239" spans="1:11" ht="25.5" x14ac:dyDescent="0.2">
      <c r="A5239" s="261">
        <v>87429</v>
      </c>
      <c r="B5239" s="262" t="s">
        <v>11332</v>
      </c>
      <c r="C5239" s="263" t="s">
        <v>738</v>
      </c>
      <c r="D5239" s="264" t="s">
        <v>5264</v>
      </c>
      <c r="F5239" s="266"/>
      <c r="G5239" s="261" t="s">
        <v>25155</v>
      </c>
      <c r="H5239" s="262" t="s">
        <v>11332</v>
      </c>
      <c r="I5239" s="263" t="s">
        <v>738</v>
      </c>
      <c r="J5239" s="264" t="s">
        <v>5264</v>
      </c>
      <c r="K5239" s="264" t="s">
        <v>22169</v>
      </c>
    </row>
    <row r="5240" spans="1:11" ht="25.5" x14ac:dyDescent="0.2">
      <c r="A5240" s="261">
        <v>87430</v>
      </c>
      <c r="B5240" s="262" t="s">
        <v>11333</v>
      </c>
      <c r="C5240" s="263" t="s">
        <v>738</v>
      </c>
      <c r="D5240" s="264" t="s">
        <v>14465</v>
      </c>
      <c r="F5240" s="266"/>
      <c r="G5240" s="261" t="s">
        <v>25156</v>
      </c>
      <c r="H5240" s="262" t="s">
        <v>11333</v>
      </c>
      <c r="I5240" s="263" t="s">
        <v>738</v>
      </c>
      <c r="J5240" s="264" t="s">
        <v>14465</v>
      </c>
      <c r="K5240" s="264" t="s">
        <v>7563</v>
      </c>
    </row>
    <row r="5241" spans="1:11" ht="25.5" x14ac:dyDescent="0.2">
      <c r="A5241" s="261">
        <v>87431</v>
      </c>
      <c r="B5241" s="262" t="s">
        <v>11334</v>
      </c>
      <c r="C5241" s="263" t="s">
        <v>738</v>
      </c>
      <c r="D5241" s="264" t="s">
        <v>7969</v>
      </c>
      <c r="F5241" s="266"/>
      <c r="G5241" s="261" t="s">
        <v>25157</v>
      </c>
      <c r="H5241" s="262" t="s">
        <v>11334</v>
      </c>
      <c r="I5241" s="263" t="s">
        <v>738</v>
      </c>
      <c r="J5241" s="264" t="s">
        <v>7969</v>
      </c>
      <c r="K5241" s="264" t="s">
        <v>5053</v>
      </c>
    </row>
    <row r="5242" spans="1:11" ht="25.5" x14ac:dyDescent="0.2">
      <c r="A5242" s="261">
        <v>87432</v>
      </c>
      <c r="B5242" s="262" t="s">
        <v>11335</v>
      </c>
      <c r="C5242" s="263" t="s">
        <v>738</v>
      </c>
      <c r="D5242" s="264" t="s">
        <v>12974</v>
      </c>
      <c r="F5242" s="266"/>
      <c r="G5242" s="261" t="s">
        <v>25158</v>
      </c>
      <c r="H5242" s="262" t="s">
        <v>11335</v>
      </c>
      <c r="I5242" s="263" t="s">
        <v>738</v>
      </c>
      <c r="J5242" s="264" t="s">
        <v>12974</v>
      </c>
      <c r="K5242" s="264" t="s">
        <v>11896</v>
      </c>
    </row>
    <row r="5243" spans="1:11" ht="25.5" x14ac:dyDescent="0.2">
      <c r="A5243" s="261">
        <v>87433</v>
      </c>
      <c r="B5243" s="262" t="s">
        <v>11336</v>
      </c>
      <c r="C5243" s="263" t="s">
        <v>738</v>
      </c>
      <c r="D5243" s="264" t="s">
        <v>22981</v>
      </c>
      <c r="F5243" s="266"/>
      <c r="G5243" s="261" t="s">
        <v>25159</v>
      </c>
      <c r="H5243" s="262" t="s">
        <v>11336</v>
      </c>
      <c r="I5243" s="263" t="s">
        <v>738</v>
      </c>
      <c r="J5243" s="264" t="s">
        <v>22981</v>
      </c>
      <c r="K5243" s="264" t="s">
        <v>13784</v>
      </c>
    </row>
    <row r="5244" spans="1:11" ht="25.5" x14ac:dyDescent="0.2">
      <c r="A5244" s="261">
        <v>87434</v>
      </c>
      <c r="B5244" s="262" t="s">
        <v>11338</v>
      </c>
      <c r="C5244" s="263" t="s">
        <v>738</v>
      </c>
      <c r="D5244" s="264" t="s">
        <v>5003</v>
      </c>
      <c r="F5244" s="266"/>
      <c r="G5244" s="261" t="s">
        <v>25160</v>
      </c>
      <c r="H5244" s="262" t="s">
        <v>11338</v>
      </c>
      <c r="I5244" s="263" t="s">
        <v>738</v>
      </c>
      <c r="J5244" s="264" t="s">
        <v>5003</v>
      </c>
      <c r="K5244" s="264" t="s">
        <v>13941</v>
      </c>
    </row>
    <row r="5245" spans="1:11" ht="25.5" x14ac:dyDescent="0.2">
      <c r="A5245" s="261">
        <v>87435</v>
      </c>
      <c r="B5245" s="262" t="s">
        <v>11340</v>
      </c>
      <c r="C5245" s="263" t="s">
        <v>738</v>
      </c>
      <c r="D5245" s="264" t="s">
        <v>12931</v>
      </c>
      <c r="F5245" s="266"/>
      <c r="G5245" s="261" t="s">
        <v>25161</v>
      </c>
      <c r="H5245" s="262" t="s">
        <v>11340</v>
      </c>
      <c r="I5245" s="263" t="s">
        <v>738</v>
      </c>
      <c r="J5245" s="264" t="s">
        <v>12931</v>
      </c>
      <c r="K5245" s="264" t="s">
        <v>11211</v>
      </c>
    </row>
    <row r="5246" spans="1:11" ht="25.5" x14ac:dyDescent="0.2">
      <c r="A5246" s="261">
        <v>87436</v>
      </c>
      <c r="B5246" s="262" t="s">
        <v>11342</v>
      </c>
      <c r="C5246" s="263" t="s">
        <v>738</v>
      </c>
      <c r="D5246" s="264" t="s">
        <v>10373</v>
      </c>
      <c r="F5246" s="266"/>
      <c r="G5246" s="261" t="s">
        <v>25162</v>
      </c>
      <c r="H5246" s="262" t="s">
        <v>11342</v>
      </c>
      <c r="I5246" s="263" t="s">
        <v>738</v>
      </c>
      <c r="J5246" s="264" t="s">
        <v>10373</v>
      </c>
      <c r="K5246" s="264" t="s">
        <v>25163</v>
      </c>
    </row>
    <row r="5247" spans="1:11" ht="25.5" x14ac:dyDescent="0.2">
      <c r="A5247" s="261">
        <v>87437</v>
      </c>
      <c r="B5247" s="262" t="s">
        <v>11343</v>
      </c>
      <c r="C5247" s="263" t="s">
        <v>738</v>
      </c>
      <c r="D5247" s="264" t="s">
        <v>16974</v>
      </c>
      <c r="F5247" s="266"/>
      <c r="G5247" s="261" t="s">
        <v>25164</v>
      </c>
      <c r="H5247" s="262" t="s">
        <v>11343</v>
      </c>
      <c r="I5247" s="263" t="s">
        <v>738</v>
      </c>
      <c r="J5247" s="264" t="s">
        <v>16974</v>
      </c>
      <c r="K5247" s="264" t="s">
        <v>5841</v>
      </c>
    </row>
    <row r="5248" spans="1:11" ht="25.5" x14ac:dyDescent="0.2">
      <c r="A5248" s="261">
        <v>87438</v>
      </c>
      <c r="B5248" s="262" t="s">
        <v>11345</v>
      </c>
      <c r="C5248" s="263" t="s">
        <v>738</v>
      </c>
      <c r="D5248" s="264" t="s">
        <v>23219</v>
      </c>
      <c r="F5248" s="266"/>
      <c r="G5248" s="261" t="s">
        <v>25165</v>
      </c>
      <c r="H5248" s="262" t="s">
        <v>11345</v>
      </c>
      <c r="I5248" s="263" t="s">
        <v>738</v>
      </c>
      <c r="J5248" s="264" t="s">
        <v>23219</v>
      </c>
      <c r="K5248" s="264" t="s">
        <v>21662</v>
      </c>
    </row>
    <row r="5249" spans="1:11" ht="25.5" x14ac:dyDescent="0.2">
      <c r="A5249" s="261">
        <v>87439</v>
      </c>
      <c r="B5249" s="262" t="s">
        <v>11347</v>
      </c>
      <c r="C5249" s="263" t="s">
        <v>738</v>
      </c>
      <c r="D5249" s="264" t="s">
        <v>21662</v>
      </c>
      <c r="F5249" s="266"/>
      <c r="G5249" s="261" t="s">
        <v>25166</v>
      </c>
      <c r="H5249" s="262" t="s">
        <v>11347</v>
      </c>
      <c r="I5249" s="263" t="s">
        <v>738</v>
      </c>
      <c r="J5249" s="264" t="s">
        <v>21662</v>
      </c>
      <c r="K5249" s="264" t="s">
        <v>25167</v>
      </c>
    </row>
    <row r="5250" spans="1:11" ht="25.5" x14ac:dyDescent="0.2">
      <c r="A5250" s="261">
        <v>87440</v>
      </c>
      <c r="B5250" s="262" t="s">
        <v>11348</v>
      </c>
      <c r="C5250" s="263" t="s">
        <v>738</v>
      </c>
      <c r="D5250" s="264" t="s">
        <v>13993</v>
      </c>
      <c r="F5250" s="266"/>
      <c r="G5250" s="261" t="s">
        <v>25168</v>
      </c>
      <c r="H5250" s="262" t="s">
        <v>11348</v>
      </c>
      <c r="I5250" s="263" t="s">
        <v>738</v>
      </c>
      <c r="J5250" s="264" t="s">
        <v>13993</v>
      </c>
      <c r="K5250" s="264" t="s">
        <v>24829</v>
      </c>
    </row>
    <row r="5251" spans="1:11" ht="38.25" x14ac:dyDescent="0.2">
      <c r="A5251" s="261">
        <v>87527</v>
      </c>
      <c r="B5251" s="262" t="s">
        <v>11350</v>
      </c>
      <c r="C5251" s="263" t="s">
        <v>738</v>
      </c>
      <c r="D5251" s="264" t="s">
        <v>5164</v>
      </c>
      <c r="F5251" s="266"/>
      <c r="G5251" s="261" t="s">
        <v>25169</v>
      </c>
      <c r="H5251" s="262" t="s">
        <v>11350</v>
      </c>
      <c r="I5251" s="263" t="s">
        <v>738</v>
      </c>
      <c r="J5251" s="264" t="s">
        <v>5164</v>
      </c>
      <c r="K5251" s="264" t="s">
        <v>18694</v>
      </c>
    </row>
    <row r="5252" spans="1:11" ht="38.25" x14ac:dyDescent="0.2">
      <c r="A5252" s="261">
        <v>87528</v>
      </c>
      <c r="B5252" s="262" t="s">
        <v>11351</v>
      </c>
      <c r="C5252" s="263" t="s">
        <v>738</v>
      </c>
      <c r="D5252" s="264" t="s">
        <v>25170</v>
      </c>
      <c r="F5252" s="266"/>
      <c r="G5252" s="261" t="s">
        <v>25171</v>
      </c>
      <c r="H5252" s="262" t="s">
        <v>11351</v>
      </c>
      <c r="I5252" s="263" t="s">
        <v>738</v>
      </c>
      <c r="J5252" s="264" t="s">
        <v>25170</v>
      </c>
      <c r="K5252" s="264" t="s">
        <v>14620</v>
      </c>
    </row>
    <row r="5253" spans="1:11" ht="38.25" x14ac:dyDescent="0.2">
      <c r="A5253" s="261">
        <v>87529</v>
      </c>
      <c r="B5253" s="262" t="s">
        <v>11352</v>
      </c>
      <c r="C5253" s="263" t="s">
        <v>738</v>
      </c>
      <c r="D5253" s="264" t="s">
        <v>14602</v>
      </c>
      <c r="F5253" s="266"/>
      <c r="G5253" s="261" t="s">
        <v>25172</v>
      </c>
      <c r="H5253" s="262" t="s">
        <v>11352</v>
      </c>
      <c r="I5253" s="263" t="s">
        <v>738</v>
      </c>
      <c r="J5253" s="264" t="s">
        <v>14602</v>
      </c>
      <c r="K5253" s="264" t="s">
        <v>23620</v>
      </c>
    </row>
    <row r="5254" spans="1:11" ht="38.25" x14ac:dyDescent="0.2">
      <c r="A5254" s="261">
        <v>87530</v>
      </c>
      <c r="B5254" s="262" t="s">
        <v>11353</v>
      </c>
      <c r="C5254" s="263" t="s">
        <v>738</v>
      </c>
      <c r="D5254" s="264" t="s">
        <v>9210</v>
      </c>
      <c r="F5254" s="266"/>
      <c r="G5254" s="261" t="s">
        <v>25173</v>
      </c>
      <c r="H5254" s="262" t="s">
        <v>11353</v>
      </c>
      <c r="I5254" s="263" t="s">
        <v>738</v>
      </c>
      <c r="J5254" s="264" t="s">
        <v>9210</v>
      </c>
      <c r="K5254" s="264" t="s">
        <v>25174</v>
      </c>
    </row>
    <row r="5255" spans="1:11" ht="38.25" x14ac:dyDescent="0.2">
      <c r="A5255" s="261">
        <v>87531</v>
      </c>
      <c r="B5255" s="262" t="s">
        <v>11354</v>
      </c>
      <c r="C5255" s="263" t="s">
        <v>738</v>
      </c>
      <c r="D5255" s="264" t="s">
        <v>5624</v>
      </c>
      <c r="F5255" s="266"/>
      <c r="G5255" s="261" t="s">
        <v>25175</v>
      </c>
      <c r="H5255" s="262" t="s">
        <v>11354</v>
      </c>
      <c r="I5255" s="263" t="s">
        <v>738</v>
      </c>
      <c r="J5255" s="264" t="s">
        <v>5624</v>
      </c>
      <c r="K5255" s="264" t="s">
        <v>4240</v>
      </c>
    </row>
    <row r="5256" spans="1:11" ht="38.25" x14ac:dyDescent="0.2">
      <c r="A5256" s="261">
        <v>87532</v>
      </c>
      <c r="B5256" s="262" t="s">
        <v>11355</v>
      </c>
      <c r="C5256" s="263" t="s">
        <v>738</v>
      </c>
      <c r="D5256" s="264" t="s">
        <v>23244</v>
      </c>
      <c r="F5256" s="266"/>
      <c r="G5256" s="261" t="s">
        <v>25176</v>
      </c>
      <c r="H5256" s="262" t="s">
        <v>11355</v>
      </c>
      <c r="I5256" s="263" t="s">
        <v>738</v>
      </c>
      <c r="J5256" s="264" t="s">
        <v>23244</v>
      </c>
      <c r="K5256" s="264" t="s">
        <v>13214</v>
      </c>
    </row>
    <row r="5257" spans="1:11" ht="38.25" x14ac:dyDescent="0.2">
      <c r="A5257" s="261">
        <v>87535</v>
      </c>
      <c r="B5257" s="262" t="s">
        <v>11356</v>
      </c>
      <c r="C5257" s="263" t="s">
        <v>738</v>
      </c>
      <c r="D5257" s="264" t="s">
        <v>13518</v>
      </c>
      <c r="F5257" s="266"/>
      <c r="G5257" s="261" t="s">
        <v>25177</v>
      </c>
      <c r="H5257" s="262" t="s">
        <v>11356</v>
      </c>
      <c r="I5257" s="263" t="s">
        <v>738</v>
      </c>
      <c r="J5257" s="264" t="s">
        <v>13518</v>
      </c>
      <c r="K5257" s="264" t="s">
        <v>12963</v>
      </c>
    </row>
    <row r="5258" spans="1:11" ht="38.25" x14ac:dyDescent="0.2">
      <c r="A5258" s="261">
        <v>87536</v>
      </c>
      <c r="B5258" s="262" t="s">
        <v>11358</v>
      </c>
      <c r="C5258" s="263" t="s">
        <v>738</v>
      </c>
      <c r="D5258" s="264" t="s">
        <v>7897</v>
      </c>
      <c r="F5258" s="266"/>
      <c r="G5258" s="261" t="s">
        <v>25178</v>
      </c>
      <c r="H5258" s="262" t="s">
        <v>11358</v>
      </c>
      <c r="I5258" s="263" t="s">
        <v>738</v>
      </c>
      <c r="J5258" s="264" t="s">
        <v>7897</v>
      </c>
      <c r="K5258" s="264" t="s">
        <v>13845</v>
      </c>
    </row>
    <row r="5259" spans="1:11" ht="51" x14ac:dyDescent="0.2">
      <c r="A5259" s="261">
        <v>87537</v>
      </c>
      <c r="B5259" s="262" t="s">
        <v>11360</v>
      </c>
      <c r="C5259" s="263" t="s">
        <v>738</v>
      </c>
      <c r="D5259" s="264" t="s">
        <v>20351</v>
      </c>
      <c r="F5259" s="266"/>
      <c r="G5259" s="261" t="s">
        <v>25179</v>
      </c>
      <c r="H5259" s="262" t="s">
        <v>11360</v>
      </c>
      <c r="I5259" s="263" t="s">
        <v>738</v>
      </c>
      <c r="J5259" s="264" t="s">
        <v>20351</v>
      </c>
      <c r="K5259" s="264" t="s">
        <v>14404</v>
      </c>
    </row>
    <row r="5260" spans="1:11" ht="38.25" x14ac:dyDescent="0.2">
      <c r="A5260" s="261">
        <v>87538</v>
      </c>
      <c r="B5260" s="262" t="s">
        <v>11361</v>
      </c>
      <c r="C5260" s="263" t="s">
        <v>738</v>
      </c>
      <c r="D5260" s="264" t="s">
        <v>25180</v>
      </c>
      <c r="F5260" s="266"/>
      <c r="G5260" s="261" t="s">
        <v>25181</v>
      </c>
      <c r="H5260" s="262" t="s">
        <v>11361</v>
      </c>
      <c r="I5260" s="263" t="s">
        <v>738</v>
      </c>
      <c r="J5260" s="264" t="s">
        <v>25180</v>
      </c>
      <c r="K5260" s="264" t="s">
        <v>25182</v>
      </c>
    </row>
    <row r="5261" spans="1:11" ht="51" x14ac:dyDescent="0.2">
      <c r="A5261" s="261">
        <v>87539</v>
      </c>
      <c r="B5261" s="262" t="s">
        <v>11362</v>
      </c>
      <c r="C5261" s="263" t="s">
        <v>738</v>
      </c>
      <c r="D5261" s="264" t="s">
        <v>14261</v>
      </c>
      <c r="F5261" s="266"/>
      <c r="G5261" s="261" t="s">
        <v>25183</v>
      </c>
      <c r="H5261" s="262" t="s">
        <v>11362</v>
      </c>
      <c r="I5261" s="263" t="s">
        <v>738</v>
      </c>
      <c r="J5261" s="264" t="s">
        <v>14261</v>
      </c>
      <c r="K5261" s="264" t="s">
        <v>6013</v>
      </c>
    </row>
    <row r="5262" spans="1:11" ht="51" x14ac:dyDescent="0.2">
      <c r="A5262" s="261">
        <v>87541</v>
      </c>
      <c r="B5262" s="262" t="s">
        <v>11364</v>
      </c>
      <c r="C5262" s="263" t="s">
        <v>738</v>
      </c>
      <c r="D5262" s="264" t="s">
        <v>25184</v>
      </c>
      <c r="F5262" s="266"/>
      <c r="G5262" s="261" t="s">
        <v>25185</v>
      </c>
      <c r="H5262" s="262" t="s">
        <v>11364</v>
      </c>
      <c r="I5262" s="263" t="s">
        <v>738</v>
      </c>
      <c r="J5262" s="264" t="s">
        <v>25184</v>
      </c>
      <c r="K5262" s="264" t="s">
        <v>25186</v>
      </c>
    </row>
    <row r="5263" spans="1:11" ht="38.25" x14ac:dyDescent="0.2">
      <c r="A5263" s="261">
        <v>87543</v>
      </c>
      <c r="B5263" s="262" t="s">
        <v>11366</v>
      </c>
      <c r="C5263" s="263" t="s">
        <v>738</v>
      </c>
      <c r="D5263" s="264" t="s">
        <v>10915</v>
      </c>
      <c r="F5263" s="266"/>
      <c r="G5263" s="261" t="s">
        <v>25187</v>
      </c>
      <c r="H5263" s="262" t="s">
        <v>11366</v>
      </c>
      <c r="I5263" s="263" t="s">
        <v>738</v>
      </c>
      <c r="J5263" s="264" t="s">
        <v>10915</v>
      </c>
      <c r="K5263" s="264" t="s">
        <v>4978</v>
      </c>
    </row>
    <row r="5264" spans="1:11" ht="38.25" x14ac:dyDescent="0.2">
      <c r="A5264" s="261">
        <v>87545</v>
      </c>
      <c r="B5264" s="262" t="s">
        <v>11368</v>
      </c>
      <c r="C5264" s="263" t="s">
        <v>738</v>
      </c>
      <c r="D5264" s="264" t="s">
        <v>20838</v>
      </c>
      <c r="F5264" s="266"/>
      <c r="G5264" s="261" t="s">
        <v>25188</v>
      </c>
      <c r="H5264" s="262" t="s">
        <v>11368</v>
      </c>
      <c r="I5264" s="263" t="s">
        <v>738</v>
      </c>
      <c r="J5264" s="264" t="s">
        <v>20838</v>
      </c>
      <c r="K5264" s="264" t="s">
        <v>14678</v>
      </c>
    </row>
    <row r="5265" spans="1:11" ht="38.25" x14ac:dyDescent="0.2">
      <c r="A5265" s="261">
        <v>87546</v>
      </c>
      <c r="B5265" s="262" t="s">
        <v>11369</v>
      </c>
      <c r="C5265" s="263" t="s">
        <v>738</v>
      </c>
      <c r="D5265" s="264" t="s">
        <v>25189</v>
      </c>
      <c r="F5265" s="266"/>
      <c r="G5265" s="261" t="s">
        <v>25190</v>
      </c>
      <c r="H5265" s="262" t="s">
        <v>11369</v>
      </c>
      <c r="I5265" s="263" t="s">
        <v>738</v>
      </c>
      <c r="J5265" s="264" t="s">
        <v>25189</v>
      </c>
      <c r="K5265" s="264" t="s">
        <v>25191</v>
      </c>
    </row>
    <row r="5266" spans="1:11" ht="38.25" x14ac:dyDescent="0.2">
      <c r="A5266" s="261">
        <v>87547</v>
      </c>
      <c r="B5266" s="262" t="s">
        <v>11371</v>
      </c>
      <c r="C5266" s="263" t="s">
        <v>738</v>
      </c>
      <c r="D5266" s="264" t="s">
        <v>14089</v>
      </c>
      <c r="F5266" s="266"/>
      <c r="G5266" s="261" t="s">
        <v>25192</v>
      </c>
      <c r="H5266" s="262" t="s">
        <v>11371</v>
      </c>
      <c r="I5266" s="263" t="s">
        <v>738</v>
      </c>
      <c r="J5266" s="264" t="s">
        <v>14089</v>
      </c>
      <c r="K5266" s="264" t="s">
        <v>15104</v>
      </c>
    </row>
    <row r="5267" spans="1:11" ht="38.25" x14ac:dyDescent="0.2">
      <c r="A5267" s="261">
        <v>87548</v>
      </c>
      <c r="B5267" s="262" t="s">
        <v>11372</v>
      </c>
      <c r="C5267" s="263" t="s">
        <v>738</v>
      </c>
      <c r="D5267" s="264" t="s">
        <v>13349</v>
      </c>
      <c r="F5267" s="266"/>
      <c r="G5267" s="261" t="s">
        <v>25193</v>
      </c>
      <c r="H5267" s="262" t="s">
        <v>11372</v>
      </c>
      <c r="I5267" s="263" t="s">
        <v>738</v>
      </c>
      <c r="J5267" s="264" t="s">
        <v>13349</v>
      </c>
      <c r="K5267" s="264" t="s">
        <v>20345</v>
      </c>
    </row>
    <row r="5268" spans="1:11" ht="38.25" x14ac:dyDescent="0.2">
      <c r="A5268" s="261">
        <v>87549</v>
      </c>
      <c r="B5268" s="262" t="s">
        <v>11373</v>
      </c>
      <c r="C5268" s="263" t="s">
        <v>738</v>
      </c>
      <c r="D5268" s="264" t="s">
        <v>6813</v>
      </c>
      <c r="F5268" s="266"/>
      <c r="G5268" s="261" t="s">
        <v>25194</v>
      </c>
      <c r="H5268" s="262" t="s">
        <v>11373</v>
      </c>
      <c r="I5268" s="263" t="s">
        <v>738</v>
      </c>
      <c r="J5268" s="264" t="s">
        <v>6813</v>
      </c>
      <c r="K5268" s="264" t="s">
        <v>23338</v>
      </c>
    </row>
    <row r="5269" spans="1:11" ht="38.25" x14ac:dyDescent="0.2">
      <c r="A5269" s="261">
        <v>87550</v>
      </c>
      <c r="B5269" s="262" t="s">
        <v>11374</v>
      </c>
      <c r="C5269" s="263" t="s">
        <v>738</v>
      </c>
      <c r="D5269" s="264" t="s">
        <v>7606</v>
      </c>
      <c r="F5269" s="266"/>
      <c r="G5269" s="261" t="s">
        <v>25195</v>
      </c>
      <c r="H5269" s="262" t="s">
        <v>11374</v>
      </c>
      <c r="I5269" s="263" t="s">
        <v>738</v>
      </c>
      <c r="J5269" s="264" t="s">
        <v>7606</v>
      </c>
      <c r="K5269" s="264" t="s">
        <v>7362</v>
      </c>
    </row>
    <row r="5270" spans="1:11" ht="38.25" x14ac:dyDescent="0.2">
      <c r="A5270" s="261">
        <v>87553</v>
      </c>
      <c r="B5270" s="262" t="s">
        <v>11375</v>
      </c>
      <c r="C5270" s="263" t="s">
        <v>738</v>
      </c>
      <c r="D5270" s="264" t="s">
        <v>12937</v>
      </c>
      <c r="F5270" s="266"/>
      <c r="G5270" s="261" t="s">
        <v>25196</v>
      </c>
      <c r="H5270" s="262" t="s">
        <v>11375</v>
      </c>
      <c r="I5270" s="263" t="s">
        <v>738</v>
      </c>
      <c r="J5270" s="264" t="s">
        <v>12937</v>
      </c>
      <c r="K5270" s="264" t="s">
        <v>11150</v>
      </c>
    </row>
    <row r="5271" spans="1:11" ht="38.25" x14ac:dyDescent="0.2">
      <c r="A5271" s="261">
        <v>87554</v>
      </c>
      <c r="B5271" s="262" t="s">
        <v>11376</v>
      </c>
      <c r="C5271" s="263" t="s">
        <v>738</v>
      </c>
      <c r="D5271" s="264" t="s">
        <v>21830</v>
      </c>
      <c r="F5271" s="266"/>
      <c r="G5271" s="261" t="s">
        <v>25197</v>
      </c>
      <c r="H5271" s="262" t="s">
        <v>11376</v>
      </c>
      <c r="I5271" s="263" t="s">
        <v>738</v>
      </c>
      <c r="J5271" s="264" t="s">
        <v>21830</v>
      </c>
      <c r="K5271" s="264" t="s">
        <v>13043</v>
      </c>
    </row>
    <row r="5272" spans="1:11" ht="51" x14ac:dyDescent="0.2">
      <c r="A5272" s="261">
        <v>87555</v>
      </c>
      <c r="B5272" s="262" t="s">
        <v>11377</v>
      </c>
      <c r="C5272" s="263" t="s">
        <v>738</v>
      </c>
      <c r="D5272" s="264" t="s">
        <v>13865</v>
      </c>
      <c r="F5272" s="266"/>
      <c r="G5272" s="261" t="s">
        <v>25198</v>
      </c>
      <c r="H5272" s="262" t="s">
        <v>11377</v>
      </c>
      <c r="I5272" s="263" t="s">
        <v>738</v>
      </c>
      <c r="J5272" s="264" t="s">
        <v>13865</v>
      </c>
      <c r="K5272" s="264" t="s">
        <v>14355</v>
      </c>
    </row>
    <row r="5273" spans="1:11" ht="38.25" x14ac:dyDescent="0.2">
      <c r="A5273" s="261">
        <v>87556</v>
      </c>
      <c r="B5273" s="262" t="s">
        <v>11378</v>
      </c>
      <c r="C5273" s="263" t="s">
        <v>738</v>
      </c>
      <c r="D5273" s="264" t="s">
        <v>14311</v>
      </c>
      <c r="F5273" s="266"/>
      <c r="G5273" s="261" t="s">
        <v>25199</v>
      </c>
      <c r="H5273" s="262" t="s">
        <v>11378</v>
      </c>
      <c r="I5273" s="263" t="s">
        <v>738</v>
      </c>
      <c r="J5273" s="264" t="s">
        <v>14311</v>
      </c>
      <c r="K5273" s="264" t="s">
        <v>12950</v>
      </c>
    </row>
    <row r="5274" spans="1:11" ht="51" x14ac:dyDescent="0.2">
      <c r="A5274" s="261">
        <v>87557</v>
      </c>
      <c r="B5274" s="262" t="s">
        <v>11379</v>
      </c>
      <c r="C5274" s="263" t="s">
        <v>738</v>
      </c>
      <c r="D5274" s="264" t="s">
        <v>13673</v>
      </c>
      <c r="F5274" s="266"/>
      <c r="G5274" s="261" t="s">
        <v>25200</v>
      </c>
      <c r="H5274" s="262" t="s">
        <v>11379</v>
      </c>
      <c r="I5274" s="263" t="s">
        <v>738</v>
      </c>
      <c r="J5274" s="264" t="s">
        <v>13673</v>
      </c>
      <c r="K5274" s="264" t="s">
        <v>12949</v>
      </c>
    </row>
    <row r="5275" spans="1:11" ht="51" x14ac:dyDescent="0.2">
      <c r="A5275" s="261">
        <v>87559</v>
      </c>
      <c r="B5275" s="262" t="s">
        <v>11381</v>
      </c>
      <c r="C5275" s="263" t="s">
        <v>738</v>
      </c>
      <c r="D5275" s="264" t="s">
        <v>17263</v>
      </c>
      <c r="F5275" s="266"/>
      <c r="G5275" s="261" t="s">
        <v>25201</v>
      </c>
      <c r="H5275" s="262" t="s">
        <v>11381</v>
      </c>
      <c r="I5275" s="263" t="s">
        <v>738</v>
      </c>
      <c r="J5275" s="264" t="s">
        <v>17263</v>
      </c>
      <c r="K5275" s="264" t="s">
        <v>13961</v>
      </c>
    </row>
    <row r="5276" spans="1:11" ht="51" x14ac:dyDescent="0.2">
      <c r="A5276" s="261">
        <v>87561</v>
      </c>
      <c r="B5276" s="262" t="s">
        <v>11382</v>
      </c>
      <c r="C5276" s="263" t="s">
        <v>738</v>
      </c>
      <c r="D5276" s="264" t="s">
        <v>22876</v>
      </c>
      <c r="F5276" s="266"/>
      <c r="G5276" s="261" t="s">
        <v>25202</v>
      </c>
      <c r="H5276" s="262" t="s">
        <v>11382</v>
      </c>
      <c r="I5276" s="263" t="s">
        <v>738</v>
      </c>
      <c r="J5276" s="264" t="s">
        <v>22876</v>
      </c>
      <c r="K5276" s="264" t="s">
        <v>13959</v>
      </c>
    </row>
    <row r="5277" spans="1:11" ht="38.25" x14ac:dyDescent="0.2">
      <c r="A5277" s="261">
        <v>87775</v>
      </c>
      <c r="B5277" s="262" t="s">
        <v>11384</v>
      </c>
      <c r="C5277" s="263" t="s">
        <v>738</v>
      </c>
      <c r="D5277" s="264" t="s">
        <v>19712</v>
      </c>
      <c r="F5277" s="266"/>
      <c r="G5277" s="261" t="s">
        <v>25203</v>
      </c>
      <c r="H5277" s="262" t="s">
        <v>11384</v>
      </c>
      <c r="I5277" s="263" t="s">
        <v>738</v>
      </c>
      <c r="J5277" s="264" t="s">
        <v>19712</v>
      </c>
      <c r="K5277" s="264" t="s">
        <v>14085</v>
      </c>
    </row>
    <row r="5278" spans="1:11" ht="25.5" x14ac:dyDescent="0.2">
      <c r="A5278" s="261">
        <v>87777</v>
      </c>
      <c r="B5278" s="262" t="s">
        <v>11386</v>
      </c>
      <c r="C5278" s="263" t="s">
        <v>738</v>
      </c>
      <c r="D5278" s="264" t="s">
        <v>20526</v>
      </c>
      <c r="F5278" s="266"/>
      <c r="G5278" s="261" t="s">
        <v>25204</v>
      </c>
      <c r="H5278" s="262" t="s">
        <v>11386</v>
      </c>
      <c r="I5278" s="263" t="s">
        <v>738</v>
      </c>
      <c r="J5278" s="264" t="s">
        <v>20526</v>
      </c>
      <c r="K5278" s="264" t="s">
        <v>22879</v>
      </c>
    </row>
    <row r="5279" spans="1:11" ht="38.25" x14ac:dyDescent="0.2">
      <c r="A5279" s="261">
        <v>87778</v>
      </c>
      <c r="B5279" s="262" t="s">
        <v>11387</v>
      </c>
      <c r="C5279" s="263" t="s">
        <v>738</v>
      </c>
      <c r="D5279" s="264" t="s">
        <v>7011</v>
      </c>
      <c r="F5279" s="266"/>
      <c r="G5279" s="261" t="s">
        <v>25205</v>
      </c>
      <c r="H5279" s="262" t="s">
        <v>11387</v>
      </c>
      <c r="I5279" s="263" t="s">
        <v>738</v>
      </c>
      <c r="J5279" s="264" t="s">
        <v>7011</v>
      </c>
      <c r="K5279" s="264" t="s">
        <v>13085</v>
      </c>
    </row>
    <row r="5280" spans="1:11" ht="38.25" x14ac:dyDescent="0.2">
      <c r="A5280" s="261">
        <v>87779</v>
      </c>
      <c r="B5280" s="262" t="s">
        <v>11388</v>
      </c>
      <c r="C5280" s="263" t="s">
        <v>738</v>
      </c>
      <c r="D5280" s="264" t="s">
        <v>25206</v>
      </c>
      <c r="F5280" s="266"/>
      <c r="G5280" s="261" t="s">
        <v>25207</v>
      </c>
      <c r="H5280" s="262" t="s">
        <v>11388</v>
      </c>
      <c r="I5280" s="263" t="s">
        <v>738</v>
      </c>
      <c r="J5280" s="264" t="s">
        <v>25206</v>
      </c>
      <c r="K5280" s="264" t="s">
        <v>25208</v>
      </c>
    </row>
    <row r="5281" spans="1:11" ht="25.5" x14ac:dyDescent="0.2">
      <c r="A5281" s="261">
        <v>87781</v>
      </c>
      <c r="B5281" s="262" t="s">
        <v>11389</v>
      </c>
      <c r="C5281" s="263" t="s">
        <v>738</v>
      </c>
      <c r="D5281" s="264" t="s">
        <v>25209</v>
      </c>
      <c r="F5281" s="266"/>
      <c r="G5281" s="261" t="s">
        <v>25210</v>
      </c>
      <c r="H5281" s="262" t="s">
        <v>11389</v>
      </c>
      <c r="I5281" s="263" t="s">
        <v>738</v>
      </c>
      <c r="J5281" s="264" t="s">
        <v>25209</v>
      </c>
      <c r="K5281" s="264" t="s">
        <v>6909</v>
      </c>
    </row>
    <row r="5282" spans="1:11" ht="38.25" x14ac:dyDescent="0.2">
      <c r="A5282" s="261">
        <v>87783</v>
      </c>
      <c r="B5282" s="262" t="s">
        <v>11391</v>
      </c>
      <c r="C5282" s="263" t="s">
        <v>738</v>
      </c>
      <c r="D5282" s="264" t="s">
        <v>25211</v>
      </c>
      <c r="F5282" s="266"/>
      <c r="G5282" s="261" t="s">
        <v>25212</v>
      </c>
      <c r="H5282" s="262" t="s">
        <v>11391</v>
      </c>
      <c r="I5282" s="263" t="s">
        <v>738</v>
      </c>
      <c r="J5282" s="264" t="s">
        <v>25211</v>
      </c>
      <c r="K5282" s="264" t="s">
        <v>25213</v>
      </c>
    </row>
    <row r="5283" spans="1:11" ht="38.25" x14ac:dyDescent="0.2">
      <c r="A5283" s="261">
        <v>87784</v>
      </c>
      <c r="B5283" s="262" t="s">
        <v>11392</v>
      </c>
      <c r="C5283" s="263" t="s">
        <v>738</v>
      </c>
      <c r="D5283" s="264" t="s">
        <v>23076</v>
      </c>
      <c r="F5283" s="266"/>
      <c r="G5283" s="261" t="s">
        <v>25214</v>
      </c>
      <c r="H5283" s="262" t="s">
        <v>11392</v>
      </c>
      <c r="I5283" s="263" t="s">
        <v>738</v>
      </c>
      <c r="J5283" s="264" t="s">
        <v>23076</v>
      </c>
      <c r="K5283" s="264" t="s">
        <v>14203</v>
      </c>
    </row>
    <row r="5284" spans="1:11" ht="25.5" x14ac:dyDescent="0.2">
      <c r="A5284" s="261">
        <v>87786</v>
      </c>
      <c r="B5284" s="262" t="s">
        <v>11393</v>
      </c>
      <c r="C5284" s="263" t="s">
        <v>738</v>
      </c>
      <c r="D5284" s="264" t="s">
        <v>16172</v>
      </c>
      <c r="F5284" s="266"/>
      <c r="G5284" s="261" t="s">
        <v>25215</v>
      </c>
      <c r="H5284" s="262" t="s">
        <v>11393</v>
      </c>
      <c r="I5284" s="263" t="s">
        <v>738</v>
      </c>
      <c r="J5284" s="264" t="s">
        <v>16172</v>
      </c>
      <c r="K5284" s="264" t="s">
        <v>25216</v>
      </c>
    </row>
    <row r="5285" spans="1:11" ht="38.25" x14ac:dyDescent="0.2">
      <c r="A5285" s="261">
        <v>87787</v>
      </c>
      <c r="B5285" s="262" t="s">
        <v>11394</v>
      </c>
      <c r="C5285" s="263" t="s">
        <v>738</v>
      </c>
      <c r="D5285" s="264" t="s">
        <v>14585</v>
      </c>
      <c r="F5285" s="266"/>
      <c r="G5285" s="261" t="s">
        <v>25217</v>
      </c>
      <c r="H5285" s="262" t="s">
        <v>11394</v>
      </c>
      <c r="I5285" s="263" t="s">
        <v>738</v>
      </c>
      <c r="J5285" s="264" t="s">
        <v>14585</v>
      </c>
      <c r="K5285" s="264" t="s">
        <v>25218</v>
      </c>
    </row>
    <row r="5286" spans="1:11" ht="38.25" x14ac:dyDescent="0.2">
      <c r="A5286" s="261">
        <v>87788</v>
      </c>
      <c r="B5286" s="262" t="s">
        <v>11395</v>
      </c>
      <c r="C5286" s="263" t="s">
        <v>738</v>
      </c>
      <c r="D5286" s="264" t="s">
        <v>13376</v>
      </c>
      <c r="F5286" s="266"/>
      <c r="G5286" s="261" t="s">
        <v>25219</v>
      </c>
      <c r="H5286" s="262" t="s">
        <v>11395</v>
      </c>
      <c r="I5286" s="263" t="s">
        <v>738</v>
      </c>
      <c r="J5286" s="264" t="s">
        <v>13376</v>
      </c>
      <c r="K5286" s="264" t="s">
        <v>25220</v>
      </c>
    </row>
    <row r="5287" spans="1:11" ht="38.25" x14ac:dyDescent="0.2">
      <c r="A5287" s="261">
        <v>87790</v>
      </c>
      <c r="B5287" s="262" t="s">
        <v>11396</v>
      </c>
      <c r="C5287" s="263" t="s">
        <v>738</v>
      </c>
      <c r="D5287" s="264" t="s">
        <v>25221</v>
      </c>
      <c r="F5287" s="266"/>
      <c r="G5287" s="261" t="s">
        <v>25222</v>
      </c>
      <c r="H5287" s="262" t="s">
        <v>11396</v>
      </c>
      <c r="I5287" s="263" t="s">
        <v>738</v>
      </c>
      <c r="J5287" s="264" t="s">
        <v>25221</v>
      </c>
      <c r="K5287" s="264" t="s">
        <v>20672</v>
      </c>
    </row>
    <row r="5288" spans="1:11" ht="38.25" x14ac:dyDescent="0.2">
      <c r="A5288" s="261">
        <v>87791</v>
      </c>
      <c r="B5288" s="262" t="s">
        <v>11397</v>
      </c>
      <c r="C5288" s="263" t="s">
        <v>738</v>
      </c>
      <c r="D5288" s="264" t="s">
        <v>25223</v>
      </c>
      <c r="F5288" s="266"/>
      <c r="G5288" s="261" t="s">
        <v>25224</v>
      </c>
      <c r="H5288" s="262" t="s">
        <v>11397</v>
      </c>
      <c r="I5288" s="263" t="s">
        <v>738</v>
      </c>
      <c r="J5288" s="264" t="s">
        <v>25223</v>
      </c>
      <c r="K5288" s="264" t="s">
        <v>15214</v>
      </c>
    </row>
    <row r="5289" spans="1:11" ht="38.25" x14ac:dyDescent="0.2">
      <c r="A5289" s="261">
        <v>87792</v>
      </c>
      <c r="B5289" s="262" t="s">
        <v>11398</v>
      </c>
      <c r="C5289" s="263" t="s">
        <v>738</v>
      </c>
      <c r="D5289" s="264" t="s">
        <v>12839</v>
      </c>
      <c r="F5289" s="266"/>
      <c r="G5289" s="261" t="s">
        <v>25225</v>
      </c>
      <c r="H5289" s="262" t="s">
        <v>11398</v>
      </c>
      <c r="I5289" s="263" t="s">
        <v>738</v>
      </c>
      <c r="J5289" s="264" t="s">
        <v>12839</v>
      </c>
      <c r="K5289" s="264" t="s">
        <v>25226</v>
      </c>
    </row>
    <row r="5290" spans="1:11" ht="38.25" x14ac:dyDescent="0.2">
      <c r="A5290" s="261">
        <v>87794</v>
      </c>
      <c r="B5290" s="262" t="s">
        <v>11399</v>
      </c>
      <c r="C5290" s="263" t="s">
        <v>738</v>
      </c>
      <c r="D5290" s="264" t="s">
        <v>13969</v>
      </c>
      <c r="F5290" s="266"/>
      <c r="G5290" s="261" t="s">
        <v>25227</v>
      </c>
      <c r="H5290" s="262" t="s">
        <v>11399</v>
      </c>
      <c r="I5290" s="263" t="s">
        <v>738</v>
      </c>
      <c r="J5290" s="264" t="s">
        <v>13969</v>
      </c>
      <c r="K5290" s="264" t="s">
        <v>13993</v>
      </c>
    </row>
    <row r="5291" spans="1:11" ht="38.25" x14ac:dyDescent="0.2">
      <c r="A5291" s="261">
        <v>87795</v>
      </c>
      <c r="B5291" s="262" t="s">
        <v>11401</v>
      </c>
      <c r="C5291" s="263" t="s">
        <v>738</v>
      </c>
      <c r="D5291" s="264" t="s">
        <v>19848</v>
      </c>
      <c r="F5291" s="266"/>
      <c r="G5291" s="261" t="s">
        <v>25228</v>
      </c>
      <c r="H5291" s="262" t="s">
        <v>11401</v>
      </c>
      <c r="I5291" s="263" t="s">
        <v>738</v>
      </c>
      <c r="J5291" s="264" t="s">
        <v>19848</v>
      </c>
      <c r="K5291" s="264" t="s">
        <v>12973</v>
      </c>
    </row>
    <row r="5292" spans="1:11" ht="38.25" x14ac:dyDescent="0.2">
      <c r="A5292" s="261">
        <v>87797</v>
      </c>
      <c r="B5292" s="262" t="s">
        <v>11402</v>
      </c>
      <c r="C5292" s="263" t="s">
        <v>738</v>
      </c>
      <c r="D5292" s="264" t="s">
        <v>14012</v>
      </c>
      <c r="F5292" s="266"/>
      <c r="G5292" s="261" t="s">
        <v>25229</v>
      </c>
      <c r="H5292" s="262" t="s">
        <v>11402</v>
      </c>
      <c r="I5292" s="263" t="s">
        <v>738</v>
      </c>
      <c r="J5292" s="264" t="s">
        <v>14012</v>
      </c>
      <c r="K5292" s="264" t="s">
        <v>25230</v>
      </c>
    </row>
    <row r="5293" spans="1:11" ht="38.25" x14ac:dyDescent="0.2">
      <c r="A5293" s="261">
        <v>87799</v>
      </c>
      <c r="B5293" s="262" t="s">
        <v>11403</v>
      </c>
      <c r="C5293" s="263" t="s">
        <v>738</v>
      </c>
      <c r="D5293" s="264" t="s">
        <v>16310</v>
      </c>
      <c r="F5293" s="266"/>
      <c r="G5293" s="261" t="s">
        <v>25231</v>
      </c>
      <c r="H5293" s="262" t="s">
        <v>11403</v>
      </c>
      <c r="I5293" s="263" t="s">
        <v>738</v>
      </c>
      <c r="J5293" s="264" t="s">
        <v>16310</v>
      </c>
      <c r="K5293" s="264" t="s">
        <v>25232</v>
      </c>
    </row>
    <row r="5294" spans="1:11" ht="38.25" x14ac:dyDescent="0.2">
      <c r="A5294" s="261">
        <v>87800</v>
      </c>
      <c r="B5294" s="262" t="s">
        <v>11404</v>
      </c>
      <c r="C5294" s="263" t="s">
        <v>738</v>
      </c>
      <c r="D5294" s="264" t="s">
        <v>8742</v>
      </c>
      <c r="F5294" s="266"/>
      <c r="G5294" s="261" t="s">
        <v>25233</v>
      </c>
      <c r="H5294" s="262" t="s">
        <v>11404</v>
      </c>
      <c r="I5294" s="263" t="s">
        <v>738</v>
      </c>
      <c r="J5294" s="264" t="s">
        <v>8742</v>
      </c>
      <c r="K5294" s="264" t="s">
        <v>9975</v>
      </c>
    </row>
    <row r="5295" spans="1:11" ht="38.25" x14ac:dyDescent="0.2">
      <c r="A5295" s="261">
        <v>87801</v>
      </c>
      <c r="B5295" s="262" t="s">
        <v>11405</v>
      </c>
      <c r="C5295" s="263" t="s">
        <v>738</v>
      </c>
      <c r="D5295" s="264" t="s">
        <v>9299</v>
      </c>
      <c r="F5295" s="266"/>
      <c r="G5295" s="261" t="s">
        <v>25234</v>
      </c>
      <c r="H5295" s="262" t="s">
        <v>11405</v>
      </c>
      <c r="I5295" s="263" t="s">
        <v>738</v>
      </c>
      <c r="J5295" s="264" t="s">
        <v>9299</v>
      </c>
      <c r="K5295" s="264" t="s">
        <v>23025</v>
      </c>
    </row>
    <row r="5296" spans="1:11" ht="38.25" x14ac:dyDescent="0.2">
      <c r="A5296" s="261">
        <v>87803</v>
      </c>
      <c r="B5296" s="262" t="s">
        <v>11407</v>
      </c>
      <c r="C5296" s="263" t="s">
        <v>738</v>
      </c>
      <c r="D5296" s="264" t="s">
        <v>4815</v>
      </c>
      <c r="F5296" s="266"/>
      <c r="G5296" s="261" t="s">
        <v>25235</v>
      </c>
      <c r="H5296" s="262" t="s">
        <v>11407</v>
      </c>
      <c r="I5296" s="263" t="s">
        <v>738</v>
      </c>
      <c r="J5296" s="264" t="s">
        <v>4815</v>
      </c>
      <c r="K5296" s="264" t="s">
        <v>25236</v>
      </c>
    </row>
    <row r="5297" spans="1:11" ht="38.25" x14ac:dyDescent="0.2">
      <c r="A5297" s="261">
        <v>87804</v>
      </c>
      <c r="B5297" s="262" t="s">
        <v>11408</v>
      </c>
      <c r="C5297" s="263" t="s">
        <v>738</v>
      </c>
      <c r="D5297" s="264" t="s">
        <v>20919</v>
      </c>
      <c r="F5297" s="266"/>
      <c r="G5297" s="261" t="s">
        <v>25237</v>
      </c>
      <c r="H5297" s="262" t="s">
        <v>11408</v>
      </c>
      <c r="I5297" s="263" t="s">
        <v>738</v>
      </c>
      <c r="J5297" s="264" t="s">
        <v>20919</v>
      </c>
      <c r="K5297" s="264" t="s">
        <v>25238</v>
      </c>
    </row>
    <row r="5298" spans="1:11" ht="38.25" x14ac:dyDescent="0.2">
      <c r="A5298" s="261">
        <v>87805</v>
      </c>
      <c r="B5298" s="262" t="s">
        <v>11409</v>
      </c>
      <c r="C5298" s="263" t="s">
        <v>738</v>
      </c>
      <c r="D5298" s="264" t="s">
        <v>25239</v>
      </c>
      <c r="F5298" s="266"/>
      <c r="G5298" s="261" t="s">
        <v>25240</v>
      </c>
      <c r="H5298" s="262" t="s">
        <v>11409</v>
      </c>
      <c r="I5298" s="263" t="s">
        <v>738</v>
      </c>
      <c r="J5298" s="264" t="s">
        <v>25239</v>
      </c>
      <c r="K5298" s="264" t="s">
        <v>25241</v>
      </c>
    </row>
    <row r="5299" spans="1:11" ht="38.25" x14ac:dyDescent="0.2">
      <c r="A5299" s="261">
        <v>87807</v>
      </c>
      <c r="B5299" s="262" t="s">
        <v>11410</v>
      </c>
      <c r="C5299" s="263" t="s">
        <v>738</v>
      </c>
      <c r="D5299" s="264" t="s">
        <v>25242</v>
      </c>
      <c r="F5299" s="266"/>
      <c r="G5299" s="261" t="s">
        <v>25243</v>
      </c>
      <c r="H5299" s="262" t="s">
        <v>11410</v>
      </c>
      <c r="I5299" s="263" t="s">
        <v>738</v>
      </c>
      <c r="J5299" s="264" t="s">
        <v>25242</v>
      </c>
      <c r="K5299" s="264" t="s">
        <v>25244</v>
      </c>
    </row>
    <row r="5300" spans="1:11" ht="38.25" x14ac:dyDescent="0.2">
      <c r="A5300" s="261">
        <v>87808</v>
      </c>
      <c r="B5300" s="262" t="s">
        <v>11411</v>
      </c>
      <c r="C5300" s="263" t="s">
        <v>738</v>
      </c>
      <c r="D5300" s="264" t="s">
        <v>25245</v>
      </c>
      <c r="F5300" s="266"/>
      <c r="G5300" s="261" t="s">
        <v>25246</v>
      </c>
      <c r="H5300" s="262" t="s">
        <v>11411</v>
      </c>
      <c r="I5300" s="263" t="s">
        <v>738</v>
      </c>
      <c r="J5300" s="264" t="s">
        <v>25245</v>
      </c>
      <c r="K5300" s="264" t="s">
        <v>25247</v>
      </c>
    </row>
    <row r="5301" spans="1:11" ht="38.25" x14ac:dyDescent="0.2">
      <c r="A5301" s="261">
        <v>87809</v>
      </c>
      <c r="B5301" s="262" t="s">
        <v>11412</v>
      </c>
      <c r="C5301" s="263" t="s">
        <v>738</v>
      </c>
      <c r="D5301" s="264" t="s">
        <v>25248</v>
      </c>
      <c r="F5301" s="266"/>
      <c r="G5301" s="261" t="s">
        <v>25249</v>
      </c>
      <c r="H5301" s="262" t="s">
        <v>11412</v>
      </c>
      <c r="I5301" s="263" t="s">
        <v>738</v>
      </c>
      <c r="J5301" s="264" t="s">
        <v>25248</v>
      </c>
      <c r="K5301" s="264" t="s">
        <v>14521</v>
      </c>
    </row>
    <row r="5302" spans="1:11" ht="38.25" x14ac:dyDescent="0.2">
      <c r="A5302" s="261">
        <v>87811</v>
      </c>
      <c r="B5302" s="262" t="s">
        <v>11413</v>
      </c>
      <c r="C5302" s="263" t="s">
        <v>738</v>
      </c>
      <c r="D5302" s="264" t="s">
        <v>14009</v>
      </c>
      <c r="F5302" s="266"/>
      <c r="G5302" s="261" t="s">
        <v>25250</v>
      </c>
      <c r="H5302" s="262" t="s">
        <v>11413</v>
      </c>
      <c r="I5302" s="263" t="s">
        <v>738</v>
      </c>
      <c r="J5302" s="264" t="s">
        <v>14009</v>
      </c>
      <c r="K5302" s="264" t="s">
        <v>25251</v>
      </c>
    </row>
    <row r="5303" spans="1:11" ht="38.25" x14ac:dyDescent="0.2">
      <c r="A5303" s="261">
        <v>87812</v>
      </c>
      <c r="B5303" s="262" t="s">
        <v>11414</v>
      </c>
      <c r="C5303" s="263" t="s">
        <v>738</v>
      </c>
      <c r="D5303" s="264" t="s">
        <v>14383</v>
      </c>
      <c r="F5303" s="266"/>
      <c r="G5303" s="261" t="s">
        <v>25252</v>
      </c>
      <c r="H5303" s="262" t="s">
        <v>11414</v>
      </c>
      <c r="I5303" s="263" t="s">
        <v>738</v>
      </c>
      <c r="J5303" s="264" t="s">
        <v>14383</v>
      </c>
      <c r="K5303" s="264" t="s">
        <v>13744</v>
      </c>
    </row>
    <row r="5304" spans="1:11" ht="38.25" x14ac:dyDescent="0.2">
      <c r="A5304" s="261">
        <v>87813</v>
      </c>
      <c r="B5304" s="262" t="s">
        <v>11415</v>
      </c>
      <c r="C5304" s="263" t="s">
        <v>738</v>
      </c>
      <c r="D5304" s="264" t="s">
        <v>24497</v>
      </c>
      <c r="F5304" s="266"/>
      <c r="G5304" s="261" t="s">
        <v>25253</v>
      </c>
      <c r="H5304" s="262" t="s">
        <v>11415</v>
      </c>
      <c r="I5304" s="263" t="s">
        <v>738</v>
      </c>
      <c r="J5304" s="264" t="s">
        <v>24497</v>
      </c>
      <c r="K5304" s="264" t="s">
        <v>25254</v>
      </c>
    </row>
    <row r="5305" spans="1:11" ht="38.25" x14ac:dyDescent="0.2">
      <c r="A5305" s="261">
        <v>87815</v>
      </c>
      <c r="B5305" s="262" t="s">
        <v>11416</v>
      </c>
      <c r="C5305" s="263" t="s">
        <v>738</v>
      </c>
      <c r="D5305" s="264" t="s">
        <v>25255</v>
      </c>
      <c r="F5305" s="266"/>
      <c r="G5305" s="261" t="s">
        <v>25256</v>
      </c>
      <c r="H5305" s="262" t="s">
        <v>11416</v>
      </c>
      <c r="I5305" s="263" t="s">
        <v>738</v>
      </c>
      <c r="J5305" s="264" t="s">
        <v>25255</v>
      </c>
      <c r="K5305" s="264" t="s">
        <v>25257</v>
      </c>
    </row>
    <row r="5306" spans="1:11" ht="38.25" x14ac:dyDescent="0.2">
      <c r="A5306" s="261">
        <v>87816</v>
      </c>
      <c r="B5306" s="262" t="s">
        <v>11417</v>
      </c>
      <c r="C5306" s="263" t="s">
        <v>738</v>
      </c>
      <c r="D5306" s="264" t="s">
        <v>22463</v>
      </c>
      <c r="F5306" s="266"/>
      <c r="G5306" s="261" t="s">
        <v>25258</v>
      </c>
      <c r="H5306" s="262" t="s">
        <v>11417</v>
      </c>
      <c r="I5306" s="263" t="s">
        <v>738</v>
      </c>
      <c r="J5306" s="264" t="s">
        <v>22463</v>
      </c>
      <c r="K5306" s="264" t="s">
        <v>25259</v>
      </c>
    </row>
    <row r="5307" spans="1:11" ht="38.25" x14ac:dyDescent="0.2">
      <c r="A5307" s="261">
        <v>87817</v>
      </c>
      <c r="B5307" s="262" t="s">
        <v>11418</v>
      </c>
      <c r="C5307" s="263" t="s">
        <v>738</v>
      </c>
      <c r="D5307" s="264" t="s">
        <v>16894</v>
      </c>
      <c r="F5307" s="266"/>
      <c r="G5307" s="261" t="s">
        <v>25260</v>
      </c>
      <c r="H5307" s="262" t="s">
        <v>11418</v>
      </c>
      <c r="I5307" s="263" t="s">
        <v>738</v>
      </c>
      <c r="J5307" s="264" t="s">
        <v>16894</v>
      </c>
      <c r="K5307" s="264" t="s">
        <v>25261</v>
      </c>
    </row>
    <row r="5308" spans="1:11" ht="38.25" x14ac:dyDescent="0.2">
      <c r="A5308" s="261">
        <v>87819</v>
      </c>
      <c r="B5308" s="262" t="s">
        <v>11419</v>
      </c>
      <c r="C5308" s="263" t="s">
        <v>738</v>
      </c>
      <c r="D5308" s="264" t="s">
        <v>14347</v>
      </c>
      <c r="F5308" s="266"/>
      <c r="G5308" s="261" t="s">
        <v>25262</v>
      </c>
      <c r="H5308" s="262" t="s">
        <v>11419</v>
      </c>
      <c r="I5308" s="263" t="s">
        <v>738</v>
      </c>
      <c r="J5308" s="264" t="s">
        <v>14347</v>
      </c>
      <c r="K5308" s="264" t="s">
        <v>25263</v>
      </c>
    </row>
    <row r="5309" spans="1:11" ht="38.25" x14ac:dyDescent="0.2">
      <c r="A5309" s="261">
        <v>87820</v>
      </c>
      <c r="B5309" s="262" t="s">
        <v>11420</v>
      </c>
      <c r="C5309" s="263" t="s">
        <v>738</v>
      </c>
      <c r="D5309" s="264" t="s">
        <v>25264</v>
      </c>
      <c r="F5309" s="266"/>
      <c r="G5309" s="261" t="s">
        <v>25265</v>
      </c>
      <c r="H5309" s="262" t="s">
        <v>11420</v>
      </c>
      <c r="I5309" s="263" t="s">
        <v>738</v>
      </c>
      <c r="J5309" s="264" t="s">
        <v>25264</v>
      </c>
      <c r="K5309" s="264" t="s">
        <v>25266</v>
      </c>
    </row>
    <row r="5310" spans="1:11" ht="38.25" x14ac:dyDescent="0.2">
      <c r="A5310" s="261">
        <v>87821</v>
      </c>
      <c r="B5310" s="262" t="s">
        <v>11421</v>
      </c>
      <c r="C5310" s="263" t="s">
        <v>738</v>
      </c>
      <c r="D5310" s="264" t="s">
        <v>25267</v>
      </c>
      <c r="F5310" s="266"/>
      <c r="G5310" s="261" t="s">
        <v>25268</v>
      </c>
      <c r="H5310" s="262" t="s">
        <v>11421</v>
      </c>
      <c r="I5310" s="263" t="s">
        <v>738</v>
      </c>
      <c r="J5310" s="264" t="s">
        <v>25267</v>
      </c>
      <c r="K5310" s="264" t="s">
        <v>13874</v>
      </c>
    </row>
    <row r="5311" spans="1:11" ht="38.25" x14ac:dyDescent="0.2">
      <c r="A5311" s="261">
        <v>87823</v>
      </c>
      <c r="B5311" s="262" t="s">
        <v>11422</v>
      </c>
      <c r="C5311" s="263" t="s">
        <v>738</v>
      </c>
      <c r="D5311" s="264" t="s">
        <v>13308</v>
      </c>
      <c r="F5311" s="266"/>
      <c r="G5311" s="261" t="s">
        <v>25269</v>
      </c>
      <c r="H5311" s="262" t="s">
        <v>11422</v>
      </c>
      <c r="I5311" s="263" t="s">
        <v>738</v>
      </c>
      <c r="J5311" s="264" t="s">
        <v>13308</v>
      </c>
      <c r="K5311" s="264" t="s">
        <v>25270</v>
      </c>
    </row>
    <row r="5312" spans="1:11" ht="38.25" x14ac:dyDescent="0.2">
      <c r="A5312" s="261">
        <v>87824</v>
      </c>
      <c r="B5312" s="262" t="s">
        <v>11423</v>
      </c>
      <c r="C5312" s="263" t="s">
        <v>738</v>
      </c>
      <c r="D5312" s="264" t="s">
        <v>25271</v>
      </c>
      <c r="F5312" s="266"/>
      <c r="G5312" s="261" t="s">
        <v>25272</v>
      </c>
      <c r="H5312" s="262" t="s">
        <v>11423</v>
      </c>
      <c r="I5312" s="263" t="s">
        <v>738</v>
      </c>
      <c r="J5312" s="264" t="s">
        <v>25271</v>
      </c>
      <c r="K5312" s="264" t="s">
        <v>12477</v>
      </c>
    </row>
    <row r="5313" spans="1:11" ht="38.25" x14ac:dyDescent="0.2">
      <c r="A5313" s="261">
        <v>87825</v>
      </c>
      <c r="B5313" s="262" t="s">
        <v>11424</v>
      </c>
      <c r="C5313" s="263" t="s">
        <v>738</v>
      </c>
      <c r="D5313" s="264" t="s">
        <v>13543</v>
      </c>
      <c r="F5313" s="266"/>
      <c r="G5313" s="261" t="s">
        <v>25273</v>
      </c>
      <c r="H5313" s="262" t="s">
        <v>11424</v>
      </c>
      <c r="I5313" s="263" t="s">
        <v>738</v>
      </c>
      <c r="J5313" s="264" t="s">
        <v>13543</v>
      </c>
      <c r="K5313" s="264" t="s">
        <v>25274</v>
      </c>
    </row>
    <row r="5314" spans="1:11" ht="38.25" x14ac:dyDescent="0.2">
      <c r="A5314" s="261">
        <v>87827</v>
      </c>
      <c r="B5314" s="262" t="s">
        <v>11425</v>
      </c>
      <c r="C5314" s="263" t="s">
        <v>738</v>
      </c>
      <c r="D5314" s="264" t="s">
        <v>25275</v>
      </c>
      <c r="F5314" s="266"/>
      <c r="G5314" s="261" t="s">
        <v>25276</v>
      </c>
      <c r="H5314" s="262" t="s">
        <v>11425</v>
      </c>
      <c r="I5314" s="263" t="s">
        <v>738</v>
      </c>
      <c r="J5314" s="264" t="s">
        <v>25275</v>
      </c>
      <c r="K5314" s="264" t="s">
        <v>10626</v>
      </c>
    </row>
    <row r="5315" spans="1:11" ht="38.25" x14ac:dyDescent="0.2">
      <c r="A5315" s="261">
        <v>87828</v>
      </c>
      <c r="B5315" s="262" t="s">
        <v>11426</v>
      </c>
      <c r="C5315" s="263" t="s">
        <v>738</v>
      </c>
      <c r="D5315" s="264" t="s">
        <v>24282</v>
      </c>
      <c r="F5315" s="266"/>
      <c r="G5315" s="261" t="s">
        <v>25277</v>
      </c>
      <c r="H5315" s="262" t="s">
        <v>11426</v>
      </c>
      <c r="I5315" s="263" t="s">
        <v>738</v>
      </c>
      <c r="J5315" s="264" t="s">
        <v>24282</v>
      </c>
      <c r="K5315" s="264" t="s">
        <v>25278</v>
      </c>
    </row>
    <row r="5316" spans="1:11" ht="38.25" x14ac:dyDescent="0.2">
      <c r="A5316" s="261">
        <v>87829</v>
      </c>
      <c r="B5316" s="262" t="s">
        <v>11427</v>
      </c>
      <c r="C5316" s="263" t="s">
        <v>738</v>
      </c>
      <c r="D5316" s="264" t="s">
        <v>16205</v>
      </c>
      <c r="F5316" s="266"/>
      <c r="G5316" s="261" t="s">
        <v>25279</v>
      </c>
      <c r="H5316" s="262" t="s">
        <v>11427</v>
      </c>
      <c r="I5316" s="263" t="s">
        <v>738</v>
      </c>
      <c r="J5316" s="264" t="s">
        <v>16205</v>
      </c>
      <c r="K5316" s="264" t="s">
        <v>25280</v>
      </c>
    </row>
    <row r="5317" spans="1:11" ht="38.25" x14ac:dyDescent="0.2">
      <c r="A5317" s="261">
        <v>87831</v>
      </c>
      <c r="B5317" s="262" t="s">
        <v>11428</v>
      </c>
      <c r="C5317" s="263" t="s">
        <v>738</v>
      </c>
      <c r="D5317" s="264" t="s">
        <v>25281</v>
      </c>
      <c r="F5317" s="266"/>
      <c r="G5317" s="261" t="s">
        <v>25282</v>
      </c>
      <c r="H5317" s="262" t="s">
        <v>11428</v>
      </c>
      <c r="I5317" s="263" t="s">
        <v>738</v>
      </c>
      <c r="J5317" s="264" t="s">
        <v>25281</v>
      </c>
      <c r="K5317" s="264" t="s">
        <v>13402</v>
      </c>
    </row>
    <row r="5318" spans="1:11" ht="38.25" x14ac:dyDescent="0.2">
      <c r="A5318" s="261">
        <v>87832</v>
      </c>
      <c r="B5318" s="262" t="s">
        <v>11429</v>
      </c>
      <c r="C5318" s="263" t="s">
        <v>738</v>
      </c>
      <c r="D5318" s="264" t="s">
        <v>21345</v>
      </c>
      <c r="F5318" s="266"/>
      <c r="G5318" s="261" t="s">
        <v>25283</v>
      </c>
      <c r="H5318" s="262" t="s">
        <v>11429</v>
      </c>
      <c r="I5318" s="263" t="s">
        <v>738</v>
      </c>
      <c r="J5318" s="264" t="s">
        <v>21345</v>
      </c>
      <c r="K5318" s="264" t="s">
        <v>24855</v>
      </c>
    </row>
    <row r="5319" spans="1:11" ht="25.5" x14ac:dyDescent="0.2">
      <c r="A5319" s="261">
        <v>87834</v>
      </c>
      <c r="B5319" s="262" t="s">
        <v>11430</v>
      </c>
      <c r="C5319" s="263" t="s">
        <v>738</v>
      </c>
      <c r="D5319" s="264" t="s">
        <v>25284</v>
      </c>
      <c r="F5319" s="266"/>
      <c r="G5319" s="261" t="s">
        <v>25285</v>
      </c>
      <c r="H5319" s="262" t="s">
        <v>11430</v>
      </c>
      <c r="I5319" s="263" t="s">
        <v>738</v>
      </c>
      <c r="J5319" s="264" t="s">
        <v>25284</v>
      </c>
      <c r="K5319" s="264" t="s">
        <v>25286</v>
      </c>
    </row>
    <row r="5320" spans="1:11" ht="25.5" x14ac:dyDescent="0.2">
      <c r="A5320" s="261">
        <v>87835</v>
      </c>
      <c r="B5320" s="262" t="s">
        <v>11431</v>
      </c>
      <c r="C5320" s="263" t="s">
        <v>738</v>
      </c>
      <c r="D5320" s="264" t="s">
        <v>21578</v>
      </c>
      <c r="F5320" s="266"/>
      <c r="G5320" s="261" t="s">
        <v>25287</v>
      </c>
      <c r="H5320" s="262" t="s">
        <v>11431</v>
      </c>
      <c r="I5320" s="263" t="s">
        <v>738</v>
      </c>
      <c r="J5320" s="264" t="s">
        <v>21578</v>
      </c>
      <c r="K5320" s="264" t="s">
        <v>25288</v>
      </c>
    </row>
    <row r="5321" spans="1:11" ht="38.25" x14ac:dyDescent="0.2">
      <c r="A5321" s="261">
        <v>87836</v>
      </c>
      <c r="B5321" s="262" t="s">
        <v>11432</v>
      </c>
      <c r="C5321" s="263" t="s">
        <v>738</v>
      </c>
      <c r="D5321" s="264" t="s">
        <v>20460</v>
      </c>
      <c r="F5321" s="266"/>
      <c r="G5321" s="261" t="s">
        <v>25289</v>
      </c>
      <c r="H5321" s="262" t="s">
        <v>11432</v>
      </c>
      <c r="I5321" s="263" t="s">
        <v>738</v>
      </c>
      <c r="J5321" s="264" t="s">
        <v>20460</v>
      </c>
      <c r="K5321" s="264" t="s">
        <v>24261</v>
      </c>
    </row>
    <row r="5322" spans="1:11" ht="38.25" x14ac:dyDescent="0.2">
      <c r="A5322" s="261">
        <v>87837</v>
      </c>
      <c r="B5322" s="262" t="s">
        <v>11433</v>
      </c>
      <c r="C5322" s="263" t="s">
        <v>738</v>
      </c>
      <c r="D5322" s="264" t="s">
        <v>25290</v>
      </c>
      <c r="F5322" s="266"/>
      <c r="G5322" s="261" t="s">
        <v>25291</v>
      </c>
      <c r="H5322" s="262" t="s">
        <v>11433</v>
      </c>
      <c r="I5322" s="263" t="s">
        <v>738</v>
      </c>
      <c r="J5322" s="264" t="s">
        <v>25290</v>
      </c>
      <c r="K5322" s="264" t="s">
        <v>14649</v>
      </c>
    </row>
    <row r="5323" spans="1:11" ht="38.25" x14ac:dyDescent="0.2">
      <c r="A5323" s="261">
        <v>87838</v>
      </c>
      <c r="B5323" s="262" t="s">
        <v>11435</v>
      </c>
      <c r="C5323" s="263" t="s">
        <v>738</v>
      </c>
      <c r="D5323" s="264" t="s">
        <v>25292</v>
      </c>
      <c r="F5323" s="266"/>
      <c r="G5323" s="261" t="s">
        <v>25293</v>
      </c>
      <c r="H5323" s="262" t="s">
        <v>11435</v>
      </c>
      <c r="I5323" s="263" t="s">
        <v>738</v>
      </c>
      <c r="J5323" s="264" t="s">
        <v>25292</v>
      </c>
      <c r="K5323" s="264" t="s">
        <v>25294</v>
      </c>
    </row>
    <row r="5324" spans="1:11" ht="38.25" x14ac:dyDescent="0.2">
      <c r="A5324" s="261">
        <v>87839</v>
      </c>
      <c r="B5324" s="262" t="s">
        <v>11436</v>
      </c>
      <c r="C5324" s="263" t="s">
        <v>738</v>
      </c>
      <c r="D5324" s="264" t="s">
        <v>25295</v>
      </c>
      <c r="F5324" s="266"/>
      <c r="G5324" s="261" t="s">
        <v>25296</v>
      </c>
      <c r="H5324" s="262" t="s">
        <v>11436</v>
      </c>
      <c r="I5324" s="263" t="s">
        <v>738</v>
      </c>
      <c r="J5324" s="264" t="s">
        <v>25295</v>
      </c>
      <c r="K5324" s="264" t="s">
        <v>25297</v>
      </c>
    </row>
    <row r="5325" spans="1:11" ht="38.25" x14ac:dyDescent="0.2">
      <c r="A5325" s="261">
        <v>87840</v>
      </c>
      <c r="B5325" s="262" t="s">
        <v>11437</v>
      </c>
      <c r="C5325" s="263" t="s">
        <v>738</v>
      </c>
      <c r="D5325" s="264" t="s">
        <v>25298</v>
      </c>
      <c r="F5325" s="266"/>
      <c r="G5325" s="261" t="s">
        <v>25299</v>
      </c>
      <c r="H5325" s="262" t="s">
        <v>11437</v>
      </c>
      <c r="I5325" s="263" t="s">
        <v>738</v>
      </c>
      <c r="J5325" s="264" t="s">
        <v>25298</v>
      </c>
      <c r="K5325" s="264" t="s">
        <v>25300</v>
      </c>
    </row>
    <row r="5326" spans="1:11" ht="38.25" x14ac:dyDescent="0.2">
      <c r="A5326" s="261">
        <v>87841</v>
      </c>
      <c r="B5326" s="262" t="s">
        <v>11438</v>
      </c>
      <c r="C5326" s="263" t="s">
        <v>738</v>
      </c>
      <c r="D5326" s="264" t="s">
        <v>25301</v>
      </c>
      <c r="F5326" s="266"/>
      <c r="G5326" s="261" t="s">
        <v>25302</v>
      </c>
      <c r="H5326" s="262" t="s">
        <v>11438</v>
      </c>
      <c r="I5326" s="263" t="s">
        <v>738</v>
      </c>
      <c r="J5326" s="264" t="s">
        <v>25301</v>
      </c>
      <c r="K5326" s="264" t="s">
        <v>25303</v>
      </c>
    </row>
    <row r="5327" spans="1:11" ht="25.5" x14ac:dyDescent="0.2">
      <c r="A5327" s="261">
        <v>87842</v>
      </c>
      <c r="B5327" s="262" t="s">
        <v>11439</v>
      </c>
      <c r="C5327" s="263" t="s">
        <v>738</v>
      </c>
      <c r="D5327" s="264" t="s">
        <v>25304</v>
      </c>
      <c r="F5327" s="266"/>
      <c r="G5327" s="261" t="s">
        <v>25305</v>
      </c>
      <c r="H5327" s="262" t="s">
        <v>11439</v>
      </c>
      <c r="I5327" s="263" t="s">
        <v>738</v>
      </c>
      <c r="J5327" s="264" t="s">
        <v>25304</v>
      </c>
      <c r="K5327" s="264" t="s">
        <v>9964</v>
      </c>
    </row>
    <row r="5328" spans="1:11" ht="25.5" x14ac:dyDescent="0.2">
      <c r="A5328" s="261">
        <v>87843</v>
      </c>
      <c r="B5328" s="262" t="s">
        <v>11440</v>
      </c>
      <c r="C5328" s="263" t="s">
        <v>738</v>
      </c>
      <c r="D5328" s="264" t="s">
        <v>25306</v>
      </c>
      <c r="F5328" s="266"/>
      <c r="G5328" s="261" t="s">
        <v>25307</v>
      </c>
      <c r="H5328" s="262" t="s">
        <v>11440</v>
      </c>
      <c r="I5328" s="263" t="s">
        <v>738</v>
      </c>
      <c r="J5328" s="264" t="s">
        <v>25306</v>
      </c>
      <c r="K5328" s="264" t="s">
        <v>25308</v>
      </c>
    </row>
    <row r="5329" spans="1:11" ht="38.25" x14ac:dyDescent="0.2">
      <c r="A5329" s="261">
        <v>87844</v>
      </c>
      <c r="B5329" s="262" t="s">
        <v>11441</v>
      </c>
      <c r="C5329" s="263" t="s">
        <v>738</v>
      </c>
      <c r="D5329" s="264" t="s">
        <v>25309</v>
      </c>
      <c r="F5329" s="266"/>
      <c r="G5329" s="261" t="s">
        <v>25310</v>
      </c>
      <c r="H5329" s="262" t="s">
        <v>11441</v>
      </c>
      <c r="I5329" s="263" t="s">
        <v>738</v>
      </c>
      <c r="J5329" s="264" t="s">
        <v>25309</v>
      </c>
      <c r="K5329" s="264" t="s">
        <v>25311</v>
      </c>
    </row>
    <row r="5330" spans="1:11" ht="38.25" x14ac:dyDescent="0.2">
      <c r="A5330" s="261">
        <v>87845</v>
      </c>
      <c r="B5330" s="262" t="s">
        <v>11442</v>
      </c>
      <c r="C5330" s="263" t="s">
        <v>738</v>
      </c>
      <c r="D5330" s="264" t="s">
        <v>25312</v>
      </c>
      <c r="F5330" s="266"/>
      <c r="G5330" s="261" t="s">
        <v>25313</v>
      </c>
      <c r="H5330" s="262" t="s">
        <v>11442</v>
      </c>
      <c r="I5330" s="263" t="s">
        <v>738</v>
      </c>
      <c r="J5330" s="264" t="s">
        <v>25312</v>
      </c>
      <c r="K5330" s="264" t="s">
        <v>25314</v>
      </c>
    </row>
    <row r="5331" spans="1:11" ht="25.5" x14ac:dyDescent="0.2">
      <c r="A5331" s="261">
        <v>87846</v>
      </c>
      <c r="B5331" s="262" t="s">
        <v>11443</v>
      </c>
      <c r="C5331" s="263" t="s">
        <v>738</v>
      </c>
      <c r="D5331" s="264" t="s">
        <v>25315</v>
      </c>
      <c r="F5331" s="266"/>
      <c r="G5331" s="261" t="s">
        <v>25316</v>
      </c>
      <c r="H5331" s="262" t="s">
        <v>11443</v>
      </c>
      <c r="I5331" s="263" t="s">
        <v>738</v>
      </c>
      <c r="J5331" s="264" t="s">
        <v>25315</v>
      </c>
      <c r="K5331" s="264" t="s">
        <v>25317</v>
      </c>
    </row>
    <row r="5332" spans="1:11" ht="25.5" x14ac:dyDescent="0.2">
      <c r="A5332" s="261">
        <v>87847</v>
      </c>
      <c r="B5332" s="262" t="s">
        <v>11444</v>
      </c>
      <c r="C5332" s="263" t="s">
        <v>738</v>
      </c>
      <c r="D5332" s="264" t="s">
        <v>25318</v>
      </c>
      <c r="F5332" s="266"/>
      <c r="G5332" s="261" t="s">
        <v>25319</v>
      </c>
      <c r="H5332" s="262" t="s">
        <v>11444</v>
      </c>
      <c r="I5332" s="263" t="s">
        <v>738</v>
      </c>
      <c r="J5332" s="264" t="s">
        <v>25318</v>
      </c>
      <c r="K5332" s="264" t="s">
        <v>23631</v>
      </c>
    </row>
    <row r="5333" spans="1:11" ht="38.25" x14ac:dyDescent="0.2">
      <c r="A5333" s="261">
        <v>87848</v>
      </c>
      <c r="B5333" s="262" t="s">
        <v>11445</v>
      </c>
      <c r="C5333" s="263" t="s">
        <v>738</v>
      </c>
      <c r="D5333" s="264" t="s">
        <v>25320</v>
      </c>
      <c r="F5333" s="266"/>
      <c r="G5333" s="261" t="s">
        <v>25321</v>
      </c>
      <c r="H5333" s="262" t="s">
        <v>11445</v>
      </c>
      <c r="I5333" s="263" t="s">
        <v>738</v>
      </c>
      <c r="J5333" s="264" t="s">
        <v>25320</v>
      </c>
      <c r="K5333" s="264" t="s">
        <v>25322</v>
      </c>
    </row>
    <row r="5334" spans="1:11" ht="38.25" x14ac:dyDescent="0.2">
      <c r="A5334" s="261">
        <v>87849</v>
      </c>
      <c r="B5334" s="262" t="s">
        <v>11446</v>
      </c>
      <c r="C5334" s="263" t="s">
        <v>738</v>
      </c>
      <c r="D5334" s="264" t="s">
        <v>25323</v>
      </c>
      <c r="F5334" s="266"/>
      <c r="G5334" s="261" t="s">
        <v>25324</v>
      </c>
      <c r="H5334" s="262" t="s">
        <v>11446</v>
      </c>
      <c r="I5334" s="263" t="s">
        <v>738</v>
      </c>
      <c r="J5334" s="264" t="s">
        <v>25323</v>
      </c>
      <c r="K5334" s="264" t="s">
        <v>25325</v>
      </c>
    </row>
    <row r="5335" spans="1:11" ht="38.25" x14ac:dyDescent="0.2">
      <c r="A5335" s="261">
        <v>87850</v>
      </c>
      <c r="B5335" s="262" t="s">
        <v>11447</v>
      </c>
      <c r="C5335" s="263" t="s">
        <v>738</v>
      </c>
      <c r="D5335" s="264" t="s">
        <v>25326</v>
      </c>
      <c r="F5335" s="266"/>
      <c r="G5335" s="261" t="s">
        <v>25327</v>
      </c>
      <c r="H5335" s="262" t="s">
        <v>11447</v>
      </c>
      <c r="I5335" s="263" t="s">
        <v>738</v>
      </c>
      <c r="J5335" s="264" t="s">
        <v>25326</v>
      </c>
      <c r="K5335" s="264" t="s">
        <v>25328</v>
      </c>
    </row>
    <row r="5336" spans="1:11" ht="38.25" x14ac:dyDescent="0.2">
      <c r="A5336" s="261">
        <v>87851</v>
      </c>
      <c r="B5336" s="262" t="s">
        <v>11448</v>
      </c>
      <c r="C5336" s="263" t="s">
        <v>738</v>
      </c>
      <c r="D5336" s="264" t="s">
        <v>25329</v>
      </c>
      <c r="F5336" s="266"/>
      <c r="G5336" s="261" t="s">
        <v>25330</v>
      </c>
      <c r="H5336" s="262" t="s">
        <v>11448</v>
      </c>
      <c r="I5336" s="263" t="s">
        <v>738</v>
      </c>
      <c r="J5336" s="264" t="s">
        <v>25329</v>
      </c>
      <c r="K5336" s="264" t="s">
        <v>24516</v>
      </c>
    </row>
    <row r="5337" spans="1:11" ht="38.25" x14ac:dyDescent="0.2">
      <c r="A5337" s="261">
        <v>87852</v>
      </c>
      <c r="B5337" s="262" t="s">
        <v>11450</v>
      </c>
      <c r="C5337" s="263" t="s">
        <v>738</v>
      </c>
      <c r="D5337" s="264" t="s">
        <v>25331</v>
      </c>
      <c r="F5337" s="266"/>
      <c r="G5337" s="261" t="s">
        <v>25332</v>
      </c>
      <c r="H5337" s="262" t="s">
        <v>11450</v>
      </c>
      <c r="I5337" s="263" t="s">
        <v>738</v>
      </c>
      <c r="J5337" s="264" t="s">
        <v>25331</v>
      </c>
      <c r="K5337" s="264" t="s">
        <v>13986</v>
      </c>
    </row>
    <row r="5338" spans="1:11" ht="38.25" x14ac:dyDescent="0.2">
      <c r="A5338" s="261">
        <v>87853</v>
      </c>
      <c r="B5338" s="262" t="s">
        <v>11451</v>
      </c>
      <c r="C5338" s="263" t="s">
        <v>738</v>
      </c>
      <c r="D5338" s="264" t="s">
        <v>25333</v>
      </c>
      <c r="F5338" s="266"/>
      <c r="G5338" s="261" t="s">
        <v>25334</v>
      </c>
      <c r="H5338" s="262" t="s">
        <v>11451</v>
      </c>
      <c r="I5338" s="263" t="s">
        <v>738</v>
      </c>
      <c r="J5338" s="264" t="s">
        <v>25333</v>
      </c>
      <c r="K5338" s="264" t="s">
        <v>25335</v>
      </c>
    </row>
    <row r="5339" spans="1:11" ht="25.5" x14ac:dyDescent="0.2">
      <c r="A5339" s="261">
        <v>87854</v>
      </c>
      <c r="B5339" s="262" t="s">
        <v>11452</v>
      </c>
      <c r="C5339" s="263" t="s">
        <v>738</v>
      </c>
      <c r="D5339" s="264" t="s">
        <v>25336</v>
      </c>
      <c r="F5339" s="266"/>
      <c r="G5339" s="261" t="s">
        <v>25337</v>
      </c>
      <c r="H5339" s="262" t="s">
        <v>11452</v>
      </c>
      <c r="I5339" s="263" t="s">
        <v>738</v>
      </c>
      <c r="J5339" s="264" t="s">
        <v>25336</v>
      </c>
      <c r="K5339" s="264" t="s">
        <v>21249</v>
      </c>
    </row>
    <row r="5340" spans="1:11" ht="25.5" x14ac:dyDescent="0.2">
      <c r="A5340" s="261">
        <v>87855</v>
      </c>
      <c r="B5340" s="262" t="s">
        <v>11453</v>
      </c>
      <c r="C5340" s="263" t="s">
        <v>738</v>
      </c>
      <c r="D5340" s="264" t="s">
        <v>25338</v>
      </c>
      <c r="F5340" s="266"/>
      <c r="G5340" s="261" t="s">
        <v>25339</v>
      </c>
      <c r="H5340" s="262" t="s">
        <v>11453</v>
      </c>
      <c r="I5340" s="263" t="s">
        <v>738</v>
      </c>
      <c r="J5340" s="264" t="s">
        <v>25338</v>
      </c>
      <c r="K5340" s="264" t="s">
        <v>25340</v>
      </c>
    </row>
    <row r="5341" spans="1:11" ht="38.25" x14ac:dyDescent="0.2">
      <c r="A5341" s="261">
        <v>87856</v>
      </c>
      <c r="B5341" s="262" t="s">
        <v>11454</v>
      </c>
      <c r="C5341" s="263" t="s">
        <v>738</v>
      </c>
      <c r="D5341" s="264" t="s">
        <v>25341</v>
      </c>
      <c r="F5341" s="266"/>
      <c r="G5341" s="261" t="s">
        <v>25342</v>
      </c>
      <c r="H5341" s="262" t="s">
        <v>11454</v>
      </c>
      <c r="I5341" s="263" t="s">
        <v>738</v>
      </c>
      <c r="J5341" s="264" t="s">
        <v>25341</v>
      </c>
      <c r="K5341" s="264" t="s">
        <v>25343</v>
      </c>
    </row>
    <row r="5342" spans="1:11" ht="38.25" x14ac:dyDescent="0.2">
      <c r="A5342" s="261">
        <v>87857</v>
      </c>
      <c r="B5342" s="262" t="s">
        <v>11455</v>
      </c>
      <c r="C5342" s="263" t="s">
        <v>738</v>
      </c>
      <c r="D5342" s="264" t="s">
        <v>14469</v>
      </c>
      <c r="F5342" s="266"/>
      <c r="G5342" s="261" t="s">
        <v>25344</v>
      </c>
      <c r="H5342" s="262" t="s">
        <v>11455</v>
      </c>
      <c r="I5342" s="263" t="s">
        <v>738</v>
      </c>
      <c r="J5342" s="264" t="s">
        <v>14469</v>
      </c>
      <c r="K5342" s="264" t="s">
        <v>25345</v>
      </c>
    </row>
    <row r="5343" spans="1:11" ht="25.5" x14ac:dyDescent="0.2">
      <c r="A5343" s="261">
        <v>87858</v>
      </c>
      <c r="B5343" s="262" t="s">
        <v>11456</v>
      </c>
      <c r="C5343" s="263" t="s">
        <v>738</v>
      </c>
      <c r="D5343" s="264" t="s">
        <v>25346</v>
      </c>
      <c r="F5343" s="266"/>
      <c r="G5343" s="261" t="s">
        <v>25347</v>
      </c>
      <c r="H5343" s="262" t="s">
        <v>11456</v>
      </c>
      <c r="I5343" s="263" t="s">
        <v>738</v>
      </c>
      <c r="J5343" s="264" t="s">
        <v>25346</v>
      </c>
      <c r="K5343" s="264" t="s">
        <v>25348</v>
      </c>
    </row>
    <row r="5344" spans="1:11" ht="25.5" x14ac:dyDescent="0.2">
      <c r="A5344" s="261">
        <v>87859</v>
      </c>
      <c r="B5344" s="262" t="s">
        <v>11457</v>
      </c>
      <c r="C5344" s="263" t="s">
        <v>738</v>
      </c>
      <c r="D5344" s="264" t="s">
        <v>25349</v>
      </c>
      <c r="F5344" s="266"/>
      <c r="G5344" s="261" t="s">
        <v>25350</v>
      </c>
      <c r="H5344" s="262" t="s">
        <v>11457</v>
      </c>
      <c r="I5344" s="263" t="s">
        <v>738</v>
      </c>
      <c r="J5344" s="264" t="s">
        <v>25349</v>
      </c>
      <c r="K5344" s="264" t="s">
        <v>25351</v>
      </c>
    </row>
    <row r="5345" spans="1:11" ht="38.25" x14ac:dyDescent="0.2">
      <c r="A5345" s="261">
        <v>89048</v>
      </c>
      <c r="B5345" s="262" t="s">
        <v>11458</v>
      </c>
      <c r="C5345" s="263" t="s">
        <v>738</v>
      </c>
      <c r="D5345" s="264" t="s">
        <v>13136</v>
      </c>
      <c r="F5345" s="266"/>
      <c r="G5345" s="261" t="s">
        <v>25352</v>
      </c>
      <c r="H5345" s="262" t="s">
        <v>11458</v>
      </c>
      <c r="I5345" s="263" t="s">
        <v>738</v>
      </c>
      <c r="J5345" s="264" t="s">
        <v>13136</v>
      </c>
      <c r="K5345" s="264" t="s">
        <v>8433</v>
      </c>
    </row>
    <row r="5346" spans="1:11" ht="38.25" x14ac:dyDescent="0.2">
      <c r="A5346" s="261">
        <v>89049</v>
      </c>
      <c r="B5346" s="262" t="s">
        <v>11459</v>
      </c>
      <c r="C5346" s="263" t="s">
        <v>738</v>
      </c>
      <c r="D5346" s="264" t="s">
        <v>14089</v>
      </c>
      <c r="F5346" s="266"/>
      <c r="G5346" s="261" t="s">
        <v>25353</v>
      </c>
      <c r="H5346" s="262" t="s">
        <v>11459</v>
      </c>
      <c r="I5346" s="263" t="s">
        <v>738</v>
      </c>
      <c r="J5346" s="264" t="s">
        <v>14089</v>
      </c>
      <c r="K5346" s="264" t="s">
        <v>4720</v>
      </c>
    </row>
    <row r="5347" spans="1:11" ht="38.25" x14ac:dyDescent="0.2">
      <c r="A5347" s="261">
        <v>89173</v>
      </c>
      <c r="B5347" s="262" t="s">
        <v>11460</v>
      </c>
      <c r="C5347" s="263" t="s">
        <v>738</v>
      </c>
      <c r="D5347" s="264" t="s">
        <v>9543</v>
      </c>
      <c r="F5347" s="266"/>
      <c r="G5347" s="261" t="s">
        <v>25354</v>
      </c>
      <c r="H5347" s="262" t="s">
        <v>11460</v>
      </c>
      <c r="I5347" s="263" t="s">
        <v>738</v>
      </c>
      <c r="J5347" s="264" t="s">
        <v>9543</v>
      </c>
      <c r="K5347" s="264" t="s">
        <v>5485</v>
      </c>
    </row>
    <row r="5348" spans="1:11" ht="38.25" x14ac:dyDescent="0.2">
      <c r="A5348" s="261">
        <v>90406</v>
      </c>
      <c r="B5348" s="262" t="s">
        <v>11461</v>
      </c>
      <c r="C5348" s="263" t="s">
        <v>738</v>
      </c>
      <c r="D5348" s="264" t="s">
        <v>16165</v>
      </c>
      <c r="F5348" s="266"/>
      <c r="G5348" s="261" t="s">
        <v>25355</v>
      </c>
      <c r="H5348" s="262" t="s">
        <v>11461</v>
      </c>
      <c r="I5348" s="263" t="s">
        <v>738</v>
      </c>
      <c r="J5348" s="264" t="s">
        <v>16165</v>
      </c>
      <c r="K5348" s="264" t="s">
        <v>14233</v>
      </c>
    </row>
    <row r="5349" spans="1:11" ht="25.5" x14ac:dyDescent="0.2">
      <c r="A5349" s="261">
        <v>90407</v>
      </c>
      <c r="B5349" s="262" t="s">
        <v>11462</v>
      </c>
      <c r="C5349" s="263" t="s">
        <v>738</v>
      </c>
      <c r="D5349" s="264" t="s">
        <v>14342</v>
      </c>
      <c r="F5349" s="266"/>
      <c r="G5349" s="261" t="s">
        <v>25356</v>
      </c>
      <c r="H5349" s="262" t="s">
        <v>11462</v>
      </c>
      <c r="I5349" s="263" t="s">
        <v>738</v>
      </c>
      <c r="J5349" s="264" t="s">
        <v>14342</v>
      </c>
      <c r="K5349" s="264" t="s">
        <v>14121</v>
      </c>
    </row>
    <row r="5350" spans="1:11" ht="38.25" x14ac:dyDescent="0.2">
      <c r="A5350" s="261">
        <v>90408</v>
      </c>
      <c r="B5350" s="262" t="s">
        <v>11464</v>
      </c>
      <c r="C5350" s="263" t="s">
        <v>738</v>
      </c>
      <c r="D5350" s="264" t="s">
        <v>13237</v>
      </c>
      <c r="F5350" s="266"/>
      <c r="G5350" s="261" t="s">
        <v>25357</v>
      </c>
      <c r="H5350" s="262" t="s">
        <v>11464</v>
      </c>
      <c r="I5350" s="263" t="s">
        <v>738</v>
      </c>
      <c r="J5350" s="264" t="s">
        <v>13237</v>
      </c>
      <c r="K5350" s="264" t="s">
        <v>23130</v>
      </c>
    </row>
    <row r="5351" spans="1:11" ht="25.5" x14ac:dyDescent="0.2">
      <c r="A5351" s="261">
        <v>90409</v>
      </c>
      <c r="B5351" s="262" t="s">
        <v>11465</v>
      </c>
      <c r="C5351" s="263" t="s">
        <v>738</v>
      </c>
      <c r="D5351" s="264" t="s">
        <v>7966</v>
      </c>
      <c r="F5351" s="266"/>
      <c r="G5351" s="261" t="s">
        <v>25358</v>
      </c>
      <c r="H5351" s="262" t="s">
        <v>11465</v>
      </c>
      <c r="I5351" s="263" t="s">
        <v>738</v>
      </c>
      <c r="J5351" s="264" t="s">
        <v>7966</v>
      </c>
      <c r="K5351" s="264" t="s">
        <v>5830</v>
      </c>
    </row>
    <row r="5352" spans="1:11" ht="12.75" x14ac:dyDescent="0.2">
      <c r="A5352" s="261">
        <v>5998</v>
      </c>
      <c r="B5352" s="262" t="s">
        <v>11467</v>
      </c>
      <c r="C5352" s="263" t="s">
        <v>738</v>
      </c>
      <c r="D5352" s="264" t="s">
        <v>11468</v>
      </c>
      <c r="F5352" s="266"/>
      <c r="G5352" s="261" t="s">
        <v>25359</v>
      </c>
      <c r="H5352" s="262" t="s">
        <v>11467</v>
      </c>
      <c r="I5352" s="263" t="s">
        <v>738</v>
      </c>
      <c r="J5352" s="264" t="s">
        <v>11468</v>
      </c>
      <c r="K5352" s="264" t="s">
        <v>12446</v>
      </c>
    </row>
    <row r="5353" spans="1:11" ht="12.75" x14ac:dyDescent="0.2">
      <c r="A5353" s="261">
        <v>84084</v>
      </c>
      <c r="B5353" s="262" t="s">
        <v>11469</v>
      </c>
      <c r="C5353" s="263" t="s">
        <v>738</v>
      </c>
      <c r="D5353" s="264" t="s">
        <v>13520</v>
      </c>
      <c r="F5353" s="266"/>
      <c r="G5353" s="261" t="s">
        <v>25360</v>
      </c>
      <c r="H5353" s="262" t="s">
        <v>11469</v>
      </c>
      <c r="I5353" s="263" t="s">
        <v>738</v>
      </c>
      <c r="J5353" s="264" t="s">
        <v>13520</v>
      </c>
      <c r="K5353" s="264" t="s">
        <v>10420</v>
      </c>
    </row>
    <row r="5354" spans="1:11" ht="25.5" x14ac:dyDescent="0.2">
      <c r="A5354" s="261">
        <v>87242</v>
      </c>
      <c r="B5354" s="262" t="s">
        <v>11470</v>
      </c>
      <c r="C5354" s="263" t="s">
        <v>738</v>
      </c>
      <c r="D5354" s="264" t="s">
        <v>25361</v>
      </c>
      <c r="F5354" s="266"/>
      <c r="G5354" s="261" t="s">
        <v>25362</v>
      </c>
      <c r="H5354" s="262" t="s">
        <v>11470</v>
      </c>
      <c r="I5354" s="263" t="s">
        <v>738</v>
      </c>
      <c r="J5354" s="264" t="s">
        <v>25361</v>
      </c>
      <c r="K5354" s="264" t="s">
        <v>25363</v>
      </c>
    </row>
    <row r="5355" spans="1:11" ht="25.5" x14ac:dyDescent="0.2">
      <c r="A5355" s="261">
        <v>87243</v>
      </c>
      <c r="B5355" s="262" t="s">
        <v>11471</v>
      </c>
      <c r="C5355" s="263" t="s">
        <v>738</v>
      </c>
      <c r="D5355" s="264" t="s">
        <v>25364</v>
      </c>
      <c r="F5355" s="266"/>
      <c r="G5355" s="261" t="s">
        <v>25365</v>
      </c>
      <c r="H5355" s="262" t="s">
        <v>11471</v>
      </c>
      <c r="I5355" s="263" t="s">
        <v>738</v>
      </c>
      <c r="J5355" s="264" t="s">
        <v>25364</v>
      </c>
      <c r="K5355" s="264" t="s">
        <v>18438</v>
      </c>
    </row>
    <row r="5356" spans="1:11" ht="38.25" x14ac:dyDescent="0.2">
      <c r="A5356" s="261">
        <v>87244</v>
      </c>
      <c r="B5356" s="262" t="s">
        <v>11472</v>
      </c>
      <c r="C5356" s="263" t="s">
        <v>738</v>
      </c>
      <c r="D5356" s="264" t="s">
        <v>25366</v>
      </c>
      <c r="F5356" s="266"/>
      <c r="G5356" s="261" t="s">
        <v>25367</v>
      </c>
      <c r="H5356" s="262" t="s">
        <v>11472</v>
      </c>
      <c r="I5356" s="263" t="s">
        <v>738</v>
      </c>
      <c r="J5356" s="264" t="s">
        <v>25366</v>
      </c>
      <c r="K5356" s="264" t="s">
        <v>25368</v>
      </c>
    </row>
    <row r="5357" spans="1:11" ht="38.25" x14ac:dyDescent="0.2">
      <c r="A5357" s="261">
        <v>87245</v>
      </c>
      <c r="B5357" s="262" t="s">
        <v>11473</v>
      </c>
      <c r="C5357" s="263" t="s">
        <v>738</v>
      </c>
      <c r="D5357" s="264" t="s">
        <v>16920</v>
      </c>
      <c r="F5357" s="266"/>
      <c r="G5357" s="261" t="s">
        <v>25369</v>
      </c>
      <c r="H5357" s="262" t="s">
        <v>11473</v>
      </c>
      <c r="I5357" s="263" t="s">
        <v>738</v>
      </c>
      <c r="J5357" s="264" t="s">
        <v>16920</v>
      </c>
      <c r="K5357" s="264" t="s">
        <v>25370</v>
      </c>
    </row>
    <row r="5358" spans="1:11" ht="38.25" x14ac:dyDescent="0.2">
      <c r="A5358" s="261">
        <v>87264</v>
      </c>
      <c r="B5358" s="262" t="s">
        <v>11474</v>
      </c>
      <c r="C5358" s="263" t="s">
        <v>738</v>
      </c>
      <c r="D5358" s="264" t="s">
        <v>25371</v>
      </c>
      <c r="F5358" s="266"/>
      <c r="G5358" s="261" t="s">
        <v>25372</v>
      </c>
      <c r="H5358" s="262" t="s">
        <v>11474</v>
      </c>
      <c r="I5358" s="263" t="s">
        <v>738</v>
      </c>
      <c r="J5358" s="264" t="s">
        <v>25371</v>
      </c>
      <c r="K5358" s="264" t="s">
        <v>25373</v>
      </c>
    </row>
    <row r="5359" spans="1:11" ht="38.25" x14ac:dyDescent="0.2">
      <c r="A5359" s="261">
        <v>87265</v>
      </c>
      <c r="B5359" s="262" t="s">
        <v>11475</v>
      </c>
      <c r="C5359" s="263" t="s">
        <v>738</v>
      </c>
      <c r="D5359" s="264" t="s">
        <v>13374</v>
      </c>
      <c r="F5359" s="266"/>
      <c r="G5359" s="261" t="s">
        <v>25374</v>
      </c>
      <c r="H5359" s="262" t="s">
        <v>11475</v>
      </c>
      <c r="I5359" s="263" t="s">
        <v>738</v>
      </c>
      <c r="J5359" s="264" t="s">
        <v>13374</v>
      </c>
      <c r="K5359" s="264" t="s">
        <v>19666</v>
      </c>
    </row>
    <row r="5360" spans="1:11" ht="38.25" x14ac:dyDescent="0.2">
      <c r="A5360" s="261">
        <v>87266</v>
      </c>
      <c r="B5360" s="262" t="s">
        <v>11476</v>
      </c>
      <c r="C5360" s="263" t="s">
        <v>738</v>
      </c>
      <c r="D5360" s="264" t="s">
        <v>24009</v>
      </c>
      <c r="F5360" s="266"/>
      <c r="G5360" s="261" t="s">
        <v>25375</v>
      </c>
      <c r="H5360" s="262" t="s">
        <v>11476</v>
      </c>
      <c r="I5360" s="263" t="s">
        <v>738</v>
      </c>
      <c r="J5360" s="264" t="s">
        <v>24009</v>
      </c>
      <c r="K5360" s="264" t="s">
        <v>13950</v>
      </c>
    </row>
    <row r="5361" spans="1:11" ht="38.25" x14ac:dyDescent="0.2">
      <c r="A5361" s="261">
        <v>87267</v>
      </c>
      <c r="B5361" s="262" t="s">
        <v>11477</v>
      </c>
      <c r="C5361" s="263" t="s">
        <v>738</v>
      </c>
      <c r="D5361" s="264" t="s">
        <v>25376</v>
      </c>
      <c r="F5361" s="266"/>
      <c r="G5361" s="261" t="s">
        <v>25377</v>
      </c>
      <c r="H5361" s="262" t="s">
        <v>11477</v>
      </c>
      <c r="I5361" s="263" t="s">
        <v>738</v>
      </c>
      <c r="J5361" s="264" t="s">
        <v>25376</v>
      </c>
      <c r="K5361" s="264" t="s">
        <v>25378</v>
      </c>
    </row>
    <row r="5362" spans="1:11" ht="38.25" x14ac:dyDescent="0.2">
      <c r="A5362" s="261">
        <v>87268</v>
      </c>
      <c r="B5362" s="262" t="s">
        <v>11478</v>
      </c>
      <c r="C5362" s="263" t="s">
        <v>738</v>
      </c>
      <c r="D5362" s="264" t="s">
        <v>25379</v>
      </c>
      <c r="F5362" s="266"/>
      <c r="G5362" s="261" t="s">
        <v>25380</v>
      </c>
      <c r="H5362" s="262" t="s">
        <v>11478</v>
      </c>
      <c r="I5362" s="263" t="s">
        <v>738</v>
      </c>
      <c r="J5362" s="264" t="s">
        <v>25379</v>
      </c>
      <c r="K5362" s="264" t="s">
        <v>14725</v>
      </c>
    </row>
    <row r="5363" spans="1:11" ht="38.25" x14ac:dyDescent="0.2">
      <c r="A5363" s="261">
        <v>87269</v>
      </c>
      <c r="B5363" s="262" t="s">
        <v>11479</v>
      </c>
      <c r="C5363" s="263" t="s">
        <v>738</v>
      </c>
      <c r="D5363" s="264" t="s">
        <v>25381</v>
      </c>
      <c r="F5363" s="266"/>
      <c r="G5363" s="261" t="s">
        <v>25382</v>
      </c>
      <c r="H5363" s="262" t="s">
        <v>11479</v>
      </c>
      <c r="I5363" s="263" t="s">
        <v>738</v>
      </c>
      <c r="J5363" s="264" t="s">
        <v>25381</v>
      </c>
      <c r="K5363" s="264" t="s">
        <v>14079</v>
      </c>
    </row>
    <row r="5364" spans="1:11" ht="38.25" x14ac:dyDescent="0.2">
      <c r="A5364" s="261">
        <v>87270</v>
      </c>
      <c r="B5364" s="262" t="s">
        <v>11480</v>
      </c>
      <c r="C5364" s="263" t="s">
        <v>738</v>
      </c>
      <c r="D5364" s="264" t="s">
        <v>25383</v>
      </c>
      <c r="F5364" s="266"/>
      <c r="G5364" s="261" t="s">
        <v>25384</v>
      </c>
      <c r="H5364" s="262" t="s">
        <v>11480</v>
      </c>
      <c r="I5364" s="263" t="s">
        <v>738</v>
      </c>
      <c r="J5364" s="264" t="s">
        <v>25383</v>
      </c>
      <c r="K5364" s="264" t="s">
        <v>13244</v>
      </c>
    </row>
    <row r="5365" spans="1:11" ht="38.25" x14ac:dyDescent="0.2">
      <c r="A5365" s="261">
        <v>87271</v>
      </c>
      <c r="B5365" s="262" t="s">
        <v>11481</v>
      </c>
      <c r="C5365" s="263" t="s">
        <v>738</v>
      </c>
      <c r="D5365" s="264" t="s">
        <v>19452</v>
      </c>
      <c r="F5365" s="266"/>
      <c r="G5365" s="261" t="s">
        <v>25385</v>
      </c>
      <c r="H5365" s="262" t="s">
        <v>11481</v>
      </c>
      <c r="I5365" s="263" t="s">
        <v>738</v>
      </c>
      <c r="J5365" s="264" t="s">
        <v>19452</v>
      </c>
      <c r="K5365" s="264" t="s">
        <v>18931</v>
      </c>
    </row>
    <row r="5366" spans="1:11" ht="38.25" x14ac:dyDescent="0.2">
      <c r="A5366" s="261">
        <v>87272</v>
      </c>
      <c r="B5366" s="262" t="s">
        <v>11483</v>
      </c>
      <c r="C5366" s="263" t="s">
        <v>738</v>
      </c>
      <c r="D5366" s="264" t="s">
        <v>18343</v>
      </c>
      <c r="F5366" s="266"/>
      <c r="G5366" s="261" t="s">
        <v>25386</v>
      </c>
      <c r="H5366" s="262" t="s">
        <v>11483</v>
      </c>
      <c r="I5366" s="263" t="s">
        <v>738</v>
      </c>
      <c r="J5366" s="264" t="s">
        <v>18343</v>
      </c>
      <c r="K5366" s="264" t="s">
        <v>14498</v>
      </c>
    </row>
    <row r="5367" spans="1:11" ht="38.25" x14ac:dyDescent="0.2">
      <c r="A5367" s="261">
        <v>87273</v>
      </c>
      <c r="B5367" s="262" t="s">
        <v>11485</v>
      </c>
      <c r="C5367" s="263" t="s">
        <v>738</v>
      </c>
      <c r="D5367" s="264" t="s">
        <v>25387</v>
      </c>
      <c r="F5367" s="266"/>
      <c r="G5367" s="261" t="s">
        <v>25388</v>
      </c>
      <c r="H5367" s="262" t="s">
        <v>11485</v>
      </c>
      <c r="I5367" s="263" t="s">
        <v>738</v>
      </c>
      <c r="J5367" s="264" t="s">
        <v>25387</v>
      </c>
      <c r="K5367" s="264" t="s">
        <v>21536</v>
      </c>
    </row>
    <row r="5368" spans="1:11" ht="38.25" x14ac:dyDescent="0.2">
      <c r="A5368" s="261">
        <v>87274</v>
      </c>
      <c r="B5368" s="262" t="s">
        <v>11486</v>
      </c>
      <c r="C5368" s="263" t="s">
        <v>738</v>
      </c>
      <c r="D5368" s="264" t="s">
        <v>25389</v>
      </c>
      <c r="F5368" s="266"/>
      <c r="G5368" s="261" t="s">
        <v>25390</v>
      </c>
      <c r="H5368" s="262" t="s">
        <v>11486</v>
      </c>
      <c r="I5368" s="263" t="s">
        <v>738</v>
      </c>
      <c r="J5368" s="264" t="s">
        <v>25389</v>
      </c>
      <c r="K5368" s="264" t="s">
        <v>25391</v>
      </c>
    </row>
    <row r="5369" spans="1:11" ht="38.25" x14ac:dyDescent="0.2">
      <c r="A5369" s="261">
        <v>87275</v>
      </c>
      <c r="B5369" s="262" t="s">
        <v>11488</v>
      </c>
      <c r="C5369" s="263" t="s">
        <v>738</v>
      </c>
      <c r="D5369" s="264" t="s">
        <v>22649</v>
      </c>
      <c r="F5369" s="266"/>
      <c r="G5369" s="261" t="s">
        <v>25392</v>
      </c>
      <c r="H5369" s="262" t="s">
        <v>11488</v>
      </c>
      <c r="I5369" s="263" t="s">
        <v>738</v>
      </c>
      <c r="J5369" s="264" t="s">
        <v>22649</v>
      </c>
      <c r="K5369" s="264" t="s">
        <v>25389</v>
      </c>
    </row>
    <row r="5370" spans="1:11" ht="25.5" x14ac:dyDescent="0.2">
      <c r="A5370" s="261">
        <v>88786</v>
      </c>
      <c r="B5370" s="262" t="s">
        <v>11489</v>
      </c>
      <c r="C5370" s="263" t="s">
        <v>738</v>
      </c>
      <c r="D5370" s="264" t="s">
        <v>25393</v>
      </c>
      <c r="F5370" s="266"/>
      <c r="G5370" s="261" t="s">
        <v>25394</v>
      </c>
      <c r="H5370" s="262" t="s">
        <v>11489</v>
      </c>
      <c r="I5370" s="263" t="s">
        <v>738</v>
      </c>
      <c r="J5370" s="264" t="s">
        <v>25393</v>
      </c>
      <c r="K5370" s="264" t="s">
        <v>16601</v>
      </c>
    </row>
    <row r="5371" spans="1:11" ht="25.5" x14ac:dyDescent="0.2">
      <c r="A5371" s="261">
        <v>88787</v>
      </c>
      <c r="B5371" s="262" t="s">
        <v>11490</v>
      </c>
      <c r="C5371" s="263" t="s">
        <v>738</v>
      </c>
      <c r="D5371" s="264" t="s">
        <v>25395</v>
      </c>
      <c r="F5371" s="266"/>
      <c r="G5371" s="261" t="s">
        <v>25396</v>
      </c>
      <c r="H5371" s="262" t="s">
        <v>11490</v>
      </c>
      <c r="I5371" s="263" t="s">
        <v>738</v>
      </c>
      <c r="J5371" s="264" t="s">
        <v>25395</v>
      </c>
      <c r="K5371" s="264" t="s">
        <v>25397</v>
      </c>
    </row>
    <row r="5372" spans="1:11" ht="38.25" x14ac:dyDescent="0.2">
      <c r="A5372" s="261">
        <v>88788</v>
      </c>
      <c r="B5372" s="262" t="s">
        <v>11491</v>
      </c>
      <c r="C5372" s="263" t="s">
        <v>738</v>
      </c>
      <c r="D5372" s="264" t="s">
        <v>13977</v>
      </c>
      <c r="F5372" s="266"/>
      <c r="G5372" s="261" t="s">
        <v>25398</v>
      </c>
      <c r="H5372" s="262" t="s">
        <v>11491</v>
      </c>
      <c r="I5372" s="263" t="s">
        <v>738</v>
      </c>
      <c r="J5372" s="264" t="s">
        <v>13977</v>
      </c>
      <c r="K5372" s="264" t="s">
        <v>25399</v>
      </c>
    </row>
    <row r="5373" spans="1:11" ht="38.25" x14ac:dyDescent="0.2">
      <c r="A5373" s="261">
        <v>88789</v>
      </c>
      <c r="B5373" s="262" t="s">
        <v>11492</v>
      </c>
      <c r="C5373" s="263" t="s">
        <v>738</v>
      </c>
      <c r="D5373" s="264" t="s">
        <v>25400</v>
      </c>
      <c r="F5373" s="266"/>
      <c r="G5373" s="261" t="s">
        <v>25401</v>
      </c>
      <c r="H5373" s="262" t="s">
        <v>11492</v>
      </c>
      <c r="I5373" s="263" t="s">
        <v>738</v>
      </c>
      <c r="J5373" s="264" t="s">
        <v>25400</v>
      </c>
      <c r="K5373" s="264" t="s">
        <v>25402</v>
      </c>
    </row>
    <row r="5374" spans="1:11" ht="38.25" x14ac:dyDescent="0.2">
      <c r="A5374" s="261">
        <v>89045</v>
      </c>
      <c r="B5374" s="262" t="s">
        <v>11493</v>
      </c>
      <c r="C5374" s="263" t="s">
        <v>738</v>
      </c>
      <c r="D5374" s="264" t="s">
        <v>6739</v>
      </c>
      <c r="F5374" s="266"/>
      <c r="G5374" s="261" t="s">
        <v>25403</v>
      </c>
      <c r="H5374" s="262" t="s">
        <v>11493</v>
      </c>
      <c r="I5374" s="263" t="s">
        <v>738</v>
      </c>
      <c r="J5374" s="264" t="s">
        <v>6739</v>
      </c>
      <c r="K5374" s="264" t="s">
        <v>16827</v>
      </c>
    </row>
    <row r="5375" spans="1:11" ht="38.25" x14ac:dyDescent="0.2">
      <c r="A5375" s="261">
        <v>89170</v>
      </c>
      <c r="B5375" s="262" t="s">
        <v>11494</v>
      </c>
      <c r="C5375" s="263" t="s">
        <v>738</v>
      </c>
      <c r="D5375" s="264" t="s">
        <v>25404</v>
      </c>
      <c r="F5375" s="266"/>
      <c r="G5375" s="261" t="s">
        <v>25405</v>
      </c>
      <c r="H5375" s="262" t="s">
        <v>11494</v>
      </c>
      <c r="I5375" s="263" t="s">
        <v>738</v>
      </c>
      <c r="J5375" s="264" t="s">
        <v>25404</v>
      </c>
      <c r="K5375" s="264" t="s">
        <v>14395</v>
      </c>
    </row>
    <row r="5376" spans="1:11" ht="38.25" x14ac:dyDescent="0.2">
      <c r="A5376" s="261">
        <v>93392</v>
      </c>
      <c r="B5376" s="262" t="s">
        <v>11495</v>
      </c>
      <c r="C5376" s="263" t="s">
        <v>738</v>
      </c>
      <c r="D5376" s="264" t="s">
        <v>25406</v>
      </c>
      <c r="F5376" s="266"/>
      <c r="G5376" s="261" t="s">
        <v>25407</v>
      </c>
      <c r="H5376" s="262" t="s">
        <v>11495</v>
      </c>
      <c r="I5376" s="263" t="s">
        <v>738</v>
      </c>
      <c r="J5376" s="264" t="s">
        <v>25406</v>
      </c>
      <c r="K5376" s="264" t="s">
        <v>17115</v>
      </c>
    </row>
    <row r="5377" spans="1:11" ht="38.25" x14ac:dyDescent="0.2">
      <c r="A5377" s="261">
        <v>93393</v>
      </c>
      <c r="B5377" s="262" t="s">
        <v>11496</v>
      </c>
      <c r="C5377" s="263" t="s">
        <v>738</v>
      </c>
      <c r="D5377" s="264" t="s">
        <v>21502</v>
      </c>
      <c r="F5377" s="266"/>
      <c r="G5377" s="261" t="s">
        <v>25408</v>
      </c>
      <c r="H5377" s="262" t="s">
        <v>11496</v>
      </c>
      <c r="I5377" s="263" t="s">
        <v>738</v>
      </c>
      <c r="J5377" s="264" t="s">
        <v>21502</v>
      </c>
      <c r="K5377" s="264" t="s">
        <v>25409</v>
      </c>
    </row>
    <row r="5378" spans="1:11" ht="38.25" x14ac:dyDescent="0.2">
      <c r="A5378" s="261">
        <v>93394</v>
      </c>
      <c r="B5378" s="262" t="s">
        <v>11497</v>
      </c>
      <c r="C5378" s="263" t="s">
        <v>738</v>
      </c>
      <c r="D5378" s="264" t="s">
        <v>14226</v>
      </c>
      <c r="F5378" s="266"/>
      <c r="G5378" s="261" t="s">
        <v>25410</v>
      </c>
      <c r="H5378" s="262" t="s">
        <v>11497</v>
      </c>
      <c r="I5378" s="263" t="s">
        <v>738</v>
      </c>
      <c r="J5378" s="264" t="s">
        <v>14226</v>
      </c>
      <c r="K5378" s="264" t="s">
        <v>25411</v>
      </c>
    </row>
    <row r="5379" spans="1:11" ht="38.25" x14ac:dyDescent="0.2">
      <c r="A5379" s="261">
        <v>93395</v>
      </c>
      <c r="B5379" s="262" t="s">
        <v>11498</v>
      </c>
      <c r="C5379" s="263" t="s">
        <v>738</v>
      </c>
      <c r="D5379" s="264" t="s">
        <v>25412</v>
      </c>
      <c r="F5379" s="266"/>
      <c r="G5379" s="261" t="s">
        <v>25413</v>
      </c>
      <c r="H5379" s="262" t="s">
        <v>11498</v>
      </c>
      <c r="I5379" s="263" t="s">
        <v>738</v>
      </c>
      <c r="J5379" s="264" t="s">
        <v>25412</v>
      </c>
      <c r="K5379" s="264" t="s">
        <v>21293</v>
      </c>
    </row>
    <row r="5380" spans="1:11" ht="25.5" x14ac:dyDescent="0.2">
      <c r="A5380" s="261">
        <v>84088</v>
      </c>
      <c r="B5380" s="262" t="s">
        <v>11499</v>
      </c>
      <c r="C5380" s="263" t="s">
        <v>776</v>
      </c>
      <c r="D5380" s="264" t="s">
        <v>18217</v>
      </c>
      <c r="F5380" s="266"/>
      <c r="G5380" s="261" t="s">
        <v>25414</v>
      </c>
      <c r="H5380" s="262" t="s">
        <v>11499</v>
      </c>
      <c r="I5380" s="263" t="s">
        <v>776</v>
      </c>
      <c r="J5380" s="264" t="s">
        <v>18217</v>
      </c>
      <c r="K5380" s="264" t="s">
        <v>25415</v>
      </c>
    </row>
    <row r="5381" spans="1:11" ht="25.5" x14ac:dyDescent="0.2">
      <c r="A5381" s="261">
        <v>84089</v>
      </c>
      <c r="B5381" s="262" t="s">
        <v>11500</v>
      </c>
      <c r="C5381" s="263" t="s">
        <v>776</v>
      </c>
      <c r="D5381" s="264" t="s">
        <v>25416</v>
      </c>
      <c r="F5381" s="266"/>
      <c r="G5381" s="261" t="s">
        <v>25417</v>
      </c>
      <c r="H5381" s="262" t="s">
        <v>11500</v>
      </c>
      <c r="I5381" s="263" t="s">
        <v>776</v>
      </c>
      <c r="J5381" s="264" t="s">
        <v>25416</v>
      </c>
      <c r="K5381" s="264" t="s">
        <v>25418</v>
      </c>
    </row>
    <row r="5382" spans="1:11" ht="12.75" x14ac:dyDescent="0.2">
      <c r="A5382" s="261">
        <v>40675</v>
      </c>
      <c r="B5382" s="262" t="s">
        <v>11501</v>
      </c>
      <c r="C5382" s="263" t="s">
        <v>776</v>
      </c>
      <c r="D5382" s="264" t="s">
        <v>4942</v>
      </c>
      <c r="F5382" s="266"/>
      <c r="G5382" s="261" t="s">
        <v>25419</v>
      </c>
      <c r="H5382" s="262" t="s">
        <v>11501</v>
      </c>
      <c r="I5382" s="263" t="s">
        <v>776</v>
      </c>
      <c r="J5382" s="264" t="s">
        <v>4942</v>
      </c>
      <c r="K5382" s="264" t="s">
        <v>11281</v>
      </c>
    </row>
    <row r="5383" spans="1:11" ht="12.75" x14ac:dyDescent="0.2">
      <c r="A5383" s="261">
        <v>84093</v>
      </c>
      <c r="B5383" s="262" t="s">
        <v>11502</v>
      </c>
      <c r="C5383" s="263" t="s">
        <v>776</v>
      </c>
      <c r="D5383" s="264" t="s">
        <v>25420</v>
      </c>
      <c r="F5383" s="266"/>
      <c r="G5383" s="261" t="s">
        <v>25421</v>
      </c>
      <c r="H5383" s="262" t="s">
        <v>11502</v>
      </c>
      <c r="I5383" s="263" t="s">
        <v>776</v>
      </c>
      <c r="J5383" s="264" t="s">
        <v>25420</v>
      </c>
      <c r="K5383" s="264" t="s">
        <v>5697</v>
      </c>
    </row>
    <row r="5384" spans="1:11" ht="25.5" x14ac:dyDescent="0.2">
      <c r="A5384" s="261">
        <v>96112</v>
      </c>
      <c r="B5384" s="262" t="s">
        <v>11503</v>
      </c>
      <c r="C5384" s="263" t="s">
        <v>738</v>
      </c>
      <c r="D5384" s="264" t="s">
        <v>25422</v>
      </c>
      <c r="F5384" s="266"/>
      <c r="G5384" s="261" t="s">
        <v>25423</v>
      </c>
      <c r="H5384" s="262" t="s">
        <v>11503</v>
      </c>
      <c r="I5384" s="263" t="s">
        <v>738</v>
      </c>
      <c r="J5384" s="264" t="s">
        <v>25422</v>
      </c>
      <c r="K5384" s="264" t="s">
        <v>22928</v>
      </c>
    </row>
    <row r="5385" spans="1:11" ht="25.5" x14ac:dyDescent="0.2">
      <c r="A5385" s="261">
        <v>96117</v>
      </c>
      <c r="B5385" s="262" t="s">
        <v>11504</v>
      </c>
      <c r="C5385" s="263" t="s">
        <v>738</v>
      </c>
      <c r="D5385" s="264" t="s">
        <v>25424</v>
      </c>
      <c r="F5385" s="266"/>
      <c r="G5385" s="261" t="s">
        <v>25425</v>
      </c>
      <c r="H5385" s="262" t="s">
        <v>11504</v>
      </c>
      <c r="I5385" s="263" t="s">
        <v>738</v>
      </c>
      <c r="J5385" s="264" t="s">
        <v>25424</v>
      </c>
      <c r="K5385" s="264" t="s">
        <v>25426</v>
      </c>
    </row>
    <row r="5386" spans="1:11" ht="12.75" x14ac:dyDescent="0.2">
      <c r="A5386" s="261">
        <v>96122</v>
      </c>
      <c r="B5386" s="262" t="s">
        <v>11505</v>
      </c>
      <c r="C5386" s="263" t="s">
        <v>776</v>
      </c>
      <c r="D5386" s="264" t="s">
        <v>4956</v>
      </c>
      <c r="F5386" s="266"/>
      <c r="G5386" s="261" t="s">
        <v>25427</v>
      </c>
      <c r="H5386" s="262" t="s">
        <v>11505</v>
      </c>
      <c r="I5386" s="263" t="s">
        <v>776</v>
      </c>
      <c r="J5386" s="264" t="s">
        <v>4956</v>
      </c>
      <c r="K5386" s="264" t="s">
        <v>6707</v>
      </c>
    </row>
    <row r="5387" spans="1:11" ht="12.75" x14ac:dyDescent="0.2">
      <c r="A5387" s="261">
        <v>96109</v>
      </c>
      <c r="B5387" s="262" t="s">
        <v>11507</v>
      </c>
      <c r="C5387" s="263" t="s">
        <v>738</v>
      </c>
      <c r="D5387" s="264" t="s">
        <v>14303</v>
      </c>
      <c r="F5387" s="266"/>
      <c r="G5387" s="261" t="s">
        <v>25428</v>
      </c>
      <c r="H5387" s="262" t="s">
        <v>11507</v>
      </c>
      <c r="I5387" s="263" t="s">
        <v>738</v>
      </c>
      <c r="J5387" s="264" t="s">
        <v>14303</v>
      </c>
      <c r="K5387" s="264" t="s">
        <v>21171</v>
      </c>
    </row>
    <row r="5388" spans="1:11" ht="25.5" x14ac:dyDescent="0.2">
      <c r="A5388" s="261">
        <v>96110</v>
      </c>
      <c r="B5388" s="262" t="s">
        <v>11509</v>
      </c>
      <c r="C5388" s="263" t="s">
        <v>738</v>
      </c>
      <c r="D5388" s="264" t="s">
        <v>25429</v>
      </c>
      <c r="F5388" s="266"/>
      <c r="G5388" s="261" t="s">
        <v>25430</v>
      </c>
      <c r="H5388" s="262" t="s">
        <v>11509</v>
      </c>
      <c r="I5388" s="263" t="s">
        <v>738</v>
      </c>
      <c r="J5388" s="264" t="s">
        <v>25429</v>
      </c>
      <c r="K5388" s="264" t="s">
        <v>23076</v>
      </c>
    </row>
    <row r="5389" spans="1:11" ht="12.75" x14ac:dyDescent="0.2">
      <c r="A5389" s="261">
        <v>96113</v>
      </c>
      <c r="B5389" s="262" t="s">
        <v>11510</v>
      </c>
      <c r="C5389" s="263" t="s">
        <v>738</v>
      </c>
      <c r="D5389" s="264" t="s">
        <v>14166</v>
      </c>
      <c r="F5389" s="266"/>
      <c r="G5389" s="261" t="s">
        <v>25431</v>
      </c>
      <c r="H5389" s="262" t="s">
        <v>11510</v>
      </c>
      <c r="I5389" s="263" t="s">
        <v>738</v>
      </c>
      <c r="J5389" s="264" t="s">
        <v>14166</v>
      </c>
      <c r="K5389" s="264" t="s">
        <v>6423</v>
      </c>
    </row>
    <row r="5390" spans="1:11" ht="25.5" x14ac:dyDescent="0.2">
      <c r="A5390" s="261">
        <v>96114</v>
      </c>
      <c r="B5390" s="262" t="s">
        <v>11511</v>
      </c>
      <c r="C5390" s="263" t="s">
        <v>738</v>
      </c>
      <c r="D5390" s="264" t="s">
        <v>25432</v>
      </c>
      <c r="F5390" s="266"/>
      <c r="G5390" s="261" t="s">
        <v>25433</v>
      </c>
      <c r="H5390" s="262" t="s">
        <v>11511</v>
      </c>
      <c r="I5390" s="263" t="s">
        <v>738</v>
      </c>
      <c r="J5390" s="264" t="s">
        <v>25432</v>
      </c>
      <c r="K5390" s="264" t="s">
        <v>14083</v>
      </c>
    </row>
    <row r="5391" spans="1:11" ht="12.75" x14ac:dyDescent="0.2">
      <c r="A5391" s="261">
        <v>96120</v>
      </c>
      <c r="B5391" s="262" t="s">
        <v>11512</v>
      </c>
      <c r="C5391" s="263" t="s">
        <v>776</v>
      </c>
      <c r="D5391" s="264" t="s">
        <v>7624</v>
      </c>
      <c r="F5391" s="266"/>
      <c r="G5391" s="261" t="s">
        <v>25434</v>
      </c>
      <c r="H5391" s="262" t="s">
        <v>11512</v>
      </c>
      <c r="I5391" s="263" t="s">
        <v>776</v>
      </c>
      <c r="J5391" s="264" t="s">
        <v>7624</v>
      </c>
      <c r="K5391" s="264" t="s">
        <v>12672</v>
      </c>
    </row>
    <row r="5392" spans="1:11" ht="12.75" x14ac:dyDescent="0.2">
      <c r="A5392" s="261">
        <v>96123</v>
      </c>
      <c r="B5392" s="262" t="s">
        <v>11514</v>
      </c>
      <c r="C5392" s="263" t="s">
        <v>776</v>
      </c>
      <c r="D5392" s="264" t="s">
        <v>14175</v>
      </c>
      <c r="F5392" s="266"/>
      <c r="G5392" s="261" t="s">
        <v>25435</v>
      </c>
      <c r="H5392" s="262" t="s">
        <v>11514</v>
      </c>
      <c r="I5392" s="263" t="s">
        <v>776</v>
      </c>
      <c r="J5392" s="264" t="s">
        <v>14175</v>
      </c>
      <c r="K5392" s="264" t="s">
        <v>13640</v>
      </c>
    </row>
    <row r="5393" spans="1:11" ht="25.5" x14ac:dyDescent="0.2">
      <c r="A5393" s="261">
        <v>96124</v>
      </c>
      <c r="B5393" s="262" t="s">
        <v>11515</v>
      </c>
      <c r="C5393" s="263" t="s">
        <v>776</v>
      </c>
      <c r="D5393" s="264" t="s">
        <v>13782</v>
      </c>
      <c r="F5393" s="266"/>
      <c r="G5393" s="261" t="s">
        <v>25436</v>
      </c>
      <c r="H5393" s="262" t="s">
        <v>11515</v>
      </c>
      <c r="I5393" s="263" t="s">
        <v>776</v>
      </c>
      <c r="J5393" s="264" t="s">
        <v>13782</v>
      </c>
      <c r="K5393" s="264" t="s">
        <v>9780</v>
      </c>
    </row>
    <row r="5394" spans="1:11" ht="25.5" x14ac:dyDescent="0.2">
      <c r="A5394" s="261">
        <v>96115</v>
      </c>
      <c r="B5394" s="262" t="s">
        <v>11516</v>
      </c>
      <c r="C5394" s="263" t="s">
        <v>738</v>
      </c>
      <c r="D5394" s="264" t="s">
        <v>4271</v>
      </c>
      <c r="F5394" s="266"/>
      <c r="G5394" s="261" t="s">
        <v>25437</v>
      </c>
      <c r="H5394" s="262" t="s">
        <v>11516</v>
      </c>
      <c r="I5394" s="263" t="s">
        <v>738</v>
      </c>
      <c r="J5394" s="264" t="s">
        <v>4271</v>
      </c>
      <c r="K5394" s="264" t="s">
        <v>24323</v>
      </c>
    </row>
    <row r="5395" spans="1:11" ht="12.75" x14ac:dyDescent="0.2">
      <c r="A5395" s="261">
        <v>72200</v>
      </c>
      <c r="B5395" s="262" t="s">
        <v>11517</v>
      </c>
      <c r="C5395" s="263" t="s">
        <v>738</v>
      </c>
      <c r="D5395" s="264" t="s">
        <v>24274</v>
      </c>
      <c r="F5395" s="266"/>
      <c r="G5395" s="261" t="s">
        <v>25438</v>
      </c>
      <c r="H5395" s="262" t="s">
        <v>11517</v>
      </c>
      <c r="I5395" s="263" t="s">
        <v>738</v>
      </c>
      <c r="J5395" s="264" t="s">
        <v>24274</v>
      </c>
      <c r="K5395" s="264" t="s">
        <v>25439</v>
      </c>
    </row>
    <row r="5396" spans="1:11" ht="12.75" x14ac:dyDescent="0.2">
      <c r="A5396" s="268" t="s">
        <v>11518</v>
      </c>
      <c r="B5396" s="262" t="s">
        <v>11519</v>
      </c>
      <c r="C5396" s="263" t="s">
        <v>776</v>
      </c>
      <c r="D5396" s="264" t="s">
        <v>25440</v>
      </c>
      <c r="F5396" s="266"/>
      <c r="G5396" s="261" t="s">
        <v>11518</v>
      </c>
      <c r="H5396" s="262" t="s">
        <v>11519</v>
      </c>
      <c r="I5396" s="263" t="s">
        <v>776</v>
      </c>
      <c r="J5396" s="264" t="s">
        <v>25440</v>
      </c>
      <c r="K5396" s="264" t="s">
        <v>25441</v>
      </c>
    </row>
    <row r="5397" spans="1:11" ht="25.5" x14ac:dyDescent="0.2">
      <c r="A5397" s="261">
        <v>72201</v>
      </c>
      <c r="B5397" s="262" t="s">
        <v>11520</v>
      </c>
      <c r="C5397" s="263" t="s">
        <v>738</v>
      </c>
      <c r="D5397" s="264" t="s">
        <v>4684</v>
      </c>
      <c r="F5397" s="266"/>
      <c r="G5397" s="261" t="s">
        <v>25442</v>
      </c>
      <c r="H5397" s="262" t="s">
        <v>11520</v>
      </c>
      <c r="I5397" s="263" t="s">
        <v>738</v>
      </c>
      <c r="J5397" s="264" t="s">
        <v>4684</v>
      </c>
      <c r="K5397" s="264" t="s">
        <v>13009</v>
      </c>
    </row>
    <row r="5398" spans="1:11" ht="25.5" x14ac:dyDescent="0.2">
      <c r="A5398" s="261">
        <v>96111</v>
      </c>
      <c r="B5398" s="262" t="s">
        <v>11521</v>
      </c>
      <c r="C5398" s="263" t="s">
        <v>738</v>
      </c>
      <c r="D5398" s="264" t="s">
        <v>18020</v>
      </c>
      <c r="F5398" s="266"/>
      <c r="G5398" s="261" t="s">
        <v>25443</v>
      </c>
      <c r="H5398" s="262" t="s">
        <v>11521</v>
      </c>
      <c r="I5398" s="263" t="s">
        <v>738</v>
      </c>
      <c r="J5398" s="264" t="s">
        <v>18020</v>
      </c>
      <c r="K5398" s="264" t="s">
        <v>21471</v>
      </c>
    </row>
    <row r="5399" spans="1:11" ht="25.5" x14ac:dyDescent="0.2">
      <c r="A5399" s="261">
        <v>96116</v>
      </c>
      <c r="B5399" s="262" t="s">
        <v>11522</v>
      </c>
      <c r="C5399" s="263" t="s">
        <v>738</v>
      </c>
      <c r="D5399" s="264" t="s">
        <v>13938</v>
      </c>
      <c r="F5399" s="266"/>
      <c r="G5399" s="261" t="s">
        <v>25444</v>
      </c>
      <c r="H5399" s="262" t="s">
        <v>11522</v>
      </c>
      <c r="I5399" s="263" t="s">
        <v>738</v>
      </c>
      <c r="J5399" s="264" t="s">
        <v>13938</v>
      </c>
      <c r="K5399" s="264" t="s">
        <v>16312</v>
      </c>
    </row>
    <row r="5400" spans="1:11" ht="12.75" x14ac:dyDescent="0.2">
      <c r="A5400" s="261">
        <v>96121</v>
      </c>
      <c r="B5400" s="262" t="s">
        <v>11524</v>
      </c>
      <c r="C5400" s="263" t="s">
        <v>776</v>
      </c>
      <c r="D5400" s="264" t="s">
        <v>7077</v>
      </c>
      <c r="F5400" s="266"/>
      <c r="G5400" s="261" t="s">
        <v>25445</v>
      </c>
      <c r="H5400" s="262" t="s">
        <v>11524</v>
      </c>
      <c r="I5400" s="263" t="s">
        <v>776</v>
      </c>
      <c r="J5400" s="264" t="s">
        <v>7077</v>
      </c>
      <c r="K5400" s="264" t="s">
        <v>4745</v>
      </c>
    </row>
    <row r="5401" spans="1:11" ht="25.5" x14ac:dyDescent="0.2">
      <c r="A5401" s="261">
        <v>96485</v>
      </c>
      <c r="B5401" s="262" t="s">
        <v>11525</v>
      </c>
      <c r="C5401" s="263" t="s">
        <v>738</v>
      </c>
      <c r="D5401" s="264" t="s">
        <v>21174</v>
      </c>
      <c r="F5401" s="266"/>
      <c r="G5401" s="261" t="s">
        <v>25446</v>
      </c>
      <c r="H5401" s="262" t="s">
        <v>11525</v>
      </c>
      <c r="I5401" s="263" t="s">
        <v>738</v>
      </c>
      <c r="J5401" s="264" t="s">
        <v>21174</v>
      </c>
      <c r="K5401" s="264" t="s">
        <v>25447</v>
      </c>
    </row>
    <row r="5402" spans="1:11" ht="25.5" x14ac:dyDescent="0.2">
      <c r="A5402" s="261">
        <v>96486</v>
      </c>
      <c r="B5402" s="262" t="s">
        <v>11526</v>
      </c>
      <c r="C5402" s="263" t="s">
        <v>738</v>
      </c>
      <c r="D5402" s="264" t="s">
        <v>4866</v>
      </c>
      <c r="F5402" s="266"/>
      <c r="G5402" s="261" t="s">
        <v>25448</v>
      </c>
      <c r="H5402" s="262" t="s">
        <v>11526</v>
      </c>
      <c r="I5402" s="263" t="s">
        <v>738</v>
      </c>
      <c r="J5402" s="264" t="s">
        <v>4866</v>
      </c>
      <c r="K5402" s="264" t="s">
        <v>25449</v>
      </c>
    </row>
    <row r="5403" spans="1:11" ht="25.5" x14ac:dyDescent="0.2">
      <c r="A5403" s="261">
        <v>72198</v>
      </c>
      <c r="B5403" s="262" t="s">
        <v>11527</v>
      </c>
      <c r="C5403" s="263" t="s">
        <v>738</v>
      </c>
      <c r="D5403" s="264" t="s">
        <v>25450</v>
      </c>
      <c r="F5403" s="266"/>
      <c r="G5403" s="261" t="s">
        <v>25451</v>
      </c>
      <c r="H5403" s="262" t="s">
        <v>11527</v>
      </c>
      <c r="I5403" s="263" t="s">
        <v>738</v>
      </c>
      <c r="J5403" s="264" t="s">
        <v>25450</v>
      </c>
      <c r="K5403" s="264" t="s">
        <v>16768</v>
      </c>
    </row>
    <row r="5404" spans="1:11" ht="12.75" x14ac:dyDescent="0.2">
      <c r="A5404" s="268" t="s">
        <v>11528</v>
      </c>
      <c r="B5404" s="262" t="s">
        <v>11529</v>
      </c>
      <c r="C5404" s="263" t="s">
        <v>738</v>
      </c>
      <c r="D5404" s="264" t="s">
        <v>25452</v>
      </c>
      <c r="F5404" s="266"/>
      <c r="G5404" s="261" t="s">
        <v>11528</v>
      </c>
      <c r="H5404" s="262" t="s">
        <v>11529</v>
      </c>
      <c r="I5404" s="263" t="s">
        <v>738</v>
      </c>
      <c r="J5404" s="264" t="s">
        <v>25452</v>
      </c>
      <c r="K5404" s="264" t="s">
        <v>25453</v>
      </c>
    </row>
    <row r="5405" spans="1:11" ht="25.5" x14ac:dyDescent="0.2">
      <c r="A5405" s="261">
        <v>83730</v>
      </c>
      <c r="B5405" s="262" t="s">
        <v>11530</v>
      </c>
      <c r="C5405" s="263" t="s">
        <v>738</v>
      </c>
      <c r="D5405" s="264" t="s">
        <v>25454</v>
      </c>
      <c r="F5405" s="266"/>
      <c r="G5405" s="261" t="s">
        <v>25455</v>
      </c>
      <c r="H5405" s="262" t="s">
        <v>11530</v>
      </c>
      <c r="I5405" s="263" t="s">
        <v>738</v>
      </c>
      <c r="J5405" s="264" t="s">
        <v>25454</v>
      </c>
      <c r="K5405" s="264" t="s">
        <v>13913</v>
      </c>
    </row>
    <row r="5406" spans="1:11" ht="25.5" x14ac:dyDescent="0.2">
      <c r="A5406" s="261">
        <v>83736</v>
      </c>
      <c r="B5406" s="262" t="s">
        <v>11531</v>
      </c>
      <c r="C5406" s="263" t="s">
        <v>738</v>
      </c>
      <c r="D5406" s="264" t="s">
        <v>25456</v>
      </c>
      <c r="F5406" s="266"/>
      <c r="G5406" s="261" t="s">
        <v>25457</v>
      </c>
      <c r="H5406" s="262" t="s">
        <v>11531</v>
      </c>
      <c r="I5406" s="263" t="s">
        <v>738</v>
      </c>
      <c r="J5406" s="264" t="s">
        <v>25456</v>
      </c>
      <c r="K5406" s="264" t="s">
        <v>25458</v>
      </c>
    </row>
    <row r="5407" spans="1:11" ht="25.5" x14ac:dyDescent="0.2">
      <c r="A5407" s="261">
        <v>91514</v>
      </c>
      <c r="B5407" s="262" t="s">
        <v>11532</v>
      </c>
      <c r="C5407" s="263" t="s">
        <v>738</v>
      </c>
      <c r="D5407" s="264" t="s">
        <v>5817</v>
      </c>
      <c r="F5407" s="266"/>
      <c r="G5407" s="261" t="s">
        <v>25459</v>
      </c>
      <c r="H5407" s="262" t="s">
        <v>11532</v>
      </c>
      <c r="I5407" s="263" t="s">
        <v>738</v>
      </c>
      <c r="J5407" s="264" t="s">
        <v>5817</v>
      </c>
      <c r="K5407" s="264" t="s">
        <v>5828</v>
      </c>
    </row>
    <row r="5408" spans="1:11" ht="25.5" x14ac:dyDescent="0.2">
      <c r="A5408" s="261">
        <v>91515</v>
      </c>
      <c r="B5408" s="262" t="s">
        <v>11533</v>
      </c>
      <c r="C5408" s="263" t="s">
        <v>738</v>
      </c>
      <c r="D5408" s="264" t="s">
        <v>21871</v>
      </c>
      <c r="F5408" s="266"/>
      <c r="G5408" s="261" t="s">
        <v>25460</v>
      </c>
      <c r="H5408" s="262" t="s">
        <v>11533</v>
      </c>
      <c r="I5408" s="263" t="s">
        <v>738</v>
      </c>
      <c r="J5408" s="264" t="s">
        <v>21871</v>
      </c>
      <c r="K5408" s="264" t="s">
        <v>10913</v>
      </c>
    </row>
    <row r="5409" spans="1:11" ht="25.5" x14ac:dyDescent="0.2">
      <c r="A5409" s="261">
        <v>91516</v>
      </c>
      <c r="B5409" s="262" t="s">
        <v>11535</v>
      </c>
      <c r="C5409" s="263" t="s">
        <v>738</v>
      </c>
      <c r="D5409" s="264" t="s">
        <v>14640</v>
      </c>
      <c r="F5409" s="266"/>
      <c r="G5409" s="261" t="s">
        <v>25461</v>
      </c>
      <c r="H5409" s="262" t="s">
        <v>11535</v>
      </c>
      <c r="I5409" s="263" t="s">
        <v>738</v>
      </c>
      <c r="J5409" s="264" t="s">
        <v>14640</v>
      </c>
      <c r="K5409" s="264" t="s">
        <v>12852</v>
      </c>
    </row>
    <row r="5410" spans="1:11" ht="25.5" x14ac:dyDescent="0.2">
      <c r="A5410" s="261">
        <v>91517</v>
      </c>
      <c r="B5410" s="262" t="s">
        <v>11536</v>
      </c>
      <c r="C5410" s="263" t="s">
        <v>738</v>
      </c>
      <c r="D5410" s="264" t="s">
        <v>22274</v>
      </c>
      <c r="F5410" s="266"/>
      <c r="G5410" s="261" t="s">
        <v>25462</v>
      </c>
      <c r="H5410" s="262" t="s">
        <v>11536</v>
      </c>
      <c r="I5410" s="263" t="s">
        <v>738</v>
      </c>
      <c r="J5410" s="264" t="s">
        <v>22274</v>
      </c>
      <c r="K5410" s="264" t="s">
        <v>4686</v>
      </c>
    </row>
    <row r="5411" spans="1:11" ht="25.5" x14ac:dyDescent="0.2">
      <c r="A5411" s="261">
        <v>91519</v>
      </c>
      <c r="B5411" s="262" t="s">
        <v>11537</v>
      </c>
      <c r="C5411" s="263" t="s">
        <v>738</v>
      </c>
      <c r="D5411" s="264" t="s">
        <v>24778</v>
      </c>
      <c r="F5411" s="266"/>
      <c r="G5411" s="261" t="s">
        <v>25463</v>
      </c>
      <c r="H5411" s="262" t="s">
        <v>11537</v>
      </c>
      <c r="I5411" s="263" t="s">
        <v>738</v>
      </c>
      <c r="J5411" s="264" t="s">
        <v>24778</v>
      </c>
      <c r="K5411" s="264" t="s">
        <v>11742</v>
      </c>
    </row>
    <row r="5412" spans="1:11" ht="25.5" x14ac:dyDescent="0.2">
      <c r="A5412" s="261">
        <v>91520</v>
      </c>
      <c r="B5412" s="262" t="s">
        <v>11538</v>
      </c>
      <c r="C5412" s="263" t="s">
        <v>738</v>
      </c>
      <c r="D5412" s="264" t="s">
        <v>4918</v>
      </c>
      <c r="F5412" s="266"/>
      <c r="G5412" s="261" t="s">
        <v>25464</v>
      </c>
      <c r="H5412" s="262" t="s">
        <v>11538</v>
      </c>
      <c r="I5412" s="263" t="s">
        <v>738</v>
      </c>
      <c r="J5412" s="264" t="s">
        <v>4918</v>
      </c>
      <c r="K5412" s="264" t="s">
        <v>10089</v>
      </c>
    </row>
    <row r="5413" spans="1:11" ht="25.5" x14ac:dyDescent="0.2">
      <c r="A5413" s="261">
        <v>91522</v>
      </c>
      <c r="B5413" s="262" t="s">
        <v>11540</v>
      </c>
      <c r="C5413" s="263" t="s">
        <v>738</v>
      </c>
      <c r="D5413" s="264" t="s">
        <v>11964</v>
      </c>
      <c r="F5413" s="266"/>
      <c r="G5413" s="261" t="s">
        <v>25465</v>
      </c>
      <c r="H5413" s="262" t="s">
        <v>11540</v>
      </c>
      <c r="I5413" s="263" t="s">
        <v>738</v>
      </c>
      <c r="J5413" s="264" t="s">
        <v>11964</v>
      </c>
      <c r="K5413" s="264" t="s">
        <v>5437</v>
      </c>
    </row>
    <row r="5414" spans="1:11" ht="25.5" x14ac:dyDescent="0.2">
      <c r="A5414" s="261">
        <v>91525</v>
      </c>
      <c r="B5414" s="262" t="s">
        <v>11541</v>
      </c>
      <c r="C5414" s="263" t="s">
        <v>738</v>
      </c>
      <c r="D5414" s="264" t="s">
        <v>7441</v>
      </c>
      <c r="F5414" s="266"/>
      <c r="G5414" s="261" t="s">
        <v>25466</v>
      </c>
      <c r="H5414" s="262" t="s">
        <v>11541</v>
      </c>
      <c r="I5414" s="263" t="s">
        <v>738</v>
      </c>
      <c r="J5414" s="264" t="s">
        <v>7441</v>
      </c>
      <c r="K5414" s="264" t="s">
        <v>10448</v>
      </c>
    </row>
    <row r="5415" spans="1:11" ht="12.75" x14ac:dyDescent="0.2">
      <c r="A5415" s="261">
        <v>73548</v>
      </c>
      <c r="B5415" s="262" t="s">
        <v>11542</v>
      </c>
      <c r="C5415" s="263" t="s">
        <v>737</v>
      </c>
      <c r="D5415" s="264" t="s">
        <v>25467</v>
      </c>
      <c r="F5415" s="266"/>
      <c r="G5415" s="261" t="s">
        <v>25468</v>
      </c>
      <c r="H5415" s="262" t="s">
        <v>11542</v>
      </c>
      <c r="I5415" s="263" t="s">
        <v>737</v>
      </c>
      <c r="J5415" s="264" t="s">
        <v>25467</v>
      </c>
      <c r="K5415" s="264" t="s">
        <v>25469</v>
      </c>
    </row>
    <row r="5416" spans="1:11" ht="12.75" x14ac:dyDescent="0.2">
      <c r="A5416" s="261">
        <v>73549</v>
      </c>
      <c r="B5416" s="262" t="s">
        <v>11543</v>
      </c>
      <c r="C5416" s="263" t="s">
        <v>737</v>
      </c>
      <c r="D5416" s="264" t="s">
        <v>25470</v>
      </c>
      <c r="F5416" s="266"/>
      <c r="G5416" s="261" t="s">
        <v>25471</v>
      </c>
      <c r="H5416" s="262" t="s">
        <v>11543</v>
      </c>
      <c r="I5416" s="263" t="s">
        <v>737</v>
      </c>
      <c r="J5416" s="264" t="s">
        <v>25470</v>
      </c>
      <c r="K5416" s="264" t="s">
        <v>25472</v>
      </c>
    </row>
    <row r="5417" spans="1:11" ht="38.25" x14ac:dyDescent="0.2">
      <c r="A5417" s="261">
        <v>87280</v>
      </c>
      <c r="B5417" s="262" t="s">
        <v>11544</v>
      </c>
      <c r="C5417" s="263" t="s">
        <v>737</v>
      </c>
      <c r="D5417" s="264" t="s">
        <v>25473</v>
      </c>
      <c r="F5417" s="266"/>
      <c r="G5417" s="261" t="s">
        <v>25474</v>
      </c>
      <c r="H5417" s="262" t="s">
        <v>11544</v>
      </c>
      <c r="I5417" s="263" t="s">
        <v>737</v>
      </c>
      <c r="J5417" s="264" t="s">
        <v>25473</v>
      </c>
      <c r="K5417" s="264" t="s">
        <v>25475</v>
      </c>
    </row>
    <row r="5418" spans="1:11" ht="38.25" x14ac:dyDescent="0.2">
      <c r="A5418" s="261">
        <v>87281</v>
      </c>
      <c r="B5418" s="262" t="s">
        <v>11545</v>
      </c>
      <c r="C5418" s="263" t="s">
        <v>737</v>
      </c>
      <c r="D5418" s="264" t="s">
        <v>25476</v>
      </c>
      <c r="F5418" s="266"/>
      <c r="G5418" s="261" t="s">
        <v>25477</v>
      </c>
      <c r="H5418" s="262" t="s">
        <v>11545</v>
      </c>
      <c r="I5418" s="263" t="s">
        <v>737</v>
      </c>
      <c r="J5418" s="264" t="s">
        <v>25476</v>
      </c>
      <c r="K5418" s="264" t="s">
        <v>25478</v>
      </c>
    </row>
    <row r="5419" spans="1:11" ht="38.25" x14ac:dyDescent="0.2">
      <c r="A5419" s="261">
        <v>87283</v>
      </c>
      <c r="B5419" s="262" t="s">
        <v>11546</v>
      </c>
      <c r="C5419" s="263" t="s">
        <v>737</v>
      </c>
      <c r="D5419" s="264" t="s">
        <v>25479</v>
      </c>
      <c r="F5419" s="266"/>
      <c r="G5419" s="261" t="s">
        <v>25480</v>
      </c>
      <c r="H5419" s="262" t="s">
        <v>11546</v>
      </c>
      <c r="I5419" s="263" t="s">
        <v>737</v>
      </c>
      <c r="J5419" s="264" t="s">
        <v>25479</v>
      </c>
      <c r="K5419" s="264" t="s">
        <v>25481</v>
      </c>
    </row>
    <row r="5420" spans="1:11" ht="38.25" x14ac:dyDescent="0.2">
      <c r="A5420" s="261">
        <v>87284</v>
      </c>
      <c r="B5420" s="262" t="s">
        <v>11547</v>
      </c>
      <c r="C5420" s="263" t="s">
        <v>737</v>
      </c>
      <c r="D5420" s="264" t="s">
        <v>25482</v>
      </c>
      <c r="F5420" s="266"/>
      <c r="G5420" s="261" t="s">
        <v>25483</v>
      </c>
      <c r="H5420" s="262" t="s">
        <v>11547</v>
      </c>
      <c r="I5420" s="263" t="s">
        <v>737</v>
      </c>
      <c r="J5420" s="264" t="s">
        <v>25482</v>
      </c>
      <c r="K5420" s="264" t="s">
        <v>25484</v>
      </c>
    </row>
    <row r="5421" spans="1:11" ht="38.25" x14ac:dyDescent="0.2">
      <c r="A5421" s="261">
        <v>87286</v>
      </c>
      <c r="B5421" s="262" t="s">
        <v>11548</v>
      </c>
      <c r="C5421" s="263" t="s">
        <v>737</v>
      </c>
      <c r="D5421" s="264" t="s">
        <v>25485</v>
      </c>
      <c r="F5421" s="266"/>
      <c r="G5421" s="261" t="s">
        <v>25486</v>
      </c>
      <c r="H5421" s="262" t="s">
        <v>11548</v>
      </c>
      <c r="I5421" s="263" t="s">
        <v>737</v>
      </c>
      <c r="J5421" s="264" t="s">
        <v>25485</v>
      </c>
      <c r="K5421" s="264" t="s">
        <v>25487</v>
      </c>
    </row>
    <row r="5422" spans="1:11" ht="38.25" x14ac:dyDescent="0.2">
      <c r="A5422" s="261">
        <v>87287</v>
      </c>
      <c r="B5422" s="262" t="s">
        <v>11549</v>
      </c>
      <c r="C5422" s="263" t="s">
        <v>737</v>
      </c>
      <c r="D5422" s="264" t="s">
        <v>25488</v>
      </c>
      <c r="F5422" s="266"/>
      <c r="G5422" s="261" t="s">
        <v>25489</v>
      </c>
      <c r="H5422" s="262" t="s">
        <v>11549</v>
      </c>
      <c r="I5422" s="263" t="s">
        <v>737</v>
      </c>
      <c r="J5422" s="264" t="s">
        <v>25488</v>
      </c>
      <c r="K5422" s="264" t="s">
        <v>25490</v>
      </c>
    </row>
    <row r="5423" spans="1:11" ht="38.25" x14ac:dyDescent="0.2">
      <c r="A5423" s="261">
        <v>87289</v>
      </c>
      <c r="B5423" s="262" t="s">
        <v>11550</v>
      </c>
      <c r="C5423" s="263" t="s">
        <v>737</v>
      </c>
      <c r="D5423" s="264" t="s">
        <v>25491</v>
      </c>
      <c r="F5423" s="266"/>
      <c r="G5423" s="261" t="s">
        <v>25492</v>
      </c>
      <c r="H5423" s="262" t="s">
        <v>11550</v>
      </c>
      <c r="I5423" s="263" t="s">
        <v>737</v>
      </c>
      <c r="J5423" s="264" t="s">
        <v>25491</v>
      </c>
      <c r="K5423" s="264" t="s">
        <v>25493</v>
      </c>
    </row>
    <row r="5424" spans="1:11" ht="38.25" x14ac:dyDescent="0.2">
      <c r="A5424" s="261">
        <v>87290</v>
      </c>
      <c r="B5424" s="262" t="s">
        <v>11551</v>
      </c>
      <c r="C5424" s="263" t="s">
        <v>737</v>
      </c>
      <c r="D5424" s="264" t="s">
        <v>25494</v>
      </c>
      <c r="F5424" s="266"/>
      <c r="G5424" s="261" t="s">
        <v>25495</v>
      </c>
      <c r="H5424" s="262" t="s">
        <v>11551</v>
      </c>
      <c r="I5424" s="263" t="s">
        <v>737</v>
      </c>
      <c r="J5424" s="264" t="s">
        <v>25494</v>
      </c>
      <c r="K5424" s="264" t="s">
        <v>25496</v>
      </c>
    </row>
    <row r="5425" spans="1:11" ht="38.25" x14ac:dyDescent="0.2">
      <c r="A5425" s="261">
        <v>87292</v>
      </c>
      <c r="B5425" s="262" t="s">
        <v>11552</v>
      </c>
      <c r="C5425" s="263" t="s">
        <v>737</v>
      </c>
      <c r="D5425" s="264" t="s">
        <v>25497</v>
      </c>
      <c r="F5425" s="266"/>
      <c r="G5425" s="261" t="s">
        <v>25498</v>
      </c>
      <c r="H5425" s="262" t="s">
        <v>11552</v>
      </c>
      <c r="I5425" s="263" t="s">
        <v>737</v>
      </c>
      <c r="J5425" s="264" t="s">
        <v>25497</v>
      </c>
      <c r="K5425" s="264" t="s">
        <v>25499</v>
      </c>
    </row>
    <row r="5426" spans="1:11" ht="38.25" x14ac:dyDescent="0.2">
      <c r="A5426" s="261">
        <v>87294</v>
      </c>
      <c r="B5426" s="262" t="s">
        <v>11553</v>
      </c>
      <c r="C5426" s="263" t="s">
        <v>737</v>
      </c>
      <c r="D5426" s="264" t="s">
        <v>25500</v>
      </c>
      <c r="F5426" s="266"/>
      <c r="G5426" s="261" t="s">
        <v>25501</v>
      </c>
      <c r="H5426" s="262" t="s">
        <v>11553</v>
      </c>
      <c r="I5426" s="263" t="s">
        <v>737</v>
      </c>
      <c r="J5426" s="264" t="s">
        <v>25500</v>
      </c>
      <c r="K5426" s="264" t="s">
        <v>25502</v>
      </c>
    </row>
    <row r="5427" spans="1:11" ht="38.25" x14ac:dyDescent="0.2">
      <c r="A5427" s="261">
        <v>87295</v>
      </c>
      <c r="B5427" s="262" t="s">
        <v>11554</v>
      </c>
      <c r="C5427" s="263" t="s">
        <v>737</v>
      </c>
      <c r="D5427" s="264" t="s">
        <v>25503</v>
      </c>
      <c r="F5427" s="266"/>
      <c r="G5427" s="261" t="s">
        <v>25504</v>
      </c>
      <c r="H5427" s="262" t="s">
        <v>11554</v>
      </c>
      <c r="I5427" s="263" t="s">
        <v>737</v>
      </c>
      <c r="J5427" s="264" t="s">
        <v>25503</v>
      </c>
      <c r="K5427" s="264" t="s">
        <v>25505</v>
      </c>
    </row>
    <row r="5428" spans="1:11" ht="38.25" x14ac:dyDescent="0.2">
      <c r="A5428" s="261">
        <v>87296</v>
      </c>
      <c r="B5428" s="262" t="s">
        <v>11555</v>
      </c>
      <c r="C5428" s="263" t="s">
        <v>737</v>
      </c>
      <c r="D5428" s="264" t="s">
        <v>25506</v>
      </c>
      <c r="F5428" s="266"/>
      <c r="G5428" s="261" t="s">
        <v>25507</v>
      </c>
      <c r="H5428" s="262" t="s">
        <v>11555</v>
      </c>
      <c r="I5428" s="263" t="s">
        <v>737</v>
      </c>
      <c r="J5428" s="264" t="s">
        <v>25506</v>
      </c>
      <c r="K5428" s="264" t="s">
        <v>25508</v>
      </c>
    </row>
    <row r="5429" spans="1:11" ht="25.5" x14ac:dyDescent="0.2">
      <c r="A5429" s="261">
        <v>87298</v>
      </c>
      <c r="B5429" s="262" t="s">
        <v>11556</v>
      </c>
      <c r="C5429" s="263" t="s">
        <v>737</v>
      </c>
      <c r="D5429" s="264" t="s">
        <v>25509</v>
      </c>
      <c r="F5429" s="266"/>
      <c r="G5429" s="261" t="s">
        <v>25510</v>
      </c>
      <c r="H5429" s="262" t="s">
        <v>11556</v>
      </c>
      <c r="I5429" s="263" t="s">
        <v>737</v>
      </c>
      <c r="J5429" s="264" t="s">
        <v>25509</v>
      </c>
      <c r="K5429" s="264" t="s">
        <v>20220</v>
      </c>
    </row>
    <row r="5430" spans="1:11" ht="25.5" x14ac:dyDescent="0.2">
      <c r="A5430" s="261">
        <v>87299</v>
      </c>
      <c r="B5430" s="262" t="s">
        <v>11557</v>
      </c>
      <c r="C5430" s="263" t="s">
        <v>737</v>
      </c>
      <c r="D5430" s="264" t="s">
        <v>25511</v>
      </c>
      <c r="F5430" s="266"/>
      <c r="G5430" s="261" t="s">
        <v>25512</v>
      </c>
      <c r="H5430" s="262" t="s">
        <v>11557</v>
      </c>
      <c r="I5430" s="263" t="s">
        <v>737</v>
      </c>
      <c r="J5430" s="264" t="s">
        <v>25511</v>
      </c>
      <c r="K5430" s="264" t="s">
        <v>25513</v>
      </c>
    </row>
    <row r="5431" spans="1:11" ht="25.5" x14ac:dyDescent="0.2">
      <c r="A5431" s="261">
        <v>87301</v>
      </c>
      <c r="B5431" s="262" t="s">
        <v>11558</v>
      </c>
      <c r="C5431" s="263" t="s">
        <v>737</v>
      </c>
      <c r="D5431" s="264" t="s">
        <v>13978</v>
      </c>
      <c r="F5431" s="266"/>
      <c r="G5431" s="261" t="s">
        <v>25514</v>
      </c>
      <c r="H5431" s="262" t="s">
        <v>11558</v>
      </c>
      <c r="I5431" s="263" t="s">
        <v>737</v>
      </c>
      <c r="J5431" s="264" t="s">
        <v>13978</v>
      </c>
      <c r="K5431" s="264" t="s">
        <v>25515</v>
      </c>
    </row>
    <row r="5432" spans="1:11" ht="25.5" x14ac:dyDescent="0.2">
      <c r="A5432" s="261">
        <v>87302</v>
      </c>
      <c r="B5432" s="262" t="s">
        <v>11559</v>
      </c>
      <c r="C5432" s="263" t="s">
        <v>737</v>
      </c>
      <c r="D5432" s="264" t="s">
        <v>25516</v>
      </c>
      <c r="F5432" s="266"/>
      <c r="G5432" s="261" t="s">
        <v>25517</v>
      </c>
      <c r="H5432" s="262" t="s">
        <v>11559</v>
      </c>
      <c r="I5432" s="263" t="s">
        <v>737</v>
      </c>
      <c r="J5432" s="264" t="s">
        <v>25516</v>
      </c>
      <c r="K5432" s="264" t="s">
        <v>25518</v>
      </c>
    </row>
    <row r="5433" spans="1:11" ht="25.5" x14ac:dyDescent="0.2">
      <c r="A5433" s="261">
        <v>87304</v>
      </c>
      <c r="B5433" s="262" t="s">
        <v>11560</v>
      </c>
      <c r="C5433" s="263" t="s">
        <v>737</v>
      </c>
      <c r="D5433" s="264" t="s">
        <v>25519</v>
      </c>
      <c r="F5433" s="266"/>
      <c r="G5433" s="261" t="s">
        <v>25520</v>
      </c>
      <c r="H5433" s="262" t="s">
        <v>11560</v>
      </c>
      <c r="I5433" s="263" t="s">
        <v>737</v>
      </c>
      <c r="J5433" s="264" t="s">
        <v>25519</v>
      </c>
      <c r="K5433" s="264" t="s">
        <v>25521</v>
      </c>
    </row>
    <row r="5434" spans="1:11" ht="25.5" x14ac:dyDescent="0.2">
      <c r="A5434" s="261">
        <v>87305</v>
      </c>
      <c r="B5434" s="262" t="s">
        <v>11561</v>
      </c>
      <c r="C5434" s="263" t="s">
        <v>737</v>
      </c>
      <c r="D5434" s="264" t="s">
        <v>25522</v>
      </c>
      <c r="F5434" s="266"/>
      <c r="G5434" s="261" t="s">
        <v>25523</v>
      </c>
      <c r="H5434" s="262" t="s">
        <v>11561</v>
      </c>
      <c r="I5434" s="263" t="s">
        <v>737</v>
      </c>
      <c r="J5434" s="264" t="s">
        <v>25522</v>
      </c>
      <c r="K5434" s="264" t="s">
        <v>25524</v>
      </c>
    </row>
    <row r="5435" spans="1:11" ht="25.5" x14ac:dyDescent="0.2">
      <c r="A5435" s="261">
        <v>87307</v>
      </c>
      <c r="B5435" s="262" t="s">
        <v>11562</v>
      </c>
      <c r="C5435" s="263" t="s">
        <v>737</v>
      </c>
      <c r="D5435" s="264" t="s">
        <v>25525</v>
      </c>
      <c r="F5435" s="266"/>
      <c r="G5435" s="261" t="s">
        <v>25526</v>
      </c>
      <c r="H5435" s="262" t="s">
        <v>11562</v>
      </c>
      <c r="I5435" s="263" t="s">
        <v>737</v>
      </c>
      <c r="J5435" s="264" t="s">
        <v>25525</v>
      </c>
      <c r="K5435" s="264" t="s">
        <v>25527</v>
      </c>
    </row>
    <row r="5436" spans="1:11" ht="25.5" x14ac:dyDescent="0.2">
      <c r="A5436" s="261">
        <v>87308</v>
      </c>
      <c r="B5436" s="262" t="s">
        <v>11563</v>
      </c>
      <c r="C5436" s="263" t="s">
        <v>737</v>
      </c>
      <c r="D5436" s="264" t="s">
        <v>25528</v>
      </c>
      <c r="F5436" s="266"/>
      <c r="G5436" s="261" t="s">
        <v>25529</v>
      </c>
      <c r="H5436" s="262" t="s">
        <v>11563</v>
      </c>
      <c r="I5436" s="263" t="s">
        <v>737</v>
      </c>
      <c r="J5436" s="264" t="s">
        <v>25528</v>
      </c>
      <c r="K5436" s="264" t="s">
        <v>25530</v>
      </c>
    </row>
    <row r="5437" spans="1:11" ht="25.5" x14ac:dyDescent="0.2">
      <c r="A5437" s="261">
        <v>87310</v>
      </c>
      <c r="B5437" s="262" t="s">
        <v>11564</v>
      </c>
      <c r="C5437" s="263" t="s">
        <v>737</v>
      </c>
      <c r="D5437" s="264" t="s">
        <v>25531</v>
      </c>
      <c r="F5437" s="266"/>
      <c r="G5437" s="261" t="s">
        <v>25532</v>
      </c>
      <c r="H5437" s="262" t="s">
        <v>11564</v>
      </c>
      <c r="I5437" s="263" t="s">
        <v>737</v>
      </c>
      <c r="J5437" s="264" t="s">
        <v>25531</v>
      </c>
      <c r="K5437" s="264" t="s">
        <v>25533</v>
      </c>
    </row>
    <row r="5438" spans="1:11" ht="25.5" x14ac:dyDescent="0.2">
      <c r="A5438" s="261">
        <v>87311</v>
      </c>
      <c r="B5438" s="262" t="s">
        <v>11565</v>
      </c>
      <c r="C5438" s="263" t="s">
        <v>737</v>
      </c>
      <c r="D5438" s="264" t="s">
        <v>25534</v>
      </c>
      <c r="F5438" s="266"/>
      <c r="G5438" s="261" t="s">
        <v>25535</v>
      </c>
      <c r="H5438" s="262" t="s">
        <v>11565</v>
      </c>
      <c r="I5438" s="263" t="s">
        <v>737</v>
      </c>
      <c r="J5438" s="264" t="s">
        <v>25534</v>
      </c>
      <c r="K5438" s="264" t="s">
        <v>25536</v>
      </c>
    </row>
    <row r="5439" spans="1:11" ht="25.5" x14ac:dyDescent="0.2">
      <c r="A5439" s="261">
        <v>87313</v>
      </c>
      <c r="B5439" s="262" t="s">
        <v>11566</v>
      </c>
      <c r="C5439" s="263" t="s">
        <v>737</v>
      </c>
      <c r="D5439" s="264" t="s">
        <v>25537</v>
      </c>
      <c r="F5439" s="266"/>
      <c r="G5439" s="261" t="s">
        <v>25538</v>
      </c>
      <c r="H5439" s="262" t="s">
        <v>11566</v>
      </c>
      <c r="I5439" s="263" t="s">
        <v>737</v>
      </c>
      <c r="J5439" s="264" t="s">
        <v>25537</v>
      </c>
      <c r="K5439" s="264" t="s">
        <v>25539</v>
      </c>
    </row>
    <row r="5440" spans="1:11" ht="25.5" x14ac:dyDescent="0.2">
      <c r="A5440" s="261">
        <v>87314</v>
      </c>
      <c r="B5440" s="262" t="s">
        <v>11567</v>
      </c>
      <c r="C5440" s="263" t="s">
        <v>737</v>
      </c>
      <c r="D5440" s="264" t="s">
        <v>25540</v>
      </c>
      <c r="F5440" s="266"/>
      <c r="G5440" s="261" t="s">
        <v>25541</v>
      </c>
      <c r="H5440" s="262" t="s">
        <v>11567</v>
      </c>
      <c r="I5440" s="263" t="s">
        <v>737</v>
      </c>
      <c r="J5440" s="264" t="s">
        <v>25540</v>
      </c>
      <c r="K5440" s="264" t="s">
        <v>20334</v>
      </c>
    </row>
    <row r="5441" spans="1:11" ht="25.5" x14ac:dyDescent="0.2">
      <c r="A5441" s="261">
        <v>87316</v>
      </c>
      <c r="B5441" s="262" t="s">
        <v>11568</v>
      </c>
      <c r="C5441" s="263" t="s">
        <v>737</v>
      </c>
      <c r="D5441" s="264" t="s">
        <v>25542</v>
      </c>
      <c r="F5441" s="266"/>
      <c r="G5441" s="261" t="s">
        <v>25543</v>
      </c>
      <c r="H5441" s="262" t="s">
        <v>11568</v>
      </c>
      <c r="I5441" s="263" t="s">
        <v>737</v>
      </c>
      <c r="J5441" s="264" t="s">
        <v>25542</v>
      </c>
      <c r="K5441" s="264" t="s">
        <v>25544</v>
      </c>
    </row>
    <row r="5442" spans="1:11" ht="25.5" x14ac:dyDescent="0.2">
      <c r="A5442" s="261">
        <v>87317</v>
      </c>
      <c r="B5442" s="262" t="s">
        <v>11569</v>
      </c>
      <c r="C5442" s="263" t="s">
        <v>737</v>
      </c>
      <c r="D5442" s="264" t="s">
        <v>25545</v>
      </c>
      <c r="F5442" s="266"/>
      <c r="G5442" s="261" t="s">
        <v>25546</v>
      </c>
      <c r="H5442" s="262" t="s">
        <v>11569</v>
      </c>
      <c r="I5442" s="263" t="s">
        <v>737</v>
      </c>
      <c r="J5442" s="264" t="s">
        <v>25545</v>
      </c>
      <c r="K5442" s="264" t="s">
        <v>25547</v>
      </c>
    </row>
    <row r="5443" spans="1:11" ht="25.5" x14ac:dyDescent="0.2">
      <c r="A5443" s="261">
        <v>87319</v>
      </c>
      <c r="B5443" s="262" t="s">
        <v>11570</v>
      </c>
      <c r="C5443" s="263" t="s">
        <v>737</v>
      </c>
      <c r="D5443" s="264" t="s">
        <v>25548</v>
      </c>
      <c r="F5443" s="266"/>
      <c r="G5443" s="261" t="s">
        <v>25549</v>
      </c>
      <c r="H5443" s="262" t="s">
        <v>11570</v>
      </c>
      <c r="I5443" s="263" t="s">
        <v>737</v>
      </c>
      <c r="J5443" s="264" t="s">
        <v>25548</v>
      </c>
      <c r="K5443" s="264" t="s">
        <v>25550</v>
      </c>
    </row>
    <row r="5444" spans="1:11" ht="25.5" x14ac:dyDescent="0.2">
      <c r="A5444" s="261">
        <v>87320</v>
      </c>
      <c r="B5444" s="262" t="s">
        <v>11571</v>
      </c>
      <c r="C5444" s="263" t="s">
        <v>737</v>
      </c>
      <c r="D5444" s="264" t="s">
        <v>25551</v>
      </c>
      <c r="F5444" s="266"/>
      <c r="G5444" s="261" t="s">
        <v>25552</v>
      </c>
      <c r="H5444" s="262" t="s">
        <v>11571</v>
      </c>
      <c r="I5444" s="263" t="s">
        <v>737</v>
      </c>
      <c r="J5444" s="264" t="s">
        <v>25551</v>
      </c>
      <c r="K5444" s="264" t="s">
        <v>25553</v>
      </c>
    </row>
    <row r="5445" spans="1:11" ht="25.5" x14ac:dyDescent="0.2">
      <c r="A5445" s="261">
        <v>87322</v>
      </c>
      <c r="B5445" s="262" t="s">
        <v>11572</v>
      </c>
      <c r="C5445" s="263" t="s">
        <v>737</v>
      </c>
      <c r="D5445" s="264" t="s">
        <v>25554</v>
      </c>
      <c r="F5445" s="266"/>
      <c r="G5445" s="261" t="s">
        <v>25555</v>
      </c>
      <c r="H5445" s="262" t="s">
        <v>11572</v>
      </c>
      <c r="I5445" s="263" t="s">
        <v>737</v>
      </c>
      <c r="J5445" s="264" t="s">
        <v>25554</v>
      </c>
      <c r="K5445" s="264" t="s">
        <v>25556</v>
      </c>
    </row>
    <row r="5446" spans="1:11" ht="25.5" x14ac:dyDescent="0.2">
      <c r="A5446" s="261">
        <v>87323</v>
      </c>
      <c r="B5446" s="262" t="s">
        <v>11573</v>
      </c>
      <c r="C5446" s="263" t="s">
        <v>737</v>
      </c>
      <c r="D5446" s="264" t="s">
        <v>25557</v>
      </c>
      <c r="F5446" s="266"/>
      <c r="G5446" s="261" t="s">
        <v>25558</v>
      </c>
      <c r="H5446" s="262" t="s">
        <v>11573</v>
      </c>
      <c r="I5446" s="263" t="s">
        <v>737</v>
      </c>
      <c r="J5446" s="264" t="s">
        <v>25557</v>
      </c>
      <c r="K5446" s="264" t="s">
        <v>25559</v>
      </c>
    </row>
    <row r="5447" spans="1:11" ht="25.5" x14ac:dyDescent="0.2">
      <c r="A5447" s="261">
        <v>87325</v>
      </c>
      <c r="B5447" s="262" t="s">
        <v>11574</v>
      </c>
      <c r="C5447" s="263" t="s">
        <v>737</v>
      </c>
      <c r="D5447" s="264" t="s">
        <v>25560</v>
      </c>
      <c r="F5447" s="266"/>
      <c r="G5447" s="261" t="s">
        <v>25561</v>
      </c>
      <c r="H5447" s="262" t="s">
        <v>11574</v>
      </c>
      <c r="I5447" s="263" t="s">
        <v>737</v>
      </c>
      <c r="J5447" s="264" t="s">
        <v>25560</v>
      </c>
      <c r="K5447" s="264" t="s">
        <v>25562</v>
      </c>
    </row>
    <row r="5448" spans="1:11" ht="25.5" x14ac:dyDescent="0.2">
      <c r="A5448" s="261">
        <v>87326</v>
      </c>
      <c r="B5448" s="262" t="s">
        <v>11575</v>
      </c>
      <c r="C5448" s="263" t="s">
        <v>737</v>
      </c>
      <c r="D5448" s="264" t="s">
        <v>25563</v>
      </c>
      <c r="F5448" s="266"/>
      <c r="G5448" s="261" t="s">
        <v>25564</v>
      </c>
      <c r="H5448" s="262" t="s">
        <v>11575</v>
      </c>
      <c r="I5448" s="263" t="s">
        <v>737</v>
      </c>
      <c r="J5448" s="264" t="s">
        <v>25563</v>
      </c>
      <c r="K5448" s="264" t="s">
        <v>25565</v>
      </c>
    </row>
    <row r="5449" spans="1:11" ht="38.25" x14ac:dyDescent="0.2">
      <c r="A5449" s="261">
        <v>87327</v>
      </c>
      <c r="B5449" s="262" t="s">
        <v>11576</v>
      </c>
      <c r="C5449" s="263" t="s">
        <v>737</v>
      </c>
      <c r="D5449" s="264" t="s">
        <v>25566</v>
      </c>
      <c r="F5449" s="266"/>
      <c r="G5449" s="261" t="s">
        <v>25567</v>
      </c>
      <c r="H5449" s="262" t="s">
        <v>11576</v>
      </c>
      <c r="I5449" s="263" t="s">
        <v>737</v>
      </c>
      <c r="J5449" s="264" t="s">
        <v>25566</v>
      </c>
      <c r="K5449" s="264" t="s">
        <v>25568</v>
      </c>
    </row>
    <row r="5450" spans="1:11" ht="38.25" x14ac:dyDescent="0.2">
      <c r="A5450" s="261">
        <v>87328</v>
      </c>
      <c r="B5450" s="262" t="s">
        <v>11577</v>
      </c>
      <c r="C5450" s="263" t="s">
        <v>737</v>
      </c>
      <c r="D5450" s="264" t="s">
        <v>25569</v>
      </c>
      <c r="F5450" s="266"/>
      <c r="G5450" s="261" t="s">
        <v>25570</v>
      </c>
      <c r="H5450" s="262" t="s">
        <v>11577</v>
      </c>
      <c r="I5450" s="263" t="s">
        <v>737</v>
      </c>
      <c r="J5450" s="264" t="s">
        <v>25569</v>
      </c>
      <c r="K5450" s="264" t="s">
        <v>15272</v>
      </c>
    </row>
    <row r="5451" spans="1:11" ht="38.25" x14ac:dyDescent="0.2">
      <c r="A5451" s="261">
        <v>87329</v>
      </c>
      <c r="B5451" s="262" t="s">
        <v>11578</v>
      </c>
      <c r="C5451" s="263" t="s">
        <v>737</v>
      </c>
      <c r="D5451" s="264" t="s">
        <v>20276</v>
      </c>
      <c r="F5451" s="266"/>
      <c r="G5451" s="267" t="s">
        <v>25571</v>
      </c>
      <c r="H5451" s="262" t="s">
        <v>11578</v>
      </c>
      <c r="I5451" s="263" t="s">
        <v>737</v>
      </c>
      <c r="J5451" s="264" t="s">
        <v>20276</v>
      </c>
      <c r="K5451" s="264" t="s">
        <v>13014</v>
      </c>
    </row>
    <row r="5452" spans="1:11" ht="38.25" x14ac:dyDescent="0.2">
      <c r="A5452" s="261">
        <v>87330</v>
      </c>
      <c r="B5452" s="262" t="s">
        <v>11579</v>
      </c>
      <c r="C5452" s="263" t="s">
        <v>737</v>
      </c>
      <c r="D5452" s="264" t="s">
        <v>16424</v>
      </c>
      <c r="F5452" s="266"/>
      <c r="G5452" s="261" t="s">
        <v>25572</v>
      </c>
      <c r="H5452" s="262" t="s">
        <v>11579</v>
      </c>
      <c r="I5452" s="263" t="s">
        <v>737</v>
      </c>
      <c r="J5452" s="264" t="s">
        <v>16424</v>
      </c>
      <c r="K5452" s="264" t="s">
        <v>25573</v>
      </c>
    </row>
    <row r="5453" spans="1:11" ht="38.25" x14ac:dyDescent="0.2">
      <c r="A5453" s="261">
        <v>87331</v>
      </c>
      <c r="B5453" s="262" t="s">
        <v>11580</v>
      </c>
      <c r="C5453" s="263" t="s">
        <v>737</v>
      </c>
      <c r="D5453" s="264" t="s">
        <v>25574</v>
      </c>
      <c r="F5453" s="266"/>
      <c r="G5453" s="261" t="s">
        <v>25575</v>
      </c>
      <c r="H5453" s="262" t="s">
        <v>11580</v>
      </c>
      <c r="I5453" s="263" t="s">
        <v>737</v>
      </c>
      <c r="J5453" s="264" t="s">
        <v>25574</v>
      </c>
      <c r="K5453" s="264" t="s">
        <v>25576</v>
      </c>
    </row>
    <row r="5454" spans="1:11" ht="38.25" x14ac:dyDescent="0.2">
      <c r="A5454" s="261">
        <v>87332</v>
      </c>
      <c r="B5454" s="262" t="s">
        <v>11581</v>
      </c>
      <c r="C5454" s="263" t="s">
        <v>737</v>
      </c>
      <c r="D5454" s="264" t="s">
        <v>25577</v>
      </c>
      <c r="F5454" s="266"/>
      <c r="G5454" s="261" t="s">
        <v>25578</v>
      </c>
      <c r="H5454" s="262" t="s">
        <v>11581</v>
      </c>
      <c r="I5454" s="263" t="s">
        <v>737</v>
      </c>
      <c r="J5454" s="264" t="s">
        <v>25577</v>
      </c>
      <c r="K5454" s="264" t="s">
        <v>25579</v>
      </c>
    </row>
    <row r="5455" spans="1:11" ht="38.25" x14ac:dyDescent="0.2">
      <c r="A5455" s="261">
        <v>87333</v>
      </c>
      <c r="B5455" s="262" t="s">
        <v>11582</v>
      </c>
      <c r="C5455" s="263" t="s">
        <v>737</v>
      </c>
      <c r="D5455" s="264" t="s">
        <v>25580</v>
      </c>
      <c r="F5455" s="266"/>
      <c r="G5455" s="261" t="s">
        <v>25581</v>
      </c>
      <c r="H5455" s="262" t="s">
        <v>11582</v>
      </c>
      <c r="I5455" s="263" t="s">
        <v>737</v>
      </c>
      <c r="J5455" s="264" t="s">
        <v>25580</v>
      </c>
      <c r="K5455" s="264" t="s">
        <v>25582</v>
      </c>
    </row>
    <row r="5456" spans="1:11" ht="38.25" x14ac:dyDescent="0.2">
      <c r="A5456" s="261">
        <v>87334</v>
      </c>
      <c r="B5456" s="262" t="s">
        <v>11583</v>
      </c>
      <c r="C5456" s="263" t="s">
        <v>737</v>
      </c>
      <c r="D5456" s="264" t="s">
        <v>25583</v>
      </c>
      <c r="F5456" s="266"/>
      <c r="G5456" s="261" t="s">
        <v>25584</v>
      </c>
      <c r="H5456" s="262" t="s">
        <v>11583</v>
      </c>
      <c r="I5456" s="263" t="s">
        <v>737</v>
      </c>
      <c r="J5456" s="264" t="s">
        <v>25583</v>
      </c>
      <c r="K5456" s="264" t="s">
        <v>25585</v>
      </c>
    </row>
    <row r="5457" spans="1:11" ht="38.25" x14ac:dyDescent="0.2">
      <c r="A5457" s="261">
        <v>87335</v>
      </c>
      <c r="B5457" s="262" t="s">
        <v>11584</v>
      </c>
      <c r="C5457" s="263" t="s">
        <v>737</v>
      </c>
      <c r="D5457" s="264" t="s">
        <v>25586</v>
      </c>
      <c r="F5457" s="266"/>
      <c r="G5457" s="261" t="s">
        <v>25587</v>
      </c>
      <c r="H5457" s="262" t="s">
        <v>11584</v>
      </c>
      <c r="I5457" s="263" t="s">
        <v>737</v>
      </c>
      <c r="J5457" s="264" t="s">
        <v>25586</v>
      </c>
      <c r="K5457" s="264" t="s">
        <v>25588</v>
      </c>
    </row>
    <row r="5458" spans="1:11" ht="38.25" x14ac:dyDescent="0.2">
      <c r="A5458" s="261">
        <v>87336</v>
      </c>
      <c r="B5458" s="262" t="s">
        <v>11585</v>
      </c>
      <c r="C5458" s="263" t="s">
        <v>737</v>
      </c>
      <c r="D5458" s="264" t="s">
        <v>14367</v>
      </c>
      <c r="F5458" s="266"/>
      <c r="G5458" s="261" t="s">
        <v>25589</v>
      </c>
      <c r="H5458" s="262" t="s">
        <v>11585</v>
      </c>
      <c r="I5458" s="263" t="s">
        <v>737</v>
      </c>
      <c r="J5458" s="264" t="s">
        <v>14367</v>
      </c>
      <c r="K5458" s="264" t="s">
        <v>25590</v>
      </c>
    </row>
    <row r="5459" spans="1:11" ht="38.25" x14ac:dyDescent="0.2">
      <c r="A5459" s="261">
        <v>87337</v>
      </c>
      <c r="B5459" s="262" t="s">
        <v>11586</v>
      </c>
      <c r="C5459" s="263" t="s">
        <v>737</v>
      </c>
      <c r="D5459" s="264" t="s">
        <v>25591</v>
      </c>
      <c r="F5459" s="266"/>
      <c r="G5459" s="267" t="s">
        <v>25592</v>
      </c>
      <c r="H5459" s="262" t="s">
        <v>11586</v>
      </c>
      <c r="I5459" s="263" t="s">
        <v>737</v>
      </c>
      <c r="J5459" s="264" t="s">
        <v>25591</v>
      </c>
      <c r="K5459" s="264" t="s">
        <v>25593</v>
      </c>
    </row>
    <row r="5460" spans="1:11" ht="38.25" x14ac:dyDescent="0.2">
      <c r="A5460" s="261">
        <v>87338</v>
      </c>
      <c r="B5460" s="262" t="s">
        <v>11587</v>
      </c>
      <c r="C5460" s="263" t="s">
        <v>737</v>
      </c>
      <c r="D5460" s="264" t="s">
        <v>25594</v>
      </c>
      <c r="F5460" s="266"/>
      <c r="G5460" s="261" t="s">
        <v>25595</v>
      </c>
      <c r="H5460" s="262" t="s">
        <v>11587</v>
      </c>
      <c r="I5460" s="263" t="s">
        <v>737</v>
      </c>
      <c r="J5460" s="264" t="s">
        <v>25594</v>
      </c>
      <c r="K5460" s="264" t="s">
        <v>25596</v>
      </c>
    </row>
    <row r="5461" spans="1:11" ht="25.5" x14ac:dyDescent="0.2">
      <c r="A5461" s="261">
        <v>87339</v>
      </c>
      <c r="B5461" s="262" t="s">
        <v>11588</v>
      </c>
      <c r="C5461" s="263" t="s">
        <v>737</v>
      </c>
      <c r="D5461" s="264" t="s">
        <v>25597</v>
      </c>
      <c r="F5461" s="266"/>
      <c r="G5461" s="261" t="s">
        <v>25598</v>
      </c>
      <c r="H5461" s="262" t="s">
        <v>11588</v>
      </c>
      <c r="I5461" s="263" t="s">
        <v>737</v>
      </c>
      <c r="J5461" s="264" t="s">
        <v>25597</v>
      </c>
      <c r="K5461" s="264" t="s">
        <v>25599</v>
      </c>
    </row>
    <row r="5462" spans="1:11" ht="25.5" x14ac:dyDescent="0.2">
      <c r="A5462" s="261">
        <v>87340</v>
      </c>
      <c r="B5462" s="262" t="s">
        <v>11589</v>
      </c>
      <c r="C5462" s="263" t="s">
        <v>737</v>
      </c>
      <c r="D5462" s="264" t="s">
        <v>25600</v>
      </c>
      <c r="F5462" s="266"/>
      <c r="G5462" s="261" t="s">
        <v>25601</v>
      </c>
      <c r="H5462" s="262" t="s">
        <v>11589</v>
      </c>
      <c r="I5462" s="263" t="s">
        <v>737</v>
      </c>
      <c r="J5462" s="264" t="s">
        <v>25600</v>
      </c>
      <c r="K5462" s="264" t="s">
        <v>25602</v>
      </c>
    </row>
    <row r="5463" spans="1:11" ht="25.5" x14ac:dyDescent="0.2">
      <c r="A5463" s="261">
        <v>87341</v>
      </c>
      <c r="B5463" s="262" t="s">
        <v>11590</v>
      </c>
      <c r="C5463" s="263" t="s">
        <v>737</v>
      </c>
      <c r="D5463" s="264" t="s">
        <v>25603</v>
      </c>
      <c r="F5463" s="266"/>
      <c r="G5463" s="261" t="s">
        <v>25604</v>
      </c>
      <c r="H5463" s="262" t="s">
        <v>11590</v>
      </c>
      <c r="I5463" s="263" t="s">
        <v>737</v>
      </c>
      <c r="J5463" s="264" t="s">
        <v>25603</v>
      </c>
      <c r="K5463" s="264" t="s">
        <v>25605</v>
      </c>
    </row>
    <row r="5464" spans="1:11" ht="25.5" x14ac:dyDescent="0.2">
      <c r="A5464" s="261">
        <v>87342</v>
      </c>
      <c r="B5464" s="262" t="s">
        <v>11591</v>
      </c>
      <c r="C5464" s="263" t="s">
        <v>737</v>
      </c>
      <c r="D5464" s="264" t="s">
        <v>25606</v>
      </c>
      <c r="F5464" s="266"/>
      <c r="G5464" s="261" t="s">
        <v>25607</v>
      </c>
      <c r="H5464" s="262" t="s">
        <v>11591</v>
      </c>
      <c r="I5464" s="263" t="s">
        <v>737</v>
      </c>
      <c r="J5464" s="264" t="s">
        <v>25606</v>
      </c>
      <c r="K5464" s="264" t="s">
        <v>25608</v>
      </c>
    </row>
    <row r="5465" spans="1:11" ht="25.5" x14ac:dyDescent="0.2">
      <c r="A5465" s="261">
        <v>87343</v>
      </c>
      <c r="B5465" s="262" t="s">
        <v>11592</v>
      </c>
      <c r="C5465" s="263" t="s">
        <v>737</v>
      </c>
      <c r="D5465" s="264" t="s">
        <v>14447</v>
      </c>
      <c r="F5465" s="266"/>
      <c r="G5465" s="261" t="s">
        <v>25609</v>
      </c>
      <c r="H5465" s="262" t="s">
        <v>11592</v>
      </c>
      <c r="I5465" s="263" t="s">
        <v>737</v>
      </c>
      <c r="J5465" s="264" t="s">
        <v>14447</v>
      </c>
      <c r="K5465" s="264" t="s">
        <v>25610</v>
      </c>
    </row>
    <row r="5466" spans="1:11" ht="25.5" x14ac:dyDescent="0.2">
      <c r="A5466" s="261">
        <v>87344</v>
      </c>
      <c r="B5466" s="262" t="s">
        <v>11593</v>
      </c>
      <c r="C5466" s="263" t="s">
        <v>737</v>
      </c>
      <c r="D5466" s="264" t="s">
        <v>25611</v>
      </c>
      <c r="F5466" s="266"/>
      <c r="G5466" s="261" t="s">
        <v>25612</v>
      </c>
      <c r="H5466" s="262" t="s">
        <v>11593</v>
      </c>
      <c r="I5466" s="263" t="s">
        <v>737</v>
      </c>
      <c r="J5466" s="264" t="s">
        <v>25611</v>
      </c>
      <c r="K5466" s="264" t="s">
        <v>25613</v>
      </c>
    </row>
    <row r="5467" spans="1:11" ht="25.5" x14ac:dyDescent="0.2">
      <c r="A5467" s="261">
        <v>87345</v>
      </c>
      <c r="B5467" s="262" t="s">
        <v>11594</v>
      </c>
      <c r="C5467" s="263" t="s">
        <v>737</v>
      </c>
      <c r="D5467" s="264" t="s">
        <v>25614</v>
      </c>
      <c r="F5467" s="266"/>
      <c r="G5467" s="261" t="s">
        <v>25615</v>
      </c>
      <c r="H5467" s="262" t="s">
        <v>11594</v>
      </c>
      <c r="I5467" s="263" t="s">
        <v>737</v>
      </c>
      <c r="J5467" s="264" t="s">
        <v>25614</v>
      </c>
      <c r="K5467" s="264" t="s">
        <v>25616</v>
      </c>
    </row>
    <row r="5468" spans="1:11" ht="25.5" x14ac:dyDescent="0.2">
      <c r="A5468" s="261">
        <v>87346</v>
      </c>
      <c r="B5468" s="262" t="s">
        <v>11595</v>
      </c>
      <c r="C5468" s="263" t="s">
        <v>737</v>
      </c>
      <c r="D5468" s="264" t="s">
        <v>25617</v>
      </c>
      <c r="F5468" s="266"/>
      <c r="G5468" s="261" t="s">
        <v>25618</v>
      </c>
      <c r="H5468" s="262" t="s">
        <v>11595</v>
      </c>
      <c r="I5468" s="263" t="s">
        <v>737</v>
      </c>
      <c r="J5468" s="264" t="s">
        <v>25617</v>
      </c>
      <c r="K5468" s="264" t="s">
        <v>25619</v>
      </c>
    </row>
    <row r="5469" spans="1:11" ht="25.5" x14ac:dyDescent="0.2">
      <c r="A5469" s="261">
        <v>87347</v>
      </c>
      <c r="B5469" s="262" t="s">
        <v>11596</v>
      </c>
      <c r="C5469" s="263" t="s">
        <v>737</v>
      </c>
      <c r="D5469" s="264" t="s">
        <v>25620</v>
      </c>
      <c r="F5469" s="266"/>
      <c r="G5469" s="261" t="s">
        <v>25621</v>
      </c>
      <c r="H5469" s="262" t="s">
        <v>11596</v>
      </c>
      <c r="I5469" s="263" t="s">
        <v>737</v>
      </c>
      <c r="J5469" s="264" t="s">
        <v>25620</v>
      </c>
      <c r="K5469" s="264" t="s">
        <v>25622</v>
      </c>
    </row>
    <row r="5470" spans="1:11" ht="25.5" x14ac:dyDescent="0.2">
      <c r="A5470" s="261">
        <v>87348</v>
      </c>
      <c r="B5470" s="262" t="s">
        <v>11597</v>
      </c>
      <c r="C5470" s="263" t="s">
        <v>737</v>
      </c>
      <c r="D5470" s="264" t="s">
        <v>25623</v>
      </c>
      <c r="F5470" s="266"/>
      <c r="G5470" s="261" t="s">
        <v>25624</v>
      </c>
      <c r="H5470" s="262" t="s">
        <v>11597</v>
      </c>
      <c r="I5470" s="263" t="s">
        <v>737</v>
      </c>
      <c r="J5470" s="264" t="s">
        <v>25623</v>
      </c>
      <c r="K5470" s="264" t="s">
        <v>25625</v>
      </c>
    </row>
    <row r="5471" spans="1:11" ht="25.5" x14ac:dyDescent="0.2">
      <c r="A5471" s="261">
        <v>87349</v>
      </c>
      <c r="B5471" s="262" t="s">
        <v>11598</v>
      </c>
      <c r="C5471" s="263" t="s">
        <v>737</v>
      </c>
      <c r="D5471" s="264" t="s">
        <v>25626</v>
      </c>
      <c r="F5471" s="266"/>
      <c r="G5471" s="261" t="s">
        <v>25627</v>
      </c>
      <c r="H5471" s="262" t="s">
        <v>11598</v>
      </c>
      <c r="I5471" s="263" t="s">
        <v>737</v>
      </c>
      <c r="J5471" s="264" t="s">
        <v>25626</v>
      </c>
      <c r="K5471" s="264" t="s">
        <v>25628</v>
      </c>
    </row>
    <row r="5472" spans="1:11" ht="25.5" x14ac:dyDescent="0.2">
      <c r="A5472" s="261">
        <v>87350</v>
      </c>
      <c r="B5472" s="262" t="s">
        <v>11599</v>
      </c>
      <c r="C5472" s="263" t="s">
        <v>737</v>
      </c>
      <c r="D5472" s="264" t="s">
        <v>25629</v>
      </c>
      <c r="F5472" s="266"/>
      <c r="G5472" s="261" t="s">
        <v>25630</v>
      </c>
      <c r="H5472" s="262" t="s">
        <v>11599</v>
      </c>
      <c r="I5472" s="263" t="s">
        <v>737</v>
      </c>
      <c r="J5472" s="264" t="s">
        <v>25629</v>
      </c>
      <c r="K5472" s="264" t="s">
        <v>13894</v>
      </c>
    </row>
    <row r="5473" spans="1:11" ht="25.5" x14ac:dyDescent="0.2">
      <c r="A5473" s="261">
        <v>87351</v>
      </c>
      <c r="B5473" s="262" t="s">
        <v>11600</v>
      </c>
      <c r="C5473" s="263" t="s">
        <v>737</v>
      </c>
      <c r="D5473" s="264" t="s">
        <v>25631</v>
      </c>
      <c r="F5473" s="266"/>
      <c r="G5473" s="267" t="s">
        <v>25632</v>
      </c>
      <c r="H5473" s="262" t="s">
        <v>11600</v>
      </c>
      <c r="I5473" s="263" t="s">
        <v>737</v>
      </c>
      <c r="J5473" s="264" t="s">
        <v>25631</v>
      </c>
      <c r="K5473" s="264" t="s">
        <v>25633</v>
      </c>
    </row>
    <row r="5474" spans="1:11" ht="25.5" x14ac:dyDescent="0.2">
      <c r="A5474" s="261">
        <v>87352</v>
      </c>
      <c r="B5474" s="262" t="s">
        <v>11601</v>
      </c>
      <c r="C5474" s="263" t="s">
        <v>737</v>
      </c>
      <c r="D5474" s="264" t="s">
        <v>25634</v>
      </c>
      <c r="F5474" s="266"/>
      <c r="G5474" s="261" t="s">
        <v>25635</v>
      </c>
      <c r="H5474" s="262" t="s">
        <v>11601</v>
      </c>
      <c r="I5474" s="263" t="s">
        <v>737</v>
      </c>
      <c r="J5474" s="264" t="s">
        <v>25634</v>
      </c>
      <c r="K5474" s="264" t="s">
        <v>25636</v>
      </c>
    </row>
    <row r="5475" spans="1:11" ht="25.5" x14ac:dyDescent="0.2">
      <c r="A5475" s="261">
        <v>87353</v>
      </c>
      <c r="B5475" s="262" t="s">
        <v>11602</v>
      </c>
      <c r="C5475" s="263" t="s">
        <v>737</v>
      </c>
      <c r="D5475" s="264" t="s">
        <v>25637</v>
      </c>
      <c r="F5475" s="266"/>
      <c r="G5475" s="261" t="s">
        <v>25638</v>
      </c>
      <c r="H5475" s="262" t="s">
        <v>11602</v>
      </c>
      <c r="I5475" s="263" t="s">
        <v>737</v>
      </c>
      <c r="J5475" s="264" t="s">
        <v>25637</v>
      </c>
      <c r="K5475" s="264" t="s">
        <v>25639</v>
      </c>
    </row>
    <row r="5476" spans="1:11" ht="25.5" x14ac:dyDescent="0.2">
      <c r="A5476" s="261">
        <v>87354</v>
      </c>
      <c r="B5476" s="262" t="s">
        <v>11603</v>
      </c>
      <c r="C5476" s="263" t="s">
        <v>737</v>
      </c>
      <c r="D5476" s="264" t="s">
        <v>25640</v>
      </c>
      <c r="F5476" s="266"/>
      <c r="G5476" s="261" t="s">
        <v>25641</v>
      </c>
      <c r="H5476" s="262" t="s">
        <v>11603</v>
      </c>
      <c r="I5476" s="263" t="s">
        <v>737</v>
      </c>
      <c r="J5476" s="264" t="s">
        <v>25640</v>
      </c>
      <c r="K5476" s="264" t="s">
        <v>25642</v>
      </c>
    </row>
    <row r="5477" spans="1:11" ht="25.5" x14ac:dyDescent="0.2">
      <c r="A5477" s="261">
        <v>87355</v>
      </c>
      <c r="B5477" s="262" t="s">
        <v>11604</v>
      </c>
      <c r="C5477" s="263" t="s">
        <v>737</v>
      </c>
      <c r="D5477" s="264" t="s">
        <v>25643</v>
      </c>
      <c r="F5477" s="266"/>
      <c r="G5477" s="261" t="s">
        <v>25644</v>
      </c>
      <c r="H5477" s="262" t="s">
        <v>11604</v>
      </c>
      <c r="I5477" s="263" t="s">
        <v>737</v>
      </c>
      <c r="J5477" s="264" t="s">
        <v>25643</v>
      </c>
      <c r="K5477" s="264" t="s">
        <v>25645</v>
      </c>
    </row>
    <row r="5478" spans="1:11" ht="25.5" x14ac:dyDescent="0.2">
      <c r="A5478" s="261">
        <v>87356</v>
      </c>
      <c r="B5478" s="262" t="s">
        <v>11605</v>
      </c>
      <c r="C5478" s="263" t="s">
        <v>737</v>
      </c>
      <c r="D5478" s="264" t="s">
        <v>25646</v>
      </c>
      <c r="F5478" s="266"/>
      <c r="G5478" s="261" t="s">
        <v>25647</v>
      </c>
      <c r="H5478" s="262" t="s">
        <v>11605</v>
      </c>
      <c r="I5478" s="263" t="s">
        <v>737</v>
      </c>
      <c r="J5478" s="264" t="s">
        <v>25646</v>
      </c>
      <c r="K5478" s="264" t="s">
        <v>25648</v>
      </c>
    </row>
    <row r="5479" spans="1:11" ht="25.5" x14ac:dyDescent="0.2">
      <c r="A5479" s="261">
        <v>87357</v>
      </c>
      <c r="B5479" s="262" t="s">
        <v>11606</v>
      </c>
      <c r="C5479" s="263" t="s">
        <v>737</v>
      </c>
      <c r="D5479" s="264" t="s">
        <v>25649</v>
      </c>
      <c r="F5479" s="266"/>
      <c r="G5479" s="261" t="s">
        <v>25650</v>
      </c>
      <c r="H5479" s="262" t="s">
        <v>11606</v>
      </c>
      <c r="I5479" s="263" t="s">
        <v>737</v>
      </c>
      <c r="J5479" s="264" t="s">
        <v>25649</v>
      </c>
      <c r="K5479" s="264" t="s">
        <v>25651</v>
      </c>
    </row>
    <row r="5480" spans="1:11" ht="38.25" x14ac:dyDescent="0.2">
      <c r="A5480" s="261">
        <v>87358</v>
      </c>
      <c r="B5480" s="262" t="s">
        <v>11607</v>
      </c>
      <c r="C5480" s="263" t="s">
        <v>737</v>
      </c>
      <c r="D5480" s="264" t="s">
        <v>25652</v>
      </c>
      <c r="F5480" s="266"/>
      <c r="G5480" s="261" t="s">
        <v>25653</v>
      </c>
      <c r="H5480" s="262" t="s">
        <v>11607</v>
      </c>
      <c r="I5480" s="263" t="s">
        <v>737</v>
      </c>
      <c r="J5480" s="264" t="s">
        <v>25652</v>
      </c>
      <c r="K5480" s="264" t="s">
        <v>25654</v>
      </c>
    </row>
    <row r="5481" spans="1:11" ht="38.25" x14ac:dyDescent="0.2">
      <c r="A5481" s="261">
        <v>87359</v>
      </c>
      <c r="B5481" s="262" t="s">
        <v>11608</v>
      </c>
      <c r="C5481" s="263" t="s">
        <v>737</v>
      </c>
      <c r="D5481" s="264" t="s">
        <v>25655</v>
      </c>
      <c r="F5481" s="266"/>
      <c r="G5481" s="261" t="s">
        <v>25656</v>
      </c>
      <c r="H5481" s="262" t="s">
        <v>11608</v>
      </c>
      <c r="I5481" s="263" t="s">
        <v>737</v>
      </c>
      <c r="J5481" s="264" t="s">
        <v>25655</v>
      </c>
      <c r="K5481" s="264" t="s">
        <v>25657</v>
      </c>
    </row>
    <row r="5482" spans="1:11" ht="38.25" x14ac:dyDescent="0.2">
      <c r="A5482" s="261">
        <v>87360</v>
      </c>
      <c r="B5482" s="262" t="s">
        <v>11609</v>
      </c>
      <c r="C5482" s="263" t="s">
        <v>737</v>
      </c>
      <c r="D5482" s="264" t="s">
        <v>25658</v>
      </c>
      <c r="F5482" s="266"/>
      <c r="G5482" s="261" t="s">
        <v>25659</v>
      </c>
      <c r="H5482" s="262" t="s">
        <v>11609</v>
      </c>
      <c r="I5482" s="263" t="s">
        <v>737</v>
      </c>
      <c r="J5482" s="264" t="s">
        <v>25658</v>
      </c>
      <c r="K5482" s="264" t="s">
        <v>25660</v>
      </c>
    </row>
    <row r="5483" spans="1:11" ht="38.25" x14ac:dyDescent="0.2">
      <c r="A5483" s="261">
        <v>87361</v>
      </c>
      <c r="B5483" s="262" t="s">
        <v>11610</v>
      </c>
      <c r="C5483" s="263" t="s">
        <v>737</v>
      </c>
      <c r="D5483" s="264" t="s">
        <v>25661</v>
      </c>
      <c r="F5483" s="266"/>
      <c r="G5483" s="261" t="s">
        <v>25662</v>
      </c>
      <c r="H5483" s="262" t="s">
        <v>11610</v>
      </c>
      <c r="I5483" s="263" t="s">
        <v>737</v>
      </c>
      <c r="J5483" s="264" t="s">
        <v>25661</v>
      </c>
      <c r="K5483" s="264" t="s">
        <v>25663</v>
      </c>
    </row>
    <row r="5484" spans="1:11" ht="38.25" x14ac:dyDescent="0.2">
      <c r="A5484" s="261">
        <v>87362</v>
      </c>
      <c r="B5484" s="262" t="s">
        <v>11611</v>
      </c>
      <c r="C5484" s="263" t="s">
        <v>737</v>
      </c>
      <c r="D5484" s="264" t="s">
        <v>25664</v>
      </c>
      <c r="F5484" s="266"/>
      <c r="G5484" s="261" t="s">
        <v>25665</v>
      </c>
      <c r="H5484" s="262" t="s">
        <v>11611</v>
      </c>
      <c r="I5484" s="263" t="s">
        <v>737</v>
      </c>
      <c r="J5484" s="264" t="s">
        <v>25664</v>
      </c>
      <c r="K5484" s="264" t="s">
        <v>25666</v>
      </c>
    </row>
    <row r="5485" spans="1:11" ht="38.25" x14ac:dyDescent="0.2">
      <c r="A5485" s="261">
        <v>87363</v>
      </c>
      <c r="B5485" s="262" t="s">
        <v>11612</v>
      </c>
      <c r="C5485" s="263" t="s">
        <v>737</v>
      </c>
      <c r="D5485" s="264" t="s">
        <v>25667</v>
      </c>
      <c r="F5485" s="266"/>
      <c r="G5485" s="261" t="s">
        <v>25668</v>
      </c>
      <c r="H5485" s="262" t="s">
        <v>11612</v>
      </c>
      <c r="I5485" s="263" t="s">
        <v>737</v>
      </c>
      <c r="J5485" s="264" t="s">
        <v>25667</v>
      </c>
      <c r="K5485" s="264" t="s">
        <v>25669</v>
      </c>
    </row>
    <row r="5486" spans="1:11" ht="38.25" x14ac:dyDescent="0.2">
      <c r="A5486" s="261">
        <v>87364</v>
      </c>
      <c r="B5486" s="262" t="s">
        <v>11613</v>
      </c>
      <c r="C5486" s="263" t="s">
        <v>737</v>
      </c>
      <c r="D5486" s="264" t="s">
        <v>25670</v>
      </c>
      <c r="F5486" s="266"/>
      <c r="G5486" s="261" t="s">
        <v>25671</v>
      </c>
      <c r="H5486" s="262" t="s">
        <v>11613</v>
      </c>
      <c r="I5486" s="263" t="s">
        <v>737</v>
      </c>
      <c r="J5486" s="264" t="s">
        <v>25670</v>
      </c>
      <c r="K5486" s="264" t="s">
        <v>25672</v>
      </c>
    </row>
    <row r="5487" spans="1:11" ht="25.5" x14ac:dyDescent="0.2">
      <c r="A5487" s="261">
        <v>87365</v>
      </c>
      <c r="B5487" s="262" t="s">
        <v>11614</v>
      </c>
      <c r="C5487" s="263" t="s">
        <v>737</v>
      </c>
      <c r="D5487" s="264" t="s">
        <v>25673</v>
      </c>
      <c r="F5487" s="266"/>
      <c r="G5487" s="261" t="s">
        <v>25674</v>
      </c>
      <c r="H5487" s="262" t="s">
        <v>11614</v>
      </c>
      <c r="I5487" s="263" t="s">
        <v>737</v>
      </c>
      <c r="J5487" s="264" t="s">
        <v>25673</v>
      </c>
      <c r="K5487" s="264" t="s">
        <v>25675</v>
      </c>
    </row>
    <row r="5488" spans="1:11" ht="25.5" x14ac:dyDescent="0.2">
      <c r="A5488" s="261">
        <v>87366</v>
      </c>
      <c r="B5488" s="262" t="s">
        <v>11615</v>
      </c>
      <c r="C5488" s="263" t="s">
        <v>737</v>
      </c>
      <c r="D5488" s="264" t="s">
        <v>25676</v>
      </c>
      <c r="F5488" s="266"/>
      <c r="G5488" s="261" t="s">
        <v>25677</v>
      </c>
      <c r="H5488" s="262" t="s">
        <v>11615</v>
      </c>
      <c r="I5488" s="263" t="s">
        <v>737</v>
      </c>
      <c r="J5488" s="264" t="s">
        <v>25676</v>
      </c>
      <c r="K5488" s="264" t="s">
        <v>25678</v>
      </c>
    </row>
    <row r="5489" spans="1:11" ht="25.5" x14ac:dyDescent="0.2">
      <c r="A5489" s="261">
        <v>87367</v>
      </c>
      <c r="B5489" s="262" t="s">
        <v>11616</v>
      </c>
      <c r="C5489" s="263" t="s">
        <v>737</v>
      </c>
      <c r="D5489" s="264" t="s">
        <v>25679</v>
      </c>
      <c r="F5489" s="266"/>
      <c r="G5489" s="261" t="s">
        <v>25680</v>
      </c>
      <c r="H5489" s="262" t="s">
        <v>11616</v>
      </c>
      <c r="I5489" s="263" t="s">
        <v>737</v>
      </c>
      <c r="J5489" s="264" t="s">
        <v>25679</v>
      </c>
      <c r="K5489" s="264" t="s">
        <v>25681</v>
      </c>
    </row>
    <row r="5490" spans="1:11" ht="25.5" x14ac:dyDescent="0.2">
      <c r="A5490" s="261">
        <v>87368</v>
      </c>
      <c r="B5490" s="262" t="s">
        <v>11617</v>
      </c>
      <c r="C5490" s="263" t="s">
        <v>737</v>
      </c>
      <c r="D5490" s="264" t="s">
        <v>25682</v>
      </c>
      <c r="F5490" s="266"/>
      <c r="G5490" s="261" t="s">
        <v>25683</v>
      </c>
      <c r="H5490" s="262" t="s">
        <v>11617</v>
      </c>
      <c r="I5490" s="263" t="s">
        <v>737</v>
      </c>
      <c r="J5490" s="264" t="s">
        <v>25682</v>
      </c>
      <c r="K5490" s="264" t="s">
        <v>25684</v>
      </c>
    </row>
    <row r="5491" spans="1:11" ht="25.5" x14ac:dyDescent="0.2">
      <c r="A5491" s="261">
        <v>87369</v>
      </c>
      <c r="B5491" s="262" t="s">
        <v>11618</v>
      </c>
      <c r="C5491" s="263" t="s">
        <v>737</v>
      </c>
      <c r="D5491" s="264" t="s">
        <v>25685</v>
      </c>
      <c r="F5491" s="266"/>
      <c r="G5491" s="261" t="s">
        <v>25686</v>
      </c>
      <c r="H5491" s="262" t="s">
        <v>11618</v>
      </c>
      <c r="I5491" s="263" t="s">
        <v>737</v>
      </c>
      <c r="J5491" s="264" t="s">
        <v>25685</v>
      </c>
      <c r="K5491" s="264" t="s">
        <v>18314</v>
      </c>
    </row>
    <row r="5492" spans="1:11" ht="25.5" x14ac:dyDescent="0.2">
      <c r="A5492" s="261">
        <v>87370</v>
      </c>
      <c r="B5492" s="262" t="s">
        <v>11619</v>
      </c>
      <c r="C5492" s="263" t="s">
        <v>737</v>
      </c>
      <c r="D5492" s="264" t="s">
        <v>25687</v>
      </c>
      <c r="F5492" s="266"/>
      <c r="G5492" s="261" t="s">
        <v>25688</v>
      </c>
      <c r="H5492" s="262" t="s">
        <v>11619</v>
      </c>
      <c r="I5492" s="263" t="s">
        <v>737</v>
      </c>
      <c r="J5492" s="264" t="s">
        <v>25687</v>
      </c>
      <c r="K5492" s="264" t="s">
        <v>25689</v>
      </c>
    </row>
    <row r="5493" spans="1:11" ht="25.5" x14ac:dyDescent="0.2">
      <c r="A5493" s="261">
        <v>87371</v>
      </c>
      <c r="B5493" s="262" t="s">
        <v>11620</v>
      </c>
      <c r="C5493" s="263" t="s">
        <v>737</v>
      </c>
      <c r="D5493" s="264" t="s">
        <v>25690</v>
      </c>
      <c r="F5493" s="266"/>
      <c r="G5493" s="261" t="s">
        <v>25691</v>
      </c>
      <c r="H5493" s="262" t="s">
        <v>11620</v>
      </c>
      <c r="I5493" s="263" t="s">
        <v>737</v>
      </c>
      <c r="J5493" s="264" t="s">
        <v>25690</v>
      </c>
      <c r="K5493" s="264" t="s">
        <v>25692</v>
      </c>
    </row>
    <row r="5494" spans="1:11" ht="12.75" x14ac:dyDescent="0.2">
      <c r="A5494" s="261">
        <v>87372</v>
      </c>
      <c r="B5494" s="262" t="s">
        <v>11621</v>
      </c>
      <c r="C5494" s="263" t="s">
        <v>737</v>
      </c>
      <c r="D5494" s="264" t="s">
        <v>13890</v>
      </c>
      <c r="F5494" s="266"/>
      <c r="G5494" s="261" t="s">
        <v>25693</v>
      </c>
      <c r="H5494" s="262" t="s">
        <v>11621</v>
      </c>
      <c r="I5494" s="263" t="s">
        <v>737</v>
      </c>
      <c r="J5494" s="264" t="s">
        <v>13890</v>
      </c>
      <c r="K5494" s="264" t="s">
        <v>25694</v>
      </c>
    </row>
    <row r="5495" spans="1:11" ht="12.75" x14ac:dyDescent="0.2">
      <c r="A5495" s="261">
        <v>87373</v>
      </c>
      <c r="B5495" s="262" t="s">
        <v>11622</v>
      </c>
      <c r="C5495" s="263" t="s">
        <v>737</v>
      </c>
      <c r="D5495" s="264" t="s">
        <v>25695</v>
      </c>
      <c r="F5495" s="266"/>
      <c r="G5495" s="261" t="s">
        <v>25696</v>
      </c>
      <c r="H5495" s="262" t="s">
        <v>11622</v>
      </c>
      <c r="I5495" s="263" t="s">
        <v>737</v>
      </c>
      <c r="J5495" s="264" t="s">
        <v>25695</v>
      </c>
      <c r="K5495" s="264" t="s">
        <v>25697</v>
      </c>
    </row>
    <row r="5496" spans="1:11" ht="12.75" x14ac:dyDescent="0.2">
      <c r="A5496" s="261">
        <v>87374</v>
      </c>
      <c r="B5496" s="262" t="s">
        <v>11623</v>
      </c>
      <c r="C5496" s="263" t="s">
        <v>737</v>
      </c>
      <c r="D5496" s="264" t="s">
        <v>25698</v>
      </c>
      <c r="F5496" s="266"/>
      <c r="G5496" s="261" t="s">
        <v>25699</v>
      </c>
      <c r="H5496" s="262" t="s">
        <v>11623</v>
      </c>
      <c r="I5496" s="263" t="s">
        <v>737</v>
      </c>
      <c r="J5496" s="264" t="s">
        <v>25698</v>
      </c>
      <c r="K5496" s="264" t="s">
        <v>25700</v>
      </c>
    </row>
    <row r="5497" spans="1:11" ht="12.75" x14ac:dyDescent="0.2">
      <c r="A5497" s="261">
        <v>87375</v>
      </c>
      <c r="B5497" s="262" t="s">
        <v>11624</v>
      </c>
      <c r="C5497" s="263" t="s">
        <v>737</v>
      </c>
      <c r="D5497" s="264" t="s">
        <v>25701</v>
      </c>
      <c r="F5497" s="266"/>
      <c r="G5497" s="261" t="s">
        <v>25702</v>
      </c>
      <c r="H5497" s="262" t="s">
        <v>11624</v>
      </c>
      <c r="I5497" s="263" t="s">
        <v>737</v>
      </c>
      <c r="J5497" s="264" t="s">
        <v>25701</v>
      </c>
      <c r="K5497" s="264" t="s">
        <v>25703</v>
      </c>
    </row>
    <row r="5498" spans="1:11" ht="25.5" x14ac:dyDescent="0.2">
      <c r="A5498" s="261">
        <v>87376</v>
      </c>
      <c r="B5498" s="262" t="s">
        <v>11625</v>
      </c>
      <c r="C5498" s="263" t="s">
        <v>737</v>
      </c>
      <c r="D5498" s="264" t="s">
        <v>25704</v>
      </c>
      <c r="F5498" s="266"/>
      <c r="G5498" s="261" t="s">
        <v>25705</v>
      </c>
      <c r="H5498" s="262" t="s">
        <v>11625</v>
      </c>
      <c r="I5498" s="263" t="s">
        <v>737</v>
      </c>
      <c r="J5498" s="264" t="s">
        <v>25704</v>
      </c>
      <c r="K5498" s="264" t="s">
        <v>25706</v>
      </c>
    </row>
    <row r="5499" spans="1:11" ht="25.5" x14ac:dyDescent="0.2">
      <c r="A5499" s="261">
        <v>87377</v>
      </c>
      <c r="B5499" s="262" t="s">
        <v>11626</v>
      </c>
      <c r="C5499" s="263" t="s">
        <v>737</v>
      </c>
      <c r="D5499" s="264" t="s">
        <v>25707</v>
      </c>
      <c r="F5499" s="266"/>
      <c r="G5499" s="261" t="s">
        <v>25708</v>
      </c>
      <c r="H5499" s="262" t="s">
        <v>11626</v>
      </c>
      <c r="I5499" s="263" t="s">
        <v>737</v>
      </c>
      <c r="J5499" s="264" t="s">
        <v>25707</v>
      </c>
      <c r="K5499" s="264" t="s">
        <v>25709</v>
      </c>
    </row>
    <row r="5500" spans="1:11" ht="25.5" x14ac:dyDescent="0.2">
      <c r="A5500" s="261">
        <v>87378</v>
      </c>
      <c r="B5500" s="262" t="s">
        <v>11627</v>
      </c>
      <c r="C5500" s="263" t="s">
        <v>737</v>
      </c>
      <c r="D5500" s="264" t="s">
        <v>25710</v>
      </c>
      <c r="F5500" s="266"/>
      <c r="G5500" s="261" t="s">
        <v>25711</v>
      </c>
      <c r="H5500" s="262" t="s">
        <v>11627</v>
      </c>
      <c r="I5500" s="263" t="s">
        <v>737</v>
      </c>
      <c r="J5500" s="264" t="s">
        <v>25710</v>
      </c>
      <c r="K5500" s="264" t="s">
        <v>25712</v>
      </c>
    </row>
    <row r="5501" spans="1:11" ht="25.5" x14ac:dyDescent="0.2">
      <c r="A5501" s="261">
        <v>87379</v>
      </c>
      <c r="B5501" s="262" t="s">
        <v>11628</v>
      </c>
      <c r="C5501" s="263" t="s">
        <v>737</v>
      </c>
      <c r="D5501" s="264" t="s">
        <v>25713</v>
      </c>
      <c r="F5501" s="266"/>
      <c r="G5501" s="261" t="s">
        <v>25714</v>
      </c>
      <c r="H5501" s="262" t="s">
        <v>11628</v>
      </c>
      <c r="I5501" s="263" t="s">
        <v>737</v>
      </c>
      <c r="J5501" s="264" t="s">
        <v>25713</v>
      </c>
      <c r="K5501" s="264" t="s">
        <v>25715</v>
      </c>
    </row>
    <row r="5502" spans="1:11" ht="25.5" x14ac:dyDescent="0.2">
      <c r="A5502" s="261">
        <v>87380</v>
      </c>
      <c r="B5502" s="262" t="s">
        <v>11629</v>
      </c>
      <c r="C5502" s="263" t="s">
        <v>737</v>
      </c>
      <c r="D5502" s="264" t="s">
        <v>25716</v>
      </c>
      <c r="F5502" s="266"/>
      <c r="G5502" s="261" t="s">
        <v>25717</v>
      </c>
      <c r="H5502" s="262" t="s">
        <v>11629</v>
      </c>
      <c r="I5502" s="263" t="s">
        <v>737</v>
      </c>
      <c r="J5502" s="264" t="s">
        <v>25716</v>
      </c>
      <c r="K5502" s="264" t="s">
        <v>25718</v>
      </c>
    </row>
    <row r="5503" spans="1:11" ht="25.5" x14ac:dyDescent="0.2">
      <c r="A5503" s="261">
        <v>87381</v>
      </c>
      <c r="B5503" s="262" t="s">
        <v>11630</v>
      </c>
      <c r="C5503" s="263" t="s">
        <v>737</v>
      </c>
      <c r="D5503" s="264" t="s">
        <v>25719</v>
      </c>
      <c r="F5503" s="266"/>
      <c r="G5503" s="261" t="s">
        <v>25720</v>
      </c>
      <c r="H5503" s="262" t="s">
        <v>11630</v>
      </c>
      <c r="I5503" s="263" t="s">
        <v>737</v>
      </c>
      <c r="J5503" s="264" t="s">
        <v>25719</v>
      </c>
      <c r="K5503" s="264" t="s">
        <v>25721</v>
      </c>
    </row>
    <row r="5504" spans="1:11" ht="25.5" x14ac:dyDescent="0.2">
      <c r="A5504" s="261">
        <v>87382</v>
      </c>
      <c r="B5504" s="262" t="s">
        <v>11631</v>
      </c>
      <c r="C5504" s="263" t="s">
        <v>737</v>
      </c>
      <c r="D5504" s="264" t="s">
        <v>25722</v>
      </c>
      <c r="F5504" s="266"/>
      <c r="G5504" s="261" t="s">
        <v>25723</v>
      </c>
      <c r="H5504" s="262" t="s">
        <v>11631</v>
      </c>
      <c r="I5504" s="263" t="s">
        <v>737</v>
      </c>
      <c r="J5504" s="264" t="s">
        <v>25722</v>
      </c>
      <c r="K5504" s="264" t="s">
        <v>25724</v>
      </c>
    </row>
    <row r="5505" spans="1:11" ht="25.5" x14ac:dyDescent="0.2">
      <c r="A5505" s="261">
        <v>87383</v>
      </c>
      <c r="B5505" s="262" t="s">
        <v>11632</v>
      </c>
      <c r="C5505" s="263" t="s">
        <v>737</v>
      </c>
      <c r="D5505" s="264" t="s">
        <v>25725</v>
      </c>
      <c r="F5505" s="266"/>
      <c r="G5505" s="261" t="s">
        <v>25726</v>
      </c>
      <c r="H5505" s="262" t="s">
        <v>11632</v>
      </c>
      <c r="I5505" s="263" t="s">
        <v>737</v>
      </c>
      <c r="J5505" s="264" t="s">
        <v>25725</v>
      </c>
      <c r="K5505" s="264" t="s">
        <v>25727</v>
      </c>
    </row>
    <row r="5506" spans="1:11" ht="25.5" x14ac:dyDescent="0.2">
      <c r="A5506" s="261">
        <v>87384</v>
      </c>
      <c r="B5506" s="262" t="s">
        <v>11633</v>
      </c>
      <c r="C5506" s="263" t="s">
        <v>737</v>
      </c>
      <c r="D5506" s="264" t="s">
        <v>25728</v>
      </c>
      <c r="F5506" s="266"/>
      <c r="G5506" s="261" t="s">
        <v>25729</v>
      </c>
      <c r="H5506" s="262" t="s">
        <v>11633</v>
      </c>
      <c r="I5506" s="263" t="s">
        <v>737</v>
      </c>
      <c r="J5506" s="264" t="s">
        <v>25728</v>
      </c>
      <c r="K5506" s="264" t="s">
        <v>25730</v>
      </c>
    </row>
    <row r="5507" spans="1:11" ht="25.5" x14ac:dyDescent="0.2">
      <c r="A5507" s="261">
        <v>87385</v>
      </c>
      <c r="B5507" s="262" t="s">
        <v>11634</v>
      </c>
      <c r="C5507" s="263" t="s">
        <v>737</v>
      </c>
      <c r="D5507" s="264" t="s">
        <v>25731</v>
      </c>
      <c r="F5507" s="266"/>
      <c r="G5507" s="261" t="s">
        <v>25732</v>
      </c>
      <c r="H5507" s="262" t="s">
        <v>11634</v>
      </c>
      <c r="I5507" s="263" t="s">
        <v>737</v>
      </c>
      <c r="J5507" s="264" t="s">
        <v>25731</v>
      </c>
      <c r="K5507" s="264" t="s">
        <v>25733</v>
      </c>
    </row>
    <row r="5508" spans="1:11" ht="25.5" x14ac:dyDescent="0.2">
      <c r="A5508" s="261">
        <v>87386</v>
      </c>
      <c r="B5508" s="262" t="s">
        <v>11635</v>
      </c>
      <c r="C5508" s="263" t="s">
        <v>737</v>
      </c>
      <c r="D5508" s="264" t="s">
        <v>25734</v>
      </c>
      <c r="F5508" s="266"/>
      <c r="G5508" s="261" t="s">
        <v>25735</v>
      </c>
      <c r="H5508" s="262" t="s">
        <v>11635</v>
      </c>
      <c r="I5508" s="263" t="s">
        <v>737</v>
      </c>
      <c r="J5508" s="264" t="s">
        <v>25734</v>
      </c>
      <c r="K5508" s="264" t="s">
        <v>25736</v>
      </c>
    </row>
    <row r="5509" spans="1:11" ht="25.5" x14ac:dyDescent="0.2">
      <c r="A5509" s="261">
        <v>87387</v>
      </c>
      <c r="B5509" s="262" t="s">
        <v>11636</v>
      </c>
      <c r="C5509" s="263" t="s">
        <v>737</v>
      </c>
      <c r="D5509" s="264" t="s">
        <v>25737</v>
      </c>
      <c r="F5509" s="266"/>
      <c r="G5509" s="261" t="s">
        <v>25738</v>
      </c>
      <c r="H5509" s="262" t="s">
        <v>11636</v>
      </c>
      <c r="I5509" s="263" t="s">
        <v>737</v>
      </c>
      <c r="J5509" s="264" t="s">
        <v>25737</v>
      </c>
      <c r="K5509" s="264" t="s">
        <v>25739</v>
      </c>
    </row>
    <row r="5510" spans="1:11" ht="25.5" x14ac:dyDescent="0.2">
      <c r="A5510" s="261">
        <v>87388</v>
      </c>
      <c r="B5510" s="262" t="s">
        <v>11637</v>
      </c>
      <c r="C5510" s="263" t="s">
        <v>737</v>
      </c>
      <c r="D5510" s="264" t="s">
        <v>25740</v>
      </c>
      <c r="F5510" s="266"/>
      <c r="G5510" s="261" t="s">
        <v>25741</v>
      </c>
      <c r="H5510" s="262" t="s">
        <v>11637</v>
      </c>
      <c r="I5510" s="263" t="s">
        <v>737</v>
      </c>
      <c r="J5510" s="264" t="s">
        <v>25740</v>
      </c>
      <c r="K5510" s="264" t="s">
        <v>25742</v>
      </c>
    </row>
    <row r="5511" spans="1:11" ht="25.5" x14ac:dyDescent="0.2">
      <c r="A5511" s="261">
        <v>87389</v>
      </c>
      <c r="B5511" s="262" t="s">
        <v>11638</v>
      </c>
      <c r="C5511" s="263" t="s">
        <v>737</v>
      </c>
      <c r="D5511" s="264" t="s">
        <v>25743</v>
      </c>
      <c r="F5511" s="266"/>
      <c r="G5511" s="261" t="s">
        <v>25744</v>
      </c>
      <c r="H5511" s="262" t="s">
        <v>11638</v>
      </c>
      <c r="I5511" s="263" t="s">
        <v>737</v>
      </c>
      <c r="J5511" s="264" t="s">
        <v>25743</v>
      </c>
      <c r="K5511" s="264" t="s">
        <v>25745</v>
      </c>
    </row>
    <row r="5512" spans="1:11" ht="25.5" x14ac:dyDescent="0.2">
      <c r="A5512" s="261">
        <v>87390</v>
      </c>
      <c r="B5512" s="262" t="s">
        <v>11639</v>
      </c>
      <c r="C5512" s="263" t="s">
        <v>737</v>
      </c>
      <c r="D5512" s="264" t="s">
        <v>25746</v>
      </c>
      <c r="F5512" s="266"/>
      <c r="G5512" s="261" t="s">
        <v>25747</v>
      </c>
      <c r="H5512" s="262" t="s">
        <v>11639</v>
      </c>
      <c r="I5512" s="263" t="s">
        <v>737</v>
      </c>
      <c r="J5512" s="264" t="s">
        <v>25746</v>
      </c>
      <c r="K5512" s="264" t="s">
        <v>25748</v>
      </c>
    </row>
    <row r="5513" spans="1:11" ht="25.5" x14ac:dyDescent="0.2">
      <c r="A5513" s="261">
        <v>87391</v>
      </c>
      <c r="B5513" s="262" t="s">
        <v>11640</v>
      </c>
      <c r="C5513" s="263" t="s">
        <v>737</v>
      </c>
      <c r="D5513" s="264" t="s">
        <v>25749</v>
      </c>
      <c r="F5513" s="266"/>
      <c r="G5513" s="261" t="s">
        <v>25750</v>
      </c>
      <c r="H5513" s="262" t="s">
        <v>11640</v>
      </c>
      <c r="I5513" s="263" t="s">
        <v>737</v>
      </c>
      <c r="J5513" s="264" t="s">
        <v>25749</v>
      </c>
      <c r="K5513" s="264" t="s">
        <v>25751</v>
      </c>
    </row>
    <row r="5514" spans="1:11" ht="25.5" x14ac:dyDescent="0.2">
      <c r="A5514" s="261">
        <v>87393</v>
      </c>
      <c r="B5514" s="262" t="s">
        <v>11641</v>
      </c>
      <c r="C5514" s="263" t="s">
        <v>737</v>
      </c>
      <c r="D5514" s="264" t="s">
        <v>25752</v>
      </c>
      <c r="F5514" s="266"/>
      <c r="G5514" s="261" t="s">
        <v>25753</v>
      </c>
      <c r="H5514" s="262" t="s">
        <v>11641</v>
      </c>
      <c r="I5514" s="263" t="s">
        <v>737</v>
      </c>
      <c r="J5514" s="264" t="s">
        <v>25752</v>
      </c>
      <c r="K5514" s="264" t="s">
        <v>25754</v>
      </c>
    </row>
    <row r="5515" spans="1:11" ht="25.5" x14ac:dyDescent="0.2">
      <c r="A5515" s="261">
        <v>87394</v>
      </c>
      <c r="B5515" s="262" t="s">
        <v>11642</v>
      </c>
      <c r="C5515" s="263" t="s">
        <v>737</v>
      </c>
      <c r="D5515" s="264" t="s">
        <v>25755</v>
      </c>
      <c r="F5515" s="266"/>
      <c r="G5515" s="261" t="s">
        <v>25756</v>
      </c>
      <c r="H5515" s="262" t="s">
        <v>11642</v>
      </c>
      <c r="I5515" s="263" t="s">
        <v>737</v>
      </c>
      <c r="J5515" s="264" t="s">
        <v>25755</v>
      </c>
      <c r="K5515" s="264" t="s">
        <v>25757</v>
      </c>
    </row>
    <row r="5516" spans="1:11" ht="25.5" x14ac:dyDescent="0.2">
      <c r="A5516" s="261">
        <v>87395</v>
      </c>
      <c r="B5516" s="262" t="s">
        <v>11643</v>
      </c>
      <c r="C5516" s="263" t="s">
        <v>737</v>
      </c>
      <c r="D5516" s="264" t="s">
        <v>25758</v>
      </c>
      <c r="F5516" s="266"/>
      <c r="G5516" s="261" t="s">
        <v>25759</v>
      </c>
      <c r="H5516" s="262" t="s">
        <v>11643</v>
      </c>
      <c r="I5516" s="263" t="s">
        <v>737</v>
      </c>
      <c r="J5516" s="264" t="s">
        <v>25758</v>
      </c>
      <c r="K5516" s="264" t="s">
        <v>25760</v>
      </c>
    </row>
    <row r="5517" spans="1:11" ht="25.5" x14ac:dyDescent="0.2">
      <c r="A5517" s="261">
        <v>87396</v>
      </c>
      <c r="B5517" s="262" t="s">
        <v>11644</v>
      </c>
      <c r="C5517" s="263" t="s">
        <v>737</v>
      </c>
      <c r="D5517" s="264" t="s">
        <v>25761</v>
      </c>
      <c r="F5517" s="266"/>
      <c r="G5517" s="261" t="s">
        <v>25762</v>
      </c>
      <c r="H5517" s="262" t="s">
        <v>11644</v>
      </c>
      <c r="I5517" s="263" t="s">
        <v>737</v>
      </c>
      <c r="J5517" s="264" t="s">
        <v>25761</v>
      </c>
      <c r="K5517" s="264" t="s">
        <v>25763</v>
      </c>
    </row>
    <row r="5518" spans="1:11" ht="25.5" x14ac:dyDescent="0.2">
      <c r="A5518" s="261">
        <v>87397</v>
      </c>
      <c r="B5518" s="262" t="s">
        <v>11645</v>
      </c>
      <c r="C5518" s="263" t="s">
        <v>737</v>
      </c>
      <c r="D5518" s="264" t="s">
        <v>25764</v>
      </c>
      <c r="F5518" s="266"/>
      <c r="G5518" s="261" t="s">
        <v>25765</v>
      </c>
      <c r="H5518" s="262" t="s">
        <v>11645</v>
      </c>
      <c r="I5518" s="263" t="s">
        <v>737</v>
      </c>
      <c r="J5518" s="264" t="s">
        <v>25764</v>
      </c>
      <c r="K5518" s="264" t="s">
        <v>25766</v>
      </c>
    </row>
    <row r="5519" spans="1:11" ht="25.5" x14ac:dyDescent="0.2">
      <c r="A5519" s="261">
        <v>87398</v>
      </c>
      <c r="B5519" s="262" t="s">
        <v>11646</v>
      </c>
      <c r="C5519" s="263" t="s">
        <v>737</v>
      </c>
      <c r="D5519" s="264" t="s">
        <v>25767</v>
      </c>
      <c r="F5519" s="266"/>
      <c r="G5519" s="261" t="s">
        <v>25768</v>
      </c>
      <c r="H5519" s="262" t="s">
        <v>11646</v>
      </c>
      <c r="I5519" s="263" t="s">
        <v>737</v>
      </c>
      <c r="J5519" s="264" t="s">
        <v>25767</v>
      </c>
      <c r="K5519" s="264" t="s">
        <v>25769</v>
      </c>
    </row>
    <row r="5520" spans="1:11" ht="12.75" x14ac:dyDescent="0.2">
      <c r="A5520" s="261">
        <v>87399</v>
      </c>
      <c r="B5520" s="262" t="s">
        <v>11647</v>
      </c>
      <c r="C5520" s="263" t="s">
        <v>737</v>
      </c>
      <c r="D5520" s="264" t="s">
        <v>25770</v>
      </c>
      <c r="F5520" s="266"/>
      <c r="G5520" s="261" t="s">
        <v>25771</v>
      </c>
      <c r="H5520" s="262" t="s">
        <v>11647</v>
      </c>
      <c r="I5520" s="263" t="s">
        <v>737</v>
      </c>
      <c r="J5520" s="264" t="s">
        <v>25770</v>
      </c>
      <c r="K5520" s="264" t="s">
        <v>25772</v>
      </c>
    </row>
    <row r="5521" spans="1:11" ht="12.75" x14ac:dyDescent="0.2">
      <c r="A5521" s="261">
        <v>87401</v>
      </c>
      <c r="B5521" s="262" t="s">
        <v>11648</v>
      </c>
      <c r="C5521" s="263" t="s">
        <v>737</v>
      </c>
      <c r="D5521" s="264" t="s">
        <v>25773</v>
      </c>
      <c r="F5521" s="266"/>
      <c r="G5521" s="261" t="s">
        <v>25774</v>
      </c>
      <c r="H5521" s="262" t="s">
        <v>11648</v>
      </c>
      <c r="I5521" s="263" t="s">
        <v>737</v>
      </c>
      <c r="J5521" s="264" t="s">
        <v>25773</v>
      </c>
      <c r="K5521" s="264" t="s">
        <v>25775</v>
      </c>
    </row>
    <row r="5522" spans="1:11" ht="12.75" x14ac:dyDescent="0.2">
      <c r="A5522" s="261">
        <v>87402</v>
      </c>
      <c r="B5522" s="262" t="s">
        <v>11649</v>
      </c>
      <c r="C5522" s="263" t="s">
        <v>737</v>
      </c>
      <c r="D5522" s="264" t="s">
        <v>25776</v>
      </c>
      <c r="F5522" s="266"/>
      <c r="G5522" s="261" t="s">
        <v>25777</v>
      </c>
      <c r="H5522" s="262" t="s">
        <v>11649</v>
      </c>
      <c r="I5522" s="263" t="s">
        <v>737</v>
      </c>
      <c r="J5522" s="264" t="s">
        <v>25776</v>
      </c>
      <c r="K5522" s="264" t="s">
        <v>25778</v>
      </c>
    </row>
    <row r="5523" spans="1:11" ht="25.5" x14ac:dyDescent="0.2">
      <c r="A5523" s="261">
        <v>87404</v>
      </c>
      <c r="B5523" s="262" t="s">
        <v>11650</v>
      </c>
      <c r="C5523" s="263" t="s">
        <v>737</v>
      </c>
      <c r="D5523" s="264" t="s">
        <v>25779</v>
      </c>
      <c r="F5523" s="266"/>
      <c r="G5523" s="261" t="s">
        <v>25780</v>
      </c>
      <c r="H5523" s="262" t="s">
        <v>11650</v>
      </c>
      <c r="I5523" s="263" t="s">
        <v>737</v>
      </c>
      <c r="J5523" s="264" t="s">
        <v>25779</v>
      </c>
      <c r="K5523" s="264" t="s">
        <v>25781</v>
      </c>
    </row>
    <row r="5524" spans="1:11" ht="25.5" x14ac:dyDescent="0.2">
      <c r="A5524" s="261">
        <v>87405</v>
      </c>
      <c r="B5524" s="262" t="s">
        <v>11651</v>
      </c>
      <c r="C5524" s="263" t="s">
        <v>737</v>
      </c>
      <c r="D5524" s="264" t="s">
        <v>25782</v>
      </c>
      <c r="F5524" s="266"/>
      <c r="G5524" s="261" t="s">
        <v>25783</v>
      </c>
      <c r="H5524" s="262" t="s">
        <v>11651</v>
      </c>
      <c r="I5524" s="263" t="s">
        <v>737</v>
      </c>
      <c r="J5524" s="264" t="s">
        <v>25782</v>
      </c>
      <c r="K5524" s="264" t="s">
        <v>25784</v>
      </c>
    </row>
    <row r="5525" spans="1:11" ht="25.5" x14ac:dyDescent="0.2">
      <c r="A5525" s="261">
        <v>87407</v>
      </c>
      <c r="B5525" s="262" t="s">
        <v>11652</v>
      </c>
      <c r="C5525" s="263" t="s">
        <v>737</v>
      </c>
      <c r="D5525" s="264" t="s">
        <v>25785</v>
      </c>
      <c r="F5525" s="266"/>
      <c r="G5525" s="261" t="s">
        <v>25786</v>
      </c>
      <c r="H5525" s="262" t="s">
        <v>11652</v>
      </c>
      <c r="I5525" s="263" t="s">
        <v>737</v>
      </c>
      <c r="J5525" s="264" t="s">
        <v>25785</v>
      </c>
      <c r="K5525" s="264" t="s">
        <v>25787</v>
      </c>
    </row>
    <row r="5526" spans="1:11" ht="25.5" x14ac:dyDescent="0.2">
      <c r="A5526" s="261">
        <v>87408</v>
      </c>
      <c r="B5526" s="262" t="s">
        <v>11653</v>
      </c>
      <c r="C5526" s="263" t="s">
        <v>737</v>
      </c>
      <c r="D5526" s="264" t="s">
        <v>19120</v>
      </c>
      <c r="F5526" s="266"/>
      <c r="G5526" s="261" t="s">
        <v>25788</v>
      </c>
      <c r="H5526" s="262" t="s">
        <v>11653</v>
      </c>
      <c r="I5526" s="263" t="s">
        <v>737</v>
      </c>
      <c r="J5526" s="264" t="s">
        <v>19120</v>
      </c>
      <c r="K5526" s="264" t="s">
        <v>25789</v>
      </c>
    </row>
    <row r="5527" spans="1:11" ht="12.75" x14ac:dyDescent="0.2">
      <c r="A5527" s="261">
        <v>87410</v>
      </c>
      <c r="B5527" s="262" t="s">
        <v>11654</v>
      </c>
      <c r="C5527" s="263" t="s">
        <v>737</v>
      </c>
      <c r="D5527" s="264" t="s">
        <v>25790</v>
      </c>
      <c r="F5527" s="266"/>
      <c r="G5527" s="261" t="s">
        <v>25791</v>
      </c>
      <c r="H5527" s="262" t="s">
        <v>11654</v>
      </c>
      <c r="I5527" s="263" t="s">
        <v>737</v>
      </c>
      <c r="J5527" s="264" t="s">
        <v>25790</v>
      </c>
      <c r="K5527" s="264" t="s">
        <v>25792</v>
      </c>
    </row>
    <row r="5528" spans="1:11" ht="25.5" x14ac:dyDescent="0.2">
      <c r="A5528" s="261">
        <v>88626</v>
      </c>
      <c r="B5528" s="262" t="s">
        <v>11655</v>
      </c>
      <c r="C5528" s="263" t="s">
        <v>737</v>
      </c>
      <c r="D5528" s="264" t="s">
        <v>25793</v>
      </c>
      <c r="F5528" s="266"/>
      <c r="G5528" s="261" t="s">
        <v>25794</v>
      </c>
      <c r="H5528" s="262" t="s">
        <v>11655</v>
      </c>
      <c r="I5528" s="263" t="s">
        <v>737</v>
      </c>
      <c r="J5528" s="264" t="s">
        <v>25793</v>
      </c>
      <c r="K5528" s="264" t="s">
        <v>25795</v>
      </c>
    </row>
    <row r="5529" spans="1:11" ht="25.5" x14ac:dyDescent="0.2">
      <c r="A5529" s="261">
        <v>88627</v>
      </c>
      <c r="B5529" s="262" t="s">
        <v>11656</v>
      </c>
      <c r="C5529" s="263" t="s">
        <v>737</v>
      </c>
      <c r="D5529" s="264" t="s">
        <v>25796</v>
      </c>
      <c r="F5529" s="266"/>
      <c r="G5529" s="261" t="s">
        <v>25797</v>
      </c>
      <c r="H5529" s="262" t="s">
        <v>11656</v>
      </c>
      <c r="I5529" s="263" t="s">
        <v>737</v>
      </c>
      <c r="J5529" s="264" t="s">
        <v>25796</v>
      </c>
      <c r="K5529" s="264" t="s">
        <v>25798</v>
      </c>
    </row>
    <row r="5530" spans="1:11" ht="25.5" x14ac:dyDescent="0.2">
      <c r="A5530" s="261">
        <v>88628</v>
      </c>
      <c r="B5530" s="262" t="s">
        <v>11657</v>
      </c>
      <c r="C5530" s="263" t="s">
        <v>737</v>
      </c>
      <c r="D5530" s="264" t="s">
        <v>25799</v>
      </c>
      <c r="F5530" s="266"/>
      <c r="G5530" s="261" t="s">
        <v>25800</v>
      </c>
      <c r="H5530" s="262" t="s">
        <v>11657</v>
      </c>
      <c r="I5530" s="263" t="s">
        <v>737</v>
      </c>
      <c r="J5530" s="264" t="s">
        <v>25799</v>
      </c>
      <c r="K5530" s="264" t="s">
        <v>25801</v>
      </c>
    </row>
    <row r="5531" spans="1:11" ht="12.75" x14ac:dyDescent="0.2">
      <c r="A5531" s="261">
        <v>88629</v>
      </c>
      <c r="B5531" s="262" t="s">
        <v>11658</v>
      </c>
      <c r="C5531" s="263" t="s">
        <v>737</v>
      </c>
      <c r="D5531" s="264" t="s">
        <v>25802</v>
      </c>
      <c r="F5531" s="266"/>
      <c r="G5531" s="261" t="s">
        <v>25803</v>
      </c>
      <c r="H5531" s="262" t="s">
        <v>11658</v>
      </c>
      <c r="I5531" s="263" t="s">
        <v>737</v>
      </c>
      <c r="J5531" s="264" t="s">
        <v>25802</v>
      </c>
      <c r="K5531" s="264" t="s">
        <v>25804</v>
      </c>
    </row>
    <row r="5532" spans="1:11" ht="25.5" x14ac:dyDescent="0.2">
      <c r="A5532" s="261">
        <v>88630</v>
      </c>
      <c r="B5532" s="262" t="s">
        <v>11659</v>
      </c>
      <c r="C5532" s="263" t="s">
        <v>737</v>
      </c>
      <c r="D5532" s="264" t="s">
        <v>25805</v>
      </c>
      <c r="F5532" s="266"/>
      <c r="G5532" s="261" t="s">
        <v>25806</v>
      </c>
      <c r="H5532" s="262" t="s">
        <v>11659</v>
      </c>
      <c r="I5532" s="263" t="s">
        <v>737</v>
      </c>
      <c r="J5532" s="264" t="s">
        <v>25805</v>
      </c>
      <c r="K5532" s="264" t="s">
        <v>25807</v>
      </c>
    </row>
    <row r="5533" spans="1:11" ht="12.75" x14ac:dyDescent="0.2">
      <c r="A5533" s="261">
        <v>88631</v>
      </c>
      <c r="B5533" s="262" t="s">
        <v>11660</v>
      </c>
      <c r="C5533" s="263" t="s">
        <v>737</v>
      </c>
      <c r="D5533" s="264" t="s">
        <v>25808</v>
      </c>
      <c r="F5533" s="266"/>
      <c r="G5533" s="261" t="s">
        <v>25809</v>
      </c>
      <c r="H5533" s="262" t="s">
        <v>11660</v>
      </c>
      <c r="I5533" s="263" t="s">
        <v>737</v>
      </c>
      <c r="J5533" s="264" t="s">
        <v>25808</v>
      </c>
      <c r="K5533" s="264" t="s">
        <v>25810</v>
      </c>
    </row>
    <row r="5534" spans="1:11" ht="38.25" x14ac:dyDescent="0.2">
      <c r="A5534" s="261">
        <v>88715</v>
      </c>
      <c r="B5534" s="262" t="s">
        <v>11661</v>
      </c>
      <c r="C5534" s="263" t="s">
        <v>737</v>
      </c>
      <c r="D5534" s="264" t="s">
        <v>25811</v>
      </c>
      <c r="F5534" s="266"/>
      <c r="G5534" s="261" t="s">
        <v>25812</v>
      </c>
      <c r="H5534" s="262" t="s">
        <v>11661</v>
      </c>
      <c r="I5534" s="263" t="s">
        <v>737</v>
      </c>
      <c r="J5534" s="264" t="s">
        <v>25811</v>
      </c>
      <c r="K5534" s="264" t="s">
        <v>25813</v>
      </c>
    </row>
    <row r="5535" spans="1:11" ht="25.5" x14ac:dyDescent="0.2">
      <c r="A5535" s="261">
        <v>95563</v>
      </c>
      <c r="B5535" s="262" t="s">
        <v>11662</v>
      </c>
      <c r="C5535" s="263" t="s">
        <v>737</v>
      </c>
      <c r="D5535" s="264" t="s">
        <v>25814</v>
      </c>
      <c r="F5535" s="266"/>
      <c r="G5535" s="261" t="s">
        <v>25815</v>
      </c>
      <c r="H5535" s="262" t="s">
        <v>11662</v>
      </c>
      <c r="I5535" s="263" t="s">
        <v>737</v>
      </c>
      <c r="J5535" s="264" t="s">
        <v>25814</v>
      </c>
      <c r="K5535" s="264" t="s">
        <v>25816</v>
      </c>
    </row>
    <row r="5536" spans="1:11" ht="25.5" x14ac:dyDescent="0.2">
      <c r="A5536" s="261">
        <v>96920</v>
      </c>
      <c r="B5536" s="262" t="s">
        <v>11663</v>
      </c>
      <c r="C5536" s="263" t="s">
        <v>737</v>
      </c>
      <c r="D5536" s="264" t="s">
        <v>25817</v>
      </c>
      <c r="F5536" s="266"/>
      <c r="G5536" s="261" t="s">
        <v>25818</v>
      </c>
      <c r="H5536" s="262" t="s">
        <v>11663</v>
      </c>
      <c r="I5536" s="263" t="s">
        <v>737</v>
      </c>
      <c r="J5536" s="264" t="s">
        <v>25817</v>
      </c>
      <c r="K5536" s="264" t="s">
        <v>25819</v>
      </c>
    </row>
    <row r="5537" spans="1:11" ht="12.75" x14ac:dyDescent="0.2">
      <c r="A5537" s="261">
        <v>88036</v>
      </c>
      <c r="B5537" s="262" t="s">
        <v>11664</v>
      </c>
      <c r="C5537" s="263" t="s">
        <v>737</v>
      </c>
      <c r="D5537" s="264" t="s">
        <v>25820</v>
      </c>
      <c r="F5537" s="266"/>
      <c r="G5537" s="261" t="s">
        <v>25821</v>
      </c>
      <c r="H5537" s="262" t="s">
        <v>11664</v>
      </c>
      <c r="I5537" s="263" t="s">
        <v>737</v>
      </c>
      <c r="J5537" s="264" t="s">
        <v>25820</v>
      </c>
      <c r="K5537" s="264" t="s">
        <v>5908</v>
      </c>
    </row>
    <row r="5538" spans="1:11" ht="12.75" x14ac:dyDescent="0.2">
      <c r="A5538" s="261">
        <v>88037</v>
      </c>
      <c r="B5538" s="262" t="s">
        <v>11665</v>
      </c>
      <c r="C5538" s="263" t="s">
        <v>737</v>
      </c>
      <c r="D5538" s="264" t="s">
        <v>18715</v>
      </c>
      <c r="F5538" s="266"/>
      <c r="G5538" s="261" t="s">
        <v>25822</v>
      </c>
      <c r="H5538" s="262" t="s">
        <v>11665</v>
      </c>
      <c r="I5538" s="263" t="s">
        <v>737</v>
      </c>
      <c r="J5538" s="264" t="s">
        <v>18715</v>
      </c>
      <c r="K5538" s="264" t="s">
        <v>14285</v>
      </c>
    </row>
    <row r="5539" spans="1:11" ht="12.75" x14ac:dyDescent="0.2">
      <c r="A5539" s="261">
        <v>88038</v>
      </c>
      <c r="B5539" s="262" t="s">
        <v>11666</v>
      </c>
      <c r="C5539" s="263" t="s">
        <v>737</v>
      </c>
      <c r="D5539" s="264" t="s">
        <v>25823</v>
      </c>
      <c r="F5539" s="266"/>
      <c r="G5539" s="261" t="s">
        <v>25824</v>
      </c>
      <c r="H5539" s="262" t="s">
        <v>11666</v>
      </c>
      <c r="I5539" s="263" t="s">
        <v>737</v>
      </c>
      <c r="J5539" s="264" t="s">
        <v>25823</v>
      </c>
      <c r="K5539" s="264" t="s">
        <v>13609</v>
      </c>
    </row>
    <row r="5540" spans="1:11" ht="12.75" x14ac:dyDescent="0.2">
      <c r="A5540" s="261">
        <v>88039</v>
      </c>
      <c r="B5540" s="262" t="s">
        <v>11667</v>
      </c>
      <c r="C5540" s="263" t="s">
        <v>737</v>
      </c>
      <c r="D5540" s="264" t="s">
        <v>18238</v>
      </c>
      <c r="F5540" s="266"/>
      <c r="G5540" s="261" t="s">
        <v>25825</v>
      </c>
      <c r="H5540" s="262" t="s">
        <v>11667</v>
      </c>
      <c r="I5540" s="263" t="s">
        <v>737</v>
      </c>
      <c r="J5540" s="264" t="s">
        <v>18238</v>
      </c>
      <c r="K5540" s="264" t="s">
        <v>14105</v>
      </c>
    </row>
    <row r="5541" spans="1:11" ht="12.75" x14ac:dyDescent="0.2">
      <c r="A5541" s="261">
        <v>88040</v>
      </c>
      <c r="B5541" s="262" t="s">
        <v>11668</v>
      </c>
      <c r="C5541" s="263" t="s">
        <v>737</v>
      </c>
      <c r="D5541" s="264" t="s">
        <v>12917</v>
      </c>
      <c r="F5541" s="266"/>
      <c r="G5541" s="261" t="s">
        <v>25826</v>
      </c>
      <c r="H5541" s="262" t="s">
        <v>11668</v>
      </c>
      <c r="I5541" s="263" t="s">
        <v>737</v>
      </c>
      <c r="J5541" s="264" t="s">
        <v>12917</v>
      </c>
      <c r="K5541" s="264" t="s">
        <v>12670</v>
      </c>
    </row>
    <row r="5542" spans="1:11" ht="12.75" x14ac:dyDescent="0.2">
      <c r="A5542" s="261">
        <v>88041</v>
      </c>
      <c r="B5542" s="262" t="s">
        <v>11669</v>
      </c>
      <c r="C5542" s="263" t="s">
        <v>737</v>
      </c>
      <c r="D5542" s="264" t="s">
        <v>10288</v>
      </c>
      <c r="F5542" s="266"/>
      <c r="G5542" s="261" t="s">
        <v>25827</v>
      </c>
      <c r="H5542" s="262" t="s">
        <v>11669</v>
      </c>
      <c r="I5542" s="263" t="s">
        <v>737</v>
      </c>
      <c r="J5542" s="264" t="s">
        <v>10288</v>
      </c>
      <c r="K5542" s="264" t="s">
        <v>6813</v>
      </c>
    </row>
    <row r="5543" spans="1:11" ht="12.75" x14ac:dyDescent="0.2">
      <c r="A5543" s="261">
        <v>88042</v>
      </c>
      <c r="B5543" s="262" t="s">
        <v>11670</v>
      </c>
      <c r="C5543" s="263" t="s">
        <v>737</v>
      </c>
      <c r="D5543" s="264" t="s">
        <v>24720</v>
      </c>
      <c r="F5543" s="266"/>
      <c r="G5543" s="261" t="s">
        <v>25828</v>
      </c>
      <c r="H5543" s="262" t="s">
        <v>11670</v>
      </c>
      <c r="I5543" s="263" t="s">
        <v>737</v>
      </c>
      <c r="J5543" s="264" t="s">
        <v>24720</v>
      </c>
      <c r="K5543" s="264" t="s">
        <v>10966</v>
      </c>
    </row>
    <row r="5544" spans="1:11" ht="12.75" x14ac:dyDescent="0.2">
      <c r="A5544" s="261">
        <v>88043</v>
      </c>
      <c r="B5544" s="262" t="s">
        <v>11671</v>
      </c>
      <c r="C5544" s="263" t="s">
        <v>737</v>
      </c>
      <c r="D5544" s="264" t="s">
        <v>18017</v>
      </c>
      <c r="F5544" s="266"/>
      <c r="G5544" s="261" t="s">
        <v>25829</v>
      </c>
      <c r="H5544" s="262" t="s">
        <v>11671</v>
      </c>
      <c r="I5544" s="263" t="s">
        <v>737</v>
      </c>
      <c r="J5544" s="264" t="s">
        <v>18017</v>
      </c>
      <c r="K5544" s="264" t="s">
        <v>22512</v>
      </c>
    </row>
    <row r="5545" spans="1:11" ht="25.5" x14ac:dyDescent="0.2">
      <c r="A5545" s="261">
        <v>88044</v>
      </c>
      <c r="B5545" s="262" t="s">
        <v>11672</v>
      </c>
      <c r="C5545" s="263" t="s">
        <v>772</v>
      </c>
      <c r="D5545" s="264" t="s">
        <v>5435</v>
      </c>
      <c r="F5545" s="266"/>
      <c r="G5545" s="261" t="s">
        <v>25830</v>
      </c>
      <c r="H5545" s="262" t="s">
        <v>11672</v>
      </c>
      <c r="I5545" s="263" t="s">
        <v>772</v>
      </c>
      <c r="J5545" s="264" t="s">
        <v>5435</v>
      </c>
      <c r="K5545" s="264" t="s">
        <v>4948</v>
      </c>
    </row>
    <row r="5546" spans="1:11" ht="25.5" x14ac:dyDescent="0.2">
      <c r="A5546" s="261">
        <v>88045</v>
      </c>
      <c r="B5546" s="262" t="s">
        <v>11673</v>
      </c>
      <c r="C5546" s="263" t="s">
        <v>772</v>
      </c>
      <c r="D5546" s="264" t="s">
        <v>5749</v>
      </c>
      <c r="F5546" s="266"/>
      <c r="G5546" s="261" t="s">
        <v>25831</v>
      </c>
      <c r="H5546" s="262" t="s">
        <v>11673</v>
      </c>
      <c r="I5546" s="263" t="s">
        <v>772</v>
      </c>
      <c r="J5546" s="264" t="s">
        <v>5749</v>
      </c>
      <c r="K5546" s="264" t="s">
        <v>5808</v>
      </c>
    </row>
    <row r="5547" spans="1:11" ht="25.5" x14ac:dyDescent="0.2">
      <c r="A5547" s="261">
        <v>88046</v>
      </c>
      <c r="B5547" s="262" t="s">
        <v>11674</v>
      </c>
      <c r="C5547" s="263" t="s">
        <v>772</v>
      </c>
      <c r="D5547" s="264" t="s">
        <v>5681</v>
      </c>
      <c r="F5547" s="266"/>
      <c r="G5547" s="261" t="s">
        <v>25832</v>
      </c>
      <c r="H5547" s="262" t="s">
        <v>11674</v>
      </c>
      <c r="I5547" s="263" t="s">
        <v>772</v>
      </c>
      <c r="J5547" s="264" t="s">
        <v>5681</v>
      </c>
      <c r="K5547" s="264" t="s">
        <v>5201</v>
      </c>
    </row>
    <row r="5548" spans="1:11" ht="25.5" x14ac:dyDescent="0.2">
      <c r="A5548" s="261">
        <v>88047</v>
      </c>
      <c r="B5548" s="262" t="s">
        <v>11675</v>
      </c>
      <c r="C5548" s="263" t="s">
        <v>772</v>
      </c>
      <c r="D5548" s="264" t="s">
        <v>5634</v>
      </c>
      <c r="F5548" s="266"/>
      <c r="G5548" s="261" t="s">
        <v>25833</v>
      </c>
      <c r="H5548" s="262" t="s">
        <v>11675</v>
      </c>
      <c r="I5548" s="263" t="s">
        <v>772</v>
      </c>
      <c r="J5548" s="264" t="s">
        <v>5634</v>
      </c>
      <c r="K5548" s="264" t="s">
        <v>11684</v>
      </c>
    </row>
    <row r="5549" spans="1:11" ht="25.5" x14ac:dyDescent="0.2">
      <c r="A5549" s="261">
        <v>88048</v>
      </c>
      <c r="B5549" s="262" t="s">
        <v>11676</v>
      </c>
      <c r="C5549" s="263" t="s">
        <v>772</v>
      </c>
      <c r="D5549" s="264" t="s">
        <v>4882</v>
      </c>
      <c r="F5549" s="266"/>
      <c r="G5549" s="261" t="s">
        <v>25834</v>
      </c>
      <c r="H5549" s="262" t="s">
        <v>11676</v>
      </c>
      <c r="I5549" s="263" t="s">
        <v>772</v>
      </c>
      <c r="J5549" s="264" t="s">
        <v>4882</v>
      </c>
      <c r="K5549" s="264" t="s">
        <v>5797</v>
      </c>
    </row>
    <row r="5550" spans="1:11" ht="25.5" x14ac:dyDescent="0.2">
      <c r="A5550" s="261">
        <v>88049</v>
      </c>
      <c r="B5550" s="262" t="s">
        <v>11677</v>
      </c>
      <c r="C5550" s="263" t="s">
        <v>772</v>
      </c>
      <c r="D5550" s="264" t="s">
        <v>5225</v>
      </c>
      <c r="F5550" s="266"/>
      <c r="G5550" s="261" t="s">
        <v>25835</v>
      </c>
      <c r="H5550" s="262" t="s">
        <v>11677</v>
      </c>
      <c r="I5550" s="263" t="s">
        <v>772</v>
      </c>
      <c r="J5550" s="264" t="s">
        <v>5225</v>
      </c>
      <c r="K5550" s="264" t="s">
        <v>5210</v>
      </c>
    </row>
    <row r="5551" spans="1:11" ht="25.5" x14ac:dyDescent="0.2">
      <c r="A5551" s="261">
        <v>88050</v>
      </c>
      <c r="B5551" s="262" t="s">
        <v>11678</v>
      </c>
      <c r="C5551" s="263" t="s">
        <v>772</v>
      </c>
      <c r="D5551" s="264" t="s">
        <v>11679</v>
      </c>
      <c r="F5551" s="266"/>
      <c r="G5551" s="261" t="s">
        <v>25836</v>
      </c>
      <c r="H5551" s="262" t="s">
        <v>11678</v>
      </c>
      <c r="I5551" s="263" t="s">
        <v>772</v>
      </c>
      <c r="J5551" s="264" t="s">
        <v>11679</v>
      </c>
      <c r="K5551" s="264" t="s">
        <v>11702</v>
      </c>
    </row>
    <row r="5552" spans="1:11" ht="25.5" x14ac:dyDescent="0.2">
      <c r="A5552" s="261">
        <v>88051</v>
      </c>
      <c r="B5552" s="262" t="s">
        <v>11680</v>
      </c>
      <c r="C5552" s="263" t="s">
        <v>772</v>
      </c>
      <c r="D5552" s="264" t="s">
        <v>5037</v>
      </c>
      <c r="F5552" s="266"/>
      <c r="G5552" s="261" t="s">
        <v>25837</v>
      </c>
      <c r="H5552" s="262" t="s">
        <v>11680</v>
      </c>
      <c r="I5552" s="263" t="s">
        <v>772</v>
      </c>
      <c r="J5552" s="264" t="s">
        <v>5037</v>
      </c>
      <c r="K5552" s="264" t="s">
        <v>5217</v>
      </c>
    </row>
    <row r="5553" spans="1:11" ht="25.5" x14ac:dyDescent="0.2">
      <c r="A5553" s="261">
        <v>88052</v>
      </c>
      <c r="B5553" s="262" t="s">
        <v>11681</v>
      </c>
      <c r="C5553" s="263" t="s">
        <v>772</v>
      </c>
      <c r="D5553" s="264" t="s">
        <v>5208</v>
      </c>
      <c r="F5553" s="266"/>
      <c r="G5553" s="261" t="s">
        <v>25838</v>
      </c>
      <c r="H5553" s="262" t="s">
        <v>11681</v>
      </c>
      <c r="I5553" s="263" t="s">
        <v>772</v>
      </c>
      <c r="J5553" s="264" t="s">
        <v>5208</v>
      </c>
      <c r="K5553" s="264" t="s">
        <v>5299</v>
      </c>
    </row>
    <row r="5554" spans="1:11" ht="25.5" x14ac:dyDescent="0.2">
      <c r="A5554" s="261">
        <v>88053</v>
      </c>
      <c r="B5554" s="262" t="s">
        <v>11682</v>
      </c>
      <c r="C5554" s="263" t="s">
        <v>772</v>
      </c>
      <c r="D5554" s="264" t="s">
        <v>4750</v>
      </c>
      <c r="F5554" s="266"/>
      <c r="G5554" s="261" t="s">
        <v>25839</v>
      </c>
      <c r="H5554" s="262" t="s">
        <v>11682</v>
      </c>
      <c r="I5554" s="263" t="s">
        <v>772</v>
      </c>
      <c r="J5554" s="264" t="s">
        <v>4750</v>
      </c>
      <c r="K5554" s="264" t="s">
        <v>5268</v>
      </c>
    </row>
    <row r="5555" spans="1:11" ht="25.5" x14ac:dyDescent="0.2">
      <c r="A5555" s="261">
        <v>88054</v>
      </c>
      <c r="B5555" s="262" t="s">
        <v>11683</v>
      </c>
      <c r="C5555" s="263" t="s">
        <v>772</v>
      </c>
      <c r="D5555" s="264" t="s">
        <v>11684</v>
      </c>
      <c r="F5555" s="266"/>
      <c r="G5555" s="261" t="s">
        <v>25840</v>
      </c>
      <c r="H5555" s="262" t="s">
        <v>11683</v>
      </c>
      <c r="I5555" s="263" t="s">
        <v>772</v>
      </c>
      <c r="J5555" s="264" t="s">
        <v>11684</v>
      </c>
      <c r="K5555" s="264" t="s">
        <v>5225</v>
      </c>
    </row>
    <row r="5556" spans="1:11" ht="25.5" x14ac:dyDescent="0.2">
      <c r="A5556" s="261">
        <v>88055</v>
      </c>
      <c r="B5556" s="262" t="s">
        <v>11685</v>
      </c>
      <c r="C5556" s="263" t="s">
        <v>772</v>
      </c>
      <c r="D5556" s="264" t="s">
        <v>5000</v>
      </c>
      <c r="F5556" s="266"/>
      <c r="G5556" s="261" t="s">
        <v>25841</v>
      </c>
      <c r="H5556" s="262" t="s">
        <v>11685</v>
      </c>
      <c r="I5556" s="263" t="s">
        <v>772</v>
      </c>
      <c r="J5556" s="264" t="s">
        <v>5000</v>
      </c>
      <c r="K5556" s="264" t="s">
        <v>5000</v>
      </c>
    </row>
    <row r="5557" spans="1:11" ht="25.5" x14ac:dyDescent="0.2">
      <c r="A5557" s="261">
        <v>88056</v>
      </c>
      <c r="B5557" s="262" t="s">
        <v>11686</v>
      </c>
      <c r="C5557" s="263" t="s">
        <v>772</v>
      </c>
      <c r="D5557" s="264" t="s">
        <v>5268</v>
      </c>
      <c r="F5557" s="266"/>
      <c r="G5557" s="261" t="s">
        <v>25842</v>
      </c>
      <c r="H5557" s="262" t="s">
        <v>11686</v>
      </c>
      <c r="I5557" s="263" t="s">
        <v>772</v>
      </c>
      <c r="J5557" s="264" t="s">
        <v>5268</v>
      </c>
      <c r="K5557" s="264" t="s">
        <v>5058</v>
      </c>
    </row>
    <row r="5558" spans="1:11" ht="25.5" x14ac:dyDescent="0.2">
      <c r="A5558" s="261">
        <v>88057</v>
      </c>
      <c r="B5558" s="262" t="s">
        <v>11687</v>
      </c>
      <c r="C5558" s="263" t="s">
        <v>772</v>
      </c>
      <c r="D5558" s="264" t="s">
        <v>4780</v>
      </c>
      <c r="F5558" s="266"/>
      <c r="G5558" s="261" t="s">
        <v>25843</v>
      </c>
      <c r="H5558" s="262" t="s">
        <v>11687</v>
      </c>
      <c r="I5558" s="263" t="s">
        <v>772</v>
      </c>
      <c r="J5558" s="264" t="s">
        <v>4780</v>
      </c>
      <c r="K5558" s="264" t="s">
        <v>4780</v>
      </c>
    </row>
    <row r="5559" spans="1:11" ht="25.5" x14ac:dyDescent="0.2">
      <c r="A5559" s="261">
        <v>88058</v>
      </c>
      <c r="B5559" s="262" t="s">
        <v>11688</v>
      </c>
      <c r="C5559" s="263" t="s">
        <v>772</v>
      </c>
      <c r="D5559" s="264" t="s">
        <v>5681</v>
      </c>
      <c r="F5559" s="266"/>
      <c r="G5559" s="261" t="s">
        <v>25844</v>
      </c>
      <c r="H5559" s="262" t="s">
        <v>11688</v>
      </c>
      <c r="I5559" s="263" t="s">
        <v>772</v>
      </c>
      <c r="J5559" s="264" t="s">
        <v>5681</v>
      </c>
      <c r="K5559" s="264" t="s">
        <v>5201</v>
      </c>
    </row>
    <row r="5560" spans="1:11" ht="25.5" x14ac:dyDescent="0.2">
      <c r="A5560" s="261">
        <v>88059</v>
      </c>
      <c r="B5560" s="262" t="s">
        <v>11689</v>
      </c>
      <c r="C5560" s="263" t="s">
        <v>772</v>
      </c>
      <c r="D5560" s="264" t="s">
        <v>5203</v>
      </c>
      <c r="F5560" s="266"/>
      <c r="G5560" s="261" t="s">
        <v>25845</v>
      </c>
      <c r="H5560" s="262" t="s">
        <v>11689</v>
      </c>
      <c r="I5560" s="263" t="s">
        <v>772</v>
      </c>
      <c r="J5560" s="264" t="s">
        <v>5203</v>
      </c>
      <c r="K5560" s="264" t="s">
        <v>5203</v>
      </c>
    </row>
    <row r="5561" spans="1:11" ht="25.5" x14ac:dyDescent="0.2">
      <c r="A5561" s="261">
        <v>88060</v>
      </c>
      <c r="B5561" s="262" t="s">
        <v>11690</v>
      </c>
      <c r="C5561" s="263" t="s">
        <v>772</v>
      </c>
      <c r="D5561" s="264" t="s">
        <v>4882</v>
      </c>
      <c r="F5561" s="266"/>
      <c r="G5561" s="261" t="s">
        <v>25846</v>
      </c>
      <c r="H5561" s="262" t="s">
        <v>11690</v>
      </c>
      <c r="I5561" s="263" t="s">
        <v>772</v>
      </c>
      <c r="J5561" s="264" t="s">
        <v>4882</v>
      </c>
      <c r="K5561" s="264" t="s">
        <v>5797</v>
      </c>
    </row>
    <row r="5562" spans="1:11" ht="25.5" x14ac:dyDescent="0.2">
      <c r="A5562" s="261">
        <v>88061</v>
      </c>
      <c r="B5562" s="262" t="s">
        <v>11691</v>
      </c>
      <c r="C5562" s="263" t="s">
        <v>772</v>
      </c>
      <c r="D5562" s="264" t="s">
        <v>5634</v>
      </c>
      <c r="F5562" s="266"/>
      <c r="G5562" s="261" t="s">
        <v>25847</v>
      </c>
      <c r="H5562" s="262" t="s">
        <v>11691</v>
      </c>
      <c r="I5562" s="263" t="s">
        <v>772</v>
      </c>
      <c r="J5562" s="264" t="s">
        <v>5634</v>
      </c>
      <c r="K5562" s="264" t="s">
        <v>5634</v>
      </c>
    </row>
    <row r="5563" spans="1:11" ht="12.75" x14ac:dyDescent="0.2">
      <c r="A5563" s="261">
        <v>88074</v>
      </c>
      <c r="B5563" s="262" t="s">
        <v>11692</v>
      </c>
      <c r="C5563" s="263" t="s">
        <v>738</v>
      </c>
      <c r="D5563" s="264" t="s">
        <v>4516</v>
      </c>
      <c r="F5563" s="266"/>
      <c r="G5563" s="261" t="s">
        <v>25848</v>
      </c>
      <c r="H5563" s="262" t="s">
        <v>11692</v>
      </c>
      <c r="I5563" s="263" t="s">
        <v>738</v>
      </c>
      <c r="J5563" s="264" t="s">
        <v>4516</v>
      </c>
      <c r="K5563" s="264" t="s">
        <v>12499</v>
      </c>
    </row>
    <row r="5564" spans="1:11" ht="12.75" x14ac:dyDescent="0.2">
      <c r="A5564" s="261">
        <v>88075</v>
      </c>
      <c r="B5564" s="262" t="s">
        <v>11693</v>
      </c>
      <c r="C5564" s="263" t="s">
        <v>738</v>
      </c>
      <c r="D5564" s="264" t="s">
        <v>5455</v>
      </c>
      <c r="F5564" s="266"/>
      <c r="G5564" s="261" t="s">
        <v>25849</v>
      </c>
      <c r="H5564" s="262" t="s">
        <v>11693</v>
      </c>
      <c r="I5564" s="263" t="s">
        <v>738</v>
      </c>
      <c r="J5564" s="264" t="s">
        <v>5455</v>
      </c>
      <c r="K5564" s="264" t="s">
        <v>4888</v>
      </c>
    </row>
    <row r="5565" spans="1:11" ht="12.75" x14ac:dyDescent="0.2">
      <c r="A5565" s="261">
        <v>88076</v>
      </c>
      <c r="B5565" s="262" t="s">
        <v>11694</v>
      </c>
      <c r="C5565" s="263" t="s">
        <v>738</v>
      </c>
      <c r="D5565" s="264" t="s">
        <v>4948</v>
      </c>
      <c r="F5565" s="266"/>
      <c r="G5565" s="261" t="s">
        <v>25850</v>
      </c>
      <c r="H5565" s="262" t="s">
        <v>11694</v>
      </c>
      <c r="I5565" s="263" t="s">
        <v>738</v>
      </c>
      <c r="J5565" s="264" t="s">
        <v>4948</v>
      </c>
      <c r="K5565" s="264" t="s">
        <v>5544</v>
      </c>
    </row>
    <row r="5566" spans="1:11" ht="12.75" x14ac:dyDescent="0.2">
      <c r="A5566" s="261">
        <v>88077</v>
      </c>
      <c r="B5566" s="262" t="s">
        <v>11695</v>
      </c>
      <c r="C5566" s="263" t="s">
        <v>738</v>
      </c>
      <c r="D5566" s="264" t="s">
        <v>5231</v>
      </c>
      <c r="F5566" s="266"/>
      <c r="G5566" s="261" t="s">
        <v>25851</v>
      </c>
      <c r="H5566" s="262" t="s">
        <v>11695</v>
      </c>
      <c r="I5566" s="263" t="s">
        <v>738</v>
      </c>
      <c r="J5566" s="264" t="s">
        <v>5231</v>
      </c>
      <c r="K5566" s="264" t="s">
        <v>4516</v>
      </c>
    </row>
    <row r="5567" spans="1:11" ht="12.75" x14ac:dyDescent="0.2">
      <c r="A5567" s="261">
        <v>88078</v>
      </c>
      <c r="B5567" s="262" t="s">
        <v>11696</v>
      </c>
      <c r="C5567" s="263" t="s">
        <v>738</v>
      </c>
      <c r="D5567" s="264" t="s">
        <v>5007</v>
      </c>
      <c r="F5567" s="266"/>
      <c r="G5567" s="261" t="s">
        <v>25852</v>
      </c>
      <c r="H5567" s="262" t="s">
        <v>11696</v>
      </c>
      <c r="I5567" s="263" t="s">
        <v>738</v>
      </c>
      <c r="J5567" s="264" t="s">
        <v>5007</v>
      </c>
      <c r="K5567" s="264" t="s">
        <v>5390</v>
      </c>
    </row>
    <row r="5568" spans="1:11" ht="12.75" x14ac:dyDescent="0.2">
      <c r="A5568" s="261">
        <v>88079</v>
      </c>
      <c r="B5568" s="262" t="s">
        <v>11697</v>
      </c>
      <c r="C5568" s="263" t="s">
        <v>738</v>
      </c>
      <c r="D5568" s="264" t="s">
        <v>5217</v>
      </c>
      <c r="F5568" s="266"/>
      <c r="G5568" s="261" t="s">
        <v>25853</v>
      </c>
      <c r="H5568" s="262" t="s">
        <v>11697</v>
      </c>
      <c r="I5568" s="263" t="s">
        <v>738</v>
      </c>
      <c r="J5568" s="264" t="s">
        <v>5217</v>
      </c>
      <c r="K5568" s="264" t="s">
        <v>4750</v>
      </c>
    </row>
    <row r="5569" spans="1:11" ht="12.75" x14ac:dyDescent="0.2">
      <c r="A5569" s="261">
        <v>88080</v>
      </c>
      <c r="B5569" s="262" t="s">
        <v>11698</v>
      </c>
      <c r="C5569" s="263" t="s">
        <v>738</v>
      </c>
      <c r="D5569" s="264" t="s">
        <v>4870</v>
      </c>
      <c r="F5569" s="266"/>
      <c r="G5569" s="261" t="s">
        <v>25854</v>
      </c>
      <c r="H5569" s="262" t="s">
        <v>11698</v>
      </c>
      <c r="I5569" s="263" t="s">
        <v>738</v>
      </c>
      <c r="J5569" s="264" t="s">
        <v>4870</v>
      </c>
      <c r="K5569" s="264" t="s">
        <v>4897</v>
      </c>
    </row>
    <row r="5570" spans="1:11" ht="12.75" x14ac:dyDescent="0.2">
      <c r="A5570" s="261">
        <v>88081</v>
      </c>
      <c r="B5570" s="262" t="s">
        <v>11699</v>
      </c>
      <c r="C5570" s="263" t="s">
        <v>738</v>
      </c>
      <c r="D5570" s="264" t="s">
        <v>11700</v>
      </c>
      <c r="F5570" s="266"/>
      <c r="G5570" s="261" t="s">
        <v>25855</v>
      </c>
      <c r="H5570" s="262" t="s">
        <v>11699</v>
      </c>
      <c r="I5570" s="263" t="s">
        <v>738</v>
      </c>
      <c r="J5570" s="264" t="s">
        <v>11700</v>
      </c>
      <c r="K5570" s="264" t="s">
        <v>11732</v>
      </c>
    </row>
    <row r="5571" spans="1:11" ht="12.75" x14ac:dyDescent="0.2">
      <c r="A5571" s="261">
        <v>88082</v>
      </c>
      <c r="B5571" s="262" t="s">
        <v>11701</v>
      </c>
      <c r="C5571" s="263" t="s">
        <v>738</v>
      </c>
      <c r="D5571" s="264" t="s">
        <v>11702</v>
      </c>
      <c r="F5571" s="266"/>
      <c r="G5571" s="261" t="s">
        <v>25856</v>
      </c>
      <c r="H5571" s="262" t="s">
        <v>11701</v>
      </c>
      <c r="I5571" s="263" t="s">
        <v>738</v>
      </c>
      <c r="J5571" s="264" t="s">
        <v>11702</v>
      </c>
      <c r="K5571" s="264" t="s">
        <v>5272</v>
      </c>
    </row>
    <row r="5572" spans="1:11" ht="12.75" x14ac:dyDescent="0.2">
      <c r="A5572" s="261">
        <v>88083</v>
      </c>
      <c r="B5572" s="262" t="s">
        <v>11703</v>
      </c>
      <c r="C5572" s="263" t="s">
        <v>738</v>
      </c>
      <c r="D5572" s="264" t="s">
        <v>4967</v>
      </c>
      <c r="F5572" s="266"/>
      <c r="G5572" s="261" t="s">
        <v>25857</v>
      </c>
      <c r="H5572" s="262" t="s">
        <v>11703</v>
      </c>
      <c r="I5572" s="263" t="s">
        <v>738</v>
      </c>
      <c r="J5572" s="264" t="s">
        <v>4967</v>
      </c>
      <c r="K5572" s="264" t="s">
        <v>4967</v>
      </c>
    </row>
    <row r="5573" spans="1:11" ht="12.75" x14ac:dyDescent="0.2">
      <c r="A5573" s="261">
        <v>88084</v>
      </c>
      <c r="B5573" s="262" t="s">
        <v>11704</v>
      </c>
      <c r="C5573" s="263" t="s">
        <v>738</v>
      </c>
      <c r="D5573" s="264" t="s">
        <v>5037</v>
      </c>
      <c r="F5573" s="266"/>
      <c r="G5573" s="261" t="s">
        <v>25858</v>
      </c>
      <c r="H5573" s="262" t="s">
        <v>11704</v>
      </c>
      <c r="I5573" s="263" t="s">
        <v>738</v>
      </c>
      <c r="J5573" s="264" t="s">
        <v>5037</v>
      </c>
      <c r="K5573" s="264" t="s">
        <v>5037</v>
      </c>
    </row>
    <row r="5574" spans="1:11" ht="12.75" x14ac:dyDescent="0.2">
      <c r="A5574" s="261">
        <v>88085</v>
      </c>
      <c r="B5574" s="262" t="s">
        <v>11705</v>
      </c>
      <c r="C5574" s="263" t="s">
        <v>738</v>
      </c>
      <c r="D5574" s="264" t="s">
        <v>5058</v>
      </c>
      <c r="F5574" s="266"/>
      <c r="G5574" s="261" t="s">
        <v>25859</v>
      </c>
      <c r="H5574" s="262" t="s">
        <v>11705</v>
      </c>
      <c r="I5574" s="263" t="s">
        <v>738</v>
      </c>
      <c r="J5574" s="264" t="s">
        <v>5058</v>
      </c>
      <c r="K5574" s="264" t="s">
        <v>5248</v>
      </c>
    </row>
    <row r="5575" spans="1:11" ht="12.75" x14ac:dyDescent="0.2">
      <c r="A5575" s="261">
        <v>88086</v>
      </c>
      <c r="B5575" s="262" t="s">
        <v>11706</v>
      </c>
      <c r="C5575" s="263" t="s">
        <v>738</v>
      </c>
      <c r="D5575" s="264" t="s">
        <v>4870</v>
      </c>
      <c r="F5575" s="266"/>
      <c r="G5575" s="261" t="s">
        <v>25860</v>
      </c>
      <c r="H5575" s="262" t="s">
        <v>11706</v>
      </c>
      <c r="I5575" s="263" t="s">
        <v>738</v>
      </c>
      <c r="J5575" s="264" t="s">
        <v>4870</v>
      </c>
      <c r="K5575" s="264" t="s">
        <v>4897</v>
      </c>
    </row>
    <row r="5576" spans="1:11" ht="12.75" x14ac:dyDescent="0.2">
      <c r="A5576" s="261">
        <v>88087</v>
      </c>
      <c r="B5576" s="262" t="s">
        <v>11707</v>
      </c>
      <c r="C5576" s="263" t="s">
        <v>11708</v>
      </c>
      <c r="D5576" s="264" t="s">
        <v>5203</v>
      </c>
      <c r="F5576" s="266"/>
      <c r="G5576" s="261" t="s">
        <v>25861</v>
      </c>
      <c r="H5576" s="262" t="s">
        <v>11707</v>
      </c>
      <c r="I5576" s="263" t="s">
        <v>11708</v>
      </c>
      <c r="J5576" s="264" t="s">
        <v>5203</v>
      </c>
      <c r="K5576" s="264" t="s">
        <v>4967</v>
      </c>
    </row>
    <row r="5577" spans="1:11" ht="25.5" x14ac:dyDescent="0.2">
      <c r="A5577" s="261">
        <v>88099</v>
      </c>
      <c r="B5577" s="262" t="s">
        <v>11709</v>
      </c>
      <c r="C5577" s="263" t="s">
        <v>772</v>
      </c>
      <c r="D5577" s="264" t="s">
        <v>5107</v>
      </c>
      <c r="F5577" s="266"/>
      <c r="G5577" s="261" t="s">
        <v>25862</v>
      </c>
      <c r="H5577" s="262" t="s">
        <v>11709</v>
      </c>
      <c r="I5577" s="263" t="s">
        <v>772</v>
      </c>
      <c r="J5577" s="264" t="s">
        <v>5107</v>
      </c>
      <c r="K5577" s="264" t="s">
        <v>5681</v>
      </c>
    </row>
    <row r="5578" spans="1:11" ht="25.5" x14ac:dyDescent="0.2">
      <c r="A5578" s="261">
        <v>88100</v>
      </c>
      <c r="B5578" s="262" t="s">
        <v>11710</v>
      </c>
      <c r="C5578" s="263" t="s">
        <v>772</v>
      </c>
      <c r="D5578" s="264" t="s">
        <v>5225</v>
      </c>
      <c r="F5578" s="266"/>
      <c r="G5578" s="261" t="s">
        <v>25863</v>
      </c>
      <c r="H5578" s="262" t="s">
        <v>11710</v>
      </c>
      <c r="I5578" s="263" t="s">
        <v>772</v>
      </c>
      <c r="J5578" s="264" t="s">
        <v>5225</v>
      </c>
      <c r="K5578" s="264" t="s">
        <v>5210</v>
      </c>
    </row>
    <row r="5579" spans="1:11" ht="12.75" x14ac:dyDescent="0.2">
      <c r="A5579" s="261">
        <v>88101</v>
      </c>
      <c r="B5579" s="262" t="s">
        <v>11711</v>
      </c>
      <c r="C5579" s="263" t="s">
        <v>738</v>
      </c>
      <c r="D5579" s="264" t="s">
        <v>5797</v>
      </c>
      <c r="F5579" s="266"/>
      <c r="G5579" s="261" t="s">
        <v>25864</v>
      </c>
      <c r="H5579" s="262" t="s">
        <v>11711</v>
      </c>
      <c r="I5579" s="263" t="s">
        <v>738</v>
      </c>
      <c r="J5579" s="264" t="s">
        <v>5797</v>
      </c>
      <c r="K5579" s="264" t="s">
        <v>5805</v>
      </c>
    </row>
    <row r="5580" spans="1:11" ht="12.75" x14ac:dyDescent="0.2">
      <c r="A5580" s="261">
        <v>88102</v>
      </c>
      <c r="B5580" s="262" t="s">
        <v>11712</v>
      </c>
      <c r="C5580" s="263" t="s">
        <v>11708</v>
      </c>
      <c r="D5580" s="264" t="s">
        <v>5000</v>
      </c>
      <c r="F5580" s="266"/>
      <c r="G5580" s="261" t="s">
        <v>25865</v>
      </c>
      <c r="H5580" s="262" t="s">
        <v>11712</v>
      </c>
      <c r="I5580" s="263" t="s">
        <v>11708</v>
      </c>
      <c r="J5580" s="264" t="s">
        <v>5000</v>
      </c>
      <c r="K5580" s="264" t="s">
        <v>5000</v>
      </c>
    </row>
    <row r="5581" spans="1:11" ht="12.75" x14ac:dyDescent="0.2">
      <c r="A5581" s="261">
        <v>88103</v>
      </c>
      <c r="B5581" s="262" t="s">
        <v>11713</v>
      </c>
      <c r="C5581" s="263" t="s">
        <v>11708</v>
      </c>
      <c r="D5581" s="264" t="s">
        <v>5305</v>
      </c>
      <c r="F5581" s="266"/>
      <c r="G5581" s="261" t="s">
        <v>25866</v>
      </c>
      <c r="H5581" s="262" t="s">
        <v>11713</v>
      </c>
      <c r="I5581" s="263" t="s">
        <v>11708</v>
      </c>
      <c r="J5581" s="264" t="s">
        <v>5305</v>
      </c>
      <c r="K5581" s="264" t="s">
        <v>5305</v>
      </c>
    </row>
    <row r="5582" spans="1:11" ht="12.75" x14ac:dyDescent="0.2">
      <c r="A5582" s="261">
        <v>89176</v>
      </c>
      <c r="B5582" s="262" t="s">
        <v>11714</v>
      </c>
      <c r="C5582" s="263" t="s">
        <v>943</v>
      </c>
      <c r="D5582" s="264" t="s">
        <v>4335</v>
      </c>
      <c r="F5582" s="266"/>
      <c r="G5582" s="261" t="s">
        <v>25867</v>
      </c>
      <c r="H5582" s="262" t="s">
        <v>11714</v>
      </c>
      <c r="I5582" s="263" t="s">
        <v>943</v>
      </c>
      <c r="J5582" s="264" t="s">
        <v>4335</v>
      </c>
      <c r="K5582" s="264" t="s">
        <v>13037</v>
      </c>
    </row>
    <row r="5583" spans="1:11" ht="12.75" x14ac:dyDescent="0.2">
      <c r="A5583" s="261">
        <v>89177</v>
      </c>
      <c r="B5583" s="262" t="s">
        <v>11716</v>
      </c>
      <c r="C5583" s="263" t="s">
        <v>943</v>
      </c>
      <c r="D5583" s="264" t="s">
        <v>16154</v>
      </c>
      <c r="F5583" s="266"/>
      <c r="G5583" s="261" t="s">
        <v>25868</v>
      </c>
      <c r="H5583" s="262" t="s">
        <v>11716</v>
      </c>
      <c r="I5583" s="263" t="s">
        <v>943</v>
      </c>
      <c r="J5583" s="264" t="s">
        <v>16154</v>
      </c>
      <c r="K5583" s="264" t="s">
        <v>7737</v>
      </c>
    </row>
    <row r="5584" spans="1:11" ht="12.75" x14ac:dyDescent="0.2">
      <c r="A5584" s="261">
        <v>89178</v>
      </c>
      <c r="B5584" s="262" t="s">
        <v>11717</v>
      </c>
      <c r="C5584" s="263" t="s">
        <v>943</v>
      </c>
      <c r="D5584" s="264" t="s">
        <v>7121</v>
      </c>
      <c r="F5584" s="266"/>
      <c r="G5584" s="261" t="s">
        <v>25869</v>
      </c>
      <c r="H5584" s="262" t="s">
        <v>11717</v>
      </c>
      <c r="I5584" s="263" t="s">
        <v>943</v>
      </c>
      <c r="J5584" s="264" t="s">
        <v>7121</v>
      </c>
      <c r="K5584" s="264" t="s">
        <v>7456</v>
      </c>
    </row>
    <row r="5585" spans="1:11" ht="12.75" x14ac:dyDescent="0.2">
      <c r="A5585" s="261">
        <v>89179</v>
      </c>
      <c r="B5585" s="262" t="s">
        <v>11719</v>
      </c>
      <c r="C5585" s="263" t="s">
        <v>943</v>
      </c>
      <c r="D5585" s="264" t="s">
        <v>7121</v>
      </c>
      <c r="F5585" s="266"/>
      <c r="G5585" s="261" t="s">
        <v>25870</v>
      </c>
      <c r="H5585" s="262" t="s">
        <v>11719</v>
      </c>
      <c r="I5585" s="263" t="s">
        <v>943</v>
      </c>
      <c r="J5585" s="264" t="s">
        <v>7121</v>
      </c>
      <c r="K5585" s="264" t="s">
        <v>7456</v>
      </c>
    </row>
    <row r="5586" spans="1:11" ht="12.75" x14ac:dyDescent="0.2">
      <c r="A5586" s="261">
        <v>89180</v>
      </c>
      <c r="B5586" s="262" t="s">
        <v>11720</v>
      </c>
      <c r="C5586" s="263" t="s">
        <v>943</v>
      </c>
      <c r="D5586" s="264" t="s">
        <v>14600</v>
      </c>
      <c r="F5586" s="266"/>
      <c r="G5586" s="261" t="s">
        <v>25871</v>
      </c>
      <c r="H5586" s="262" t="s">
        <v>11720</v>
      </c>
      <c r="I5586" s="263" t="s">
        <v>943</v>
      </c>
      <c r="J5586" s="264" t="s">
        <v>14600</v>
      </c>
      <c r="K5586" s="264" t="s">
        <v>8930</v>
      </c>
    </row>
    <row r="5587" spans="1:11" ht="12.75" x14ac:dyDescent="0.2">
      <c r="A5587" s="261">
        <v>89181</v>
      </c>
      <c r="B5587" s="262" t="s">
        <v>11721</v>
      </c>
      <c r="C5587" s="263" t="s">
        <v>943</v>
      </c>
      <c r="D5587" s="264" t="s">
        <v>23915</v>
      </c>
      <c r="F5587" s="266"/>
      <c r="G5587" s="261" t="s">
        <v>25872</v>
      </c>
      <c r="H5587" s="262" t="s">
        <v>11721</v>
      </c>
      <c r="I5587" s="263" t="s">
        <v>943</v>
      </c>
      <c r="J5587" s="264" t="s">
        <v>23915</v>
      </c>
      <c r="K5587" s="264" t="s">
        <v>19908</v>
      </c>
    </row>
    <row r="5588" spans="1:11" ht="12.75" x14ac:dyDescent="0.2">
      <c r="A5588" s="261">
        <v>89182</v>
      </c>
      <c r="B5588" s="262" t="s">
        <v>11722</v>
      </c>
      <c r="C5588" s="263" t="s">
        <v>943</v>
      </c>
      <c r="D5588" s="264" t="s">
        <v>23915</v>
      </c>
      <c r="F5588" s="266"/>
      <c r="G5588" s="261" t="s">
        <v>25873</v>
      </c>
      <c r="H5588" s="262" t="s">
        <v>11722</v>
      </c>
      <c r="I5588" s="263" t="s">
        <v>943</v>
      </c>
      <c r="J5588" s="264" t="s">
        <v>23915</v>
      </c>
      <c r="K5588" s="264" t="s">
        <v>19908</v>
      </c>
    </row>
    <row r="5589" spans="1:11" ht="12.75" x14ac:dyDescent="0.2">
      <c r="A5589" s="261">
        <v>89183</v>
      </c>
      <c r="B5589" s="262" t="s">
        <v>11723</v>
      </c>
      <c r="C5589" s="263" t="s">
        <v>943</v>
      </c>
      <c r="D5589" s="264" t="s">
        <v>16620</v>
      </c>
      <c r="F5589" s="266"/>
      <c r="G5589" s="261" t="s">
        <v>25874</v>
      </c>
      <c r="H5589" s="262" t="s">
        <v>11723</v>
      </c>
      <c r="I5589" s="263" t="s">
        <v>943</v>
      </c>
      <c r="J5589" s="264" t="s">
        <v>16620</v>
      </c>
      <c r="K5589" s="264" t="s">
        <v>9751</v>
      </c>
    </row>
    <row r="5590" spans="1:11" ht="12.75" x14ac:dyDescent="0.2">
      <c r="A5590" s="261">
        <v>89184</v>
      </c>
      <c r="B5590" s="262" t="s">
        <v>11724</v>
      </c>
      <c r="C5590" s="263" t="s">
        <v>943</v>
      </c>
      <c r="D5590" s="264" t="s">
        <v>14293</v>
      </c>
      <c r="F5590" s="266"/>
      <c r="G5590" s="261" t="s">
        <v>25875</v>
      </c>
      <c r="H5590" s="262" t="s">
        <v>11724</v>
      </c>
      <c r="I5590" s="263" t="s">
        <v>943</v>
      </c>
      <c r="J5590" s="264" t="s">
        <v>14293</v>
      </c>
      <c r="K5590" s="264" t="s">
        <v>5494</v>
      </c>
    </row>
    <row r="5591" spans="1:11" ht="12.75" x14ac:dyDescent="0.2">
      <c r="A5591" s="261">
        <v>89185</v>
      </c>
      <c r="B5591" s="262" t="s">
        <v>11726</v>
      </c>
      <c r="C5591" s="263" t="s">
        <v>943</v>
      </c>
      <c r="D5591" s="264" t="s">
        <v>14293</v>
      </c>
      <c r="F5591" s="266"/>
      <c r="G5591" s="261" t="s">
        <v>25876</v>
      </c>
      <c r="H5591" s="262" t="s">
        <v>11726</v>
      </c>
      <c r="I5591" s="263" t="s">
        <v>943</v>
      </c>
      <c r="J5591" s="264" t="s">
        <v>14293</v>
      </c>
      <c r="K5591" s="264" t="s">
        <v>5494</v>
      </c>
    </row>
    <row r="5592" spans="1:11" ht="12.75" x14ac:dyDescent="0.2">
      <c r="A5592" s="261">
        <v>89186</v>
      </c>
      <c r="B5592" s="262" t="s">
        <v>11727</v>
      </c>
      <c r="C5592" s="263" t="s">
        <v>943</v>
      </c>
      <c r="D5592" s="264" t="s">
        <v>14562</v>
      </c>
      <c r="F5592" s="266"/>
      <c r="G5592" s="261" t="s">
        <v>25877</v>
      </c>
      <c r="H5592" s="262" t="s">
        <v>11727</v>
      </c>
      <c r="I5592" s="263" t="s">
        <v>943</v>
      </c>
      <c r="J5592" s="264" t="s">
        <v>14562</v>
      </c>
      <c r="K5592" s="264" t="s">
        <v>13998</v>
      </c>
    </row>
    <row r="5593" spans="1:11" ht="12.75" x14ac:dyDescent="0.2">
      <c r="A5593" s="261">
        <v>89187</v>
      </c>
      <c r="B5593" s="262" t="s">
        <v>11728</v>
      </c>
      <c r="C5593" s="263" t="s">
        <v>943</v>
      </c>
      <c r="D5593" s="264" t="s">
        <v>9007</v>
      </c>
      <c r="F5593" s="266"/>
      <c r="G5593" s="261" t="s">
        <v>25878</v>
      </c>
      <c r="H5593" s="262" t="s">
        <v>11728</v>
      </c>
      <c r="I5593" s="263" t="s">
        <v>943</v>
      </c>
      <c r="J5593" s="264" t="s">
        <v>9007</v>
      </c>
      <c r="K5593" s="264" t="s">
        <v>25879</v>
      </c>
    </row>
    <row r="5594" spans="1:11" ht="12.75" x14ac:dyDescent="0.2">
      <c r="A5594" s="261">
        <v>89188</v>
      </c>
      <c r="B5594" s="262" t="s">
        <v>11730</v>
      </c>
      <c r="C5594" s="263" t="s">
        <v>11731</v>
      </c>
      <c r="D5594" s="264" t="s">
        <v>5805</v>
      </c>
      <c r="F5594" s="266"/>
      <c r="G5594" s="261" t="s">
        <v>25880</v>
      </c>
      <c r="H5594" s="262" t="s">
        <v>11730</v>
      </c>
      <c r="I5594" s="263" t="s">
        <v>11731</v>
      </c>
      <c r="J5594" s="264" t="s">
        <v>5805</v>
      </c>
      <c r="K5594" s="264" t="s">
        <v>11755</v>
      </c>
    </row>
    <row r="5595" spans="1:11" ht="12.75" x14ac:dyDescent="0.2">
      <c r="A5595" s="261">
        <v>89189</v>
      </c>
      <c r="B5595" s="262" t="s">
        <v>11733</v>
      </c>
      <c r="C5595" s="263" t="s">
        <v>11731</v>
      </c>
      <c r="D5595" s="264" t="s">
        <v>5223</v>
      </c>
      <c r="F5595" s="266"/>
      <c r="G5595" s="261" t="s">
        <v>25881</v>
      </c>
      <c r="H5595" s="262" t="s">
        <v>11733</v>
      </c>
      <c r="I5595" s="263" t="s">
        <v>11731</v>
      </c>
      <c r="J5595" s="264" t="s">
        <v>5223</v>
      </c>
      <c r="K5595" s="264" t="s">
        <v>5435</v>
      </c>
    </row>
    <row r="5596" spans="1:11" ht="12.75" x14ac:dyDescent="0.2">
      <c r="A5596" s="261">
        <v>89190</v>
      </c>
      <c r="B5596" s="262" t="s">
        <v>11734</v>
      </c>
      <c r="C5596" s="263" t="s">
        <v>11731</v>
      </c>
      <c r="D5596" s="264" t="s">
        <v>11468</v>
      </c>
      <c r="F5596" s="266"/>
      <c r="G5596" s="261" t="s">
        <v>25882</v>
      </c>
      <c r="H5596" s="262" t="s">
        <v>11734</v>
      </c>
      <c r="I5596" s="263" t="s">
        <v>11731</v>
      </c>
      <c r="J5596" s="264" t="s">
        <v>11468</v>
      </c>
      <c r="K5596" s="264" t="s">
        <v>5644</v>
      </c>
    </row>
    <row r="5597" spans="1:11" ht="12.75" x14ac:dyDescent="0.2">
      <c r="A5597" s="261">
        <v>89191</v>
      </c>
      <c r="B5597" s="262" t="s">
        <v>11735</v>
      </c>
      <c r="C5597" s="263" t="s">
        <v>11731</v>
      </c>
      <c r="D5597" s="264" t="s">
        <v>4407</v>
      </c>
      <c r="F5597" s="266"/>
      <c r="G5597" s="261" t="s">
        <v>25883</v>
      </c>
      <c r="H5597" s="262" t="s">
        <v>11735</v>
      </c>
      <c r="I5597" s="263" t="s">
        <v>11731</v>
      </c>
      <c r="J5597" s="264" t="s">
        <v>4407</v>
      </c>
      <c r="K5597" s="264" t="s">
        <v>12499</v>
      </c>
    </row>
    <row r="5598" spans="1:11" ht="12.75" x14ac:dyDescent="0.2">
      <c r="A5598" s="261">
        <v>89192</v>
      </c>
      <c r="B5598" s="262" t="s">
        <v>11736</v>
      </c>
      <c r="C5598" s="263" t="s">
        <v>943</v>
      </c>
      <c r="D5598" s="264" t="s">
        <v>14562</v>
      </c>
      <c r="F5598" s="266"/>
      <c r="G5598" s="261" t="s">
        <v>25884</v>
      </c>
      <c r="H5598" s="262" t="s">
        <v>11736</v>
      </c>
      <c r="I5598" s="263" t="s">
        <v>943</v>
      </c>
      <c r="J5598" s="264" t="s">
        <v>14562</v>
      </c>
      <c r="K5598" s="264" t="s">
        <v>13998</v>
      </c>
    </row>
    <row r="5599" spans="1:11" ht="12.75" x14ac:dyDescent="0.2">
      <c r="A5599" s="261">
        <v>89193</v>
      </c>
      <c r="B5599" s="262" t="s">
        <v>11737</v>
      </c>
      <c r="C5599" s="263" t="s">
        <v>943</v>
      </c>
      <c r="D5599" s="264" t="s">
        <v>14843</v>
      </c>
      <c r="F5599" s="266"/>
      <c r="G5599" s="261" t="s">
        <v>25885</v>
      </c>
      <c r="H5599" s="262" t="s">
        <v>11737</v>
      </c>
      <c r="I5599" s="263" t="s">
        <v>943</v>
      </c>
      <c r="J5599" s="264" t="s">
        <v>14843</v>
      </c>
      <c r="K5599" s="264" t="s">
        <v>17349</v>
      </c>
    </row>
    <row r="5600" spans="1:11" ht="12.75" x14ac:dyDescent="0.2">
      <c r="A5600" s="261">
        <v>89194</v>
      </c>
      <c r="B5600" s="262" t="s">
        <v>11738</v>
      </c>
      <c r="C5600" s="263" t="s">
        <v>943</v>
      </c>
      <c r="D5600" s="264" t="s">
        <v>25886</v>
      </c>
      <c r="F5600" s="266"/>
      <c r="G5600" s="261" t="s">
        <v>25887</v>
      </c>
      <c r="H5600" s="262" t="s">
        <v>11738</v>
      </c>
      <c r="I5600" s="263" t="s">
        <v>943</v>
      </c>
      <c r="J5600" s="264" t="s">
        <v>25886</v>
      </c>
      <c r="K5600" s="264" t="s">
        <v>25888</v>
      </c>
    </row>
    <row r="5601" spans="1:11" ht="12.75" x14ac:dyDescent="0.2">
      <c r="A5601" s="261">
        <v>89195</v>
      </c>
      <c r="B5601" s="262" t="s">
        <v>11739</v>
      </c>
      <c r="C5601" s="263" t="s">
        <v>943</v>
      </c>
      <c r="D5601" s="264" t="s">
        <v>20054</v>
      </c>
      <c r="F5601" s="266"/>
      <c r="G5601" s="261" t="s">
        <v>25889</v>
      </c>
      <c r="H5601" s="262" t="s">
        <v>11739</v>
      </c>
      <c r="I5601" s="263" t="s">
        <v>943</v>
      </c>
      <c r="J5601" s="264" t="s">
        <v>20054</v>
      </c>
      <c r="K5601" s="264" t="s">
        <v>9626</v>
      </c>
    </row>
    <row r="5602" spans="1:11" ht="12.75" x14ac:dyDescent="0.2">
      <c r="A5602" s="261">
        <v>89196</v>
      </c>
      <c r="B5602" s="262" t="s">
        <v>11741</v>
      </c>
      <c r="C5602" s="263" t="s">
        <v>943</v>
      </c>
      <c r="D5602" s="264" t="s">
        <v>13058</v>
      </c>
      <c r="F5602" s="266"/>
      <c r="G5602" s="261" t="s">
        <v>25890</v>
      </c>
      <c r="H5602" s="262" t="s">
        <v>11741</v>
      </c>
      <c r="I5602" s="263" t="s">
        <v>943</v>
      </c>
      <c r="J5602" s="264" t="s">
        <v>13058</v>
      </c>
      <c r="K5602" s="264" t="s">
        <v>12730</v>
      </c>
    </row>
    <row r="5603" spans="1:11" ht="12.75" x14ac:dyDescent="0.2">
      <c r="A5603" s="261">
        <v>89197</v>
      </c>
      <c r="B5603" s="262" t="s">
        <v>11743</v>
      </c>
      <c r="C5603" s="263" t="s">
        <v>943</v>
      </c>
      <c r="D5603" s="264" t="s">
        <v>14562</v>
      </c>
      <c r="F5603" s="266"/>
      <c r="G5603" s="261" t="s">
        <v>25891</v>
      </c>
      <c r="H5603" s="262" t="s">
        <v>11743</v>
      </c>
      <c r="I5603" s="263" t="s">
        <v>943</v>
      </c>
      <c r="J5603" s="264" t="s">
        <v>14562</v>
      </c>
      <c r="K5603" s="264" t="s">
        <v>13998</v>
      </c>
    </row>
    <row r="5604" spans="1:11" ht="25.5" x14ac:dyDescent="0.2">
      <c r="A5604" s="261">
        <v>91104</v>
      </c>
      <c r="B5604" s="262" t="s">
        <v>11744</v>
      </c>
      <c r="C5604" s="263" t="s">
        <v>776</v>
      </c>
      <c r="D5604" s="264" t="s">
        <v>5203</v>
      </c>
      <c r="F5604" s="266"/>
      <c r="G5604" s="261" t="s">
        <v>25892</v>
      </c>
      <c r="H5604" s="262" t="s">
        <v>11744</v>
      </c>
      <c r="I5604" s="263" t="s">
        <v>776</v>
      </c>
      <c r="J5604" s="264" t="s">
        <v>5203</v>
      </c>
      <c r="K5604" s="264" t="s">
        <v>5203</v>
      </c>
    </row>
    <row r="5605" spans="1:11" ht="25.5" x14ac:dyDescent="0.2">
      <c r="A5605" s="261">
        <v>91105</v>
      </c>
      <c r="B5605" s="262" t="s">
        <v>11745</v>
      </c>
      <c r="C5605" s="263" t="s">
        <v>776</v>
      </c>
      <c r="D5605" s="264" t="s">
        <v>4750</v>
      </c>
      <c r="F5605" s="266"/>
      <c r="G5605" s="261" t="s">
        <v>25893</v>
      </c>
      <c r="H5605" s="262" t="s">
        <v>11745</v>
      </c>
      <c r="I5605" s="263" t="s">
        <v>776</v>
      </c>
      <c r="J5605" s="264" t="s">
        <v>4750</v>
      </c>
      <c r="K5605" s="264" t="s">
        <v>5268</v>
      </c>
    </row>
    <row r="5606" spans="1:11" ht="38.25" x14ac:dyDescent="0.2">
      <c r="A5606" s="261">
        <v>91106</v>
      </c>
      <c r="B5606" s="262" t="s">
        <v>11746</v>
      </c>
      <c r="C5606" s="263" t="s">
        <v>776</v>
      </c>
      <c r="D5606" s="264" t="s">
        <v>5203</v>
      </c>
      <c r="F5606" s="266"/>
      <c r="G5606" s="261" t="s">
        <v>25894</v>
      </c>
      <c r="H5606" s="262" t="s">
        <v>11746</v>
      </c>
      <c r="I5606" s="263" t="s">
        <v>776</v>
      </c>
      <c r="J5606" s="264" t="s">
        <v>5203</v>
      </c>
      <c r="K5606" s="264" t="s">
        <v>5203</v>
      </c>
    </row>
    <row r="5607" spans="1:11" ht="38.25" x14ac:dyDescent="0.2">
      <c r="A5607" s="261">
        <v>91107</v>
      </c>
      <c r="B5607" s="262" t="s">
        <v>11747</v>
      </c>
      <c r="C5607" s="263" t="s">
        <v>776</v>
      </c>
      <c r="D5607" s="264" t="s">
        <v>4967</v>
      </c>
      <c r="F5607" s="266"/>
      <c r="G5607" s="261" t="s">
        <v>25895</v>
      </c>
      <c r="H5607" s="262" t="s">
        <v>11747</v>
      </c>
      <c r="I5607" s="263" t="s">
        <v>776</v>
      </c>
      <c r="J5607" s="264" t="s">
        <v>4967</v>
      </c>
      <c r="K5607" s="264" t="s">
        <v>5634</v>
      </c>
    </row>
    <row r="5608" spans="1:11" ht="38.25" x14ac:dyDescent="0.2">
      <c r="A5608" s="261">
        <v>91108</v>
      </c>
      <c r="B5608" s="262" t="s">
        <v>11748</v>
      </c>
      <c r="C5608" s="263" t="s">
        <v>776</v>
      </c>
      <c r="D5608" s="264" t="s">
        <v>4750</v>
      </c>
      <c r="F5608" s="266"/>
      <c r="G5608" s="261" t="s">
        <v>25896</v>
      </c>
      <c r="H5608" s="262" t="s">
        <v>11748</v>
      </c>
      <c r="I5608" s="263" t="s">
        <v>776</v>
      </c>
      <c r="J5608" s="264" t="s">
        <v>4750</v>
      </c>
      <c r="K5608" s="264" t="s">
        <v>5268</v>
      </c>
    </row>
    <row r="5609" spans="1:11" ht="25.5" x14ac:dyDescent="0.2">
      <c r="A5609" s="261">
        <v>91109</v>
      </c>
      <c r="B5609" s="262" t="s">
        <v>11749</v>
      </c>
      <c r="C5609" s="263" t="s">
        <v>776</v>
      </c>
      <c r="D5609" s="264" t="s">
        <v>5210</v>
      </c>
      <c r="F5609" s="266"/>
      <c r="G5609" s="261" t="s">
        <v>25897</v>
      </c>
      <c r="H5609" s="262" t="s">
        <v>11749</v>
      </c>
      <c r="I5609" s="263" t="s">
        <v>776</v>
      </c>
      <c r="J5609" s="264" t="s">
        <v>5210</v>
      </c>
      <c r="K5609" s="264" t="s">
        <v>5037</v>
      </c>
    </row>
    <row r="5610" spans="1:11" ht="25.5" x14ac:dyDescent="0.2">
      <c r="A5610" s="261">
        <v>91110</v>
      </c>
      <c r="B5610" s="262" t="s">
        <v>11750</v>
      </c>
      <c r="C5610" s="263" t="s">
        <v>776</v>
      </c>
      <c r="D5610" s="264" t="s">
        <v>4750</v>
      </c>
      <c r="F5610" s="266"/>
      <c r="G5610" s="261" t="s">
        <v>25898</v>
      </c>
      <c r="H5610" s="262" t="s">
        <v>11750</v>
      </c>
      <c r="I5610" s="263" t="s">
        <v>776</v>
      </c>
      <c r="J5610" s="264" t="s">
        <v>4750</v>
      </c>
      <c r="K5610" s="264" t="s">
        <v>5268</v>
      </c>
    </row>
    <row r="5611" spans="1:11" ht="25.5" x14ac:dyDescent="0.2">
      <c r="A5611" s="261">
        <v>91111</v>
      </c>
      <c r="B5611" s="262" t="s">
        <v>11751</v>
      </c>
      <c r="C5611" s="263" t="s">
        <v>776</v>
      </c>
      <c r="D5611" s="264" t="s">
        <v>4822</v>
      </c>
      <c r="F5611" s="266"/>
      <c r="G5611" s="261" t="s">
        <v>25899</v>
      </c>
      <c r="H5611" s="262" t="s">
        <v>11751</v>
      </c>
      <c r="I5611" s="263" t="s">
        <v>776</v>
      </c>
      <c r="J5611" s="264" t="s">
        <v>4822</v>
      </c>
      <c r="K5611" s="264" t="s">
        <v>5107</v>
      </c>
    </row>
    <row r="5612" spans="1:11" ht="25.5" x14ac:dyDescent="0.2">
      <c r="A5612" s="261">
        <v>91112</v>
      </c>
      <c r="B5612" s="262" t="s">
        <v>11752</v>
      </c>
      <c r="C5612" s="263" t="s">
        <v>776</v>
      </c>
      <c r="D5612" s="264" t="s">
        <v>5225</v>
      </c>
      <c r="F5612" s="266"/>
      <c r="G5612" s="261" t="s">
        <v>25900</v>
      </c>
      <c r="H5612" s="262" t="s">
        <v>11752</v>
      </c>
      <c r="I5612" s="263" t="s">
        <v>776</v>
      </c>
      <c r="J5612" s="264" t="s">
        <v>5225</v>
      </c>
      <c r="K5612" s="264" t="s">
        <v>5210</v>
      </c>
    </row>
    <row r="5613" spans="1:11" ht="25.5" x14ac:dyDescent="0.2">
      <c r="A5613" s="261">
        <v>91113</v>
      </c>
      <c r="B5613" s="262" t="s">
        <v>11753</v>
      </c>
      <c r="C5613" s="263" t="s">
        <v>776</v>
      </c>
      <c r="D5613" s="264" t="s">
        <v>5107</v>
      </c>
      <c r="F5613" s="266"/>
      <c r="G5613" s="261" t="s">
        <v>25901</v>
      </c>
      <c r="H5613" s="262" t="s">
        <v>11753</v>
      </c>
      <c r="I5613" s="263" t="s">
        <v>776</v>
      </c>
      <c r="J5613" s="264" t="s">
        <v>5107</v>
      </c>
      <c r="K5613" s="264" t="s">
        <v>5681</v>
      </c>
    </row>
    <row r="5614" spans="1:11" ht="25.5" x14ac:dyDescent="0.2">
      <c r="A5614" s="261">
        <v>91114</v>
      </c>
      <c r="B5614" s="262" t="s">
        <v>11754</v>
      </c>
      <c r="C5614" s="263" t="s">
        <v>776</v>
      </c>
      <c r="D5614" s="264" t="s">
        <v>11755</v>
      </c>
      <c r="F5614" s="266"/>
      <c r="G5614" s="261" t="s">
        <v>25902</v>
      </c>
      <c r="H5614" s="262" t="s">
        <v>11754</v>
      </c>
      <c r="I5614" s="263" t="s">
        <v>776</v>
      </c>
      <c r="J5614" s="264" t="s">
        <v>11755</v>
      </c>
      <c r="K5614" s="264" t="s">
        <v>5012</v>
      </c>
    </row>
    <row r="5615" spans="1:11" ht="25.5" x14ac:dyDescent="0.2">
      <c r="A5615" s="261">
        <v>91115</v>
      </c>
      <c r="B5615" s="262" t="s">
        <v>11756</v>
      </c>
      <c r="C5615" s="263" t="s">
        <v>776</v>
      </c>
      <c r="D5615" s="264" t="s">
        <v>4967</v>
      </c>
      <c r="F5615" s="266"/>
      <c r="G5615" s="261" t="s">
        <v>25903</v>
      </c>
      <c r="H5615" s="262" t="s">
        <v>11756</v>
      </c>
      <c r="I5615" s="263" t="s">
        <v>776</v>
      </c>
      <c r="J5615" s="264" t="s">
        <v>4967</v>
      </c>
      <c r="K5615" s="264" t="s">
        <v>5634</v>
      </c>
    </row>
    <row r="5616" spans="1:11" ht="25.5" x14ac:dyDescent="0.2">
      <c r="A5616" s="261">
        <v>91116</v>
      </c>
      <c r="B5616" s="262" t="s">
        <v>11757</v>
      </c>
      <c r="C5616" s="263" t="s">
        <v>776</v>
      </c>
      <c r="D5616" s="264" t="s">
        <v>5210</v>
      </c>
      <c r="F5616" s="266"/>
      <c r="G5616" s="261" t="s">
        <v>25904</v>
      </c>
      <c r="H5616" s="262" t="s">
        <v>11757</v>
      </c>
      <c r="I5616" s="263" t="s">
        <v>776</v>
      </c>
      <c r="J5616" s="264" t="s">
        <v>5210</v>
      </c>
      <c r="K5616" s="264" t="s">
        <v>5037</v>
      </c>
    </row>
    <row r="5617" spans="1:11" ht="25.5" x14ac:dyDescent="0.2">
      <c r="A5617" s="261">
        <v>91117</v>
      </c>
      <c r="B5617" s="262" t="s">
        <v>11758</v>
      </c>
      <c r="C5617" s="263" t="s">
        <v>776</v>
      </c>
      <c r="D5617" s="264" t="s">
        <v>5058</v>
      </c>
      <c r="F5617" s="266"/>
      <c r="G5617" s="261" t="s">
        <v>25905</v>
      </c>
      <c r="H5617" s="262" t="s">
        <v>11758</v>
      </c>
      <c r="I5617" s="263" t="s">
        <v>776</v>
      </c>
      <c r="J5617" s="264" t="s">
        <v>5058</v>
      </c>
      <c r="K5617" s="264" t="s">
        <v>4822</v>
      </c>
    </row>
    <row r="5618" spans="1:11" ht="25.5" x14ac:dyDescent="0.2">
      <c r="A5618" s="261">
        <v>91118</v>
      </c>
      <c r="B5618" s="262" t="s">
        <v>11759</v>
      </c>
      <c r="C5618" s="263" t="s">
        <v>776</v>
      </c>
      <c r="D5618" s="264" t="s">
        <v>4750</v>
      </c>
      <c r="F5618" s="266"/>
      <c r="G5618" s="261" t="s">
        <v>25906</v>
      </c>
      <c r="H5618" s="262" t="s">
        <v>11759</v>
      </c>
      <c r="I5618" s="263" t="s">
        <v>776</v>
      </c>
      <c r="J5618" s="264" t="s">
        <v>4750</v>
      </c>
      <c r="K5618" s="264" t="s">
        <v>5268</v>
      </c>
    </row>
    <row r="5619" spans="1:11" ht="25.5" x14ac:dyDescent="0.2">
      <c r="A5619" s="261">
        <v>91119</v>
      </c>
      <c r="B5619" s="262" t="s">
        <v>11760</v>
      </c>
      <c r="C5619" s="263" t="s">
        <v>776</v>
      </c>
      <c r="D5619" s="264" t="s">
        <v>5749</v>
      </c>
      <c r="F5619" s="266"/>
      <c r="G5619" s="261" t="s">
        <v>25907</v>
      </c>
      <c r="H5619" s="262" t="s">
        <v>11760</v>
      </c>
      <c r="I5619" s="263" t="s">
        <v>776</v>
      </c>
      <c r="J5619" s="264" t="s">
        <v>5749</v>
      </c>
      <c r="K5619" s="264" t="s">
        <v>5808</v>
      </c>
    </row>
    <row r="5620" spans="1:11" ht="25.5" x14ac:dyDescent="0.2">
      <c r="A5620" s="261">
        <v>91120</v>
      </c>
      <c r="B5620" s="262" t="s">
        <v>11761</v>
      </c>
      <c r="C5620" s="263" t="s">
        <v>776</v>
      </c>
      <c r="D5620" s="264" t="s">
        <v>11755</v>
      </c>
      <c r="F5620" s="266"/>
      <c r="G5620" s="261" t="s">
        <v>25908</v>
      </c>
      <c r="H5620" s="262" t="s">
        <v>11761</v>
      </c>
      <c r="I5620" s="263" t="s">
        <v>776</v>
      </c>
      <c r="J5620" s="264" t="s">
        <v>11755</v>
      </c>
      <c r="K5620" s="264" t="s">
        <v>5012</v>
      </c>
    </row>
    <row r="5621" spans="1:11" ht="25.5" x14ac:dyDescent="0.2">
      <c r="A5621" s="261">
        <v>91121</v>
      </c>
      <c r="B5621" s="262" t="s">
        <v>11762</v>
      </c>
      <c r="C5621" s="263" t="s">
        <v>776</v>
      </c>
      <c r="D5621" s="264" t="s">
        <v>5597</v>
      </c>
      <c r="F5621" s="266"/>
      <c r="G5621" s="261" t="s">
        <v>25909</v>
      </c>
      <c r="H5621" s="262" t="s">
        <v>11762</v>
      </c>
      <c r="I5621" s="263" t="s">
        <v>776</v>
      </c>
      <c r="J5621" s="264" t="s">
        <v>5597</v>
      </c>
      <c r="K5621" s="264" t="s">
        <v>5580</v>
      </c>
    </row>
    <row r="5622" spans="1:11" ht="25.5" x14ac:dyDescent="0.2">
      <c r="A5622" s="261">
        <v>91122</v>
      </c>
      <c r="B5622" s="262" t="s">
        <v>11763</v>
      </c>
      <c r="C5622" s="263" t="s">
        <v>776</v>
      </c>
      <c r="D5622" s="264" t="s">
        <v>5666</v>
      </c>
      <c r="F5622" s="266"/>
      <c r="G5622" s="261" t="s">
        <v>25910</v>
      </c>
      <c r="H5622" s="262" t="s">
        <v>11763</v>
      </c>
      <c r="I5622" s="263" t="s">
        <v>776</v>
      </c>
      <c r="J5622" s="264" t="s">
        <v>5666</v>
      </c>
      <c r="K5622" s="264" t="s">
        <v>12160</v>
      </c>
    </row>
    <row r="5623" spans="1:11" ht="25.5" x14ac:dyDescent="0.2">
      <c r="A5623" s="261">
        <v>91123</v>
      </c>
      <c r="B5623" s="262" t="s">
        <v>11764</v>
      </c>
      <c r="C5623" s="263" t="s">
        <v>776</v>
      </c>
      <c r="D5623" s="264" t="s">
        <v>5670</v>
      </c>
      <c r="F5623" s="266"/>
      <c r="G5623" s="261" t="s">
        <v>25911</v>
      </c>
      <c r="H5623" s="262" t="s">
        <v>11764</v>
      </c>
      <c r="I5623" s="263" t="s">
        <v>776</v>
      </c>
      <c r="J5623" s="264" t="s">
        <v>5670</v>
      </c>
      <c r="K5623" s="264" t="s">
        <v>10457</v>
      </c>
    </row>
    <row r="5624" spans="1:11" ht="12.75" x14ac:dyDescent="0.2">
      <c r="A5624" s="261">
        <v>91124</v>
      </c>
      <c r="B5624" s="262" t="s">
        <v>11766</v>
      </c>
      <c r="C5624" s="263" t="s">
        <v>737</v>
      </c>
      <c r="D5624" s="264" t="s">
        <v>25912</v>
      </c>
      <c r="F5624" s="266"/>
      <c r="G5624" s="261" t="s">
        <v>25913</v>
      </c>
      <c r="H5624" s="262" t="s">
        <v>11766</v>
      </c>
      <c r="I5624" s="263" t="s">
        <v>737</v>
      </c>
      <c r="J5624" s="264" t="s">
        <v>25912</v>
      </c>
      <c r="K5624" s="264" t="s">
        <v>25379</v>
      </c>
    </row>
    <row r="5625" spans="1:11" ht="12.75" x14ac:dyDescent="0.2">
      <c r="A5625" s="261">
        <v>91125</v>
      </c>
      <c r="B5625" s="262" t="s">
        <v>11767</v>
      </c>
      <c r="C5625" s="263" t="s">
        <v>819</v>
      </c>
      <c r="D5625" s="264" t="s">
        <v>4967</v>
      </c>
      <c r="F5625" s="266"/>
      <c r="G5625" s="261" t="s">
        <v>25914</v>
      </c>
      <c r="H5625" s="262" t="s">
        <v>11767</v>
      </c>
      <c r="I5625" s="263" t="s">
        <v>819</v>
      </c>
      <c r="J5625" s="264" t="s">
        <v>4967</v>
      </c>
      <c r="K5625" s="264" t="s">
        <v>5634</v>
      </c>
    </row>
    <row r="5626" spans="1:11" ht="12.75" x14ac:dyDescent="0.2">
      <c r="A5626" s="261">
        <v>91128</v>
      </c>
      <c r="B5626" s="262" t="s">
        <v>11768</v>
      </c>
      <c r="C5626" s="263" t="s">
        <v>11731</v>
      </c>
      <c r="D5626" s="264" t="s">
        <v>5217</v>
      </c>
      <c r="F5626" s="266"/>
      <c r="G5626" s="261" t="s">
        <v>25915</v>
      </c>
      <c r="H5626" s="262" t="s">
        <v>11768</v>
      </c>
      <c r="I5626" s="263" t="s">
        <v>11731</v>
      </c>
      <c r="J5626" s="264" t="s">
        <v>5217</v>
      </c>
      <c r="K5626" s="264" t="s">
        <v>4750</v>
      </c>
    </row>
    <row r="5627" spans="1:11" ht="12.75" x14ac:dyDescent="0.2">
      <c r="A5627" s="261">
        <v>91129</v>
      </c>
      <c r="B5627" s="262" t="s">
        <v>11769</v>
      </c>
      <c r="C5627" s="263" t="s">
        <v>11731</v>
      </c>
      <c r="D5627" s="264" t="s">
        <v>4870</v>
      </c>
      <c r="F5627" s="266"/>
      <c r="G5627" s="261" t="s">
        <v>25916</v>
      </c>
      <c r="H5627" s="262" t="s">
        <v>11769</v>
      </c>
      <c r="I5627" s="263" t="s">
        <v>11731</v>
      </c>
      <c r="J5627" s="264" t="s">
        <v>4870</v>
      </c>
      <c r="K5627" s="264" t="s">
        <v>5681</v>
      </c>
    </row>
    <row r="5628" spans="1:11" ht="12.75" x14ac:dyDescent="0.2">
      <c r="A5628" s="261">
        <v>91130</v>
      </c>
      <c r="B5628" s="262" t="s">
        <v>11770</v>
      </c>
      <c r="C5628" s="263" t="s">
        <v>11731</v>
      </c>
      <c r="D5628" s="264" t="s">
        <v>5808</v>
      </c>
      <c r="F5628" s="266"/>
      <c r="G5628" s="261" t="s">
        <v>25917</v>
      </c>
      <c r="H5628" s="262" t="s">
        <v>11770</v>
      </c>
      <c r="I5628" s="263" t="s">
        <v>11731</v>
      </c>
      <c r="J5628" s="264" t="s">
        <v>5808</v>
      </c>
      <c r="K5628" s="264" t="s">
        <v>10839</v>
      </c>
    </row>
    <row r="5629" spans="1:11" ht="12.75" x14ac:dyDescent="0.2">
      <c r="A5629" s="261">
        <v>91132</v>
      </c>
      <c r="B5629" s="262" t="s">
        <v>11771</v>
      </c>
      <c r="C5629" s="263" t="s">
        <v>11731</v>
      </c>
      <c r="D5629" s="264" t="s">
        <v>5629</v>
      </c>
      <c r="F5629" s="266"/>
      <c r="G5629" s="261" t="s">
        <v>25918</v>
      </c>
      <c r="H5629" s="262" t="s">
        <v>11771</v>
      </c>
      <c r="I5629" s="263" t="s">
        <v>11731</v>
      </c>
      <c r="J5629" s="264" t="s">
        <v>5629</v>
      </c>
      <c r="K5629" s="264" t="s">
        <v>5629</v>
      </c>
    </row>
    <row r="5630" spans="1:11" ht="12.75" x14ac:dyDescent="0.2">
      <c r="A5630" s="261">
        <v>91134</v>
      </c>
      <c r="B5630" s="262" t="s">
        <v>11772</v>
      </c>
      <c r="C5630" s="263" t="s">
        <v>943</v>
      </c>
      <c r="D5630" s="264" t="s">
        <v>5592</v>
      </c>
      <c r="F5630" s="266"/>
      <c r="G5630" s="261" t="s">
        <v>25919</v>
      </c>
      <c r="H5630" s="262" t="s">
        <v>11772</v>
      </c>
      <c r="I5630" s="263" t="s">
        <v>943</v>
      </c>
      <c r="J5630" s="264" t="s">
        <v>5592</v>
      </c>
      <c r="K5630" s="264" t="s">
        <v>4828</v>
      </c>
    </row>
    <row r="5631" spans="1:11" ht="12.75" x14ac:dyDescent="0.2">
      <c r="A5631" s="261">
        <v>91135</v>
      </c>
      <c r="B5631" s="262" t="s">
        <v>11773</v>
      </c>
      <c r="C5631" s="263" t="s">
        <v>943</v>
      </c>
      <c r="D5631" s="264" t="s">
        <v>8546</v>
      </c>
      <c r="F5631" s="266"/>
      <c r="G5631" s="261" t="s">
        <v>25920</v>
      </c>
      <c r="H5631" s="262" t="s">
        <v>11773</v>
      </c>
      <c r="I5631" s="263" t="s">
        <v>943</v>
      </c>
      <c r="J5631" s="264" t="s">
        <v>8546</v>
      </c>
      <c r="K5631" s="264" t="s">
        <v>7139</v>
      </c>
    </row>
    <row r="5632" spans="1:11" ht="12.75" x14ac:dyDescent="0.2">
      <c r="A5632" s="261">
        <v>91136</v>
      </c>
      <c r="B5632" s="262" t="s">
        <v>11774</v>
      </c>
      <c r="C5632" s="263" t="s">
        <v>943</v>
      </c>
      <c r="D5632" s="264" t="s">
        <v>7213</v>
      </c>
      <c r="F5632" s="266"/>
      <c r="G5632" s="261" t="s">
        <v>25921</v>
      </c>
      <c r="H5632" s="262" t="s">
        <v>11774</v>
      </c>
      <c r="I5632" s="263" t="s">
        <v>943</v>
      </c>
      <c r="J5632" s="264" t="s">
        <v>7213</v>
      </c>
      <c r="K5632" s="264" t="s">
        <v>13006</v>
      </c>
    </row>
    <row r="5633" spans="1:11" ht="12.75" x14ac:dyDescent="0.2">
      <c r="A5633" s="261">
        <v>91137</v>
      </c>
      <c r="B5633" s="262" t="s">
        <v>11775</v>
      </c>
      <c r="C5633" s="263" t="s">
        <v>943</v>
      </c>
      <c r="D5633" s="264" t="s">
        <v>11983</v>
      </c>
      <c r="F5633" s="266"/>
      <c r="G5633" s="261" t="s">
        <v>25922</v>
      </c>
      <c r="H5633" s="262" t="s">
        <v>11775</v>
      </c>
      <c r="I5633" s="263" t="s">
        <v>943</v>
      </c>
      <c r="J5633" s="264" t="s">
        <v>11983</v>
      </c>
      <c r="K5633" s="264" t="s">
        <v>14133</v>
      </c>
    </row>
    <row r="5634" spans="1:11" ht="25.5" x14ac:dyDescent="0.2">
      <c r="A5634" s="261">
        <v>91138</v>
      </c>
      <c r="B5634" s="262" t="s">
        <v>11776</v>
      </c>
      <c r="C5634" s="263" t="s">
        <v>11777</v>
      </c>
      <c r="D5634" s="264" t="s">
        <v>6133</v>
      </c>
      <c r="F5634" s="266"/>
      <c r="G5634" s="261" t="s">
        <v>25923</v>
      </c>
      <c r="H5634" s="262" t="s">
        <v>11776</v>
      </c>
      <c r="I5634" s="263" t="s">
        <v>11777</v>
      </c>
      <c r="J5634" s="264" t="s">
        <v>6133</v>
      </c>
      <c r="K5634" s="264" t="s">
        <v>25924</v>
      </c>
    </row>
    <row r="5635" spans="1:11" ht="25.5" x14ac:dyDescent="0.2">
      <c r="A5635" s="261">
        <v>91139</v>
      </c>
      <c r="B5635" s="262" t="s">
        <v>11778</v>
      </c>
      <c r="C5635" s="263" t="s">
        <v>11777</v>
      </c>
      <c r="D5635" s="264" t="s">
        <v>16271</v>
      </c>
      <c r="F5635" s="266"/>
      <c r="G5635" s="261" t="s">
        <v>25925</v>
      </c>
      <c r="H5635" s="262" t="s">
        <v>11778</v>
      </c>
      <c r="I5635" s="263" t="s">
        <v>11777</v>
      </c>
      <c r="J5635" s="264" t="s">
        <v>16271</v>
      </c>
      <c r="K5635" s="264" t="s">
        <v>15024</v>
      </c>
    </row>
    <row r="5636" spans="1:11" ht="25.5" x14ac:dyDescent="0.2">
      <c r="A5636" s="261">
        <v>91140</v>
      </c>
      <c r="B5636" s="262" t="s">
        <v>11779</v>
      </c>
      <c r="C5636" s="263" t="s">
        <v>11777</v>
      </c>
      <c r="D5636" s="264" t="s">
        <v>9310</v>
      </c>
      <c r="F5636" s="266"/>
      <c r="G5636" s="261" t="s">
        <v>25926</v>
      </c>
      <c r="H5636" s="262" t="s">
        <v>11779</v>
      </c>
      <c r="I5636" s="263" t="s">
        <v>11777</v>
      </c>
      <c r="J5636" s="264" t="s">
        <v>9310</v>
      </c>
      <c r="K5636" s="264" t="s">
        <v>13518</v>
      </c>
    </row>
    <row r="5637" spans="1:11" ht="25.5" x14ac:dyDescent="0.2">
      <c r="A5637" s="261">
        <v>91141</v>
      </c>
      <c r="B5637" s="262" t="s">
        <v>11780</v>
      </c>
      <c r="C5637" s="263" t="s">
        <v>11777</v>
      </c>
      <c r="D5637" s="264" t="s">
        <v>25927</v>
      </c>
      <c r="F5637" s="266"/>
      <c r="G5637" s="261" t="s">
        <v>25928</v>
      </c>
      <c r="H5637" s="262" t="s">
        <v>11780</v>
      </c>
      <c r="I5637" s="263" t="s">
        <v>11777</v>
      </c>
      <c r="J5637" s="264" t="s">
        <v>25927</v>
      </c>
      <c r="K5637" s="264" t="s">
        <v>25929</v>
      </c>
    </row>
    <row r="5638" spans="1:11" ht="25.5" x14ac:dyDescent="0.2">
      <c r="A5638" s="261">
        <v>91142</v>
      </c>
      <c r="B5638" s="262" t="s">
        <v>11781</v>
      </c>
      <c r="C5638" s="263" t="s">
        <v>11777</v>
      </c>
      <c r="D5638" s="264" t="s">
        <v>6133</v>
      </c>
      <c r="F5638" s="266"/>
      <c r="G5638" s="261" t="s">
        <v>25930</v>
      </c>
      <c r="H5638" s="262" t="s">
        <v>11781</v>
      </c>
      <c r="I5638" s="263" t="s">
        <v>11777</v>
      </c>
      <c r="J5638" s="264" t="s">
        <v>6133</v>
      </c>
      <c r="K5638" s="264" t="s">
        <v>25924</v>
      </c>
    </row>
    <row r="5639" spans="1:11" ht="25.5" x14ac:dyDescent="0.2">
      <c r="A5639" s="261">
        <v>91143</v>
      </c>
      <c r="B5639" s="262" t="s">
        <v>11782</v>
      </c>
      <c r="C5639" s="263" t="s">
        <v>11777</v>
      </c>
      <c r="D5639" s="264" t="s">
        <v>9310</v>
      </c>
      <c r="F5639" s="266"/>
      <c r="G5639" s="261" t="s">
        <v>25931</v>
      </c>
      <c r="H5639" s="262" t="s">
        <v>11782</v>
      </c>
      <c r="I5639" s="263" t="s">
        <v>11777</v>
      </c>
      <c r="J5639" s="264" t="s">
        <v>9310</v>
      </c>
      <c r="K5639" s="264" t="s">
        <v>13518</v>
      </c>
    </row>
    <row r="5640" spans="1:11" ht="25.5" x14ac:dyDescent="0.2">
      <c r="A5640" s="261">
        <v>91144</v>
      </c>
      <c r="B5640" s="262" t="s">
        <v>11783</v>
      </c>
      <c r="C5640" s="263" t="s">
        <v>11777</v>
      </c>
      <c r="D5640" s="264" t="s">
        <v>25932</v>
      </c>
      <c r="F5640" s="266"/>
      <c r="G5640" s="261" t="s">
        <v>25933</v>
      </c>
      <c r="H5640" s="262" t="s">
        <v>11783</v>
      </c>
      <c r="I5640" s="263" t="s">
        <v>11777</v>
      </c>
      <c r="J5640" s="264" t="s">
        <v>25932</v>
      </c>
      <c r="K5640" s="264" t="s">
        <v>25934</v>
      </c>
    </row>
    <row r="5641" spans="1:11" ht="25.5" x14ac:dyDescent="0.2">
      <c r="A5641" s="261">
        <v>91145</v>
      </c>
      <c r="B5641" s="262" t="s">
        <v>11784</v>
      </c>
      <c r="C5641" s="263" t="s">
        <v>11777</v>
      </c>
      <c r="D5641" s="264" t="s">
        <v>25927</v>
      </c>
      <c r="F5641" s="266"/>
      <c r="G5641" s="261" t="s">
        <v>25935</v>
      </c>
      <c r="H5641" s="262" t="s">
        <v>11784</v>
      </c>
      <c r="I5641" s="263" t="s">
        <v>11777</v>
      </c>
      <c r="J5641" s="264" t="s">
        <v>25927</v>
      </c>
      <c r="K5641" s="264" t="s">
        <v>25929</v>
      </c>
    </row>
    <row r="5642" spans="1:11" ht="25.5" x14ac:dyDescent="0.2">
      <c r="A5642" s="261">
        <v>91146</v>
      </c>
      <c r="B5642" s="262" t="s">
        <v>11785</v>
      </c>
      <c r="C5642" s="263" t="s">
        <v>11777</v>
      </c>
      <c r="D5642" s="264" t="s">
        <v>25936</v>
      </c>
      <c r="F5642" s="266"/>
      <c r="G5642" s="261" t="s">
        <v>25937</v>
      </c>
      <c r="H5642" s="262" t="s">
        <v>11785</v>
      </c>
      <c r="I5642" s="263" t="s">
        <v>11777</v>
      </c>
      <c r="J5642" s="264" t="s">
        <v>25936</v>
      </c>
      <c r="K5642" s="264" t="s">
        <v>22635</v>
      </c>
    </row>
    <row r="5643" spans="1:11" ht="25.5" x14ac:dyDescent="0.2">
      <c r="A5643" s="261">
        <v>91147</v>
      </c>
      <c r="B5643" s="262" t="s">
        <v>11787</v>
      </c>
      <c r="C5643" s="263" t="s">
        <v>11777</v>
      </c>
      <c r="D5643" s="264" t="s">
        <v>25938</v>
      </c>
      <c r="F5643" s="266"/>
      <c r="G5643" s="261" t="s">
        <v>25939</v>
      </c>
      <c r="H5643" s="262" t="s">
        <v>11787</v>
      </c>
      <c r="I5643" s="263" t="s">
        <v>11777</v>
      </c>
      <c r="J5643" s="264" t="s">
        <v>25938</v>
      </c>
      <c r="K5643" s="264" t="s">
        <v>25940</v>
      </c>
    </row>
    <row r="5644" spans="1:11" ht="25.5" x14ac:dyDescent="0.2">
      <c r="A5644" s="261">
        <v>91148</v>
      </c>
      <c r="B5644" s="262" t="s">
        <v>11788</v>
      </c>
      <c r="C5644" s="263" t="s">
        <v>11777</v>
      </c>
      <c r="D5644" s="264" t="s">
        <v>25941</v>
      </c>
      <c r="F5644" s="266"/>
      <c r="G5644" s="261" t="s">
        <v>25942</v>
      </c>
      <c r="H5644" s="262" t="s">
        <v>11788</v>
      </c>
      <c r="I5644" s="263" t="s">
        <v>11777</v>
      </c>
      <c r="J5644" s="264" t="s">
        <v>25941</v>
      </c>
      <c r="K5644" s="264" t="s">
        <v>25943</v>
      </c>
    </row>
    <row r="5645" spans="1:11" ht="25.5" x14ac:dyDescent="0.2">
      <c r="A5645" s="261">
        <v>91149</v>
      </c>
      <c r="B5645" s="262" t="s">
        <v>11789</v>
      </c>
      <c r="C5645" s="263" t="s">
        <v>11777</v>
      </c>
      <c r="D5645" s="264" t="s">
        <v>21936</v>
      </c>
      <c r="F5645" s="266"/>
      <c r="G5645" s="261" t="s">
        <v>25944</v>
      </c>
      <c r="H5645" s="262" t="s">
        <v>11789</v>
      </c>
      <c r="I5645" s="263" t="s">
        <v>11777</v>
      </c>
      <c r="J5645" s="264" t="s">
        <v>21936</v>
      </c>
      <c r="K5645" s="264" t="s">
        <v>25945</v>
      </c>
    </row>
    <row r="5646" spans="1:11" ht="12.75" x14ac:dyDescent="0.2">
      <c r="A5646" s="261">
        <v>92121</v>
      </c>
      <c r="B5646" s="262" t="s">
        <v>11790</v>
      </c>
      <c r="C5646" s="263" t="s">
        <v>737</v>
      </c>
      <c r="D5646" s="264" t="s">
        <v>13999</v>
      </c>
      <c r="F5646" s="266"/>
      <c r="G5646" s="261" t="s">
        <v>25946</v>
      </c>
      <c r="H5646" s="262" t="s">
        <v>11790</v>
      </c>
      <c r="I5646" s="263" t="s">
        <v>737</v>
      </c>
      <c r="J5646" s="264" t="s">
        <v>13999</v>
      </c>
      <c r="K5646" s="264" t="s">
        <v>12944</v>
      </c>
    </row>
    <row r="5647" spans="1:11" ht="12.75" x14ac:dyDescent="0.2">
      <c r="A5647" s="261">
        <v>92122</v>
      </c>
      <c r="B5647" s="262" t="s">
        <v>11791</v>
      </c>
      <c r="C5647" s="263" t="s">
        <v>737</v>
      </c>
      <c r="D5647" s="264" t="s">
        <v>7931</v>
      </c>
      <c r="F5647" s="266"/>
      <c r="G5647" s="261" t="s">
        <v>25947</v>
      </c>
      <c r="H5647" s="262" t="s">
        <v>11791</v>
      </c>
      <c r="I5647" s="263" t="s">
        <v>737</v>
      </c>
      <c r="J5647" s="264" t="s">
        <v>7931</v>
      </c>
      <c r="K5647" s="264" t="s">
        <v>25948</v>
      </c>
    </row>
    <row r="5648" spans="1:11" ht="12.75" x14ac:dyDescent="0.2">
      <c r="A5648" s="261">
        <v>92123</v>
      </c>
      <c r="B5648" s="262" t="s">
        <v>11792</v>
      </c>
      <c r="C5648" s="263" t="s">
        <v>737</v>
      </c>
      <c r="D5648" s="264" t="s">
        <v>8958</v>
      </c>
      <c r="F5648" s="266"/>
      <c r="G5648" s="261" t="s">
        <v>25949</v>
      </c>
      <c r="H5648" s="262" t="s">
        <v>11792</v>
      </c>
      <c r="I5648" s="263" t="s">
        <v>737</v>
      </c>
      <c r="J5648" s="264" t="s">
        <v>8958</v>
      </c>
      <c r="K5648" s="264" t="s">
        <v>23201</v>
      </c>
    </row>
    <row r="5649" spans="1:11" ht="12.75" x14ac:dyDescent="0.2">
      <c r="A5649" s="261">
        <v>94926</v>
      </c>
      <c r="B5649" s="262" t="s">
        <v>11794</v>
      </c>
      <c r="C5649" s="263" t="s">
        <v>738</v>
      </c>
      <c r="D5649" s="264" t="s">
        <v>5786</v>
      </c>
      <c r="F5649" s="266"/>
      <c r="G5649" s="261" t="s">
        <v>25950</v>
      </c>
      <c r="H5649" s="262" t="s">
        <v>11794</v>
      </c>
      <c r="I5649" s="263" t="s">
        <v>738</v>
      </c>
      <c r="J5649" s="264" t="s">
        <v>5786</v>
      </c>
      <c r="K5649" s="264" t="s">
        <v>11833</v>
      </c>
    </row>
    <row r="5650" spans="1:11" ht="12.75" x14ac:dyDescent="0.2">
      <c r="A5650" s="261">
        <v>94927</v>
      </c>
      <c r="B5650" s="262" t="s">
        <v>11795</v>
      </c>
      <c r="C5650" s="263" t="s">
        <v>738</v>
      </c>
      <c r="D5650" s="264" t="s">
        <v>5447</v>
      </c>
      <c r="F5650" s="266"/>
      <c r="G5650" s="261" t="s">
        <v>25951</v>
      </c>
      <c r="H5650" s="262" t="s">
        <v>11795</v>
      </c>
      <c r="I5650" s="263" t="s">
        <v>738</v>
      </c>
      <c r="J5650" s="264" t="s">
        <v>5447</v>
      </c>
      <c r="K5650" s="264" t="s">
        <v>5538</v>
      </c>
    </row>
    <row r="5651" spans="1:11" ht="25.5" x14ac:dyDescent="0.2">
      <c r="A5651" s="261">
        <v>94928</v>
      </c>
      <c r="B5651" s="262" t="s">
        <v>11796</v>
      </c>
      <c r="C5651" s="263" t="s">
        <v>772</v>
      </c>
      <c r="D5651" s="264" t="s">
        <v>7620</v>
      </c>
      <c r="F5651" s="266"/>
      <c r="G5651" s="261" t="s">
        <v>25952</v>
      </c>
      <c r="H5651" s="262" t="s">
        <v>11796</v>
      </c>
      <c r="I5651" s="263" t="s">
        <v>772</v>
      </c>
      <c r="J5651" s="264" t="s">
        <v>7620</v>
      </c>
      <c r="K5651" s="264" t="s">
        <v>10488</v>
      </c>
    </row>
    <row r="5652" spans="1:11" ht="25.5" x14ac:dyDescent="0.2">
      <c r="A5652" s="261">
        <v>94929</v>
      </c>
      <c r="B5652" s="262" t="s">
        <v>11797</v>
      </c>
      <c r="C5652" s="263" t="s">
        <v>772</v>
      </c>
      <c r="D5652" s="264" t="s">
        <v>8691</v>
      </c>
      <c r="F5652" s="266"/>
      <c r="G5652" s="261" t="s">
        <v>25953</v>
      </c>
      <c r="H5652" s="262" t="s">
        <v>11797</v>
      </c>
      <c r="I5652" s="263" t="s">
        <v>772</v>
      </c>
      <c r="J5652" s="264" t="s">
        <v>8691</v>
      </c>
      <c r="K5652" s="264" t="s">
        <v>5760</v>
      </c>
    </row>
    <row r="5653" spans="1:11" ht="25.5" x14ac:dyDescent="0.2">
      <c r="A5653" s="261">
        <v>94930</v>
      </c>
      <c r="B5653" s="262" t="s">
        <v>11798</v>
      </c>
      <c r="C5653" s="263" t="s">
        <v>772</v>
      </c>
      <c r="D5653" s="264" t="s">
        <v>5515</v>
      </c>
      <c r="F5653" s="266"/>
      <c r="G5653" s="261" t="s">
        <v>25954</v>
      </c>
      <c r="H5653" s="262" t="s">
        <v>11798</v>
      </c>
      <c r="I5653" s="263" t="s">
        <v>772</v>
      </c>
      <c r="J5653" s="264" t="s">
        <v>5515</v>
      </c>
      <c r="K5653" s="264" t="s">
        <v>11835</v>
      </c>
    </row>
    <row r="5654" spans="1:11" ht="25.5" x14ac:dyDescent="0.2">
      <c r="A5654" s="261">
        <v>94931</v>
      </c>
      <c r="B5654" s="262" t="s">
        <v>11799</v>
      </c>
      <c r="C5654" s="263" t="s">
        <v>772</v>
      </c>
      <c r="D5654" s="264" t="s">
        <v>11800</v>
      </c>
      <c r="F5654" s="266"/>
      <c r="G5654" s="261" t="s">
        <v>25955</v>
      </c>
      <c r="H5654" s="262" t="s">
        <v>11799</v>
      </c>
      <c r="I5654" s="263" t="s">
        <v>772</v>
      </c>
      <c r="J5654" s="264" t="s">
        <v>11800</v>
      </c>
      <c r="K5654" s="264" t="s">
        <v>12588</v>
      </c>
    </row>
    <row r="5655" spans="1:11" ht="25.5" x14ac:dyDescent="0.2">
      <c r="A5655" s="261">
        <v>94932</v>
      </c>
      <c r="B5655" s="262" t="s">
        <v>11801</v>
      </c>
      <c r="C5655" s="263" t="s">
        <v>772</v>
      </c>
      <c r="D5655" s="264" t="s">
        <v>14182</v>
      </c>
      <c r="F5655" s="266"/>
      <c r="G5655" s="261" t="s">
        <v>25956</v>
      </c>
      <c r="H5655" s="262" t="s">
        <v>11801</v>
      </c>
      <c r="I5655" s="263" t="s">
        <v>772</v>
      </c>
      <c r="J5655" s="264" t="s">
        <v>14182</v>
      </c>
      <c r="K5655" s="264" t="s">
        <v>4678</v>
      </c>
    </row>
    <row r="5656" spans="1:11" ht="25.5" x14ac:dyDescent="0.2">
      <c r="A5656" s="261">
        <v>94934</v>
      </c>
      <c r="B5656" s="262" t="s">
        <v>11802</v>
      </c>
      <c r="C5656" s="263" t="s">
        <v>772</v>
      </c>
      <c r="D5656" s="264" t="s">
        <v>5813</v>
      </c>
      <c r="F5656" s="266"/>
      <c r="G5656" s="261" t="s">
        <v>25957</v>
      </c>
      <c r="H5656" s="262" t="s">
        <v>11802</v>
      </c>
      <c r="I5656" s="263" t="s">
        <v>772</v>
      </c>
      <c r="J5656" s="264" t="s">
        <v>5813</v>
      </c>
      <c r="K5656" s="264" t="s">
        <v>12154</v>
      </c>
    </row>
    <row r="5657" spans="1:11" ht="25.5" x14ac:dyDescent="0.2">
      <c r="A5657" s="261">
        <v>94935</v>
      </c>
      <c r="B5657" s="262" t="s">
        <v>11803</v>
      </c>
      <c r="C5657" s="263" t="s">
        <v>772</v>
      </c>
      <c r="D5657" s="264" t="s">
        <v>12588</v>
      </c>
      <c r="F5657" s="266"/>
      <c r="G5657" s="261" t="s">
        <v>25958</v>
      </c>
      <c r="H5657" s="262" t="s">
        <v>11803</v>
      </c>
      <c r="I5657" s="263" t="s">
        <v>772</v>
      </c>
      <c r="J5657" s="264" t="s">
        <v>12588</v>
      </c>
      <c r="K5657" s="264" t="s">
        <v>12564</v>
      </c>
    </row>
    <row r="5658" spans="1:11" ht="25.5" x14ac:dyDescent="0.2">
      <c r="A5658" s="261">
        <v>94936</v>
      </c>
      <c r="B5658" s="262" t="s">
        <v>11804</v>
      </c>
      <c r="C5658" s="263" t="s">
        <v>772</v>
      </c>
      <c r="D5658" s="264" t="s">
        <v>11805</v>
      </c>
      <c r="F5658" s="266"/>
      <c r="G5658" s="261" t="s">
        <v>25959</v>
      </c>
      <c r="H5658" s="262" t="s">
        <v>11804</v>
      </c>
      <c r="I5658" s="263" t="s">
        <v>772</v>
      </c>
      <c r="J5658" s="264" t="s">
        <v>11805</v>
      </c>
      <c r="K5658" s="264" t="s">
        <v>14789</v>
      </c>
    </row>
    <row r="5659" spans="1:11" ht="25.5" x14ac:dyDescent="0.2">
      <c r="A5659" s="261">
        <v>94937</v>
      </c>
      <c r="B5659" s="262" t="s">
        <v>11806</v>
      </c>
      <c r="C5659" s="263" t="s">
        <v>772</v>
      </c>
      <c r="D5659" s="264" t="s">
        <v>9680</v>
      </c>
      <c r="F5659" s="266"/>
      <c r="G5659" s="261" t="s">
        <v>25960</v>
      </c>
      <c r="H5659" s="262" t="s">
        <v>11806</v>
      </c>
      <c r="I5659" s="263" t="s">
        <v>772</v>
      </c>
      <c r="J5659" s="264" t="s">
        <v>9680</v>
      </c>
      <c r="K5659" s="264" t="s">
        <v>10146</v>
      </c>
    </row>
    <row r="5660" spans="1:11" ht="25.5" x14ac:dyDescent="0.2">
      <c r="A5660" s="261">
        <v>94938</v>
      </c>
      <c r="B5660" s="262" t="s">
        <v>11807</v>
      </c>
      <c r="C5660" s="263" t="s">
        <v>772</v>
      </c>
      <c r="D5660" s="264" t="s">
        <v>6083</v>
      </c>
      <c r="F5660" s="266"/>
      <c r="G5660" s="261" t="s">
        <v>25961</v>
      </c>
      <c r="H5660" s="262" t="s">
        <v>11807</v>
      </c>
      <c r="I5660" s="263" t="s">
        <v>772</v>
      </c>
      <c r="J5660" s="264" t="s">
        <v>6083</v>
      </c>
      <c r="K5660" s="264" t="s">
        <v>7189</v>
      </c>
    </row>
    <row r="5661" spans="1:11" ht="12.75" x14ac:dyDescent="0.2">
      <c r="A5661" s="261">
        <v>94939</v>
      </c>
      <c r="B5661" s="262" t="s">
        <v>11809</v>
      </c>
      <c r="C5661" s="263" t="s">
        <v>738</v>
      </c>
      <c r="D5661" s="264" t="s">
        <v>8248</v>
      </c>
      <c r="F5661" s="266"/>
      <c r="G5661" s="261" t="s">
        <v>25962</v>
      </c>
      <c r="H5661" s="262" t="s">
        <v>11809</v>
      </c>
      <c r="I5661" s="263" t="s">
        <v>738</v>
      </c>
      <c r="J5661" s="264" t="s">
        <v>8248</v>
      </c>
      <c r="K5661" s="264" t="s">
        <v>5803</v>
      </c>
    </row>
    <row r="5662" spans="1:11" ht="12.75" x14ac:dyDescent="0.2">
      <c r="A5662" s="261">
        <v>94940</v>
      </c>
      <c r="B5662" s="262" t="s">
        <v>11810</v>
      </c>
      <c r="C5662" s="263" t="s">
        <v>738</v>
      </c>
      <c r="D5662" s="264" t="s">
        <v>5390</v>
      </c>
      <c r="F5662" s="266"/>
      <c r="G5662" s="261" t="s">
        <v>25963</v>
      </c>
      <c r="H5662" s="262" t="s">
        <v>11810</v>
      </c>
      <c r="I5662" s="263" t="s">
        <v>738</v>
      </c>
      <c r="J5662" s="264" t="s">
        <v>5390</v>
      </c>
      <c r="K5662" s="264" t="s">
        <v>5666</v>
      </c>
    </row>
    <row r="5663" spans="1:11" ht="12.75" x14ac:dyDescent="0.2">
      <c r="A5663" s="261">
        <v>94941</v>
      </c>
      <c r="B5663" s="262" t="s">
        <v>11811</v>
      </c>
      <c r="C5663" s="263" t="s">
        <v>819</v>
      </c>
      <c r="D5663" s="264" t="s">
        <v>5203</v>
      </c>
      <c r="F5663" s="266"/>
      <c r="G5663" s="261" t="s">
        <v>25964</v>
      </c>
      <c r="H5663" s="262" t="s">
        <v>11811</v>
      </c>
      <c r="I5663" s="263" t="s">
        <v>819</v>
      </c>
      <c r="J5663" s="264" t="s">
        <v>5203</v>
      </c>
      <c r="K5663" s="264" t="s">
        <v>5203</v>
      </c>
    </row>
    <row r="5664" spans="1:11" ht="12.75" x14ac:dyDescent="0.2">
      <c r="A5664" s="261">
        <v>94942</v>
      </c>
      <c r="B5664" s="262" t="s">
        <v>11812</v>
      </c>
      <c r="C5664" s="263" t="s">
        <v>738</v>
      </c>
      <c r="D5664" s="264" t="s">
        <v>4924</v>
      </c>
      <c r="F5664" s="266"/>
      <c r="G5664" s="261" t="s">
        <v>25965</v>
      </c>
      <c r="H5664" s="262" t="s">
        <v>11812</v>
      </c>
      <c r="I5664" s="263" t="s">
        <v>738</v>
      </c>
      <c r="J5664" s="264" t="s">
        <v>4924</v>
      </c>
      <c r="K5664" s="264" t="s">
        <v>5219</v>
      </c>
    </row>
    <row r="5665" spans="1:11" ht="25.5" x14ac:dyDescent="0.2">
      <c r="A5665" s="261">
        <v>94943</v>
      </c>
      <c r="B5665" s="262" t="s">
        <v>11813</v>
      </c>
      <c r="C5665" s="263" t="s">
        <v>738</v>
      </c>
      <c r="D5665" s="264" t="s">
        <v>11732</v>
      </c>
      <c r="F5665" s="266"/>
      <c r="G5665" s="261" t="s">
        <v>25966</v>
      </c>
      <c r="H5665" s="262" t="s">
        <v>11813</v>
      </c>
      <c r="I5665" s="263" t="s">
        <v>738</v>
      </c>
      <c r="J5665" s="264" t="s">
        <v>11732</v>
      </c>
      <c r="K5665" s="264" t="s">
        <v>11679</v>
      </c>
    </row>
    <row r="5666" spans="1:11" ht="25.5" x14ac:dyDescent="0.2">
      <c r="A5666" s="261">
        <v>94944</v>
      </c>
      <c r="B5666" s="262" t="s">
        <v>11814</v>
      </c>
      <c r="C5666" s="263" t="s">
        <v>738</v>
      </c>
      <c r="D5666" s="264" t="s">
        <v>4904</v>
      </c>
      <c r="F5666" s="266"/>
      <c r="G5666" s="261" t="s">
        <v>25967</v>
      </c>
      <c r="H5666" s="262" t="s">
        <v>11814</v>
      </c>
      <c r="I5666" s="263" t="s">
        <v>738</v>
      </c>
      <c r="J5666" s="264" t="s">
        <v>4904</v>
      </c>
      <c r="K5666" s="264" t="s">
        <v>4514</v>
      </c>
    </row>
    <row r="5667" spans="1:11" ht="38.25" x14ac:dyDescent="0.2">
      <c r="A5667" s="261">
        <v>94945</v>
      </c>
      <c r="B5667" s="262" t="s">
        <v>11815</v>
      </c>
      <c r="C5667" s="263" t="s">
        <v>738</v>
      </c>
      <c r="D5667" s="264" t="s">
        <v>5681</v>
      </c>
      <c r="F5667" s="266"/>
      <c r="G5667" s="261" t="s">
        <v>25968</v>
      </c>
      <c r="H5667" s="262" t="s">
        <v>11815</v>
      </c>
      <c r="I5667" s="263" t="s">
        <v>738</v>
      </c>
      <c r="J5667" s="264" t="s">
        <v>5681</v>
      </c>
      <c r="K5667" s="264" t="s">
        <v>4897</v>
      </c>
    </row>
    <row r="5668" spans="1:11" ht="25.5" x14ac:dyDescent="0.2">
      <c r="A5668" s="261">
        <v>94946</v>
      </c>
      <c r="B5668" s="262" t="s">
        <v>11816</v>
      </c>
      <c r="C5668" s="263" t="s">
        <v>772</v>
      </c>
      <c r="D5668" s="264" t="s">
        <v>11817</v>
      </c>
      <c r="F5668" s="266"/>
      <c r="G5668" s="261" t="s">
        <v>25969</v>
      </c>
      <c r="H5668" s="262" t="s">
        <v>11816</v>
      </c>
      <c r="I5668" s="263" t="s">
        <v>772</v>
      </c>
      <c r="J5668" s="264" t="s">
        <v>11817</v>
      </c>
      <c r="K5668" s="264" t="s">
        <v>11828</v>
      </c>
    </row>
    <row r="5669" spans="1:11" ht="25.5" x14ac:dyDescent="0.2">
      <c r="A5669" s="261">
        <v>94947</v>
      </c>
      <c r="B5669" s="262" t="s">
        <v>11818</v>
      </c>
      <c r="C5669" s="263" t="s">
        <v>772</v>
      </c>
      <c r="D5669" s="264" t="s">
        <v>5644</v>
      </c>
      <c r="F5669" s="266"/>
      <c r="G5669" s="261" t="s">
        <v>25970</v>
      </c>
      <c r="H5669" s="262" t="s">
        <v>11818</v>
      </c>
      <c r="I5669" s="263" t="s">
        <v>772</v>
      </c>
      <c r="J5669" s="264" t="s">
        <v>5644</v>
      </c>
      <c r="K5669" s="264" t="s">
        <v>4373</v>
      </c>
    </row>
    <row r="5670" spans="1:11" ht="25.5" x14ac:dyDescent="0.2">
      <c r="A5670" s="261">
        <v>94948</v>
      </c>
      <c r="B5670" s="262" t="s">
        <v>11819</v>
      </c>
      <c r="C5670" s="263" t="s">
        <v>772</v>
      </c>
      <c r="D5670" s="264" t="s">
        <v>11820</v>
      </c>
      <c r="F5670" s="266"/>
      <c r="G5670" s="261" t="s">
        <v>25971</v>
      </c>
      <c r="H5670" s="262" t="s">
        <v>11819</v>
      </c>
      <c r="I5670" s="263" t="s">
        <v>772</v>
      </c>
      <c r="J5670" s="264" t="s">
        <v>11820</v>
      </c>
      <c r="K5670" s="264" t="s">
        <v>5703</v>
      </c>
    </row>
    <row r="5671" spans="1:11" ht="25.5" x14ac:dyDescent="0.2">
      <c r="A5671" s="261">
        <v>94949</v>
      </c>
      <c r="B5671" s="262" t="s">
        <v>11821</v>
      </c>
      <c r="C5671" s="263" t="s">
        <v>772</v>
      </c>
      <c r="D5671" s="264" t="s">
        <v>4516</v>
      </c>
      <c r="F5671" s="266"/>
      <c r="G5671" s="261" t="s">
        <v>25972</v>
      </c>
      <c r="H5671" s="262" t="s">
        <v>11821</v>
      </c>
      <c r="I5671" s="263" t="s">
        <v>772</v>
      </c>
      <c r="J5671" s="264" t="s">
        <v>4516</v>
      </c>
      <c r="K5671" s="264" t="s">
        <v>12499</v>
      </c>
    </row>
    <row r="5672" spans="1:11" ht="25.5" x14ac:dyDescent="0.2">
      <c r="A5672" s="261">
        <v>94950</v>
      </c>
      <c r="B5672" s="262" t="s">
        <v>11822</v>
      </c>
      <c r="C5672" s="263" t="s">
        <v>772</v>
      </c>
      <c r="D5672" s="264" t="s">
        <v>5813</v>
      </c>
      <c r="F5672" s="266"/>
      <c r="G5672" s="261" t="s">
        <v>25973</v>
      </c>
      <c r="H5672" s="262" t="s">
        <v>11822</v>
      </c>
      <c r="I5672" s="263" t="s">
        <v>772</v>
      </c>
      <c r="J5672" s="264" t="s">
        <v>5813</v>
      </c>
      <c r="K5672" s="264" t="s">
        <v>5747</v>
      </c>
    </row>
    <row r="5673" spans="1:11" ht="25.5" x14ac:dyDescent="0.2">
      <c r="A5673" s="261">
        <v>94951</v>
      </c>
      <c r="B5673" s="262" t="s">
        <v>11823</v>
      </c>
      <c r="C5673" s="263" t="s">
        <v>772</v>
      </c>
      <c r="D5673" s="264" t="s">
        <v>4411</v>
      </c>
      <c r="F5673" s="266"/>
      <c r="G5673" s="261" t="s">
        <v>25974</v>
      </c>
      <c r="H5673" s="262" t="s">
        <v>11823</v>
      </c>
      <c r="I5673" s="263" t="s">
        <v>772</v>
      </c>
      <c r="J5673" s="264" t="s">
        <v>4411</v>
      </c>
      <c r="K5673" s="264" t="s">
        <v>13068</v>
      </c>
    </row>
    <row r="5674" spans="1:11" ht="25.5" x14ac:dyDescent="0.2">
      <c r="A5674" s="261">
        <v>94952</v>
      </c>
      <c r="B5674" s="262" t="s">
        <v>11824</v>
      </c>
      <c r="C5674" s="263" t="s">
        <v>772</v>
      </c>
      <c r="D5674" s="264" t="s">
        <v>5808</v>
      </c>
      <c r="F5674" s="266"/>
      <c r="G5674" s="261" t="s">
        <v>25975</v>
      </c>
      <c r="H5674" s="262" t="s">
        <v>11824</v>
      </c>
      <c r="I5674" s="263" t="s">
        <v>772</v>
      </c>
      <c r="J5674" s="264" t="s">
        <v>5808</v>
      </c>
      <c r="K5674" s="264" t="s">
        <v>4882</v>
      </c>
    </row>
    <row r="5675" spans="1:11" ht="12.75" x14ac:dyDescent="0.2">
      <c r="A5675" s="261">
        <v>94953</v>
      </c>
      <c r="B5675" s="262" t="s">
        <v>11825</v>
      </c>
      <c r="C5675" s="263" t="s">
        <v>738</v>
      </c>
      <c r="D5675" s="264" t="s">
        <v>4791</v>
      </c>
      <c r="F5675" s="266"/>
      <c r="G5675" s="261" t="s">
        <v>25976</v>
      </c>
      <c r="H5675" s="262" t="s">
        <v>11825</v>
      </c>
      <c r="I5675" s="263" t="s">
        <v>738</v>
      </c>
      <c r="J5675" s="264" t="s">
        <v>4791</v>
      </c>
      <c r="K5675" s="264" t="s">
        <v>10349</v>
      </c>
    </row>
    <row r="5676" spans="1:11" ht="25.5" x14ac:dyDescent="0.2">
      <c r="A5676" s="261">
        <v>94954</v>
      </c>
      <c r="B5676" s="262" t="s">
        <v>11826</v>
      </c>
      <c r="C5676" s="263" t="s">
        <v>738</v>
      </c>
      <c r="D5676" s="264" t="s">
        <v>5231</v>
      </c>
      <c r="F5676" s="266"/>
      <c r="G5676" s="261" t="s">
        <v>25977</v>
      </c>
      <c r="H5676" s="262" t="s">
        <v>11826</v>
      </c>
      <c r="I5676" s="263" t="s">
        <v>738</v>
      </c>
      <c r="J5676" s="264" t="s">
        <v>5231</v>
      </c>
      <c r="K5676" s="264" t="s">
        <v>4407</v>
      </c>
    </row>
    <row r="5677" spans="1:11" ht="25.5" x14ac:dyDescent="0.2">
      <c r="A5677" s="261">
        <v>94955</v>
      </c>
      <c r="B5677" s="262" t="s">
        <v>11827</v>
      </c>
      <c r="C5677" s="263" t="s">
        <v>738</v>
      </c>
      <c r="D5677" s="264" t="s">
        <v>11828</v>
      </c>
      <c r="F5677" s="266"/>
      <c r="G5677" s="261" t="s">
        <v>25978</v>
      </c>
      <c r="H5677" s="262" t="s">
        <v>11827</v>
      </c>
      <c r="I5677" s="263" t="s">
        <v>738</v>
      </c>
      <c r="J5677" s="264" t="s">
        <v>11828</v>
      </c>
      <c r="K5677" s="264" t="s">
        <v>4810</v>
      </c>
    </row>
    <row r="5678" spans="1:11" ht="25.5" x14ac:dyDescent="0.2">
      <c r="A5678" s="261">
        <v>94956</v>
      </c>
      <c r="B5678" s="262" t="s">
        <v>11829</v>
      </c>
      <c r="C5678" s="263" t="s">
        <v>738</v>
      </c>
      <c r="D5678" s="264" t="s">
        <v>5742</v>
      </c>
      <c r="F5678" s="266"/>
      <c r="G5678" s="261" t="s">
        <v>25979</v>
      </c>
      <c r="H5678" s="262" t="s">
        <v>11829</v>
      </c>
      <c r="I5678" s="263" t="s">
        <v>738</v>
      </c>
      <c r="J5678" s="264" t="s">
        <v>5742</v>
      </c>
      <c r="K5678" s="264" t="s">
        <v>4512</v>
      </c>
    </row>
    <row r="5679" spans="1:11" ht="25.5" x14ac:dyDescent="0.2">
      <c r="A5679" s="261">
        <v>94957</v>
      </c>
      <c r="B5679" s="262" t="s">
        <v>11830</v>
      </c>
      <c r="C5679" s="263" t="s">
        <v>738</v>
      </c>
      <c r="D5679" s="264" t="s">
        <v>5307</v>
      </c>
      <c r="F5679" s="266"/>
      <c r="G5679" s="261" t="s">
        <v>25980</v>
      </c>
      <c r="H5679" s="262" t="s">
        <v>11830</v>
      </c>
      <c r="I5679" s="263" t="s">
        <v>738</v>
      </c>
      <c r="J5679" s="264" t="s">
        <v>5307</v>
      </c>
      <c r="K5679" s="264" t="s">
        <v>5496</v>
      </c>
    </row>
    <row r="5680" spans="1:11" ht="25.5" x14ac:dyDescent="0.2">
      <c r="A5680" s="261">
        <v>94958</v>
      </c>
      <c r="B5680" s="262" t="s">
        <v>11831</v>
      </c>
      <c r="C5680" s="263" t="s">
        <v>738</v>
      </c>
      <c r="D5680" s="264" t="s">
        <v>5447</v>
      </c>
      <c r="F5680" s="266"/>
      <c r="G5680" s="261" t="s">
        <v>25981</v>
      </c>
      <c r="H5680" s="262" t="s">
        <v>11831</v>
      </c>
      <c r="I5680" s="263" t="s">
        <v>738</v>
      </c>
      <c r="J5680" s="264" t="s">
        <v>5447</v>
      </c>
      <c r="K5680" s="264" t="s">
        <v>4888</v>
      </c>
    </row>
    <row r="5681" spans="1:11" ht="12.75" x14ac:dyDescent="0.2">
      <c r="A5681" s="261">
        <v>94959</v>
      </c>
      <c r="B5681" s="262" t="s">
        <v>11832</v>
      </c>
      <c r="C5681" s="263" t="s">
        <v>776</v>
      </c>
      <c r="D5681" s="264" t="s">
        <v>11833</v>
      </c>
      <c r="F5681" s="266"/>
      <c r="G5681" s="261" t="s">
        <v>25982</v>
      </c>
      <c r="H5681" s="262" t="s">
        <v>11832</v>
      </c>
      <c r="I5681" s="263" t="s">
        <v>776</v>
      </c>
      <c r="J5681" s="264" t="s">
        <v>11833</v>
      </c>
      <c r="K5681" s="264" t="s">
        <v>12587</v>
      </c>
    </row>
    <row r="5682" spans="1:11" ht="25.5" x14ac:dyDescent="0.2">
      <c r="A5682" s="261">
        <v>94960</v>
      </c>
      <c r="B5682" s="262" t="s">
        <v>11834</v>
      </c>
      <c r="C5682" s="263" t="s">
        <v>776</v>
      </c>
      <c r="D5682" s="264" t="s">
        <v>11835</v>
      </c>
      <c r="F5682" s="266"/>
      <c r="G5682" s="261" t="s">
        <v>25983</v>
      </c>
      <c r="H5682" s="262" t="s">
        <v>11834</v>
      </c>
      <c r="I5682" s="263" t="s">
        <v>776</v>
      </c>
      <c r="J5682" s="264" t="s">
        <v>11835</v>
      </c>
      <c r="K5682" s="264" t="s">
        <v>5689</v>
      </c>
    </row>
    <row r="5683" spans="1:11" ht="12.75" x14ac:dyDescent="0.2">
      <c r="A5683" s="261">
        <v>94961</v>
      </c>
      <c r="B5683" s="262" t="s">
        <v>11836</v>
      </c>
      <c r="C5683" s="263" t="s">
        <v>776</v>
      </c>
      <c r="D5683" s="264" t="s">
        <v>11702</v>
      </c>
      <c r="F5683" s="266"/>
      <c r="G5683" s="261" t="s">
        <v>25984</v>
      </c>
      <c r="H5683" s="262" t="s">
        <v>11836</v>
      </c>
      <c r="I5683" s="263" t="s">
        <v>776</v>
      </c>
      <c r="J5683" s="264" t="s">
        <v>11702</v>
      </c>
      <c r="K5683" s="264" t="s">
        <v>5272</v>
      </c>
    </row>
    <row r="5684" spans="1:11" ht="12.75" x14ac:dyDescent="0.2">
      <c r="A5684" s="261">
        <v>9537</v>
      </c>
      <c r="B5684" s="262" t="s">
        <v>11837</v>
      </c>
      <c r="C5684" s="263" t="s">
        <v>738</v>
      </c>
      <c r="D5684" s="264" t="s">
        <v>10259</v>
      </c>
      <c r="F5684" s="266"/>
      <c r="G5684" s="261" t="s">
        <v>25985</v>
      </c>
      <c r="H5684" s="262" t="s">
        <v>11837</v>
      </c>
      <c r="I5684" s="263" t="s">
        <v>738</v>
      </c>
      <c r="J5684" s="264" t="s">
        <v>10259</v>
      </c>
      <c r="K5684" s="264" t="s">
        <v>11928</v>
      </c>
    </row>
    <row r="5685" spans="1:11" ht="12.75" x14ac:dyDescent="0.2">
      <c r="A5685" s="268" t="s">
        <v>11838</v>
      </c>
      <c r="B5685" s="262" t="s">
        <v>11839</v>
      </c>
      <c r="C5685" s="263" t="s">
        <v>738</v>
      </c>
      <c r="D5685" s="264" t="s">
        <v>10250</v>
      </c>
      <c r="F5685" s="266"/>
      <c r="G5685" s="261" t="s">
        <v>11838</v>
      </c>
      <c r="H5685" s="262" t="s">
        <v>11839</v>
      </c>
      <c r="I5685" s="263" t="s">
        <v>738</v>
      </c>
      <c r="J5685" s="264" t="s">
        <v>10250</v>
      </c>
      <c r="K5685" s="264" t="s">
        <v>10458</v>
      </c>
    </row>
    <row r="5686" spans="1:11" ht="12.75" x14ac:dyDescent="0.2">
      <c r="A5686" s="268" t="s">
        <v>11841</v>
      </c>
      <c r="B5686" s="262" t="s">
        <v>11842</v>
      </c>
      <c r="C5686" s="263" t="s">
        <v>738</v>
      </c>
      <c r="D5686" s="264" t="s">
        <v>12796</v>
      </c>
      <c r="F5686" s="266"/>
      <c r="G5686" s="261" t="s">
        <v>11841</v>
      </c>
      <c r="H5686" s="262" t="s">
        <v>11842</v>
      </c>
      <c r="I5686" s="263" t="s">
        <v>738</v>
      </c>
      <c r="J5686" s="264" t="s">
        <v>12796</v>
      </c>
      <c r="K5686" s="264" t="s">
        <v>7635</v>
      </c>
    </row>
    <row r="5687" spans="1:11" ht="12.75" x14ac:dyDescent="0.2">
      <c r="A5687" s="268" t="s">
        <v>11844</v>
      </c>
      <c r="B5687" s="262" t="s">
        <v>11845</v>
      </c>
      <c r="C5687" s="263" t="s">
        <v>738</v>
      </c>
      <c r="D5687" s="264" t="s">
        <v>9694</v>
      </c>
      <c r="F5687" s="266"/>
      <c r="G5687" s="261" t="s">
        <v>11844</v>
      </c>
      <c r="H5687" s="262" t="s">
        <v>11845</v>
      </c>
      <c r="I5687" s="263" t="s">
        <v>738</v>
      </c>
      <c r="J5687" s="264" t="s">
        <v>9694</v>
      </c>
      <c r="K5687" s="264" t="s">
        <v>7084</v>
      </c>
    </row>
    <row r="5688" spans="1:11" ht="12.75" x14ac:dyDescent="0.2">
      <c r="A5688" s="268" t="s">
        <v>11847</v>
      </c>
      <c r="B5688" s="262" t="s">
        <v>11848</v>
      </c>
      <c r="C5688" s="263" t="s">
        <v>738</v>
      </c>
      <c r="D5688" s="264" t="s">
        <v>7180</v>
      </c>
      <c r="F5688" s="266"/>
      <c r="G5688" s="261" t="s">
        <v>11847</v>
      </c>
      <c r="H5688" s="262" t="s">
        <v>11848</v>
      </c>
      <c r="I5688" s="263" t="s">
        <v>738</v>
      </c>
      <c r="J5688" s="264" t="s">
        <v>7180</v>
      </c>
      <c r="K5688" s="264" t="s">
        <v>7121</v>
      </c>
    </row>
    <row r="5689" spans="1:11" ht="12.75" x14ac:dyDescent="0.2">
      <c r="A5689" s="268" t="s">
        <v>11849</v>
      </c>
      <c r="B5689" s="262" t="s">
        <v>11850</v>
      </c>
      <c r="C5689" s="263" t="s">
        <v>738</v>
      </c>
      <c r="D5689" s="264" t="s">
        <v>14194</v>
      </c>
      <c r="F5689" s="266"/>
      <c r="G5689" s="261" t="s">
        <v>11849</v>
      </c>
      <c r="H5689" s="262" t="s">
        <v>11850</v>
      </c>
      <c r="I5689" s="263" t="s">
        <v>738</v>
      </c>
      <c r="J5689" s="264" t="s">
        <v>14194</v>
      </c>
      <c r="K5689" s="264" t="s">
        <v>13268</v>
      </c>
    </row>
    <row r="5690" spans="1:11" ht="12.75" x14ac:dyDescent="0.2">
      <c r="A5690" s="268" t="s">
        <v>11852</v>
      </c>
      <c r="B5690" s="262" t="s">
        <v>11853</v>
      </c>
      <c r="C5690" s="263" t="s">
        <v>738</v>
      </c>
      <c r="D5690" s="264" t="s">
        <v>6971</v>
      </c>
      <c r="F5690" s="266"/>
      <c r="G5690" s="261" t="s">
        <v>11852</v>
      </c>
      <c r="H5690" s="262" t="s">
        <v>11853</v>
      </c>
      <c r="I5690" s="263" t="s">
        <v>738</v>
      </c>
      <c r="J5690" s="264" t="s">
        <v>6971</v>
      </c>
      <c r="K5690" s="264" t="s">
        <v>4960</v>
      </c>
    </row>
    <row r="5691" spans="1:11" ht="12.75" x14ac:dyDescent="0.2">
      <c r="A5691" s="268" t="s">
        <v>11855</v>
      </c>
      <c r="B5691" s="262" t="s">
        <v>11856</v>
      </c>
      <c r="C5691" s="263" t="s">
        <v>738</v>
      </c>
      <c r="D5691" s="264" t="s">
        <v>8292</v>
      </c>
      <c r="F5691" s="266"/>
      <c r="G5691" s="261" t="s">
        <v>11855</v>
      </c>
      <c r="H5691" s="262" t="s">
        <v>11856</v>
      </c>
      <c r="I5691" s="263" t="s">
        <v>738</v>
      </c>
      <c r="J5691" s="264" t="s">
        <v>8292</v>
      </c>
      <c r="K5691" s="264" t="s">
        <v>20580</v>
      </c>
    </row>
    <row r="5692" spans="1:11" ht="12.75" x14ac:dyDescent="0.2">
      <c r="A5692" s="268" t="s">
        <v>11858</v>
      </c>
      <c r="B5692" s="262" t="s">
        <v>11859</v>
      </c>
      <c r="C5692" s="263" t="s">
        <v>738</v>
      </c>
      <c r="D5692" s="264" t="s">
        <v>12680</v>
      </c>
      <c r="F5692" s="266"/>
      <c r="G5692" s="261" t="s">
        <v>11858</v>
      </c>
      <c r="H5692" s="262" t="s">
        <v>11859</v>
      </c>
      <c r="I5692" s="263" t="s">
        <v>738</v>
      </c>
      <c r="J5692" s="264" t="s">
        <v>12680</v>
      </c>
      <c r="K5692" s="264" t="s">
        <v>13599</v>
      </c>
    </row>
    <row r="5693" spans="1:11" ht="12.75" x14ac:dyDescent="0.2">
      <c r="A5693" s="268" t="s">
        <v>11860</v>
      </c>
      <c r="B5693" s="262" t="s">
        <v>11861</v>
      </c>
      <c r="C5693" s="263" t="s">
        <v>772</v>
      </c>
      <c r="D5693" s="264" t="s">
        <v>14603</v>
      </c>
      <c r="F5693" s="266"/>
      <c r="G5693" s="261" t="s">
        <v>11860</v>
      </c>
      <c r="H5693" s="262" t="s">
        <v>11861</v>
      </c>
      <c r="I5693" s="263" t="s">
        <v>772</v>
      </c>
      <c r="J5693" s="264" t="s">
        <v>14603</v>
      </c>
      <c r="K5693" s="264" t="s">
        <v>25986</v>
      </c>
    </row>
    <row r="5694" spans="1:11" ht="12.75" x14ac:dyDescent="0.2">
      <c r="A5694" s="261">
        <v>84117</v>
      </c>
      <c r="B5694" s="262" t="s">
        <v>11863</v>
      </c>
      <c r="C5694" s="263" t="s">
        <v>738</v>
      </c>
      <c r="D5694" s="264" t="s">
        <v>4199</v>
      </c>
      <c r="F5694" s="266"/>
      <c r="G5694" s="261" t="s">
        <v>25987</v>
      </c>
      <c r="H5694" s="262" t="s">
        <v>11863</v>
      </c>
      <c r="I5694" s="263" t="s">
        <v>738</v>
      </c>
      <c r="J5694" s="264" t="s">
        <v>4199</v>
      </c>
      <c r="K5694" s="264" t="s">
        <v>14837</v>
      </c>
    </row>
    <row r="5695" spans="1:11" ht="12.75" x14ac:dyDescent="0.2">
      <c r="A5695" s="261">
        <v>84120</v>
      </c>
      <c r="B5695" s="262" t="s">
        <v>11864</v>
      </c>
      <c r="C5695" s="263" t="s">
        <v>738</v>
      </c>
      <c r="D5695" s="264" t="s">
        <v>10771</v>
      </c>
      <c r="F5695" s="266"/>
      <c r="G5695" s="261" t="s">
        <v>25988</v>
      </c>
      <c r="H5695" s="262" t="s">
        <v>11864</v>
      </c>
      <c r="I5695" s="263" t="s">
        <v>738</v>
      </c>
      <c r="J5695" s="264" t="s">
        <v>10771</v>
      </c>
      <c r="K5695" s="264" t="s">
        <v>7019</v>
      </c>
    </row>
    <row r="5696" spans="1:11" ht="12.75" x14ac:dyDescent="0.2">
      <c r="A5696" s="261">
        <v>84123</v>
      </c>
      <c r="B5696" s="262" t="s">
        <v>11866</v>
      </c>
      <c r="C5696" s="263" t="s">
        <v>738</v>
      </c>
      <c r="D5696" s="264" t="s">
        <v>12548</v>
      </c>
      <c r="F5696" s="266"/>
      <c r="G5696" s="261" t="s">
        <v>25989</v>
      </c>
      <c r="H5696" s="262" t="s">
        <v>11866</v>
      </c>
      <c r="I5696" s="263" t="s">
        <v>738</v>
      </c>
      <c r="J5696" s="264" t="s">
        <v>12548</v>
      </c>
      <c r="K5696" s="264" t="s">
        <v>8910</v>
      </c>
    </row>
    <row r="5697" spans="1:11" ht="12.75" x14ac:dyDescent="0.2">
      <c r="A5697" s="261">
        <v>84125</v>
      </c>
      <c r="B5697" s="262" t="s">
        <v>11867</v>
      </c>
      <c r="C5697" s="263" t="s">
        <v>738</v>
      </c>
      <c r="D5697" s="264" t="s">
        <v>12914</v>
      </c>
      <c r="F5697" s="266"/>
      <c r="G5697" s="261" t="s">
        <v>25990</v>
      </c>
      <c r="H5697" s="262" t="s">
        <v>11867</v>
      </c>
      <c r="I5697" s="263" t="s">
        <v>738</v>
      </c>
      <c r="J5697" s="264" t="s">
        <v>12914</v>
      </c>
      <c r="K5697" s="264" t="s">
        <v>8526</v>
      </c>
    </row>
    <row r="5698" spans="1:11" ht="12.75" x14ac:dyDescent="0.2">
      <c r="A5698" s="268" t="s">
        <v>11868</v>
      </c>
      <c r="B5698" s="262" t="s">
        <v>11869</v>
      </c>
      <c r="C5698" s="263" t="s">
        <v>776</v>
      </c>
      <c r="D5698" s="264" t="s">
        <v>18720</v>
      </c>
      <c r="F5698" s="266"/>
      <c r="G5698" s="261" t="s">
        <v>11868</v>
      </c>
      <c r="H5698" s="262" t="s">
        <v>11869</v>
      </c>
      <c r="I5698" s="263" t="s">
        <v>776</v>
      </c>
      <c r="J5698" s="264" t="s">
        <v>18720</v>
      </c>
      <c r="K5698" s="264" t="s">
        <v>17340</v>
      </c>
    </row>
    <row r="5699" spans="1:11" ht="12.75" x14ac:dyDescent="0.2">
      <c r="A5699" s="268" t="s">
        <v>11871</v>
      </c>
      <c r="B5699" s="262" t="s">
        <v>11872</v>
      </c>
      <c r="C5699" s="263" t="s">
        <v>776</v>
      </c>
      <c r="D5699" s="264" t="s">
        <v>24939</v>
      </c>
      <c r="F5699" s="266"/>
      <c r="G5699" s="261" t="s">
        <v>11871</v>
      </c>
      <c r="H5699" s="262" t="s">
        <v>11872</v>
      </c>
      <c r="I5699" s="263" t="s">
        <v>776</v>
      </c>
      <c r="J5699" s="264" t="s">
        <v>24939</v>
      </c>
      <c r="K5699" s="264" t="s">
        <v>14841</v>
      </c>
    </row>
    <row r="5700" spans="1:11" ht="12.75" x14ac:dyDescent="0.2">
      <c r="A5700" s="261">
        <v>84127</v>
      </c>
      <c r="B5700" s="262" t="s">
        <v>11873</v>
      </c>
      <c r="C5700" s="263" t="s">
        <v>776</v>
      </c>
      <c r="D5700" s="264" t="s">
        <v>25991</v>
      </c>
      <c r="F5700" s="266"/>
      <c r="G5700" s="261" t="s">
        <v>25992</v>
      </c>
      <c r="H5700" s="262" t="s">
        <v>11873</v>
      </c>
      <c r="I5700" s="263" t="s">
        <v>776</v>
      </c>
      <c r="J5700" s="264" t="s">
        <v>25991</v>
      </c>
      <c r="K5700" s="264" t="s">
        <v>25993</v>
      </c>
    </row>
    <row r="5701" spans="1:11" ht="12.75" x14ac:dyDescent="0.2">
      <c r="A5701" s="261">
        <v>40841</v>
      </c>
      <c r="B5701" s="262" t="s">
        <v>11874</v>
      </c>
      <c r="C5701" s="263" t="s">
        <v>772</v>
      </c>
      <c r="D5701" s="264" t="s">
        <v>25994</v>
      </c>
      <c r="F5701" s="266"/>
      <c r="G5701" s="261" t="s">
        <v>25995</v>
      </c>
      <c r="H5701" s="262" t="s">
        <v>11874</v>
      </c>
      <c r="I5701" s="263" t="s">
        <v>772</v>
      </c>
      <c r="J5701" s="264" t="s">
        <v>25994</v>
      </c>
      <c r="K5701" s="264" t="s">
        <v>25996</v>
      </c>
    </row>
    <row r="5702" spans="1:11" ht="25.5" x14ac:dyDescent="0.2">
      <c r="A5702" s="261">
        <v>6391</v>
      </c>
      <c r="B5702" s="262" t="s">
        <v>11875</v>
      </c>
      <c r="C5702" s="263" t="s">
        <v>776</v>
      </c>
      <c r="D5702" s="264" t="s">
        <v>25997</v>
      </c>
      <c r="F5702" s="266"/>
      <c r="G5702" s="261" t="s">
        <v>25998</v>
      </c>
      <c r="H5702" s="262" t="s">
        <v>11875</v>
      </c>
      <c r="I5702" s="263" t="s">
        <v>776</v>
      </c>
      <c r="J5702" s="264" t="s">
        <v>25997</v>
      </c>
      <c r="K5702" s="264" t="s">
        <v>25999</v>
      </c>
    </row>
    <row r="5703" spans="1:11" ht="25.5" x14ac:dyDescent="0.2">
      <c r="A5703" s="261">
        <v>84132</v>
      </c>
      <c r="B5703" s="262" t="s">
        <v>11876</v>
      </c>
      <c r="C5703" s="263" t="s">
        <v>776</v>
      </c>
      <c r="D5703" s="264" t="s">
        <v>26000</v>
      </c>
      <c r="F5703" s="266"/>
      <c r="G5703" s="261" t="s">
        <v>26001</v>
      </c>
      <c r="H5703" s="262" t="s">
        <v>11876</v>
      </c>
      <c r="I5703" s="263" t="s">
        <v>776</v>
      </c>
      <c r="J5703" s="264" t="s">
        <v>26000</v>
      </c>
      <c r="K5703" s="264" t="s">
        <v>19946</v>
      </c>
    </row>
    <row r="5704" spans="1:11" ht="25.5" x14ac:dyDescent="0.2">
      <c r="A5704" s="261">
        <v>84133</v>
      </c>
      <c r="B5704" s="262" t="s">
        <v>11877</v>
      </c>
      <c r="C5704" s="263" t="s">
        <v>776</v>
      </c>
      <c r="D5704" s="264" t="s">
        <v>26002</v>
      </c>
      <c r="F5704" s="266"/>
      <c r="G5704" s="261" t="s">
        <v>26003</v>
      </c>
      <c r="H5704" s="262" t="s">
        <v>11877</v>
      </c>
      <c r="I5704" s="263" t="s">
        <v>776</v>
      </c>
      <c r="J5704" s="264" t="s">
        <v>26002</v>
      </c>
      <c r="K5704" s="264" t="s">
        <v>23671</v>
      </c>
    </row>
    <row r="5705" spans="1:11" ht="25.5" x14ac:dyDescent="0.2">
      <c r="A5705" s="261">
        <v>71516</v>
      </c>
      <c r="B5705" s="262" t="s">
        <v>11878</v>
      </c>
      <c r="C5705" s="263" t="s">
        <v>772</v>
      </c>
      <c r="D5705" s="264" t="s">
        <v>11879</v>
      </c>
      <c r="F5705" s="266"/>
      <c r="G5705" s="261" t="s">
        <v>26004</v>
      </c>
      <c r="H5705" s="262" t="s">
        <v>11878</v>
      </c>
      <c r="I5705" s="263" t="s">
        <v>772</v>
      </c>
      <c r="J5705" s="264" t="s">
        <v>11879</v>
      </c>
      <c r="K5705" s="264" t="s">
        <v>11879</v>
      </c>
    </row>
    <row r="5706" spans="1:11" ht="12.75" x14ac:dyDescent="0.2">
      <c r="A5706" s="261">
        <v>73361</v>
      </c>
      <c r="B5706" s="262" t="s">
        <v>11880</v>
      </c>
      <c r="C5706" s="263" t="s">
        <v>737</v>
      </c>
      <c r="D5706" s="264" t="s">
        <v>26005</v>
      </c>
      <c r="F5706" s="266"/>
      <c r="G5706" s="261" t="s">
        <v>26006</v>
      </c>
      <c r="H5706" s="262" t="s">
        <v>11880</v>
      </c>
      <c r="I5706" s="263" t="s">
        <v>737</v>
      </c>
      <c r="J5706" s="264" t="s">
        <v>26005</v>
      </c>
      <c r="K5706" s="264" t="s">
        <v>26007</v>
      </c>
    </row>
    <row r="5707" spans="1:11" ht="38.25" x14ac:dyDescent="0.2">
      <c r="A5707" s="261">
        <v>73714</v>
      </c>
      <c r="B5707" s="262" t="s">
        <v>11881</v>
      </c>
      <c r="C5707" s="263" t="s">
        <v>772</v>
      </c>
      <c r="D5707" s="264" t="s">
        <v>26008</v>
      </c>
      <c r="F5707" s="266"/>
      <c r="G5707" s="261" t="s">
        <v>26009</v>
      </c>
      <c r="H5707" s="262" t="s">
        <v>11881</v>
      </c>
      <c r="I5707" s="263" t="s">
        <v>772</v>
      </c>
      <c r="J5707" s="264" t="s">
        <v>26008</v>
      </c>
      <c r="K5707" s="264" t="s">
        <v>26010</v>
      </c>
    </row>
    <row r="5708" spans="1:11" ht="12.75" x14ac:dyDescent="0.2">
      <c r="A5708" s="261">
        <v>86957</v>
      </c>
      <c r="B5708" s="262" t="s">
        <v>11882</v>
      </c>
      <c r="C5708" s="263" t="s">
        <v>772</v>
      </c>
      <c r="D5708" s="264" t="s">
        <v>6021</v>
      </c>
      <c r="F5708" s="266"/>
      <c r="G5708" s="261" t="s">
        <v>26011</v>
      </c>
      <c r="H5708" s="262" t="s">
        <v>11882</v>
      </c>
      <c r="I5708" s="263" t="s">
        <v>772</v>
      </c>
      <c r="J5708" s="264" t="s">
        <v>6021</v>
      </c>
      <c r="K5708" s="264" t="s">
        <v>13241</v>
      </c>
    </row>
    <row r="5709" spans="1:11" ht="12.75" x14ac:dyDescent="0.2">
      <c r="A5709" s="261">
        <v>86958</v>
      </c>
      <c r="B5709" s="262" t="s">
        <v>11883</v>
      </c>
      <c r="C5709" s="263" t="s">
        <v>772</v>
      </c>
      <c r="D5709" s="264" t="s">
        <v>22871</v>
      </c>
      <c r="F5709" s="266"/>
      <c r="G5709" s="261" t="s">
        <v>26012</v>
      </c>
      <c r="H5709" s="262" t="s">
        <v>11883</v>
      </c>
      <c r="I5709" s="263" t="s">
        <v>772</v>
      </c>
      <c r="J5709" s="264" t="s">
        <v>22871</v>
      </c>
      <c r="K5709" s="264" t="s">
        <v>26013</v>
      </c>
    </row>
    <row r="5710" spans="1:11" ht="25.5" x14ac:dyDescent="0.2">
      <c r="A5710" s="261">
        <v>97010</v>
      </c>
      <c r="B5710" s="262" t="s">
        <v>11885</v>
      </c>
      <c r="C5710" s="263" t="s">
        <v>776</v>
      </c>
      <c r="D5710" s="264" t="s">
        <v>26014</v>
      </c>
      <c r="F5710" s="266"/>
      <c r="G5710" s="261" t="s">
        <v>26015</v>
      </c>
      <c r="H5710" s="262" t="s">
        <v>11885</v>
      </c>
      <c r="I5710" s="263" t="s">
        <v>776</v>
      </c>
      <c r="J5710" s="264" t="s">
        <v>26014</v>
      </c>
      <c r="K5710" s="264" t="s">
        <v>13608</v>
      </c>
    </row>
    <row r="5711" spans="1:11" ht="25.5" x14ac:dyDescent="0.2">
      <c r="A5711" s="261">
        <v>97011</v>
      </c>
      <c r="B5711" s="262" t="s">
        <v>11887</v>
      </c>
      <c r="C5711" s="263" t="s">
        <v>776</v>
      </c>
      <c r="D5711" s="264" t="s">
        <v>22118</v>
      </c>
      <c r="F5711" s="266"/>
      <c r="G5711" s="261" t="s">
        <v>26016</v>
      </c>
      <c r="H5711" s="262" t="s">
        <v>11887</v>
      </c>
      <c r="I5711" s="263" t="s">
        <v>776</v>
      </c>
      <c r="J5711" s="264" t="s">
        <v>22118</v>
      </c>
      <c r="K5711" s="264" t="s">
        <v>6086</v>
      </c>
    </row>
    <row r="5712" spans="1:11" ht="38.25" x14ac:dyDescent="0.2">
      <c r="A5712" s="261">
        <v>97012</v>
      </c>
      <c r="B5712" s="262" t="s">
        <v>11888</v>
      </c>
      <c r="C5712" s="263" t="s">
        <v>776</v>
      </c>
      <c r="D5712" s="264" t="s">
        <v>12998</v>
      </c>
      <c r="F5712" s="266"/>
      <c r="G5712" s="261" t="s">
        <v>26017</v>
      </c>
      <c r="H5712" s="262" t="s">
        <v>11888</v>
      </c>
      <c r="I5712" s="263" t="s">
        <v>776</v>
      </c>
      <c r="J5712" s="264" t="s">
        <v>12998</v>
      </c>
      <c r="K5712" s="264" t="s">
        <v>8873</v>
      </c>
    </row>
    <row r="5713" spans="1:11" ht="25.5" x14ac:dyDescent="0.2">
      <c r="A5713" s="261">
        <v>97013</v>
      </c>
      <c r="B5713" s="262" t="s">
        <v>11889</v>
      </c>
      <c r="C5713" s="263" t="s">
        <v>776</v>
      </c>
      <c r="D5713" s="264" t="s">
        <v>10074</v>
      </c>
      <c r="F5713" s="266"/>
      <c r="G5713" s="261" t="s">
        <v>26018</v>
      </c>
      <c r="H5713" s="262" t="s">
        <v>11889</v>
      </c>
      <c r="I5713" s="263" t="s">
        <v>776</v>
      </c>
      <c r="J5713" s="264" t="s">
        <v>10074</v>
      </c>
      <c r="K5713" s="264" t="s">
        <v>26019</v>
      </c>
    </row>
    <row r="5714" spans="1:11" ht="25.5" x14ac:dyDescent="0.2">
      <c r="A5714" s="261">
        <v>97014</v>
      </c>
      <c r="B5714" s="262" t="s">
        <v>11891</v>
      </c>
      <c r="C5714" s="263" t="s">
        <v>776</v>
      </c>
      <c r="D5714" s="264" t="s">
        <v>14333</v>
      </c>
      <c r="F5714" s="266"/>
      <c r="G5714" s="261" t="s">
        <v>26020</v>
      </c>
      <c r="H5714" s="262" t="s">
        <v>11891</v>
      </c>
      <c r="I5714" s="263" t="s">
        <v>776</v>
      </c>
      <c r="J5714" s="264" t="s">
        <v>14333</v>
      </c>
      <c r="K5714" s="264" t="s">
        <v>18679</v>
      </c>
    </row>
    <row r="5715" spans="1:11" ht="38.25" x14ac:dyDescent="0.2">
      <c r="A5715" s="261">
        <v>97015</v>
      </c>
      <c r="B5715" s="262" t="s">
        <v>11892</v>
      </c>
      <c r="C5715" s="263" t="s">
        <v>776</v>
      </c>
      <c r="D5715" s="264" t="s">
        <v>8693</v>
      </c>
      <c r="F5715" s="266"/>
      <c r="G5715" s="261" t="s">
        <v>26021</v>
      </c>
      <c r="H5715" s="262" t="s">
        <v>11892</v>
      </c>
      <c r="I5715" s="263" t="s">
        <v>776</v>
      </c>
      <c r="J5715" s="264" t="s">
        <v>8693</v>
      </c>
      <c r="K5715" s="264" t="s">
        <v>6410</v>
      </c>
    </row>
    <row r="5716" spans="1:11" ht="25.5" x14ac:dyDescent="0.2">
      <c r="A5716" s="261">
        <v>97016</v>
      </c>
      <c r="B5716" s="262" t="s">
        <v>11894</v>
      </c>
      <c r="C5716" s="263" t="s">
        <v>776</v>
      </c>
      <c r="D5716" s="264" t="s">
        <v>7747</v>
      </c>
      <c r="F5716" s="266"/>
      <c r="G5716" s="261" t="s">
        <v>26022</v>
      </c>
      <c r="H5716" s="262" t="s">
        <v>11894</v>
      </c>
      <c r="I5716" s="263" t="s">
        <v>776</v>
      </c>
      <c r="J5716" s="264" t="s">
        <v>7747</v>
      </c>
      <c r="K5716" s="264" t="s">
        <v>13674</v>
      </c>
    </row>
    <row r="5717" spans="1:11" ht="25.5" x14ac:dyDescent="0.2">
      <c r="A5717" s="261">
        <v>97017</v>
      </c>
      <c r="B5717" s="262" t="s">
        <v>11895</v>
      </c>
      <c r="C5717" s="263" t="s">
        <v>776</v>
      </c>
      <c r="D5717" s="264" t="s">
        <v>7335</v>
      </c>
      <c r="F5717" s="266"/>
      <c r="G5717" s="261" t="s">
        <v>26023</v>
      </c>
      <c r="H5717" s="262" t="s">
        <v>11895</v>
      </c>
      <c r="I5717" s="263" t="s">
        <v>776</v>
      </c>
      <c r="J5717" s="264" t="s">
        <v>7335</v>
      </c>
      <c r="K5717" s="264" t="s">
        <v>21902</v>
      </c>
    </row>
    <row r="5718" spans="1:11" ht="38.25" x14ac:dyDescent="0.2">
      <c r="A5718" s="261">
        <v>97018</v>
      </c>
      <c r="B5718" s="262" t="s">
        <v>11897</v>
      </c>
      <c r="C5718" s="263" t="s">
        <v>776</v>
      </c>
      <c r="D5718" s="264" t="s">
        <v>8940</v>
      </c>
      <c r="F5718" s="266"/>
      <c r="G5718" s="261" t="s">
        <v>26024</v>
      </c>
      <c r="H5718" s="262" t="s">
        <v>11897</v>
      </c>
      <c r="I5718" s="263" t="s">
        <v>776</v>
      </c>
      <c r="J5718" s="264" t="s">
        <v>8940</v>
      </c>
      <c r="K5718" s="264" t="s">
        <v>5407</v>
      </c>
    </row>
    <row r="5719" spans="1:11" ht="51" x14ac:dyDescent="0.2">
      <c r="A5719" s="261">
        <v>97031</v>
      </c>
      <c r="B5719" s="262" t="s">
        <v>11898</v>
      </c>
      <c r="C5719" s="263" t="s">
        <v>776</v>
      </c>
      <c r="D5719" s="264" t="s">
        <v>14114</v>
      </c>
      <c r="F5719" s="266"/>
      <c r="G5719" s="261" t="s">
        <v>26025</v>
      </c>
      <c r="H5719" s="262" t="s">
        <v>11898</v>
      </c>
      <c r="I5719" s="263" t="s">
        <v>776</v>
      </c>
      <c r="J5719" s="264" t="s">
        <v>14114</v>
      </c>
      <c r="K5719" s="264" t="s">
        <v>12703</v>
      </c>
    </row>
    <row r="5720" spans="1:11" ht="51" x14ac:dyDescent="0.2">
      <c r="A5720" s="261">
        <v>97032</v>
      </c>
      <c r="B5720" s="262" t="s">
        <v>11899</v>
      </c>
      <c r="C5720" s="263" t="s">
        <v>776</v>
      </c>
      <c r="D5720" s="264" t="s">
        <v>7405</v>
      </c>
      <c r="F5720" s="266"/>
      <c r="G5720" s="261" t="s">
        <v>26026</v>
      </c>
      <c r="H5720" s="262" t="s">
        <v>11899</v>
      </c>
      <c r="I5720" s="263" t="s">
        <v>776</v>
      </c>
      <c r="J5720" s="264" t="s">
        <v>7405</v>
      </c>
      <c r="K5720" s="264" t="s">
        <v>6119</v>
      </c>
    </row>
    <row r="5721" spans="1:11" ht="25.5" x14ac:dyDescent="0.2">
      <c r="A5721" s="261">
        <v>97039</v>
      </c>
      <c r="B5721" s="262" t="s">
        <v>11901</v>
      </c>
      <c r="C5721" s="263" t="s">
        <v>738</v>
      </c>
      <c r="D5721" s="264" t="s">
        <v>26027</v>
      </c>
      <c r="F5721" s="266"/>
      <c r="G5721" s="261" t="s">
        <v>26028</v>
      </c>
      <c r="H5721" s="262" t="s">
        <v>11901</v>
      </c>
      <c r="I5721" s="263" t="s">
        <v>738</v>
      </c>
      <c r="J5721" s="264" t="s">
        <v>26027</v>
      </c>
      <c r="K5721" s="264" t="s">
        <v>26029</v>
      </c>
    </row>
    <row r="5722" spans="1:11" ht="25.5" x14ac:dyDescent="0.2">
      <c r="A5722" s="261">
        <v>97040</v>
      </c>
      <c r="B5722" s="262" t="s">
        <v>11902</v>
      </c>
      <c r="C5722" s="263" t="s">
        <v>738</v>
      </c>
      <c r="D5722" s="264" t="s">
        <v>4539</v>
      </c>
      <c r="F5722" s="266"/>
      <c r="G5722" s="261" t="s">
        <v>26030</v>
      </c>
      <c r="H5722" s="262" t="s">
        <v>11902</v>
      </c>
      <c r="I5722" s="263" t="s">
        <v>738</v>
      </c>
      <c r="J5722" s="264" t="s">
        <v>4539</v>
      </c>
      <c r="K5722" s="264" t="s">
        <v>21963</v>
      </c>
    </row>
    <row r="5723" spans="1:11" ht="12.75" x14ac:dyDescent="0.2">
      <c r="A5723" s="261">
        <v>97041</v>
      </c>
      <c r="B5723" s="262" t="s">
        <v>11904</v>
      </c>
      <c r="C5723" s="263" t="s">
        <v>738</v>
      </c>
      <c r="D5723" s="264" t="s">
        <v>26031</v>
      </c>
      <c r="F5723" s="266"/>
      <c r="G5723" s="261" t="s">
        <v>26032</v>
      </c>
      <c r="H5723" s="262" t="s">
        <v>11904</v>
      </c>
      <c r="I5723" s="263" t="s">
        <v>738</v>
      </c>
      <c r="J5723" s="264" t="s">
        <v>26031</v>
      </c>
      <c r="K5723" s="264" t="s">
        <v>22320</v>
      </c>
    </row>
    <row r="5724" spans="1:11" ht="12.75" x14ac:dyDescent="0.2">
      <c r="A5724" s="261">
        <v>97062</v>
      </c>
      <c r="B5724" s="262" t="s">
        <v>11905</v>
      </c>
      <c r="C5724" s="263" t="s">
        <v>738</v>
      </c>
      <c r="D5724" s="264" t="s">
        <v>5334</v>
      </c>
      <c r="F5724" s="266"/>
      <c r="G5724" s="261" t="s">
        <v>26033</v>
      </c>
      <c r="H5724" s="262" t="s">
        <v>11905</v>
      </c>
      <c r="I5724" s="263" t="s">
        <v>738</v>
      </c>
      <c r="J5724" s="264" t="s">
        <v>5334</v>
      </c>
      <c r="K5724" s="264" t="s">
        <v>10448</v>
      </c>
    </row>
    <row r="5725" spans="1:11" ht="25.5" x14ac:dyDescent="0.2">
      <c r="A5725" s="261">
        <v>97063</v>
      </c>
      <c r="B5725" s="262" t="s">
        <v>11906</v>
      </c>
      <c r="C5725" s="263" t="s">
        <v>738</v>
      </c>
      <c r="D5725" s="264" t="s">
        <v>7645</v>
      </c>
      <c r="F5725" s="266"/>
      <c r="G5725" s="261" t="s">
        <v>26034</v>
      </c>
      <c r="H5725" s="262" t="s">
        <v>11906</v>
      </c>
      <c r="I5725" s="263" t="s">
        <v>738</v>
      </c>
      <c r="J5725" s="264" t="s">
        <v>7645</v>
      </c>
      <c r="K5725" s="264" t="s">
        <v>5546</v>
      </c>
    </row>
    <row r="5726" spans="1:11" ht="25.5" x14ac:dyDescent="0.2">
      <c r="A5726" s="261">
        <v>97064</v>
      </c>
      <c r="B5726" s="262" t="s">
        <v>11907</v>
      </c>
      <c r="C5726" s="263" t="s">
        <v>776</v>
      </c>
      <c r="D5726" s="264" t="s">
        <v>9753</v>
      </c>
      <c r="F5726" s="266"/>
      <c r="G5726" s="261" t="s">
        <v>26035</v>
      </c>
      <c r="H5726" s="262" t="s">
        <v>11907</v>
      </c>
      <c r="I5726" s="263" t="s">
        <v>776</v>
      </c>
      <c r="J5726" s="264" t="s">
        <v>9753</v>
      </c>
      <c r="K5726" s="264" t="s">
        <v>6143</v>
      </c>
    </row>
    <row r="5727" spans="1:11" ht="25.5" x14ac:dyDescent="0.2">
      <c r="A5727" s="261">
        <v>97065</v>
      </c>
      <c r="B5727" s="262" t="s">
        <v>11909</v>
      </c>
      <c r="C5727" s="263" t="s">
        <v>737</v>
      </c>
      <c r="D5727" s="264" t="s">
        <v>11285</v>
      </c>
      <c r="F5727" s="266"/>
      <c r="G5727" s="261" t="s">
        <v>26036</v>
      </c>
      <c r="H5727" s="262" t="s">
        <v>11909</v>
      </c>
      <c r="I5727" s="263" t="s">
        <v>737</v>
      </c>
      <c r="J5727" s="264" t="s">
        <v>11285</v>
      </c>
      <c r="K5727" s="264" t="s">
        <v>7173</v>
      </c>
    </row>
    <row r="5728" spans="1:11" ht="25.5" x14ac:dyDescent="0.2">
      <c r="A5728" s="261">
        <v>97066</v>
      </c>
      <c r="B5728" s="262" t="s">
        <v>11910</v>
      </c>
      <c r="C5728" s="263" t="s">
        <v>738</v>
      </c>
      <c r="D5728" s="264" t="s">
        <v>26037</v>
      </c>
      <c r="F5728" s="266"/>
      <c r="G5728" s="261" t="s">
        <v>26038</v>
      </c>
      <c r="H5728" s="262" t="s">
        <v>11910</v>
      </c>
      <c r="I5728" s="263" t="s">
        <v>738</v>
      </c>
      <c r="J5728" s="264" t="s">
        <v>26037</v>
      </c>
      <c r="K5728" s="264" t="s">
        <v>26039</v>
      </c>
    </row>
    <row r="5729" spans="1:11" ht="25.5" x14ac:dyDescent="0.2">
      <c r="A5729" s="261">
        <v>97067</v>
      </c>
      <c r="B5729" s="262" t="s">
        <v>11911</v>
      </c>
      <c r="C5729" s="263" t="s">
        <v>776</v>
      </c>
      <c r="D5729" s="264" t="s">
        <v>26040</v>
      </c>
      <c r="F5729" s="266"/>
      <c r="G5729" s="261" t="s">
        <v>26041</v>
      </c>
      <c r="H5729" s="262" t="s">
        <v>11911</v>
      </c>
      <c r="I5729" s="263" t="s">
        <v>776</v>
      </c>
      <c r="J5729" s="264" t="s">
        <v>26040</v>
      </c>
      <c r="K5729" s="264" t="s">
        <v>26042</v>
      </c>
    </row>
    <row r="5730" spans="1:11" ht="12.75" x14ac:dyDescent="0.2">
      <c r="A5730" s="268" t="s">
        <v>11912</v>
      </c>
      <c r="B5730" s="262" t="s">
        <v>11913</v>
      </c>
      <c r="C5730" s="263" t="s">
        <v>772</v>
      </c>
      <c r="D5730" s="264" t="s">
        <v>13220</v>
      </c>
      <c r="F5730" s="266"/>
      <c r="G5730" s="261" t="s">
        <v>11912</v>
      </c>
      <c r="H5730" s="262" t="s">
        <v>11913</v>
      </c>
      <c r="I5730" s="263" t="s">
        <v>772</v>
      </c>
      <c r="J5730" s="264" t="s">
        <v>13220</v>
      </c>
      <c r="K5730" s="264" t="s">
        <v>19657</v>
      </c>
    </row>
    <row r="5731" spans="1:11" ht="25.5" x14ac:dyDescent="0.2">
      <c r="A5731" s="261">
        <v>73672</v>
      </c>
      <c r="B5731" s="262" t="s">
        <v>11915</v>
      </c>
      <c r="C5731" s="263" t="s">
        <v>738</v>
      </c>
      <c r="D5731" s="264" t="s">
        <v>11732</v>
      </c>
      <c r="F5731" s="266"/>
      <c r="G5731" s="261" t="s">
        <v>26043</v>
      </c>
      <c r="H5731" s="262" t="s">
        <v>11915</v>
      </c>
      <c r="I5731" s="263" t="s">
        <v>738</v>
      </c>
      <c r="J5731" s="264" t="s">
        <v>11732</v>
      </c>
      <c r="K5731" s="264" t="s">
        <v>11732</v>
      </c>
    </row>
    <row r="5732" spans="1:11" ht="25.5" x14ac:dyDescent="0.2">
      <c r="A5732" s="268" t="s">
        <v>11916</v>
      </c>
      <c r="B5732" s="262" t="s">
        <v>11917</v>
      </c>
      <c r="C5732" s="263" t="s">
        <v>738</v>
      </c>
      <c r="D5732" s="264" t="s">
        <v>5299</v>
      </c>
      <c r="F5732" s="266"/>
      <c r="G5732" s="261" t="s">
        <v>11916</v>
      </c>
      <c r="H5732" s="262" t="s">
        <v>11917</v>
      </c>
      <c r="I5732" s="263" t="s">
        <v>738</v>
      </c>
      <c r="J5732" s="264" t="s">
        <v>5299</v>
      </c>
      <c r="K5732" s="264" t="s">
        <v>5447</v>
      </c>
    </row>
    <row r="5733" spans="1:11" ht="25.5" x14ac:dyDescent="0.2">
      <c r="A5733" s="268" t="s">
        <v>11918</v>
      </c>
      <c r="B5733" s="262" t="s">
        <v>11919</v>
      </c>
      <c r="C5733" s="263" t="s">
        <v>738</v>
      </c>
      <c r="D5733" s="264" t="s">
        <v>5217</v>
      </c>
      <c r="F5733" s="266"/>
      <c r="G5733" s="261" t="s">
        <v>11918</v>
      </c>
      <c r="H5733" s="262" t="s">
        <v>11919</v>
      </c>
      <c r="I5733" s="263" t="s">
        <v>738</v>
      </c>
      <c r="J5733" s="264" t="s">
        <v>5217</v>
      </c>
      <c r="K5733" s="264" t="s">
        <v>5217</v>
      </c>
    </row>
    <row r="5734" spans="1:11" ht="12.75" x14ac:dyDescent="0.2">
      <c r="A5734" s="268" t="s">
        <v>11920</v>
      </c>
      <c r="B5734" s="262" t="s">
        <v>11921</v>
      </c>
      <c r="C5734" s="263" t="s">
        <v>738</v>
      </c>
      <c r="D5734" s="264" t="s">
        <v>11833</v>
      </c>
      <c r="F5734" s="266"/>
      <c r="G5734" s="261" t="s">
        <v>11920</v>
      </c>
      <c r="H5734" s="262" t="s">
        <v>11921</v>
      </c>
      <c r="I5734" s="263" t="s">
        <v>738</v>
      </c>
      <c r="J5734" s="264" t="s">
        <v>11833</v>
      </c>
      <c r="K5734" s="264" t="s">
        <v>12587</v>
      </c>
    </row>
    <row r="5735" spans="1:11" ht="12.75" x14ac:dyDescent="0.2">
      <c r="A5735" s="261">
        <v>85331</v>
      </c>
      <c r="B5735" s="262" t="s">
        <v>11922</v>
      </c>
      <c r="C5735" s="263" t="s">
        <v>738</v>
      </c>
      <c r="D5735" s="264" t="s">
        <v>4911</v>
      </c>
      <c r="F5735" s="266"/>
      <c r="G5735" s="261" t="s">
        <v>26044</v>
      </c>
      <c r="H5735" s="262" t="s">
        <v>11922</v>
      </c>
      <c r="I5735" s="263" t="s">
        <v>738</v>
      </c>
      <c r="J5735" s="264" t="s">
        <v>4911</v>
      </c>
      <c r="K5735" s="264" t="s">
        <v>8245</v>
      </c>
    </row>
    <row r="5736" spans="1:11" ht="12.75" x14ac:dyDescent="0.2">
      <c r="A5736" s="261">
        <v>85422</v>
      </c>
      <c r="B5736" s="262" t="s">
        <v>11923</v>
      </c>
      <c r="C5736" s="263" t="s">
        <v>738</v>
      </c>
      <c r="D5736" s="264" t="s">
        <v>13520</v>
      </c>
      <c r="F5736" s="266"/>
      <c r="G5736" s="261" t="s">
        <v>26045</v>
      </c>
      <c r="H5736" s="262" t="s">
        <v>11923</v>
      </c>
      <c r="I5736" s="263" t="s">
        <v>738</v>
      </c>
      <c r="J5736" s="264" t="s">
        <v>13520</v>
      </c>
      <c r="K5736" s="264" t="s">
        <v>10420</v>
      </c>
    </row>
    <row r="5737" spans="1:11" ht="25.5" x14ac:dyDescent="0.2">
      <c r="A5737" s="268" t="s">
        <v>11924</v>
      </c>
      <c r="B5737" s="262" t="s">
        <v>11925</v>
      </c>
      <c r="C5737" s="263" t="s">
        <v>738</v>
      </c>
      <c r="D5737" s="264" t="s">
        <v>26046</v>
      </c>
      <c r="F5737" s="266"/>
      <c r="G5737" s="261" t="s">
        <v>11924</v>
      </c>
      <c r="H5737" s="262" t="s">
        <v>11925</v>
      </c>
      <c r="I5737" s="263" t="s">
        <v>738</v>
      </c>
      <c r="J5737" s="264" t="s">
        <v>26046</v>
      </c>
      <c r="K5737" s="264" t="s">
        <v>26047</v>
      </c>
    </row>
    <row r="5738" spans="1:11" ht="12.75" x14ac:dyDescent="0.2">
      <c r="A5738" s="268" t="s">
        <v>11926</v>
      </c>
      <c r="B5738" s="262" t="s">
        <v>11927</v>
      </c>
      <c r="C5738" s="263" t="s">
        <v>776</v>
      </c>
      <c r="D5738" s="264" t="s">
        <v>5206</v>
      </c>
      <c r="F5738" s="266"/>
      <c r="G5738" s="261" t="s">
        <v>11926</v>
      </c>
      <c r="H5738" s="262" t="s">
        <v>11927</v>
      </c>
      <c r="I5738" s="263" t="s">
        <v>776</v>
      </c>
      <c r="J5738" s="264" t="s">
        <v>5206</v>
      </c>
      <c r="K5738" s="264" t="s">
        <v>5105</v>
      </c>
    </row>
    <row r="5739" spans="1:11" ht="12.75" x14ac:dyDescent="0.2">
      <c r="A5739" s="268" t="s">
        <v>11929</v>
      </c>
      <c r="B5739" s="262" t="s">
        <v>11930</v>
      </c>
      <c r="C5739" s="263" t="s">
        <v>738</v>
      </c>
      <c r="D5739" s="264" t="s">
        <v>23251</v>
      </c>
      <c r="F5739" s="266"/>
      <c r="G5739" s="261" t="s">
        <v>11929</v>
      </c>
      <c r="H5739" s="262" t="s">
        <v>11930</v>
      </c>
      <c r="I5739" s="263" t="s">
        <v>738</v>
      </c>
      <c r="J5739" s="264" t="s">
        <v>23251</v>
      </c>
      <c r="K5739" s="264" t="s">
        <v>14078</v>
      </c>
    </row>
    <row r="5740" spans="1:11" ht="12.75" x14ac:dyDescent="0.2">
      <c r="A5740" s="268" t="s">
        <v>11931</v>
      </c>
      <c r="B5740" s="262" t="s">
        <v>11932</v>
      </c>
      <c r="C5740" s="263" t="s">
        <v>738</v>
      </c>
      <c r="D5740" s="264" t="s">
        <v>22226</v>
      </c>
      <c r="F5740" s="266"/>
      <c r="G5740" s="261" t="s">
        <v>11931</v>
      </c>
      <c r="H5740" s="262" t="s">
        <v>11932</v>
      </c>
      <c r="I5740" s="263" t="s">
        <v>738</v>
      </c>
      <c r="J5740" s="264" t="s">
        <v>22226</v>
      </c>
      <c r="K5740" s="264" t="s">
        <v>14013</v>
      </c>
    </row>
    <row r="5741" spans="1:11" ht="25.5" x14ac:dyDescent="0.2">
      <c r="A5741" s="261">
        <v>84126</v>
      </c>
      <c r="B5741" s="262" t="s">
        <v>11933</v>
      </c>
      <c r="C5741" s="263" t="s">
        <v>738</v>
      </c>
      <c r="D5741" s="264" t="s">
        <v>7657</v>
      </c>
      <c r="F5741" s="266"/>
      <c r="G5741" s="261" t="s">
        <v>26048</v>
      </c>
      <c r="H5741" s="262" t="s">
        <v>11933</v>
      </c>
      <c r="I5741" s="263" t="s">
        <v>738</v>
      </c>
      <c r="J5741" s="264" t="s">
        <v>7657</v>
      </c>
      <c r="K5741" s="264" t="s">
        <v>9256</v>
      </c>
    </row>
    <row r="5742" spans="1:11" ht="12.75" x14ac:dyDescent="0.2">
      <c r="A5742" s="261">
        <v>85421</v>
      </c>
      <c r="B5742" s="262" t="s">
        <v>11934</v>
      </c>
      <c r="C5742" s="263" t="s">
        <v>738</v>
      </c>
      <c r="D5742" s="264" t="s">
        <v>12531</v>
      </c>
      <c r="F5742" s="266"/>
      <c r="G5742" s="261" t="s">
        <v>26049</v>
      </c>
      <c r="H5742" s="262" t="s">
        <v>11934</v>
      </c>
      <c r="I5742" s="263" t="s">
        <v>738</v>
      </c>
      <c r="J5742" s="264" t="s">
        <v>12531</v>
      </c>
      <c r="K5742" s="264" t="s">
        <v>10299</v>
      </c>
    </row>
    <row r="5743" spans="1:11" ht="25.5" x14ac:dyDescent="0.2">
      <c r="A5743" s="261">
        <v>97621</v>
      </c>
      <c r="B5743" s="262" t="s">
        <v>11935</v>
      </c>
      <c r="C5743" s="263" t="s">
        <v>737</v>
      </c>
      <c r="D5743" s="264" t="s">
        <v>13979</v>
      </c>
      <c r="F5743" s="266"/>
      <c r="G5743" s="261" t="s">
        <v>26050</v>
      </c>
      <c r="H5743" s="262" t="s">
        <v>11935</v>
      </c>
      <c r="I5743" s="263" t="s">
        <v>737</v>
      </c>
      <c r="J5743" s="264" t="s">
        <v>13979</v>
      </c>
      <c r="K5743" s="264" t="s">
        <v>14219</v>
      </c>
    </row>
    <row r="5744" spans="1:11" ht="25.5" x14ac:dyDescent="0.2">
      <c r="A5744" s="261">
        <v>97622</v>
      </c>
      <c r="B5744" s="262" t="s">
        <v>11936</v>
      </c>
      <c r="C5744" s="263" t="s">
        <v>737</v>
      </c>
      <c r="D5744" s="264" t="s">
        <v>26051</v>
      </c>
      <c r="F5744" s="266"/>
      <c r="G5744" s="261" t="s">
        <v>26052</v>
      </c>
      <c r="H5744" s="262" t="s">
        <v>11936</v>
      </c>
      <c r="I5744" s="263" t="s">
        <v>737</v>
      </c>
      <c r="J5744" s="264" t="s">
        <v>26051</v>
      </c>
      <c r="K5744" s="264" t="s">
        <v>26053</v>
      </c>
    </row>
    <row r="5745" spans="1:11" ht="25.5" x14ac:dyDescent="0.2">
      <c r="A5745" s="261">
        <v>97623</v>
      </c>
      <c r="B5745" s="262" t="s">
        <v>11937</v>
      </c>
      <c r="C5745" s="263" t="s">
        <v>737</v>
      </c>
      <c r="D5745" s="264" t="s">
        <v>26054</v>
      </c>
      <c r="F5745" s="266"/>
      <c r="G5745" s="261" t="s">
        <v>26055</v>
      </c>
      <c r="H5745" s="262" t="s">
        <v>11937</v>
      </c>
      <c r="I5745" s="263" t="s">
        <v>737</v>
      </c>
      <c r="J5745" s="264" t="s">
        <v>26054</v>
      </c>
      <c r="K5745" s="264" t="s">
        <v>26056</v>
      </c>
    </row>
    <row r="5746" spans="1:11" ht="25.5" x14ac:dyDescent="0.2">
      <c r="A5746" s="261">
        <v>97624</v>
      </c>
      <c r="B5746" s="262" t="s">
        <v>11938</v>
      </c>
      <c r="C5746" s="263" t="s">
        <v>737</v>
      </c>
      <c r="D5746" s="264" t="s">
        <v>26057</v>
      </c>
      <c r="F5746" s="266"/>
      <c r="G5746" s="261" t="s">
        <v>26058</v>
      </c>
      <c r="H5746" s="262" t="s">
        <v>11938</v>
      </c>
      <c r="I5746" s="263" t="s">
        <v>737</v>
      </c>
      <c r="J5746" s="264" t="s">
        <v>26057</v>
      </c>
      <c r="K5746" s="264" t="s">
        <v>26059</v>
      </c>
    </row>
    <row r="5747" spans="1:11" ht="25.5" x14ac:dyDescent="0.2">
      <c r="A5747" s="261">
        <v>97625</v>
      </c>
      <c r="B5747" s="262" t="s">
        <v>11939</v>
      </c>
      <c r="C5747" s="263" t="s">
        <v>737</v>
      </c>
      <c r="D5747" s="264" t="s">
        <v>26060</v>
      </c>
      <c r="F5747" s="266"/>
      <c r="G5747" s="267" t="s">
        <v>26061</v>
      </c>
      <c r="H5747" s="262" t="s">
        <v>11939</v>
      </c>
      <c r="I5747" s="263" t="s">
        <v>737</v>
      </c>
      <c r="J5747" s="264" t="s">
        <v>26060</v>
      </c>
      <c r="K5747" s="264" t="s">
        <v>4306</v>
      </c>
    </row>
    <row r="5748" spans="1:11" ht="25.5" x14ac:dyDescent="0.2">
      <c r="A5748" s="261">
        <v>97626</v>
      </c>
      <c r="B5748" s="262" t="s">
        <v>11940</v>
      </c>
      <c r="C5748" s="263" t="s">
        <v>737</v>
      </c>
      <c r="D5748" s="264" t="s">
        <v>26062</v>
      </c>
      <c r="F5748" s="266"/>
      <c r="G5748" s="267" t="s">
        <v>26063</v>
      </c>
      <c r="H5748" s="262" t="s">
        <v>11940</v>
      </c>
      <c r="I5748" s="263" t="s">
        <v>737</v>
      </c>
      <c r="J5748" s="264" t="s">
        <v>26062</v>
      </c>
      <c r="K5748" s="264" t="s">
        <v>26064</v>
      </c>
    </row>
    <row r="5749" spans="1:11" ht="25.5" x14ac:dyDescent="0.2">
      <c r="A5749" s="261">
        <v>97627</v>
      </c>
      <c r="B5749" s="262" t="s">
        <v>11941</v>
      </c>
      <c r="C5749" s="263" t="s">
        <v>737</v>
      </c>
      <c r="D5749" s="264" t="s">
        <v>26065</v>
      </c>
      <c r="F5749" s="266"/>
      <c r="G5749" s="267" t="s">
        <v>26066</v>
      </c>
      <c r="H5749" s="262" t="s">
        <v>11941</v>
      </c>
      <c r="I5749" s="263" t="s">
        <v>737</v>
      </c>
      <c r="J5749" s="264" t="s">
        <v>26065</v>
      </c>
      <c r="K5749" s="264" t="s">
        <v>26067</v>
      </c>
    </row>
    <row r="5750" spans="1:11" ht="12.75" x14ac:dyDescent="0.2">
      <c r="A5750" s="261">
        <v>97628</v>
      </c>
      <c r="B5750" s="262" t="s">
        <v>11942</v>
      </c>
      <c r="C5750" s="263" t="s">
        <v>737</v>
      </c>
      <c r="D5750" s="264" t="s">
        <v>26068</v>
      </c>
      <c r="F5750" s="266"/>
      <c r="G5750" s="267" t="s">
        <v>26069</v>
      </c>
      <c r="H5750" s="262" t="s">
        <v>11942</v>
      </c>
      <c r="I5750" s="263" t="s">
        <v>737</v>
      </c>
      <c r="J5750" s="264" t="s">
        <v>26068</v>
      </c>
      <c r="K5750" s="264" t="s">
        <v>26070</v>
      </c>
    </row>
    <row r="5751" spans="1:11" ht="25.5" x14ac:dyDescent="0.2">
      <c r="A5751" s="261">
        <v>97629</v>
      </c>
      <c r="B5751" s="262" t="s">
        <v>11943</v>
      </c>
      <c r="C5751" s="263" t="s">
        <v>737</v>
      </c>
      <c r="D5751" s="264" t="s">
        <v>26071</v>
      </c>
      <c r="F5751" s="266"/>
      <c r="G5751" s="267" t="s">
        <v>26072</v>
      </c>
      <c r="H5751" s="262" t="s">
        <v>11943</v>
      </c>
      <c r="I5751" s="263" t="s">
        <v>737</v>
      </c>
      <c r="J5751" s="264" t="s">
        <v>26071</v>
      </c>
      <c r="K5751" s="264" t="s">
        <v>26073</v>
      </c>
    </row>
    <row r="5752" spans="1:11" ht="12.75" x14ac:dyDescent="0.2">
      <c r="A5752" s="261">
        <v>97631</v>
      </c>
      <c r="B5752" s="262" t="s">
        <v>11944</v>
      </c>
      <c r="C5752" s="263" t="s">
        <v>738</v>
      </c>
      <c r="D5752" s="264" t="s">
        <v>4820</v>
      </c>
      <c r="F5752" s="266"/>
      <c r="G5752" s="267" t="s">
        <v>26074</v>
      </c>
      <c r="H5752" s="262" t="s">
        <v>11944</v>
      </c>
      <c r="I5752" s="263" t="s">
        <v>738</v>
      </c>
      <c r="J5752" s="264" t="s">
        <v>4820</v>
      </c>
      <c r="K5752" s="264" t="s">
        <v>5437</v>
      </c>
    </row>
    <row r="5753" spans="1:11" ht="12.75" x14ac:dyDescent="0.2">
      <c r="A5753" s="261">
        <v>97632</v>
      </c>
      <c r="B5753" s="262" t="s">
        <v>11945</v>
      </c>
      <c r="C5753" s="263" t="s">
        <v>776</v>
      </c>
      <c r="D5753" s="264" t="s">
        <v>11946</v>
      </c>
      <c r="F5753" s="266"/>
      <c r="G5753" s="267" t="s">
        <v>26075</v>
      </c>
      <c r="H5753" s="262" t="s">
        <v>11945</v>
      </c>
      <c r="I5753" s="263" t="s">
        <v>776</v>
      </c>
      <c r="J5753" s="264" t="s">
        <v>11946</v>
      </c>
      <c r="K5753" s="264" t="s">
        <v>12500</v>
      </c>
    </row>
    <row r="5754" spans="1:11" ht="12.75" x14ac:dyDescent="0.2">
      <c r="A5754" s="261">
        <v>97633</v>
      </c>
      <c r="B5754" s="262" t="s">
        <v>11947</v>
      </c>
      <c r="C5754" s="263" t="s">
        <v>738</v>
      </c>
      <c r="D5754" s="264" t="s">
        <v>21489</v>
      </c>
      <c r="F5754" s="266"/>
      <c r="G5754" s="267" t="s">
        <v>26076</v>
      </c>
      <c r="H5754" s="262" t="s">
        <v>11947</v>
      </c>
      <c r="I5754" s="263" t="s">
        <v>738</v>
      </c>
      <c r="J5754" s="264" t="s">
        <v>21489</v>
      </c>
      <c r="K5754" s="264" t="s">
        <v>13952</v>
      </c>
    </row>
    <row r="5755" spans="1:11" ht="25.5" x14ac:dyDescent="0.2">
      <c r="A5755" s="261">
        <v>97634</v>
      </c>
      <c r="B5755" s="262" t="s">
        <v>11949</v>
      </c>
      <c r="C5755" s="263" t="s">
        <v>738</v>
      </c>
      <c r="D5755" s="264" t="s">
        <v>10311</v>
      </c>
      <c r="F5755" s="266"/>
      <c r="G5755" s="267" t="s">
        <v>26077</v>
      </c>
      <c r="H5755" s="262" t="s">
        <v>11949</v>
      </c>
      <c r="I5755" s="263" t="s">
        <v>738</v>
      </c>
      <c r="J5755" s="264" t="s">
        <v>10311</v>
      </c>
      <c r="K5755" s="264" t="s">
        <v>7182</v>
      </c>
    </row>
    <row r="5756" spans="1:11" ht="25.5" x14ac:dyDescent="0.2">
      <c r="A5756" s="261">
        <v>97635</v>
      </c>
      <c r="B5756" s="262" t="s">
        <v>11950</v>
      </c>
      <c r="C5756" s="263" t="s">
        <v>738</v>
      </c>
      <c r="D5756" s="264" t="s">
        <v>6808</v>
      </c>
      <c r="F5756" s="266"/>
      <c r="G5756" s="261" t="s">
        <v>26078</v>
      </c>
      <c r="H5756" s="262" t="s">
        <v>11950</v>
      </c>
      <c r="I5756" s="263" t="s">
        <v>738</v>
      </c>
      <c r="J5756" s="264" t="s">
        <v>6808</v>
      </c>
      <c r="K5756" s="264" t="s">
        <v>24728</v>
      </c>
    </row>
    <row r="5757" spans="1:11" ht="25.5" x14ac:dyDescent="0.2">
      <c r="A5757" s="261">
        <v>97636</v>
      </c>
      <c r="B5757" s="262" t="s">
        <v>11951</v>
      </c>
      <c r="C5757" s="263" t="s">
        <v>738</v>
      </c>
      <c r="D5757" s="264" t="s">
        <v>14834</v>
      </c>
      <c r="F5757" s="266"/>
      <c r="G5757" s="261" t="s">
        <v>26079</v>
      </c>
      <c r="H5757" s="262" t="s">
        <v>11951</v>
      </c>
      <c r="I5757" s="263" t="s">
        <v>738</v>
      </c>
      <c r="J5757" s="264" t="s">
        <v>14834</v>
      </c>
      <c r="K5757" s="264" t="s">
        <v>4226</v>
      </c>
    </row>
    <row r="5758" spans="1:11" ht="25.5" x14ac:dyDescent="0.2">
      <c r="A5758" s="261">
        <v>97637</v>
      </c>
      <c r="B5758" s="262" t="s">
        <v>11952</v>
      </c>
      <c r="C5758" s="263" t="s">
        <v>738</v>
      </c>
      <c r="D5758" s="264" t="s">
        <v>5099</v>
      </c>
      <c r="F5758" s="266"/>
      <c r="G5758" s="261" t="s">
        <v>26080</v>
      </c>
      <c r="H5758" s="262" t="s">
        <v>11952</v>
      </c>
      <c r="I5758" s="263" t="s">
        <v>738</v>
      </c>
      <c r="J5758" s="264" t="s">
        <v>5099</v>
      </c>
      <c r="K5758" s="264" t="s">
        <v>4529</v>
      </c>
    </row>
    <row r="5759" spans="1:11" ht="25.5" x14ac:dyDescent="0.2">
      <c r="A5759" s="261">
        <v>97638</v>
      </c>
      <c r="B5759" s="262" t="s">
        <v>11953</v>
      </c>
      <c r="C5759" s="263" t="s">
        <v>738</v>
      </c>
      <c r="D5759" s="264" t="s">
        <v>8627</v>
      </c>
      <c r="F5759" s="266"/>
      <c r="G5759" s="261" t="s">
        <v>26081</v>
      </c>
      <c r="H5759" s="262" t="s">
        <v>11953</v>
      </c>
      <c r="I5759" s="263" t="s">
        <v>738</v>
      </c>
      <c r="J5759" s="264" t="s">
        <v>8627</v>
      </c>
      <c r="K5759" s="264" t="s">
        <v>5828</v>
      </c>
    </row>
    <row r="5760" spans="1:11" ht="25.5" x14ac:dyDescent="0.2">
      <c r="A5760" s="261">
        <v>97639</v>
      </c>
      <c r="B5760" s="262" t="s">
        <v>11954</v>
      </c>
      <c r="C5760" s="263" t="s">
        <v>738</v>
      </c>
      <c r="D5760" s="264" t="s">
        <v>21954</v>
      </c>
      <c r="F5760" s="266"/>
      <c r="G5760" s="267" t="s">
        <v>26082</v>
      </c>
      <c r="H5760" s="262" t="s">
        <v>11954</v>
      </c>
      <c r="I5760" s="263" t="s">
        <v>738</v>
      </c>
      <c r="J5760" s="264" t="s">
        <v>21954</v>
      </c>
      <c r="K5760" s="264" t="s">
        <v>9749</v>
      </c>
    </row>
    <row r="5761" spans="1:11" ht="25.5" x14ac:dyDescent="0.2">
      <c r="A5761" s="261">
        <v>97640</v>
      </c>
      <c r="B5761" s="262" t="s">
        <v>11956</v>
      </c>
      <c r="C5761" s="263" t="s">
        <v>738</v>
      </c>
      <c r="D5761" s="264" t="s">
        <v>11957</v>
      </c>
      <c r="F5761" s="266"/>
      <c r="G5761" s="267" t="s">
        <v>26083</v>
      </c>
      <c r="H5761" s="262" t="s">
        <v>11956</v>
      </c>
      <c r="I5761" s="263" t="s">
        <v>738</v>
      </c>
      <c r="J5761" s="264" t="s">
        <v>11957</v>
      </c>
      <c r="K5761" s="264" t="s">
        <v>26084</v>
      </c>
    </row>
    <row r="5762" spans="1:11" ht="12.75" x14ac:dyDescent="0.2">
      <c r="A5762" s="261">
        <v>97641</v>
      </c>
      <c r="B5762" s="262" t="s">
        <v>11958</v>
      </c>
      <c r="C5762" s="263" t="s">
        <v>738</v>
      </c>
      <c r="D5762" s="264" t="s">
        <v>5572</v>
      </c>
      <c r="F5762" s="266"/>
      <c r="G5762" s="261" t="s">
        <v>26085</v>
      </c>
      <c r="H5762" s="262" t="s">
        <v>11958</v>
      </c>
      <c r="I5762" s="263" t="s">
        <v>738</v>
      </c>
      <c r="J5762" s="264" t="s">
        <v>5572</v>
      </c>
      <c r="K5762" s="264" t="s">
        <v>13444</v>
      </c>
    </row>
    <row r="5763" spans="1:11" ht="25.5" x14ac:dyDescent="0.2">
      <c r="A5763" s="261">
        <v>97642</v>
      </c>
      <c r="B5763" s="262" t="s">
        <v>11959</v>
      </c>
      <c r="C5763" s="263" t="s">
        <v>738</v>
      </c>
      <c r="D5763" s="264" t="s">
        <v>12139</v>
      </c>
      <c r="F5763" s="266"/>
      <c r="G5763" s="261" t="s">
        <v>26086</v>
      </c>
      <c r="H5763" s="262" t="s">
        <v>11959</v>
      </c>
      <c r="I5763" s="263" t="s">
        <v>738</v>
      </c>
      <c r="J5763" s="264" t="s">
        <v>12139</v>
      </c>
      <c r="K5763" s="264" t="s">
        <v>5883</v>
      </c>
    </row>
    <row r="5764" spans="1:11" ht="25.5" x14ac:dyDescent="0.2">
      <c r="A5764" s="261">
        <v>97643</v>
      </c>
      <c r="B5764" s="262" t="s">
        <v>11960</v>
      </c>
      <c r="C5764" s="263" t="s">
        <v>738</v>
      </c>
      <c r="D5764" s="264" t="s">
        <v>5313</v>
      </c>
      <c r="F5764" s="266"/>
      <c r="G5764" s="261" t="s">
        <v>26087</v>
      </c>
      <c r="H5764" s="262" t="s">
        <v>11960</v>
      </c>
      <c r="I5764" s="263" t="s">
        <v>738</v>
      </c>
      <c r="J5764" s="264" t="s">
        <v>5313</v>
      </c>
      <c r="K5764" s="264" t="s">
        <v>8686</v>
      </c>
    </row>
    <row r="5765" spans="1:11" ht="12.75" x14ac:dyDescent="0.2">
      <c r="A5765" s="261">
        <v>97644</v>
      </c>
      <c r="B5765" s="262" t="s">
        <v>11961</v>
      </c>
      <c r="C5765" s="263" t="s">
        <v>738</v>
      </c>
      <c r="D5765" s="264" t="s">
        <v>8592</v>
      </c>
      <c r="F5765" s="266"/>
      <c r="G5765" s="261" t="s">
        <v>26088</v>
      </c>
      <c r="H5765" s="262" t="s">
        <v>11961</v>
      </c>
      <c r="I5765" s="263" t="s">
        <v>738</v>
      </c>
      <c r="J5765" s="264" t="s">
        <v>8592</v>
      </c>
      <c r="K5765" s="264" t="s">
        <v>12706</v>
      </c>
    </row>
    <row r="5766" spans="1:11" ht="12.75" x14ac:dyDescent="0.2">
      <c r="A5766" s="261">
        <v>97645</v>
      </c>
      <c r="B5766" s="262" t="s">
        <v>11962</v>
      </c>
      <c r="C5766" s="263" t="s">
        <v>738</v>
      </c>
      <c r="D5766" s="264" t="s">
        <v>11337</v>
      </c>
      <c r="F5766" s="266"/>
      <c r="G5766" s="261" t="s">
        <v>26089</v>
      </c>
      <c r="H5766" s="262" t="s">
        <v>11962</v>
      </c>
      <c r="I5766" s="263" t="s">
        <v>738</v>
      </c>
      <c r="J5766" s="264" t="s">
        <v>11337</v>
      </c>
      <c r="K5766" s="264" t="s">
        <v>13259</v>
      </c>
    </row>
    <row r="5767" spans="1:11" ht="25.5" x14ac:dyDescent="0.2">
      <c r="A5767" s="261">
        <v>97647</v>
      </c>
      <c r="B5767" s="262" t="s">
        <v>11963</v>
      </c>
      <c r="C5767" s="263" t="s">
        <v>738</v>
      </c>
      <c r="D5767" s="264" t="s">
        <v>5109</v>
      </c>
      <c r="F5767" s="266"/>
      <c r="G5767" s="261" t="s">
        <v>26090</v>
      </c>
      <c r="H5767" s="262" t="s">
        <v>11963</v>
      </c>
      <c r="I5767" s="263" t="s">
        <v>738</v>
      </c>
      <c r="J5767" s="264" t="s">
        <v>5109</v>
      </c>
      <c r="K5767" s="264" t="s">
        <v>5437</v>
      </c>
    </row>
    <row r="5768" spans="1:11" ht="25.5" x14ac:dyDescent="0.2">
      <c r="A5768" s="261">
        <v>97648</v>
      </c>
      <c r="B5768" s="262" t="s">
        <v>11965</v>
      </c>
      <c r="C5768" s="263" t="s">
        <v>738</v>
      </c>
      <c r="D5768" s="264" t="s">
        <v>10457</v>
      </c>
      <c r="F5768" s="266"/>
      <c r="G5768" s="261" t="s">
        <v>26091</v>
      </c>
      <c r="H5768" s="262" t="s">
        <v>11965</v>
      </c>
      <c r="I5768" s="263" t="s">
        <v>738</v>
      </c>
      <c r="J5768" s="264" t="s">
        <v>10457</v>
      </c>
      <c r="K5768" s="264" t="s">
        <v>5168</v>
      </c>
    </row>
    <row r="5769" spans="1:11" ht="25.5" x14ac:dyDescent="0.2">
      <c r="A5769" s="261">
        <v>97649</v>
      </c>
      <c r="B5769" s="262" t="s">
        <v>11966</v>
      </c>
      <c r="C5769" s="263" t="s">
        <v>738</v>
      </c>
      <c r="D5769" s="264" t="s">
        <v>5179</v>
      </c>
      <c r="F5769" s="266"/>
      <c r="G5769" s="261" t="s">
        <v>26092</v>
      </c>
      <c r="H5769" s="262" t="s">
        <v>11966</v>
      </c>
      <c r="I5769" s="263" t="s">
        <v>738</v>
      </c>
      <c r="J5769" s="264" t="s">
        <v>5179</v>
      </c>
      <c r="K5769" s="264" t="s">
        <v>10499</v>
      </c>
    </row>
    <row r="5770" spans="1:11" ht="25.5" x14ac:dyDescent="0.2">
      <c r="A5770" s="261">
        <v>97650</v>
      </c>
      <c r="B5770" s="262" t="s">
        <v>11967</v>
      </c>
      <c r="C5770" s="263" t="s">
        <v>738</v>
      </c>
      <c r="D5770" s="264" t="s">
        <v>10092</v>
      </c>
      <c r="F5770" s="266"/>
      <c r="G5770" s="261" t="s">
        <v>26093</v>
      </c>
      <c r="H5770" s="262" t="s">
        <v>11967</v>
      </c>
      <c r="I5770" s="263" t="s">
        <v>738</v>
      </c>
      <c r="J5770" s="264" t="s">
        <v>10092</v>
      </c>
      <c r="K5770" s="264" t="s">
        <v>5266</v>
      </c>
    </row>
    <row r="5771" spans="1:11" ht="25.5" x14ac:dyDescent="0.2">
      <c r="A5771" s="261">
        <v>97651</v>
      </c>
      <c r="B5771" s="262" t="s">
        <v>11968</v>
      </c>
      <c r="C5771" s="263" t="s">
        <v>772</v>
      </c>
      <c r="D5771" s="264" t="s">
        <v>4769</v>
      </c>
      <c r="F5771" s="266"/>
      <c r="G5771" s="261" t="s">
        <v>26094</v>
      </c>
      <c r="H5771" s="262" t="s">
        <v>11968</v>
      </c>
      <c r="I5771" s="263" t="s">
        <v>772</v>
      </c>
      <c r="J5771" s="264" t="s">
        <v>4769</v>
      </c>
      <c r="K5771" s="264" t="s">
        <v>24319</v>
      </c>
    </row>
    <row r="5772" spans="1:11" ht="25.5" x14ac:dyDescent="0.2">
      <c r="A5772" s="261">
        <v>97652</v>
      </c>
      <c r="B5772" s="262" t="s">
        <v>11969</v>
      </c>
      <c r="C5772" s="263" t="s">
        <v>772</v>
      </c>
      <c r="D5772" s="264" t="s">
        <v>26095</v>
      </c>
      <c r="F5772" s="266"/>
      <c r="G5772" s="261" t="s">
        <v>26096</v>
      </c>
      <c r="H5772" s="262" t="s">
        <v>11969</v>
      </c>
      <c r="I5772" s="263" t="s">
        <v>772</v>
      </c>
      <c r="J5772" s="264" t="s">
        <v>26095</v>
      </c>
      <c r="K5772" s="264" t="s">
        <v>26097</v>
      </c>
    </row>
    <row r="5773" spans="1:11" ht="25.5" x14ac:dyDescent="0.2">
      <c r="A5773" s="261">
        <v>97653</v>
      </c>
      <c r="B5773" s="262" t="s">
        <v>11970</v>
      </c>
      <c r="C5773" s="263" t="s">
        <v>772</v>
      </c>
      <c r="D5773" s="264" t="s">
        <v>26098</v>
      </c>
      <c r="F5773" s="266"/>
      <c r="G5773" s="261" t="s">
        <v>26099</v>
      </c>
      <c r="H5773" s="262" t="s">
        <v>11970</v>
      </c>
      <c r="I5773" s="263" t="s">
        <v>772</v>
      </c>
      <c r="J5773" s="264" t="s">
        <v>26098</v>
      </c>
      <c r="K5773" s="264" t="s">
        <v>26100</v>
      </c>
    </row>
    <row r="5774" spans="1:11" ht="25.5" x14ac:dyDescent="0.2">
      <c r="A5774" s="261">
        <v>97654</v>
      </c>
      <c r="B5774" s="262" t="s">
        <v>11971</v>
      </c>
      <c r="C5774" s="263" t="s">
        <v>772</v>
      </c>
      <c r="D5774" s="264" t="s">
        <v>13020</v>
      </c>
      <c r="F5774" s="266"/>
      <c r="G5774" s="261" t="s">
        <v>26101</v>
      </c>
      <c r="H5774" s="262" t="s">
        <v>11971</v>
      </c>
      <c r="I5774" s="263" t="s">
        <v>772</v>
      </c>
      <c r="J5774" s="264" t="s">
        <v>13020</v>
      </c>
      <c r="K5774" s="264" t="s">
        <v>26102</v>
      </c>
    </row>
    <row r="5775" spans="1:11" ht="25.5" x14ac:dyDescent="0.2">
      <c r="A5775" s="261">
        <v>97655</v>
      </c>
      <c r="B5775" s="262" t="s">
        <v>11972</v>
      </c>
      <c r="C5775" s="263" t="s">
        <v>738</v>
      </c>
      <c r="D5775" s="264" t="s">
        <v>9356</v>
      </c>
      <c r="F5775" s="266"/>
      <c r="G5775" s="261" t="s">
        <v>26103</v>
      </c>
      <c r="H5775" s="262" t="s">
        <v>11972</v>
      </c>
      <c r="I5775" s="263" t="s">
        <v>738</v>
      </c>
      <c r="J5775" s="264" t="s">
        <v>9356</v>
      </c>
      <c r="K5775" s="264" t="s">
        <v>8629</v>
      </c>
    </row>
    <row r="5776" spans="1:11" ht="25.5" x14ac:dyDescent="0.2">
      <c r="A5776" s="261">
        <v>97656</v>
      </c>
      <c r="B5776" s="262" t="s">
        <v>11974</v>
      </c>
      <c r="C5776" s="263" t="s">
        <v>772</v>
      </c>
      <c r="D5776" s="264" t="s">
        <v>26104</v>
      </c>
      <c r="F5776" s="266"/>
      <c r="G5776" s="261" t="s">
        <v>26105</v>
      </c>
      <c r="H5776" s="262" t="s">
        <v>11974</v>
      </c>
      <c r="I5776" s="263" t="s">
        <v>772</v>
      </c>
      <c r="J5776" s="264" t="s">
        <v>26104</v>
      </c>
      <c r="K5776" s="264" t="s">
        <v>26106</v>
      </c>
    </row>
    <row r="5777" spans="1:11" ht="25.5" x14ac:dyDescent="0.2">
      <c r="A5777" s="261">
        <v>97657</v>
      </c>
      <c r="B5777" s="262" t="s">
        <v>11976</v>
      </c>
      <c r="C5777" s="263" t="s">
        <v>772</v>
      </c>
      <c r="D5777" s="264" t="s">
        <v>26107</v>
      </c>
      <c r="F5777" s="266"/>
      <c r="G5777" s="261" t="s">
        <v>26108</v>
      </c>
      <c r="H5777" s="262" t="s">
        <v>11976</v>
      </c>
      <c r="I5777" s="263" t="s">
        <v>772</v>
      </c>
      <c r="J5777" s="264" t="s">
        <v>26107</v>
      </c>
      <c r="K5777" s="264" t="s">
        <v>14633</v>
      </c>
    </row>
    <row r="5778" spans="1:11" ht="25.5" x14ac:dyDescent="0.2">
      <c r="A5778" s="261">
        <v>97658</v>
      </c>
      <c r="B5778" s="262" t="s">
        <v>11977</v>
      </c>
      <c r="C5778" s="263" t="s">
        <v>772</v>
      </c>
      <c r="D5778" s="264" t="s">
        <v>26109</v>
      </c>
      <c r="F5778" s="266"/>
      <c r="G5778" s="261" t="s">
        <v>26110</v>
      </c>
      <c r="H5778" s="262" t="s">
        <v>11977</v>
      </c>
      <c r="I5778" s="263" t="s">
        <v>772</v>
      </c>
      <c r="J5778" s="264" t="s">
        <v>26109</v>
      </c>
      <c r="K5778" s="264" t="s">
        <v>26111</v>
      </c>
    </row>
    <row r="5779" spans="1:11" ht="25.5" x14ac:dyDescent="0.2">
      <c r="A5779" s="261">
        <v>97659</v>
      </c>
      <c r="B5779" s="262" t="s">
        <v>11978</v>
      </c>
      <c r="C5779" s="263" t="s">
        <v>772</v>
      </c>
      <c r="D5779" s="264" t="s">
        <v>26112</v>
      </c>
      <c r="F5779" s="266"/>
      <c r="G5779" s="261" t="s">
        <v>26113</v>
      </c>
      <c r="H5779" s="262" t="s">
        <v>11978</v>
      </c>
      <c r="I5779" s="263" t="s">
        <v>772</v>
      </c>
      <c r="J5779" s="264" t="s">
        <v>26112</v>
      </c>
      <c r="K5779" s="264" t="s">
        <v>26114</v>
      </c>
    </row>
    <row r="5780" spans="1:11" ht="25.5" x14ac:dyDescent="0.2">
      <c r="A5780" s="261">
        <v>97660</v>
      </c>
      <c r="B5780" s="262" t="s">
        <v>11979</v>
      </c>
      <c r="C5780" s="263" t="s">
        <v>772</v>
      </c>
      <c r="D5780" s="264" t="s">
        <v>5223</v>
      </c>
      <c r="F5780" s="266"/>
      <c r="G5780" s="261" t="s">
        <v>26115</v>
      </c>
      <c r="H5780" s="262" t="s">
        <v>11979</v>
      </c>
      <c r="I5780" s="263" t="s">
        <v>772</v>
      </c>
      <c r="J5780" s="264" t="s">
        <v>5223</v>
      </c>
      <c r="K5780" s="264" t="s">
        <v>5435</v>
      </c>
    </row>
    <row r="5781" spans="1:11" ht="12.75" x14ac:dyDescent="0.2">
      <c r="A5781" s="261">
        <v>97661</v>
      </c>
      <c r="B5781" s="262" t="s">
        <v>11980</v>
      </c>
      <c r="C5781" s="263" t="s">
        <v>776</v>
      </c>
      <c r="D5781" s="264" t="s">
        <v>5272</v>
      </c>
      <c r="F5781" s="266"/>
      <c r="G5781" s="261" t="s">
        <v>26116</v>
      </c>
      <c r="H5781" s="262" t="s">
        <v>11980</v>
      </c>
      <c r="I5781" s="263" t="s">
        <v>776</v>
      </c>
      <c r="J5781" s="264" t="s">
        <v>5272</v>
      </c>
      <c r="K5781" s="264" t="s">
        <v>5299</v>
      </c>
    </row>
    <row r="5782" spans="1:11" ht="25.5" x14ac:dyDescent="0.2">
      <c r="A5782" s="261">
        <v>97662</v>
      </c>
      <c r="B5782" s="262" t="s">
        <v>11981</v>
      </c>
      <c r="C5782" s="263" t="s">
        <v>776</v>
      </c>
      <c r="D5782" s="264" t="s">
        <v>5797</v>
      </c>
      <c r="F5782" s="266"/>
      <c r="G5782" s="261" t="s">
        <v>26117</v>
      </c>
      <c r="H5782" s="262" t="s">
        <v>11981</v>
      </c>
      <c r="I5782" s="263" t="s">
        <v>776</v>
      </c>
      <c r="J5782" s="264" t="s">
        <v>5797</v>
      </c>
      <c r="K5782" s="264" t="s">
        <v>5805</v>
      </c>
    </row>
    <row r="5783" spans="1:11" ht="12.75" x14ac:dyDescent="0.2">
      <c r="A5783" s="261">
        <v>97663</v>
      </c>
      <c r="B5783" s="262" t="s">
        <v>11982</v>
      </c>
      <c r="C5783" s="263" t="s">
        <v>772</v>
      </c>
      <c r="D5783" s="264" t="s">
        <v>4771</v>
      </c>
      <c r="F5783" s="266"/>
      <c r="G5783" s="261" t="s">
        <v>26118</v>
      </c>
      <c r="H5783" s="262" t="s">
        <v>11982</v>
      </c>
      <c r="I5783" s="263" t="s">
        <v>772</v>
      </c>
      <c r="J5783" s="264" t="s">
        <v>4771</v>
      </c>
      <c r="K5783" s="264" t="s">
        <v>7546</v>
      </c>
    </row>
    <row r="5784" spans="1:11" ht="12.75" x14ac:dyDescent="0.2">
      <c r="A5784" s="261">
        <v>97664</v>
      </c>
      <c r="B5784" s="262" t="s">
        <v>11984</v>
      </c>
      <c r="C5784" s="263" t="s">
        <v>772</v>
      </c>
      <c r="D5784" s="264" t="s">
        <v>5689</v>
      </c>
      <c r="F5784" s="266"/>
      <c r="G5784" s="261" t="s">
        <v>26119</v>
      </c>
      <c r="H5784" s="262" t="s">
        <v>11984</v>
      </c>
      <c r="I5784" s="263" t="s">
        <v>772</v>
      </c>
      <c r="J5784" s="264" t="s">
        <v>5689</v>
      </c>
      <c r="K5784" s="264" t="s">
        <v>5747</v>
      </c>
    </row>
    <row r="5785" spans="1:11" ht="12.75" x14ac:dyDescent="0.2">
      <c r="A5785" s="261">
        <v>97665</v>
      </c>
      <c r="B5785" s="262" t="s">
        <v>11985</v>
      </c>
      <c r="C5785" s="263" t="s">
        <v>772</v>
      </c>
      <c r="D5785" s="264" t="s">
        <v>5565</v>
      </c>
      <c r="F5785" s="266"/>
      <c r="G5785" s="261" t="s">
        <v>26120</v>
      </c>
      <c r="H5785" s="262" t="s">
        <v>11985</v>
      </c>
      <c r="I5785" s="263" t="s">
        <v>772</v>
      </c>
      <c r="J5785" s="264" t="s">
        <v>5565</v>
      </c>
      <c r="K5785" s="264" t="s">
        <v>4514</v>
      </c>
    </row>
    <row r="5786" spans="1:11" ht="12.75" x14ac:dyDescent="0.2">
      <c r="A5786" s="261">
        <v>97666</v>
      </c>
      <c r="B5786" s="262" t="s">
        <v>11986</v>
      </c>
      <c r="C5786" s="263" t="s">
        <v>772</v>
      </c>
      <c r="D5786" s="264" t="s">
        <v>7135</v>
      </c>
      <c r="F5786" s="266"/>
      <c r="G5786" s="261" t="s">
        <v>26121</v>
      </c>
      <c r="H5786" s="262" t="s">
        <v>11986</v>
      </c>
      <c r="I5786" s="263" t="s">
        <v>772</v>
      </c>
      <c r="J5786" s="264" t="s">
        <v>7135</v>
      </c>
      <c r="K5786" s="264" t="s">
        <v>7198</v>
      </c>
    </row>
    <row r="5787" spans="1:11" ht="12.75" x14ac:dyDescent="0.2">
      <c r="A5787" s="261">
        <v>85423</v>
      </c>
      <c r="B5787" s="262" t="s">
        <v>11988</v>
      </c>
      <c r="C5787" s="263" t="s">
        <v>738</v>
      </c>
      <c r="D5787" s="264" t="s">
        <v>10303</v>
      </c>
      <c r="F5787" s="266"/>
      <c r="G5787" s="261" t="s">
        <v>26122</v>
      </c>
      <c r="H5787" s="262" t="s">
        <v>11988</v>
      </c>
      <c r="I5787" s="263" t="s">
        <v>738</v>
      </c>
      <c r="J5787" s="264" t="s">
        <v>10303</v>
      </c>
      <c r="K5787" s="264" t="s">
        <v>8491</v>
      </c>
    </row>
    <row r="5788" spans="1:11" ht="25.5" x14ac:dyDescent="0.2">
      <c r="A5788" s="261">
        <v>85424</v>
      </c>
      <c r="B5788" s="262" t="s">
        <v>11989</v>
      </c>
      <c r="C5788" s="263" t="s">
        <v>738</v>
      </c>
      <c r="D5788" s="264" t="s">
        <v>12838</v>
      </c>
      <c r="F5788" s="266"/>
      <c r="G5788" s="261" t="s">
        <v>26123</v>
      </c>
      <c r="H5788" s="262" t="s">
        <v>11989</v>
      </c>
      <c r="I5788" s="263" t="s">
        <v>738</v>
      </c>
      <c r="J5788" s="264" t="s">
        <v>12838</v>
      </c>
      <c r="K5788" s="264" t="s">
        <v>16187</v>
      </c>
    </row>
    <row r="5789" spans="1:11" ht="12.75" x14ac:dyDescent="0.2">
      <c r="A5789" s="261">
        <v>72742</v>
      </c>
      <c r="B5789" s="262" t="s">
        <v>11990</v>
      </c>
      <c r="C5789" s="263" t="s">
        <v>772</v>
      </c>
      <c r="D5789" s="264" t="s">
        <v>26124</v>
      </c>
      <c r="F5789" s="266"/>
      <c r="G5789" s="261" t="s">
        <v>26125</v>
      </c>
      <c r="H5789" s="262" t="s">
        <v>11990</v>
      </c>
      <c r="I5789" s="263" t="s">
        <v>772</v>
      </c>
      <c r="J5789" s="264" t="s">
        <v>26124</v>
      </c>
      <c r="K5789" s="264" t="s">
        <v>26126</v>
      </c>
    </row>
    <row r="5790" spans="1:11" ht="12.75" x14ac:dyDescent="0.2">
      <c r="A5790" s="261">
        <v>72743</v>
      </c>
      <c r="B5790" s="262" t="s">
        <v>11991</v>
      </c>
      <c r="C5790" s="263" t="s">
        <v>772</v>
      </c>
      <c r="D5790" s="264" t="s">
        <v>26127</v>
      </c>
      <c r="F5790" s="266"/>
      <c r="G5790" s="261" t="s">
        <v>26128</v>
      </c>
      <c r="H5790" s="262" t="s">
        <v>11991</v>
      </c>
      <c r="I5790" s="263" t="s">
        <v>772</v>
      </c>
      <c r="J5790" s="264" t="s">
        <v>26127</v>
      </c>
      <c r="K5790" s="264" t="s">
        <v>26129</v>
      </c>
    </row>
    <row r="5791" spans="1:11" ht="12.75" x14ac:dyDescent="0.2">
      <c r="A5791" s="268" t="s">
        <v>11992</v>
      </c>
      <c r="B5791" s="262" t="s">
        <v>11993</v>
      </c>
      <c r="C5791" s="263" t="s">
        <v>943</v>
      </c>
      <c r="D5791" s="264" t="s">
        <v>26130</v>
      </c>
      <c r="F5791" s="266"/>
      <c r="G5791" s="261" t="s">
        <v>11992</v>
      </c>
      <c r="H5791" s="262" t="s">
        <v>11993</v>
      </c>
      <c r="I5791" s="263" t="s">
        <v>943</v>
      </c>
      <c r="J5791" s="264" t="s">
        <v>26130</v>
      </c>
      <c r="K5791" s="264" t="s">
        <v>12990</v>
      </c>
    </row>
    <row r="5792" spans="1:11" ht="12.75" x14ac:dyDescent="0.2">
      <c r="A5792" s="268" t="s">
        <v>11994</v>
      </c>
      <c r="B5792" s="262" t="s">
        <v>11995</v>
      </c>
      <c r="C5792" s="263" t="s">
        <v>943</v>
      </c>
      <c r="D5792" s="264" t="s">
        <v>11996</v>
      </c>
      <c r="F5792" s="266"/>
      <c r="G5792" s="261" t="s">
        <v>11994</v>
      </c>
      <c r="H5792" s="262" t="s">
        <v>11995</v>
      </c>
      <c r="I5792" s="263" t="s">
        <v>943</v>
      </c>
      <c r="J5792" s="264" t="s">
        <v>11996</v>
      </c>
      <c r="K5792" s="264" t="s">
        <v>9226</v>
      </c>
    </row>
    <row r="5793" spans="1:11" ht="12.75" x14ac:dyDescent="0.2">
      <c r="A5793" s="268" t="s">
        <v>11997</v>
      </c>
      <c r="B5793" s="262" t="s">
        <v>11998</v>
      </c>
      <c r="C5793" s="263" t="s">
        <v>737</v>
      </c>
      <c r="D5793" s="264" t="s">
        <v>16432</v>
      </c>
      <c r="F5793" s="266"/>
      <c r="G5793" s="261" t="s">
        <v>11997</v>
      </c>
      <c r="H5793" s="262" t="s">
        <v>11998</v>
      </c>
      <c r="I5793" s="263" t="s">
        <v>737</v>
      </c>
      <c r="J5793" s="264" t="s">
        <v>16432</v>
      </c>
      <c r="K5793" s="264" t="s">
        <v>10974</v>
      </c>
    </row>
    <row r="5794" spans="1:11" ht="12.75" x14ac:dyDescent="0.2">
      <c r="A5794" s="268" t="s">
        <v>11999</v>
      </c>
      <c r="B5794" s="262" t="s">
        <v>12000</v>
      </c>
      <c r="C5794" s="263" t="s">
        <v>737</v>
      </c>
      <c r="D5794" s="264" t="s">
        <v>22044</v>
      </c>
      <c r="F5794" s="266"/>
      <c r="G5794" s="261" t="s">
        <v>11999</v>
      </c>
      <c r="H5794" s="262" t="s">
        <v>12000</v>
      </c>
      <c r="I5794" s="263" t="s">
        <v>737</v>
      </c>
      <c r="J5794" s="264" t="s">
        <v>22044</v>
      </c>
      <c r="K5794" s="264" t="s">
        <v>16337</v>
      </c>
    </row>
    <row r="5795" spans="1:11" ht="12.75" x14ac:dyDescent="0.2">
      <c r="A5795" s="268" t="s">
        <v>12001</v>
      </c>
      <c r="B5795" s="262" t="s">
        <v>12002</v>
      </c>
      <c r="C5795" s="263" t="s">
        <v>737</v>
      </c>
      <c r="D5795" s="264" t="s">
        <v>5228</v>
      </c>
      <c r="F5795" s="266"/>
      <c r="G5795" s="261" t="s">
        <v>12001</v>
      </c>
      <c r="H5795" s="262" t="s">
        <v>12002</v>
      </c>
      <c r="I5795" s="263" t="s">
        <v>737</v>
      </c>
      <c r="J5795" s="264" t="s">
        <v>5228</v>
      </c>
      <c r="K5795" s="264" t="s">
        <v>11840</v>
      </c>
    </row>
    <row r="5796" spans="1:11" ht="12.75" x14ac:dyDescent="0.2">
      <c r="A5796" s="268" t="s">
        <v>12003</v>
      </c>
      <c r="B5796" s="262" t="s">
        <v>12004</v>
      </c>
      <c r="C5796" s="263" t="s">
        <v>738</v>
      </c>
      <c r="D5796" s="264" t="s">
        <v>5212</v>
      </c>
      <c r="F5796" s="266"/>
      <c r="G5796" s="261" t="s">
        <v>12003</v>
      </c>
      <c r="H5796" s="262" t="s">
        <v>12004</v>
      </c>
      <c r="I5796" s="263" t="s">
        <v>738</v>
      </c>
      <c r="J5796" s="264" t="s">
        <v>5212</v>
      </c>
      <c r="K5796" s="264" t="s">
        <v>5597</v>
      </c>
    </row>
    <row r="5797" spans="1:11" ht="12.75" x14ac:dyDescent="0.2">
      <c r="A5797" s="268" t="s">
        <v>12005</v>
      </c>
      <c r="B5797" s="262" t="s">
        <v>12006</v>
      </c>
      <c r="C5797" s="263" t="s">
        <v>737</v>
      </c>
      <c r="D5797" s="264" t="s">
        <v>4911</v>
      </c>
      <c r="F5797" s="266"/>
      <c r="G5797" s="261" t="s">
        <v>12005</v>
      </c>
      <c r="H5797" s="262" t="s">
        <v>12006</v>
      </c>
      <c r="I5797" s="263" t="s">
        <v>737</v>
      </c>
      <c r="J5797" s="264" t="s">
        <v>4911</v>
      </c>
      <c r="K5797" s="264" t="s">
        <v>10779</v>
      </c>
    </row>
    <row r="5798" spans="1:11" ht="12.75" x14ac:dyDescent="0.2">
      <c r="A5798" s="268" t="s">
        <v>12007</v>
      </c>
      <c r="B5798" s="262" t="s">
        <v>12008</v>
      </c>
      <c r="C5798" s="263" t="s">
        <v>737</v>
      </c>
      <c r="D5798" s="264" t="s">
        <v>4911</v>
      </c>
      <c r="F5798" s="266"/>
      <c r="G5798" s="261" t="s">
        <v>12007</v>
      </c>
      <c r="H5798" s="262" t="s">
        <v>12008</v>
      </c>
      <c r="I5798" s="263" t="s">
        <v>737</v>
      </c>
      <c r="J5798" s="264" t="s">
        <v>4911</v>
      </c>
      <c r="K5798" s="264" t="s">
        <v>10779</v>
      </c>
    </row>
    <row r="5799" spans="1:11" ht="12.75" x14ac:dyDescent="0.2">
      <c r="A5799" s="268" t="s">
        <v>12009</v>
      </c>
      <c r="B5799" s="262" t="s">
        <v>12010</v>
      </c>
      <c r="C5799" s="263" t="s">
        <v>737</v>
      </c>
      <c r="D5799" s="264" t="s">
        <v>5670</v>
      </c>
      <c r="F5799" s="266"/>
      <c r="G5799" s="261" t="s">
        <v>12009</v>
      </c>
      <c r="H5799" s="262" t="s">
        <v>12010</v>
      </c>
      <c r="I5799" s="263" t="s">
        <v>737</v>
      </c>
      <c r="J5799" s="264" t="s">
        <v>5670</v>
      </c>
      <c r="K5799" s="264" t="s">
        <v>4376</v>
      </c>
    </row>
    <row r="5800" spans="1:11" ht="12.75" x14ac:dyDescent="0.2">
      <c r="A5800" s="268" t="s">
        <v>12011</v>
      </c>
      <c r="B5800" s="262" t="s">
        <v>12012</v>
      </c>
      <c r="C5800" s="263" t="s">
        <v>737</v>
      </c>
      <c r="D5800" s="264" t="s">
        <v>4911</v>
      </c>
      <c r="F5800" s="266"/>
      <c r="G5800" s="267" t="s">
        <v>12011</v>
      </c>
      <c r="H5800" s="262" t="s">
        <v>12012</v>
      </c>
      <c r="I5800" s="263" t="s">
        <v>737</v>
      </c>
      <c r="J5800" s="264" t="s">
        <v>4911</v>
      </c>
      <c r="K5800" s="264" t="s">
        <v>10779</v>
      </c>
    </row>
    <row r="5801" spans="1:11" ht="12.75" x14ac:dyDescent="0.2">
      <c r="A5801" s="268" t="s">
        <v>12013</v>
      </c>
      <c r="B5801" s="262" t="s">
        <v>12014</v>
      </c>
      <c r="C5801" s="263" t="s">
        <v>737</v>
      </c>
      <c r="D5801" s="264" t="s">
        <v>10539</v>
      </c>
      <c r="F5801" s="266"/>
      <c r="G5801" s="261" t="s">
        <v>12013</v>
      </c>
      <c r="H5801" s="262" t="s">
        <v>12014</v>
      </c>
      <c r="I5801" s="263" t="s">
        <v>737</v>
      </c>
      <c r="J5801" s="264" t="s">
        <v>10539</v>
      </c>
      <c r="K5801" s="264" t="s">
        <v>5172</v>
      </c>
    </row>
    <row r="5802" spans="1:11" ht="12.75" x14ac:dyDescent="0.2">
      <c r="A5802" s="268" t="s">
        <v>12015</v>
      </c>
      <c r="B5802" s="262" t="s">
        <v>12016</v>
      </c>
      <c r="C5802" s="263" t="s">
        <v>772</v>
      </c>
      <c r="D5802" s="264" t="s">
        <v>26131</v>
      </c>
      <c r="F5802" s="266"/>
      <c r="G5802" s="267" t="s">
        <v>12015</v>
      </c>
      <c r="H5802" s="262" t="s">
        <v>12016</v>
      </c>
      <c r="I5802" s="263" t="s">
        <v>772</v>
      </c>
      <c r="J5802" s="264" t="s">
        <v>26131</v>
      </c>
      <c r="K5802" s="264" t="s">
        <v>26132</v>
      </c>
    </row>
    <row r="5803" spans="1:11" ht="12.75" x14ac:dyDescent="0.2">
      <c r="A5803" s="268" t="s">
        <v>12017</v>
      </c>
      <c r="B5803" s="262" t="s">
        <v>12018</v>
      </c>
      <c r="C5803" s="263" t="s">
        <v>772</v>
      </c>
      <c r="D5803" s="264" t="s">
        <v>26133</v>
      </c>
      <c r="F5803" s="266"/>
      <c r="G5803" s="267" t="s">
        <v>12017</v>
      </c>
      <c r="H5803" s="262" t="s">
        <v>12018</v>
      </c>
      <c r="I5803" s="263" t="s">
        <v>772</v>
      </c>
      <c r="J5803" s="264" t="s">
        <v>26133</v>
      </c>
      <c r="K5803" s="264" t="s">
        <v>24770</v>
      </c>
    </row>
    <row r="5804" spans="1:11" ht="12.75" x14ac:dyDescent="0.2">
      <c r="A5804" s="268" t="s">
        <v>12019</v>
      </c>
      <c r="B5804" s="262" t="s">
        <v>12020</v>
      </c>
      <c r="C5804" s="263" t="s">
        <v>772</v>
      </c>
      <c r="D5804" s="264" t="s">
        <v>26134</v>
      </c>
      <c r="F5804" s="266"/>
      <c r="G5804" s="267" t="s">
        <v>12019</v>
      </c>
      <c r="H5804" s="262" t="s">
        <v>12020</v>
      </c>
      <c r="I5804" s="263" t="s">
        <v>772</v>
      </c>
      <c r="J5804" s="264" t="s">
        <v>26134</v>
      </c>
      <c r="K5804" s="264" t="s">
        <v>26135</v>
      </c>
    </row>
    <row r="5805" spans="1:11" ht="12.75" x14ac:dyDescent="0.2">
      <c r="A5805" s="268" t="s">
        <v>12021</v>
      </c>
      <c r="B5805" s="262" t="s">
        <v>12022</v>
      </c>
      <c r="C5805" s="263" t="s">
        <v>772</v>
      </c>
      <c r="D5805" s="264" t="s">
        <v>26133</v>
      </c>
      <c r="F5805" s="266"/>
      <c r="G5805" s="261" t="s">
        <v>12021</v>
      </c>
      <c r="H5805" s="262" t="s">
        <v>12022</v>
      </c>
      <c r="I5805" s="263" t="s">
        <v>772</v>
      </c>
      <c r="J5805" s="264" t="s">
        <v>26133</v>
      </c>
      <c r="K5805" s="264" t="s">
        <v>24770</v>
      </c>
    </row>
    <row r="5806" spans="1:11" ht="12.75" x14ac:dyDescent="0.2">
      <c r="A5806" s="268" t="s">
        <v>12023</v>
      </c>
      <c r="B5806" s="262" t="s">
        <v>12024</v>
      </c>
      <c r="C5806" s="263" t="s">
        <v>772</v>
      </c>
      <c r="D5806" s="264" t="s">
        <v>18234</v>
      </c>
      <c r="F5806" s="266"/>
      <c r="G5806" s="261" t="s">
        <v>12023</v>
      </c>
      <c r="H5806" s="262" t="s">
        <v>12024</v>
      </c>
      <c r="I5806" s="263" t="s">
        <v>772</v>
      </c>
      <c r="J5806" s="264" t="s">
        <v>18234</v>
      </c>
      <c r="K5806" s="264" t="s">
        <v>19965</v>
      </c>
    </row>
    <row r="5807" spans="1:11" ht="12.75" x14ac:dyDescent="0.2">
      <c r="A5807" s="268" t="s">
        <v>12025</v>
      </c>
      <c r="B5807" s="262" t="s">
        <v>12026</v>
      </c>
      <c r="C5807" s="263" t="s">
        <v>772</v>
      </c>
      <c r="D5807" s="264" t="s">
        <v>26136</v>
      </c>
      <c r="F5807" s="266"/>
      <c r="G5807" s="267" t="s">
        <v>12025</v>
      </c>
      <c r="H5807" s="262" t="s">
        <v>12026</v>
      </c>
      <c r="I5807" s="263" t="s">
        <v>772</v>
      </c>
      <c r="J5807" s="264" t="s">
        <v>26136</v>
      </c>
      <c r="K5807" s="264" t="s">
        <v>26137</v>
      </c>
    </row>
    <row r="5808" spans="1:11" ht="12.75" x14ac:dyDescent="0.2">
      <c r="A5808" s="268" t="s">
        <v>12028</v>
      </c>
      <c r="B5808" s="262" t="s">
        <v>12029</v>
      </c>
      <c r="C5808" s="263" t="s">
        <v>772</v>
      </c>
      <c r="D5808" s="264" t="s">
        <v>26138</v>
      </c>
      <c r="F5808" s="266"/>
      <c r="G5808" s="267" t="s">
        <v>12028</v>
      </c>
      <c r="H5808" s="262" t="s">
        <v>12029</v>
      </c>
      <c r="I5808" s="263" t="s">
        <v>772</v>
      </c>
      <c r="J5808" s="264" t="s">
        <v>26138</v>
      </c>
      <c r="K5808" s="264" t="s">
        <v>26139</v>
      </c>
    </row>
    <row r="5809" spans="1:11" ht="12.75" x14ac:dyDescent="0.2">
      <c r="A5809" s="268" t="s">
        <v>12030</v>
      </c>
      <c r="B5809" s="262" t="s">
        <v>12031</v>
      </c>
      <c r="C5809" s="263" t="s">
        <v>772</v>
      </c>
      <c r="D5809" s="264" t="s">
        <v>26140</v>
      </c>
      <c r="F5809" s="266"/>
      <c r="G5809" s="267" t="s">
        <v>12030</v>
      </c>
      <c r="H5809" s="262" t="s">
        <v>12031</v>
      </c>
      <c r="I5809" s="263" t="s">
        <v>772</v>
      </c>
      <c r="J5809" s="264" t="s">
        <v>26140</v>
      </c>
      <c r="K5809" s="264" t="s">
        <v>14110</v>
      </c>
    </row>
    <row r="5810" spans="1:11" ht="12.75" x14ac:dyDescent="0.2">
      <c r="A5810" s="268" t="s">
        <v>12032</v>
      </c>
      <c r="B5810" s="262" t="s">
        <v>12033</v>
      </c>
      <c r="C5810" s="263" t="s">
        <v>772</v>
      </c>
      <c r="D5810" s="264" t="s">
        <v>26141</v>
      </c>
      <c r="F5810" s="266"/>
      <c r="G5810" s="267" t="s">
        <v>12032</v>
      </c>
      <c r="H5810" s="262" t="s">
        <v>12033</v>
      </c>
      <c r="I5810" s="263" t="s">
        <v>772</v>
      </c>
      <c r="J5810" s="264" t="s">
        <v>26141</v>
      </c>
      <c r="K5810" s="264" t="s">
        <v>24230</v>
      </c>
    </row>
    <row r="5811" spans="1:11" ht="12.75" x14ac:dyDescent="0.2">
      <c r="A5811" s="268" t="s">
        <v>12034</v>
      </c>
      <c r="B5811" s="262" t="s">
        <v>12035</v>
      </c>
      <c r="C5811" s="263" t="s">
        <v>772</v>
      </c>
      <c r="D5811" s="264" t="s">
        <v>26138</v>
      </c>
      <c r="F5811" s="266"/>
      <c r="G5811" s="261" t="s">
        <v>12034</v>
      </c>
      <c r="H5811" s="262" t="s">
        <v>12035</v>
      </c>
      <c r="I5811" s="263" t="s">
        <v>772</v>
      </c>
      <c r="J5811" s="264" t="s">
        <v>26138</v>
      </c>
      <c r="K5811" s="264" t="s">
        <v>26139</v>
      </c>
    </row>
    <row r="5812" spans="1:11" ht="12.75" x14ac:dyDescent="0.2">
      <c r="A5812" s="268" t="s">
        <v>12036</v>
      </c>
      <c r="B5812" s="262" t="s">
        <v>12037</v>
      </c>
      <c r="C5812" s="263" t="s">
        <v>772</v>
      </c>
      <c r="D5812" s="264" t="s">
        <v>26142</v>
      </c>
      <c r="F5812" s="266"/>
      <c r="G5812" s="261" t="s">
        <v>12036</v>
      </c>
      <c r="H5812" s="262" t="s">
        <v>12037</v>
      </c>
      <c r="I5812" s="263" t="s">
        <v>772</v>
      </c>
      <c r="J5812" s="264" t="s">
        <v>26142</v>
      </c>
      <c r="K5812" s="264" t="s">
        <v>18118</v>
      </c>
    </row>
    <row r="5813" spans="1:11" ht="12.75" x14ac:dyDescent="0.2">
      <c r="A5813" s="268" t="s">
        <v>12038</v>
      </c>
      <c r="B5813" s="262" t="s">
        <v>12039</v>
      </c>
      <c r="C5813" s="263" t="s">
        <v>772</v>
      </c>
      <c r="D5813" s="264" t="s">
        <v>26143</v>
      </c>
      <c r="F5813" s="266"/>
      <c r="G5813" s="261" t="s">
        <v>12038</v>
      </c>
      <c r="H5813" s="262" t="s">
        <v>12039</v>
      </c>
      <c r="I5813" s="263" t="s">
        <v>772</v>
      </c>
      <c r="J5813" s="264" t="s">
        <v>26143</v>
      </c>
      <c r="K5813" s="264" t="s">
        <v>26144</v>
      </c>
    </row>
    <row r="5814" spans="1:11" ht="12.75" x14ac:dyDescent="0.2">
      <c r="A5814" s="268" t="s">
        <v>12040</v>
      </c>
      <c r="B5814" s="262" t="s">
        <v>12041</v>
      </c>
      <c r="C5814" s="263" t="s">
        <v>772</v>
      </c>
      <c r="D5814" s="264" t="s">
        <v>26134</v>
      </c>
      <c r="F5814" s="266"/>
      <c r="G5814" s="261" t="s">
        <v>12040</v>
      </c>
      <c r="H5814" s="262" t="s">
        <v>12041</v>
      </c>
      <c r="I5814" s="263" t="s">
        <v>772</v>
      </c>
      <c r="J5814" s="264" t="s">
        <v>26134</v>
      </c>
      <c r="K5814" s="264" t="s">
        <v>26135</v>
      </c>
    </row>
    <row r="5815" spans="1:11" ht="12.75" x14ac:dyDescent="0.2">
      <c r="A5815" s="268" t="s">
        <v>12042</v>
      </c>
      <c r="B5815" s="262" t="s">
        <v>12043</v>
      </c>
      <c r="C5815" s="263" t="s">
        <v>772</v>
      </c>
      <c r="D5815" s="264" t="s">
        <v>12044</v>
      </c>
      <c r="F5815" s="266"/>
      <c r="G5815" s="261" t="s">
        <v>12042</v>
      </c>
      <c r="H5815" s="262" t="s">
        <v>12043</v>
      </c>
      <c r="I5815" s="263" t="s">
        <v>772</v>
      </c>
      <c r="J5815" s="264" t="s">
        <v>12044</v>
      </c>
      <c r="K5815" s="264" t="s">
        <v>26145</v>
      </c>
    </row>
    <row r="5816" spans="1:11" ht="12.75" x14ac:dyDescent="0.2">
      <c r="A5816" s="268" t="s">
        <v>12045</v>
      </c>
      <c r="B5816" s="262" t="s">
        <v>12046</v>
      </c>
      <c r="C5816" s="263" t="s">
        <v>772</v>
      </c>
      <c r="D5816" s="264" t="s">
        <v>9929</v>
      </c>
      <c r="F5816" s="266"/>
      <c r="G5816" s="261" t="s">
        <v>12045</v>
      </c>
      <c r="H5816" s="262" t="s">
        <v>12046</v>
      </c>
      <c r="I5816" s="263" t="s">
        <v>772</v>
      </c>
      <c r="J5816" s="264" t="s">
        <v>9929</v>
      </c>
      <c r="K5816" s="264" t="s">
        <v>22646</v>
      </c>
    </row>
    <row r="5817" spans="1:11" ht="12.75" x14ac:dyDescent="0.2">
      <c r="A5817" s="268" t="s">
        <v>12047</v>
      </c>
      <c r="B5817" s="262" t="s">
        <v>12048</v>
      </c>
      <c r="C5817" s="263" t="s">
        <v>772</v>
      </c>
      <c r="D5817" s="264" t="s">
        <v>26141</v>
      </c>
      <c r="F5817" s="266"/>
      <c r="G5817" s="261" t="s">
        <v>12047</v>
      </c>
      <c r="H5817" s="262" t="s">
        <v>12048</v>
      </c>
      <c r="I5817" s="263" t="s">
        <v>772</v>
      </c>
      <c r="J5817" s="264" t="s">
        <v>26141</v>
      </c>
      <c r="K5817" s="264" t="s">
        <v>24230</v>
      </c>
    </row>
    <row r="5818" spans="1:11" ht="12.75" x14ac:dyDescent="0.2">
      <c r="A5818" s="268" t="s">
        <v>12049</v>
      </c>
      <c r="B5818" s="262" t="s">
        <v>12050</v>
      </c>
      <c r="C5818" s="263" t="s">
        <v>772</v>
      </c>
      <c r="D5818" s="264" t="s">
        <v>26146</v>
      </c>
      <c r="F5818" s="266"/>
      <c r="G5818" s="261" t="s">
        <v>12049</v>
      </c>
      <c r="H5818" s="262" t="s">
        <v>12050</v>
      </c>
      <c r="I5818" s="263" t="s">
        <v>772</v>
      </c>
      <c r="J5818" s="264" t="s">
        <v>26146</v>
      </c>
      <c r="K5818" s="264" t="s">
        <v>26147</v>
      </c>
    </row>
    <row r="5819" spans="1:11" ht="12.75" x14ac:dyDescent="0.2">
      <c r="A5819" s="268" t="s">
        <v>12051</v>
      </c>
      <c r="B5819" s="262" t="s">
        <v>12052</v>
      </c>
      <c r="C5819" s="263" t="s">
        <v>772</v>
      </c>
      <c r="D5819" s="264" t="s">
        <v>23576</v>
      </c>
      <c r="F5819" s="266"/>
      <c r="G5819" s="261" t="s">
        <v>12051</v>
      </c>
      <c r="H5819" s="262" t="s">
        <v>12052</v>
      </c>
      <c r="I5819" s="263" t="s">
        <v>772</v>
      </c>
      <c r="J5819" s="264" t="s">
        <v>23576</v>
      </c>
      <c r="K5819" s="264" t="s">
        <v>14521</v>
      </c>
    </row>
    <row r="5820" spans="1:11" ht="25.5" x14ac:dyDescent="0.2">
      <c r="A5820" s="268" t="s">
        <v>12053</v>
      </c>
      <c r="B5820" s="262" t="s">
        <v>12054</v>
      </c>
      <c r="C5820" s="263" t="s">
        <v>772</v>
      </c>
      <c r="D5820" s="264" t="s">
        <v>26148</v>
      </c>
      <c r="F5820" s="266"/>
      <c r="G5820" s="261" t="s">
        <v>12053</v>
      </c>
      <c r="H5820" s="262" t="s">
        <v>12054</v>
      </c>
      <c r="I5820" s="263" t="s">
        <v>772</v>
      </c>
      <c r="J5820" s="264" t="s">
        <v>26148</v>
      </c>
      <c r="K5820" s="264" t="s">
        <v>26149</v>
      </c>
    </row>
    <row r="5821" spans="1:11" ht="25.5" x14ac:dyDescent="0.2">
      <c r="A5821" s="268" t="s">
        <v>12055</v>
      </c>
      <c r="B5821" s="262" t="s">
        <v>12056</v>
      </c>
      <c r="C5821" s="263" t="s">
        <v>772</v>
      </c>
      <c r="D5821" s="264" t="s">
        <v>13231</v>
      </c>
      <c r="F5821" s="266"/>
      <c r="G5821" s="261" t="s">
        <v>12055</v>
      </c>
      <c r="H5821" s="262" t="s">
        <v>12056</v>
      </c>
      <c r="I5821" s="263" t="s">
        <v>772</v>
      </c>
      <c r="J5821" s="264" t="s">
        <v>13231</v>
      </c>
      <c r="K5821" s="264" t="s">
        <v>26150</v>
      </c>
    </row>
    <row r="5822" spans="1:11" ht="25.5" x14ac:dyDescent="0.2">
      <c r="A5822" s="268" t="s">
        <v>12057</v>
      </c>
      <c r="B5822" s="262" t="s">
        <v>12058</v>
      </c>
      <c r="C5822" s="263" t="s">
        <v>772</v>
      </c>
      <c r="D5822" s="264" t="s">
        <v>26151</v>
      </c>
      <c r="F5822" s="266"/>
      <c r="G5822" s="261" t="s">
        <v>12057</v>
      </c>
      <c r="H5822" s="262" t="s">
        <v>12058</v>
      </c>
      <c r="I5822" s="263" t="s">
        <v>772</v>
      </c>
      <c r="J5822" s="264" t="s">
        <v>26151</v>
      </c>
      <c r="K5822" s="264" t="s">
        <v>26152</v>
      </c>
    </row>
    <row r="5823" spans="1:11" ht="12.75" x14ac:dyDescent="0.2">
      <c r="A5823" s="268" t="s">
        <v>12059</v>
      </c>
      <c r="B5823" s="262" t="s">
        <v>12060</v>
      </c>
      <c r="C5823" s="263" t="s">
        <v>772</v>
      </c>
      <c r="D5823" s="264" t="s">
        <v>17062</v>
      </c>
      <c r="F5823" s="266"/>
      <c r="G5823" s="267" t="s">
        <v>12059</v>
      </c>
      <c r="H5823" s="262" t="s">
        <v>12060</v>
      </c>
      <c r="I5823" s="263" t="s">
        <v>772</v>
      </c>
      <c r="J5823" s="264" t="s">
        <v>17062</v>
      </c>
      <c r="K5823" s="264" t="s">
        <v>12512</v>
      </c>
    </row>
    <row r="5824" spans="1:11" ht="12.75" x14ac:dyDescent="0.2">
      <c r="A5824" s="268" t="s">
        <v>12061</v>
      </c>
      <c r="B5824" s="262" t="s">
        <v>12062</v>
      </c>
      <c r="C5824" s="263" t="s">
        <v>772</v>
      </c>
      <c r="D5824" s="264" t="s">
        <v>17062</v>
      </c>
      <c r="F5824" s="266"/>
      <c r="G5824" s="267" t="s">
        <v>12061</v>
      </c>
      <c r="H5824" s="262" t="s">
        <v>12062</v>
      </c>
      <c r="I5824" s="263" t="s">
        <v>772</v>
      </c>
      <c r="J5824" s="264" t="s">
        <v>17062</v>
      </c>
      <c r="K5824" s="264" t="s">
        <v>12512</v>
      </c>
    </row>
    <row r="5825" spans="1:11" ht="12.75" x14ac:dyDescent="0.2">
      <c r="A5825" s="268" t="s">
        <v>12063</v>
      </c>
      <c r="B5825" s="262" t="s">
        <v>12064</v>
      </c>
      <c r="C5825" s="263" t="s">
        <v>772</v>
      </c>
      <c r="D5825" s="264" t="s">
        <v>9929</v>
      </c>
      <c r="F5825" s="266"/>
      <c r="G5825" s="267" t="s">
        <v>12063</v>
      </c>
      <c r="H5825" s="262" t="s">
        <v>12064</v>
      </c>
      <c r="I5825" s="263" t="s">
        <v>772</v>
      </c>
      <c r="J5825" s="264" t="s">
        <v>9929</v>
      </c>
      <c r="K5825" s="264" t="s">
        <v>22646</v>
      </c>
    </row>
    <row r="5826" spans="1:11" ht="12.75" x14ac:dyDescent="0.2">
      <c r="A5826" s="268" t="s">
        <v>12065</v>
      </c>
      <c r="B5826" s="262" t="s">
        <v>12066</v>
      </c>
      <c r="C5826" s="263" t="s">
        <v>772</v>
      </c>
      <c r="D5826" s="264" t="s">
        <v>26136</v>
      </c>
      <c r="F5826" s="266"/>
      <c r="G5826" s="267" t="s">
        <v>12065</v>
      </c>
      <c r="H5826" s="262" t="s">
        <v>12066</v>
      </c>
      <c r="I5826" s="263" t="s">
        <v>772</v>
      </c>
      <c r="J5826" s="264" t="s">
        <v>26136</v>
      </c>
      <c r="K5826" s="264" t="s">
        <v>26137</v>
      </c>
    </row>
    <row r="5827" spans="1:11" ht="12.75" x14ac:dyDescent="0.2">
      <c r="A5827" s="268" t="s">
        <v>12067</v>
      </c>
      <c r="B5827" s="262" t="s">
        <v>12068</v>
      </c>
      <c r="C5827" s="263" t="s">
        <v>772</v>
      </c>
      <c r="D5827" s="264" t="s">
        <v>13231</v>
      </c>
      <c r="F5827" s="266"/>
      <c r="G5827" s="267" t="s">
        <v>12067</v>
      </c>
      <c r="H5827" s="262" t="s">
        <v>12068</v>
      </c>
      <c r="I5827" s="263" t="s">
        <v>772</v>
      </c>
      <c r="J5827" s="264" t="s">
        <v>13231</v>
      </c>
      <c r="K5827" s="264" t="s">
        <v>26150</v>
      </c>
    </row>
    <row r="5828" spans="1:11" ht="12.75" x14ac:dyDescent="0.2">
      <c r="A5828" s="268" t="s">
        <v>12069</v>
      </c>
      <c r="B5828" s="262" t="s">
        <v>12070</v>
      </c>
      <c r="C5828" s="263" t="s">
        <v>772</v>
      </c>
      <c r="D5828" s="264" t="s">
        <v>12044</v>
      </c>
      <c r="F5828" s="266"/>
      <c r="G5828" s="261" t="s">
        <v>12069</v>
      </c>
      <c r="H5828" s="262" t="s">
        <v>12070</v>
      </c>
      <c r="I5828" s="263" t="s">
        <v>772</v>
      </c>
      <c r="J5828" s="264" t="s">
        <v>12044</v>
      </c>
      <c r="K5828" s="264" t="s">
        <v>26145</v>
      </c>
    </row>
    <row r="5829" spans="1:11" ht="12.75" x14ac:dyDescent="0.2">
      <c r="A5829" s="268" t="s">
        <v>12071</v>
      </c>
      <c r="B5829" s="262" t="s">
        <v>12072</v>
      </c>
      <c r="C5829" s="263" t="s">
        <v>772</v>
      </c>
      <c r="D5829" s="264" t="s">
        <v>26153</v>
      </c>
      <c r="F5829" s="266"/>
      <c r="G5829" s="261" t="s">
        <v>12071</v>
      </c>
      <c r="H5829" s="262" t="s">
        <v>12072</v>
      </c>
      <c r="I5829" s="263" t="s">
        <v>772</v>
      </c>
      <c r="J5829" s="264" t="s">
        <v>26153</v>
      </c>
      <c r="K5829" s="264" t="s">
        <v>26154</v>
      </c>
    </row>
    <row r="5830" spans="1:11" ht="12.75" x14ac:dyDescent="0.2">
      <c r="A5830" s="268" t="s">
        <v>12073</v>
      </c>
      <c r="B5830" s="262" t="s">
        <v>12074</v>
      </c>
      <c r="C5830" s="263" t="s">
        <v>772</v>
      </c>
      <c r="D5830" s="264" t="s">
        <v>26155</v>
      </c>
      <c r="F5830" s="266"/>
      <c r="G5830" s="261" t="s">
        <v>12073</v>
      </c>
      <c r="H5830" s="262" t="s">
        <v>12074</v>
      </c>
      <c r="I5830" s="263" t="s">
        <v>772</v>
      </c>
      <c r="J5830" s="264" t="s">
        <v>26155</v>
      </c>
      <c r="K5830" s="264" t="s">
        <v>16630</v>
      </c>
    </row>
    <row r="5831" spans="1:11" ht="12.75" x14ac:dyDescent="0.2">
      <c r="A5831" s="268" t="s">
        <v>12075</v>
      </c>
      <c r="B5831" s="262" t="s">
        <v>12076</v>
      </c>
      <c r="C5831" s="263" t="s">
        <v>772</v>
      </c>
      <c r="D5831" s="264" t="s">
        <v>26155</v>
      </c>
      <c r="F5831" s="266"/>
      <c r="G5831" s="261" t="s">
        <v>12075</v>
      </c>
      <c r="H5831" s="262" t="s">
        <v>12076</v>
      </c>
      <c r="I5831" s="263" t="s">
        <v>772</v>
      </c>
      <c r="J5831" s="264" t="s">
        <v>26155</v>
      </c>
      <c r="K5831" s="264" t="s">
        <v>16630</v>
      </c>
    </row>
    <row r="5832" spans="1:11" ht="12.75" x14ac:dyDescent="0.2">
      <c r="A5832" s="268" t="s">
        <v>12077</v>
      </c>
      <c r="B5832" s="262" t="s">
        <v>12078</v>
      </c>
      <c r="C5832" s="263" t="s">
        <v>772</v>
      </c>
      <c r="D5832" s="264" t="s">
        <v>26155</v>
      </c>
      <c r="F5832" s="266"/>
      <c r="G5832" s="261" t="s">
        <v>12077</v>
      </c>
      <c r="H5832" s="262" t="s">
        <v>12078</v>
      </c>
      <c r="I5832" s="263" t="s">
        <v>772</v>
      </c>
      <c r="J5832" s="264" t="s">
        <v>26155</v>
      </c>
      <c r="K5832" s="264" t="s">
        <v>16630</v>
      </c>
    </row>
    <row r="5833" spans="1:11" ht="12.75" x14ac:dyDescent="0.2">
      <c r="A5833" s="268" t="s">
        <v>12079</v>
      </c>
      <c r="B5833" s="262" t="s">
        <v>12080</v>
      </c>
      <c r="C5833" s="263" t="s">
        <v>772</v>
      </c>
      <c r="D5833" s="264" t="s">
        <v>26134</v>
      </c>
      <c r="F5833" s="266"/>
      <c r="G5833" s="261" t="s">
        <v>12079</v>
      </c>
      <c r="H5833" s="262" t="s">
        <v>12080</v>
      </c>
      <c r="I5833" s="263" t="s">
        <v>772</v>
      </c>
      <c r="J5833" s="264" t="s">
        <v>26134</v>
      </c>
      <c r="K5833" s="264" t="s">
        <v>26135</v>
      </c>
    </row>
    <row r="5834" spans="1:11" ht="12.75" x14ac:dyDescent="0.2">
      <c r="A5834" s="268" t="s">
        <v>12081</v>
      </c>
      <c r="B5834" s="262" t="s">
        <v>12082</v>
      </c>
      <c r="C5834" s="263" t="s">
        <v>772</v>
      </c>
      <c r="D5834" s="264" t="s">
        <v>26156</v>
      </c>
      <c r="F5834" s="266"/>
      <c r="G5834" s="261" t="s">
        <v>12081</v>
      </c>
      <c r="H5834" s="262" t="s">
        <v>12082</v>
      </c>
      <c r="I5834" s="263" t="s">
        <v>772</v>
      </c>
      <c r="J5834" s="264" t="s">
        <v>26156</v>
      </c>
      <c r="K5834" s="264" t="s">
        <v>26157</v>
      </c>
    </row>
    <row r="5835" spans="1:11" ht="12.75" x14ac:dyDescent="0.2">
      <c r="A5835" s="268" t="s">
        <v>12083</v>
      </c>
      <c r="B5835" s="262" t="s">
        <v>12084</v>
      </c>
      <c r="C5835" s="263" t="s">
        <v>772</v>
      </c>
      <c r="D5835" s="264" t="s">
        <v>26158</v>
      </c>
      <c r="F5835" s="266"/>
      <c r="G5835" s="261" t="s">
        <v>12083</v>
      </c>
      <c r="H5835" s="262" t="s">
        <v>12084</v>
      </c>
      <c r="I5835" s="263" t="s">
        <v>772</v>
      </c>
      <c r="J5835" s="264" t="s">
        <v>26158</v>
      </c>
      <c r="K5835" s="264" t="s">
        <v>26159</v>
      </c>
    </row>
    <row r="5836" spans="1:11" ht="12.75" x14ac:dyDescent="0.2">
      <c r="A5836" s="268" t="s">
        <v>12085</v>
      </c>
      <c r="B5836" s="262" t="s">
        <v>12086</v>
      </c>
      <c r="C5836" s="263" t="s">
        <v>772</v>
      </c>
      <c r="D5836" s="264" t="s">
        <v>17037</v>
      </c>
      <c r="F5836" s="266"/>
      <c r="G5836" s="261" t="s">
        <v>12085</v>
      </c>
      <c r="H5836" s="262" t="s">
        <v>12086</v>
      </c>
      <c r="I5836" s="263" t="s">
        <v>772</v>
      </c>
      <c r="J5836" s="264" t="s">
        <v>17037</v>
      </c>
      <c r="K5836" s="264" t="s">
        <v>14278</v>
      </c>
    </row>
    <row r="5837" spans="1:11" ht="12.75" x14ac:dyDescent="0.2">
      <c r="A5837" s="268" t="s">
        <v>12087</v>
      </c>
      <c r="B5837" s="262" t="s">
        <v>12088</v>
      </c>
      <c r="C5837" s="263" t="s">
        <v>772</v>
      </c>
      <c r="D5837" s="264" t="s">
        <v>12089</v>
      </c>
      <c r="F5837" s="266"/>
      <c r="G5837" s="261" t="s">
        <v>12087</v>
      </c>
      <c r="H5837" s="262" t="s">
        <v>12088</v>
      </c>
      <c r="I5837" s="263" t="s">
        <v>772</v>
      </c>
      <c r="J5837" s="264" t="s">
        <v>12089</v>
      </c>
      <c r="K5837" s="264" t="s">
        <v>26160</v>
      </c>
    </row>
    <row r="5838" spans="1:11" ht="12.75" x14ac:dyDescent="0.2">
      <c r="A5838" s="268" t="s">
        <v>12090</v>
      </c>
      <c r="B5838" s="262" t="s">
        <v>12091</v>
      </c>
      <c r="C5838" s="263" t="s">
        <v>772</v>
      </c>
      <c r="D5838" s="264" t="s">
        <v>26140</v>
      </c>
      <c r="F5838" s="266"/>
      <c r="G5838" s="261" t="s">
        <v>12090</v>
      </c>
      <c r="H5838" s="262" t="s">
        <v>12091</v>
      </c>
      <c r="I5838" s="263" t="s">
        <v>772</v>
      </c>
      <c r="J5838" s="264" t="s">
        <v>26140</v>
      </c>
      <c r="K5838" s="264" t="s">
        <v>14110</v>
      </c>
    </row>
    <row r="5839" spans="1:11" ht="12.75" x14ac:dyDescent="0.2">
      <c r="A5839" s="268" t="s">
        <v>12092</v>
      </c>
      <c r="B5839" s="262" t="s">
        <v>12093</v>
      </c>
      <c r="C5839" s="263" t="s">
        <v>772</v>
      </c>
      <c r="D5839" s="264" t="s">
        <v>13452</v>
      </c>
      <c r="F5839" s="266"/>
      <c r="G5839" s="261" t="s">
        <v>12092</v>
      </c>
      <c r="H5839" s="262" t="s">
        <v>12093</v>
      </c>
      <c r="I5839" s="263" t="s">
        <v>772</v>
      </c>
      <c r="J5839" s="264" t="s">
        <v>13452</v>
      </c>
      <c r="K5839" s="264" t="s">
        <v>26161</v>
      </c>
    </row>
    <row r="5840" spans="1:11" ht="12.75" x14ac:dyDescent="0.2">
      <c r="A5840" s="268" t="s">
        <v>12094</v>
      </c>
      <c r="B5840" s="262" t="s">
        <v>12095</v>
      </c>
      <c r="C5840" s="263" t="s">
        <v>772</v>
      </c>
      <c r="D5840" s="264" t="s">
        <v>23576</v>
      </c>
      <c r="F5840" s="266"/>
      <c r="G5840" s="261" t="s">
        <v>12094</v>
      </c>
      <c r="H5840" s="262" t="s">
        <v>12095</v>
      </c>
      <c r="I5840" s="263" t="s">
        <v>772</v>
      </c>
      <c r="J5840" s="264" t="s">
        <v>23576</v>
      </c>
      <c r="K5840" s="264" t="s">
        <v>14521</v>
      </c>
    </row>
    <row r="5841" spans="1:11" ht="12.75" x14ac:dyDescent="0.2">
      <c r="A5841" s="268" t="s">
        <v>12096</v>
      </c>
      <c r="B5841" s="262" t="s">
        <v>12097</v>
      </c>
      <c r="C5841" s="263" t="s">
        <v>772</v>
      </c>
      <c r="D5841" s="264" t="s">
        <v>26162</v>
      </c>
      <c r="F5841" s="266"/>
      <c r="G5841" s="261" t="s">
        <v>12096</v>
      </c>
      <c r="H5841" s="262" t="s">
        <v>12097</v>
      </c>
      <c r="I5841" s="263" t="s">
        <v>772</v>
      </c>
      <c r="J5841" s="264" t="s">
        <v>26162</v>
      </c>
      <c r="K5841" s="264" t="s">
        <v>26163</v>
      </c>
    </row>
    <row r="5842" spans="1:11" ht="12.75" x14ac:dyDescent="0.2">
      <c r="A5842" s="268" t="s">
        <v>12098</v>
      </c>
      <c r="B5842" s="262" t="s">
        <v>12099</v>
      </c>
      <c r="C5842" s="263" t="s">
        <v>772</v>
      </c>
      <c r="D5842" s="264" t="s">
        <v>26140</v>
      </c>
      <c r="F5842" s="266"/>
      <c r="G5842" s="261" t="s">
        <v>12098</v>
      </c>
      <c r="H5842" s="262" t="s">
        <v>12099</v>
      </c>
      <c r="I5842" s="263" t="s">
        <v>772</v>
      </c>
      <c r="J5842" s="264" t="s">
        <v>26140</v>
      </c>
      <c r="K5842" s="264" t="s">
        <v>14110</v>
      </c>
    </row>
    <row r="5843" spans="1:11" ht="12.75" x14ac:dyDescent="0.2">
      <c r="A5843" s="268" t="s">
        <v>12100</v>
      </c>
      <c r="B5843" s="262" t="s">
        <v>12101</v>
      </c>
      <c r="C5843" s="263" t="s">
        <v>772</v>
      </c>
      <c r="D5843" s="264" t="s">
        <v>26141</v>
      </c>
      <c r="F5843" s="266"/>
      <c r="G5843" s="261" t="s">
        <v>12100</v>
      </c>
      <c r="H5843" s="262" t="s">
        <v>12101</v>
      </c>
      <c r="I5843" s="263" t="s">
        <v>772</v>
      </c>
      <c r="J5843" s="264" t="s">
        <v>26141</v>
      </c>
      <c r="K5843" s="264" t="s">
        <v>24230</v>
      </c>
    </row>
    <row r="5844" spans="1:11" ht="12.75" x14ac:dyDescent="0.2">
      <c r="A5844" s="268" t="s">
        <v>12102</v>
      </c>
      <c r="B5844" s="262" t="s">
        <v>12103</v>
      </c>
      <c r="C5844" s="263" t="s">
        <v>772</v>
      </c>
      <c r="D5844" s="264" t="s">
        <v>26140</v>
      </c>
      <c r="F5844" s="266"/>
      <c r="G5844" s="261" t="s">
        <v>12102</v>
      </c>
      <c r="H5844" s="262" t="s">
        <v>12103</v>
      </c>
      <c r="I5844" s="263" t="s">
        <v>772</v>
      </c>
      <c r="J5844" s="264" t="s">
        <v>26140</v>
      </c>
      <c r="K5844" s="264" t="s">
        <v>14110</v>
      </c>
    </row>
    <row r="5845" spans="1:11" ht="12.75" x14ac:dyDescent="0.2">
      <c r="A5845" s="268" t="s">
        <v>12104</v>
      </c>
      <c r="B5845" s="262" t="s">
        <v>12105</v>
      </c>
      <c r="C5845" s="263" t="s">
        <v>772</v>
      </c>
      <c r="D5845" s="264" t="s">
        <v>9929</v>
      </c>
      <c r="F5845" s="266"/>
      <c r="G5845" s="261" t="s">
        <v>12104</v>
      </c>
      <c r="H5845" s="262" t="s">
        <v>12105</v>
      </c>
      <c r="I5845" s="263" t="s">
        <v>772</v>
      </c>
      <c r="J5845" s="264" t="s">
        <v>9929</v>
      </c>
      <c r="K5845" s="264" t="s">
        <v>22646</v>
      </c>
    </row>
    <row r="5846" spans="1:11" ht="12.75" x14ac:dyDescent="0.2">
      <c r="A5846" s="268" t="s">
        <v>12106</v>
      </c>
      <c r="B5846" s="262" t="s">
        <v>12107</v>
      </c>
      <c r="C5846" s="263" t="s">
        <v>772</v>
      </c>
      <c r="D5846" s="264" t="s">
        <v>26134</v>
      </c>
      <c r="F5846" s="266"/>
      <c r="G5846" s="261" t="s">
        <v>12106</v>
      </c>
      <c r="H5846" s="262" t="s">
        <v>12107</v>
      </c>
      <c r="I5846" s="263" t="s">
        <v>772</v>
      </c>
      <c r="J5846" s="264" t="s">
        <v>26134</v>
      </c>
      <c r="K5846" s="264" t="s">
        <v>26135</v>
      </c>
    </row>
    <row r="5847" spans="1:11" ht="12.75" x14ac:dyDescent="0.2">
      <c r="A5847" s="268" t="s">
        <v>12108</v>
      </c>
      <c r="B5847" s="262" t="s">
        <v>12109</v>
      </c>
      <c r="C5847" s="263" t="s">
        <v>772</v>
      </c>
      <c r="D5847" s="264" t="s">
        <v>26140</v>
      </c>
      <c r="F5847" s="266"/>
      <c r="G5847" s="261" t="s">
        <v>12108</v>
      </c>
      <c r="H5847" s="262" t="s">
        <v>12109</v>
      </c>
      <c r="I5847" s="263" t="s">
        <v>772</v>
      </c>
      <c r="J5847" s="264" t="s">
        <v>26140</v>
      </c>
      <c r="K5847" s="264" t="s">
        <v>14110</v>
      </c>
    </row>
    <row r="5848" spans="1:11" ht="12.75" x14ac:dyDescent="0.2">
      <c r="A5848" s="268" t="s">
        <v>12110</v>
      </c>
      <c r="B5848" s="262" t="s">
        <v>12111</v>
      </c>
      <c r="C5848" s="263" t="s">
        <v>772</v>
      </c>
      <c r="D5848" s="264" t="s">
        <v>12112</v>
      </c>
      <c r="F5848" s="266"/>
      <c r="G5848" s="261" t="s">
        <v>12110</v>
      </c>
      <c r="H5848" s="262" t="s">
        <v>12111</v>
      </c>
      <c r="I5848" s="263" t="s">
        <v>772</v>
      </c>
      <c r="J5848" s="264" t="s">
        <v>12112</v>
      </c>
      <c r="K5848" s="264" t="s">
        <v>12700</v>
      </c>
    </row>
    <row r="5849" spans="1:11" ht="12.75" x14ac:dyDescent="0.2">
      <c r="A5849" s="268" t="s">
        <v>12113</v>
      </c>
      <c r="B5849" s="262" t="s">
        <v>12114</v>
      </c>
      <c r="C5849" s="263" t="s">
        <v>772</v>
      </c>
      <c r="D5849" s="264" t="s">
        <v>26134</v>
      </c>
      <c r="F5849" s="266"/>
      <c r="G5849" s="261" t="s">
        <v>12113</v>
      </c>
      <c r="H5849" s="262" t="s">
        <v>12114</v>
      </c>
      <c r="I5849" s="263" t="s">
        <v>772</v>
      </c>
      <c r="J5849" s="264" t="s">
        <v>26134</v>
      </c>
      <c r="K5849" s="264" t="s">
        <v>26135</v>
      </c>
    </row>
    <row r="5850" spans="1:11" ht="12.75" x14ac:dyDescent="0.2">
      <c r="A5850" s="268" t="s">
        <v>12115</v>
      </c>
      <c r="B5850" s="262" t="s">
        <v>12116</v>
      </c>
      <c r="C5850" s="263" t="s">
        <v>772</v>
      </c>
      <c r="D5850" s="264" t="s">
        <v>11383</v>
      </c>
      <c r="F5850" s="266"/>
      <c r="G5850" s="261" t="s">
        <v>12115</v>
      </c>
      <c r="H5850" s="262" t="s">
        <v>12116</v>
      </c>
      <c r="I5850" s="263" t="s">
        <v>772</v>
      </c>
      <c r="J5850" s="264" t="s">
        <v>11383</v>
      </c>
      <c r="K5850" s="264" t="s">
        <v>18674</v>
      </c>
    </row>
    <row r="5851" spans="1:11" ht="12.75" x14ac:dyDescent="0.2">
      <c r="A5851" s="268" t="s">
        <v>12117</v>
      </c>
      <c r="B5851" s="262" t="s">
        <v>12118</v>
      </c>
      <c r="C5851" s="263" t="s">
        <v>772</v>
      </c>
      <c r="D5851" s="264" t="s">
        <v>23576</v>
      </c>
      <c r="F5851" s="266"/>
      <c r="G5851" s="261" t="s">
        <v>12117</v>
      </c>
      <c r="H5851" s="262" t="s">
        <v>12118</v>
      </c>
      <c r="I5851" s="263" t="s">
        <v>772</v>
      </c>
      <c r="J5851" s="264" t="s">
        <v>23576</v>
      </c>
      <c r="K5851" s="264" t="s">
        <v>14521</v>
      </c>
    </row>
    <row r="5852" spans="1:11" ht="12.75" x14ac:dyDescent="0.2">
      <c r="A5852" s="268" t="s">
        <v>12119</v>
      </c>
      <c r="B5852" s="262" t="s">
        <v>12120</v>
      </c>
      <c r="C5852" s="263" t="s">
        <v>772</v>
      </c>
      <c r="D5852" s="264" t="s">
        <v>26140</v>
      </c>
      <c r="F5852" s="266"/>
      <c r="G5852" s="261" t="s">
        <v>12119</v>
      </c>
      <c r="H5852" s="262" t="s">
        <v>12120</v>
      </c>
      <c r="I5852" s="263" t="s">
        <v>772</v>
      </c>
      <c r="J5852" s="264" t="s">
        <v>26140</v>
      </c>
      <c r="K5852" s="264" t="s">
        <v>14110</v>
      </c>
    </row>
    <row r="5853" spans="1:11" ht="12.75" x14ac:dyDescent="0.2">
      <c r="A5853" s="268" t="s">
        <v>12121</v>
      </c>
      <c r="B5853" s="262" t="s">
        <v>12122</v>
      </c>
      <c r="C5853" s="263" t="s">
        <v>772</v>
      </c>
      <c r="D5853" s="264" t="s">
        <v>26141</v>
      </c>
      <c r="F5853" s="266"/>
      <c r="G5853" s="261" t="s">
        <v>12121</v>
      </c>
      <c r="H5853" s="262" t="s">
        <v>12122</v>
      </c>
      <c r="I5853" s="263" t="s">
        <v>772</v>
      </c>
      <c r="J5853" s="264" t="s">
        <v>26141</v>
      </c>
      <c r="K5853" s="264" t="s">
        <v>24230</v>
      </c>
    </row>
    <row r="5854" spans="1:11" ht="12.75" x14ac:dyDescent="0.2">
      <c r="A5854" s="268" t="s">
        <v>12123</v>
      </c>
      <c r="B5854" s="262" t="s">
        <v>12124</v>
      </c>
      <c r="C5854" s="263" t="s">
        <v>772</v>
      </c>
      <c r="D5854" s="264" t="s">
        <v>26141</v>
      </c>
      <c r="F5854" s="266"/>
      <c r="G5854" s="261" t="s">
        <v>12123</v>
      </c>
      <c r="H5854" s="262" t="s">
        <v>12124</v>
      </c>
      <c r="I5854" s="263" t="s">
        <v>772</v>
      </c>
      <c r="J5854" s="264" t="s">
        <v>26141</v>
      </c>
      <c r="K5854" s="264" t="s">
        <v>24230</v>
      </c>
    </row>
    <row r="5855" spans="1:11" ht="12.75" x14ac:dyDescent="0.2">
      <c r="A5855" s="268" t="s">
        <v>12125</v>
      </c>
      <c r="B5855" s="262" t="s">
        <v>12126</v>
      </c>
      <c r="C5855" s="263" t="s">
        <v>772</v>
      </c>
      <c r="D5855" s="264" t="s">
        <v>26153</v>
      </c>
      <c r="F5855" s="266"/>
      <c r="G5855" s="261" t="s">
        <v>12125</v>
      </c>
      <c r="H5855" s="262" t="s">
        <v>12126</v>
      </c>
      <c r="I5855" s="263" t="s">
        <v>772</v>
      </c>
      <c r="J5855" s="264" t="s">
        <v>26153</v>
      </c>
      <c r="K5855" s="264" t="s">
        <v>26154</v>
      </c>
    </row>
    <row r="5856" spans="1:11" ht="12.75" x14ac:dyDescent="0.2">
      <c r="A5856" s="268" t="s">
        <v>12127</v>
      </c>
      <c r="B5856" s="262" t="s">
        <v>12128</v>
      </c>
      <c r="C5856" s="263" t="s">
        <v>772</v>
      </c>
      <c r="D5856" s="264" t="s">
        <v>14643</v>
      </c>
      <c r="F5856" s="266"/>
      <c r="G5856" s="261" t="s">
        <v>12127</v>
      </c>
      <c r="H5856" s="262" t="s">
        <v>12128</v>
      </c>
      <c r="I5856" s="263" t="s">
        <v>772</v>
      </c>
      <c r="J5856" s="264" t="s">
        <v>14643</v>
      </c>
      <c r="K5856" s="264" t="s">
        <v>26164</v>
      </c>
    </row>
    <row r="5857" spans="1:11" ht="12.75" x14ac:dyDescent="0.2">
      <c r="A5857" s="268" t="s">
        <v>12129</v>
      </c>
      <c r="B5857" s="262" t="s">
        <v>12130</v>
      </c>
      <c r="C5857" s="263" t="s">
        <v>772</v>
      </c>
      <c r="D5857" s="264" t="s">
        <v>14643</v>
      </c>
      <c r="F5857" s="266"/>
      <c r="G5857" s="261" t="s">
        <v>12129</v>
      </c>
      <c r="H5857" s="262" t="s">
        <v>12130</v>
      </c>
      <c r="I5857" s="263" t="s">
        <v>772</v>
      </c>
      <c r="J5857" s="264" t="s">
        <v>14643</v>
      </c>
      <c r="K5857" s="264" t="s">
        <v>26164</v>
      </c>
    </row>
    <row r="5858" spans="1:11" ht="12.75" x14ac:dyDescent="0.2">
      <c r="A5858" s="268" t="s">
        <v>12131</v>
      </c>
      <c r="B5858" s="262" t="s">
        <v>12132</v>
      </c>
      <c r="C5858" s="263" t="s">
        <v>772</v>
      </c>
      <c r="D5858" s="264" t="s">
        <v>14643</v>
      </c>
      <c r="F5858" s="266"/>
      <c r="G5858" s="261" t="s">
        <v>12131</v>
      </c>
      <c r="H5858" s="262" t="s">
        <v>12132</v>
      </c>
      <c r="I5858" s="263" t="s">
        <v>772</v>
      </c>
      <c r="J5858" s="264" t="s">
        <v>14643</v>
      </c>
      <c r="K5858" s="264" t="s">
        <v>26164</v>
      </c>
    </row>
    <row r="5859" spans="1:11" ht="25.5" x14ac:dyDescent="0.2">
      <c r="A5859" s="261">
        <v>95967</v>
      </c>
      <c r="B5859" s="262" t="s">
        <v>12133</v>
      </c>
      <c r="C5859" s="263" t="s">
        <v>945</v>
      </c>
      <c r="D5859" s="264" t="s">
        <v>13914</v>
      </c>
      <c r="F5859" s="266"/>
      <c r="G5859" s="261" t="s">
        <v>26165</v>
      </c>
      <c r="H5859" s="262" t="s">
        <v>12133</v>
      </c>
      <c r="I5859" s="263" t="s">
        <v>945</v>
      </c>
      <c r="J5859" s="264" t="s">
        <v>13914</v>
      </c>
      <c r="K5859" s="264" t="s">
        <v>26166</v>
      </c>
    </row>
    <row r="5860" spans="1:11" ht="12.75" x14ac:dyDescent="0.2">
      <c r="A5860" s="261">
        <v>72733</v>
      </c>
      <c r="B5860" s="262" t="s">
        <v>12134</v>
      </c>
      <c r="C5860" s="263" t="s">
        <v>772</v>
      </c>
      <c r="D5860" s="264" t="s">
        <v>26167</v>
      </c>
      <c r="F5860" s="266"/>
      <c r="G5860" s="261" t="s">
        <v>26168</v>
      </c>
      <c r="H5860" s="262" t="s">
        <v>12134</v>
      </c>
      <c r="I5860" s="263" t="s">
        <v>772</v>
      </c>
      <c r="J5860" s="264" t="s">
        <v>26167</v>
      </c>
      <c r="K5860" s="264" t="s">
        <v>26169</v>
      </c>
    </row>
    <row r="5861" spans="1:11" ht="12.75" x14ac:dyDescent="0.2">
      <c r="A5861" s="261">
        <v>72871</v>
      </c>
      <c r="B5861" s="262" t="s">
        <v>12135</v>
      </c>
      <c r="C5861" s="263" t="s">
        <v>772</v>
      </c>
      <c r="D5861" s="264" t="s">
        <v>20256</v>
      </c>
      <c r="F5861" s="266"/>
      <c r="G5861" s="261" t="s">
        <v>26170</v>
      </c>
      <c r="H5861" s="262" t="s">
        <v>12135</v>
      </c>
      <c r="I5861" s="263" t="s">
        <v>772</v>
      </c>
      <c r="J5861" s="264" t="s">
        <v>20256</v>
      </c>
      <c r="K5861" s="264" t="s">
        <v>26171</v>
      </c>
    </row>
    <row r="5862" spans="1:11" ht="12.75" x14ac:dyDescent="0.2">
      <c r="A5862" s="261">
        <v>72872</v>
      </c>
      <c r="B5862" s="262" t="s">
        <v>12136</v>
      </c>
      <c r="C5862" s="263" t="s">
        <v>772</v>
      </c>
      <c r="D5862" s="264" t="s">
        <v>26172</v>
      </c>
      <c r="F5862" s="266"/>
      <c r="G5862" s="261" t="s">
        <v>26173</v>
      </c>
      <c r="H5862" s="262" t="s">
        <v>12136</v>
      </c>
      <c r="I5862" s="263" t="s">
        <v>772</v>
      </c>
      <c r="J5862" s="264" t="s">
        <v>26172</v>
      </c>
      <c r="K5862" s="264" t="s">
        <v>26174</v>
      </c>
    </row>
    <row r="5863" spans="1:11" ht="12.75" x14ac:dyDescent="0.2">
      <c r="A5863" s="261">
        <v>73610</v>
      </c>
      <c r="B5863" s="262" t="s">
        <v>12137</v>
      </c>
      <c r="C5863" s="263" t="s">
        <v>776</v>
      </c>
      <c r="D5863" s="264" t="s">
        <v>11833</v>
      </c>
      <c r="F5863" s="266"/>
      <c r="G5863" s="261" t="s">
        <v>26175</v>
      </c>
      <c r="H5863" s="262" t="s">
        <v>12137</v>
      </c>
      <c r="I5863" s="263" t="s">
        <v>776</v>
      </c>
      <c r="J5863" s="264" t="s">
        <v>11833</v>
      </c>
      <c r="K5863" s="264" t="s">
        <v>10779</v>
      </c>
    </row>
    <row r="5864" spans="1:11" ht="12.75" x14ac:dyDescent="0.2">
      <c r="A5864" s="261">
        <v>73679</v>
      </c>
      <c r="B5864" s="262" t="s">
        <v>12138</v>
      </c>
      <c r="C5864" s="263" t="s">
        <v>776</v>
      </c>
      <c r="D5864" s="264" t="s">
        <v>5297</v>
      </c>
      <c r="F5864" s="266"/>
      <c r="G5864" s="261" t="s">
        <v>26176</v>
      </c>
      <c r="H5864" s="262" t="s">
        <v>12138</v>
      </c>
      <c r="I5864" s="263" t="s">
        <v>776</v>
      </c>
      <c r="J5864" s="264" t="s">
        <v>5297</v>
      </c>
      <c r="K5864" s="264" t="s">
        <v>13294</v>
      </c>
    </row>
    <row r="5865" spans="1:11" ht="12.75" x14ac:dyDescent="0.2">
      <c r="A5865" s="261">
        <v>73686</v>
      </c>
      <c r="B5865" s="262" t="s">
        <v>12140</v>
      </c>
      <c r="C5865" s="263" t="s">
        <v>738</v>
      </c>
      <c r="D5865" s="264" t="s">
        <v>8787</v>
      </c>
      <c r="F5865" s="266"/>
      <c r="G5865" s="267" t="s">
        <v>26177</v>
      </c>
      <c r="H5865" s="262" t="s">
        <v>12140</v>
      </c>
      <c r="I5865" s="263" t="s">
        <v>738</v>
      </c>
      <c r="J5865" s="264" t="s">
        <v>8787</v>
      </c>
      <c r="K5865" s="264" t="s">
        <v>26178</v>
      </c>
    </row>
    <row r="5866" spans="1:11" ht="25.5" x14ac:dyDescent="0.2">
      <c r="A5866" s="268" t="s">
        <v>12141</v>
      </c>
      <c r="B5866" s="262" t="s">
        <v>12142</v>
      </c>
      <c r="C5866" s="263" t="s">
        <v>738</v>
      </c>
      <c r="D5866" s="264" t="s">
        <v>13298</v>
      </c>
      <c r="F5866" s="266"/>
      <c r="G5866" s="267" t="s">
        <v>12141</v>
      </c>
      <c r="H5866" s="262" t="s">
        <v>12142</v>
      </c>
      <c r="I5866" s="263" t="s">
        <v>738</v>
      </c>
      <c r="J5866" s="264" t="s">
        <v>13298</v>
      </c>
      <c r="K5866" s="264" t="s">
        <v>9497</v>
      </c>
    </row>
    <row r="5867" spans="1:11" ht="25.5" x14ac:dyDescent="0.2">
      <c r="A5867" s="268" t="s">
        <v>12143</v>
      </c>
      <c r="B5867" s="262" t="s">
        <v>12144</v>
      </c>
      <c r="C5867" s="263" t="s">
        <v>738</v>
      </c>
      <c r="D5867" s="264" t="s">
        <v>7141</v>
      </c>
      <c r="F5867" s="266"/>
      <c r="G5867" s="267" t="s">
        <v>12143</v>
      </c>
      <c r="H5867" s="262" t="s">
        <v>12144</v>
      </c>
      <c r="I5867" s="263" t="s">
        <v>738</v>
      </c>
      <c r="J5867" s="264" t="s">
        <v>7141</v>
      </c>
      <c r="K5867" s="264" t="s">
        <v>12599</v>
      </c>
    </row>
    <row r="5868" spans="1:11" ht="25.5" x14ac:dyDescent="0.2">
      <c r="A5868" s="268" t="s">
        <v>12145</v>
      </c>
      <c r="B5868" s="262" t="s">
        <v>12146</v>
      </c>
      <c r="C5868" s="263" t="s">
        <v>738</v>
      </c>
      <c r="D5868" s="264" t="s">
        <v>7531</v>
      </c>
      <c r="F5868" s="266"/>
      <c r="G5868" s="267" t="s">
        <v>12145</v>
      </c>
      <c r="H5868" s="262" t="s">
        <v>12146</v>
      </c>
      <c r="I5868" s="263" t="s">
        <v>738</v>
      </c>
      <c r="J5868" s="264" t="s">
        <v>7531</v>
      </c>
      <c r="K5868" s="264" t="s">
        <v>17855</v>
      </c>
    </row>
    <row r="5869" spans="1:11" ht="25.5" x14ac:dyDescent="0.2">
      <c r="A5869" s="261">
        <v>85323</v>
      </c>
      <c r="B5869" s="262" t="s">
        <v>12147</v>
      </c>
      <c r="C5869" s="263" t="s">
        <v>776</v>
      </c>
      <c r="D5869" s="264" t="s">
        <v>4918</v>
      </c>
      <c r="F5869" s="266"/>
      <c r="G5869" s="267" t="s">
        <v>26179</v>
      </c>
      <c r="H5869" s="262" t="s">
        <v>12147</v>
      </c>
      <c r="I5869" s="263" t="s">
        <v>776</v>
      </c>
      <c r="J5869" s="264" t="s">
        <v>4918</v>
      </c>
      <c r="K5869" s="264" t="s">
        <v>10089</v>
      </c>
    </row>
    <row r="5870" spans="1:11" ht="38.25" x14ac:dyDescent="0.2">
      <c r="A5870" s="268" t="s">
        <v>12148</v>
      </c>
      <c r="B5870" s="262" t="s">
        <v>12149</v>
      </c>
      <c r="C5870" s="263" t="s">
        <v>776</v>
      </c>
      <c r="D5870" s="264" t="s">
        <v>11946</v>
      </c>
      <c r="F5870" s="266"/>
      <c r="G5870" s="267" t="s">
        <v>12148</v>
      </c>
      <c r="H5870" s="262" t="s">
        <v>12149</v>
      </c>
      <c r="I5870" s="263" t="s">
        <v>776</v>
      </c>
      <c r="J5870" s="264" t="s">
        <v>11946</v>
      </c>
      <c r="K5870" s="264" t="s">
        <v>4748</v>
      </c>
    </row>
    <row r="5871" spans="1:11" ht="25.5" x14ac:dyDescent="0.2">
      <c r="A5871" s="261">
        <v>78472</v>
      </c>
      <c r="B5871" s="262" t="s">
        <v>12150</v>
      </c>
      <c r="C5871" s="263" t="s">
        <v>738</v>
      </c>
      <c r="D5871" s="264" t="s">
        <v>11732</v>
      </c>
      <c r="F5871" s="266"/>
      <c r="G5871" s="267" t="s">
        <v>26180</v>
      </c>
      <c r="H5871" s="262" t="s">
        <v>12150</v>
      </c>
      <c r="I5871" s="263" t="s">
        <v>738</v>
      </c>
      <c r="J5871" s="264" t="s">
        <v>11732</v>
      </c>
      <c r="K5871" s="264" t="s">
        <v>5199</v>
      </c>
    </row>
    <row r="5872" spans="1:11" ht="25.5" x14ac:dyDescent="0.2">
      <c r="A5872" s="261">
        <v>93588</v>
      </c>
      <c r="B5872" s="262" t="s">
        <v>12151</v>
      </c>
      <c r="C5872" s="263" t="s">
        <v>10456</v>
      </c>
      <c r="D5872" s="264" t="s">
        <v>5197</v>
      </c>
      <c r="F5872" s="266"/>
      <c r="G5872" s="267" t="s">
        <v>26181</v>
      </c>
      <c r="H5872" s="262" t="s">
        <v>12151</v>
      </c>
      <c r="I5872" s="263" t="s">
        <v>10456</v>
      </c>
      <c r="J5872" s="264" t="s">
        <v>5197</v>
      </c>
      <c r="K5872" s="264" t="s">
        <v>4512</v>
      </c>
    </row>
    <row r="5873" spans="1:11" ht="25.5" x14ac:dyDescent="0.2">
      <c r="A5873" s="261">
        <v>93589</v>
      </c>
      <c r="B5873" s="262" t="s">
        <v>12153</v>
      </c>
      <c r="C5873" s="263" t="s">
        <v>10456</v>
      </c>
      <c r="D5873" s="264" t="s">
        <v>11765</v>
      </c>
      <c r="F5873" s="266"/>
      <c r="G5873" s="267" t="s">
        <v>26182</v>
      </c>
      <c r="H5873" s="262" t="s">
        <v>12153</v>
      </c>
      <c r="I5873" s="263" t="s">
        <v>10456</v>
      </c>
      <c r="J5873" s="264" t="s">
        <v>11765</v>
      </c>
      <c r="K5873" s="264" t="s">
        <v>5654</v>
      </c>
    </row>
    <row r="5874" spans="1:11" ht="25.5" x14ac:dyDescent="0.2">
      <c r="A5874" s="261">
        <v>93590</v>
      </c>
      <c r="B5874" s="262" t="s">
        <v>12155</v>
      </c>
      <c r="C5874" s="263" t="s">
        <v>10456</v>
      </c>
      <c r="D5874" s="264" t="s">
        <v>5244</v>
      </c>
      <c r="F5874" s="266"/>
      <c r="G5874" s="267" t="s">
        <v>26183</v>
      </c>
      <c r="H5874" s="262" t="s">
        <v>12155</v>
      </c>
      <c r="I5874" s="263" t="s">
        <v>10456</v>
      </c>
      <c r="J5874" s="264" t="s">
        <v>5244</v>
      </c>
      <c r="K5874" s="264" t="s">
        <v>5526</v>
      </c>
    </row>
    <row r="5875" spans="1:11" ht="25.5" x14ac:dyDescent="0.2">
      <c r="A5875" s="261">
        <v>93591</v>
      </c>
      <c r="B5875" s="262" t="s">
        <v>12156</v>
      </c>
      <c r="C5875" s="263" t="s">
        <v>10456</v>
      </c>
      <c r="D5875" s="264" t="s">
        <v>5160</v>
      </c>
      <c r="F5875" s="266"/>
      <c r="G5875" s="267" t="s">
        <v>26184</v>
      </c>
      <c r="H5875" s="262" t="s">
        <v>12156</v>
      </c>
      <c r="I5875" s="263" t="s">
        <v>10456</v>
      </c>
      <c r="J5875" s="264" t="s">
        <v>5160</v>
      </c>
      <c r="K5875" s="264" t="s">
        <v>13050</v>
      </c>
    </row>
    <row r="5876" spans="1:11" ht="25.5" x14ac:dyDescent="0.2">
      <c r="A5876" s="261">
        <v>93592</v>
      </c>
      <c r="B5876" s="262" t="s">
        <v>12157</v>
      </c>
      <c r="C5876" s="263" t="s">
        <v>10456</v>
      </c>
      <c r="D5876" s="264" t="s">
        <v>12158</v>
      </c>
      <c r="F5876" s="266"/>
      <c r="G5876" s="267" t="s">
        <v>26185</v>
      </c>
      <c r="H5876" s="262" t="s">
        <v>12157</v>
      </c>
      <c r="I5876" s="263" t="s">
        <v>10456</v>
      </c>
      <c r="J5876" s="264" t="s">
        <v>12158</v>
      </c>
      <c r="K5876" s="264" t="s">
        <v>4409</v>
      </c>
    </row>
    <row r="5877" spans="1:11" ht="25.5" x14ac:dyDescent="0.2">
      <c r="A5877" s="261">
        <v>93593</v>
      </c>
      <c r="B5877" s="262" t="s">
        <v>12159</v>
      </c>
      <c r="C5877" s="263" t="s">
        <v>10456</v>
      </c>
      <c r="D5877" s="264" t="s">
        <v>4886</v>
      </c>
      <c r="F5877" s="266"/>
      <c r="G5877" s="267" t="s">
        <v>26186</v>
      </c>
      <c r="H5877" s="262" t="s">
        <v>12159</v>
      </c>
      <c r="I5877" s="263" t="s">
        <v>10456</v>
      </c>
      <c r="J5877" s="264" t="s">
        <v>4886</v>
      </c>
      <c r="K5877" s="264" t="s">
        <v>5219</v>
      </c>
    </row>
    <row r="5878" spans="1:11" ht="25.5" x14ac:dyDescent="0.2">
      <c r="A5878" s="261">
        <v>93594</v>
      </c>
      <c r="B5878" s="262" t="s">
        <v>14655</v>
      </c>
      <c r="C5878" s="263" t="s">
        <v>10439</v>
      </c>
      <c r="D5878" s="264" t="s">
        <v>5786</v>
      </c>
      <c r="F5878" s="266"/>
      <c r="G5878" s="267" t="s">
        <v>26187</v>
      </c>
      <c r="H5878" s="262" t="s">
        <v>14655</v>
      </c>
      <c r="I5878" s="263" t="s">
        <v>10439</v>
      </c>
      <c r="J5878" s="264" t="s">
        <v>5786</v>
      </c>
      <c r="K5878" s="264" t="s">
        <v>5689</v>
      </c>
    </row>
    <row r="5879" spans="1:11" ht="25.5" x14ac:dyDescent="0.2">
      <c r="A5879" s="261">
        <v>93595</v>
      </c>
      <c r="B5879" s="262" t="s">
        <v>14656</v>
      </c>
      <c r="C5879" s="263" t="s">
        <v>10439</v>
      </c>
      <c r="D5879" s="264" t="s">
        <v>5244</v>
      </c>
      <c r="F5879" s="266"/>
      <c r="G5879" s="267" t="s">
        <v>26188</v>
      </c>
      <c r="H5879" s="262" t="s">
        <v>14656</v>
      </c>
      <c r="I5879" s="263" t="s">
        <v>10439</v>
      </c>
      <c r="J5879" s="264" t="s">
        <v>5244</v>
      </c>
      <c r="K5879" s="264" t="s">
        <v>5526</v>
      </c>
    </row>
    <row r="5880" spans="1:11" ht="25.5" x14ac:dyDescent="0.2">
      <c r="A5880" s="261">
        <v>93596</v>
      </c>
      <c r="B5880" s="262" t="s">
        <v>14657</v>
      </c>
      <c r="C5880" s="263" t="s">
        <v>10439</v>
      </c>
      <c r="D5880" s="264" t="s">
        <v>5299</v>
      </c>
      <c r="F5880" s="266"/>
      <c r="G5880" s="267" t="s">
        <v>26189</v>
      </c>
      <c r="H5880" s="262" t="s">
        <v>14657</v>
      </c>
      <c r="I5880" s="263" t="s">
        <v>10439</v>
      </c>
      <c r="J5880" s="264" t="s">
        <v>5299</v>
      </c>
      <c r="K5880" s="264" t="s">
        <v>5299</v>
      </c>
    </row>
    <row r="5881" spans="1:11" ht="25.5" x14ac:dyDescent="0.2">
      <c r="A5881" s="261">
        <v>93597</v>
      </c>
      <c r="B5881" s="262" t="s">
        <v>14658</v>
      </c>
      <c r="C5881" s="263" t="s">
        <v>10439</v>
      </c>
      <c r="D5881" s="264" t="s">
        <v>5666</v>
      </c>
      <c r="F5881" s="266"/>
      <c r="G5881" s="267" t="s">
        <v>26190</v>
      </c>
      <c r="H5881" s="262" t="s">
        <v>14658</v>
      </c>
      <c r="I5881" s="263" t="s">
        <v>10439</v>
      </c>
      <c r="J5881" s="264" t="s">
        <v>5666</v>
      </c>
      <c r="K5881" s="264" t="s">
        <v>11835</v>
      </c>
    </row>
    <row r="5882" spans="1:11" ht="25.5" x14ac:dyDescent="0.2">
      <c r="A5882" s="261">
        <v>93598</v>
      </c>
      <c r="B5882" s="262" t="s">
        <v>14659</v>
      </c>
      <c r="C5882" s="263" t="s">
        <v>10439</v>
      </c>
      <c r="D5882" s="264" t="s">
        <v>4886</v>
      </c>
      <c r="F5882" s="266"/>
      <c r="G5882" s="267" t="s">
        <v>26191</v>
      </c>
      <c r="H5882" s="262" t="s">
        <v>14659</v>
      </c>
      <c r="I5882" s="263" t="s">
        <v>10439</v>
      </c>
      <c r="J5882" s="264" t="s">
        <v>4886</v>
      </c>
      <c r="K5882" s="264" t="s">
        <v>5219</v>
      </c>
    </row>
    <row r="5883" spans="1:11" ht="25.5" x14ac:dyDescent="0.2">
      <c r="A5883" s="261">
        <v>93599</v>
      </c>
      <c r="B5883" s="262" t="s">
        <v>14660</v>
      </c>
      <c r="C5883" s="263" t="s">
        <v>10439</v>
      </c>
      <c r="D5883" s="264" t="s">
        <v>5272</v>
      </c>
      <c r="F5883" s="266"/>
      <c r="G5883" s="267" t="s">
        <v>26192</v>
      </c>
      <c r="H5883" s="262" t="s">
        <v>14660</v>
      </c>
      <c r="I5883" s="263" t="s">
        <v>10439</v>
      </c>
      <c r="J5883" s="264" t="s">
        <v>5272</v>
      </c>
      <c r="K5883" s="264" t="s">
        <v>5208</v>
      </c>
    </row>
    <row r="5884" spans="1:11" ht="25.5" x14ac:dyDescent="0.2">
      <c r="A5884" s="261">
        <v>95425</v>
      </c>
      <c r="B5884" s="262" t="s">
        <v>12161</v>
      </c>
      <c r="C5884" s="263" t="s">
        <v>10456</v>
      </c>
      <c r="D5884" s="264" t="s">
        <v>5670</v>
      </c>
      <c r="F5884" s="266"/>
      <c r="G5884" s="267" t="s">
        <v>26193</v>
      </c>
      <c r="H5884" s="262" t="s">
        <v>12161</v>
      </c>
      <c r="I5884" s="263" t="s">
        <v>10456</v>
      </c>
      <c r="J5884" s="264" t="s">
        <v>5670</v>
      </c>
      <c r="K5884" s="264" t="s">
        <v>5654</v>
      </c>
    </row>
    <row r="5885" spans="1:11" ht="25.5" x14ac:dyDescent="0.2">
      <c r="A5885" s="261">
        <v>95426</v>
      </c>
      <c r="B5885" s="262" t="s">
        <v>12162</v>
      </c>
      <c r="C5885" s="263" t="s">
        <v>10456</v>
      </c>
      <c r="D5885" s="264" t="s">
        <v>11817</v>
      </c>
      <c r="F5885" s="266"/>
      <c r="G5885" s="267" t="s">
        <v>26194</v>
      </c>
      <c r="H5885" s="262" t="s">
        <v>12162</v>
      </c>
      <c r="I5885" s="263" t="s">
        <v>10456</v>
      </c>
      <c r="J5885" s="264" t="s">
        <v>11817</v>
      </c>
      <c r="K5885" s="264" t="s">
        <v>5666</v>
      </c>
    </row>
    <row r="5886" spans="1:11" ht="25.5" x14ac:dyDescent="0.2">
      <c r="A5886" s="261">
        <v>95427</v>
      </c>
      <c r="B5886" s="262" t="s">
        <v>12163</v>
      </c>
      <c r="C5886" s="263" t="s">
        <v>10456</v>
      </c>
      <c r="D5886" s="264" t="s">
        <v>5212</v>
      </c>
      <c r="F5886" s="266"/>
      <c r="G5886" s="267" t="s">
        <v>26195</v>
      </c>
      <c r="H5886" s="262" t="s">
        <v>12163</v>
      </c>
      <c r="I5886" s="263" t="s">
        <v>10456</v>
      </c>
      <c r="J5886" s="264" t="s">
        <v>5212</v>
      </c>
      <c r="K5886" s="264" t="s">
        <v>5212</v>
      </c>
    </row>
    <row r="5887" spans="1:11" ht="25.5" x14ac:dyDescent="0.2">
      <c r="A5887" s="261">
        <v>95428</v>
      </c>
      <c r="B5887" s="262" t="s">
        <v>14661</v>
      </c>
      <c r="C5887" s="263" t="s">
        <v>10439</v>
      </c>
      <c r="D5887" s="264" t="s">
        <v>5554</v>
      </c>
      <c r="F5887" s="266"/>
      <c r="G5887" s="267" t="s">
        <v>26196</v>
      </c>
      <c r="H5887" s="262" t="s">
        <v>14661</v>
      </c>
      <c r="I5887" s="263" t="s">
        <v>10439</v>
      </c>
      <c r="J5887" s="264" t="s">
        <v>5554</v>
      </c>
      <c r="K5887" s="264" t="s">
        <v>5526</v>
      </c>
    </row>
    <row r="5888" spans="1:11" ht="25.5" x14ac:dyDescent="0.2">
      <c r="A5888" s="261">
        <v>95429</v>
      </c>
      <c r="B5888" s="262" t="s">
        <v>14662</v>
      </c>
      <c r="C5888" s="263" t="s">
        <v>10439</v>
      </c>
      <c r="D5888" s="264" t="s">
        <v>5212</v>
      </c>
      <c r="F5888" s="266"/>
      <c r="G5888" s="267" t="s">
        <v>26197</v>
      </c>
      <c r="H5888" s="262" t="s">
        <v>14662</v>
      </c>
      <c r="I5888" s="263" t="s">
        <v>10439</v>
      </c>
      <c r="J5888" s="264" t="s">
        <v>5212</v>
      </c>
      <c r="K5888" s="264" t="s">
        <v>5212</v>
      </c>
    </row>
    <row r="5889" spans="1:11" ht="25.5" x14ac:dyDescent="0.2">
      <c r="A5889" s="261">
        <v>95430</v>
      </c>
      <c r="B5889" s="262" t="s">
        <v>14663</v>
      </c>
      <c r="C5889" s="263" t="s">
        <v>10439</v>
      </c>
      <c r="D5889" s="264" t="s">
        <v>11755</v>
      </c>
      <c r="F5889" s="266"/>
      <c r="G5889" s="267" t="s">
        <v>26198</v>
      </c>
      <c r="H5889" s="262" t="s">
        <v>14663</v>
      </c>
      <c r="I5889" s="263" t="s">
        <v>10439</v>
      </c>
      <c r="J5889" s="264" t="s">
        <v>11755</v>
      </c>
      <c r="K5889" s="264" t="s">
        <v>5009</v>
      </c>
    </row>
    <row r="5890" spans="1:11" ht="25.5" x14ac:dyDescent="0.2">
      <c r="A5890" s="261">
        <v>95875</v>
      </c>
      <c r="B5890" s="262" t="s">
        <v>12164</v>
      </c>
      <c r="C5890" s="263" t="s">
        <v>10456</v>
      </c>
      <c r="D5890" s="264" t="s">
        <v>4911</v>
      </c>
      <c r="F5890" s="266"/>
      <c r="G5890" s="267" t="s">
        <v>26199</v>
      </c>
      <c r="H5890" s="262" t="s">
        <v>12164</v>
      </c>
      <c r="I5890" s="263" t="s">
        <v>10456</v>
      </c>
      <c r="J5890" s="264" t="s">
        <v>4911</v>
      </c>
      <c r="K5890" s="264" t="s">
        <v>4810</v>
      </c>
    </row>
    <row r="5891" spans="1:11" ht="25.5" x14ac:dyDescent="0.2">
      <c r="A5891" s="261">
        <v>95876</v>
      </c>
      <c r="B5891" s="262" t="s">
        <v>12165</v>
      </c>
      <c r="C5891" s="263" t="s">
        <v>10456</v>
      </c>
      <c r="D5891" s="264" t="s">
        <v>4514</v>
      </c>
      <c r="F5891" s="266"/>
      <c r="G5891" s="267" t="s">
        <v>26200</v>
      </c>
      <c r="H5891" s="262" t="s">
        <v>12165</v>
      </c>
      <c r="I5891" s="263" t="s">
        <v>10456</v>
      </c>
      <c r="J5891" s="264" t="s">
        <v>4514</v>
      </c>
      <c r="K5891" s="264" t="s">
        <v>11828</v>
      </c>
    </row>
    <row r="5892" spans="1:11" ht="25.5" x14ac:dyDescent="0.2">
      <c r="A5892" s="261">
        <v>95877</v>
      </c>
      <c r="B5892" s="262" t="s">
        <v>12166</v>
      </c>
      <c r="C5892" s="263" t="s">
        <v>10456</v>
      </c>
      <c r="D5892" s="264" t="s">
        <v>5515</v>
      </c>
      <c r="F5892" s="266"/>
      <c r="G5892" s="267" t="s">
        <v>26201</v>
      </c>
      <c r="H5892" s="262" t="s">
        <v>12166</v>
      </c>
      <c r="I5892" s="263" t="s">
        <v>10456</v>
      </c>
      <c r="J5892" s="264" t="s">
        <v>5515</v>
      </c>
      <c r="K5892" s="264" t="s">
        <v>5250</v>
      </c>
    </row>
    <row r="5893" spans="1:11" ht="25.5" x14ac:dyDescent="0.2">
      <c r="A5893" s="261">
        <v>95878</v>
      </c>
      <c r="B5893" s="262" t="s">
        <v>14664</v>
      </c>
      <c r="C5893" s="263" t="s">
        <v>10439</v>
      </c>
      <c r="D5893" s="264" t="s">
        <v>4516</v>
      </c>
      <c r="F5893" s="266"/>
      <c r="G5893" s="267" t="s">
        <v>26202</v>
      </c>
      <c r="H5893" s="262" t="s">
        <v>14664</v>
      </c>
      <c r="I5893" s="263" t="s">
        <v>10439</v>
      </c>
      <c r="J5893" s="264" t="s">
        <v>4516</v>
      </c>
      <c r="K5893" s="264" t="s">
        <v>4407</v>
      </c>
    </row>
    <row r="5894" spans="1:11" ht="25.5" x14ac:dyDescent="0.2">
      <c r="A5894" s="261">
        <v>95879</v>
      </c>
      <c r="B5894" s="262" t="s">
        <v>14665</v>
      </c>
      <c r="C5894" s="263" t="s">
        <v>10439</v>
      </c>
      <c r="D5894" s="264" t="s">
        <v>5231</v>
      </c>
      <c r="F5894" s="266"/>
      <c r="G5894" s="267" t="s">
        <v>26203</v>
      </c>
      <c r="H5894" s="262" t="s">
        <v>14665</v>
      </c>
      <c r="I5894" s="263" t="s">
        <v>10439</v>
      </c>
      <c r="J5894" s="264" t="s">
        <v>5231</v>
      </c>
      <c r="K5894" s="264" t="s">
        <v>5231</v>
      </c>
    </row>
    <row r="5895" spans="1:11" ht="25.5" x14ac:dyDescent="0.2">
      <c r="A5895" s="261">
        <v>95880</v>
      </c>
      <c r="B5895" s="262" t="s">
        <v>14666</v>
      </c>
      <c r="C5895" s="263" t="s">
        <v>10439</v>
      </c>
      <c r="D5895" s="264" t="s">
        <v>4946</v>
      </c>
      <c r="F5895" s="266"/>
      <c r="G5895" s="267" t="s">
        <v>26204</v>
      </c>
      <c r="H5895" s="262" t="s">
        <v>14666</v>
      </c>
      <c r="I5895" s="263" t="s">
        <v>10439</v>
      </c>
      <c r="J5895" s="264" t="s">
        <v>4946</v>
      </c>
      <c r="K5895" s="264" t="s">
        <v>4948</v>
      </c>
    </row>
    <row r="5896" spans="1:11" ht="25.5" x14ac:dyDescent="0.2">
      <c r="A5896" s="261">
        <v>93176</v>
      </c>
      <c r="B5896" s="262" t="s">
        <v>12167</v>
      </c>
      <c r="C5896" s="263" t="s">
        <v>10439</v>
      </c>
      <c r="D5896" s="264" t="s">
        <v>5272</v>
      </c>
      <c r="F5896" s="266"/>
      <c r="G5896" s="267" t="s">
        <v>26205</v>
      </c>
      <c r="H5896" s="262" t="s">
        <v>12167</v>
      </c>
      <c r="I5896" s="263" t="s">
        <v>10439</v>
      </c>
      <c r="J5896" s="264" t="s">
        <v>5272</v>
      </c>
      <c r="K5896" s="264" t="s">
        <v>5272</v>
      </c>
    </row>
    <row r="5897" spans="1:11" ht="25.5" x14ac:dyDescent="0.2">
      <c r="A5897" s="261">
        <v>93177</v>
      </c>
      <c r="B5897" s="262" t="s">
        <v>12168</v>
      </c>
      <c r="C5897" s="263" t="s">
        <v>10439</v>
      </c>
      <c r="D5897" s="264" t="s">
        <v>8248</v>
      </c>
      <c r="F5897" s="266"/>
      <c r="G5897" s="267" t="s">
        <v>26206</v>
      </c>
      <c r="H5897" s="262" t="s">
        <v>12168</v>
      </c>
      <c r="I5897" s="263" t="s">
        <v>10439</v>
      </c>
      <c r="J5897" s="264" t="s">
        <v>8248</v>
      </c>
      <c r="K5897" s="264" t="s">
        <v>7620</v>
      </c>
    </row>
    <row r="5898" spans="1:11" ht="25.5" x14ac:dyDescent="0.2">
      <c r="A5898" s="261">
        <v>93178</v>
      </c>
      <c r="B5898" s="262" t="s">
        <v>12170</v>
      </c>
      <c r="C5898" s="263" t="s">
        <v>10439</v>
      </c>
      <c r="D5898" s="264" t="s">
        <v>5447</v>
      </c>
      <c r="F5898" s="266"/>
      <c r="G5898" s="267" t="s">
        <v>26207</v>
      </c>
      <c r="H5898" s="262" t="s">
        <v>12170</v>
      </c>
      <c r="I5898" s="263" t="s">
        <v>10439</v>
      </c>
      <c r="J5898" s="264" t="s">
        <v>5447</v>
      </c>
      <c r="K5898" s="264" t="s">
        <v>5447</v>
      </c>
    </row>
    <row r="5899" spans="1:11" ht="38.25" x14ac:dyDescent="0.2">
      <c r="A5899" s="261">
        <v>93179</v>
      </c>
      <c r="B5899" s="262" t="s">
        <v>12171</v>
      </c>
      <c r="C5899" s="263" t="s">
        <v>10439</v>
      </c>
      <c r="D5899" s="264" t="s">
        <v>5099</v>
      </c>
      <c r="F5899" s="266"/>
      <c r="G5899" s="267" t="s">
        <v>26208</v>
      </c>
      <c r="H5899" s="262" t="s">
        <v>12171</v>
      </c>
      <c r="I5899" s="263" t="s">
        <v>10439</v>
      </c>
      <c r="J5899" s="264" t="s">
        <v>5099</v>
      </c>
      <c r="K5899" s="264" t="s">
        <v>5508</v>
      </c>
    </row>
    <row r="5900" spans="1:11" ht="25.5" x14ac:dyDescent="0.2">
      <c r="A5900" s="268" t="s">
        <v>12172</v>
      </c>
      <c r="B5900" s="262" t="s">
        <v>12173</v>
      </c>
      <c r="C5900" s="263" t="s">
        <v>776</v>
      </c>
      <c r="D5900" s="264" t="s">
        <v>14706</v>
      </c>
      <c r="F5900" s="266"/>
      <c r="G5900" s="267" t="s">
        <v>12172</v>
      </c>
      <c r="H5900" s="262" t="s">
        <v>12173</v>
      </c>
      <c r="I5900" s="263" t="s">
        <v>776</v>
      </c>
      <c r="J5900" s="264" t="s">
        <v>14706</v>
      </c>
      <c r="K5900" s="264" t="s">
        <v>7872</v>
      </c>
    </row>
    <row r="5901" spans="1:11" ht="25.5" x14ac:dyDescent="0.2">
      <c r="A5901" s="268" t="s">
        <v>12174</v>
      </c>
      <c r="B5901" s="262" t="s">
        <v>12175</v>
      </c>
      <c r="C5901" s="263" t="s">
        <v>776</v>
      </c>
      <c r="D5901" s="264" t="s">
        <v>14706</v>
      </c>
      <c r="F5901" s="266"/>
      <c r="G5901" s="267" t="s">
        <v>12174</v>
      </c>
      <c r="H5901" s="262" t="s">
        <v>12175</v>
      </c>
      <c r="I5901" s="263" t="s">
        <v>776</v>
      </c>
      <c r="J5901" s="264" t="s">
        <v>14706</v>
      </c>
      <c r="K5901" s="264" t="s">
        <v>7872</v>
      </c>
    </row>
    <row r="5902" spans="1:11" ht="12.75" x14ac:dyDescent="0.2">
      <c r="A5902" s="268" t="s">
        <v>12176</v>
      </c>
      <c r="B5902" s="262" t="s">
        <v>12177</v>
      </c>
      <c r="C5902" s="263" t="s">
        <v>776</v>
      </c>
      <c r="D5902" s="264" t="s">
        <v>22323</v>
      </c>
      <c r="F5902" s="266"/>
      <c r="G5902" s="267" t="s">
        <v>12176</v>
      </c>
      <c r="H5902" s="262" t="s">
        <v>12177</v>
      </c>
      <c r="I5902" s="263" t="s">
        <v>776</v>
      </c>
      <c r="J5902" s="264" t="s">
        <v>22323</v>
      </c>
      <c r="K5902" s="264" t="s">
        <v>26209</v>
      </c>
    </row>
    <row r="5903" spans="1:11" ht="25.5" x14ac:dyDescent="0.2">
      <c r="A5903" s="268" t="s">
        <v>12178</v>
      </c>
      <c r="B5903" s="262" t="s">
        <v>12179</v>
      </c>
      <c r="C5903" s="263" t="s">
        <v>776</v>
      </c>
      <c r="D5903" s="264" t="s">
        <v>14667</v>
      </c>
      <c r="F5903" s="266"/>
      <c r="G5903" s="267" t="s">
        <v>12178</v>
      </c>
      <c r="H5903" s="262" t="s">
        <v>12179</v>
      </c>
      <c r="I5903" s="263" t="s">
        <v>776</v>
      </c>
      <c r="J5903" s="264" t="s">
        <v>14667</v>
      </c>
      <c r="K5903" s="264" t="s">
        <v>17057</v>
      </c>
    </row>
    <row r="5904" spans="1:11" ht="25.5" x14ac:dyDescent="0.2">
      <c r="A5904" s="268" t="s">
        <v>12181</v>
      </c>
      <c r="B5904" s="262" t="s">
        <v>12182</v>
      </c>
      <c r="C5904" s="263" t="s">
        <v>776</v>
      </c>
      <c r="D5904" s="264" t="s">
        <v>12977</v>
      </c>
      <c r="F5904" s="266"/>
      <c r="G5904" s="267" t="s">
        <v>12181</v>
      </c>
      <c r="H5904" s="262" t="s">
        <v>12182</v>
      </c>
      <c r="I5904" s="263" t="s">
        <v>776</v>
      </c>
      <c r="J5904" s="264" t="s">
        <v>12977</v>
      </c>
      <c r="K5904" s="264" t="s">
        <v>17263</v>
      </c>
    </row>
    <row r="5905" spans="1:11" ht="25.5" x14ac:dyDescent="0.2">
      <c r="A5905" s="268" t="s">
        <v>12183</v>
      </c>
      <c r="B5905" s="262" t="s">
        <v>12184</v>
      </c>
      <c r="C5905" s="263" t="s">
        <v>776</v>
      </c>
      <c r="D5905" s="264" t="s">
        <v>14572</v>
      </c>
      <c r="F5905" s="266"/>
      <c r="G5905" s="267" t="s">
        <v>12183</v>
      </c>
      <c r="H5905" s="262" t="s">
        <v>12184</v>
      </c>
      <c r="I5905" s="263" t="s">
        <v>776</v>
      </c>
      <c r="J5905" s="264" t="s">
        <v>14572</v>
      </c>
      <c r="K5905" s="264" t="s">
        <v>15051</v>
      </c>
    </row>
    <row r="5906" spans="1:11" ht="25.5" x14ac:dyDescent="0.2">
      <c r="A5906" s="268" t="s">
        <v>12185</v>
      </c>
      <c r="B5906" s="262" t="s">
        <v>12186</v>
      </c>
      <c r="C5906" s="263" t="s">
        <v>776</v>
      </c>
      <c r="D5906" s="264" t="s">
        <v>14668</v>
      </c>
      <c r="F5906" s="266"/>
      <c r="G5906" s="267" t="s">
        <v>12185</v>
      </c>
      <c r="H5906" s="262" t="s">
        <v>12186</v>
      </c>
      <c r="I5906" s="263" t="s">
        <v>776</v>
      </c>
      <c r="J5906" s="264" t="s">
        <v>14668</v>
      </c>
      <c r="K5906" s="264" t="s">
        <v>10689</v>
      </c>
    </row>
    <row r="5907" spans="1:11" ht="25.5" x14ac:dyDescent="0.2">
      <c r="A5907" s="268" t="s">
        <v>12187</v>
      </c>
      <c r="B5907" s="262" t="s">
        <v>12188</v>
      </c>
      <c r="C5907" s="263" t="s">
        <v>776</v>
      </c>
      <c r="D5907" s="264" t="s">
        <v>14669</v>
      </c>
      <c r="F5907" s="266"/>
      <c r="G5907" s="267" t="s">
        <v>12187</v>
      </c>
      <c r="H5907" s="262" t="s">
        <v>12188</v>
      </c>
      <c r="I5907" s="263" t="s">
        <v>776</v>
      </c>
      <c r="J5907" s="264" t="s">
        <v>14669</v>
      </c>
      <c r="K5907" s="264" t="s">
        <v>26210</v>
      </c>
    </row>
    <row r="5908" spans="1:11" ht="25.5" x14ac:dyDescent="0.2">
      <c r="A5908" s="268" t="s">
        <v>12189</v>
      </c>
      <c r="B5908" s="262" t="s">
        <v>12190</v>
      </c>
      <c r="C5908" s="263" t="s">
        <v>776</v>
      </c>
      <c r="D5908" s="264" t="s">
        <v>14343</v>
      </c>
      <c r="F5908" s="266"/>
      <c r="G5908" s="267" t="s">
        <v>12189</v>
      </c>
      <c r="H5908" s="262" t="s">
        <v>12190</v>
      </c>
      <c r="I5908" s="263" t="s">
        <v>776</v>
      </c>
      <c r="J5908" s="264" t="s">
        <v>14343</v>
      </c>
      <c r="K5908" s="264" t="s">
        <v>20873</v>
      </c>
    </row>
    <row r="5909" spans="1:11" ht="25.5" x14ac:dyDescent="0.2">
      <c r="A5909" s="261">
        <v>85171</v>
      </c>
      <c r="B5909" s="262" t="s">
        <v>12191</v>
      </c>
      <c r="C5909" s="263" t="s">
        <v>776</v>
      </c>
      <c r="D5909" s="264" t="s">
        <v>5310</v>
      </c>
      <c r="F5909" s="266"/>
      <c r="G5909" s="267" t="s">
        <v>26211</v>
      </c>
      <c r="H5909" s="262" t="s">
        <v>12191</v>
      </c>
      <c r="I5909" s="263" t="s">
        <v>776</v>
      </c>
      <c r="J5909" s="264" t="s">
        <v>5310</v>
      </c>
      <c r="K5909" s="264" t="s">
        <v>10481</v>
      </c>
    </row>
    <row r="5910" spans="1:11" ht="38.25" x14ac:dyDescent="0.2">
      <c r="A5910" s="268" t="s">
        <v>12192</v>
      </c>
      <c r="B5910" s="262" t="s">
        <v>12193</v>
      </c>
      <c r="C5910" s="263" t="s">
        <v>738</v>
      </c>
      <c r="D5910" s="264" t="s">
        <v>4458</v>
      </c>
      <c r="F5910" s="266"/>
      <c r="G5910" s="267" t="s">
        <v>12192</v>
      </c>
      <c r="H5910" s="262" t="s">
        <v>12193</v>
      </c>
      <c r="I5910" s="263" t="s">
        <v>738</v>
      </c>
      <c r="J5910" s="264" t="s">
        <v>4458</v>
      </c>
      <c r="K5910" s="264" t="s">
        <v>26212</v>
      </c>
    </row>
    <row r="5911" spans="1:11" ht="38.25" x14ac:dyDescent="0.2">
      <c r="A5911" s="268" t="s">
        <v>12194</v>
      </c>
      <c r="B5911" s="262" t="s">
        <v>12195</v>
      </c>
      <c r="C5911" s="263" t="s">
        <v>738</v>
      </c>
      <c r="D5911" s="264" t="s">
        <v>14405</v>
      </c>
      <c r="F5911" s="266"/>
      <c r="G5911" s="267" t="s">
        <v>12194</v>
      </c>
      <c r="H5911" s="262" t="s">
        <v>12195</v>
      </c>
      <c r="I5911" s="263" t="s">
        <v>738</v>
      </c>
      <c r="J5911" s="264" t="s">
        <v>14405</v>
      </c>
      <c r="K5911" s="264" t="s">
        <v>26213</v>
      </c>
    </row>
    <row r="5912" spans="1:11" ht="25.5" x14ac:dyDescent="0.2">
      <c r="A5912" s="261">
        <v>85172</v>
      </c>
      <c r="B5912" s="262" t="s">
        <v>12196</v>
      </c>
      <c r="C5912" s="263" t="s">
        <v>776</v>
      </c>
      <c r="D5912" s="264" t="s">
        <v>26214</v>
      </c>
      <c r="F5912" s="266"/>
      <c r="G5912" s="267" t="s">
        <v>26215</v>
      </c>
      <c r="H5912" s="262" t="s">
        <v>12196</v>
      </c>
      <c r="I5912" s="263" t="s">
        <v>776</v>
      </c>
      <c r="J5912" s="264" t="s">
        <v>26214</v>
      </c>
      <c r="K5912" s="264" t="s">
        <v>26216</v>
      </c>
    </row>
    <row r="5913" spans="1:11" ht="12.75" x14ac:dyDescent="0.2">
      <c r="A5913" s="268" t="s">
        <v>12197</v>
      </c>
      <c r="B5913" s="262" t="s">
        <v>12198</v>
      </c>
      <c r="C5913" s="263" t="s">
        <v>772</v>
      </c>
      <c r="D5913" s="264" t="s">
        <v>26217</v>
      </c>
      <c r="F5913" s="266"/>
      <c r="G5913" s="267" t="s">
        <v>12197</v>
      </c>
      <c r="H5913" s="262" t="s">
        <v>12198</v>
      </c>
      <c r="I5913" s="263" t="s">
        <v>772</v>
      </c>
      <c r="J5913" s="264" t="s">
        <v>26217</v>
      </c>
      <c r="K5913" s="264" t="s">
        <v>26218</v>
      </c>
    </row>
    <row r="5914" spans="1:11" ht="12.75" x14ac:dyDescent="0.2">
      <c r="A5914" s="268" t="s">
        <v>12199</v>
      </c>
      <c r="B5914" s="262" t="s">
        <v>12200</v>
      </c>
      <c r="C5914" s="263" t="s">
        <v>772</v>
      </c>
      <c r="D5914" s="264" t="s">
        <v>24562</v>
      </c>
      <c r="F5914" s="266"/>
      <c r="G5914" s="267" t="s">
        <v>12199</v>
      </c>
      <c r="H5914" s="262" t="s">
        <v>12200</v>
      </c>
      <c r="I5914" s="263" t="s">
        <v>772</v>
      </c>
      <c r="J5914" s="264" t="s">
        <v>24562</v>
      </c>
      <c r="K5914" s="264" t="s">
        <v>14768</v>
      </c>
    </row>
    <row r="5915" spans="1:11" ht="12.75" x14ac:dyDescent="0.2">
      <c r="A5915" s="268" t="s">
        <v>12201</v>
      </c>
      <c r="B5915" s="262" t="s">
        <v>12202</v>
      </c>
      <c r="C5915" s="263" t="s">
        <v>772</v>
      </c>
      <c r="D5915" s="264" t="s">
        <v>26219</v>
      </c>
      <c r="F5915" s="266"/>
      <c r="G5915" s="267" t="s">
        <v>12201</v>
      </c>
      <c r="H5915" s="262" t="s">
        <v>12202</v>
      </c>
      <c r="I5915" s="263" t="s">
        <v>772</v>
      </c>
      <c r="J5915" s="264" t="s">
        <v>26219</v>
      </c>
      <c r="K5915" s="264" t="s">
        <v>26220</v>
      </c>
    </row>
    <row r="5916" spans="1:11" ht="12.75" x14ac:dyDescent="0.2">
      <c r="A5916" s="268" t="s">
        <v>12203</v>
      </c>
      <c r="B5916" s="262" t="s">
        <v>12204</v>
      </c>
      <c r="C5916" s="263" t="s">
        <v>772</v>
      </c>
      <c r="D5916" s="264" t="s">
        <v>5805</v>
      </c>
      <c r="F5916" s="266"/>
      <c r="G5916" s="267" t="s">
        <v>12203</v>
      </c>
      <c r="H5916" s="262" t="s">
        <v>12204</v>
      </c>
      <c r="I5916" s="263" t="s">
        <v>772</v>
      </c>
      <c r="J5916" s="264" t="s">
        <v>5805</v>
      </c>
      <c r="K5916" s="264" t="s">
        <v>11679</v>
      </c>
    </row>
    <row r="5917" spans="1:11" ht="12.75" x14ac:dyDescent="0.2">
      <c r="A5917" s="261">
        <v>85178</v>
      </c>
      <c r="B5917" s="262" t="s">
        <v>12205</v>
      </c>
      <c r="C5917" s="263" t="s">
        <v>772</v>
      </c>
      <c r="D5917" s="264" t="s">
        <v>14670</v>
      </c>
      <c r="F5917" s="266"/>
      <c r="G5917" s="267" t="s">
        <v>26221</v>
      </c>
      <c r="H5917" s="262" t="s">
        <v>12205</v>
      </c>
      <c r="I5917" s="263" t="s">
        <v>772</v>
      </c>
      <c r="J5917" s="264" t="s">
        <v>14670</v>
      </c>
      <c r="K5917" s="264" t="s">
        <v>13374</v>
      </c>
    </row>
    <row r="5918" spans="1:11" ht="12.75" x14ac:dyDescent="0.2">
      <c r="A5918" s="268" t="s">
        <v>12206</v>
      </c>
      <c r="B5918" s="262" t="s">
        <v>12207</v>
      </c>
      <c r="C5918" s="263" t="s">
        <v>738</v>
      </c>
      <c r="D5918" s="264" t="s">
        <v>8825</v>
      </c>
      <c r="F5918" s="266"/>
      <c r="G5918" s="267" t="s">
        <v>12206</v>
      </c>
      <c r="H5918" s="262" t="s">
        <v>12207</v>
      </c>
      <c r="I5918" s="263" t="s">
        <v>738</v>
      </c>
      <c r="J5918" s="264" t="s">
        <v>8825</v>
      </c>
      <c r="K5918" s="264" t="s">
        <v>7106</v>
      </c>
    </row>
    <row r="5919" spans="1:11" ht="12.75" x14ac:dyDescent="0.2">
      <c r="A5919" s="261">
        <v>85179</v>
      </c>
      <c r="B5919" s="262" t="s">
        <v>12208</v>
      </c>
      <c r="C5919" s="263" t="s">
        <v>738</v>
      </c>
      <c r="D5919" s="264" t="s">
        <v>26222</v>
      </c>
      <c r="F5919" s="266"/>
      <c r="G5919" s="267" t="s">
        <v>26223</v>
      </c>
      <c r="H5919" s="262" t="s">
        <v>12208</v>
      </c>
      <c r="I5919" s="263" t="s">
        <v>738</v>
      </c>
      <c r="J5919" s="264" t="s">
        <v>26222</v>
      </c>
      <c r="K5919" s="264" t="s">
        <v>4523</v>
      </c>
    </row>
    <row r="5920" spans="1:11" ht="12.75" x14ac:dyDescent="0.2">
      <c r="A5920" s="261">
        <v>85180</v>
      </c>
      <c r="B5920" s="262" t="s">
        <v>14671</v>
      </c>
      <c r="C5920" s="263" t="s">
        <v>738</v>
      </c>
      <c r="D5920" s="264" t="s">
        <v>26222</v>
      </c>
      <c r="F5920" s="266"/>
      <c r="G5920" s="267" t="s">
        <v>26224</v>
      </c>
      <c r="H5920" s="262" t="s">
        <v>14671</v>
      </c>
      <c r="I5920" s="263" t="s">
        <v>738</v>
      </c>
      <c r="J5920" s="264" t="s">
        <v>26222</v>
      </c>
      <c r="K5920" s="264" t="s">
        <v>4523</v>
      </c>
    </row>
    <row r="5921" spans="1:11" ht="25.5" x14ac:dyDescent="0.2">
      <c r="A5921" s="261">
        <v>85182</v>
      </c>
      <c r="B5921" s="262" t="s">
        <v>12210</v>
      </c>
      <c r="C5921" s="263" t="s">
        <v>738</v>
      </c>
      <c r="D5921" s="264" t="s">
        <v>4313</v>
      </c>
      <c r="F5921" s="266"/>
      <c r="G5921" s="267" t="s">
        <v>26225</v>
      </c>
      <c r="H5921" s="262" t="s">
        <v>12210</v>
      </c>
      <c r="I5921" s="263" t="s">
        <v>738</v>
      </c>
      <c r="J5921" s="264" t="s">
        <v>4313</v>
      </c>
      <c r="K5921" s="264" t="s">
        <v>14406</v>
      </c>
    </row>
    <row r="5922" spans="1:11" ht="12.75" x14ac:dyDescent="0.2">
      <c r="A5922" s="261">
        <v>85183</v>
      </c>
      <c r="B5922" s="262" t="s">
        <v>12211</v>
      </c>
      <c r="C5922" s="263" t="s">
        <v>738</v>
      </c>
      <c r="D5922" s="264" t="s">
        <v>5101</v>
      </c>
      <c r="F5922" s="266"/>
      <c r="G5922" s="267" t="s">
        <v>26226</v>
      </c>
      <c r="H5922" s="262" t="s">
        <v>12211</v>
      </c>
      <c r="I5922" s="263" t="s">
        <v>738</v>
      </c>
      <c r="J5922" s="264" t="s">
        <v>5101</v>
      </c>
      <c r="K5922" s="264" t="s">
        <v>11928</v>
      </c>
    </row>
    <row r="5923" spans="1:11" ht="12.75" x14ac:dyDescent="0.2">
      <c r="A5923" s="261">
        <v>85184</v>
      </c>
      <c r="B5923" s="262" t="s">
        <v>12212</v>
      </c>
      <c r="C5923" s="263" t="s">
        <v>738</v>
      </c>
      <c r="D5923" s="264" t="s">
        <v>12680</v>
      </c>
      <c r="F5923" s="266"/>
      <c r="G5923" s="267" t="s">
        <v>26227</v>
      </c>
      <c r="H5923" s="262" t="s">
        <v>12212</v>
      </c>
      <c r="I5923" s="263" t="s">
        <v>738</v>
      </c>
      <c r="J5923" s="264" t="s">
        <v>12680</v>
      </c>
      <c r="K5923" s="264" t="s">
        <v>13599</v>
      </c>
    </row>
    <row r="5924" spans="1:11" ht="12.75" x14ac:dyDescent="0.2">
      <c r="A5924" s="261">
        <v>85185</v>
      </c>
      <c r="B5924" s="262" t="s">
        <v>12213</v>
      </c>
      <c r="C5924" s="263" t="s">
        <v>738</v>
      </c>
      <c r="D5924" s="264" t="s">
        <v>5517</v>
      </c>
      <c r="F5924" s="266"/>
      <c r="G5924" s="267" t="s">
        <v>26228</v>
      </c>
      <c r="H5924" s="262" t="s">
        <v>12213</v>
      </c>
      <c r="I5924" s="263" t="s">
        <v>738</v>
      </c>
      <c r="J5924" s="264" t="s">
        <v>5517</v>
      </c>
      <c r="K5924" s="264" t="s">
        <v>12690</v>
      </c>
    </row>
    <row r="5925" spans="1:11" ht="25.5" x14ac:dyDescent="0.2">
      <c r="A5925" s="261">
        <v>85186</v>
      </c>
      <c r="B5925" s="262" t="s">
        <v>12214</v>
      </c>
      <c r="C5925" s="263" t="s">
        <v>772</v>
      </c>
      <c r="D5925" s="264" t="s">
        <v>26229</v>
      </c>
      <c r="F5925" s="266"/>
      <c r="G5925" s="267" t="s">
        <v>26230</v>
      </c>
      <c r="H5925" s="262" t="s">
        <v>12214</v>
      </c>
      <c r="I5925" s="263" t="s">
        <v>772</v>
      </c>
      <c r="J5925" s="264" t="s">
        <v>26229</v>
      </c>
      <c r="K5925" s="264" t="s">
        <v>26231</v>
      </c>
    </row>
    <row r="5926" spans="1:11" ht="12.75" x14ac:dyDescent="0.2">
      <c r="A5926" s="261">
        <v>88236</v>
      </c>
      <c r="B5926" s="262" t="s">
        <v>12215</v>
      </c>
      <c r="C5926" s="263" t="s">
        <v>945</v>
      </c>
      <c r="D5926" s="264" t="s">
        <v>5009</v>
      </c>
      <c r="F5926" s="266"/>
      <c r="G5926" s="267" t="s">
        <v>26232</v>
      </c>
      <c r="H5926" s="262" t="s">
        <v>12215</v>
      </c>
      <c r="I5926" s="263" t="s">
        <v>945</v>
      </c>
      <c r="J5926" s="264" t="s">
        <v>5009</v>
      </c>
      <c r="K5926" s="264" t="s">
        <v>5009</v>
      </c>
    </row>
    <row r="5927" spans="1:11" ht="12.75" x14ac:dyDescent="0.2">
      <c r="A5927" s="261">
        <v>88237</v>
      </c>
      <c r="B5927" s="262" t="s">
        <v>12216</v>
      </c>
      <c r="C5927" s="263" t="s">
        <v>945</v>
      </c>
      <c r="D5927" s="264" t="s">
        <v>12792</v>
      </c>
      <c r="F5927" s="266"/>
      <c r="G5927" s="267" t="s">
        <v>26233</v>
      </c>
      <c r="H5927" s="262" t="s">
        <v>12216</v>
      </c>
      <c r="I5927" s="263" t="s">
        <v>945</v>
      </c>
      <c r="J5927" s="264" t="s">
        <v>12792</v>
      </c>
      <c r="K5927" s="264" t="s">
        <v>12792</v>
      </c>
    </row>
    <row r="5928" spans="1:11" ht="12.75" x14ac:dyDescent="0.2">
      <c r="A5928" s="261">
        <v>88238</v>
      </c>
      <c r="B5928" s="262" t="s">
        <v>12217</v>
      </c>
      <c r="C5928" s="263" t="s">
        <v>945</v>
      </c>
      <c r="D5928" s="264" t="s">
        <v>26234</v>
      </c>
      <c r="F5928" s="266"/>
      <c r="G5928" s="267" t="s">
        <v>26235</v>
      </c>
      <c r="H5928" s="262" t="s">
        <v>12217</v>
      </c>
      <c r="I5928" s="263" t="s">
        <v>945</v>
      </c>
      <c r="J5928" s="264" t="s">
        <v>26234</v>
      </c>
      <c r="K5928" s="264" t="s">
        <v>17422</v>
      </c>
    </row>
    <row r="5929" spans="1:11" ht="12.75" x14ac:dyDescent="0.2">
      <c r="A5929" s="261">
        <v>88239</v>
      </c>
      <c r="B5929" s="262" t="s">
        <v>12219</v>
      </c>
      <c r="C5929" s="263" t="s">
        <v>945</v>
      </c>
      <c r="D5929" s="264" t="s">
        <v>9102</v>
      </c>
      <c r="F5929" s="266"/>
      <c r="G5929" s="267" t="s">
        <v>26236</v>
      </c>
      <c r="H5929" s="262" t="s">
        <v>12219</v>
      </c>
      <c r="I5929" s="263" t="s">
        <v>945</v>
      </c>
      <c r="J5929" s="264" t="s">
        <v>9102</v>
      </c>
      <c r="K5929" s="264" t="s">
        <v>14384</v>
      </c>
    </row>
    <row r="5930" spans="1:11" ht="12.75" x14ac:dyDescent="0.2">
      <c r="A5930" s="261">
        <v>88240</v>
      </c>
      <c r="B5930" s="262" t="s">
        <v>12220</v>
      </c>
      <c r="C5930" s="263" t="s">
        <v>945</v>
      </c>
      <c r="D5930" s="264" t="s">
        <v>12937</v>
      </c>
      <c r="F5930" s="266"/>
      <c r="G5930" s="267" t="s">
        <v>26237</v>
      </c>
      <c r="H5930" s="262" t="s">
        <v>12220</v>
      </c>
      <c r="I5930" s="263" t="s">
        <v>945</v>
      </c>
      <c r="J5930" s="264" t="s">
        <v>12937</v>
      </c>
      <c r="K5930" s="264" t="s">
        <v>10286</v>
      </c>
    </row>
    <row r="5931" spans="1:11" ht="12.75" x14ac:dyDescent="0.2">
      <c r="A5931" s="261">
        <v>88241</v>
      </c>
      <c r="B5931" s="262" t="s">
        <v>12221</v>
      </c>
      <c r="C5931" s="263" t="s">
        <v>945</v>
      </c>
      <c r="D5931" s="264" t="s">
        <v>8629</v>
      </c>
      <c r="F5931" s="266"/>
      <c r="G5931" s="267" t="s">
        <v>26238</v>
      </c>
      <c r="H5931" s="262" t="s">
        <v>12221</v>
      </c>
      <c r="I5931" s="263" t="s">
        <v>945</v>
      </c>
      <c r="J5931" s="264" t="s">
        <v>8629</v>
      </c>
      <c r="K5931" s="264" t="s">
        <v>13952</v>
      </c>
    </row>
    <row r="5932" spans="1:11" ht="12.75" x14ac:dyDescent="0.2">
      <c r="A5932" s="261">
        <v>88242</v>
      </c>
      <c r="B5932" s="262" t="s">
        <v>12222</v>
      </c>
      <c r="C5932" s="263" t="s">
        <v>945</v>
      </c>
      <c r="D5932" s="264" t="s">
        <v>14739</v>
      </c>
      <c r="F5932" s="266"/>
      <c r="G5932" s="267" t="s">
        <v>26239</v>
      </c>
      <c r="H5932" s="262" t="s">
        <v>12222</v>
      </c>
      <c r="I5932" s="263" t="s">
        <v>945</v>
      </c>
      <c r="J5932" s="264" t="s">
        <v>14739</v>
      </c>
      <c r="K5932" s="264" t="s">
        <v>12563</v>
      </c>
    </row>
    <row r="5933" spans="1:11" ht="12.75" x14ac:dyDescent="0.2">
      <c r="A5933" s="261">
        <v>88243</v>
      </c>
      <c r="B5933" s="262" t="s">
        <v>12224</v>
      </c>
      <c r="C5933" s="263" t="s">
        <v>945</v>
      </c>
      <c r="D5933" s="264" t="s">
        <v>8629</v>
      </c>
      <c r="F5933" s="266"/>
      <c r="G5933" s="261" t="s">
        <v>26240</v>
      </c>
      <c r="H5933" s="262" t="s">
        <v>12224</v>
      </c>
      <c r="I5933" s="263" t="s">
        <v>945</v>
      </c>
      <c r="J5933" s="264" t="s">
        <v>8629</v>
      </c>
      <c r="K5933" s="264" t="s">
        <v>13952</v>
      </c>
    </row>
    <row r="5934" spans="1:11" ht="12.75" x14ac:dyDescent="0.2">
      <c r="A5934" s="261">
        <v>88245</v>
      </c>
      <c r="B5934" s="262" t="s">
        <v>12225</v>
      </c>
      <c r="C5934" s="263" t="s">
        <v>945</v>
      </c>
      <c r="D5934" s="264" t="s">
        <v>11341</v>
      </c>
      <c r="F5934" s="266"/>
      <c r="G5934" s="261" t="s">
        <v>26241</v>
      </c>
      <c r="H5934" s="262" t="s">
        <v>12225</v>
      </c>
      <c r="I5934" s="263" t="s">
        <v>945</v>
      </c>
      <c r="J5934" s="264" t="s">
        <v>11341</v>
      </c>
      <c r="K5934" s="264" t="s">
        <v>12969</v>
      </c>
    </row>
    <row r="5935" spans="1:11" ht="12.75" x14ac:dyDescent="0.2">
      <c r="A5935" s="261">
        <v>88246</v>
      </c>
      <c r="B5935" s="262" t="s">
        <v>12226</v>
      </c>
      <c r="C5935" s="263" t="s">
        <v>945</v>
      </c>
      <c r="D5935" s="264" t="s">
        <v>14308</v>
      </c>
      <c r="F5935" s="266"/>
      <c r="G5935" s="261" t="s">
        <v>26242</v>
      </c>
      <c r="H5935" s="262" t="s">
        <v>12226</v>
      </c>
      <c r="I5935" s="263" t="s">
        <v>945</v>
      </c>
      <c r="J5935" s="264" t="s">
        <v>14308</v>
      </c>
      <c r="K5935" s="264" t="s">
        <v>14608</v>
      </c>
    </row>
    <row r="5936" spans="1:11" ht="12.75" x14ac:dyDescent="0.2">
      <c r="A5936" s="261">
        <v>88247</v>
      </c>
      <c r="B5936" s="262" t="s">
        <v>12227</v>
      </c>
      <c r="C5936" s="263" t="s">
        <v>945</v>
      </c>
      <c r="D5936" s="264" t="s">
        <v>15206</v>
      </c>
      <c r="F5936" s="266"/>
      <c r="G5936" s="261" t="s">
        <v>26243</v>
      </c>
      <c r="H5936" s="262" t="s">
        <v>12227</v>
      </c>
      <c r="I5936" s="263" t="s">
        <v>945</v>
      </c>
      <c r="J5936" s="264" t="s">
        <v>15206</v>
      </c>
      <c r="K5936" s="264" t="s">
        <v>13249</v>
      </c>
    </row>
    <row r="5937" spans="1:11" ht="12.75" x14ac:dyDescent="0.2">
      <c r="A5937" s="261">
        <v>88248</v>
      </c>
      <c r="B5937" s="262" t="s">
        <v>12228</v>
      </c>
      <c r="C5937" s="263" t="s">
        <v>945</v>
      </c>
      <c r="D5937" s="264" t="s">
        <v>12223</v>
      </c>
      <c r="F5937" s="266"/>
      <c r="G5937" s="261" t="s">
        <v>26244</v>
      </c>
      <c r="H5937" s="262" t="s">
        <v>12228</v>
      </c>
      <c r="I5937" s="263" t="s">
        <v>945</v>
      </c>
      <c r="J5937" s="264" t="s">
        <v>12223</v>
      </c>
      <c r="K5937" s="264" t="s">
        <v>12577</v>
      </c>
    </row>
    <row r="5938" spans="1:11" ht="12.75" x14ac:dyDescent="0.2">
      <c r="A5938" s="261">
        <v>88249</v>
      </c>
      <c r="B5938" s="262" t="s">
        <v>12229</v>
      </c>
      <c r="C5938" s="263" t="s">
        <v>945</v>
      </c>
      <c r="D5938" s="264" t="s">
        <v>16618</v>
      </c>
      <c r="F5938" s="266"/>
      <c r="G5938" s="261" t="s">
        <v>26245</v>
      </c>
      <c r="H5938" s="262" t="s">
        <v>12229</v>
      </c>
      <c r="I5938" s="263" t="s">
        <v>945</v>
      </c>
      <c r="J5938" s="264" t="s">
        <v>16618</v>
      </c>
      <c r="K5938" s="264" t="s">
        <v>13122</v>
      </c>
    </row>
    <row r="5939" spans="1:11" ht="12.75" x14ac:dyDescent="0.2">
      <c r="A5939" s="261">
        <v>88250</v>
      </c>
      <c r="B5939" s="262" t="s">
        <v>12230</v>
      </c>
      <c r="C5939" s="263" t="s">
        <v>945</v>
      </c>
      <c r="D5939" s="264" t="s">
        <v>21989</v>
      </c>
      <c r="F5939" s="266"/>
      <c r="G5939" s="261" t="s">
        <v>26246</v>
      </c>
      <c r="H5939" s="262" t="s">
        <v>12230</v>
      </c>
      <c r="I5939" s="263" t="s">
        <v>945</v>
      </c>
      <c r="J5939" s="264" t="s">
        <v>21989</v>
      </c>
      <c r="K5939" s="264" t="s">
        <v>15004</v>
      </c>
    </row>
    <row r="5940" spans="1:11" ht="12.75" x14ac:dyDescent="0.2">
      <c r="A5940" s="261">
        <v>88251</v>
      </c>
      <c r="B5940" s="262" t="s">
        <v>12231</v>
      </c>
      <c r="C5940" s="263" t="s">
        <v>945</v>
      </c>
      <c r="D5940" s="264" t="s">
        <v>10272</v>
      </c>
      <c r="F5940" s="266"/>
      <c r="G5940" s="267" t="s">
        <v>26247</v>
      </c>
      <c r="H5940" s="262" t="s">
        <v>12231</v>
      </c>
      <c r="I5940" s="263" t="s">
        <v>945</v>
      </c>
      <c r="J5940" s="264" t="s">
        <v>10272</v>
      </c>
      <c r="K5940" s="264" t="s">
        <v>19894</v>
      </c>
    </row>
    <row r="5941" spans="1:11" ht="12.75" x14ac:dyDescent="0.2">
      <c r="A5941" s="261">
        <v>88252</v>
      </c>
      <c r="B5941" s="262" t="s">
        <v>12232</v>
      </c>
      <c r="C5941" s="263" t="s">
        <v>945</v>
      </c>
      <c r="D5941" s="264" t="s">
        <v>11908</v>
      </c>
      <c r="F5941" s="266"/>
      <c r="G5941" s="267" t="s">
        <v>26248</v>
      </c>
      <c r="H5941" s="262" t="s">
        <v>12232</v>
      </c>
      <c r="I5941" s="263" t="s">
        <v>945</v>
      </c>
      <c r="J5941" s="264" t="s">
        <v>11908</v>
      </c>
      <c r="K5941" s="264" t="s">
        <v>5174</v>
      </c>
    </row>
    <row r="5942" spans="1:11" ht="12.75" x14ac:dyDescent="0.2">
      <c r="A5942" s="261">
        <v>88253</v>
      </c>
      <c r="B5942" s="262" t="s">
        <v>12233</v>
      </c>
      <c r="C5942" s="263" t="s">
        <v>945</v>
      </c>
      <c r="D5942" s="264" t="s">
        <v>19567</v>
      </c>
      <c r="F5942" s="266"/>
      <c r="G5942" s="267" t="s">
        <v>26249</v>
      </c>
      <c r="H5942" s="262" t="s">
        <v>12233</v>
      </c>
      <c r="I5942" s="263" t="s">
        <v>945</v>
      </c>
      <c r="J5942" s="264" t="s">
        <v>19567</v>
      </c>
      <c r="K5942" s="264" t="s">
        <v>12801</v>
      </c>
    </row>
    <row r="5943" spans="1:11" ht="12.75" x14ac:dyDescent="0.2">
      <c r="A5943" s="261">
        <v>88255</v>
      </c>
      <c r="B5943" s="262" t="s">
        <v>12235</v>
      </c>
      <c r="C5943" s="263" t="s">
        <v>945</v>
      </c>
      <c r="D5943" s="264" t="s">
        <v>26250</v>
      </c>
      <c r="F5943" s="266"/>
      <c r="G5943" s="261" t="s">
        <v>26251</v>
      </c>
      <c r="H5943" s="262" t="s">
        <v>12235</v>
      </c>
      <c r="I5943" s="263" t="s">
        <v>945</v>
      </c>
      <c r="J5943" s="264" t="s">
        <v>26250</v>
      </c>
      <c r="K5943" s="264" t="s">
        <v>13292</v>
      </c>
    </row>
    <row r="5944" spans="1:11" ht="12.75" x14ac:dyDescent="0.2">
      <c r="A5944" s="261">
        <v>88256</v>
      </c>
      <c r="B5944" s="262" t="s">
        <v>12236</v>
      </c>
      <c r="C5944" s="263" t="s">
        <v>945</v>
      </c>
      <c r="D5944" s="264" t="s">
        <v>12826</v>
      </c>
      <c r="F5944" s="266"/>
      <c r="G5944" s="267" t="s">
        <v>26252</v>
      </c>
      <c r="H5944" s="262" t="s">
        <v>12236</v>
      </c>
      <c r="I5944" s="263" t="s">
        <v>945</v>
      </c>
      <c r="J5944" s="264" t="s">
        <v>12826</v>
      </c>
      <c r="K5944" s="264" t="s">
        <v>13988</v>
      </c>
    </row>
    <row r="5945" spans="1:11" ht="12.75" x14ac:dyDescent="0.2">
      <c r="A5945" s="261">
        <v>88257</v>
      </c>
      <c r="B5945" s="262" t="s">
        <v>12237</v>
      </c>
      <c r="C5945" s="263" t="s">
        <v>945</v>
      </c>
      <c r="D5945" s="264" t="s">
        <v>5624</v>
      </c>
      <c r="F5945" s="266"/>
      <c r="G5945" s="261" t="s">
        <v>26253</v>
      </c>
      <c r="H5945" s="262" t="s">
        <v>12237</v>
      </c>
      <c r="I5945" s="263" t="s">
        <v>945</v>
      </c>
      <c r="J5945" s="264" t="s">
        <v>5624</v>
      </c>
      <c r="K5945" s="264" t="s">
        <v>9742</v>
      </c>
    </row>
    <row r="5946" spans="1:11" ht="12.75" x14ac:dyDescent="0.2">
      <c r="A5946" s="261">
        <v>88258</v>
      </c>
      <c r="B5946" s="262" t="s">
        <v>12238</v>
      </c>
      <c r="C5946" s="263" t="s">
        <v>945</v>
      </c>
      <c r="D5946" s="264" t="s">
        <v>11884</v>
      </c>
      <c r="F5946" s="266"/>
      <c r="G5946" s="261" t="s">
        <v>26254</v>
      </c>
      <c r="H5946" s="262" t="s">
        <v>12238</v>
      </c>
      <c r="I5946" s="263" t="s">
        <v>945</v>
      </c>
      <c r="J5946" s="264" t="s">
        <v>11884</v>
      </c>
      <c r="K5946" s="264" t="s">
        <v>14694</v>
      </c>
    </row>
    <row r="5947" spans="1:11" ht="12.75" x14ac:dyDescent="0.2">
      <c r="A5947" s="261">
        <v>88259</v>
      </c>
      <c r="B5947" s="262" t="s">
        <v>12239</v>
      </c>
      <c r="C5947" s="263" t="s">
        <v>945</v>
      </c>
      <c r="D5947" s="264" t="s">
        <v>14464</v>
      </c>
      <c r="F5947" s="266"/>
      <c r="G5947" s="261" t="s">
        <v>26255</v>
      </c>
      <c r="H5947" s="262" t="s">
        <v>12239</v>
      </c>
      <c r="I5947" s="263" t="s">
        <v>945</v>
      </c>
      <c r="J5947" s="264" t="s">
        <v>14464</v>
      </c>
      <c r="K5947" s="264" t="s">
        <v>14310</v>
      </c>
    </row>
    <row r="5948" spans="1:11" ht="12.75" x14ac:dyDescent="0.2">
      <c r="A5948" s="261">
        <v>88260</v>
      </c>
      <c r="B5948" s="262" t="s">
        <v>12240</v>
      </c>
      <c r="C5948" s="263" t="s">
        <v>945</v>
      </c>
      <c r="D5948" s="264" t="s">
        <v>12285</v>
      </c>
      <c r="F5948" s="266"/>
      <c r="G5948" s="261" t="s">
        <v>26256</v>
      </c>
      <c r="H5948" s="262" t="s">
        <v>12240</v>
      </c>
      <c r="I5948" s="263" t="s">
        <v>945</v>
      </c>
      <c r="J5948" s="264" t="s">
        <v>12285</v>
      </c>
      <c r="K5948" s="264" t="s">
        <v>5128</v>
      </c>
    </row>
    <row r="5949" spans="1:11" ht="12.75" x14ac:dyDescent="0.2">
      <c r="A5949" s="261">
        <v>88261</v>
      </c>
      <c r="B5949" s="262" t="s">
        <v>12241</v>
      </c>
      <c r="C5949" s="263" t="s">
        <v>945</v>
      </c>
      <c r="D5949" s="264" t="s">
        <v>7956</v>
      </c>
      <c r="F5949" s="266"/>
      <c r="G5949" s="261" t="s">
        <v>26257</v>
      </c>
      <c r="H5949" s="262" t="s">
        <v>12241</v>
      </c>
      <c r="I5949" s="263" t="s">
        <v>945</v>
      </c>
      <c r="J5949" s="264" t="s">
        <v>7956</v>
      </c>
      <c r="K5949" s="264" t="s">
        <v>12828</v>
      </c>
    </row>
    <row r="5950" spans="1:11" ht="12.75" x14ac:dyDescent="0.2">
      <c r="A5950" s="261">
        <v>88262</v>
      </c>
      <c r="B5950" s="262" t="s">
        <v>12243</v>
      </c>
      <c r="C5950" s="263" t="s">
        <v>945</v>
      </c>
      <c r="D5950" s="264" t="s">
        <v>11341</v>
      </c>
      <c r="F5950" s="266"/>
      <c r="G5950" s="261" t="s">
        <v>26258</v>
      </c>
      <c r="H5950" s="262" t="s">
        <v>12243</v>
      </c>
      <c r="I5950" s="263" t="s">
        <v>945</v>
      </c>
      <c r="J5950" s="264" t="s">
        <v>11341</v>
      </c>
      <c r="K5950" s="264" t="s">
        <v>12969</v>
      </c>
    </row>
    <row r="5951" spans="1:11" ht="12.75" x14ac:dyDescent="0.2">
      <c r="A5951" s="261">
        <v>88263</v>
      </c>
      <c r="B5951" s="262" t="s">
        <v>12244</v>
      </c>
      <c r="C5951" s="263" t="s">
        <v>945</v>
      </c>
      <c r="D5951" s="264" t="s">
        <v>24777</v>
      </c>
      <c r="F5951" s="266"/>
      <c r="G5951" s="261" t="s">
        <v>26259</v>
      </c>
      <c r="H5951" s="262" t="s">
        <v>12244</v>
      </c>
      <c r="I5951" s="263" t="s">
        <v>945</v>
      </c>
      <c r="J5951" s="264" t="s">
        <v>24777</v>
      </c>
      <c r="K5951" s="264" t="s">
        <v>12234</v>
      </c>
    </row>
    <row r="5952" spans="1:11" ht="12.75" x14ac:dyDescent="0.2">
      <c r="A5952" s="261">
        <v>88264</v>
      </c>
      <c r="B5952" s="262" t="s">
        <v>12245</v>
      </c>
      <c r="C5952" s="263" t="s">
        <v>945</v>
      </c>
      <c r="D5952" s="264" t="s">
        <v>9394</v>
      </c>
      <c r="F5952" s="266"/>
      <c r="G5952" s="261" t="s">
        <v>26260</v>
      </c>
      <c r="H5952" s="262" t="s">
        <v>12245</v>
      </c>
      <c r="I5952" s="263" t="s">
        <v>945</v>
      </c>
      <c r="J5952" s="264" t="s">
        <v>9394</v>
      </c>
      <c r="K5952" s="264" t="s">
        <v>6405</v>
      </c>
    </row>
    <row r="5953" spans="1:11" ht="12.75" x14ac:dyDescent="0.2">
      <c r="A5953" s="261">
        <v>88265</v>
      </c>
      <c r="B5953" s="262" t="s">
        <v>12247</v>
      </c>
      <c r="C5953" s="263" t="s">
        <v>945</v>
      </c>
      <c r="D5953" s="264" t="s">
        <v>10382</v>
      </c>
      <c r="F5953" s="266"/>
      <c r="G5953" s="261" t="s">
        <v>26261</v>
      </c>
      <c r="H5953" s="262" t="s">
        <v>12247</v>
      </c>
      <c r="I5953" s="263" t="s">
        <v>945</v>
      </c>
      <c r="J5953" s="264" t="s">
        <v>10382</v>
      </c>
      <c r="K5953" s="264" t="s">
        <v>25174</v>
      </c>
    </row>
    <row r="5954" spans="1:11" ht="12.75" x14ac:dyDescent="0.2">
      <c r="A5954" s="261">
        <v>88266</v>
      </c>
      <c r="B5954" s="262" t="s">
        <v>12248</v>
      </c>
      <c r="C5954" s="263" t="s">
        <v>945</v>
      </c>
      <c r="D5954" s="264" t="s">
        <v>13532</v>
      </c>
      <c r="F5954" s="266"/>
      <c r="G5954" s="261" t="s">
        <v>26262</v>
      </c>
      <c r="H5954" s="262" t="s">
        <v>12248</v>
      </c>
      <c r="I5954" s="263" t="s">
        <v>945</v>
      </c>
      <c r="J5954" s="264" t="s">
        <v>13532</v>
      </c>
      <c r="K5954" s="264" t="s">
        <v>9010</v>
      </c>
    </row>
    <row r="5955" spans="1:11" ht="12.75" x14ac:dyDescent="0.2">
      <c r="A5955" s="261">
        <v>88267</v>
      </c>
      <c r="B5955" s="262" t="s">
        <v>12249</v>
      </c>
      <c r="C5955" s="263" t="s">
        <v>945</v>
      </c>
      <c r="D5955" s="264" t="s">
        <v>12974</v>
      </c>
      <c r="F5955" s="266"/>
      <c r="G5955" s="261" t="s">
        <v>26263</v>
      </c>
      <c r="H5955" s="262" t="s">
        <v>12249</v>
      </c>
      <c r="I5955" s="263" t="s">
        <v>945</v>
      </c>
      <c r="J5955" s="264" t="s">
        <v>12974</v>
      </c>
      <c r="K5955" s="264" t="s">
        <v>12931</v>
      </c>
    </row>
    <row r="5956" spans="1:11" ht="12.75" x14ac:dyDescent="0.2">
      <c r="A5956" s="261">
        <v>88268</v>
      </c>
      <c r="B5956" s="262" t="s">
        <v>12251</v>
      </c>
      <c r="C5956" s="263" t="s">
        <v>945</v>
      </c>
      <c r="D5956" s="264" t="s">
        <v>7840</v>
      </c>
      <c r="F5956" s="266"/>
      <c r="G5956" s="261" t="s">
        <v>26264</v>
      </c>
      <c r="H5956" s="262" t="s">
        <v>12251</v>
      </c>
      <c r="I5956" s="263" t="s">
        <v>945</v>
      </c>
      <c r="J5956" s="264" t="s">
        <v>7840</v>
      </c>
      <c r="K5956" s="264" t="s">
        <v>5602</v>
      </c>
    </row>
    <row r="5957" spans="1:11" ht="12.75" x14ac:dyDescent="0.2">
      <c r="A5957" s="261">
        <v>88269</v>
      </c>
      <c r="B5957" s="262" t="s">
        <v>12253</v>
      </c>
      <c r="C5957" s="263" t="s">
        <v>945</v>
      </c>
      <c r="D5957" s="264" t="s">
        <v>7840</v>
      </c>
      <c r="F5957" s="266"/>
      <c r="G5957" s="261" t="s">
        <v>26265</v>
      </c>
      <c r="H5957" s="262" t="s">
        <v>12253</v>
      </c>
      <c r="I5957" s="263" t="s">
        <v>945</v>
      </c>
      <c r="J5957" s="264" t="s">
        <v>7840</v>
      </c>
      <c r="K5957" s="264" t="s">
        <v>5602</v>
      </c>
    </row>
    <row r="5958" spans="1:11" ht="12.75" x14ac:dyDescent="0.2">
      <c r="A5958" s="261">
        <v>88270</v>
      </c>
      <c r="B5958" s="262" t="s">
        <v>12254</v>
      </c>
      <c r="C5958" s="263" t="s">
        <v>945</v>
      </c>
      <c r="D5958" s="264" t="s">
        <v>26266</v>
      </c>
      <c r="F5958" s="266"/>
      <c r="G5958" s="261" t="s">
        <v>26267</v>
      </c>
      <c r="H5958" s="262" t="s">
        <v>12254</v>
      </c>
      <c r="I5958" s="263" t="s">
        <v>945</v>
      </c>
      <c r="J5958" s="264" t="s">
        <v>26266</v>
      </c>
      <c r="K5958" s="264" t="s">
        <v>13662</v>
      </c>
    </row>
    <row r="5959" spans="1:11" ht="12.75" x14ac:dyDescent="0.2">
      <c r="A5959" s="261">
        <v>88272</v>
      </c>
      <c r="B5959" s="262" t="s">
        <v>12256</v>
      </c>
      <c r="C5959" s="263" t="s">
        <v>945</v>
      </c>
      <c r="D5959" s="264" t="s">
        <v>10371</v>
      </c>
      <c r="F5959" s="266"/>
      <c r="G5959" s="261" t="s">
        <v>26268</v>
      </c>
      <c r="H5959" s="262" t="s">
        <v>12256</v>
      </c>
      <c r="I5959" s="263" t="s">
        <v>945</v>
      </c>
      <c r="J5959" s="264" t="s">
        <v>10371</v>
      </c>
      <c r="K5959" s="264" t="s">
        <v>13369</v>
      </c>
    </row>
    <row r="5960" spans="1:11" ht="12.75" x14ac:dyDescent="0.2">
      <c r="A5960" s="261">
        <v>88273</v>
      </c>
      <c r="B5960" s="262" t="s">
        <v>12257</v>
      </c>
      <c r="C5960" s="263" t="s">
        <v>945</v>
      </c>
      <c r="D5960" s="264" t="s">
        <v>14872</v>
      </c>
      <c r="F5960" s="266"/>
      <c r="G5960" s="261" t="s">
        <v>26269</v>
      </c>
      <c r="H5960" s="262" t="s">
        <v>12257</v>
      </c>
      <c r="I5960" s="263" t="s">
        <v>945</v>
      </c>
      <c r="J5960" s="264" t="s">
        <v>14872</v>
      </c>
      <c r="K5960" s="264" t="s">
        <v>11896</v>
      </c>
    </row>
    <row r="5961" spans="1:11" ht="12.75" x14ac:dyDescent="0.2">
      <c r="A5961" s="261">
        <v>88274</v>
      </c>
      <c r="B5961" s="262" t="s">
        <v>12258</v>
      </c>
      <c r="C5961" s="263" t="s">
        <v>945</v>
      </c>
      <c r="D5961" s="264" t="s">
        <v>23985</v>
      </c>
      <c r="F5961" s="266"/>
      <c r="G5961" s="261" t="s">
        <v>26270</v>
      </c>
      <c r="H5961" s="262" t="s">
        <v>12258</v>
      </c>
      <c r="I5961" s="263" t="s">
        <v>945</v>
      </c>
      <c r="J5961" s="264" t="s">
        <v>23985</v>
      </c>
      <c r="K5961" s="264" t="s">
        <v>4956</v>
      </c>
    </row>
    <row r="5962" spans="1:11" ht="12.75" x14ac:dyDescent="0.2">
      <c r="A5962" s="261">
        <v>88275</v>
      </c>
      <c r="B5962" s="262" t="s">
        <v>12259</v>
      </c>
      <c r="C5962" s="263" t="s">
        <v>945</v>
      </c>
      <c r="D5962" s="264" t="s">
        <v>13574</v>
      </c>
      <c r="F5962" s="266"/>
      <c r="G5962" s="261" t="s">
        <v>26271</v>
      </c>
      <c r="H5962" s="262" t="s">
        <v>12259</v>
      </c>
      <c r="I5962" s="263" t="s">
        <v>945</v>
      </c>
      <c r="J5962" s="264" t="s">
        <v>13574</v>
      </c>
      <c r="K5962" s="264" t="s">
        <v>11172</v>
      </c>
    </row>
    <row r="5963" spans="1:11" ht="12.75" x14ac:dyDescent="0.2">
      <c r="A5963" s="261">
        <v>88277</v>
      </c>
      <c r="B5963" s="262" t="s">
        <v>12261</v>
      </c>
      <c r="C5963" s="263" t="s">
        <v>945</v>
      </c>
      <c r="D5963" s="264" t="s">
        <v>14308</v>
      </c>
      <c r="F5963" s="266"/>
      <c r="G5963" s="261" t="s">
        <v>26272</v>
      </c>
      <c r="H5963" s="262" t="s">
        <v>12261</v>
      </c>
      <c r="I5963" s="263" t="s">
        <v>945</v>
      </c>
      <c r="J5963" s="264" t="s">
        <v>14308</v>
      </c>
      <c r="K5963" s="264" t="s">
        <v>14608</v>
      </c>
    </row>
    <row r="5964" spans="1:11" ht="12.75" x14ac:dyDescent="0.2">
      <c r="A5964" s="261">
        <v>88278</v>
      </c>
      <c r="B5964" s="262" t="s">
        <v>12262</v>
      </c>
      <c r="C5964" s="263" t="s">
        <v>945</v>
      </c>
      <c r="D5964" s="264" t="s">
        <v>20532</v>
      </c>
      <c r="F5964" s="266"/>
      <c r="G5964" s="261" t="s">
        <v>26273</v>
      </c>
      <c r="H5964" s="262" t="s">
        <v>12262</v>
      </c>
      <c r="I5964" s="263" t="s">
        <v>945</v>
      </c>
      <c r="J5964" s="264" t="s">
        <v>20532</v>
      </c>
      <c r="K5964" s="264" t="s">
        <v>7612</v>
      </c>
    </row>
    <row r="5965" spans="1:11" ht="12.75" x14ac:dyDescent="0.2">
      <c r="A5965" s="261">
        <v>88279</v>
      </c>
      <c r="B5965" s="262" t="s">
        <v>12263</v>
      </c>
      <c r="C5965" s="263" t="s">
        <v>945</v>
      </c>
      <c r="D5965" s="264" t="s">
        <v>13727</v>
      </c>
      <c r="F5965" s="266"/>
      <c r="G5965" s="261" t="s">
        <v>26274</v>
      </c>
      <c r="H5965" s="262" t="s">
        <v>12263</v>
      </c>
      <c r="I5965" s="263" t="s">
        <v>945</v>
      </c>
      <c r="J5965" s="264" t="s">
        <v>13727</v>
      </c>
      <c r="K5965" s="264" t="s">
        <v>15037</v>
      </c>
    </row>
    <row r="5966" spans="1:11" ht="12.75" x14ac:dyDescent="0.2">
      <c r="A5966" s="261">
        <v>88281</v>
      </c>
      <c r="B5966" s="262" t="s">
        <v>12264</v>
      </c>
      <c r="C5966" s="263" t="s">
        <v>945</v>
      </c>
      <c r="D5966" s="264" t="s">
        <v>12265</v>
      </c>
      <c r="F5966" s="266"/>
      <c r="G5966" s="261" t="s">
        <v>26275</v>
      </c>
      <c r="H5966" s="262" t="s">
        <v>12264</v>
      </c>
      <c r="I5966" s="263" t="s">
        <v>945</v>
      </c>
      <c r="J5966" s="264" t="s">
        <v>12265</v>
      </c>
      <c r="K5966" s="264" t="s">
        <v>12944</v>
      </c>
    </row>
    <row r="5967" spans="1:11" ht="12.75" x14ac:dyDescent="0.2">
      <c r="A5967" s="261">
        <v>88282</v>
      </c>
      <c r="B5967" s="262" t="s">
        <v>12266</v>
      </c>
      <c r="C5967" s="263" t="s">
        <v>945</v>
      </c>
      <c r="D5967" s="264" t="s">
        <v>12265</v>
      </c>
      <c r="F5967" s="266"/>
      <c r="G5967" s="261" t="s">
        <v>26276</v>
      </c>
      <c r="H5967" s="262" t="s">
        <v>12266</v>
      </c>
      <c r="I5967" s="263" t="s">
        <v>945</v>
      </c>
      <c r="J5967" s="264" t="s">
        <v>12265</v>
      </c>
      <c r="K5967" s="264" t="s">
        <v>12944</v>
      </c>
    </row>
    <row r="5968" spans="1:11" ht="12.75" x14ac:dyDescent="0.2">
      <c r="A5968" s="261">
        <v>88283</v>
      </c>
      <c r="B5968" s="262" t="s">
        <v>12267</v>
      </c>
      <c r="C5968" s="263" t="s">
        <v>945</v>
      </c>
      <c r="D5968" s="264" t="s">
        <v>12265</v>
      </c>
      <c r="F5968" s="266"/>
      <c r="G5968" s="261" t="s">
        <v>26277</v>
      </c>
      <c r="H5968" s="262" t="s">
        <v>12267</v>
      </c>
      <c r="I5968" s="263" t="s">
        <v>945</v>
      </c>
      <c r="J5968" s="264" t="s">
        <v>12265</v>
      </c>
      <c r="K5968" s="264" t="s">
        <v>12944</v>
      </c>
    </row>
    <row r="5969" spans="1:11" ht="12.75" x14ac:dyDescent="0.2">
      <c r="A5969" s="261">
        <v>88284</v>
      </c>
      <c r="B5969" s="262" t="s">
        <v>12268</v>
      </c>
      <c r="C5969" s="263" t="s">
        <v>945</v>
      </c>
      <c r="D5969" s="264" t="s">
        <v>11337</v>
      </c>
      <c r="F5969" s="266"/>
      <c r="G5969" s="261" t="s">
        <v>26278</v>
      </c>
      <c r="H5969" s="262" t="s">
        <v>12268</v>
      </c>
      <c r="I5969" s="263" t="s">
        <v>945</v>
      </c>
      <c r="J5969" s="264" t="s">
        <v>11337</v>
      </c>
      <c r="K5969" s="264" t="s">
        <v>13844</v>
      </c>
    </row>
    <row r="5970" spans="1:11" ht="12.75" x14ac:dyDescent="0.2">
      <c r="A5970" s="261">
        <v>88285</v>
      </c>
      <c r="B5970" s="262" t="s">
        <v>12269</v>
      </c>
      <c r="C5970" s="263" t="s">
        <v>945</v>
      </c>
      <c r="D5970" s="264" t="s">
        <v>12265</v>
      </c>
      <c r="F5970" s="266"/>
      <c r="G5970" s="261" t="s">
        <v>26279</v>
      </c>
      <c r="H5970" s="262" t="s">
        <v>12269</v>
      </c>
      <c r="I5970" s="263" t="s">
        <v>945</v>
      </c>
      <c r="J5970" s="264" t="s">
        <v>12265</v>
      </c>
      <c r="K5970" s="264" t="s">
        <v>12944</v>
      </c>
    </row>
    <row r="5971" spans="1:11" ht="12.75" x14ac:dyDescent="0.2">
      <c r="A5971" s="261">
        <v>88286</v>
      </c>
      <c r="B5971" s="262" t="s">
        <v>12270</v>
      </c>
      <c r="C5971" s="263" t="s">
        <v>945</v>
      </c>
      <c r="D5971" s="264" t="s">
        <v>4956</v>
      </c>
      <c r="F5971" s="266"/>
      <c r="G5971" s="261" t="s">
        <v>26280</v>
      </c>
      <c r="H5971" s="262" t="s">
        <v>12270</v>
      </c>
      <c r="I5971" s="263" t="s">
        <v>945</v>
      </c>
      <c r="J5971" s="264" t="s">
        <v>4956</v>
      </c>
      <c r="K5971" s="264" t="s">
        <v>8848</v>
      </c>
    </row>
    <row r="5972" spans="1:11" ht="12.75" x14ac:dyDescent="0.2">
      <c r="A5972" s="261">
        <v>88288</v>
      </c>
      <c r="B5972" s="262" t="s">
        <v>12271</v>
      </c>
      <c r="C5972" s="263" t="s">
        <v>945</v>
      </c>
      <c r="D5972" s="264" t="s">
        <v>9573</v>
      </c>
      <c r="F5972" s="266"/>
      <c r="G5972" s="261" t="s">
        <v>26281</v>
      </c>
      <c r="H5972" s="262" t="s">
        <v>12271</v>
      </c>
      <c r="I5972" s="263" t="s">
        <v>945</v>
      </c>
      <c r="J5972" s="264" t="s">
        <v>9573</v>
      </c>
      <c r="K5972" s="264" t="s">
        <v>24706</v>
      </c>
    </row>
    <row r="5973" spans="1:11" ht="12.75" x14ac:dyDescent="0.2">
      <c r="A5973" s="261">
        <v>88290</v>
      </c>
      <c r="B5973" s="262" t="s">
        <v>12272</v>
      </c>
      <c r="C5973" s="263" t="s">
        <v>945</v>
      </c>
      <c r="D5973" s="264" t="s">
        <v>7335</v>
      </c>
      <c r="F5973" s="266"/>
      <c r="G5973" s="261" t="s">
        <v>26282</v>
      </c>
      <c r="H5973" s="262" t="s">
        <v>12272</v>
      </c>
      <c r="I5973" s="263" t="s">
        <v>945</v>
      </c>
      <c r="J5973" s="264" t="s">
        <v>7335</v>
      </c>
      <c r="K5973" s="264" t="s">
        <v>13049</v>
      </c>
    </row>
    <row r="5974" spans="1:11" ht="12.75" x14ac:dyDescent="0.2">
      <c r="A5974" s="261">
        <v>88291</v>
      </c>
      <c r="B5974" s="262" t="s">
        <v>12274</v>
      </c>
      <c r="C5974" s="263" t="s">
        <v>945</v>
      </c>
      <c r="D5974" s="264" t="s">
        <v>21902</v>
      </c>
      <c r="F5974" s="266"/>
      <c r="G5974" s="267" t="s">
        <v>26283</v>
      </c>
      <c r="H5974" s="262" t="s">
        <v>12274</v>
      </c>
      <c r="I5974" s="263" t="s">
        <v>945</v>
      </c>
      <c r="J5974" s="264" t="s">
        <v>21902</v>
      </c>
      <c r="K5974" s="264" t="s">
        <v>7998</v>
      </c>
    </row>
    <row r="5975" spans="1:11" ht="12.75" x14ac:dyDescent="0.2">
      <c r="A5975" s="261">
        <v>88292</v>
      </c>
      <c r="B5975" s="262" t="s">
        <v>12275</v>
      </c>
      <c r="C5975" s="263" t="s">
        <v>945</v>
      </c>
      <c r="D5975" s="264" t="s">
        <v>8726</v>
      </c>
      <c r="F5975" s="266"/>
      <c r="G5975" s="267" t="s">
        <v>26284</v>
      </c>
      <c r="H5975" s="262" t="s">
        <v>12275</v>
      </c>
      <c r="I5975" s="263" t="s">
        <v>945</v>
      </c>
      <c r="J5975" s="264" t="s">
        <v>8726</v>
      </c>
      <c r="K5975" s="264" t="s">
        <v>12664</v>
      </c>
    </row>
    <row r="5976" spans="1:11" ht="12.75" x14ac:dyDescent="0.2">
      <c r="A5976" s="261">
        <v>88293</v>
      </c>
      <c r="B5976" s="262" t="s">
        <v>12276</v>
      </c>
      <c r="C5976" s="263" t="s">
        <v>945</v>
      </c>
      <c r="D5976" s="264" t="s">
        <v>26285</v>
      </c>
      <c r="F5976" s="266"/>
      <c r="G5976" s="267" t="s">
        <v>26286</v>
      </c>
      <c r="H5976" s="262" t="s">
        <v>12276</v>
      </c>
      <c r="I5976" s="263" t="s">
        <v>945</v>
      </c>
      <c r="J5976" s="264" t="s">
        <v>26285</v>
      </c>
      <c r="K5976" s="264" t="s">
        <v>9169</v>
      </c>
    </row>
    <row r="5977" spans="1:11" ht="12.75" x14ac:dyDescent="0.2">
      <c r="A5977" s="261">
        <v>88294</v>
      </c>
      <c r="B5977" s="262" t="s">
        <v>12278</v>
      </c>
      <c r="C5977" s="263" t="s">
        <v>945</v>
      </c>
      <c r="D5977" s="264" t="s">
        <v>22293</v>
      </c>
      <c r="F5977" s="266"/>
      <c r="G5977" s="267" t="s">
        <v>26287</v>
      </c>
      <c r="H5977" s="262" t="s">
        <v>12278</v>
      </c>
      <c r="I5977" s="263" t="s">
        <v>945</v>
      </c>
      <c r="J5977" s="264" t="s">
        <v>22293</v>
      </c>
      <c r="K5977" s="264" t="s">
        <v>25015</v>
      </c>
    </row>
    <row r="5978" spans="1:11" ht="12.75" x14ac:dyDescent="0.2">
      <c r="A5978" s="261">
        <v>88295</v>
      </c>
      <c r="B5978" s="262" t="s">
        <v>12280</v>
      </c>
      <c r="C5978" s="263" t="s">
        <v>945</v>
      </c>
      <c r="D5978" s="264" t="s">
        <v>12989</v>
      </c>
      <c r="F5978" s="266"/>
      <c r="G5978" s="267" t="s">
        <v>26288</v>
      </c>
      <c r="H5978" s="262" t="s">
        <v>12280</v>
      </c>
      <c r="I5978" s="263" t="s">
        <v>945</v>
      </c>
      <c r="J5978" s="264" t="s">
        <v>12989</v>
      </c>
      <c r="K5978" s="264" t="s">
        <v>13277</v>
      </c>
    </row>
    <row r="5979" spans="1:11" ht="12.75" x14ac:dyDescent="0.2">
      <c r="A5979" s="261">
        <v>88296</v>
      </c>
      <c r="B5979" s="262" t="s">
        <v>12282</v>
      </c>
      <c r="C5979" s="263" t="s">
        <v>945</v>
      </c>
      <c r="D5979" s="264" t="s">
        <v>11349</v>
      </c>
      <c r="F5979" s="266"/>
      <c r="G5979" s="267" t="s">
        <v>26289</v>
      </c>
      <c r="H5979" s="262" t="s">
        <v>12282</v>
      </c>
      <c r="I5979" s="263" t="s">
        <v>945</v>
      </c>
      <c r="J5979" s="264" t="s">
        <v>11349</v>
      </c>
      <c r="K5979" s="264" t="s">
        <v>18690</v>
      </c>
    </row>
    <row r="5980" spans="1:11" ht="12.75" x14ac:dyDescent="0.2">
      <c r="A5980" s="261">
        <v>88297</v>
      </c>
      <c r="B5980" s="262" t="s">
        <v>12284</v>
      </c>
      <c r="C5980" s="263" t="s">
        <v>945</v>
      </c>
      <c r="D5980" s="264" t="s">
        <v>13755</v>
      </c>
      <c r="F5980" s="266"/>
      <c r="G5980" s="267" t="s">
        <v>26290</v>
      </c>
      <c r="H5980" s="262" t="s">
        <v>12284</v>
      </c>
      <c r="I5980" s="263" t="s">
        <v>945</v>
      </c>
      <c r="J5980" s="264" t="s">
        <v>13755</v>
      </c>
      <c r="K5980" s="264" t="s">
        <v>14366</v>
      </c>
    </row>
    <row r="5981" spans="1:11" ht="12.75" x14ac:dyDescent="0.2">
      <c r="A5981" s="261">
        <v>88298</v>
      </c>
      <c r="B5981" s="262" t="s">
        <v>12286</v>
      </c>
      <c r="C5981" s="263" t="s">
        <v>945</v>
      </c>
      <c r="D5981" s="264" t="s">
        <v>13873</v>
      </c>
      <c r="F5981" s="266"/>
      <c r="G5981" s="267" t="s">
        <v>26291</v>
      </c>
      <c r="H5981" s="262" t="s">
        <v>12286</v>
      </c>
      <c r="I5981" s="263" t="s">
        <v>945</v>
      </c>
      <c r="J5981" s="264" t="s">
        <v>13873</v>
      </c>
      <c r="K5981" s="264" t="s">
        <v>5056</v>
      </c>
    </row>
    <row r="5982" spans="1:11" ht="12.75" x14ac:dyDescent="0.2">
      <c r="A5982" s="261">
        <v>88299</v>
      </c>
      <c r="B5982" s="262" t="s">
        <v>12287</v>
      </c>
      <c r="C5982" s="263" t="s">
        <v>945</v>
      </c>
      <c r="D5982" s="264" t="s">
        <v>13629</v>
      </c>
      <c r="F5982" s="266"/>
      <c r="G5982" s="267" t="s">
        <v>26292</v>
      </c>
      <c r="H5982" s="262" t="s">
        <v>12287</v>
      </c>
      <c r="I5982" s="263" t="s">
        <v>945</v>
      </c>
      <c r="J5982" s="264" t="s">
        <v>13629</v>
      </c>
      <c r="K5982" s="264" t="s">
        <v>26293</v>
      </c>
    </row>
    <row r="5983" spans="1:11" ht="12.75" x14ac:dyDescent="0.2">
      <c r="A5983" s="261">
        <v>88300</v>
      </c>
      <c r="B5983" s="262" t="s">
        <v>12288</v>
      </c>
      <c r="C5983" s="263" t="s">
        <v>945</v>
      </c>
      <c r="D5983" s="264" t="s">
        <v>13629</v>
      </c>
      <c r="F5983" s="266"/>
      <c r="G5983" s="261" t="s">
        <v>26294</v>
      </c>
      <c r="H5983" s="262" t="s">
        <v>12288</v>
      </c>
      <c r="I5983" s="263" t="s">
        <v>945</v>
      </c>
      <c r="J5983" s="264" t="s">
        <v>13629</v>
      </c>
      <c r="K5983" s="264" t="s">
        <v>26293</v>
      </c>
    </row>
    <row r="5984" spans="1:11" ht="12.75" x14ac:dyDescent="0.2">
      <c r="A5984" s="261">
        <v>88301</v>
      </c>
      <c r="B5984" s="262" t="s">
        <v>12289</v>
      </c>
      <c r="C5984" s="263" t="s">
        <v>945</v>
      </c>
      <c r="D5984" s="264" t="s">
        <v>8964</v>
      </c>
      <c r="F5984" s="266"/>
      <c r="G5984" s="267" t="s">
        <v>26295</v>
      </c>
      <c r="H5984" s="262" t="s">
        <v>12289</v>
      </c>
      <c r="I5984" s="263" t="s">
        <v>945</v>
      </c>
      <c r="J5984" s="264" t="s">
        <v>8964</v>
      </c>
      <c r="K5984" s="264" t="s">
        <v>20537</v>
      </c>
    </row>
    <row r="5985" spans="1:11" ht="12.75" x14ac:dyDescent="0.2">
      <c r="A5985" s="261">
        <v>88302</v>
      </c>
      <c r="B5985" s="262" t="s">
        <v>12290</v>
      </c>
      <c r="C5985" s="263" t="s">
        <v>945</v>
      </c>
      <c r="D5985" s="264" t="s">
        <v>26285</v>
      </c>
      <c r="F5985" s="266"/>
      <c r="G5985" s="267" t="s">
        <v>26296</v>
      </c>
      <c r="H5985" s="262" t="s">
        <v>12290</v>
      </c>
      <c r="I5985" s="263" t="s">
        <v>945</v>
      </c>
      <c r="J5985" s="264" t="s">
        <v>26285</v>
      </c>
      <c r="K5985" s="264" t="s">
        <v>9169</v>
      </c>
    </row>
    <row r="5986" spans="1:11" ht="12.75" x14ac:dyDescent="0.2">
      <c r="A5986" s="261">
        <v>88303</v>
      </c>
      <c r="B5986" s="262" t="s">
        <v>12291</v>
      </c>
      <c r="C5986" s="263" t="s">
        <v>945</v>
      </c>
      <c r="D5986" s="264" t="s">
        <v>11370</v>
      </c>
      <c r="F5986" s="266"/>
      <c r="G5986" s="261" t="s">
        <v>26297</v>
      </c>
      <c r="H5986" s="262" t="s">
        <v>12291</v>
      </c>
      <c r="I5986" s="263" t="s">
        <v>945</v>
      </c>
      <c r="J5986" s="264" t="s">
        <v>11370</v>
      </c>
      <c r="K5986" s="264" t="s">
        <v>6551</v>
      </c>
    </row>
    <row r="5987" spans="1:11" ht="12.75" x14ac:dyDescent="0.2">
      <c r="A5987" s="261">
        <v>88304</v>
      </c>
      <c r="B5987" s="262" t="s">
        <v>12292</v>
      </c>
      <c r="C5987" s="263" t="s">
        <v>945</v>
      </c>
      <c r="D5987" s="264" t="s">
        <v>7335</v>
      </c>
      <c r="F5987" s="266"/>
      <c r="G5987" s="267" t="s">
        <v>26298</v>
      </c>
      <c r="H5987" s="262" t="s">
        <v>12292</v>
      </c>
      <c r="I5987" s="263" t="s">
        <v>945</v>
      </c>
      <c r="J5987" s="264" t="s">
        <v>7335</v>
      </c>
      <c r="K5987" s="264" t="s">
        <v>13049</v>
      </c>
    </row>
    <row r="5988" spans="1:11" ht="12.75" x14ac:dyDescent="0.2">
      <c r="A5988" s="261">
        <v>88306</v>
      </c>
      <c r="B5988" s="262" t="s">
        <v>12293</v>
      </c>
      <c r="C5988" s="263" t="s">
        <v>945</v>
      </c>
      <c r="D5988" s="264" t="s">
        <v>6816</v>
      </c>
      <c r="F5988" s="266"/>
      <c r="G5988" s="267" t="s">
        <v>26299</v>
      </c>
      <c r="H5988" s="262" t="s">
        <v>12293</v>
      </c>
      <c r="I5988" s="263" t="s">
        <v>945</v>
      </c>
      <c r="J5988" s="264" t="s">
        <v>6816</v>
      </c>
      <c r="K5988" s="264" t="s">
        <v>19908</v>
      </c>
    </row>
    <row r="5989" spans="1:11" ht="12.75" x14ac:dyDescent="0.2">
      <c r="A5989" s="261">
        <v>88307</v>
      </c>
      <c r="B5989" s="262" t="s">
        <v>12294</v>
      </c>
      <c r="C5989" s="263" t="s">
        <v>945</v>
      </c>
      <c r="D5989" s="264" t="s">
        <v>4759</v>
      </c>
      <c r="F5989" s="266"/>
      <c r="G5989" s="267" t="s">
        <v>26300</v>
      </c>
      <c r="H5989" s="262" t="s">
        <v>12294</v>
      </c>
      <c r="I5989" s="263" t="s">
        <v>945</v>
      </c>
      <c r="J5989" s="264" t="s">
        <v>4759</v>
      </c>
      <c r="K5989" s="264" t="s">
        <v>14171</v>
      </c>
    </row>
    <row r="5990" spans="1:11" ht="12.75" x14ac:dyDescent="0.2">
      <c r="A5990" s="261">
        <v>88308</v>
      </c>
      <c r="B5990" s="262" t="s">
        <v>12295</v>
      </c>
      <c r="C5990" s="263" t="s">
        <v>945</v>
      </c>
      <c r="D5990" s="264" t="s">
        <v>9619</v>
      </c>
      <c r="F5990" s="266"/>
      <c r="G5990" s="267" t="s">
        <v>26301</v>
      </c>
      <c r="H5990" s="262" t="s">
        <v>12295</v>
      </c>
      <c r="I5990" s="263" t="s">
        <v>945</v>
      </c>
      <c r="J5990" s="264" t="s">
        <v>9619</v>
      </c>
      <c r="K5990" s="264" t="s">
        <v>14756</v>
      </c>
    </row>
    <row r="5991" spans="1:11" ht="12.75" x14ac:dyDescent="0.2">
      <c r="A5991" s="261">
        <v>88309</v>
      </c>
      <c r="B5991" s="262" t="s">
        <v>12296</v>
      </c>
      <c r="C5991" s="263" t="s">
        <v>945</v>
      </c>
      <c r="D5991" s="264" t="s">
        <v>14293</v>
      </c>
      <c r="F5991" s="266"/>
      <c r="G5991" s="261" t="s">
        <v>26302</v>
      </c>
      <c r="H5991" s="262" t="s">
        <v>12296</v>
      </c>
      <c r="I5991" s="263" t="s">
        <v>945</v>
      </c>
      <c r="J5991" s="264" t="s">
        <v>14293</v>
      </c>
      <c r="K5991" s="264" t="s">
        <v>23177</v>
      </c>
    </row>
    <row r="5992" spans="1:11" ht="12.75" x14ac:dyDescent="0.2">
      <c r="A5992" s="261">
        <v>88310</v>
      </c>
      <c r="B5992" s="262" t="s">
        <v>12297</v>
      </c>
      <c r="C5992" s="263" t="s">
        <v>945</v>
      </c>
      <c r="D5992" s="264" t="s">
        <v>9757</v>
      </c>
      <c r="F5992" s="266"/>
      <c r="G5992" s="267" t="s">
        <v>26303</v>
      </c>
      <c r="H5992" s="262" t="s">
        <v>12297</v>
      </c>
      <c r="I5992" s="263" t="s">
        <v>945</v>
      </c>
      <c r="J5992" s="264" t="s">
        <v>9757</v>
      </c>
      <c r="K5992" s="264" t="s">
        <v>6959</v>
      </c>
    </row>
    <row r="5993" spans="1:11" ht="12.75" x14ac:dyDescent="0.2">
      <c r="A5993" s="261">
        <v>88311</v>
      </c>
      <c r="B5993" s="262" t="s">
        <v>12298</v>
      </c>
      <c r="C5993" s="263" t="s">
        <v>945</v>
      </c>
      <c r="D5993" s="264" t="s">
        <v>26266</v>
      </c>
      <c r="F5993" s="266"/>
      <c r="G5993" s="261" t="s">
        <v>26304</v>
      </c>
      <c r="H5993" s="262" t="s">
        <v>12298</v>
      </c>
      <c r="I5993" s="263" t="s">
        <v>945</v>
      </c>
      <c r="J5993" s="264" t="s">
        <v>26266</v>
      </c>
      <c r="K5993" s="264" t="s">
        <v>13662</v>
      </c>
    </row>
    <row r="5994" spans="1:11" ht="12.75" x14ac:dyDescent="0.2">
      <c r="A5994" s="261">
        <v>88312</v>
      </c>
      <c r="B5994" s="262" t="s">
        <v>12299</v>
      </c>
      <c r="C5994" s="263" t="s">
        <v>945</v>
      </c>
      <c r="D5994" s="264" t="s">
        <v>9056</v>
      </c>
      <c r="F5994" s="266"/>
      <c r="G5994" s="261" t="s">
        <v>26305</v>
      </c>
      <c r="H5994" s="262" t="s">
        <v>12299</v>
      </c>
      <c r="I5994" s="263" t="s">
        <v>945</v>
      </c>
      <c r="J5994" s="264" t="s">
        <v>9056</v>
      </c>
      <c r="K5994" s="264" t="s">
        <v>15066</v>
      </c>
    </row>
    <row r="5995" spans="1:11" ht="12.75" x14ac:dyDescent="0.2">
      <c r="A5995" s="261">
        <v>88313</v>
      </c>
      <c r="B5995" s="262" t="s">
        <v>12300</v>
      </c>
      <c r="C5995" s="263" t="s">
        <v>945</v>
      </c>
      <c r="D5995" s="264" t="s">
        <v>14675</v>
      </c>
      <c r="F5995" s="266"/>
      <c r="G5995" s="261" t="s">
        <v>26306</v>
      </c>
      <c r="H5995" s="262" t="s">
        <v>12300</v>
      </c>
      <c r="I5995" s="263" t="s">
        <v>945</v>
      </c>
      <c r="J5995" s="264" t="s">
        <v>14675</v>
      </c>
      <c r="K5995" s="264" t="s">
        <v>13928</v>
      </c>
    </row>
    <row r="5996" spans="1:11" ht="12.75" x14ac:dyDescent="0.2">
      <c r="A5996" s="261">
        <v>88314</v>
      </c>
      <c r="B5996" s="262" t="s">
        <v>12302</v>
      </c>
      <c r="C5996" s="263" t="s">
        <v>945</v>
      </c>
      <c r="D5996" s="264" t="s">
        <v>14090</v>
      </c>
      <c r="F5996" s="266"/>
      <c r="G5996" s="261" t="s">
        <v>26307</v>
      </c>
      <c r="H5996" s="262" t="s">
        <v>12302</v>
      </c>
      <c r="I5996" s="263" t="s">
        <v>945</v>
      </c>
      <c r="J5996" s="264" t="s">
        <v>14090</v>
      </c>
      <c r="K5996" s="264" t="s">
        <v>26222</v>
      </c>
    </row>
    <row r="5997" spans="1:11" ht="12.75" x14ac:dyDescent="0.2">
      <c r="A5997" s="261">
        <v>88315</v>
      </c>
      <c r="B5997" s="262" t="s">
        <v>12304</v>
      </c>
      <c r="C5997" s="263" t="s">
        <v>945</v>
      </c>
      <c r="D5997" s="264" t="s">
        <v>22657</v>
      </c>
      <c r="F5997" s="266"/>
      <c r="G5997" s="261" t="s">
        <v>26308</v>
      </c>
      <c r="H5997" s="262" t="s">
        <v>12304</v>
      </c>
      <c r="I5997" s="263" t="s">
        <v>945</v>
      </c>
      <c r="J5997" s="264" t="s">
        <v>22657</v>
      </c>
      <c r="K5997" s="264" t="s">
        <v>14381</v>
      </c>
    </row>
    <row r="5998" spans="1:11" ht="12.75" x14ac:dyDescent="0.2">
      <c r="A5998" s="261">
        <v>88316</v>
      </c>
      <c r="B5998" s="262" t="s">
        <v>12306</v>
      </c>
      <c r="C5998" s="263" t="s">
        <v>945</v>
      </c>
      <c r="D5998" s="264" t="s">
        <v>13058</v>
      </c>
      <c r="F5998" s="266"/>
      <c r="G5998" s="261" t="s">
        <v>26309</v>
      </c>
      <c r="H5998" s="262" t="s">
        <v>12306</v>
      </c>
      <c r="I5998" s="263" t="s">
        <v>945</v>
      </c>
      <c r="J5998" s="264" t="s">
        <v>13058</v>
      </c>
      <c r="K5998" s="264" t="s">
        <v>12730</v>
      </c>
    </row>
    <row r="5999" spans="1:11" ht="12.75" x14ac:dyDescent="0.2">
      <c r="A5999" s="261">
        <v>88317</v>
      </c>
      <c r="B5999" s="262" t="s">
        <v>12307</v>
      </c>
      <c r="C5999" s="263" t="s">
        <v>945</v>
      </c>
      <c r="D5999" s="264" t="s">
        <v>10379</v>
      </c>
      <c r="F5999" s="266"/>
      <c r="G5999" s="261" t="s">
        <v>26310</v>
      </c>
      <c r="H5999" s="262" t="s">
        <v>12307</v>
      </c>
      <c r="I5999" s="263" t="s">
        <v>945</v>
      </c>
      <c r="J5999" s="264" t="s">
        <v>10379</v>
      </c>
      <c r="K5999" s="264" t="s">
        <v>11314</v>
      </c>
    </row>
    <row r="6000" spans="1:11" ht="12.75" x14ac:dyDescent="0.2">
      <c r="A6000" s="261">
        <v>88318</v>
      </c>
      <c r="B6000" s="262" t="s">
        <v>12308</v>
      </c>
      <c r="C6000" s="263" t="s">
        <v>945</v>
      </c>
      <c r="D6000" s="264" t="s">
        <v>12789</v>
      </c>
      <c r="F6000" s="266"/>
      <c r="G6000" s="261" t="s">
        <v>26311</v>
      </c>
      <c r="H6000" s="262" t="s">
        <v>12308</v>
      </c>
      <c r="I6000" s="263" t="s">
        <v>945</v>
      </c>
      <c r="J6000" s="264" t="s">
        <v>12789</v>
      </c>
      <c r="K6000" s="264" t="s">
        <v>15148</v>
      </c>
    </row>
    <row r="6001" spans="1:11" ht="12.75" x14ac:dyDescent="0.2">
      <c r="A6001" s="261">
        <v>88320</v>
      </c>
      <c r="B6001" s="262" t="s">
        <v>12309</v>
      </c>
      <c r="C6001" s="263" t="s">
        <v>945</v>
      </c>
      <c r="D6001" s="264" t="s">
        <v>6982</v>
      </c>
      <c r="F6001" s="266"/>
      <c r="G6001" s="261" t="s">
        <v>26312</v>
      </c>
      <c r="H6001" s="262" t="s">
        <v>12309</v>
      </c>
      <c r="I6001" s="263" t="s">
        <v>945</v>
      </c>
      <c r="J6001" s="264" t="s">
        <v>6982</v>
      </c>
      <c r="K6001" s="264" t="s">
        <v>11022</v>
      </c>
    </row>
    <row r="6002" spans="1:11" ht="12.75" x14ac:dyDescent="0.2">
      <c r="A6002" s="261">
        <v>88321</v>
      </c>
      <c r="B6002" s="262" t="s">
        <v>12310</v>
      </c>
      <c r="C6002" s="263" t="s">
        <v>945</v>
      </c>
      <c r="D6002" s="264" t="s">
        <v>26313</v>
      </c>
      <c r="F6002" s="266"/>
      <c r="G6002" s="261" t="s">
        <v>26314</v>
      </c>
      <c r="H6002" s="262" t="s">
        <v>12310</v>
      </c>
      <c r="I6002" s="263" t="s">
        <v>945</v>
      </c>
      <c r="J6002" s="264" t="s">
        <v>26313</v>
      </c>
      <c r="K6002" s="264" t="s">
        <v>21672</v>
      </c>
    </row>
    <row r="6003" spans="1:11" ht="12.75" x14ac:dyDescent="0.2">
      <c r="A6003" s="261">
        <v>88322</v>
      </c>
      <c r="B6003" s="262" t="s">
        <v>12311</v>
      </c>
      <c r="C6003" s="263" t="s">
        <v>945</v>
      </c>
      <c r="D6003" s="264" t="s">
        <v>26315</v>
      </c>
      <c r="F6003" s="266"/>
      <c r="G6003" s="261" t="s">
        <v>26316</v>
      </c>
      <c r="H6003" s="262" t="s">
        <v>12311</v>
      </c>
      <c r="I6003" s="263" t="s">
        <v>945</v>
      </c>
      <c r="J6003" s="264" t="s">
        <v>26315</v>
      </c>
      <c r="K6003" s="264" t="s">
        <v>14236</v>
      </c>
    </row>
    <row r="6004" spans="1:11" ht="12.75" x14ac:dyDescent="0.2">
      <c r="A6004" s="261">
        <v>88323</v>
      </c>
      <c r="B6004" s="262" t="s">
        <v>12312</v>
      </c>
      <c r="C6004" s="263" t="s">
        <v>945</v>
      </c>
      <c r="D6004" s="264" t="s">
        <v>15213</v>
      </c>
      <c r="F6004" s="266"/>
      <c r="G6004" s="261" t="s">
        <v>26317</v>
      </c>
      <c r="H6004" s="262" t="s">
        <v>12312</v>
      </c>
      <c r="I6004" s="263" t="s">
        <v>945</v>
      </c>
      <c r="J6004" s="264" t="s">
        <v>15213</v>
      </c>
      <c r="K6004" s="264" t="s">
        <v>22094</v>
      </c>
    </row>
    <row r="6005" spans="1:11" ht="12.75" x14ac:dyDescent="0.2">
      <c r="A6005" s="261">
        <v>88324</v>
      </c>
      <c r="B6005" s="262" t="s">
        <v>12314</v>
      </c>
      <c r="C6005" s="263" t="s">
        <v>945</v>
      </c>
      <c r="D6005" s="264" t="s">
        <v>12747</v>
      </c>
      <c r="F6005" s="266"/>
      <c r="G6005" s="261" t="s">
        <v>26318</v>
      </c>
      <c r="H6005" s="262" t="s">
        <v>12314</v>
      </c>
      <c r="I6005" s="263" t="s">
        <v>945</v>
      </c>
      <c r="J6005" s="264" t="s">
        <v>12747</v>
      </c>
      <c r="K6005" s="264" t="s">
        <v>12857</v>
      </c>
    </row>
    <row r="6006" spans="1:11" ht="12.75" x14ac:dyDescent="0.2">
      <c r="A6006" s="261">
        <v>88325</v>
      </c>
      <c r="B6006" s="262" t="s">
        <v>12316</v>
      </c>
      <c r="C6006" s="263" t="s">
        <v>945</v>
      </c>
      <c r="D6006" s="264" t="s">
        <v>14309</v>
      </c>
      <c r="F6006" s="266"/>
      <c r="G6006" s="261" t="s">
        <v>26319</v>
      </c>
      <c r="H6006" s="262" t="s">
        <v>12316</v>
      </c>
      <c r="I6006" s="263" t="s">
        <v>945</v>
      </c>
      <c r="J6006" s="264" t="s">
        <v>14309</v>
      </c>
      <c r="K6006" s="264" t="s">
        <v>14673</v>
      </c>
    </row>
    <row r="6007" spans="1:11" ht="12.75" x14ac:dyDescent="0.2">
      <c r="A6007" s="261">
        <v>88326</v>
      </c>
      <c r="B6007" s="262" t="s">
        <v>12318</v>
      </c>
      <c r="C6007" s="263" t="s">
        <v>945</v>
      </c>
      <c r="D6007" s="264" t="s">
        <v>11314</v>
      </c>
      <c r="F6007" s="266"/>
      <c r="G6007" s="261" t="s">
        <v>26320</v>
      </c>
      <c r="H6007" s="262" t="s">
        <v>12318</v>
      </c>
      <c r="I6007" s="263" t="s">
        <v>945</v>
      </c>
      <c r="J6007" s="264" t="s">
        <v>11314</v>
      </c>
      <c r="K6007" s="264" t="s">
        <v>12277</v>
      </c>
    </row>
    <row r="6008" spans="1:11" ht="12.75" x14ac:dyDescent="0.2">
      <c r="A6008" s="261">
        <v>88377</v>
      </c>
      <c r="B6008" s="262" t="s">
        <v>12319</v>
      </c>
      <c r="C6008" s="263" t="s">
        <v>945</v>
      </c>
      <c r="D6008" s="264" t="s">
        <v>14739</v>
      </c>
      <c r="F6008" s="266"/>
      <c r="G6008" s="261" t="s">
        <v>26321</v>
      </c>
      <c r="H6008" s="262" t="s">
        <v>12319</v>
      </c>
      <c r="I6008" s="263" t="s">
        <v>945</v>
      </c>
      <c r="J6008" s="264" t="s">
        <v>14739</v>
      </c>
      <c r="K6008" s="264" t="s">
        <v>4759</v>
      </c>
    </row>
    <row r="6009" spans="1:11" ht="12.75" x14ac:dyDescent="0.2">
      <c r="A6009" s="261">
        <v>88441</v>
      </c>
      <c r="B6009" s="262" t="s">
        <v>12320</v>
      </c>
      <c r="C6009" s="263" t="s">
        <v>945</v>
      </c>
      <c r="D6009" s="264" t="s">
        <v>5394</v>
      </c>
      <c r="F6009" s="266"/>
      <c r="G6009" s="261" t="s">
        <v>26322</v>
      </c>
      <c r="H6009" s="262" t="s">
        <v>12320</v>
      </c>
      <c r="I6009" s="263" t="s">
        <v>945</v>
      </c>
      <c r="J6009" s="264" t="s">
        <v>5394</v>
      </c>
      <c r="K6009" s="264" t="s">
        <v>21458</v>
      </c>
    </row>
    <row r="6010" spans="1:11" ht="12.75" x14ac:dyDescent="0.2">
      <c r="A6010" s="261">
        <v>88597</v>
      </c>
      <c r="B6010" s="262" t="s">
        <v>12321</v>
      </c>
      <c r="C6010" s="263" t="s">
        <v>945</v>
      </c>
      <c r="D6010" s="264" t="s">
        <v>12322</v>
      </c>
      <c r="F6010" s="266"/>
      <c r="G6010" s="261" t="s">
        <v>26323</v>
      </c>
      <c r="H6010" s="262" t="s">
        <v>12321</v>
      </c>
      <c r="I6010" s="263" t="s">
        <v>945</v>
      </c>
      <c r="J6010" s="264" t="s">
        <v>12322</v>
      </c>
      <c r="K6010" s="264" t="s">
        <v>14938</v>
      </c>
    </row>
    <row r="6011" spans="1:11" ht="12.75" x14ac:dyDescent="0.2">
      <c r="A6011" s="261">
        <v>90766</v>
      </c>
      <c r="B6011" s="262" t="s">
        <v>12323</v>
      </c>
      <c r="C6011" s="263" t="s">
        <v>945</v>
      </c>
      <c r="D6011" s="264" t="s">
        <v>12324</v>
      </c>
      <c r="F6011" s="266"/>
      <c r="G6011" s="261" t="s">
        <v>26324</v>
      </c>
      <c r="H6011" s="262" t="s">
        <v>12323</v>
      </c>
      <c r="I6011" s="263" t="s">
        <v>945</v>
      </c>
      <c r="J6011" s="264" t="s">
        <v>12324</v>
      </c>
      <c r="K6011" s="264" t="s">
        <v>9280</v>
      </c>
    </row>
    <row r="6012" spans="1:11" ht="12.75" x14ac:dyDescent="0.2">
      <c r="A6012" s="261">
        <v>90767</v>
      </c>
      <c r="B6012" s="262" t="s">
        <v>12325</v>
      </c>
      <c r="C6012" s="263" t="s">
        <v>945</v>
      </c>
      <c r="D6012" s="264" t="s">
        <v>11339</v>
      </c>
      <c r="F6012" s="266"/>
      <c r="G6012" s="261" t="s">
        <v>26325</v>
      </c>
      <c r="H6012" s="262" t="s">
        <v>12325</v>
      </c>
      <c r="I6012" s="263" t="s">
        <v>945</v>
      </c>
      <c r="J6012" s="264" t="s">
        <v>11339</v>
      </c>
      <c r="K6012" s="264" t="s">
        <v>15117</v>
      </c>
    </row>
    <row r="6013" spans="1:11" ht="12.75" x14ac:dyDescent="0.2">
      <c r="A6013" s="261">
        <v>90768</v>
      </c>
      <c r="B6013" s="262" t="s">
        <v>12326</v>
      </c>
      <c r="C6013" s="263" t="s">
        <v>945</v>
      </c>
      <c r="D6013" s="264" t="s">
        <v>10641</v>
      </c>
      <c r="F6013" s="266"/>
      <c r="G6013" s="261" t="s">
        <v>26326</v>
      </c>
      <c r="H6013" s="262" t="s">
        <v>12326</v>
      </c>
      <c r="I6013" s="263" t="s">
        <v>945</v>
      </c>
      <c r="J6013" s="264" t="s">
        <v>10641</v>
      </c>
      <c r="K6013" s="264" t="s">
        <v>14328</v>
      </c>
    </row>
    <row r="6014" spans="1:11" ht="12.75" x14ac:dyDescent="0.2">
      <c r="A6014" s="261">
        <v>90769</v>
      </c>
      <c r="B6014" s="262" t="s">
        <v>12327</v>
      </c>
      <c r="C6014" s="263" t="s">
        <v>945</v>
      </c>
      <c r="D6014" s="264" t="s">
        <v>14680</v>
      </c>
      <c r="F6014" s="266"/>
      <c r="G6014" s="261" t="s">
        <v>26327</v>
      </c>
      <c r="H6014" s="262" t="s">
        <v>12327</v>
      </c>
      <c r="I6014" s="263" t="s">
        <v>945</v>
      </c>
      <c r="J6014" s="264" t="s">
        <v>14680</v>
      </c>
      <c r="K6014" s="264" t="s">
        <v>26328</v>
      </c>
    </row>
    <row r="6015" spans="1:11" ht="12.75" x14ac:dyDescent="0.2">
      <c r="A6015" s="261">
        <v>90770</v>
      </c>
      <c r="B6015" s="262" t="s">
        <v>12329</v>
      </c>
      <c r="C6015" s="263" t="s">
        <v>945</v>
      </c>
      <c r="D6015" s="264" t="s">
        <v>13777</v>
      </c>
      <c r="F6015" s="266"/>
      <c r="G6015" s="261" t="s">
        <v>26329</v>
      </c>
      <c r="H6015" s="262" t="s">
        <v>12329</v>
      </c>
      <c r="I6015" s="263" t="s">
        <v>945</v>
      </c>
      <c r="J6015" s="264" t="s">
        <v>13777</v>
      </c>
      <c r="K6015" s="264" t="s">
        <v>9596</v>
      </c>
    </row>
    <row r="6016" spans="1:11" ht="12.75" x14ac:dyDescent="0.2">
      <c r="A6016" s="261">
        <v>90771</v>
      </c>
      <c r="B6016" s="262" t="s">
        <v>12330</v>
      </c>
      <c r="C6016" s="263" t="s">
        <v>945</v>
      </c>
      <c r="D6016" s="264" t="s">
        <v>12331</v>
      </c>
      <c r="F6016" s="266"/>
      <c r="G6016" s="261" t="s">
        <v>26330</v>
      </c>
      <c r="H6016" s="262" t="s">
        <v>12330</v>
      </c>
      <c r="I6016" s="263" t="s">
        <v>945</v>
      </c>
      <c r="J6016" s="264" t="s">
        <v>12331</v>
      </c>
      <c r="K6016" s="264" t="s">
        <v>11506</v>
      </c>
    </row>
    <row r="6017" spans="1:11" ht="12.75" x14ac:dyDescent="0.2">
      <c r="A6017" s="261">
        <v>90772</v>
      </c>
      <c r="B6017" s="262" t="s">
        <v>12332</v>
      </c>
      <c r="C6017" s="263" t="s">
        <v>945</v>
      </c>
      <c r="D6017" s="264" t="s">
        <v>13952</v>
      </c>
      <c r="F6017" s="266"/>
      <c r="G6017" s="261" t="s">
        <v>26331</v>
      </c>
      <c r="H6017" s="262" t="s">
        <v>12332</v>
      </c>
      <c r="I6017" s="263" t="s">
        <v>945</v>
      </c>
      <c r="J6017" s="264" t="s">
        <v>13952</v>
      </c>
      <c r="K6017" s="264" t="s">
        <v>22213</v>
      </c>
    </row>
    <row r="6018" spans="1:11" ht="12.75" x14ac:dyDescent="0.2">
      <c r="A6018" s="261">
        <v>90773</v>
      </c>
      <c r="B6018" s="262" t="s">
        <v>12333</v>
      </c>
      <c r="C6018" s="263" t="s">
        <v>945</v>
      </c>
      <c r="D6018" s="264" t="s">
        <v>12334</v>
      </c>
      <c r="F6018" s="266"/>
      <c r="G6018" s="261" t="s">
        <v>26332</v>
      </c>
      <c r="H6018" s="262" t="s">
        <v>12333</v>
      </c>
      <c r="I6018" s="263" t="s">
        <v>945</v>
      </c>
      <c r="J6018" s="264" t="s">
        <v>12334</v>
      </c>
      <c r="K6018" s="264" t="s">
        <v>26285</v>
      </c>
    </row>
    <row r="6019" spans="1:11" ht="12.75" x14ac:dyDescent="0.2">
      <c r="A6019" s="261">
        <v>90775</v>
      </c>
      <c r="B6019" s="262" t="s">
        <v>12335</v>
      </c>
      <c r="C6019" s="263" t="s">
        <v>945</v>
      </c>
      <c r="D6019" s="264" t="s">
        <v>7711</v>
      </c>
      <c r="F6019" s="266"/>
      <c r="G6019" s="261" t="s">
        <v>26333</v>
      </c>
      <c r="H6019" s="262" t="s">
        <v>12335</v>
      </c>
      <c r="I6019" s="263" t="s">
        <v>945</v>
      </c>
      <c r="J6019" s="264" t="s">
        <v>7711</v>
      </c>
      <c r="K6019" s="264" t="s">
        <v>13019</v>
      </c>
    </row>
    <row r="6020" spans="1:11" ht="12.75" x14ac:dyDescent="0.2">
      <c r="A6020" s="261">
        <v>90776</v>
      </c>
      <c r="B6020" s="262" t="s">
        <v>12336</v>
      </c>
      <c r="C6020" s="263" t="s">
        <v>945</v>
      </c>
      <c r="D6020" s="264" t="s">
        <v>9501</v>
      </c>
      <c r="F6020" s="266"/>
      <c r="G6020" s="261" t="s">
        <v>26334</v>
      </c>
      <c r="H6020" s="262" t="s">
        <v>12336</v>
      </c>
      <c r="I6020" s="263" t="s">
        <v>945</v>
      </c>
      <c r="J6020" s="264" t="s">
        <v>9501</v>
      </c>
      <c r="K6020" s="264" t="s">
        <v>14513</v>
      </c>
    </row>
    <row r="6021" spans="1:11" ht="12.75" x14ac:dyDescent="0.2">
      <c r="A6021" s="261">
        <v>90777</v>
      </c>
      <c r="B6021" s="262" t="s">
        <v>12337</v>
      </c>
      <c r="C6021" s="263" t="s">
        <v>945</v>
      </c>
      <c r="D6021" s="264" t="s">
        <v>14252</v>
      </c>
      <c r="F6021" s="266"/>
      <c r="G6021" s="261" t="s">
        <v>26335</v>
      </c>
      <c r="H6021" s="262" t="s">
        <v>12337</v>
      </c>
      <c r="I6021" s="263" t="s">
        <v>945</v>
      </c>
      <c r="J6021" s="264" t="s">
        <v>14252</v>
      </c>
      <c r="K6021" s="264" t="s">
        <v>26336</v>
      </c>
    </row>
    <row r="6022" spans="1:11" ht="12.75" x14ac:dyDescent="0.2">
      <c r="A6022" s="261">
        <v>90778</v>
      </c>
      <c r="B6022" s="262" t="s">
        <v>12338</v>
      </c>
      <c r="C6022" s="263" t="s">
        <v>945</v>
      </c>
      <c r="D6022" s="264" t="s">
        <v>14681</v>
      </c>
      <c r="F6022" s="266"/>
      <c r="G6022" s="261" t="s">
        <v>26337</v>
      </c>
      <c r="H6022" s="262" t="s">
        <v>12338</v>
      </c>
      <c r="I6022" s="263" t="s">
        <v>945</v>
      </c>
      <c r="J6022" s="264" t="s">
        <v>14681</v>
      </c>
      <c r="K6022" s="264" t="s">
        <v>26338</v>
      </c>
    </row>
    <row r="6023" spans="1:11" ht="12.75" x14ac:dyDescent="0.2">
      <c r="A6023" s="261">
        <v>90779</v>
      </c>
      <c r="B6023" s="262" t="s">
        <v>12339</v>
      </c>
      <c r="C6023" s="263" t="s">
        <v>945</v>
      </c>
      <c r="D6023" s="264" t="s">
        <v>14682</v>
      </c>
      <c r="F6023" s="266"/>
      <c r="G6023" s="261" t="s">
        <v>26339</v>
      </c>
      <c r="H6023" s="262" t="s">
        <v>12339</v>
      </c>
      <c r="I6023" s="263" t="s">
        <v>945</v>
      </c>
      <c r="J6023" s="264" t="s">
        <v>14682</v>
      </c>
      <c r="K6023" s="264" t="s">
        <v>26340</v>
      </c>
    </row>
    <row r="6024" spans="1:11" ht="12.75" x14ac:dyDescent="0.2">
      <c r="A6024" s="261">
        <v>90780</v>
      </c>
      <c r="B6024" s="262" t="s">
        <v>12340</v>
      </c>
      <c r="C6024" s="263" t="s">
        <v>945</v>
      </c>
      <c r="D6024" s="264" t="s">
        <v>19481</v>
      </c>
      <c r="F6024" s="266"/>
      <c r="G6024" s="261" t="s">
        <v>26341</v>
      </c>
      <c r="H6024" s="262" t="s">
        <v>12340</v>
      </c>
      <c r="I6024" s="263" t="s">
        <v>945</v>
      </c>
      <c r="J6024" s="264" t="s">
        <v>19481</v>
      </c>
      <c r="K6024" s="264" t="s">
        <v>26342</v>
      </c>
    </row>
    <row r="6025" spans="1:11" ht="12.75" x14ac:dyDescent="0.2">
      <c r="A6025" s="261">
        <v>90781</v>
      </c>
      <c r="B6025" s="262" t="s">
        <v>12342</v>
      </c>
      <c r="C6025" s="263" t="s">
        <v>945</v>
      </c>
      <c r="D6025" s="264" t="s">
        <v>8956</v>
      </c>
      <c r="F6025" s="266"/>
      <c r="G6025" s="261" t="s">
        <v>26343</v>
      </c>
      <c r="H6025" s="262" t="s">
        <v>12342</v>
      </c>
      <c r="I6025" s="263" t="s">
        <v>945</v>
      </c>
      <c r="J6025" s="264" t="s">
        <v>8956</v>
      </c>
      <c r="K6025" s="264" t="s">
        <v>26344</v>
      </c>
    </row>
    <row r="6026" spans="1:11" ht="12.75" x14ac:dyDescent="0.2">
      <c r="A6026" s="261">
        <v>91677</v>
      </c>
      <c r="B6026" s="262" t="s">
        <v>12343</v>
      </c>
      <c r="C6026" s="263" t="s">
        <v>945</v>
      </c>
      <c r="D6026" s="264" t="s">
        <v>14683</v>
      </c>
      <c r="F6026" s="266"/>
      <c r="G6026" s="261" t="s">
        <v>26345</v>
      </c>
      <c r="H6026" s="262" t="s">
        <v>12343</v>
      </c>
      <c r="I6026" s="263" t="s">
        <v>945</v>
      </c>
      <c r="J6026" s="264" t="s">
        <v>14683</v>
      </c>
      <c r="K6026" s="264" t="s">
        <v>15214</v>
      </c>
    </row>
    <row r="6027" spans="1:11" ht="12.75" x14ac:dyDescent="0.2">
      <c r="A6027" s="261">
        <v>91678</v>
      </c>
      <c r="B6027" s="262" t="s">
        <v>12344</v>
      </c>
      <c r="C6027" s="263" t="s">
        <v>945</v>
      </c>
      <c r="D6027" s="264" t="s">
        <v>14230</v>
      </c>
      <c r="F6027" s="266"/>
      <c r="G6027" s="261" t="s">
        <v>26346</v>
      </c>
      <c r="H6027" s="262" t="s">
        <v>12344</v>
      </c>
      <c r="I6027" s="263" t="s">
        <v>945</v>
      </c>
      <c r="J6027" s="264" t="s">
        <v>14230</v>
      </c>
      <c r="K6027" s="264" t="s">
        <v>26347</v>
      </c>
    </row>
    <row r="6028" spans="1:11" ht="12.75" x14ac:dyDescent="0.2">
      <c r="A6028" s="261">
        <v>93556</v>
      </c>
      <c r="B6028" s="262" t="s">
        <v>12345</v>
      </c>
      <c r="C6028" s="263" t="s">
        <v>810</v>
      </c>
      <c r="D6028" s="264" t="s">
        <v>26348</v>
      </c>
      <c r="F6028" s="266"/>
      <c r="G6028" s="261" t="s">
        <v>26349</v>
      </c>
      <c r="H6028" s="262" t="s">
        <v>12345</v>
      </c>
      <c r="I6028" s="263" t="s">
        <v>810</v>
      </c>
      <c r="J6028" s="264" t="s">
        <v>26348</v>
      </c>
      <c r="K6028" s="264" t="s">
        <v>26348</v>
      </c>
    </row>
    <row r="6029" spans="1:11" ht="12.75" x14ac:dyDescent="0.2">
      <c r="A6029" s="261">
        <v>93557</v>
      </c>
      <c r="B6029" s="262" t="s">
        <v>12346</v>
      </c>
      <c r="C6029" s="263" t="s">
        <v>810</v>
      </c>
      <c r="D6029" s="264" t="s">
        <v>26350</v>
      </c>
      <c r="F6029" s="266"/>
      <c r="G6029" s="261" t="s">
        <v>26351</v>
      </c>
      <c r="H6029" s="262" t="s">
        <v>12346</v>
      </c>
      <c r="I6029" s="263" t="s">
        <v>810</v>
      </c>
      <c r="J6029" s="264" t="s">
        <v>26350</v>
      </c>
      <c r="K6029" s="264" t="s">
        <v>26350</v>
      </c>
    </row>
    <row r="6030" spans="1:11" ht="12.75" x14ac:dyDescent="0.2">
      <c r="A6030" s="261">
        <v>93558</v>
      </c>
      <c r="B6030" s="262" t="s">
        <v>12347</v>
      </c>
      <c r="C6030" s="263" t="s">
        <v>810</v>
      </c>
      <c r="D6030" s="264" t="s">
        <v>12348</v>
      </c>
      <c r="F6030" s="266"/>
      <c r="G6030" s="261" t="s">
        <v>26352</v>
      </c>
      <c r="H6030" s="262" t="s">
        <v>12347</v>
      </c>
      <c r="I6030" s="263" t="s">
        <v>810</v>
      </c>
      <c r="J6030" s="264" t="s">
        <v>12348</v>
      </c>
      <c r="K6030" s="264" t="s">
        <v>26353</v>
      </c>
    </row>
    <row r="6031" spans="1:11" ht="12.75" x14ac:dyDescent="0.2">
      <c r="A6031" s="261">
        <v>93559</v>
      </c>
      <c r="B6031" s="262" t="s">
        <v>12321</v>
      </c>
      <c r="C6031" s="263" t="s">
        <v>810</v>
      </c>
      <c r="D6031" s="264" t="s">
        <v>12349</v>
      </c>
      <c r="F6031" s="266"/>
      <c r="G6031" s="261" t="s">
        <v>26354</v>
      </c>
      <c r="H6031" s="262" t="s">
        <v>12321</v>
      </c>
      <c r="I6031" s="263" t="s">
        <v>810</v>
      </c>
      <c r="J6031" s="264" t="s">
        <v>12349</v>
      </c>
      <c r="K6031" s="264" t="s">
        <v>26355</v>
      </c>
    </row>
    <row r="6032" spans="1:11" ht="12.75" x14ac:dyDescent="0.2">
      <c r="A6032" s="261">
        <v>93560</v>
      </c>
      <c r="B6032" s="262" t="s">
        <v>12333</v>
      </c>
      <c r="C6032" s="263" t="s">
        <v>810</v>
      </c>
      <c r="D6032" s="264" t="s">
        <v>12350</v>
      </c>
      <c r="F6032" s="266"/>
      <c r="G6032" s="261" t="s">
        <v>26356</v>
      </c>
      <c r="H6032" s="262" t="s">
        <v>12333</v>
      </c>
      <c r="I6032" s="263" t="s">
        <v>810</v>
      </c>
      <c r="J6032" s="264" t="s">
        <v>12350</v>
      </c>
      <c r="K6032" s="264" t="s">
        <v>26357</v>
      </c>
    </row>
    <row r="6033" spans="1:11" ht="12.75" x14ac:dyDescent="0.2">
      <c r="A6033" s="261">
        <v>93561</v>
      </c>
      <c r="B6033" s="262" t="s">
        <v>12335</v>
      </c>
      <c r="C6033" s="263" t="s">
        <v>810</v>
      </c>
      <c r="D6033" s="264" t="s">
        <v>12351</v>
      </c>
      <c r="F6033" s="266"/>
      <c r="G6033" s="261" t="s">
        <v>26358</v>
      </c>
      <c r="H6033" s="262" t="s">
        <v>12335</v>
      </c>
      <c r="I6033" s="263" t="s">
        <v>810</v>
      </c>
      <c r="J6033" s="264" t="s">
        <v>12351</v>
      </c>
      <c r="K6033" s="264" t="s">
        <v>26359</v>
      </c>
    </row>
    <row r="6034" spans="1:11" ht="12.75" x14ac:dyDescent="0.2">
      <c r="A6034" s="261">
        <v>93562</v>
      </c>
      <c r="B6034" s="262" t="s">
        <v>12330</v>
      </c>
      <c r="C6034" s="263" t="s">
        <v>810</v>
      </c>
      <c r="D6034" s="264" t="s">
        <v>12352</v>
      </c>
      <c r="F6034" s="266"/>
      <c r="G6034" s="261" t="s">
        <v>26360</v>
      </c>
      <c r="H6034" s="262" t="s">
        <v>12330</v>
      </c>
      <c r="I6034" s="263" t="s">
        <v>810</v>
      </c>
      <c r="J6034" s="264" t="s">
        <v>12352</v>
      </c>
      <c r="K6034" s="264" t="s">
        <v>26361</v>
      </c>
    </row>
    <row r="6035" spans="1:11" ht="12.75" x14ac:dyDescent="0.2">
      <c r="A6035" s="261">
        <v>93563</v>
      </c>
      <c r="B6035" s="262" t="s">
        <v>12323</v>
      </c>
      <c r="C6035" s="263" t="s">
        <v>810</v>
      </c>
      <c r="D6035" s="264" t="s">
        <v>26362</v>
      </c>
      <c r="F6035" s="266"/>
      <c r="G6035" s="261" t="s">
        <v>26363</v>
      </c>
      <c r="H6035" s="262" t="s">
        <v>12323</v>
      </c>
      <c r="I6035" s="263" t="s">
        <v>810</v>
      </c>
      <c r="J6035" s="264" t="s">
        <v>26362</v>
      </c>
      <c r="K6035" s="264" t="s">
        <v>26364</v>
      </c>
    </row>
    <row r="6036" spans="1:11" ht="12.75" x14ac:dyDescent="0.2">
      <c r="A6036" s="261">
        <v>93564</v>
      </c>
      <c r="B6036" s="262" t="s">
        <v>12325</v>
      </c>
      <c r="C6036" s="263" t="s">
        <v>810</v>
      </c>
      <c r="D6036" s="264" t="s">
        <v>26365</v>
      </c>
      <c r="F6036" s="266"/>
      <c r="G6036" s="261" t="s">
        <v>26366</v>
      </c>
      <c r="H6036" s="262" t="s">
        <v>12325</v>
      </c>
      <c r="I6036" s="263" t="s">
        <v>810</v>
      </c>
      <c r="J6036" s="264" t="s">
        <v>26365</v>
      </c>
      <c r="K6036" s="264" t="s">
        <v>26367</v>
      </c>
    </row>
    <row r="6037" spans="1:11" ht="12.75" x14ac:dyDescent="0.2">
      <c r="A6037" s="261">
        <v>93565</v>
      </c>
      <c r="B6037" s="262" t="s">
        <v>12337</v>
      </c>
      <c r="C6037" s="263" t="s">
        <v>810</v>
      </c>
      <c r="D6037" s="264" t="s">
        <v>26368</v>
      </c>
      <c r="F6037" s="266"/>
      <c r="G6037" s="261" t="s">
        <v>26369</v>
      </c>
      <c r="H6037" s="262" t="s">
        <v>12337</v>
      </c>
      <c r="I6037" s="263" t="s">
        <v>810</v>
      </c>
      <c r="J6037" s="264" t="s">
        <v>26368</v>
      </c>
      <c r="K6037" s="264" t="s">
        <v>26370</v>
      </c>
    </row>
    <row r="6038" spans="1:11" ht="12.75" x14ac:dyDescent="0.2">
      <c r="A6038" s="261">
        <v>93566</v>
      </c>
      <c r="B6038" s="262" t="s">
        <v>12332</v>
      </c>
      <c r="C6038" s="263" t="s">
        <v>810</v>
      </c>
      <c r="D6038" s="264" t="s">
        <v>14685</v>
      </c>
      <c r="F6038" s="266"/>
      <c r="G6038" s="261" t="s">
        <v>26371</v>
      </c>
      <c r="H6038" s="262" t="s">
        <v>12332</v>
      </c>
      <c r="I6038" s="263" t="s">
        <v>810</v>
      </c>
      <c r="J6038" s="264" t="s">
        <v>14685</v>
      </c>
      <c r="K6038" s="264" t="s">
        <v>26372</v>
      </c>
    </row>
    <row r="6039" spans="1:11" ht="12.75" x14ac:dyDescent="0.2">
      <c r="A6039" s="261">
        <v>93567</v>
      </c>
      <c r="B6039" s="262" t="s">
        <v>12338</v>
      </c>
      <c r="C6039" s="263" t="s">
        <v>810</v>
      </c>
      <c r="D6039" s="264" t="s">
        <v>26373</v>
      </c>
      <c r="F6039" s="266"/>
      <c r="G6039" s="261" t="s">
        <v>26374</v>
      </c>
      <c r="H6039" s="262" t="s">
        <v>12338</v>
      </c>
      <c r="I6039" s="263" t="s">
        <v>810</v>
      </c>
      <c r="J6039" s="264" t="s">
        <v>26373</v>
      </c>
      <c r="K6039" s="264" t="s">
        <v>26375</v>
      </c>
    </row>
    <row r="6040" spans="1:11" ht="12.75" x14ac:dyDescent="0.2">
      <c r="A6040" s="261">
        <v>93568</v>
      </c>
      <c r="B6040" s="262" t="s">
        <v>12339</v>
      </c>
      <c r="C6040" s="263" t="s">
        <v>810</v>
      </c>
      <c r="D6040" s="264" t="s">
        <v>26376</v>
      </c>
      <c r="F6040" s="266"/>
      <c r="G6040" s="261" t="s">
        <v>26377</v>
      </c>
      <c r="H6040" s="262" t="s">
        <v>12339</v>
      </c>
      <c r="I6040" s="263" t="s">
        <v>810</v>
      </c>
      <c r="J6040" s="264" t="s">
        <v>26376</v>
      </c>
      <c r="K6040" s="264" t="s">
        <v>26378</v>
      </c>
    </row>
    <row r="6041" spans="1:11" ht="12.75" x14ac:dyDescent="0.2">
      <c r="A6041" s="261">
        <v>93569</v>
      </c>
      <c r="B6041" s="262" t="s">
        <v>12353</v>
      </c>
      <c r="C6041" s="263" t="s">
        <v>810</v>
      </c>
      <c r="D6041" s="264" t="s">
        <v>26379</v>
      </c>
      <c r="F6041" s="266"/>
      <c r="G6041" s="261" t="s">
        <v>26380</v>
      </c>
      <c r="H6041" s="262" t="s">
        <v>12353</v>
      </c>
      <c r="I6041" s="263" t="s">
        <v>810</v>
      </c>
      <c r="J6041" s="264" t="s">
        <v>26379</v>
      </c>
      <c r="K6041" s="264" t="s">
        <v>26381</v>
      </c>
    </row>
    <row r="6042" spans="1:11" ht="12.75" x14ac:dyDescent="0.2">
      <c r="A6042" s="261">
        <v>93570</v>
      </c>
      <c r="B6042" s="262" t="s">
        <v>12354</v>
      </c>
      <c r="C6042" s="263" t="s">
        <v>810</v>
      </c>
      <c r="D6042" s="264" t="s">
        <v>26382</v>
      </c>
      <c r="F6042" s="266"/>
      <c r="G6042" s="261" t="s">
        <v>26383</v>
      </c>
      <c r="H6042" s="262" t="s">
        <v>12354</v>
      </c>
      <c r="I6042" s="263" t="s">
        <v>810</v>
      </c>
      <c r="J6042" s="264" t="s">
        <v>26382</v>
      </c>
      <c r="K6042" s="264" t="s">
        <v>26384</v>
      </c>
    </row>
    <row r="6043" spans="1:11" ht="12.75" x14ac:dyDescent="0.2">
      <c r="A6043" s="261">
        <v>93571</v>
      </c>
      <c r="B6043" s="262" t="s">
        <v>12355</v>
      </c>
      <c r="C6043" s="263" t="s">
        <v>810</v>
      </c>
      <c r="D6043" s="264" t="s">
        <v>26385</v>
      </c>
      <c r="F6043" s="266"/>
      <c r="G6043" s="261" t="s">
        <v>26386</v>
      </c>
      <c r="H6043" s="262" t="s">
        <v>12355</v>
      </c>
      <c r="I6043" s="263" t="s">
        <v>810</v>
      </c>
      <c r="J6043" s="264" t="s">
        <v>26385</v>
      </c>
      <c r="K6043" s="264" t="s">
        <v>26387</v>
      </c>
    </row>
    <row r="6044" spans="1:11" ht="12.75" x14ac:dyDescent="0.2">
      <c r="A6044" s="261">
        <v>93572</v>
      </c>
      <c r="B6044" s="262" t="s">
        <v>12356</v>
      </c>
      <c r="C6044" s="263" t="s">
        <v>810</v>
      </c>
      <c r="D6044" s="264" t="s">
        <v>26388</v>
      </c>
      <c r="F6044" s="266"/>
      <c r="G6044" s="261" t="s">
        <v>26389</v>
      </c>
      <c r="H6044" s="262" t="s">
        <v>12356</v>
      </c>
      <c r="I6044" s="263" t="s">
        <v>810</v>
      </c>
      <c r="J6044" s="264" t="s">
        <v>26388</v>
      </c>
      <c r="K6044" s="264" t="s">
        <v>26390</v>
      </c>
    </row>
    <row r="6045" spans="1:11" ht="12.75" x14ac:dyDescent="0.2">
      <c r="A6045" s="261">
        <v>94295</v>
      </c>
      <c r="B6045" s="262" t="s">
        <v>12340</v>
      </c>
      <c r="C6045" s="263" t="s">
        <v>810</v>
      </c>
      <c r="D6045" s="264" t="s">
        <v>26391</v>
      </c>
      <c r="F6045" s="266"/>
      <c r="G6045" s="261" t="s">
        <v>26392</v>
      </c>
      <c r="H6045" s="262" t="s">
        <v>12340</v>
      </c>
      <c r="I6045" s="263" t="s">
        <v>810</v>
      </c>
      <c r="J6045" s="264" t="s">
        <v>26391</v>
      </c>
      <c r="K6045" s="264" t="s">
        <v>26393</v>
      </c>
    </row>
    <row r="6046" spans="1:11" ht="12.75" x14ac:dyDescent="0.2">
      <c r="A6046" s="261">
        <v>94296</v>
      </c>
      <c r="B6046" s="262" t="s">
        <v>12342</v>
      </c>
      <c r="C6046" s="263" t="s">
        <v>810</v>
      </c>
      <c r="D6046" s="264" t="s">
        <v>26394</v>
      </c>
      <c r="F6046" s="266"/>
      <c r="G6046" s="261" t="s">
        <v>26395</v>
      </c>
      <c r="H6046" s="262" t="s">
        <v>12342</v>
      </c>
      <c r="I6046" s="263" t="s">
        <v>810</v>
      </c>
      <c r="J6046" s="264" t="s">
        <v>26394</v>
      </c>
      <c r="K6046" s="264" t="s">
        <v>26396</v>
      </c>
    </row>
    <row r="6047" spans="1:11" ht="12.75" x14ac:dyDescent="0.2">
      <c r="A6047" s="261">
        <v>95308</v>
      </c>
      <c r="B6047" s="262" t="s">
        <v>12357</v>
      </c>
      <c r="C6047" s="263" t="s">
        <v>945</v>
      </c>
      <c r="D6047" s="264" t="s">
        <v>5225</v>
      </c>
      <c r="F6047" s="266"/>
      <c r="G6047" s="261" t="s">
        <v>26397</v>
      </c>
      <c r="H6047" s="262" t="s">
        <v>12357</v>
      </c>
      <c r="I6047" s="263" t="s">
        <v>945</v>
      </c>
      <c r="J6047" s="264" t="s">
        <v>5225</v>
      </c>
      <c r="K6047" s="264" t="s">
        <v>5037</v>
      </c>
    </row>
    <row r="6048" spans="1:11" ht="12.75" x14ac:dyDescent="0.2">
      <c r="A6048" s="261">
        <v>95309</v>
      </c>
      <c r="B6048" s="262" t="s">
        <v>12358</v>
      </c>
      <c r="C6048" s="263" t="s">
        <v>945</v>
      </c>
      <c r="D6048" s="264" t="s">
        <v>5217</v>
      </c>
      <c r="F6048" s="266"/>
      <c r="G6048" s="261" t="s">
        <v>26398</v>
      </c>
      <c r="H6048" s="262" t="s">
        <v>12358</v>
      </c>
      <c r="I6048" s="263" t="s">
        <v>945</v>
      </c>
      <c r="J6048" s="264" t="s">
        <v>5217</v>
      </c>
      <c r="K6048" s="264" t="s">
        <v>5268</v>
      </c>
    </row>
    <row r="6049" spans="1:11" ht="25.5" x14ac:dyDescent="0.2">
      <c r="A6049" s="261">
        <v>95310</v>
      </c>
      <c r="B6049" s="262" t="s">
        <v>12359</v>
      </c>
      <c r="C6049" s="263" t="s">
        <v>945</v>
      </c>
      <c r="D6049" s="264" t="s">
        <v>4967</v>
      </c>
      <c r="F6049" s="266"/>
      <c r="G6049" s="261" t="s">
        <v>26399</v>
      </c>
      <c r="H6049" s="262" t="s">
        <v>12359</v>
      </c>
      <c r="I6049" s="263" t="s">
        <v>945</v>
      </c>
      <c r="J6049" s="264" t="s">
        <v>4967</v>
      </c>
      <c r="K6049" s="264" t="s">
        <v>5634</v>
      </c>
    </row>
    <row r="6050" spans="1:11" ht="25.5" x14ac:dyDescent="0.2">
      <c r="A6050" s="261">
        <v>95311</v>
      </c>
      <c r="B6050" s="262" t="s">
        <v>12360</v>
      </c>
      <c r="C6050" s="263" t="s">
        <v>945</v>
      </c>
      <c r="D6050" s="264" t="s">
        <v>11684</v>
      </c>
      <c r="F6050" s="266"/>
      <c r="G6050" s="261" t="s">
        <v>26400</v>
      </c>
      <c r="H6050" s="262" t="s">
        <v>12360</v>
      </c>
      <c r="I6050" s="263" t="s">
        <v>945</v>
      </c>
      <c r="J6050" s="264" t="s">
        <v>11684</v>
      </c>
      <c r="K6050" s="264" t="s">
        <v>5210</v>
      </c>
    </row>
    <row r="6051" spans="1:11" ht="12.75" x14ac:dyDescent="0.2">
      <c r="A6051" s="261">
        <v>95312</v>
      </c>
      <c r="B6051" s="262" t="s">
        <v>12361</v>
      </c>
      <c r="C6051" s="263" t="s">
        <v>945</v>
      </c>
      <c r="D6051" s="264" t="s">
        <v>5217</v>
      </c>
      <c r="F6051" s="266"/>
      <c r="G6051" s="261" t="s">
        <v>26401</v>
      </c>
      <c r="H6051" s="262" t="s">
        <v>12361</v>
      </c>
      <c r="I6051" s="263" t="s">
        <v>945</v>
      </c>
      <c r="J6051" s="264" t="s">
        <v>5217</v>
      </c>
      <c r="K6051" s="264" t="s">
        <v>5268</v>
      </c>
    </row>
    <row r="6052" spans="1:11" ht="12.75" x14ac:dyDescent="0.2">
      <c r="A6052" s="261">
        <v>95313</v>
      </c>
      <c r="B6052" s="262" t="s">
        <v>12362</v>
      </c>
      <c r="C6052" s="263" t="s">
        <v>945</v>
      </c>
      <c r="D6052" s="264" t="s">
        <v>11684</v>
      </c>
      <c r="F6052" s="266"/>
      <c r="G6052" s="261" t="s">
        <v>26402</v>
      </c>
      <c r="H6052" s="262" t="s">
        <v>12362</v>
      </c>
      <c r="I6052" s="263" t="s">
        <v>945</v>
      </c>
      <c r="J6052" s="264" t="s">
        <v>11684</v>
      </c>
      <c r="K6052" s="264" t="s">
        <v>5210</v>
      </c>
    </row>
    <row r="6053" spans="1:11" ht="12.75" x14ac:dyDescent="0.2">
      <c r="A6053" s="261">
        <v>95314</v>
      </c>
      <c r="B6053" s="262" t="s">
        <v>12363</v>
      </c>
      <c r="C6053" s="263" t="s">
        <v>945</v>
      </c>
      <c r="D6053" s="264" t="s">
        <v>4750</v>
      </c>
      <c r="F6053" s="266"/>
      <c r="G6053" s="261" t="s">
        <v>26403</v>
      </c>
      <c r="H6053" s="262" t="s">
        <v>12363</v>
      </c>
      <c r="I6053" s="263" t="s">
        <v>945</v>
      </c>
      <c r="J6053" s="264" t="s">
        <v>4750</v>
      </c>
      <c r="K6053" s="264" t="s">
        <v>5058</v>
      </c>
    </row>
    <row r="6054" spans="1:11" ht="12.75" x14ac:dyDescent="0.2">
      <c r="A6054" s="261">
        <v>95315</v>
      </c>
      <c r="B6054" s="262" t="s">
        <v>12364</v>
      </c>
      <c r="C6054" s="263" t="s">
        <v>945</v>
      </c>
      <c r="D6054" s="264" t="s">
        <v>5681</v>
      </c>
      <c r="F6054" s="266"/>
      <c r="G6054" s="261" t="s">
        <v>26404</v>
      </c>
      <c r="H6054" s="262" t="s">
        <v>12364</v>
      </c>
      <c r="I6054" s="263" t="s">
        <v>945</v>
      </c>
      <c r="J6054" s="264" t="s">
        <v>5681</v>
      </c>
      <c r="K6054" s="264" t="s">
        <v>5749</v>
      </c>
    </row>
    <row r="6055" spans="1:11" ht="12.75" x14ac:dyDescent="0.2">
      <c r="A6055" s="261">
        <v>95316</v>
      </c>
      <c r="B6055" s="262" t="s">
        <v>12365</v>
      </c>
      <c r="C6055" s="263" t="s">
        <v>945</v>
      </c>
      <c r="D6055" s="264" t="s">
        <v>11732</v>
      </c>
      <c r="F6055" s="266"/>
      <c r="G6055" s="261" t="s">
        <v>26405</v>
      </c>
      <c r="H6055" s="262" t="s">
        <v>12365</v>
      </c>
      <c r="I6055" s="263" t="s">
        <v>945</v>
      </c>
      <c r="J6055" s="264" t="s">
        <v>11732</v>
      </c>
      <c r="K6055" s="264" t="s">
        <v>5009</v>
      </c>
    </row>
    <row r="6056" spans="1:11" ht="25.5" x14ac:dyDescent="0.2">
      <c r="A6056" s="261">
        <v>95317</v>
      </c>
      <c r="B6056" s="262" t="s">
        <v>12366</v>
      </c>
      <c r="C6056" s="263" t="s">
        <v>945</v>
      </c>
      <c r="D6056" s="264" t="s">
        <v>5268</v>
      </c>
      <c r="F6056" s="266"/>
      <c r="G6056" s="261" t="s">
        <v>26406</v>
      </c>
      <c r="H6056" s="262" t="s">
        <v>12366</v>
      </c>
      <c r="I6056" s="263" t="s">
        <v>945</v>
      </c>
      <c r="J6056" s="264" t="s">
        <v>5268</v>
      </c>
      <c r="K6056" s="264" t="s">
        <v>4822</v>
      </c>
    </row>
    <row r="6057" spans="1:11" ht="12.75" x14ac:dyDescent="0.2">
      <c r="A6057" s="261">
        <v>95318</v>
      </c>
      <c r="B6057" s="262" t="s">
        <v>12367</v>
      </c>
      <c r="C6057" s="263" t="s">
        <v>945</v>
      </c>
      <c r="D6057" s="264" t="s">
        <v>4967</v>
      </c>
      <c r="F6057" s="266"/>
      <c r="G6057" s="261" t="s">
        <v>26407</v>
      </c>
      <c r="H6057" s="262" t="s">
        <v>12367</v>
      </c>
      <c r="I6057" s="263" t="s">
        <v>945</v>
      </c>
      <c r="J6057" s="264" t="s">
        <v>4967</v>
      </c>
      <c r="K6057" s="264" t="s">
        <v>5634</v>
      </c>
    </row>
    <row r="6058" spans="1:11" ht="12.75" x14ac:dyDescent="0.2">
      <c r="A6058" s="261">
        <v>95319</v>
      </c>
      <c r="B6058" s="262" t="s">
        <v>12368</v>
      </c>
      <c r="C6058" s="263" t="s">
        <v>945</v>
      </c>
      <c r="D6058" s="264" t="s">
        <v>5225</v>
      </c>
      <c r="F6058" s="266"/>
      <c r="G6058" s="261" t="s">
        <v>26408</v>
      </c>
      <c r="H6058" s="262" t="s">
        <v>12368</v>
      </c>
      <c r="I6058" s="263" t="s">
        <v>945</v>
      </c>
      <c r="J6058" s="264" t="s">
        <v>5225</v>
      </c>
      <c r="K6058" s="264" t="s">
        <v>5037</v>
      </c>
    </row>
    <row r="6059" spans="1:11" ht="12.75" x14ac:dyDescent="0.2">
      <c r="A6059" s="261">
        <v>95320</v>
      </c>
      <c r="B6059" s="262" t="s">
        <v>12369</v>
      </c>
      <c r="C6059" s="263" t="s">
        <v>945</v>
      </c>
      <c r="D6059" s="264" t="s">
        <v>5225</v>
      </c>
      <c r="F6059" s="266"/>
      <c r="G6059" s="261" t="s">
        <v>26409</v>
      </c>
      <c r="H6059" s="262" t="s">
        <v>12369</v>
      </c>
      <c r="I6059" s="263" t="s">
        <v>945</v>
      </c>
      <c r="J6059" s="264" t="s">
        <v>5225</v>
      </c>
      <c r="K6059" s="264" t="s">
        <v>5210</v>
      </c>
    </row>
    <row r="6060" spans="1:11" ht="25.5" x14ac:dyDescent="0.2">
      <c r="A6060" s="261">
        <v>95321</v>
      </c>
      <c r="B6060" s="262" t="s">
        <v>12370</v>
      </c>
      <c r="C6060" s="263" t="s">
        <v>945</v>
      </c>
      <c r="D6060" s="264" t="s">
        <v>11684</v>
      </c>
      <c r="F6060" s="266"/>
      <c r="G6060" s="261" t="s">
        <v>26410</v>
      </c>
      <c r="H6060" s="262" t="s">
        <v>12370</v>
      </c>
      <c r="I6060" s="263" t="s">
        <v>945</v>
      </c>
      <c r="J6060" s="264" t="s">
        <v>11684</v>
      </c>
      <c r="K6060" s="264" t="s">
        <v>5225</v>
      </c>
    </row>
    <row r="6061" spans="1:11" ht="12.75" x14ac:dyDescent="0.2">
      <c r="A6061" s="261">
        <v>95322</v>
      </c>
      <c r="B6061" s="262" t="s">
        <v>12371</v>
      </c>
      <c r="C6061" s="263" t="s">
        <v>945</v>
      </c>
      <c r="D6061" s="264" t="s">
        <v>11684</v>
      </c>
      <c r="F6061" s="266"/>
      <c r="G6061" s="261" t="s">
        <v>26411</v>
      </c>
      <c r="H6061" s="262" t="s">
        <v>12371</v>
      </c>
      <c r="I6061" s="263" t="s">
        <v>945</v>
      </c>
      <c r="J6061" s="264" t="s">
        <v>11684</v>
      </c>
      <c r="K6061" s="264" t="s">
        <v>5225</v>
      </c>
    </row>
    <row r="6062" spans="1:11" ht="25.5" x14ac:dyDescent="0.2">
      <c r="A6062" s="261">
        <v>95323</v>
      </c>
      <c r="B6062" s="262" t="s">
        <v>12372</v>
      </c>
      <c r="C6062" s="263" t="s">
        <v>945</v>
      </c>
      <c r="D6062" s="264" t="s">
        <v>5058</v>
      </c>
      <c r="F6062" s="266"/>
      <c r="G6062" s="261" t="s">
        <v>26412</v>
      </c>
      <c r="H6062" s="262" t="s">
        <v>12372</v>
      </c>
      <c r="I6062" s="263" t="s">
        <v>945</v>
      </c>
      <c r="J6062" s="264" t="s">
        <v>5058</v>
      </c>
      <c r="K6062" s="264" t="s">
        <v>4822</v>
      </c>
    </row>
    <row r="6063" spans="1:11" ht="25.5" x14ac:dyDescent="0.2">
      <c r="A6063" s="261">
        <v>95324</v>
      </c>
      <c r="B6063" s="262" t="s">
        <v>12373</v>
      </c>
      <c r="C6063" s="263" t="s">
        <v>945</v>
      </c>
      <c r="D6063" s="264" t="s">
        <v>5058</v>
      </c>
      <c r="F6063" s="266"/>
      <c r="G6063" s="261" t="s">
        <v>26413</v>
      </c>
      <c r="H6063" s="262" t="s">
        <v>12373</v>
      </c>
      <c r="I6063" s="263" t="s">
        <v>945</v>
      </c>
      <c r="J6063" s="264" t="s">
        <v>5058</v>
      </c>
      <c r="K6063" s="264" t="s">
        <v>4822</v>
      </c>
    </row>
    <row r="6064" spans="1:11" ht="25.5" x14ac:dyDescent="0.2">
      <c r="A6064" s="261">
        <v>95325</v>
      </c>
      <c r="B6064" s="262" t="s">
        <v>12374</v>
      </c>
      <c r="C6064" s="263" t="s">
        <v>945</v>
      </c>
      <c r="D6064" s="264" t="s">
        <v>5749</v>
      </c>
      <c r="F6064" s="266"/>
      <c r="G6064" s="261" t="s">
        <v>26414</v>
      </c>
      <c r="H6064" s="262" t="s">
        <v>12374</v>
      </c>
      <c r="I6064" s="263" t="s">
        <v>945</v>
      </c>
      <c r="J6064" s="264" t="s">
        <v>5749</v>
      </c>
      <c r="K6064" s="264" t="s">
        <v>4882</v>
      </c>
    </row>
    <row r="6065" spans="1:11" ht="25.5" x14ac:dyDescent="0.2">
      <c r="A6065" s="261">
        <v>95326</v>
      </c>
      <c r="B6065" s="262" t="s">
        <v>12375</v>
      </c>
      <c r="C6065" s="263" t="s">
        <v>945</v>
      </c>
      <c r="D6065" s="264" t="s">
        <v>11684</v>
      </c>
      <c r="F6065" s="266"/>
      <c r="G6065" s="261" t="s">
        <v>26415</v>
      </c>
      <c r="H6065" s="262" t="s">
        <v>12375</v>
      </c>
      <c r="I6065" s="263" t="s">
        <v>945</v>
      </c>
      <c r="J6065" s="264" t="s">
        <v>11684</v>
      </c>
      <c r="K6065" s="264" t="s">
        <v>5225</v>
      </c>
    </row>
    <row r="6066" spans="1:11" ht="12.75" x14ac:dyDescent="0.2">
      <c r="A6066" s="261">
        <v>95327</v>
      </c>
      <c r="B6066" s="262" t="s">
        <v>12376</v>
      </c>
      <c r="C6066" s="263" t="s">
        <v>945</v>
      </c>
      <c r="D6066" s="264" t="s">
        <v>5058</v>
      </c>
      <c r="F6066" s="266"/>
      <c r="G6066" s="261" t="s">
        <v>26416</v>
      </c>
      <c r="H6066" s="262" t="s">
        <v>12376</v>
      </c>
      <c r="I6066" s="263" t="s">
        <v>945</v>
      </c>
      <c r="J6066" s="264" t="s">
        <v>5058</v>
      </c>
      <c r="K6066" s="264" t="s">
        <v>4990</v>
      </c>
    </row>
    <row r="6067" spans="1:11" ht="12.75" x14ac:dyDescent="0.2">
      <c r="A6067" s="261">
        <v>95328</v>
      </c>
      <c r="B6067" s="262" t="s">
        <v>12377</v>
      </c>
      <c r="C6067" s="263" t="s">
        <v>945</v>
      </c>
      <c r="D6067" s="264" t="s">
        <v>4750</v>
      </c>
      <c r="F6067" s="266"/>
      <c r="G6067" s="261" t="s">
        <v>26417</v>
      </c>
      <c r="H6067" s="262" t="s">
        <v>12377</v>
      </c>
      <c r="I6067" s="263" t="s">
        <v>945</v>
      </c>
      <c r="J6067" s="264" t="s">
        <v>4750</v>
      </c>
      <c r="K6067" s="264" t="s">
        <v>5058</v>
      </c>
    </row>
    <row r="6068" spans="1:11" ht="25.5" x14ac:dyDescent="0.2">
      <c r="A6068" s="261">
        <v>95329</v>
      </c>
      <c r="B6068" s="262" t="s">
        <v>12378</v>
      </c>
      <c r="C6068" s="263" t="s">
        <v>945</v>
      </c>
      <c r="D6068" s="264" t="s">
        <v>5248</v>
      </c>
      <c r="F6068" s="266"/>
      <c r="G6068" s="261" t="s">
        <v>26418</v>
      </c>
      <c r="H6068" s="262" t="s">
        <v>12378</v>
      </c>
      <c r="I6068" s="263" t="s">
        <v>945</v>
      </c>
      <c r="J6068" s="264" t="s">
        <v>5248</v>
      </c>
      <c r="K6068" s="264" t="s">
        <v>5107</v>
      </c>
    </row>
    <row r="6069" spans="1:11" ht="12.75" x14ac:dyDescent="0.2">
      <c r="A6069" s="261">
        <v>95330</v>
      </c>
      <c r="B6069" s="262" t="s">
        <v>12379</v>
      </c>
      <c r="C6069" s="263" t="s">
        <v>945</v>
      </c>
      <c r="D6069" s="264" t="s">
        <v>4750</v>
      </c>
      <c r="F6069" s="266"/>
      <c r="G6069" s="261" t="s">
        <v>26419</v>
      </c>
      <c r="H6069" s="262" t="s">
        <v>12379</v>
      </c>
      <c r="I6069" s="263" t="s">
        <v>945</v>
      </c>
      <c r="J6069" s="264" t="s">
        <v>4750</v>
      </c>
      <c r="K6069" s="264" t="s">
        <v>5058</v>
      </c>
    </row>
    <row r="6070" spans="1:11" ht="25.5" x14ac:dyDescent="0.2">
      <c r="A6070" s="261">
        <v>95331</v>
      </c>
      <c r="B6070" s="262" t="s">
        <v>12380</v>
      </c>
      <c r="C6070" s="263" t="s">
        <v>945</v>
      </c>
      <c r="D6070" s="264" t="s">
        <v>5210</v>
      </c>
      <c r="F6070" s="266"/>
      <c r="G6070" s="261" t="s">
        <v>26420</v>
      </c>
      <c r="H6070" s="262" t="s">
        <v>12380</v>
      </c>
      <c r="I6070" s="263" t="s">
        <v>945</v>
      </c>
      <c r="J6070" s="264" t="s">
        <v>5210</v>
      </c>
      <c r="K6070" s="264" t="s">
        <v>5037</v>
      </c>
    </row>
    <row r="6071" spans="1:11" ht="12.75" x14ac:dyDescent="0.2">
      <c r="A6071" s="261">
        <v>95332</v>
      </c>
      <c r="B6071" s="262" t="s">
        <v>12381</v>
      </c>
      <c r="C6071" s="263" t="s">
        <v>945</v>
      </c>
      <c r="D6071" s="264" t="s">
        <v>5272</v>
      </c>
      <c r="F6071" s="266"/>
      <c r="G6071" s="261" t="s">
        <v>26421</v>
      </c>
      <c r="H6071" s="262" t="s">
        <v>12381</v>
      </c>
      <c r="I6071" s="263" t="s">
        <v>945</v>
      </c>
      <c r="J6071" s="264" t="s">
        <v>5272</v>
      </c>
      <c r="K6071" s="264" t="s">
        <v>5703</v>
      </c>
    </row>
    <row r="6072" spans="1:11" ht="12.75" x14ac:dyDescent="0.2">
      <c r="A6072" s="261">
        <v>95333</v>
      </c>
      <c r="B6072" s="262" t="s">
        <v>12382</v>
      </c>
      <c r="C6072" s="263" t="s">
        <v>945</v>
      </c>
      <c r="D6072" s="264" t="s">
        <v>5212</v>
      </c>
      <c r="F6072" s="266"/>
      <c r="G6072" s="261" t="s">
        <v>26422</v>
      </c>
      <c r="H6072" s="262" t="s">
        <v>12382</v>
      </c>
      <c r="I6072" s="263" t="s">
        <v>945</v>
      </c>
      <c r="J6072" s="264" t="s">
        <v>5212</v>
      </c>
      <c r="K6072" s="264" t="s">
        <v>4886</v>
      </c>
    </row>
    <row r="6073" spans="1:11" ht="12.75" x14ac:dyDescent="0.2">
      <c r="A6073" s="261">
        <v>95334</v>
      </c>
      <c r="B6073" s="262" t="s">
        <v>12383</v>
      </c>
      <c r="C6073" s="263" t="s">
        <v>945</v>
      </c>
      <c r="D6073" s="264" t="s">
        <v>5538</v>
      </c>
      <c r="F6073" s="266"/>
      <c r="G6073" s="261" t="s">
        <v>26423</v>
      </c>
      <c r="H6073" s="262" t="s">
        <v>12383</v>
      </c>
      <c r="I6073" s="263" t="s">
        <v>945</v>
      </c>
      <c r="J6073" s="264" t="s">
        <v>5538</v>
      </c>
      <c r="K6073" s="264" t="s">
        <v>5341</v>
      </c>
    </row>
    <row r="6074" spans="1:11" ht="25.5" x14ac:dyDescent="0.2">
      <c r="A6074" s="261">
        <v>95335</v>
      </c>
      <c r="B6074" s="262" t="s">
        <v>12384</v>
      </c>
      <c r="C6074" s="263" t="s">
        <v>945</v>
      </c>
      <c r="D6074" s="264" t="s">
        <v>5107</v>
      </c>
      <c r="F6074" s="266"/>
      <c r="G6074" s="261" t="s">
        <v>26424</v>
      </c>
      <c r="H6074" s="262" t="s">
        <v>12384</v>
      </c>
      <c r="I6074" s="263" t="s">
        <v>945</v>
      </c>
      <c r="J6074" s="264" t="s">
        <v>5107</v>
      </c>
      <c r="K6074" s="264" t="s">
        <v>4897</v>
      </c>
    </row>
    <row r="6075" spans="1:11" ht="12.75" x14ac:dyDescent="0.2">
      <c r="A6075" s="261">
        <v>95336</v>
      </c>
      <c r="B6075" s="262" t="s">
        <v>12385</v>
      </c>
      <c r="C6075" s="263" t="s">
        <v>945</v>
      </c>
      <c r="D6075" s="264" t="s">
        <v>5037</v>
      </c>
      <c r="F6075" s="266"/>
      <c r="G6075" s="261" t="s">
        <v>26425</v>
      </c>
      <c r="H6075" s="262" t="s">
        <v>12385</v>
      </c>
      <c r="I6075" s="263" t="s">
        <v>945</v>
      </c>
      <c r="J6075" s="264" t="s">
        <v>5037</v>
      </c>
      <c r="K6075" s="264" t="s">
        <v>4750</v>
      </c>
    </row>
    <row r="6076" spans="1:11" ht="12.75" x14ac:dyDescent="0.2">
      <c r="A6076" s="261">
        <v>95337</v>
      </c>
      <c r="B6076" s="262" t="s">
        <v>12386</v>
      </c>
      <c r="C6076" s="263" t="s">
        <v>945</v>
      </c>
      <c r="D6076" s="264" t="s">
        <v>5037</v>
      </c>
      <c r="F6076" s="266"/>
      <c r="G6076" s="261" t="s">
        <v>26426</v>
      </c>
      <c r="H6076" s="262" t="s">
        <v>12386</v>
      </c>
      <c r="I6076" s="263" t="s">
        <v>945</v>
      </c>
      <c r="J6076" s="264" t="s">
        <v>5037</v>
      </c>
      <c r="K6076" s="264" t="s">
        <v>4750</v>
      </c>
    </row>
    <row r="6077" spans="1:11" ht="12.75" x14ac:dyDescent="0.2">
      <c r="A6077" s="261">
        <v>95338</v>
      </c>
      <c r="B6077" s="262" t="s">
        <v>12387</v>
      </c>
      <c r="C6077" s="263" t="s">
        <v>945</v>
      </c>
      <c r="D6077" s="264" t="s">
        <v>4981</v>
      </c>
      <c r="F6077" s="266"/>
      <c r="G6077" s="261" t="s">
        <v>26427</v>
      </c>
      <c r="H6077" s="262" t="s">
        <v>12387</v>
      </c>
      <c r="I6077" s="263" t="s">
        <v>945</v>
      </c>
      <c r="J6077" s="264" t="s">
        <v>4981</v>
      </c>
      <c r="K6077" s="264" t="s">
        <v>10839</v>
      </c>
    </row>
    <row r="6078" spans="1:11" ht="12.75" x14ac:dyDescent="0.2">
      <c r="A6078" s="261">
        <v>95339</v>
      </c>
      <c r="B6078" s="262" t="s">
        <v>12388</v>
      </c>
      <c r="C6078" s="263" t="s">
        <v>945</v>
      </c>
      <c r="D6078" s="264" t="s">
        <v>4882</v>
      </c>
      <c r="F6078" s="266"/>
      <c r="G6078" s="261" t="s">
        <v>26428</v>
      </c>
      <c r="H6078" s="262" t="s">
        <v>12388</v>
      </c>
      <c r="I6078" s="263" t="s">
        <v>945</v>
      </c>
      <c r="J6078" s="264" t="s">
        <v>4882</v>
      </c>
      <c r="K6078" s="264" t="s">
        <v>5421</v>
      </c>
    </row>
    <row r="6079" spans="1:11" ht="12.75" x14ac:dyDescent="0.2">
      <c r="A6079" s="261">
        <v>95340</v>
      </c>
      <c r="B6079" s="262" t="s">
        <v>12389</v>
      </c>
      <c r="C6079" s="263" t="s">
        <v>945</v>
      </c>
      <c r="D6079" s="264" t="s">
        <v>5058</v>
      </c>
      <c r="F6079" s="266"/>
      <c r="G6079" s="261" t="s">
        <v>26429</v>
      </c>
      <c r="H6079" s="262" t="s">
        <v>12389</v>
      </c>
      <c r="I6079" s="263" t="s">
        <v>945</v>
      </c>
      <c r="J6079" s="264" t="s">
        <v>5058</v>
      </c>
      <c r="K6079" s="264" t="s">
        <v>4822</v>
      </c>
    </row>
    <row r="6080" spans="1:11" ht="12.75" x14ac:dyDescent="0.2">
      <c r="A6080" s="261">
        <v>95341</v>
      </c>
      <c r="B6080" s="262" t="s">
        <v>12390</v>
      </c>
      <c r="C6080" s="263" t="s">
        <v>945</v>
      </c>
      <c r="D6080" s="264" t="s">
        <v>5058</v>
      </c>
      <c r="F6080" s="266"/>
      <c r="G6080" s="261" t="s">
        <v>26430</v>
      </c>
      <c r="H6080" s="262" t="s">
        <v>12390</v>
      </c>
      <c r="I6080" s="263" t="s">
        <v>945</v>
      </c>
      <c r="J6080" s="264" t="s">
        <v>5058</v>
      </c>
      <c r="K6080" s="264" t="s">
        <v>4990</v>
      </c>
    </row>
    <row r="6081" spans="1:11" ht="25.5" x14ac:dyDescent="0.2">
      <c r="A6081" s="261">
        <v>95342</v>
      </c>
      <c r="B6081" s="262" t="s">
        <v>12391</v>
      </c>
      <c r="C6081" s="263" t="s">
        <v>945</v>
      </c>
      <c r="D6081" s="264" t="s">
        <v>4750</v>
      </c>
      <c r="F6081" s="266"/>
      <c r="G6081" s="261" t="s">
        <v>26431</v>
      </c>
      <c r="H6081" s="262" t="s">
        <v>12391</v>
      </c>
      <c r="I6081" s="263" t="s">
        <v>945</v>
      </c>
      <c r="J6081" s="264" t="s">
        <v>4750</v>
      </c>
      <c r="K6081" s="264" t="s">
        <v>5058</v>
      </c>
    </row>
    <row r="6082" spans="1:11" ht="25.5" x14ac:dyDescent="0.2">
      <c r="A6082" s="261">
        <v>95343</v>
      </c>
      <c r="B6082" s="262" t="s">
        <v>12392</v>
      </c>
      <c r="C6082" s="263" t="s">
        <v>945</v>
      </c>
      <c r="D6082" s="264" t="s">
        <v>5681</v>
      </c>
      <c r="F6082" s="266"/>
      <c r="G6082" s="261" t="s">
        <v>26432</v>
      </c>
      <c r="H6082" s="262" t="s">
        <v>12392</v>
      </c>
      <c r="I6082" s="263" t="s">
        <v>945</v>
      </c>
      <c r="J6082" s="264" t="s">
        <v>5681</v>
      </c>
      <c r="K6082" s="264" t="s">
        <v>5749</v>
      </c>
    </row>
    <row r="6083" spans="1:11" ht="25.5" x14ac:dyDescent="0.2">
      <c r="A6083" s="261">
        <v>95344</v>
      </c>
      <c r="B6083" s="262" t="s">
        <v>12393</v>
      </c>
      <c r="C6083" s="263" t="s">
        <v>945</v>
      </c>
      <c r="D6083" s="264" t="s">
        <v>5225</v>
      </c>
      <c r="F6083" s="266"/>
      <c r="G6083" s="261" t="s">
        <v>26433</v>
      </c>
      <c r="H6083" s="262" t="s">
        <v>12393</v>
      </c>
      <c r="I6083" s="263" t="s">
        <v>945</v>
      </c>
      <c r="J6083" s="264" t="s">
        <v>5225</v>
      </c>
      <c r="K6083" s="264" t="s">
        <v>5037</v>
      </c>
    </row>
    <row r="6084" spans="1:11" ht="25.5" x14ac:dyDescent="0.2">
      <c r="A6084" s="261">
        <v>95345</v>
      </c>
      <c r="B6084" s="262" t="s">
        <v>12394</v>
      </c>
      <c r="C6084" s="263" t="s">
        <v>945</v>
      </c>
      <c r="D6084" s="264" t="s">
        <v>5447</v>
      </c>
      <c r="F6084" s="266"/>
      <c r="G6084" s="261" t="s">
        <v>26434</v>
      </c>
      <c r="H6084" s="262" t="s">
        <v>12394</v>
      </c>
      <c r="I6084" s="263" t="s">
        <v>945</v>
      </c>
      <c r="J6084" s="264" t="s">
        <v>5447</v>
      </c>
      <c r="K6084" s="264" t="s">
        <v>11468</v>
      </c>
    </row>
    <row r="6085" spans="1:11" ht="25.5" x14ac:dyDescent="0.2">
      <c r="A6085" s="261">
        <v>95346</v>
      </c>
      <c r="B6085" s="262" t="s">
        <v>12395</v>
      </c>
      <c r="C6085" s="263" t="s">
        <v>945</v>
      </c>
      <c r="D6085" s="264" t="s">
        <v>4967</v>
      </c>
      <c r="F6085" s="266"/>
      <c r="G6085" s="261" t="s">
        <v>26435</v>
      </c>
      <c r="H6085" s="262" t="s">
        <v>12395</v>
      </c>
      <c r="I6085" s="263" t="s">
        <v>945</v>
      </c>
      <c r="J6085" s="264" t="s">
        <v>4967</v>
      </c>
      <c r="K6085" s="264" t="s">
        <v>5634</v>
      </c>
    </row>
    <row r="6086" spans="1:11" ht="12.75" x14ac:dyDescent="0.2">
      <c r="A6086" s="261">
        <v>95347</v>
      </c>
      <c r="B6086" s="262" t="s">
        <v>12396</v>
      </c>
      <c r="C6086" s="263" t="s">
        <v>945</v>
      </c>
      <c r="D6086" s="264" t="s">
        <v>4967</v>
      </c>
      <c r="F6086" s="266"/>
      <c r="G6086" s="261" t="s">
        <v>26436</v>
      </c>
      <c r="H6086" s="262" t="s">
        <v>12396</v>
      </c>
      <c r="I6086" s="263" t="s">
        <v>945</v>
      </c>
      <c r="J6086" s="264" t="s">
        <v>4967</v>
      </c>
      <c r="K6086" s="264" t="s">
        <v>5634</v>
      </c>
    </row>
    <row r="6087" spans="1:11" ht="25.5" x14ac:dyDescent="0.2">
      <c r="A6087" s="261">
        <v>95348</v>
      </c>
      <c r="B6087" s="262" t="s">
        <v>12397</v>
      </c>
      <c r="C6087" s="263" t="s">
        <v>945</v>
      </c>
      <c r="D6087" s="264" t="s">
        <v>4967</v>
      </c>
      <c r="F6087" s="266"/>
      <c r="G6087" s="261" t="s">
        <v>26437</v>
      </c>
      <c r="H6087" s="262" t="s">
        <v>12397</v>
      </c>
      <c r="I6087" s="263" t="s">
        <v>945</v>
      </c>
      <c r="J6087" s="264" t="s">
        <v>4967</v>
      </c>
      <c r="K6087" s="264" t="s">
        <v>5634</v>
      </c>
    </row>
    <row r="6088" spans="1:11" ht="25.5" x14ac:dyDescent="0.2">
      <c r="A6088" s="261">
        <v>95349</v>
      </c>
      <c r="B6088" s="262" t="s">
        <v>12398</v>
      </c>
      <c r="C6088" s="263" t="s">
        <v>945</v>
      </c>
      <c r="D6088" s="264" t="s">
        <v>5203</v>
      </c>
      <c r="F6088" s="266"/>
      <c r="G6088" s="261" t="s">
        <v>26438</v>
      </c>
      <c r="H6088" s="262" t="s">
        <v>12398</v>
      </c>
      <c r="I6088" s="263" t="s">
        <v>945</v>
      </c>
      <c r="J6088" s="264" t="s">
        <v>5203</v>
      </c>
      <c r="K6088" s="264" t="s">
        <v>4967</v>
      </c>
    </row>
    <row r="6089" spans="1:11" ht="25.5" x14ac:dyDescent="0.2">
      <c r="A6089" s="261">
        <v>95350</v>
      </c>
      <c r="B6089" s="262" t="s">
        <v>12399</v>
      </c>
      <c r="C6089" s="263" t="s">
        <v>945</v>
      </c>
      <c r="D6089" s="264" t="s">
        <v>4967</v>
      </c>
      <c r="F6089" s="266"/>
      <c r="G6089" s="261" t="s">
        <v>26439</v>
      </c>
      <c r="H6089" s="262" t="s">
        <v>12399</v>
      </c>
      <c r="I6089" s="263" t="s">
        <v>945</v>
      </c>
      <c r="J6089" s="264" t="s">
        <v>4967</v>
      </c>
      <c r="K6089" s="264" t="s">
        <v>5634</v>
      </c>
    </row>
    <row r="6090" spans="1:11" ht="25.5" x14ac:dyDescent="0.2">
      <c r="A6090" s="261">
        <v>95351</v>
      </c>
      <c r="B6090" s="262" t="s">
        <v>12400</v>
      </c>
      <c r="C6090" s="263" t="s">
        <v>945</v>
      </c>
      <c r="D6090" s="264" t="s">
        <v>5681</v>
      </c>
      <c r="F6090" s="266"/>
      <c r="G6090" s="261" t="s">
        <v>26440</v>
      </c>
      <c r="H6090" s="262" t="s">
        <v>12400</v>
      </c>
      <c r="I6090" s="263" t="s">
        <v>945</v>
      </c>
      <c r="J6090" s="264" t="s">
        <v>5681</v>
      </c>
      <c r="K6090" s="264" t="s">
        <v>4981</v>
      </c>
    </row>
    <row r="6091" spans="1:11" ht="12.75" x14ac:dyDescent="0.2">
      <c r="A6091" s="261">
        <v>95352</v>
      </c>
      <c r="B6091" s="262" t="s">
        <v>12401</v>
      </c>
      <c r="C6091" s="263" t="s">
        <v>945</v>
      </c>
      <c r="D6091" s="264" t="s">
        <v>5225</v>
      </c>
      <c r="F6091" s="266"/>
      <c r="G6091" s="261" t="s">
        <v>26441</v>
      </c>
      <c r="H6091" s="262" t="s">
        <v>12401</v>
      </c>
      <c r="I6091" s="263" t="s">
        <v>945</v>
      </c>
      <c r="J6091" s="264" t="s">
        <v>5225</v>
      </c>
      <c r="K6091" s="264" t="s">
        <v>5210</v>
      </c>
    </row>
    <row r="6092" spans="1:11" ht="25.5" x14ac:dyDescent="0.2">
      <c r="A6092" s="261">
        <v>95353</v>
      </c>
      <c r="B6092" s="262" t="s">
        <v>12402</v>
      </c>
      <c r="C6092" s="263" t="s">
        <v>945</v>
      </c>
      <c r="D6092" s="264" t="s">
        <v>5210</v>
      </c>
      <c r="F6092" s="266"/>
      <c r="G6092" s="261" t="s">
        <v>26442</v>
      </c>
      <c r="H6092" s="262" t="s">
        <v>12402</v>
      </c>
      <c r="I6092" s="263" t="s">
        <v>945</v>
      </c>
      <c r="J6092" s="264" t="s">
        <v>5210</v>
      </c>
      <c r="K6092" s="264" t="s">
        <v>5037</v>
      </c>
    </row>
    <row r="6093" spans="1:11" ht="25.5" x14ac:dyDescent="0.2">
      <c r="A6093" s="261">
        <v>95354</v>
      </c>
      <c r="B6093" s="262" t="s">
        <v>12403</v>
      </c>
      <c r="C6093" s="263" t="s">
        <v>945</v>
      </c>
      <c r="D6093" s="264" t="s">
        <v>5210</v>
      </c>
      <c r="F6093" s="266"/>
      <c r="G6093" s="261" t="s">
        <v>26443</v>
      </c>
      <c r="H6093" s="262" t="s">
        <v>12403</v>
      </c>
      <c r="I6093" s="263" t="s">
        <v>945</v>
      </c>
      <c r="J6093" s="264" t="s">
        <v>5210</v>
      </c>
      <c r="K6093" s="264" t="s">
        <v>5217</v>
      </c>
    </row>
    <row r="6094" spans="1:11" ht="25.5" x14ac:dyDescent="0.2">
      <c r="A6094" s="261">
        <v>95355</v>
      </c>
      <c r="B6094" s="262" t="s">
        <v>12404</v>
      </c>
      <c r="C6094" s="263" t="s">
        <v>945</v>
      </c>
      <c r="D6094" s="264" t="s">
        <v>5634</v>
      </c>
      <c r="F6094" s="266"/>
      <c r="G6094" s="261" t="s">
        <v>26444</v>
      </c>
      <c r="H6094" s="262" t="s">
        <v>12404</v>
      </c>
      <c r="I6094" s="263" t="s">
        <v>945</v>
      </c>
      <c r="J6094" s="264" t="s">
        <v>5634</v>
      </c>
      <c r="K6094" s="264" t="s">
        <v>11684</v>
      </c>
    </row>
    <row r="6095" spans="1:11" ht="25.5" x14ac:dyDescent="0.2">
      <c r="A6095" s="261">
        <v>95356</v>
      </c>
      <c r="B6095" s="262" t="s">
        <v>12405</v>
      </c>
      <c r="C6095" s="263" t="s">
        <v>945</v>
      </c>
      <c r="D6095" s="264" t="s">
        <v>5037</v>
      </c>
      <c r="F6095" s="266"/>
      <c r="G6095" s="261" t="s">
        <v>26445</v>
      </c>
      <c r="H6095" s="262" t="s">
        <v>12405</v>
      </c>
      <c r="I6095" s="263" t="s">
        <v>945</v>
      </c>
      <c r="J6095" s="264" t="s">
        <v>5037</v>
      </c>
      <c r="K6095" s="264" t="s">
        <v>5217</v>
      </c>
    </row>
    <row r="6096" spans="1:11" ht="25.5" x14ac:dyDescent="0.2">
      <c r="A6096" s="261">
        <v>95357</v>
      </c>
      <c r="B6096" s="262" t="s">
        <v>12406</v>
      </c>
      <c r="C6096" s="263" t="s">
        <v>945</v>
      </c>
      <c r="D6096" s="264" t="s">
        <v>5248</v>
      </c>
      <c r="F6096" s="266"/>
      <c r="G6096" s="261" t="s">
        <v>26446</v>
      </c>
      <c r="H6096" s="262" t="s">
        <v>12406</v>
      </c>
      <c r="I6096" s="263" t="s">
        <v>945</v>
      </c>
      <c r="J6096" s="264" t="s">
        <v>5248</v>
      </c>
      <c r="K6096" s="264" t="s">
        <v>5107</v>
      </c>
    </row>
    <row r="6097" spans="1:11" ht="12.75" x14ac:dyDescent="0.2">
      <c r="A6097" s="261">
        <v>95358</v>
      </c>
      <c r="B6097" s="262" t="s">
        <v>12407</v>
      </c>
      <c r="C6097" s="263" t="s">
        <v>945</v>
      </c>
      <c r="D6097" s="264" t="s">
        <v>5217</v>
      </c>
      <c r="F6097" s="266"/>
      <c r="G6097" s="261" t="s">
        <v>26447</v>
      </c>
      <c r="H6097" s="262" t="s">
        <v>12407</v>
      </c>
      <c r="I6097" s="263" t="s">
        <v>945</v>
      </c>
      <c r="J6097" s="264" t="s">
        <v>5217</v>
      </c>
      <c r="K6097" s="264" t="s">
        <v>5268</v>
      </c>
    </row>
    <row r="6098" spans="1:11" ht="12.75" x14ac:dyDescent="0.2">
      <c r="A6098" s="261">
        <v>95359</v>
      </c>
      <c r="B6098" s="262" t="s">
        <v>12408</v>
      </c>
      <c r="C6098" s="263" t="s">
        <v>945</v>
      </c>
      <c r="D6098" s="264" t="s">
        <v>5808</v>
      </c>
      <c r="F6098" s="266"/>
      <c r="G6098" s="261" t="s">
        <v>26448</v>
      </c>
      <c r="H6098" s="262" t="s">
        <v>12408</v>
      </c>
      <c r="I6098" s="263" t="s">
        <v>945</v>
      </c>
      <c r="J6098" s="264" t="s">
        <v>5808</v>
      </c>
      <c r="K6098" s="264" t="s">
        <v>5797</v>
      </c>
    </row>
    <row r="6099" spans="1:11" ht="25.5" x14ac:dyDescent="0.2">
      <c r="A6099" s="261">
        <v>95360</v>
      </c>
      <c r="B6099" s="262" t="s">
        <v>12409</v>
      </c>
      <c r="C6099" s="263" t="s">
        <v>945</v>
      </c>
      <c r="D6099" s="264" t="s">
        <v>4750</v>
      </c>
      <c r="F6099" s="266"/>
      <c r="G6099" s="261" t="s">
        <v>26449</v>
      </c>
      <c r="H6099" s="262" t="s">
        <v>12409</v>
      </c>
      <c r="I6099" s="263" t="s">
        <v>945</v>
      </c>
      <c r="J6099" s="264" t="s">
        <v>4750</v>
      </c>
      <c r="K6099" s="264" t="s">
        <v>5248</v>
      </c>
    </row>
    <row r="6100" spans="1:11" ht="25.5" x14ac:dyDescent="0.2">
      <c r="A6100" s="261">
        <v>95361</v>
      </c>
      <c r="B6100" s="262" t="s">
        <v>12410</v>
      </c>
      <c r="C6100" s="263" t="s">
        <v>945</v>
      </c>
      <c r="D6100" s="264" t="s">
        <v>4967</v>
      </c>
      <c r="F6100" s="266"/>
      <c r="G6100" s="261" t="s">
        <v>26450</v>
      </c>
      <c r="H6100" s="262" t="s">
        <v>12410</v>
      </c>
      <c r="I6100" s="263" t="s">
        <v>945</v>
      </c>
      <c r="J6100" s="264" t="s">
        <v>4967</v>
      </c>
      <c r="K6100" s="264" t="s">
        <v>5634</v>
      </c>
    </row>
    <row r="6101" spans="1:11" ht="25.5" x14ac:dyDescent="0.2">
      <c r="A6101" s="261">
        <v>95362</v>
      </c>
      <c r="B6101" s="262" t="s">
        <v>12411</v>
      </c>
      <c r="C6101" s="263" t="s">
        <v>945</v>
      </c>
      <c r="D6101" s="264" t="s">
        <v>5058</v>
      </c>
      <c r="F6101" s="266"/>
      <c r="G6101" s="261" t="s">
        <v>26451</v>
      </c>
      <c r="H6101" s="262" t="s">
        <v>12411</v>
      </c>
      <c r="I6101" s="263" t="s">
        <v>945</v>
      </c>
      <c r="J6101" s="264" t="s">
        <v>5058</v>
      </c>
      <c r="K6101" s="264" t="s">
        <v>4990</v>
      </c>
    </row>
    <row r="6102" spans="1:11" ht="25.5" x14ac:dyDescent="0.2">
      <c r="A6102" s="261">
        <v>95363</v>
      </c>
      <c r="B6102" s="262" t="s">
        <v>12412</v>
      </c>
      <c r="C6102" s="263" t="s">
        <v>945</v>
      </c>
      <c r="D6102" s="264" t="s">
        <v>5058</v>
      </c>
      <c r="F6102" s="266"/>
      <c r="G6102" s="261" t="s">
        <v>26452</v>
      </c>
      <c r="H6102" s="262" t="s">
        <v>12412</v>
      </c>
      <c r="I6102" s="263" t="s">
        <v>945</v>
      </c>
      <c r="J6102" s="264" t="s">
        <v>5058</v>
      </c>
      <c r="K6102" s="264" t="s">
        <v>4990</v>
      </c>
    </row>
    <row r="6103" spans="1:11" ht="25.5" x14ac:dyDescent="0.2">
      <c r="A6103" s="261">
        <v>95364</v>
      </c>
      <c r="B6103" s="262" t="s">
        <v>12413</v>
      </c>
      <c r="C6103" s="263" t="s">
        <v>945</v>
      </c>
      <c r="D6103" s="264" t="s">
        <v>5037</v>
      </c>
      <c r="F6103" s="266"/>
      <c r="G6103" s="261" t="s">
        <v>26453</v>
      </c>
      <c r="H6103" s="262" t="s">
        <v>12413</v>
      </c>
      <c r="I6103" s="263" t="s">
        <v>945</v>
      </c>
      <c r="J6103" s="264" t="s">
        <v>5037</v>
      </c>
      <c r="K6103" s="264" t="s">
        <v>4750</v>
      </c>
    </row>
    <row r="6104" spans="1:11" ht="25.5" x14ac:dyDescent="0.2">
      <c r="A6104" s="261">
        <v>95365</v>
      </c>
      <c r="B6104" s="262" t="s">
        <v>12414</v>
      </c>
      <c r="C6104" s="263" t="s">
        <v>945</v>
      </c>
      <c r="D6104" s="264" t="s">
        <v>5037</v>
      </c>
      <c r="F6104" s="266"/>
      <c r="G6104" s="261" t="s">
        <v>26454</v>
      </c>
      <c r="H6104" s="262" t="s">
        <v>12414</v>
      </c>
      <c r="I6104" s="263" t="s">
        <v>945</v>
      </c>
      <c r="J6104" s="264" t="s">
        <v>5037</v>
      </c>
      <c r="K6104" s="264" t="s">
        <v>5217</v>
      </c>
    </row>
    <row r="6105" spans="1:11" ht="25.5" x14ac:dyDescent="0.2">
      <c r="A6105" s="261">
        <v>95366</v>
      </c>
      <c r="B6105" s="262" t="s">
        <v>12415</v>
      </c>
      <c r="C6105" s="263" t="s">
        <v>945</v>
      </c>
      <c r="D6105" s="264" t="s">
        <v>5225</v>
      </c>
      <c r="F6105" s="266"/>
      <c r="G6105" s="261" t="s">
        <v>26455</v>
      </c>
      <c r="H6105" s="262" t="s">
        <v>12415</v>
      </c>
      <c r="I6105" s="263" t="s">
        <v>945</v>
      </c>
      <c r="J6105" s="264" t="s">
        <v>5225</v>
      </c>
      <c r="K6105" s="264" t="s">
        <v>5037</v>
      </c>
    </row>
    <row r="6106" spans="1:11" ht="25.5" x14ac:dyDescent="0.2">
      <c r="A6106" s="261">
        <v>95367</v>
      </c>
      <c r="B6106" s="262" t="s">
        <v>12416</v>
      </c>
      <c r="C6106" s="263" t="s">
        <v>945</v>
      </c>
      <c r="D6106" s="264" t="s">
        <v>5210</v>
      </c>
      <c r="F6106" s="266"/>
      <c r="G6106" s="261" t="s">
        <v>26456</v>
      </c>
      <c r="H6106" s="262" t="s">
        <v>12416</v>
      </c>
      <c r="I6106" s="263" t="s">
        <v>945</v>
      </c>
      <c r="J6106" s="264" t="s">
        <v>5210</v>
      </c>
      <c r="K6106" s="264" t="s">
        <v>5037</v>
      </c>
    </row>
    <row r="6107" spans="1:11" ht="25.5" x14ac:dyDescent="0.2">
      <c r="A6107" s="261">
        <v>95368</v>
      </c>
      <c r="B6107" s="262" t="s">
        <v>12417</v>
      </c>
      <c r="C6107" s="263" t="s">
        <v>945</v>
      </c>
      <c r="D6107" s="264" t="s">
        <v>5225</v>
      </c>
      <c r="F6107" s="266"/>
      <c r="G6107" s="261" t="s">
        <v>26457</v>
      </c>
      <c r="H6107" s="262" t="s">
        <v>12417</v>
      </c>
      <c r="I6107" s="263" t="s">
        <v>945</v>
      </c>
      <c r="J6107" s="264" t="s">
        <v>5225</v>
      </c>
      <c r="K6107" s="264" t="s">
        <v>5037</v>
      </c>
    </row>
    <row r="6108" spans="1:11" ht="25.5" x14ac:dyDescent="0.2">
      <c r="A6108" s="261">
        <v>95369</v>
      </c>
      <c r="B6108" s="262" t="s">
        <v>12418</v>
      </c>
      <c r="C6108" s="263" t="s">
        <v>945</v>
      </c>
      <c r="D6108" s="264" t="s">
        <v>11684</v>
      </c>
      <c r="F6108" s="266"/>
      <c r="G6108" s="261" t="s">
        <v>26458</v>
      </c>
      <c r="H6108" s="262" t="s">
        <v>12418</v>
      </c>
      <c r="I6108" s="263" t="s">
        <v>945</v>
      </c>
      <c r="J6108" s="264" t="s">
        <v>11684</v>
      </c>
      <c r="K6108" s="264" t="s">
        <v>5225</v>
      </c>
    </row>
    <row r="6109" spans="1:11" ht="12.75" x14ac:dyDescent="0.2">
      <c r="A6109" s="261">
        <v>95370</v>
      </c>
      <c r="B6109" s="262" t="s">
        <v>12419</v>
      </c>
      <c r="C6109" s="263" t="s">
        <v>945</v>
      </c>
      <c r="D6109" s="264" t="s">
        <v>4870</v>
      </c>
      <c r="F6109" s="266"/>
      <c r="G6109" s="261" t="s">
        <v>26459</v>
      </c>
      <c r="H6109" s="262" t="s">
        <v>12419</v>
      </c>
      <c r="I6109" s="263" t="s">
        <v>945</v>
      </c>
      <c r="J6109" s="264" t="s">
        <v>4870</v>
      </c>
      <c r="K6109" s="264" t="s">
        <v>5201</v>
      </c>
    </row>
    <row r="6110" spans="1:11" ht="12.75" x14ac:dyDescent="0.2">
      <c r="A6110" s="261">
        <v>95371</v>
      </c>
      <c r="B6110" s="262" t="s">
        <v>12420</v>
      </c>
      <c r="C6110" s="263" t="s">
        <v>945</v>
      </c>
      <c r="D6110" s="264" t="s">
        <v>5749</v>
      </c>
      <c r="F6110" s="266"/>
      <c r="G6110" s="261" t="s">
        <v>26460</v>
      </c>
      <c r="H6110" s="262" t="s">
        <v>12420</v>
      </c>
      <c r="I6110" s="263" t="s">
        <v>945</v>
      </c>
      <c r="J6110" s="264" t="s">
        <v>5749</v>
      </c>
      <c r="K6110" s="264" t="s">
        <v>5808</v>
      </c>
    </row>
    <row r="6111" spans="1:11" ht="12.75" x14ac:dyDescent="0.2">
      <c r="A6111" s="261">
        <v>95372</v>
      </c>
      <c r="B6111" s="262" t="s">
        <v>12421</v>
      </c>
      <c r="C6111" s="263" t="s">
        <v>945</v>
      </c>
      <c r="D6111" s="264" t="s">
        <v>5248</v>
      </c>
      <c r="F6111" s="266"/>
      <c r="G6111" s="261" t="s">
        <v>26461</v>
      </c>
      <c r="H6111" s="262" t="s">
        <v>12421</v>
      </c>
      <c r="I6111" s="263" t="s">
        <v>945</v>
      </c>
      <c r="J6111" s="264" t="s">
        <v>5248</v>
      </c>
      <c r="K6111" s="264" t="s">
        <v>5107</v>
      </c>
    </row>
    <row r="6112" spans="1:11" ht="12.75" x14ac:dyDescent="0.2">
      <c r="A6112" s="261">
        <v>95373</v>
      </c>
      <c r="B6112" s="262" t="s">
        <v>12422</v>
      </c>
      <c r="C6112" s="263" t="s">
        <v>945</v>
      </c>
      <c r="D6112" s="264" t="s">
        <v>4822</v>
      </c>
      <c r="F6112" s="266"/>
      <c r="G6112" s="261" t="s">
        <v>26462</v>
      </c>
      <c r="H6112" s="262" t="s">
        <v>12422</v>
      </c>
      <c r="I6112" s="263" t="s">
        <v>945</v>
      </c>
      <c r="J6112" s="264" t="s">
        <v>4822</v>
      </c>
      <c r="K6112" s="264" t="s">
        <v>4870</v>
      </c>
    </row>
    <row r="6113" spans="1:11" ht="12.75" x14ac:dyDescent="0.2">
      <c r="A6113" s="261">
        <v>95374</v>
      </c>
      <c r="B6113" s="262" t="s">
        <v>12423</v>
      </c>
      <c r="C6113" s="263" t="s">
        <v>945</v>
      </c>
      <c r="D6113" s="264" t="s">
        <v>4870</v>
      </c>
      <c r="F6113" s="266"/>
      <c r="G6113" s="261" t="s">
        <v>26463</v>
      </c>
      <c r="H6113" s="262" t="s">
        <v>12423</v>
      </c>
      <c r="I6113" s="263" t="s">
        <v>945</v>
      </c>
      <c r="J6113" s="264" t="s">
        <v>4870</v>
      </c>
      <c r="K6113" s="264" t="s">
        <v>5201</v>
      </c>
    </row>
    <row r="6114" spans="1:11" ht="12.75" x14ac:dyDescent="0.2">
      <c r="A6114" s="261">
        <v>95375</v>
      </c>
      <c r="B6114" s="262" t="s">
        <v>12424</v>
      </c>
      <c r="C6114" s="263" t="s">
        <v>945</v>
      </c>
      <c r="D6114" s="264" t="s">
        <v>5681</v>
      </c>
      <c r="F6114" s="266"/>
      <c r="G6114" s="261" t="s">
        <v>26464</v>
      </c>
      <c r="H6114" s="262" t="s">
        <v>12424</v>
      </c>
      <c r="I6114" s="263" t="s">
        <v>945</v>
      </c>
      <c r="J6114" s="264" t="s">
        <v>5681</v>
      </c>
      <c r="K6114" s="264" t="s">
        <v>4981</v>
      </c>
    </row>
    <row r="6115" spans="1:11" ht="12.75" x14ac:dyDescent="0.2">
      <c r="A6115" s="261">
        <v>95376</v>
      </c>
      <c r="B6115" s="262" t="s">
        <v>12425</v>
      </c>
      <c r="C6115" s="263" t="s">
        <v>945</v>
      </c>
      <c r="D6115" s="264" t="s">
        <v>5000</v>
      </c>
      <c r="F6115" s="266"/>
      <c r="G6115" s="261" t="s">
        <v>26465</v>
      </c>
      <c r="H6115" s="262" t="s">
        <v>12425</v>
      </c>
      <c r="I6115" s="263" t="s">
        <v>945</v>
      </c>
      <c r="J6115" s="264" t="s">
        <v>5000</v>
      </c>
      <c r="K6115" s="264" t="s">
        <v>4780</v>
      </c>
    </row>
    <row r="6116" spans="1:11" ht="12.75" x14ac:dyDescent="0.2">
      <c r="A6116" s="261">
        <v>95377</v>
      </c>
      <c r="B6116" s="262" t="s">
        <v>12426</v>
      </c>
      <c r="C6116" s="263" t="s">
        <v>945</v>
      </c>
      <c r="D6116" s="264" t="s">
        <v>5217</v>
      </c>
      <c r="F6116" s="266"/>
      <c r="G6116" s="261" t="s">
        <v>26466</v>
      </c>
      <c r="H6116" s="262" t="s">
        <v>12426</v>
      </c>
      <c r="I6116" s="263" t="s">
        <v>945</v>
      </c>
      <c r="J6116" s="264" t="s">
        <v>5217</v>
      </c>
      <c r="K6116" s="264" t="s">
        <v>5268</v>
      </c>
    </row>
    <row r="6117" spans="1:11" ht="12.75" x14ac:dyDescent="0.2">
      <c r="A6117" s="261">
        <v>95378</v>
      </c>
      <c r="B6117" s="262" t="s">
        <v>12427</v>
      </c>
      <c r="C6117" s="263" t="s">
        <v>945</v>
      </c>
      <c r="D6117" s="264" t="s">
        <v>5058</v>
      </c>
      <c r="F6117" s="266"/>
      <c r="G6117" s="261" t="s">
        <v>26467</v>
      </c>
      <c r="H6117" s="262" t="s">
        <v>12427</v>
      </c>
      <c r="I6117" s="263" t="s">
        <v>945</v>
      </c>
      <c r="J6117" s="264" t="s">
        <v>5058</v>
      </c>
      <c r="K6117" s="264" t="s">
        <v>4822</v>
      </c>
    </row>
    <row r="6118" spans="1:11" ht="12.75" x14ac:dyDescent="0.2">
      <c r="A6118" s="261">
        <v>95379</v>
      </c>
      <c r="B6118" s="262" t="s">
        <v>12428</v>
      </c>
      <c r="C6118" s="263" t="s">
        <v>945</v>
      </c>
      <c r="D6118" s="264" t="s">
        <v>5037</v>
      </c>
      <c r="F6118" s="266"/>
      <c r="G6118" s="261" t="s">
        <v>26468</v>
      </c>
      <c r="H6118" s="262" t="s">
        <v>12428</v>
      </c>
      <c r="I6118" s="263" t="s">
        <v>945</v>
      </c>
      <c r="J6118" s="264" t="s">
        <v>5037</v>
      </c>
      <c r="K6118" s="264" t="s">
        <v>5217</v>
      </c>
    </row>
    <row r="6119" spans="1:11" ht="25.5" x14ac:dyDescent="0.2">
      <c r="A6119" s="261">
        <v>95380</v>
      </c>
      <c r="B6119" s="262" t="s">
        <v>12429</v>
      </c>
      <c r="C6119" s="263" t="s">
        <v>945</v>
      </c>
      <c r="D6119" s="264" t="s">
        <v>5217</v>
      </c>
      <c r="F6119" s="266"/>
      <c r="G6119" s="261" t="s">
        <v>26469</v>
      </c>
      <c r="H6119" s="262" t="s">
        <v>12429</v>
      </c>
      <c r="I6119" s="263" t="s">
        <v>945</v>
      </c>
      <c r="J6119" s="264" t="s">
        <v>5217</v>
      </c>
      <c r="K6119" s="264" t="s">
        <v>5268</v>
      </c>
    </row>
    <row r="6120" spans="1:11" ht="12.75" x14ac:dyDescent="0.2">
      <c r="A6120" s="261">
        <v>95381</v>
      </c>
      <c r="B6120" s="262" t="s">
        <v>12430</v>
      </c>
      <c r="C6120" s="263" t="s">
        <v>945</v>
      </c>
      <c r="D6120" s="264" t="s">
        <v>4897</v>
      </c>
      <c r="F6120" s="266"/>
      <c r="G6120" s="261" t="s">
        <v>26470</v>
      </c>
      <c r="H6120" s="262" t="s">
        <v>12430</v>
      </c>
      <c r="I6120" s="263" t="s">
        <v>945</v>
      </c>
      <c r="J6120" s="264" t="s">
        <v>4897</v>
      </c>
      <c r="K6120" s="264" t="s">
        <v>4981</v>
      </c>
    </row>
    <row r="6121" spans="1:11" ht="12.75" x14ac:dyDescent="0.2">
      <c r="A6121" s="261">
        <v>95382</v>
      </c>
      <c r="B6121" s="262" t="s">
        <v>12431</v>
      </c>
      <c r="C6121" s="263" t="s">
        <v>945</v>
      </c>
      <c r="D6121" s="264" t="s">
        <v>5210</v>
      </c>
      <c r="F6121" s="266"/>
      <c r="G6121" s="261" t="s">
        <v>26471</v>
      </c>
      <c r="H6121" s="262" t="s">
        <v>12431</v>
      </c>
      <c r="I6121" s="263" t="s">
        <v>945</v>
      </c>
      <c r="J6121" s="264" t="s">
        <v>5210</v>
      </c>
      <c r="K6121" s="264" t="s">
        <v>5217</v>
      </c>
    </row>
    <row r="6122" spans="1:11" ht="12.75" x14ac:dyDescent="0.2">
      <c r="A6122" s="261">
        <v>95383</v>
      </c>
      <c r="B6122" s="262" t="s">
        <v>12432</v>
      </c>
      <c r="C6122" s="263" t="s">
        <v>945</v>
      </c>
      <c r="D6122" s="264" t="s">
        <v>4750</v>
      </c>
      <c r="F6122" s="266"/>
      <c r="G6122" s="261" t="s">
        <v>26472</v>
      </c>
      <c r="H6122" s="262" t="s">
        <v>12432</v>
      </c>
      <c r="I6122" s="263" t="s">
        <v>945</v>
      </c>
      <c r="J6122" s="264" t="s">
        <v>4750</v>
      </c>
      <c r="K6122" s="264" t="s">
        <v>5058</v>
      </c>
    </row>
    <row r="6123" spans="1:11" ht="12.75" x14ac:dyDescent="0.2">
      <c r="A6123" s="261">
        <v>95384</v>
      </c>
      <c r="B6123" s="262" t="s">
        <v>12433</v>
      </c>
      <c r="C6123" s="263" t="s">
        <v>945</v>
      </c>
      <c r="D6123" s="264" t="s">
        <v>4897</v>
      </c>
      <c r="F6123" s="266"/>
      <c r="G6123" s="261" t="s">
        <v>26473</v>
      </c>
      <c r="H6123" s="262" t="s">
        <v>12433</v>
      </c>
      <c r="I6123" s="263" t="s">
        <v>945</v>
      </c>
      <c r="J6123" s="264" t="s">
        <v>4897</v>
      </c>
      <c r="K6123" s="264" t="s">
        <v>4981</v>
      </c>
    </row>
    <row r="6124" spans="1:11" ht="12.75" x14ac:dyDescent="0.2">
      <c r="A6124" s="261">
        <v>95385</v>
      </c>
      <c r="B6124" s="262" t="s">
        <v>12434</v>
      </c>
      <c r="C6124" s="263" t="s">
        <v>945</v>
      </c>
      <c r="D6124" s="264" t="s">
        <v>5037</v>
      </c>
      <c r="F6124" s="266"/>
      <c r="G6124" s="261" t="s">
        <v>26474</v>
      </c>
      <c r="H6124" s="262" t="s">
        <v>12434</v>
      </c>
      <c r="I6124" s="263" t="s">
        <v>945</v>
      </c>
      <c r="J6124" s="264" t="s">
        <v>5037</v>
      </c>
      <c r="K6124" s="264" t="s">
        <v>4750</v>
      </c>
    </row>
    <row r="6125" spans="1:11" ht="12.75" x14ac:dyDescent="0.2">
      <c r="A6125" s="261">
        <v>95386</v>
      </c>
      <c r="B6125" s="262" t="s">
        <v>12435</v>
      </c>
      <c r="C6125" s="263" t="s">
        <v>945</v>
      </c>
      <c r="D6125" s="264" t="s">
        <v>5268</v>
      </c>
      <c r="F6125" s="266"/>
      <c r="G6125" s="261" t="s">
        <v>26475</v>
      </c>
      <c r="H6125" s="262" t="s">
        <v>12435</v>
      </c>
      <c r="I6125" s="263" t="s">
        <v>945</v>
      </c>
      <c r="J6125" s="264" t="s">
        <v>5268</v>
      </c>
      <c r="K6125" s="264" t="s">
        <v>4822</v>
      </c>
    </row>
    <row r="6126" spans="1:11" ht="12.75" x14ac:dyDescent="0.2">
      <c r="A6126" s="261">
        <v>95387</v>
      </c>
      <c r="B6126" s="262" t="s">
        <v>12436</v>
      </c>
      <c r="C6126" s="263" t="s">
        <v>945</v>
      </c>
      <c r="D6126" s="264" t="s">
        <v>5268</v>
      </c>
      <c r="F6126" s="266"/>
      <c r="G6126" s="261" t="s">
        <v>26476</v>
      </c>
      <c r="H6126" s="262" t="s">
        <v>12436</v>
      </c>
      <c r="I6126" s="263" t="s">
        <v>945</v>
      </c>
      <c r="J6126" s="264" t="s">
        <v>5268</v>
      </c>
      <c r="K6126" s="264" t="s">
        <v>5248</v>
      </c>
    </row>
    <row r="6127" spans="1:11" ht="12.75" x14ac:dyDescent="0.2">
      <c r="A6127" s="261">
        <v>95388</v>
      </c>
      <c r="B6127" s="262" t="s">
        <v>12437</v>
      </c>
      <c r="C6127" s="263" t="s">
        <v>945</v>
      </c>
      <c r="D6127" s="264" t="s">
        <v>4967</v>
      </c>
      <c r="F6127" s="266"/>
      <c r="G6127" s="261" t="s">
        <v>26477</v>
      </c>
      <c r="H6127" s="262" t="s">
        <v>12437</v>
      </c>
      <c r="I6127" s="263" t="s">
        <v>945</v>
      </c>
      <c r="J6127" s="264" t="s">
        <v>4967</v>
      </c>
      <c r="K6127" s="264" t="s">
        <v>5634</v>
      </c>
    </row>
    <row r="6128" spans="1:11" ht="25.5" x14ac:dyDescent="0.2">
      <c r="A6128" s="261">
        <v>95389</v>
      </c>
      <c r="B6128" s="262" t="s">
        <v>12438</v>
      </c>
      <c r="C6128" s="263" t="s">
        <v>945</v>
      </c>
      <c r="D6128" s="264" t="s">
        <v>5634</v>
      </c>
      <c r="F6128" s="266"/>
      <c r="G6128" s="261" t="s">
        <v>26478</v>
      </c>
      <c r="H6128" s="262" t="s">
        <v>12438</v>
      </c>
      <c r="I6128" s="263" t="s">
        <v>945</v>
      </c>
      <c r="J6128" s="264" t="s">
        <v>5634</v>
      </c>
      <c r="K6128" s="264" t="s">
        <v>11684</v>
      </c>
    </row>
    <row r="6129" spans="1:11" ht="12.75" x14ac:dyDescent="0.2">
      <c r="A6129" s="261">
        <v>95390</v>
      </c>
      <c r="B6129" s="262" t="s">
        <v>12439</v>
      </c>
      <c r="C6129" s="263" t="s">
        <v>945</v>
      </c>
      <c r="D6129" s="264" t="s">
        <v>5305</v>
      </c>
      <c r="F6129" s="266"/>
      <c r="G6129" s="261" t="s">
        <v>26479</v>
      </c>
      <c r="H6129" s="262" t="s">
        <v>12439</v>
      </c>
      <c r="I6129" s="263" t="s">
        <v>945</v>
      </c>
      <c r="J6129" s="264" t="s">
        <v>5305</v>
      </c>
      <c r="K6129" s="264" t="s">
        <v>5203</v>
      </c>
    </row>
    <row r="6130" spans="1:11" ht="12.75" x14ac:dyDescent="0.2">
      <c r="A6130" s="261">
        <v>95391</v>
      </c>
      <c r="B6130" s="262" t="s">
        <v>12440</v>
      </c>
      <c r="C6130" s="263" t="s">
        <v>945</v>
      </c>
      <c r="D6130" s="264" t="s">
        <v>5634</v>
      </c>
      <c r="F6130" s="266"/>
      <c r="G6130" s="261" t="s">
        <v>26480</v>
      </c>
      <c r="H6130" s="262" t="s">
        <v>12440</v>
      </c>
      <c r="I6130" s="263" t="s">
        <v>945</v>
      </c>
      <c r="J6130" s="264" t="s">
        <v>5634</v>
      </c>
      <c r="K6130" s="264" t="s">
        <v>11684</v>
      </c>
    </row>
    <row r="6131" spans="1:11" ht="12.75" x14ac:dyDescent="0.2">
      <c r="A6131" s="261">
        <v>95392</v>
      </c>
      <c r="B6131" s="262" t="s">
        <v>12441</v>
      </c>
      <c r="C6131" s="263" t="s">
        <v>945</v>
      </c>
      <c r="D6131" s="264" t="s">
        <v>4967</v>
      </c>
      <c r="F6131" s="266"/>
      <c r="G6131" s="261" t="s">
        <v>26481</v>
      </c>
      <c r="H6131" s="262" t="s">
        <v>12441</v>
      </c>
      <c r="I6131" s="263" t="s">
        <v>945</v>
      </c>
      <c r="J6131" s="264" t="s">
        <v>4967</v>
      </c>
      <c r="K6131" s="264" t="s">
        <v>5634</v>
      </c>
    </row>
    <row r="6132" spans="1:11" ht="25.5" x14ac:dyDescent="0.2">
      <c r="A6132" s="261">
        <v>95393</v>
      </c>
      <c r="B6132" s="262" t="s">
        <v>12442</v>
      </c>
      <c r="C6132" s="263" t="s">
        <v>945</v>
      </c>
      <c r="D6132" s="264" t="s">
        <v>5749</v>
      </c>
      <c r="F6132" s="266"/>
      <c r="G6132" s="261" t="s">
        <v>26482</v>
      </c>
      <c r="H6132" s="262" t="s">
        <v>12442</v>
      </c>
      <c r="I6132" s="263" t="s">
        <v>945</v>
      </c>
      <c r="J6132" s="264" t="s">
        <v>5749</v>
      </c>
      <c r="K6132" s="264" t="s">
        <v>4882</v>
      </c>
    </row>
    <row r="6133" spans="1:11" ht="25.5" x14ac:dyDescent="0.2">
      <c r="A6133" s="261">
        <v>95394</v>
      </c>
      <c r="B6133" s="262" t="s">
        <v>12443</v>
      </c>
      <c r="C6133" s="263" t="s">
        <v>945</v>
      </c>
      <c r="D6133" s="264" t="s">
        <v>5272</v>
      </c>
      <c r="F6133" s="266"/>
      <c r="G6133" s="261" t="s">
        <v>26483</v>
      </c>
      <c r="H6133" s="262" t="s">
        <v>12443</v>
      </c>
      <c r="I6133" s="263" t="s">
        <v>945</v>
      </c>
      <c r="J6133" s="264" t="s">
        <v>5272</v>
      </c>
      <c r="K6133" s="264" t="s">
        <v>5703</v>
      </c>
    </row>
    <row r="6134" spans="1:11" ht="25.5" x14ac:dyDescent="0.2">
      <c r="A6134" s="261">
        <v>95395</v>
      </c>
      <c r="B6134" s="262" t="s">
        <v>12444</v>
      </c>
      <c r="C6134" s="263" t="s">
        <v>945</v>
      </c>
      <c r="D6134" s="264" t="s">
        <v>5447</v>
      </c>
      <c r="F6134" s="266"/>
      <c r="G6134" s="261" t="s">
        <v>26484</v>
      </c>
      <c r="H6134" s="262" t="s">
        <v>12444</v>
      </c>
      <c r="I6134" s="263" t="s">
        <v>945</v>
      </c>
      <c r="J6134" s="264" t="s">
        <v>5447</v>
      </c>
      <c r="K6134" s="264" t="s">
        <v>11468</v>
      </c>
    </row>
    <row r="6135" spans="1:11" ht="25.5" x14ac:dyDescent="0.2">
      <c r="A6135" s="261">
        <v>95396</v>
      </c>
      <c r="B6135" s="262" t="s">
        <v>12445</v>
      </c>
      <c r="C6135" s="263" t="s">
        <v>945</v>
      </c>
      <c r="D6135" s="264" t="s">
        <v>5544</v>
      </c>
      <c r="F6135" s="266"/>
      <c r="G6135" s="261" t="s">
        <v>26485</v>
      </c>
      <c r="H6135" s="262" t="s">
        <v>12445</v>
      </c>
      <c r="I6135" s="263" t="s">
        <v>945</v>
      </c>
      <c r="J6135" s="264" t="s">
        <v>5544</v>
      </c>
      <c r="K6135" s="264" t="s">
        <v>4516</v>
      </c>
    </row>
    <row r="6136" spans="1:11" ht="12.75" x14ac:dyDescent="0.2">
      <c r="A6136" s="261">
        <v>95397</v>
      </c>
      <c r="B6136" s="262" t="s">
        <v>12447</v>
      </c>
      <c r="C6136" s="263" t="s">
        <v>945</v>
      </c>
      <c r="D6136" s="264" t="s">
        <v>4967</v>
      </c>
      <c r="F6136" s="266"/>
      <c r="G6136" s="261" t="s">
        <v>26486</v>
      </c>
      <c r="H6136" s="262" t="s">
        <v>12447</v>
      </c>
      <c r="I6136" s="263" t="s">
        <v>945</v>
      </c>
      <c r="J6136" s="264" t="s">
        <v>4967</v>
      </c>
      <c r="K6136" s="264" t="s">
        <v>5634</v>
      </c>
    </row>
    <row r="6137" spans="1:11" ht="12.75" x14ac:dyDescent="0.2">
      <c r="A6137" s="261">
        <v>95398</v>
      </c>
      <c r="B6137" s="262" t="s">
        <v>12448</v>
      </c>
      <c r="C6137" s="263" t="s">
        <v>945</v>
      </c>
      <c r="D6137" s="264" t="s">
        <v>5203</v>
      </c>
      <c r="F6137" s="266"/>
      <c r="G6137" s="261" t="s">
        <v>26487</v>
      </c>
      <c r="H6137" s="262" t="s">
        <v>12448</v>
      </c>
      <c r="I6137" s="263" t="s">
        <v>945</v>
      </c>
      <c r="J6137" s="264" t="s">
        <v>5203</v>
      </c>
      <c r="K6137" s="264" t="s">
        <v>5203</v>
      </c>
    </row>
    <row r="6138" spans="1:11" ht="12.75" x14ac:dyDescent="0.2">
      <c r="A6138" s="261">
        <v>95399</v>
      </c>
      <c r="B6138" s="262" t="s">
        <v>12449</v>
      </c>
      <c r="C6138" s="263" t="s">
        <v>945</v>
      </c>
      <c r="D6138" s="264" t="s">
        <v>4967</v>
      </c>
      <c r="F6138" s="266"/>
      <c r="G6138" s="261" t="s">
        <v>26488</v>
      </c>
      <c r="H6138" s="262" t="s">
        <v>12449</v>
      </c>
      <c r="I6138" s="263" t="s">
        <v>945</v>
      </c>
      <c r="J6138" s="264" t="s">
        <v>4967</v>
      </c>
      <c r="K6138" s="264" t="s">
        <v>5634</v>
      </c>
    </row>
    <row r="6139" spans="1:11" ht="12.75" x14ac:dyDescent="0.2">
      <c r="A6139" s="261">
        <v>95400</v>
      </c>
      <c r="B6139" s="262" t="s">
        <v>12450</v>
      </c>
      <c r="C6139" s="263" t="s">
        <v>945</v>
      </c>
      <c r="D6139" s="264" t="s">
        <v>5037</v>
      </c>
      <c r="F6139" s="266"/>
      <c r="G6139" s="261" t="s">
        <v>26489</v>
      </c>
      <c r="H6139" s="262" t="s">
        <v>12450</v>
      </c>
      <c r="I6139" s="263" t="s">
        <v>945</v>
      </c>
      <c r="J6139" s="264" t="s">
        <v>5037</v>
      </c>
      <c r="K6139" s="264" t="s">
        <v>4750</v>
      </c>
    </row>
    <row r="6140" spans="1:11" ht="12.75" x14ac:dyDescent="0.2">
      <c r="A6140" s="261">
        <v>95401</v>
      </c>
      <c r="B6140" s="262" t="s">
        <v>12451</v>
      </c>
      <c r="C6140" s="263" t="s">
        <v>945</v>
      </c>
      <c r="D6140" s="264" t="s">
        <v>5435</v>
      </c>
      <c r="F6140" s="266"/>
      <c r="G6140" s="261" t="s">
        <v>26490</v>
      </c>
      <c r="H6140" s="262" t="s">
        <v>12451</v>
      </c>
      <c r="I6140" s="263" t="s">
        <v>945</v>
      </c>
      <c r="J6140" s="264" t="s">
        <v>5435</v>
      </c>
      <c r="K6140" s="264" t="s">
        <v>5538</v>
      </c>
    </row>
    <row r="6141" spans="1:11" ht="25.5" x14ac:dyDescent="0.2">
      <c r="A6141" s="261">
        <v>95402</v>
      </c>
      <c r="B6141" s="262" t="s">
        <v>12452</v>
      </c>
      <c r="C6141" s="263" t="s">
        <v>945</v>
      </c>
      <c r="D6141" s="264" t="s">
        <v>5238</v>
      </c>
      <c r="F6141" s="266"/>
      <c r="G6141" s="261" t="s">
        <v>26491</v>
      </c>
      <c r="H6141" s="262" t="s">
        <v>12452</v>
      </c>
      <c r="I6141" s="263" t="s">
        <v>945</v>
      </c>
      <c r="J6141" s="264" t="s">
        <v>5238</v>
      </c>
      <c r="K6141" s="264" t="s">
        <v>12160</v>
      </c>
    </row>
    <row r="6142" spans="1:11" ht="25.5" x14ac:dyDescent="0.2">
      <c r="A6142" s="261">
        <v>95403</v>
      </c>
      <c r="B6142" s="262" t="s">
        <v>12454</v>
      </c>
      <c r="C6142" s="263" t="s">
        <v>945</v>
      </c>
      <c r="D6142" s="264" t="s">
        <v>4911</v>
      </c>
      <c r="F6142" s="266"/>
      <c r="G6142" s="261" t="s">
        <v>26492</v>
      </c>
      <c r="H6142" s="262" t="s">
        <v>12454</v>
      </c>
      <c r="I6142" s="263" t="s">
        <v>945</v>
      </c>
      <c r="J6142" s="264" t="s">
        <v>4911</v>
      </c>
      <c r="K6142" s="264" t="s">
        <v>12641</v>
      </c>
    </row>
    <row r="6143" spans="1:11" ht="25.5" x14ac:dyDescent="0.2">
      <c r="A6143" s="261">
        <v>95404</v>
      </c>
      <c r="B6143" s="262" t="s">
        <v>12455</v>
      </c>
      <c r="C6143" s="263" t="s">
        <v>945</v>
      </c>
      <c r="D6143" s="264" t="s">
        <v>10255</v>
      </c>
      <c r="F6143" s="266"/>
      <c r="G6143" s="261" t="s">
        <v>26493</v>
      </c>
      <c r="H6143" s="262" t="s">
        <v>12455</v>
      </c>
      <c r="I6143" s="263" t="s">
        <v>945</v>
      </c>
      <c r="J6143" s="264" t="s">
        <v>10255</v>
      </c>
      <c r="K6143" s="264" t="s">
        <v>10475</v>
      </c>
    </row>
    <row r="6144" spans="1:11" ht="12.75" x14ac:dyDescent="0.2">
      <c r="A6144" s="261">
        <v>95405</v>
      </c>
      <c r="B6144" s="262" t="s">
        <v>12457</v>
      </c>
      <c r="C6144" s="263" t="s">
        <v>945</v>
      </c>
      <c r="D6144" s="264" t="s">
        <v>12453</v>
      </c>
      <c r="F6144" s="266"/>
      <c r="G6144" s="261" t="s">
        <v>26494</v>
      </c>
      <c r="H6144" s="262" t="s">
        <v>12457</v>
      </c>
      <c r="I6144" s="263" t="s">
        <v>945</v>
      </c>
      <c r="J6144" s="264" t="s">
        <v>12453</v>
      </c>
      <c r="K6144" s="264" t="s">
        <v>4514</v>
      </c>
    </row>
    <row r="6145" spans="1:11" ht="12.75" x14ac:dyDescent="0.2">
      <c r="A6145" s="261">
        <v>95406</v>
      </c>
      <c r="B6145" s="262" t="s">
        <v>12458</v>
      </c>
      <c r="C6145" s="263" t="s">
        <v>945</v>
      </c>
      <c r="D6145" s="264" t="s">
        <v>5037</v>
      </c>
      <c r="F6145" s="266"/>
      <c r="G6145" s="261" t="s">
        <v>26495</v>
      </c>
      <c r="H6145" s="262" t="s">
        <v>12458</v>
      </c>
      <c r="I6145" s="263" t="s">
        <v>945</v>
      </c>
      <c r="J6145" s="264" t="s">
        <v>5037</v>
      </c>
      <c r="K6145" s="264" t="s">
        <v>4750</v>
      </c>
    </row>
    <row r="6146" spans="1:11" ht="12.75" x14ac:dyDescent="0.2">
      <c r="A6146" s="261">
        <v>95407</v>
      </c>
      <c r="B6146" s="262" t="s">
        <v>12459</v>
      </c>
      <c r="C6146" s="263" t="s">
        <v>945</v>
      </c>
      <c r="D6146" s="264" t="s">
        <v>5206</v>
      </c>
      <c r="F6146" s="266"/>
      <c r="G6146" s="261" t="s">
        <v>26496</v>
      </c>
      <c r="H6146" s="262" t="s">
        <v>12459</v>
      </c>
      <c r="I6146" s="263" t="s">
        <v>945</v>
      </c>
      <c r="J6146" s="264" t="s">
        <v>5206</v>
      </c>
      <c r="K6146" s="264" t="s">
        <v>4926</v>
      </c>
    </row>
    <row r="6147" spans="1:11" ht="25.5" x14ac:dyDescent="0.2">
      <c r="A6147" s="261">
        <v>95408</v>
      </c>
      <c r="B6147" s="262" t="s">
        <v>12461</v>
      </c>
      <c r="C6147" s="263" t="s">
        <v>810</v>
      </c>
      <c r="D6147" s="264" t="s">
        <v>4940</v>
      </c>
      <c r="F6147" s="266"/>
      <c r="G6147" s="261" t="s">
        <v>26497</v>
      </c>
      <c r="H6147" s="262" t="s">
        <v>12461</v>
      </c>
      <c r="I6147" s="263" t="s">
        <v>810</v>
      </c>
      <c r="J6147" s="264" t="s">
        <v>4940</v>
      </c>
      <c r="K6147" s="264" t="s">
        <v>26498</v>
      </c>
    </row>
    <row r="6148" spans="1:11" ht="25.5" x14ac:dyDescent="0.2">
      <c r="A6148" s="261">
        <v>95409</v>
      </c>
      <c r="B6148" s="262" t="s">
        <v>12462</v>
      </c>
      <c r="C6148" s="263" t="s">
        <v>810</v>
      </c>
      <c r="D6148" s="264" t="s">
        <v>12463</v>
      </c>
      <c r="F6148" s="266"/>
      <c r="G6148" s="261" t="s">
        <v>26499</v>
      </c>
      <c r="H6148" s="262" t="s">
        <v>12462</v>
      </c>
      <c r="I6148" s="263" t="s">
        <v>810</v>
      </c>
      <c r="J6148" s="264" t="s">
        <v>12463</v>
      </c>
      <c r="K6148" s="264" t="s">
        <v>8535</v>
      </c>
    </row>
    <row r="6149" spans="1:11" ht="12.75" x14ac:dyDescent="0.2">
      <c r="A6149" s="261">
        <v>95410</v>
      </c>
      <c r="B6149" s="262" t="s">
        <v>12464</v>
      </c>
      <c r="C6149" s="263" t="s">
        <v>810</v>
      </c>
      <c r="D6149" s="264" t="s">
        <v>12465</v>
      </c>
      <c r="F6149" s="266"/>
      <c r="G6149" s="261" t="s">
        <v>26500</v>
      </c>
      <c r="H6149" s="262" t="s">
        <v>12464</v>
      </c>
      <c r="I6149" s="263" t="s">
        <v>810</v>
      </c>
      <c r="J6149" s="264" t="s">
        <v>12465</v>
      </c>
      <c r="K6149" s="264" t="s">
        <v>6823</v>
      </c>
    </row>
    <row r="6150" spans="1:11" ht="25.5" x14ac:dyDescent="0.2">
      <c r="A6150" s="261">
        <v>95411</v>
      </c>
      <c r="B6150" s="262" t="s">
        <v>12466</v>
      </c>
      <c r="C6150" s="263" t="s">
        <v>810</v>
      </c>
      <c r="D6150" s="264" t="s">
        <v>12467</v>
      </c>
      <c r="F6150" s="266"/>
      <c r="G6150" s="261" t="s">
        <v>26501</v>
      </c>
      <c r="H6150" s="262" t="s">
        <v>12466</v>
      </c>
      <c r="I6150" s="263" t="s">
        <v>810</v>
      </c>
      <c r="J6150" s="264" t="s">
        <v>12467</v>
      </c>
      <c r="K6150" s="264" t="s">
        <v>14325</v>
      </c>
    </row>
    <row r="6151" spans="1:11" ht="25.5" x14ac:dyDescent="0.2">
      <c r="A6151" s="261">
        <v>95412</v>
      </c>
      <c r="B6151" s="262" t="s">
        <v>12468</v>
      </c>
      <c r="C6151" s="263" t="s">
        <v>810</v>
      </c>
      <c r="D6151" s="264" t="s">
        <v>12469</v>
      </c>
      <c r="F6151" s="266"/>
      <c r="G6151" s="261" t="s">
        <v>26502</v>
      </c>
      <c r="H6151" s="262" t="s">
        <v>12468</v>
      </c>
      <c r="I6151" s="263" t="s">
        <v>810</v>
      </c>
      <c r="J6151" s="264" t="s">
        <v>12469</v>
      </c>
      <c r="K6151" s="264" t="s">
        <v>4642</v>
      </c>
    </row>
    <row r="6152" spans="1:11" ht="12.75" x14ac:dyDescent="0.2">
      <c r="A6152" s="261">
        <v>95413</v>
      </c>
      <c r="B6152" s="262" t="s">
        <v>12470</v>
      </c>
      <c r="C6152" s="263" t="s">
        <v>810</v>
      </c>
      <c r="D6152" s="264" t="s">
        <v>12471</v>
      </c>
      <c r="F6152" s="266"/>
      <c r="G6152" s="261" t="s">
        <v>26503</v>
      </c>
      <c r="H6152" s="262" t="s">
        <v>12470</v>
      </c>
      <c r="I6152" s="263" t="s">
        <v>810</v>
      </c>
      <c r="J6152" s="264" t="s">
        <v>12471</v>
      </c>
      <c r="K6152" s="264" t="s">
        <v>13216</v>
      </c>
    </row>
    <row r="6153" spans="1:11" ht="25.5" x14ac:dyDescent="0.2">
      <c r="A6153" s="261">
        <v>95414</v>
      </c>
      <c r="B6153" s="262" t="s">
        <v>12472</v>
      </c>
      <c r="C6153" s="263" t="s">
        <v>810</v>
      </c>
      <c r="D6153" s="264" t="s">
        <v>12473</v>
      </c>
      <c r="F6153" s="266"/>
      <c r="G6153" s="261" t="s">
        <v>26504</v>
      </c>
      <c r="H6153" s="262" t="s">
        <v>12472</v>
      </c>
      <c r="I6153" s="263" t="s">
        <v>810</v>
      </c>
      <c r="J6153" s="264" t="s">
        <v>12473</v>
      </c>
      <c r="K6153" s="264" t="s">
        <v>13867</v>
      </c>
    </row>
    <row r="6154" spans="1:11" ht="25.5" x14ac:dyDescent="0.2">
      <c r="A6154" s="261">
        <v>95415</v>
      </c>
      <c r="B6154" s="262" t="s">
        <v>12474</v>
      </c>
      <c r="C6154" s="263" t="s">
        <v>810</v>
      </c>
      <c r="D6154" s="264" t="s">
        <v>14686</v>
      </c>
      <c r="F6154" s="266"/>
      <c r="G6154" s="261" t="s">
        <v>26505</v>
      </c>
      <c r="H6154" s="262" t="s">
        <v>12474</v>
      </c>
      <c r="I6154" s="263" t="s">
        <v>810</v>
      </c>
      <c r="J6154" s="264" t="s">
        <v>14686</v>
      </c>
      <c r="K6154" s="264" t="s">
        <v>26506</v>
      </c>
    </row>
    <row r="6155" spans="1:11" ht="25.5" x14ac:dyDescent="0.2">
      <c r="A6155" s="261">
        <v>95416</v>
      </c>
      <c r="B6155" s="262" t="s">
        <v>12475</v>
      </c>
      <c r="C6155" s="263" t="s">
        <v>810</v>
      </c>
      <c r="D6155" s="264" t="s">
        <v>11715</v>
      </c>
      <c r="F6155" s="266"/>
      <c r="G6155" s="261" t="s">
        <v>26507</v>
      </c>
      <c r="H6155" s="262" t="s">
        <v>12475</v>
      </c>
      <c r="I6155" s="263" t="s">
        <v>810</v>
      </c>
      <c r="J6155" s="264" t="s">
        <v>11715</v>
      </c>
      <c r="K6155" s="264" t="s">
        <v>8758</v>
      </c>
    </row>
    <row r="6156" spans="1:11" ht="25.5" x14ac:dyDescent="0.2">
      <c r="A6156" s="261">
        <v>95417</v>
      </c>
      <c r="B6156" s="262" t="s">
        <v>12476</v>
      </c>
      <c r="C6156" s="263" t="s">
        <v>810</v>
      </c>
      <c r="D6156" s="264" t="s">
        <v>14687</v>
      </c>
      <c r="F6156" s="266"/>
      <c r="G6156" s="261" t="s">
        <v>26508</v>
      </c>
      <c r="H6156" s="262" t="s">
        <v>12476</v>
      </c>
      <c r="I6156" s="263" t="s">
        <v>810</v>
      </c>
      <c r="J6156" s="264" t="s">
        <v>14687</v>
      </c>
      <c r="K6156" s="264" t="s">
        <v>26509</v>
      </c>
    </row>
    <row r="6157" spans="1:11" ht="25.5" x14ac:dyDescent="0.2">
      <c r="A6157" s="261">
        <v>95418</v>
      </c>
      <c r="B6157" s="262" t="s">
        <v>12478</v>
      </c>
      <c r="C6157" s="263" t="s">
        <v>810</v>
      </c>
      <c r="D6157" s="264" t="s">
        <v>14688</v>
      </c>
      <c r="F6157" s="266"/>
      <c r="G6157" s="261" t="s">
        <v>26510</v>
      </c>
      <c r="H6157" s="262" t="s">
        <v>12478</v>
      </c>
      <c r="I6157" s="263" t="s">
        <v>810</v>
      </c>
      <c r="J6157" s="264" t="s">
        <v>14688</v>
      </c>
      <c r="K6157" s="264" t="s">
        <v>26511</v>
      </c>
    </row>
    <row r="6158" spans="1:11" ht="12.75" x14ac:dyDescent="0.2">
      <c r="A6158" s="261">
        <v>95419</v>
      </c>
      <c r="B6158" s="262" t="s">
        <v>12479</v>
      </c>
      <c r="C6158" s="263" t="s">
        <v>810</v>
      </c>
      <c r="D6158" s="264" t="s">
        <v>5649</v>
      </c>
      <c r="F6158" s="266"/>
      <c r="G6158" s="261" t="s">
        <v>26512</v>
      </c>
      <c r="H6158" s="262" t="s">
        <v>12479</v>
      </c>
      <c r="I6158" s="263" t="s">
        <v>810</v>
      </c>
      <c r="J6158" s="264" t="s">
        <v>5649</v>
      </c>
      <c r="K6158" s="264" t="s">
        <v>15027</v>
      </c>
    </row>
    <row r="6159" spans="1:11" ht="12.75" x14ac:dyDescent="0.2">
      <c r="A6159" s="261">
        <v>95420</v>
      </c>
      <c r="B6159" s="262" t="s">
        <v>12480</v>
      </c>
      <c r="C6159" s="263" t="s">
        <v>810</v>
      </c>
      <c r="D6159" s="264" t="s">
        <v>14689</v>
      </c>
      <c r="F6159" s="266"/>
      <c r="G6159" s="261" t="s">
        <v>26513</v>
      </c>
      <c r="H6159" s="262" t="s">
        <v>12480</v>
      </c>
      <c r="I6159" s="263" t="s">
        <v>810</v>
      </c>
      <c r="J6159" s="264" t="s">
        <v>14689</v>
      </c>
      <c r="K6159" s="264" t="s">
        <v>13926</v>
      </c>
    </row>
    <row r="6160" spans="1:11" ht="12.75" x14ac:dyDescent="0.2">
      <c r="A6160" s="261">
        <v>95421</v>
      </c>
      <c r="B6160" s="262" t="s">
        <v>12481</v>
      </c>
      <c r="C6160" s="263" t="s">
        <v>810</v>
      </c>
      <c r="D6160" s="264" t="s">
        <v>14690</v>
      </c>
      <c r="F6160" s="266"/>
      <c r="G6160" s="261" t="s">
        <v>26514</v>
      </c>
      <c r="H6160" s="262" t="s">
        <v>12481</v>
      </c>
      <c r="I6160" s="263" t="s">
        <v>810</v>
      </c>
      <c r="J6160" s="264" t="s">
        <v>14690</v>
      </c>
      <c r="K6160" s="264" t="s">
        <v>26515</v>
      </c>
    </row>
    <row r="6161" spans="1:12" ht="25.5" x14ac:dyDescent="0.2">
      <c r="A6161" s="261">
        <v>95422</v>
      </c>
      <c r="B6161" s="262" t="s">
        <v>12482</v>
      </c>
      <c r="C6161" s="263" t="s">
        <v>810</v>
      </c>
      <c r="D6161" s="264" t="s">
        <v>13871</v>
      </c>
      <c r="F6161" s="266"/>
      <c r="G6161" s="261" t="s">
        <v>26516</v>
      </c>
      <c r="H6161" s="262" t="s">
        <v>12482</v>
      </c>
      <c r="I6161" s="263" t="s">
        <v>810</v>
      </c>
      <c r="J6161" s="264" t="s">
        <v>13871</v>
      </c>
      <c r="K6161" s="264" t="s">
        <v>26517</v>
      </c>
    </row>
    <row r="6162" spans="1:12" ht="12.75" x14ac:dyDescent="0.2">
      <c r="A6162" s="261">
        <v>95423</v>
      </c>
      <c r="B6162" s="262" t="s">
        <v>12484</v>
      </c>
      <c r="C6162" s="263" t="s">
        <v>810</v>
      </c>
      <c r="D6162" s="264" t="s">
        <v>26518</v>
      </c>
      <c r="F6162" s="266"/>
      <c r="G6162" s="261" t="s">
        <v>26519</v>
      </c>
      <c r="H6162" s="262" t="s">
        <v>12484</v>
      </c>
      <c r="I6162" s="263" t="s">
        <v>810</v>
      </c>
      <c r="J6162" s="264" t="s">
        <v>26518</v>
      </c>
      <c r="K6162" s="264" t="s">
        <v>26520</v>
      </c>
    </row>
    <row r="6163" spans="1:12" ht="12.75" x14ac:dyDescent="0.2">
      <c r="A6163" s="261">
        <v>95424</v>
      </c>
      <c r="B6163" s="262" t="s">
        <v>12486</v>
      </c>
      <c r="C6163" s="263" t="s">
        <v>810</v>
      </c>
      <c r="D6163" s="264" t="s">
        <v>12487</v>
      </c>
      <c r="F6163" s="266"/>
      <c r="G6163" s="261" t="s">
        <v>26521</v>
      </c>
      <c r="H6163" s="262" t="s">
        <v>12486</v>
      </c>
      <c r="I6163" s="263" t="s">
        <v>810</v>
      </c>
      <c r="J6163" s="264" t="s">
        <v>12487</v>
      </c>
      <c r="K6163" s="264" t="s">
        <v>8686</v>
      </c>
    </row>
    <row r="6164" spans="1:12" ht="12.75" x14ac:dyDescent="0.2">
      <c r="A6164" s="268"/>
      <c r="B6164" s="262"/>
      <c r="C6164" s="263"/>
      <c r="D6164" s="264"/>
      <c r="F6164" s="266"/>
      <c r="G6164" s="261"/>
      <c r="H6164" s="262"/>
      <c r="I6164" s="263"/>
      <c r="J6164" s="264"/>
      <c r="K6164" s="264"/>
    </row>
    <row r="6165" spans="1:12" ht="12.75" x14ac:dyDescent="0.2">
      <c r="A6165" s="268"/>
      <c r="B6165" s="262"/>
      <c r="C6165" s="263"/>
      <c r="D6165" s="264"/>
      <c r="F6165" s="266"/>
      <c r="G6165" s="261"/>
      <c r="H6165" s="262"/>
      <c r="I6165" s="263"/>
      <c r="J6165" s="264"/>
      <c r="K6165" s="264"/>
    </row>
    <row r="6166" spans="1:12" ht="12.75" x14ac:dyDescent="0.2">
      <c r="A6166" s="268"/>
      <c r="B6166" s="262"/>
      <c r="C6166" s="263"/>
      <c r="D6166" s="264"/>
      <c r="F6166" s="266"/>
      <c r="G6166" s="261"/>
      <c r="H6166" s="262"/>
      <c r="I6166" s="263"/>
      <c r="J6166" s="264"/>
      <c r="K6166" s="264"/>
    </row>
    <row r="6167" spans="1:12" ht="12.75" x14ac:dyDescent="0.2">
      <c r="A6167" s="268"/>
      <c r="B6167" s="262"/>
      <c r="C6167" s="263"/>
      <c r="D6167" s="264"/>
      <c r="F6167" s="266"/>
      <c r="G6167" s="261"/>
      <c r="H6167" s="262"/>
      <c r="I6167" s="263"/>
      <c r="J6167" s="264"/>
      <c r="K6167" s="264"/>
    </row>
    <row r="6168" spans="1:12" ht="15.75" x14ac:dyDescent="0.2">
      <c r="A6168" s="269">
        <v>4757</v>
      </c>
      <c r="B6168" s="270" t="s">
        <v>26522</v>
      </c>
      <c r="C6168" s="271" t="s">
        <v>12488</v>
      </c>
      <c r="D6168" s="272" t="s">
        <v>7881</v>
      </c>
      <c r="E6168" s="265" t="s">
        <v>12489</v>
      </c>
      <c r="F6168" s="266"/>
      <c r="G6168" s="273">
        <v>4757</v>
      </c>
      <c r="H6168" s="270" t="s">
        <v>26522</v>
      </c>
      <c r="I6168" s="271" t="s">
        <v>12488</v>
      </c>
      <c r="J6168" s="272" t="s">
        <v>7881</v>
      </c>
      <c r="K6168" s="272" t="s">
        <v>9407</v>
      </c>
      <c r="L6168" s="265" t="s">
        <v>12489</v>
      </c>
    </row>
    <row r="6169" spans="1:12" ht="25.5" x14ac:dyDescent="0.2">
      <c r="A6169" s="269">
        <v>12075</v>
      </c>
      <c r="B6169" s="270" t="s">
        <v>26523</v>
      </c>
      <c r="C6169" s="271" t="s">
        <v>12490</v>
      </c>
      <c r="D6169" s="272" t="s">
        <v>12491</v>
      </c>
      <c r="F6169" s="266"/>
      <c r="G6169" s="273">
        <v>12075</v>
      </c>
      <c r="H6169" s="270" t="s">
        <v>26523</v>
      </c>
      <c r="I6169" s="271" t="s">
        <v>12490</v>
      </c>
      <c r="J6169" s="272" t="s">
        <v>12491</v>
      </c>
      <c r="K6169" s="272" t="s">
        <v>12491</v>
      </c>
    </row>
    <row r="6170" spans="1:12" ht="25.5" x14ac:dyDescent="0.2">
      <c r="A6170" s="269">
        <v>2404</v>
      </c>
      <c r="B6170" s="270" t="s">
        <v>26524</v>
      </c>
      <c r="C6170" s="271" t="s">
        <v>12492</v>
      </c>
      <c r="D6170" s="272" t="s">
        <v>12493</v>
      </c>
      <c r="F6170" s="266"/>
      <c r="G6170" s="273">
        <v>2404</v>
      </c>
      <c r="H6170" s="270" t="s">
        <v>26524</v>
      </c>
      <c r="I6170" s="271" t="s">
        <v>12492</v>
      </c>
      <c r="J6170" s="272" t="s">
        <v>12493</v>
      </c>
      <c r="K6170" s="272" t="s">
        <v>12493</v>
      </c>
    </row>
    <row r="6171" spans="1:12" ht="25.5" x14ac:dyDescent="0.2">
      <c r="A6171" s="269">
        <v>2720</v>
      </c>
      <c r="B6171" s="270" t="s">
        <v>26525</v>
      </c>
      <c r="C6171" s="271" t="s">
        <v>12488</v>
      </c>
      <c r="D6171" s="272" t="s">
        <v>12494</v>
      </c>
      <c r="F6171" s="266"/>
      <c r="G6171" s="273">
        <v>2720</v>
      </c>
      <c r="H6171" s="270" t="s">
        <v>26525</v>
      </c>
      <c r="I6171" s="271" t="s">
        <v>12488</v>
      </c>
      <c r="J6171" s="272" t="s">
        <v>12494</v>
      </c>
      <c r="K6171" s="272" t="s">
        <v>12494</v>
      </c>
    </row>
    <row r="6172" spans="1:12" ht="38.25" x14ac:dyDescent="0.2">
      <c r="A6172" s="269">
        <v>2719</v>
      </c>
      <c r="B6172" s="270" t="s">
        <v>26526</v>
      </c>
      <c r="C6172" s="271" t="s">
        <v>12488</v>
      </c>
      <c r="D6172" s="272" t="s">
        <v>12495</v>
      </c>
      <c r="F6172" s="266"/>
      <c r="G6172" s="273">
        <v>2719</v>
      </c>
      <c r="H6172" s="270" t="s">
        <v>26526</v>
      </c>
      <c r="I6172" s="271" t="s">
        <v>12488</v>
      </c>
      <c r="J6172" s="272" t="s">
        <v>12495</v>
      </c>
      <c r="K6172" s="272" t="s">
        <v>12495</v>
      </c>
    </row>
    <row r="6173" spans="1:12" ht="25.5" x14ac:dyDescent="0.2">
      <c r="A6173" s="269">
        <v>13382</v>
      </c>
      <c r="B6173" s="270" t="s">
        <v>26527</v>
      </c>
      <c r="C6173" s="271" t="s">
        <v>12490</v>
      </c>
      <c r="D6173" s="272" t="s">
        <v>26528</v>
      </c>
      <c r="F6173" s="266"/>
      <c r="G6173" s="273">
        <v>13382</v>
      </c>
      <c r="H6173" s="270" t="s">
        <v>26527</v>
      </c>
      <c r="I6173" s="271" t="s">
        <v>12490</v>
      </c>
      <c r="J6173" s="272" t="s">
        <v>26528</v>
      </c>
      <c r="K6173" s="272" t="s">
        <v>26528</v>
      </c>
    </row>
    <row r="6174" spans="1:12" ht="25.5" x14ac:dyDescent="0.2">
      <c r="A6174" s="269">
        <v>20198</v>
      </c>
      <c r="B6174" s="270" t="s">
        <v>26529</v>
      </c>
      <c r="C6174" s="271" t="s">
        <v>12496</v>
      </c>
      <c r="D6174" s="272" t="s">
        <v>26530</v>
      </c>
      <c r="F6174" s="266"/>
      <c r="G6174" s="273">
        <v>20198</v>
      </c>
      <c r="H6174" s="270" t="s">
        <v>26529</v>
      </c>
      <c r="I6174" s="271" t="s">
        <v>12496</v>
      </c>
      <c r="J6174" s="272" t="s">
        <v>26530</v>
      </c>
      <c r="K6174" s="272" t="s">
        <v>26530</v>
      </c>
    </row>
    <row r="6175" spans="1:12" ht="25.5" x14ac:dyDescent="0.2">
      <c r="A6175" s="269">
        <v>4126</v>
      </c>
      <c r="B6175" s="270" t="s">
        <v>26531</v>
      </c>
      <c r="C6175" s="271" t="s">
        <v>12490</v>
      </c>
      <c r="D6175" s="272" t="s">
        <v>26532</v>
      </c>
      <c r="F6175" s="266"/>
      <c r="G6175" s="273">
        <v>4126</v>
      </c>
      <c r="H6175" s="270" t="s">
        <v>26531</v>
      </c>
      <c r="I6175" s="271" t="s">
        <v>12490</v>
      </c>
      <c r="J6175" s="272" t="s">
        <v>26532</v>
      </c>
      <c r="K6175" s="272" t="s">
        <v>26532</v>
      </c>
    </row>
    <row r="6176" spans="1:12" ht="25.5" x14ac:dyDescent="0.2">
      <c r="A6176" s="269">
        <v>38605</v>
      </c>
      <c r="B6176" s="270" t="s">
        <v>26533</v>
      </c>
      <c r="C6176" s="271" t="s">
        <v>12490</v>
      </c>
      <c r="D6176" s="272" t="s">
        <v>16489</v>
      </c>
      <c r="F6176" s="266"/>
      <c r="G6176" s="273">
        <v>38605</v>
      </c>
      <c r="H6176" s="270" t="s">
        <v>26533</v>
      </c>
      <c r="I6176" s="271" t="s">
        <v>12490</v>
      </c>
      <c r="J6176" s="272" t="s">
        <v>16489</v>
      </c>
      <c r="K6176" s="272" t="s">
        <v>16489</v>
      </c>
    </row>
    <row r="6177" spans="1:11" ht="12.75" x14ac:dyDescent="0.2">
      <c r="A6177" s="269">
        <v>11270</v>
      </c>
      <c r="B6177" s="270" t="s">
        <v>26534</v>
      </c>
      <c r="C6177" s="271" t="s">
        <v>12490</v>
      </c>
      <c r="D6177" s="272" t="s">
        <v>12169</v>
      </c>
      <c r="F6177" s="266"/>
      <c r="G6177" s="273">
        <v>11270</v>
      </c>
      <c r="H6177" s="270" t="s">
        <v>26534</v>
      </c>
      <c r="I6177" s="271" t="s">
        <v>12490</v>
      </c>
      <c r="J6177" s="272" t="s">
        <v>12169</v>
      </c>
      <c r="K6177" s="272" t="s">
        <v>12169</v>
      </c>
    </row>
    <row r="6178" spans="1:11" ht="12.75" x14ac:dyDescent="0.2">
      <c r="A6178" s="269">
        <v>412</v>
      </c>
      <c r="B6178" s="270" t="s">
        <v>26535</v>
      </c>
      <c r="C6178" s="271" t="s">
        <v>12490</v>
      </c>
      <c r="D6178" s="272" t="s">
        <v>4886</v>
      </c>
      <c r="F6178" s="266"/>
      <c r="G6178" s="273">
        <v>412</v>
      </c>
      <c r="H6178" s="270" t="s">
        <v>26535</v>
      </c>
      <c r="I6178" s="271" t="s">
        <v>12490</v>
      </c>
      <c r="J6178" s="272" t="s">
        <v>4886</v>
      </c>
      <c r="K6178" s="272" t="s">
        <v>4886</v>
      </c>
    </row>
    <row r="6179" spans="1:11" ht="12.75" x14ac:dyDescent="0.2">
      <c r="A6179" s="269">
        <v>414</v>
      </c>
      <c r="B6179" s="270" t="s">
        <v>26536</v>
      </c>
      <c r="C6179" s="271" t="s">
        <v>12490</v>
      </c>
      <c r="D6179" s="272" t="s">
        <v>5305</v>
      </c>
      <c r="F6179" s="266"/>
      <c r="G6179" s="273">
        <v>414</v>
      </c>
      <c r="H6179" s="270" t="s">
        <v>26536</v>
      </c>
      <c r="I6179" s="271" t="s">
        <v>12490</v>
      </c>
      <c r="J6179" s="272" t="s">
        <v>5305</v>
      </c>
      <c r="K6179" s="272" t="s">
        <v>5305</v>
      </c>
    </row>
    <row r="6180" spans="1:11" ht="12.75" x14ac:dyDescent="0.2">
      <c r="A6180" s="269">
        <v>410</v>
      </c>
      <c r="B6180" s="270" t="s">
        <v>26537</v>
      </c>
      <c r="C6180" s="271" t="s">
        <v>12490</v>
      </c>
      <c r="D6180" s="272" t="s">
        <v>5210</v>
      </c>
      <c r="F6180" s="266"/>
      <c r="G6180" s="273">
        <v>410</v>
      </c>
      <c r="H6180" s="270" t="s">
        <v>26537</v>
      </c>
      <c r="I6180" s="271" t="s">
        <v>12490</v>
      </c>
      <c r="J6180" s="272" t="s">
        <v>5210</v>
      </c>
      <c r="K6180" s="272" t="s">
        <v>5210</v>
      </c>
    </row>
    <row r="6181" spans="1:11" ht="12.75" x14ac:dyDescent="0.2">
      <c r="A6181" s="269">
        <v>411</v>
      </c>
      <c r="B6181" s="270" t="s">
        <v>26538</v>
      </c>
      <c r="C6181" s="271" t="s">
        <v>12490</v>
      </c>
      <c r="D6181" s="272" t="s">
        <v>4750</v>
      </c>
      <c r="F6181" s="266"/>
      <c r="G6181" s="273">
        <v>411</v>
      </c>
      <c r="H6181" s="270" t="s">
        <v>26538</v>
      </c>
      <c r="I6181" s="271" t="s">
        <v>12490</v>
      </c>
      <c r="J6181" s="272" t="s">
        <v>4750</v>
      </c>
      <c r="K6181" s="272" t="s">
        <v>4750</v>
      </c>
    </row>
    <row r="6182" spans="1:11" ht="12.75" x14ac:dyDescent="0.2">
      <c r="A6182" s="269">
        <v>408</v>
      </c>
      <c r="B6182" s="270" t="s">
        <v>26539</v>
      </c>
      <c r="C6182" s="271" t="s">
        <v>12490</v>
      </c>
      <c r="D6182" s="272" t="s">
        <v>5644</v>
      </c>
      <c r="F6182" s="266"/>
      <c r="G6182" s="273">
        <v>408</v>
      </c>
      <c r="H6182" s="270" t="s">
        <v>26539</v>
      </c>
      <c r="I6182" s="271" t="s">
        <v>12490</v>
      </c>
      <c r="J6182" s="272" t="s">
        <v>5644</v>
      </c>
      <c r="K6182" s="272" t="s">
        <v>5644</v>
      </c>
    </row>
    <row r="6183" spans="1:11" ht="12.75" x14ac:dyDescent="0.2">
      <c r="A6183" s="269">
        <v>39131</v>
      </c>
      <c r="B6183" s="270" t="s">
        <v>26540</v>
      </c>
      <c r="C6183" s="271" t="s">
        <v>12490</v>
      </c>
      <c r="D6183" s="272" t="s">
        <v>10255</v>
      </c>
      <c r="F6183" s="266"/>
      <c r="G6183" s="273">
        <v>39131</v>
      </c>
      <c r="H6183" s="270" t="s">
        <v>26540</v>
      </c>
      <c r="I6183" s="271" t="s">
        <v>12490</v>
      </c>
      <c r="J6183" s="272" t="s">
        <v>10255</v>
      </c>
      <c r="K6183" s="272" t="s">
        <v>10255</v>
      </c>
    </row>
    <row r="6184" spans="1:11" ht="25.5" x14ac:dyDescent="0.2">
      <c r="A6184" s="269">
        <v>394</v>
      </c>
      <c r="B6184" s="270" t="s">
        <v>26541</v>
      </c>
      <c r="C6184" s="271" t="s">
        <v>12490</v>
      </c>
      <c r="D6184" s="272" t="s">
        <v>10250</v>
      </c>
      <c r="F6184" s="266"/>
      <c r="G6184" s="273">
        <v>394</v>
      </c>
      <c r="H6184" s="270" t="s">
        <v>26541</v>
      </c>
      <c r="I6184" s="271" t="s">
        <v>12490</v>
      </c>
      <c r="J6184" s="272" t="s">
        <v>10250</v>
      </c>
      <c r="K6184" s="272" t="s">
        <v>10250</v>
      </c>
    </row>
    <row r="6185" spans="1:11" ht="12.75" x14ac:dyDescent="0.2">
      <c r="A6185" s="269">
        <v>39130</v>
      </c>
      <c r="B6185" s="270" t="s">
        <v>26542</v>
      </c>
      <c r="C6185" s="271" t="s">
        <v>12490</v>
      </c>
      <c r="D6185" s="272" t="s">
        <v>12498</v>
      </c>
      <c r="F6185" s="266"/>
      <c r="G6185" s="273">
        <v>39130</v>
      </c>
      <c r="H6185" s="270" t="s">
        <v>26542</v>
      </c>
      <c r="I6185" s="271" t="s">
        <v>12490</v>
      </c>
      <c r="J6185" s="272" t="s">
        <v>12498</v>
      </c>
      <c r="K6185" s="272" t="s">
        <v>12498</v>
      </c>
    </row>
    <row r="6186" spans="1:11" ht="25.5" x14ac:dyDescent="0.2">
      <c r="A6186" s="269">
        <v>395</v>
      </c>
      <c r="B6186" s="270" t="s">
        <v>26543</v>
      </c>
      <c r="C6186" s="271" t="s">
        <v>12490</v>
      </c>
      <c r="D6186" s="272" t="s">
        <v>5742</v>
      </c>
      <c r="F6186" s="266"/>
      <c r="G6186" s="273">
        <v>395</v>
      </c>
      <c r="H6186" s="270" t="s">
        <v>26543</v>
      </c>
      <c r="I6186" s="271" t="s">
        <v>12490</v>
      </c>
      <c r="J6186" s="272" t="s">
        <v>5742</v>
      </c>
      <c r="K6186" s="272" t="s">
        <v>5742</v>
      </c>
    </row>
    <row r="6187" spans="1:11" ht="12.75" x14ac:dyDescent="0.2">
      <c r="A6187" s="269">
        <v>39127</v>
      </c>
      <c r="B6187" s="270" t="s">
        <v>26544</v>
      </c>
      <c r="C6187" s="271" t="s">
        <v>12490</v>
      </c>
      <c r="D6187" s="272" t="s">
        <v>4886</v>
      </c>
      <c r="F6187" s="266"/>
      <c r="G6187" s="273">
        <v>39127</v>
      </c>
      <c r="H6187" s="270" t="s">
        <v>26544</v>
      </c>
      <c r="I6187" s="271" t="s">
        <v>12490</v>
      </c>
      <c r="J6187" s="272" t="s">
        <v>4886</v>
      </c>
      <c r="K6187" s="272" t="s">
        <v>4886</v>
      </c>
    </row>
    <row r="6188" spans="1:11" ht="25.5" x14ac:dyDescent="0.2">
      <c r="A6188" s="269">
        <v>392</v>
      </c>
      <c r="B6188" s="270" t="s">
        <v>26545</v>
      </c>
      <c r="C6188" s="271" t="s">
        <v>12490</v>
      </c>
      <c r="D6188" s="272" t="s">
        <v>5580</v>
      </c>
      <c r="F6188" s="266"/>
      <c r="G6188" s="273">
        <v>392</v>
      </c>
      <c r="H6188" s="270" t="s">
        <v>26545</v>
      </c>
      <c r="I6188" s="271" t="s">
        <v>12490</v>
      </c>
      <c r="J6188" s="272" t="s">
        <v>5580</v>
      </c>
      <c r="K6188" s="272" t="s">
        <v>5580</v>
      </c>
    </row>
    <row r="6189" spans="1:11" ht="12.75" x14ac:dyDescent="0.2">
      <c r="A6189" s="269">
        <v>39129</v>
      </c>
      <c r="B6189" s="270" t="s">
        <v>26546</v>
      </c>
      <c r="C6189" s="271" t="s">
        <v>12490</v>
      </c>
      <c r="D6189" s="272" t="s">
        <v>12499</v>
      </c>
      <c r="F6189" s="266"/>
      <c r="G6189" s="273">
        <v>39129</v>
      </c>
      <c r="H6189" s="270" t="s">
        <v>26546</v>
      </c>
      <c r="I6189" s="271" t="s">
        <v>12490</v>
      </c>
      <c r="J6189" s="272" t="s">
        <v>12499</v>
      </c>
      <c r="K6189" s="272" t="s">
        <v>12499</v>
      </c>
    </row>
    <row r="6190" spans="1:11" ht="12.75" x14ac:dyDescent="0.2">
      <c r="A6190" s="269">
        <v>393</v>
      </c>
      <c r="B6190" s="270" t="s">
        <v>26547</v>
      </c>
      <c r="C6190" s="271" t="s">
        <v>12490</v>
      </c>
      <c r="D6190" s="272" t="s">
        <v>12453</v>
      </c>
      <c r="F6190" s="266"/>
      <c r="G6190" s="273">
        <v>393</v>
      </c>
      <c r="H6190" s="270" t="s">
        <v>26547</v>
      </c>
      <c r="I6190" s="271" t="s">
        <v>12490</v>
      </c>
      <c r="J6190" s="272" t="s">
        <v>12453</v>
      </c>
      <c r="K6190" s="272" t="s">
        <v>12453</v>
      </c>
    </row>
    <row r="6191" spans="1:11" ht="12.75" x14ac:dyDescent="0.2">
      <c r="A6191" s="269">
        <v>39133</v>
      </c>
      <c r="B6191" s="270" t="s">
        <v>26548</v>
      </c>
      <c r="C6191" s="271" t="s">
        <v>12490</v>
      </c>
      <c r="D6191" s="272" t="s">
        <v>12500</v>
      </c>
      <c r="F6191" s="266"/>
      <c r="G6191" s="273">
        <v>39133</v>
      </c>
      <c r="H6191" s="270" t="s">
        <v>26548</v>
      </c>
      <c r="I6191" s="271" t="s">
        <v>12490</v>
      </c>
      <c r="J6191" s="272" t="s">
        <v>12500</v>
      </c>
      <c r="K6191" s="272" t="s">
        <v>12500</v>
      </c>
    </row>
    <row r="6192" spans="1:11" ht="25.5" x14ac:dyDescent="0.2">
      <c r="A6192" s="269">
        <v>397</v>
      </c>
      <c r="B6192" s="270" t="s">
        <v>26549</v>
      </c>
      <c r="C6192" s="271" t="s">
        <v>12490</v>
      </c>
      <c r="D6192" s="272" t="s">
        <v>8251</v>
      </c>
      <c r="F6192" s="266"/>
      <c r="G6192" s="273">
        <v>397</v>
      </c>
      <c r="H6192" s="270" t="s">
        <v>26549</v>
      </c>
      <c r="I6192" s="271" t="s">
        <v>12490</v>
      </c>
      <c r="J6192" s="272" t="s">
        <v>8251</v>
      </c>
      <c r="K6192" s="272" t="s">
        <v>8251</v>
      </c>
    </row>
    <row r="6193" spans="1:11" ht="12.75" x14ac:dyDescent="0.2">
      <c r="A6193" s="269">
        <v>39132</v>
      </c>
      <c r="B6193" s="270" t="s">
        <v>26550</v>
      </c>
      <c r="C6193" s="271" t="s">
        <v>12490</v>
      </c>
      <c r="D6193" s="272" t="s">
        <v>12152</v>
      </c>
      <c r="F6193" s="266"/>
      <c r="G6193" s="273">
        <v>39132</v>
      </c>
      <c r="H6193" s="270" t="s">
        <v>26550</v>
      </c>
      <c r="I6193" s="271" t="s">
        <v>12490</v>
      </c>
      <c r="J6193" s="272" t="s">
        <v>12152</v>
      </c>
      <c r="K6193" s="272" t="s">
        <v>12152</v>
      </c>
    </row>
    <row r="6194" spans="1:11" ht="12.75" x14ac:dyDescent="0.2">
      <c r="A6194" s="269">
        <v>396</v>
      </c>
      <c r="B6194" s="270" t="s">
        <v>26551</v>
      </c>
      <c r="C6194" s="271" t="s">
        <v>12490</v>
      </c>
      <c r="D6194" s="272" t="s">
        <v>5606</v>
      </c>
      <c r="F6194" s="266"/>
      <c r="G6194" s="273">
        <v>396</v>
      </c>
      <c r="H6194" s="270" t="s">
        <v>26551</v>
      </c>
      <c r="I6194" s="271" t="s">
        <v>12490</v>
      </c>
      <c r="J6194" s="272" t="s">
        <v>5606</v>
      </c>
      <c r="K6194" s="272" t="s">
        <v>5606</v>
      </c>
    </row>
    <row r="6195" spans="1:11" ht="12.75" x14ac:dyDescent="0.2">
      <c r="A6195" s="269">
        <v>39135</v>
      </c>
      <c r="B6195" s="270" t="s">
        <v>26552</v>
      </c>
      <c r="C6195" s="271" t="s">
        <v>12490</v>
      </c>
      <c r="D6195" s="272" t="s">
        <v>12501</v>
      </c>
      <c r="F6195" s="266"/>
      <c r="G6195" s="273">
        <v>39135</v>
      </c>
      <c r="H6195" s="270" t="s">
        <v>26552</v>
      </c>
      <c r="I6195" s="271" t="s">
        <v>12490</v>
      </c>
      <c r="J6195" s="272" t="s">
        <v>12501</v>
      </c>
      <c r="K6195" s="272" t="s">
        <v>12501</v>
      </c>
    </row>
    <row r="6196" spans="1:11" ht="12.75" x14ac:dyDescent="0.2">
      <c r="A6196" s="269">
        <v>39128</v>
      </c>
      <c r="B6196" s="270" t="s">
        <v>26553</v>
      </c>
      <c r="C6196" s="271" t="s">
        <v>12490</v>
      </c>
      <c r="D6196" s="272" t="s">
        <v>5007</v>
      </c>
      <c r="F6196" s="266"/>
      <c r="G6196" s="273">
        <v>39128</v>
      </c>
      <c r="H6196" s="270" t="s">
        <v>26553</v>
      </c>
      <c r="I6196" s="271" t="s">
        <v>12490</v>
      </c>
      <c r="J6196" s="272" t="s">
        <v>5007</v>
      </c>
      <c r="K6196" s="272" t="s">
        <v>5007</v>
      </c>
    </row>
    <row r="6197" spans="1:11" ht="25.5" x14ac:dyDescent="0.2">
      <c r="A6197" s="269">
        <v>400</v>
      </c>
      <c r="B6197" s="270" t="s">
        <v>26554</v>
      </c>
      <c r="C6197" s="271" t="s">
        <v>12490</v>
      </c>
      <c r="D6197" s="272" t="s">
        <v>4407</v>
      </c>
      <c r="F6197" s="266"/>
      <c r="G6197" s="273">
        <v>400</v>
      </c>
      <c r="H6197" s="270" t="s">
        <v>26554</v>
      </c>
      <c r="I6197" s="271" t="s">
        <v>12490</v>
      </c>
      <c r="J6197" s="272" t="s">
        <v>4407</v>
      </c>
      <c r="K6197" s="272" t="s">
        <v>4407</v>
      </c>
    </row>
    <row r="6198" spans="1:11" ht="25.5" x14ac:dyDescent="0.2">
      <c r="A6198" s="269">
        <v>39125</v>
      </c>
      <c r="B6198" s="270" t="s">
        <v>26555</v>
      </c>
      <c r="C6198" s="271" t="s">
        <v>12490</v>
      </c>
      <c r="D6198" s="272" t="s">
        <v>5007</v>
      </c>
      <c r="F6198" s="266"/>
      <c r="G6198" s="273">
        <v>39125</v>
      </c>
      <c r="H6198" s="270" t="s">
        <v>26555</v>
      </c>
      <c r="I6198" s="271" t="s">
        <v>12490</v>
      </c>
      <c r="J6198" s="272" t="s">
        <v>5007</v>
      </c>
      <c r="K6198" s="272" t="s">
        <v>5007</v>
      </c>
    </row>
    <row r="6199" spans="1:11" ht="12.75" x14ac:dyDescent="0.2">
      <c r="A6199" s="269">
        <v>39134</v>
      </c>
      <c r="B6199" s="270" t="s">
        <v>26556</v>
      </c>
      <c r="C6199" s="271" t="s">
        <v>12490</v>
      </c>
      <c r="D6199" s="272" t="s">
        <v>12502</v>
      </c>
      <c r="F6199" s="266"/>
      <c r="G6199" s="273">
        <v>39134</v>
      </c>
      <c r="H6199" s="270" t="s">
        <v>26556</v>
      </c>
      <c r="I6199" s="271" t="s">
        <v>12490</v>
      </c>
      <c r="J6199" s="272" t="s">
        <v>12502</v>
      </c>
      <c r="K6199" s="272" t="s">
        <v>12502</v>
      </c>
    </row>
    <row r="6200" spans="1:11" ht="12.75" x14ac:dyDescent="0.2">
      <c r="A6200" s="269">
        <v>398</v>
      </c>
      <c r="B6200" s="270" t="s">
        <v>26557</v>
      </c>
      <c r="C6200" s="271" t="s">
        <v>12490</v>
      </c>
      <c r="D6200" s="272" t="s">
        <v>5139</v>
      </c>
      <c r="F6200" s="266"/>
      <c r="G6200" s="273">
        <v>398</v>
      </c>
      <c r="H6200" s="270" t="s">
        <v>26557</v>
      </c>
      <c r="I6200" s="271" t="s">
        <v>12490</v>
      </c>
      <c r="J6200" s="272" t="s">
        <v>5139</v>
      </c>
      <c r="K6200" s="272" t="s">
        <v>5139</v>
      </c>
    </row>
    <row r="6201" spans="1:11" ht="12.75" x14ac:dyDescent="0.2">
      <c r="A6201" s="269">
        <v>39126</v>
      </c>
      <c r="B6201" s="270" t="s">
        <v>26558</v>
      </c>
      <c r="C6201" s="271" t="s">
        <v>12490</v>
      </c>
      <c r="D6201" s="272" t="s">
        <v>5685</v>
      </c>
      <c r="F6201" s="266"/>
      <c r="G6201" s="273">
        <v>39126</v>
      </c>
      <c r="H6201" s="270" t="s">
        <v>26558</v>
      </c>
      <c r="I6201" s="271" t="s">
        <v>12490</v>
      </c>
      <c r="J6201" s="272" t="s">
        <v>5685</v>
      </c>
      <c r="K6201" s="272" t="s">
        <v>5685</v>
      </c>
    </row>
    <row r="6202" spans="1:11" ht="12.75" x14ac:dyDescent="0.2">
      <c r="A6202" s="269">
        <v>399</v>
      </c>
      <c r="B6202" s="270" t="s">
        <v>26559</v>
      </c>
      <c r="C6202" s="271" t="s">
        <v>12490</v>
      </c>
      <c r="D6202" s="272" t="s">
        <v>10243</v>
      </c>
      <c r="F6202" s="266"/>
      <c r="G6202" s="273">
        <v>399</v>
      </c>
      <c r="H6202" s="270" t="s">
        <v>26559</v>
      </c>
      <c r="I6202" s="271" t="s">
        <v>12490</v>
      </c>
      <c r="J6202" s="272" t="s">
        <v>10243</v>
      </c>
      <c r="K6202" s="272" t="s">
        <v>10243</v>
      </c>
    </row>
    <row r="6203" spans="1:11" ht="12.75" x14ac:dyDescent="0.2">
      <c r="A6203" s="269">
        <v>39158</v>
      </c>
      <c r="B6203" s="270" t="s">
        <v>26560</v>
      </c>
      <c r="C6203" s="271" t="s">
        <v>12490</v>
      </c>
      <c r="D6203" s="272" t="s">
        <v>4417</v>
      </c>
      <c r="F6203" s="266"/>
      <c r="G6203" s="273">
        <v>39158</v>
      </c>
      <c r="H6203" s="270" t="s">
        <v>26560</v>
      </c>
      <c r="I6203" s="271" t="s">
        <v>12490</v>
      </c>
      <c r="J6203" s="272" t="s">
        <v>4417</v>
      </c>
      <c r="K6203" s="272" t="s">
        <v>4417</v>
      </c>
    </row>
    <row r="6204" spans="1:11" ht="12.75" x14ac:dyDescent="0.2">
      <c r="A6204" s="269">
        <v>39141</v>
      </c>
      <c r="B6204" s="270" t="s">
        <v>26561</v>
      </c>
      <c r="C6204" s="271" t="s">
        <v>12490</v>
      </c>
      <c r="D6204" s="272" t="s">
        <v>5538</v>
      </c>
      <c r="F6204" s="266"/>
      <c r="G6204" s="273">
        <v>39141</v>
      </c>
      <c r="H6204" s="270" t="s">
        <v>26561</v>
      </c>
      <c r="I6204" s="271" t="s">
        <v>12490</v>
      </c>
      <c r="J6204" s="272" t="s">
        <v>5538</v>
      </c>
      <c r="K6204" s="272" t="s">
        <v>5538</v>
      </c>
    </row>
    <row r="6205" spans="1:11" ht="12.75" x14ac:dyDescent="0.2">
      <c r="A6205" s="269">
        <v>39140</v>
      </c>
      <c r="B6205" s="270" t="s">
        <v>26562</v>
      </c>
      <c r="C6205" s="271" t="s">
        <v>12490</v>
      </c>
      <c r="D6205" s="272" t="s">
        <v>5447</v>
      </c>
      <c r="F6205" s="266"/>
      <c r="G6205" s="273">
        <v>39140</v>
      </c>
      <c r="H6205" s="270" t="s">
        <v>26562</v>
      </c>
      <c r="I6205" s="271" t="s">
        <v>12490</v>
      </c>
      <c r="J6205" s="272" t="s">
        <v>5447</v>
      </c>
      <c r="K6205" s="272" t="s">
        <v>5447</v>
      </c>
    </row>
    <row r="6206" spans="1:11" ht="12.75" x14ac:dyDescent="0.2">
      <c r="A6206" s="269">
        <v>39137</v>
      </c>
      <c r="B6206" s="270" t="s">
        <v>26563</v>
      </c>
      <c r="C6206" s="271" t="s">
        <v>12490</v>
      </c>
      <c r="D6206" s="272" t="s">
        <v>10839</v>
      </c>
      <c r="F6206" s="266"/>
      <c r="G6206" s="273">
        <v>39137</v>
      </c>
      <c r="H6206" s="270" t="s">
        <v>26563</v>
      </c>
      <c r="I6206" s="271" t="s">
        <v>12490</v>
      </c>
      <c r="J6206" s="272" t="s">
        <v>10839</v>
      </c>
      <c r="K6206" s="272" t="s">
        <v>10839</v>
      </c>
    </row>
    <row r="6207" spans="1:11" ht="12.75" x14ac:dyDescent="0.2">
      <c r="A6207" s="269">
        <v>39139</v>
      </c>
      <c r="B6207" s="270" t="s">
        <v>26564</v>
      </c>
      <c r="C6207" s="271" t="s">
        <v>12490</v>
      </c>
      <c r="D6207" s="272" t="s">
        <v>5531</v>
      </c>
      <c r="F6207" s="266"/>
      <c r="G6207" s="273">
        <v>39139</v>
      </c>
      <c r="H6207" s="270" t="s">
        <v>26564</v>
      </c>
      <c r="I6207" s="271" t="s">
        <v>12490</v>
      </c>
      <c r="J6207" s="272" t="s">
        <v>5531</v>
      </c>
      <c r="K6207" s="272" t="s">
        <v>5531</v>
      </c>
    </row>
    <row r="6208" spans="1:11" ht="12.75" x14ac:dyDescent="0.2">
      <c r="A6208" s="269">
        <v>39143</v>
      </c>
      <c r="B6208" s="270" t="s">
        <v>26565</v>
      </c>
      <c r="C6208" s="271" t="s">
        <v>12490</v>
      </c>
      <c r="D6208" s="272" t="s">
        <v>8245</v>
      </c>
      <c r="F6208" s="266"/>
      <c r="G6208" s="273">
        <v>39143</v>
      </c>
      <c r="H6208" s="270" t="s">
        <v>26565</v>
      </c>
      <c r="I6208" s="271" t="s">
        <v>12490</v>
      </c>
      <c r="J6208" s="272" t="s">
        <v>8245</v>
      </c>
      <c r="K6208" s="272" t="s">
        <v>8245</v>
      </c>
    </row>
    <row r="6209" spans="1:11" ht="12.75" x14ac:dyDescent="0.2">
      <c r="A6209" s="269">
        <v>39142</v>
      </c>
      <c r="B6209" s="270" t="s">
        <v>26566</v>
      </c>
      <c r="C6209" s="271" t="s">
        <v>12490</v>
      </c>
      <c r="D6209" s="272" t="s">
        <v>5250</v>
      </c>
      <c r="F6209" s="266"/>
      <c r="G6209" s="273">
        <v>39142</v>
      </c>
      <c r="H6209" s="270" t="s">
        <v>26566</v>
      </c>
      <c r="I6209" s="271" t="s">
        <v>12490</v>
      </c>
      <c r="J6209" s="272" t="s">
        <v>5250</v>
      </c>
      <c r="K6209" s="272" t="s">
        <v>5250</v>
      </c>
    </row>
    <row r="6210" spans="1:11" ht="12.75" x14ac:dyDescent="0.2">
      <c r="A6210" s="269">
        <v>39138</v>
      </c>
      <c r="B6210" s="270" t="s">
        <v>26567</v>
      </c>
      <c r="C6210" s="271" t="s">
        <v>12490</v>
      </c>
      <c r="D6210" s="272" t="s">
        <v>5797</v>
      </c>
      <c r="F6210" s="266"/>
      <c r="G6210" s="273">
        <v>39138</v>
      </c>
      <c r="H6210" s="270" t="s">
        <v>26567</v>
      </c>
      <c r="I6210" s="271" t="s">
        <v>12490</v>
      </c>
      <c r="J6210" s="272" t="s">
        <v>5797</v>
      </c>
      <c r="K6210" s="272" t="s">
        <v>5797</v>
      </c>
    </row>
    <row r="6211" spans="1:11" ht="12.75" x14ac:dyDescent="0.2">
      <c r="A6211" s="269">
        <v>39136</v>
      </c>
      <c r="B6211" s="270" t="s">
        <v>26568</v>
      </c>
      <c r="C6211" s="271" t="s">
        <v>12490</v>
      </c>
      <c r="D6211" s="272" t="s">
        <v>4870</v>
      </c>
      <c r="F6211" s="266"/>
      <c r="G6211" s="273">
        <v>39136</v>
      </c>
      <c r="H6211" s="270" t="s">
        <v>26568</v>
      </c>
      <c r="I6211" s="271" t="s">
        <v>12490</v>
      </c>
      <c r="J6211" s="272" t="s">
        <v>4870</v>
      </c>
      <c r="K6211" s="272" t="s">
        <v>4870</v>
      </c>
    </row>
    <row r="6212" spans="1:11" ht="12.75" x14ac:dyDescent="0.2">
      <c r="A6212" s="269">
        <v>39144</v>
      </c>
      <c r="B6212" s="270" t="s">
        <v>26569</v>
      </c>
      <c r="C6212" s="271" t="s">
        <v>12490</v>
      </c>
      <c r="D6212" s="272" t="s">
        <v>5742</v>
      </c>
      <c r="F6212" s="266"/>
      <c r="G6212" s="273">
        <v>39144</v>
      </c>
      <c r="H6212" s="270" t="s">
        <v>26569</v>
      </c>
      <c r="I6212" s="271" t="s">
        <v>12490</v>
      </c>
      <c r="J6212" s="272" t="s">
        <v>5742</v>
      </c>
      <c r="K6212" s="272" t="s">
        <v>5742</v>
      </c>
    </row>
    <row r="6213" spans="1:11" ht="12.75" x14ac:dyDescent="0.2">
      <c r="A6213" s="269">
        <v>39145</v>
      </c>
      <c r="B6213" s="270" t="s">
        <v>26570</v>
      </c>
      <c r="C6213" s="271" t="s">
        <v>12490</v>
      </c>
      <c r="D6213" s="272" t="s">
        <v>5206</v>
      </c>
      <c r="F6213" s="266"/>
      <c r="G6213" s="273">
        <v>39145</v>
      </c>
      <c r="H6213" s="270" t="s">
        <v>26570</v>
      </c>
      <c r="I6213" s="271" t="s">
        <v>12490</v>
      </c>
      <c r="J6213" s="272" t="s">
        <v>5206</v>
      </c>
      <c r="K6213" s="272" t="s">
        <v>5206</v>
      </c>
    </row>
    <row r="6214" spans="1:11" ht="12.75" x14ac:dyDescent="0.2">
      <c r="A6214" s="269">
        <v>12615</v>
      </c>
      <c r="B6214" s="270" t="s">
        <v>26571</v>
      </c>
      <c r="C6214" s="271" t="s">
        <v>12490</v>
      </c>
      <c r="D6214" s="272" t="s">
        <v>4828</v>
      </c>
      <c r="F6214" s="266"/>
      <c r="G6214" s="273">
        <v>12615</v>
      </c>
      <c r="H6214" s="270" t="s">
        <v>26571</v>
      </c>
      <c r="I6214" s="271" t="s">
        <v>12490</v>
      </c>
      <c r="J6214" s="272" t="s">
        <v>4828</v>
      </c>
      <c r="K6214" s="272" t="s">
        <v>4828</v>
      </c>
    </row>
    <row r="6215" spans="1:11" ht="25.5" x14ac:dyDescent="0.2">
      <c r="A6215" s="269">
        <v>11927</v>
      </c>
      <c r="B6215" s="270" t="s">
        <v>26572</v>
      </c>
      <c r="C6215" s="271" t="s">
        <v>12490</v>
      </c>
      <c r="D6215" s="272" t="s">
        <v>5691</v>
      </c>
      <c r="F6215" s="266"/>
      <c r="G6215" s="273">
        <v>11927</v>
      </c>
      <c r="H6215" s="270" t="s">
        <v>26572</v>
      </c>
      <c r="I6215" s="271" t="s">
        <v>12490</v>
      </c>
      <c r="J6215" s="272" t="s">
        <v>5691</v>
      </c>
      <c r="K6215" s="272" t="s">
        <v>5691</v>
      </c>
    </row>
    <row r="6216" spans="1:11" ht="25.5" x14ac:dyDescent="0.2">
      <c r="A6216" s="269">
        <v>11928</v>
      </c>
      <c r="B6216" s="270" t="s">
        <v>26573</v>
      </c>
      <c r="C6216" s="271" t="s">
        <v>12490</v>
      </c>
      <c r="D6216" s="272" t="s">
        <v>7436</v>
      </c>
      <c r="F6216" s="266"/>
      <c r="G6216" s="273">
        <v>11928</v>
      </c>
      <c r="H6216" s="270" t="s">
        <v>26573</v>
      </c>
      <c r="I6216" s="271" t="s">
        <v>12490</v>
      </c>
      <c r="J6216" s="272" t="s">
        <v>7436</v>
      </c>
      <c r="K6216" s="272" t="s">
        <v>7436</v>
      </c>
    </row>
    <row r="6217" spans="1:11" ht="25.5" x14ac:dyDescent="0.2">
      <c r="A6217" s="269">
        <v>11929</v>
      </c>
      <c r="B6217" s="270" t="s">
        <v>26574</v>
      </c>
      <c r="C6217" s="271" t="s">
        <v>12490</v>
      </c>
      <c r="D6217" s="272" t="s">
        <v>13313</v>
      </c>
      <c r="F6217" s="266"/>
      <c r="G6217" s="273">
        <v>11929</v>
      </c>
      <c r="H6217" s="270" t="s">
        <v>26574</v>
      </c>
      <c r="I6217" s="271" t="s">
        <v>12490</v>
      </c>
      <c r="J6217" s="272" t="s">
        <v>13313</v>
      </c>
      <c r="K6217" s="272" t="s">
        <v>13313</v>
      </c>
    </row>
    <row r="6218" spans="1:11" ht="12.75" x14ac:dyDescent="0.2">
      <c r="A6218" s="269">
        <v>36801</v>
      </c>
      <c r="B6218" s="270" t="s">
        <v>26575</v>
      </c>
      <c r="C6218" s="271" t="s">
        <v>12490</v>
      </c>
      <c r="D6218" s="272" t="s">
        <v>14691</v>
      </c>
      <c r="F6218" s="266"/>
      <c r="G6218" s="273">
        <v>36801</v>
      </c>
      <c r="H6218" s="270" t="s">
        <v>26575</v>
      </c>
      <c r="I6218" s="271" t="s">
        <v>12490</v>
      </c>
      <c r="J6218" s="272" t="s">
        <v>14691</v>
      </c>
      <c r="K6218" s="272" t="s">
        <v>14691</v>
      </c>
    </row>
    <row r="6219" spans="1:11" ht="25.5" x14ac:dyDescent="0.2">
      <c r="A6219" s="269">
        <v>36246</v>
      </c>
      <c r="B6219" s="270" t="s">
        <v>26576</v>
      </c>
      <c r="C6219" s="271" t="s">
        <v>12503</v>
      </c>
      <c r="D6219" s="272" t="s">
        <v>5463</v>
      </c>
      <c r="F6219" s="266"/>
      <c r="G6219" s="273">
        <v>36246</v>
      </c>
      <c r="H6219" s="270" t="s">
        <v>26576</v>
      </c>
      <c r="I6219" s="271" t="s">
        <v>12503</v>
      </c>
      <c r="J6219" s="272" t="s">
        <v>5463</v>
      </c>
      <c r="K6219" s="272" t="s">
        <v>5463</v>
      </c>
    </row>
    <row r="6220" spans="1:11" ht="12.75" x14ac:dyDescent="0.2">
      <c r="A6220" s="269">
        <v>37600</v>
      </c>
      <c r="B6220" s="270" t="s">
        <v>26577</v>
      </c>
      <c r="C6220" s="271" t="s">
        <v>12490</v>
      </c>
      <c r="D6220" s="272" t="s">
        <v>10621</v>
      </c>
      <c r="F6220" s="266"/>
      <c r="G6220" s="273">
        <v>37600</v>
      </c>
      <c r="H6220" s="270" t="s">
        <v>26577</v>
      </c>
      <c r="I6220" s="271" t="s">
        <v>12490</v>
      </c>
      <c r="J6220" s="272" t="s">
        <v>10621</v>
      </c>
      <c r="K6220" s="272" t="s">
        <v>10621</v>
      </c>
    </row>
    <row r="6221" spans="1:11" ht="12.75" x14ac:dyDescent="0.2">
      <c r="A6221" s="269">
        <v>37599</v>
      </c>
      <c r="B6221" s="270" t="s">
        <v>26578</v>
      </c>
      <c r="C6221" s="271" t="s">
        <v>12490</v>
      </c>
      <c r="D6221" s="272" t="s">
        <v>12504</v>
      </c>
      <c r="F6221" s="266"/>
      <c r="G6221" s="273">
        <v>37599</v>
      </c>
      <c r="H6221" s="270" t="s">
        <v>26578</v>
      </c>
      <c r="I6221" s="271" t="s">
        <v>12490</v>
      </c>
      <c r="J6221" s="272" t="s">
        <v>12504</v>
      </c>
      <c r="K6221" s="272" t="s">
        <v>12504</v>
      </c>
    </row>
    <row r="6222" spans="1:11" ht="12.75" x14ac:dyDescent="0.2">
      <c r="A6222" s="269">
        <v>1</v>
      </c>
      <c r="B6222" s="270" t="s">
        <v>26579</v>
      </c>
      <c r="C6222" s="271" t="s">
        <v>12505</v>
      </c>
      <c r="D6222" s="272" t="s">
        <v>5147</v>
      </c>
      <c r="F6222" s="266"/>
      <c r="G6222" s="273">
        <v>1</v>
      </c>
      <c r="H6222" s="270" t="s">
        <v>26579</v>
      </c>
      <c r="I6222" s="271" t="s">
        <v>12505</v>
      </c>
      <c r="J6222" s="272" t="s">
        <v>5147</v>
      </c>
      <c r="K6222" s="272" t="s">
        <v>5147</v>
      </c>
    </row>
    <row r="6223" spans="1:11" ht="12.75" x14ac:dyDescent="0.2">
      <c r="A6223" s="269">
        <v>3</v>
      </c>
      <c r="B6223" s="270" t="s">
        <v>26580</v>
      </c>
      <c r="C6223" s="271" t="s">
        <v>12506</v>
      </c>
      <c r="D6223" s="272" t="s">
        <v>12673</v>
      </c>
      <c r="F6223" s="266"/>
      <c r="G6223" s="273">
        <v>3</v>
      </c>
      <c r="H6223" s="270" t="s">
        <v>26580</v>
      </c>
      <c r="I6223" s="271" t="s">
        <v>12506</v>
      </c>
      <c r="J6223" s="272" t="s">
        <v>12673</v>
      </c>
      <c r="K6223" s="272" t="s">
        <v>12673</v>
      </c>
    </row>
    <row r="6224" spans="1:11" ht="12.75" x14ac:dyDescent="0.2">
      <c r="A6224" s="269">
        <v>26</v>
      </c>
      <c r="B6224" s="270" t="s">
        <v>26581</v>
      </c>
      <c r="C6224" s="271" t="s">
        <v>12505</v>
      </c>
      <c r="D6224" s="272" t="s">
        <v>8708</v>
      </c>
      <c r="F6224" s="266"/>
      <c r="G6224" s="273">
        <v>26</v>
      </c>
      <c r="H6224" s="270" t="s">
        <v>26581</v>
      </c>
      <c r="I6224" s="271" t="s">
        <v>12505</v>
      </c>
      <c r="J6224" s="272" t="s">
        <v>8708</v>
      </c>
      <c r="K6224" s="272" t="s">
        <v>8708</v>
      </c>
    </row>
    <row r="6225" spans="1:11" ht="12.75" x14ac:dyDescent="0.2">
      <c r="A6225" s="269">
        <v>20</v>
      </c>
      <c r="B6225" s="270" t="s">
        <v>26582</v>
      </c>
      <c r="C6225" s="271" t="s">
        <v>12505</v>
      </c>
      <c r="D6225" s="272" t="s">
        <v>5112</v>
      </c>
      <c r="F6225" s="266"/>
      <c r="G6225" s="273">
        <v>20</v>
      </c>
      <c r="H6225" s="270" t="s">
        <v>26582</v>
      </c>
      <c r="I6225" s="271" t="s">
        <v>12505</v>
      </c>
      <c r="J6225" s="272" t="s">
        <v>5112</v>
      </c>
      <c r="K6225" s="272" t="s">
        <v>5112</v>
      </c>
    </row>
    <row r="6226" spans="1:11" ht="12.75" x14ac:dyDescent="0.2">
      <c r="A6226" s="269">
        <v>21</v>
      </c>
      <c r="B6226" s="270" t="s">
        <v>26583</v>
      </c>
      <c r="C6226" s="271" t="s">
        <v>12505</v>
      </c>
      <c r="D6226" s="272" t="s">
        <v>5112</v>
      </c>
      <c r="F6226" s="266"/>
      <c r="G6226" s="273">
        <v>21</v>
      </c>
      <c r="H6226" s="270" t="s">
        <v>26583</v>
      </c>
      <c r="I6226" s="271" t="s">
        <v>12505</v>
      </c>
      <c r="J6226" s="272" t="s">
        <v>5112</v>
      </c>
      <c r="K6226" s="272" t="s">
        <v>5112</v>
      </c>
    </row>
    <row r="6227" spans="1:11" ht="12.75" x14ac:dyDescent="0.2">
      <c r="A6227" s="269">
        <v>24</v>
      </c>
      <c r="B6227" s="270" t="s">
        <v>26584</v>
      </c>
      <c r="C6227" s="271" t="s">
        <v>12505</v>
      </c>
      <c r="D6227" s="272" t="s">
        <v>5112</v>
      </c>
      <c r="F6227" s="266"/>
      <c r="G6227" s="273">
        <v>24</v>
      </c>
      <c r="H6227" s="270" t="s">
        <v>26584</v>
      </c>
      <c r="I6227" s="271" t="s">
        <v>12505</v>
      </c>
      <c r="J6227" s="272" t="s">
        <v>5112</v>
      </c>
      <c r="K6227" s="272" t="s">
        <v>5112</v>
      </c>
    </row>
    <row r="6228" spans="1:11" ht="12.75" x14ac:dyDescent="0.2">
      <c r="A6228" s="269">
        <v>25</v>
      </c>
      <c r="B6228" s="270" t="s">
        <v>26585</v>
      </c>
      <c r="C6228" s="271" t="s">
        <v>12505</v>
      </c>
      <c r="D6228" s="272" t="s">
        <v>5112</v>
      </c>
      <c r="F6228" s="266"/>
      <c r="G6228" s="273">
        <v>25</v>
      </c>
      <c r="H6228" s="270" t="s">
        <v>26585</v>
      </c>
      <c r="I6228" s="271" t="s">
        <v>12505</v>
      </c>
      <c r="J6228" s="272" t="s">
        <v>5112</v>
      </c>
      <c r="K6228" s="272" t="s">
        <v>5112</v>
      </c>
    </row>
    <row r="6229" spans="1:11" ht="12.75" x14ac:dyDescent="0.2">
      <c r="A6229" s="269">
        <v>34341</v>
      </c>
      <c r="B6229" s="270" t="s">
        <v>26586</v>
      </c>
      <c r="C6229" s="271" t="s">
        <v>12505</v>
      </c>
      <c r="D6229" s="272" t="s">
        <v>8644</v>
      </c>
      <c r="F6229" s="266"/>
      <c r="G6229" s="273">
        <v>34341</v>
      </c>
      <c r="H6229" s="270" t="s">
        <v>26586</v>
      </c>
      <c r="I6229" s="271" t="s">
        <v>12505</v>
      </c>
      <c r="J6229" s="272" t="s">
        <v>8644</v>
      </c>
      <c r="K6229" s="272" t="s">
        <v>8644</v>
      </c>
    </row>
    <row r="6230" spans="1:11" ht="12.75" x14ac:dyDescent="0.2">
      <c r="A6230" s="269">
        <v>22</v>
      </c>
      <c r="B6230" s="270" t="s">
        <v>26587</v>
      </c>
      <c r="C6230" s="271" t="s">
        <v>12505</v>
      </c>
      <c r="D6230" s="272" t="s">
        <v>6756</v>
      </c>
      <c r="F6230" s="266"/>
      <c r="G6230" s="273">
        <v>22</v>
      </c>
      <c r="H6230" s="270" t="s">
        <v>26587</v>
      </c>
      <c r="I6230" s="271" t="s">
        <v>12505</v>
      </c>
      <c r="J6230" s="272" t="s">
        <v>6756</v>
      </c>
      <c r="K6230" s="272" t="s">
        <v>6756</v>
      </c>
    </row>
    <row r="6231" spans="1:11" ht="12.75" x14ac:dyDescent="0.2">
      <c r="A6231" s="269">
        <v>23</v>
      </c>
      <c r="B6231" s="270" t="s">
        <v>26588</v>
      </c>
      <c r="C6231" s="271" t="s">
        <v>12505</v>
      </c>
      <c r="D6231" s="272" t="s">
        <v>5458</v>
      </c>
      <c r="F6231" s="266"/>
      <c r="G6231" s="273">
        <v>23</v>
      </c>
      <c r="H6231" s="270" t="s">
        <v>26588</v>
      </c>
      <c r="I6231" s="271" t="s">
        <v>12505</v>
      </c>
      <c r="J6231" s="272" t="s">
        <v>5458</v>
      </c>
      <c r="K6231" s="272" t="s">
        <v>5458</v>
      </c>
    </row>
    <row r="6232" spans="1:11" ht="12.75" x14ac:dyDescent="0.2">
      <c r="A6232" s="269">
        <v>34439</v>
      </c>
      <c r="B6232" s="270" t="s">
        <v>26589</v>
      </c>
      <c r="C6232" s="271" t="s">
        <v>12505</v>
      </c>
      <c r="D6232" s="272" t="s">
        <v>10092</v>
      </c>
      <c r="F6232" s="266"/>
      <c r="G6232" s="273">
        <v>34439</v>
      </c>
      <c r="H6232" s="270" t="s">
        <v>26589</v>
      </c>
      <c r="I6232" s="271" t="s">
        <v>12505</v>
      </c>
      <c r="J6232" s="272" t="s">
        <v>10092</v>
      </c>
      <c r="K6232" s="272" t="s">
        <v>10092</v>
      </c>
    </row>
    <row r="6233" spans="1:11" ht="12.75" x14ac:dyDescent="0.2">
      <c r="A6233" s="269">
        <v>34</v>
      </c>
      <c r="B6233" s="270" t="s">
        <v>26590</v>
      </c>
      <c r="C6233" s="271" t="s">
        <v>12505</v>
      </c>
      <c r="D6233" s="272" t="s">
        <v>4518</v>
      </c>
      <c r="F6233" s="266"/>
      <c r="G6233" s="273">
        <v>34</v>
      </c>
      <c r="H6233" s="270" t="s">
        <v>26590</v>
      </c>
      <c r="I6233" s="271" t="s">
        <v>12505</v>
      </c>
      <c r="J6233" s="272" t="s">
        <v>4518</v>
      </c>
      <c r="K6233" s="272" t="s">
        <v>4518</v>
      </c>
    </row>
    <row r="6234" spans="1:11" ht="12.75" x14ac:dyDescent="0.2">
      <c r="A6234" s="269">
        <v>34441</v>
      </c>
      <c r="B6234" s="270" t="s">
        <v>26591</v>
      </c>
      <c r="C6234" s="271" t="s">
        <v>12505</v>
      </c>
      <c r="D6234" s="272" t="s">
        <v>13872</v>
      </c>
      <c r="F6234" s="266"/>
      <c r="G6234" s="273">
        <v>34441</v>
      </c>
      <c r="H6234" s="270" t="s">
        <v>26591</v>
      </c>
      <c r="I6234" s="271" t="s">
        <v>12505</v>
      </c>
      <c r="J6234" s="272" t="s">
        <v>13872</v>
      </c>
      <c r="K6234" s="272" t="s">
        <v>13872</v>
      </c>
    </row>
    <row r="6235" spans="1:11" ht="12.75" x14ac:dyDescent="0.2">
      <c r="A6235" s="269">
        <v>31</v>
      </c>
      <c r="B6235" s="270" t="s">
        <v>26592</v>
      </c>
      <c r="C6235" s="271" t="s">
        <v>12505</v>
      </c>
      <c r="D6235" s="272" t="s">
        <v>8947</v>
      </c>
      <c r="F6235" s="266"/>
      <c r="G6235" s="273">
        <v>31</v>
      </c>
      <c r="H6235" s="270" t="s">
        <v>26592</v>
      </c>
      <c r="I6235" s="271" t="s">
        <v>12505</v>
      </c>
      <c r="J6235" s="272" t="s">
        <v>8947</v>
      </c>
      <c r="K6235" s="272" t="s">
        <v>8947</v>
      </c>
    </row>
    <row r="6236" spans="1:11" ht="12.75" x14ac:dyDescent="0.2">
      <c r="A6236" s="269">
        <v>34443</v>
      </c>
      <c r="B6236" s="270" t="s">
        <v>26593</v>
      </c>
      <c r="C6236" s="271" t="s">
        <v>12505</v>
      </c>
      <c r="D6236" s="272" t="s">
        <v>13872</v>
      </c>
      <c r="F6236" s="266"/>
      <c r="G6236" s="273">
        <v>34443</v>
      </c>
      <c r="H6236" s="270" t="s">
        <v>26593</v>
      </c>
      <c r="I6236" s="271" t="s">
        <v>12505</v>
      </c>
      <c r="J6236" s="272" t="s">
        <v>13872</v>
      </c>
      <c r="K6236" s="272" t="s">
        <v>13872</v>
      </c>
    </row>
    <row r="6237" spans="1:11" ht="12.75" x14ac:dyDescent="0.2">
      <c r="A6237" s="269">
        <v>27</v>
      </c>
      <c r="B6237" s="270" t="s">
        <v>26594</v>
      </c>
      <c r="C6237" s="271" t="s">
        <v>12505</v>
      </c>
      <c r="D6237" s="272" t="s">
        <v>8947</v>
      </c>
      <c r="F6237" s="266"/>
      <c r="G6237" s="273">
        <v>27</v>
      </c>
      <c r="H6237" s="270" t="s">
        <v>26594</v>
      </c>
      <c r="I6237" s="271" t="s">
        <v>12505</v>
      </c>
      <c r="J6237" s="272" t="s">
        <v>8947</v>
      </c>
      <c r="K6237" s="272" t="s">
        <v>8947</v>
      </c>
    </row>
    <row r="6238" spans="1:11" ht="12.75" x14ac:dyDescent="0.2">
      <c r="A6238" s="269">
        <v>34446</v>
      </c>
      <c r="B6238" s="270" t="s">
        <v>26595</v>
      </c>
      <c r="C6238" s="271" t="s">
        <v>12505</v>
      </c>
      <c r="D6238" s="272" t="s">
        <v>13872</v>
      </c>
      <c r="F6238" s="266"/>
      <c r="G6238" s="273">
        <v>34446</v>
      </c>
      <c r="H6238" s="270" t="s">
        <v>26595</v>
      </c>
      <c r="I6238" s="271" t="s">
        <v>12505</v>
      </c>
      <c r="J6238" s="272" t="s">
        <v>13872</v>
      </c>
      <c r="K6238" s="272" t="s">
        <v>13872</v>
      </c>
    </row>
    <row r="6239" spans="1:11" ht="12.75" x14ac:dyDescent="0.2">
      <c r="A6239" s="269">
        <v>29</v>
      </c>
      <c r="B6239" s="270" t="s">
        <v>26596</v>
      </c>
      <c r="C6239" s="271" t="s">
        <v>12505</v>
      </c>
      <c r="D6239" s="272" t="s">
        <v>13296</v>
      </c>
      <c r="F6239" s="266"/>
      <c r="G6239" s="273">
        <v>29</v>
      </c>
      <c r="H6239" s="270" t="s">
        <v>26596</v>
      </c>
      <c r="I6239" s="271" t="s">
        <v>12505</v>
      </c>
      <c r="J6239" s="272" t="s">
        <v>13296</v>
      </c>
      <c r="K6239" s="272" t="s">
        <v>13296</v>
      </c>
    </row>
    <row r="6240" spans="1:11" ht="12.75" x14ac:dyDescent="0.2">
      <c r="A6240" s="269">
        <v>28</v>
      </c>
      <c r="B6240" s="270" t="s">
        <v>26597</v>
      </c>
      <c r="C6240" s="271" t="s">
        <v>12505</v>
      </c>
      <c r="D6240" s="272" t="s">
        <v>13303</v>
      </c>
      <c r="F6240" s="266"/>
      <c r="G6240" s="273">
        <v>28</v>
      </c>
      <c r="H6240" s="270" t="s">
        <v>26597</v>
      </c>
      <c r="I6240" s="271" t="s">
        <v>12505</v>
      </c>
      <c r="J6240" s="272" t="s">
        <v>13303</v>
      </c>
      <c r="K6240" s="272" t="s">
        <v>13303</v>
      </c>
    </row>
    <row r="6241" spans="1:11" ht="12.75" x14ac:dyDescent="0.2">
      <c r="A6241" s="269">
        <v>34449</v>
      </c>
      <c r="B6241" s="270" t="s">
        <v>26598</v>
      </c>
      <c r="C6241" s="271" t="s">
        <v>12505</v>
      </c>
      <c r="D6241" s="272" t="s">
        <v>7372</v>
      </c>
      <c r="F6241" s="266"/>
      <c r="G6241" s="273">
        <v>34449</v>
      </c>
      <c r="H6241" s="270" t="s">
        <v>26598</v>
      </c>
      <c r="I6241" s="271" t="s">
        <v>12505</v>
      </c>
      <c r="J6241" s="272" t="s">
        <v>7372</v>
      </c>
      <c r="K6241" s="272" t="s">
        <v>7372</v>
      </c>
    </row>
    <row r="6242" spans="1:11" ht="12.75" x14ac:dyDescent="0.2">
      <c r="A6242" s="269">
        <v>32</v>
      </c>
      <c r="B6242" s="270" t="s">
        <v>26599</v>
      </c>
      <c r="C6242" s="271" t="s">
        <v>12505</v>
      </c>
      <c r="D6242" s="272" t="s">
        <v>6756</v>
      </c>
      <c r="F6242" s="266"/>
      <c r="G6242" s="273">
        <v>32</v>
      </c>
      <c r="H6242" s="270" t="s">
        <v>26599</v>
      </c>
      <c r="I6242" s="271" t="s">
        <v>12505</v>
      </c>
      <c r="J6242" s="272" t="s">
        <v>6756</v>
      </c>
      <c r="K6242" s="272" t="s">
        <v>6756</v>
      </c>
    </row>
    <row r="6243" spans="1:11" ht="12.75" x14ac:dyDescent="0.2">
      <c r="A6243" s="269">
        <v>33</v>
      </c>
      <c r="B6243" s="270" t="s">
        <v>26600</v>
      </c>
      <c r="C6243" s="271" t="s">
        <v>12505</v>
      </c>
      <c r="D6243" s="272" t="s">
        <v>5695</v>
      </c>
      <c r="F6243" s="266"/>
      <c r="G6243" s="273">
        <v>33</v>
      </c>
      <c r="H6243" s="270" t="s">
        <v>26600</v>
      </c>
      <c r="I6243" s="271" t="s">
        <v>12505</v>
      </c>
      <c r="J6243" s="272" t="s">
        <v>5695</v>
      </c>
      <c r="K6243" s="272" t="s">
        <v>5695</v>
      </c>
    </row>
    <row r="6244" spans="1:11" ht="12.75" x14ac:dyDescent="0.2">
      <c r="A6244" s="269">
        <v>34343</v>
      </c>
      <c r="B6244" s="270" t="s">
        <v>26601</v>
      </c>
      <c r="C6244" s="271" t="s">
        <v>12505</v>
      </c>
      <c r="D6244" s="272" t="s">
        <v>20041</v>
      </c>
      <c r="F6244" s="266"/>
      <c r="G6244" s="273">
        <v>34343</v>
      </c>
      <c r="H6244" s="270" t="s">
        <v>26601</v>
      </c>
      <c r="I6244" s="271" t="s">
        <v>12505</v>
      </c>
      <c r="J6244" s="272" t="s">
        <v>20041</v>
      </c>
      <c r="K6244" s="272" t="s">
        <v>20041</v>
      </c>
    </row>
    <row r="6245" spans="1:11" ht="12.75" x14ac:dyDescent="0.2">
      <c r="A6245" s="269">
        <v>34452</v>
      </c>
      <c r="B6245" s="270" t="s">
        <v>26602</v>
      </c>
      <c r="C6245" s="271" t="s">
        <v>12505</v>
      </c>
      <c r="D6245" s="272" t="s">
        <v>13786</v>
      </c>
      <c r="F6245" s="266"/>
      <c r="G6245" s="273">
        <v>34452</v>
      </c>
      <c r="H6245" s="270" t="s">
        <v>26602</v>
      </c>
      <c r="I6245" s="271" t="s">
        <v>12505</v>
      </c>
      <c r="J6245" s="272" t="s">
        <v>13786</v>
      </c>
      <c r="K6245" s="272" t="s">
        <v>13786</v>
      </c>
    </row>
    <row r="6246" spans="1:11" ht="12.75" x14ac:dyDescent="0.2">
      <c r="A6246" s="269">
        <v>36</v>
      </c>
      <c r="B6246" s="270" t="s">
        <v>26603</v>
      </c>
      <c r="C6246" s="271" t="s">
        <v>12505</v>
      </c>
      <c r="D6246" s="272" t="s">
        <v>5240</v>
      </c>
      <c r="F6246" s="266"/>
      <c r="G6246" s="273">
        <v>36</v>
      </c>
      <c r="H6246" s="270" t="s">
        <v>26603</v>
      </c>
      <c r="I6246" s="271" t="s">
        <v>12505</v>
      </c>
      <c r="J6246" s="272" t="s">
        <v>5240</v>
      </c>
      <c r="K6246" s="272" t="s">
        <v>5240</v>
      </c>
    </row>
    <row r="6247" spans="1:11" ht="12.75" x14ac:dyDescent="0.2">
      <c r="A6247" s="269">
        <v>34456</v>
      </c>
      <c r="B6247" s="270" t="s">
        <v>26604</v>
      </c>
      <c r="C6247" s="271" t="s">
        <v>12505</v>
      </c>
      <c r="D6247" s="272" t="s">
        <v>13786</v>
      </c>
      <c r="F6247" s="266"/>
      <c r="G6247" s="273">
        <v>34456</v>
      </c>
      <c r="H6247" s="270" t="s">
        <v>26604</v>
      </c>
      <c r="I6247" s="271" t="s">
        <v>12505</v>
      </c>
      <c r="J6247" s="272" t="s">
        <v>13786</v>
      </c>
      <c r="K6247" s="272" t="s">
        <v>13786</v>
      </c>
    </row>
    <row r="6248" spans="1:11" ht="12.75" x14ac:dyDescent="0.2">
      <c r="A6248" s="269">
        <v>39</v>
      </c>
      <c r="B6248" s="270" t="s">
        <v>26605</v>
      </c>
      <c r="C6248" s="271" t="s">
        <v>12505</v>
      </c>
      <c r="D6248" s="272" t="s">
        <v>5240</v>
      </c>
      <c r="F6248" s="266"/>
      <c r="G6248" s="273">
        <v>39</v>
      </c>
      <c r="H6248" s="270" t="s">
        <v>26605</v>
      </c>
      <c r="I6248" s="271" t="s">
        <v>12505</v>
      </c>
      <c r="J6248" s="272" t="s">
        <v>5240</v>
      </c>
      <c r="K6248" s="272" t="s">
        <v>5240</v>
      </c>
    </row>
    <row r="6249" spans="1:11" ht="12.75" x14ac:dyDescent="0.2">
      <c r="A6249" s="269">
        <v>34457</v>
      </c>
      <c r="B6249" s="270" t="s">
        <v>26606</v>
      </c>
      <c r="C6249" s="271" t="s">
        <v>12505</v>
      </c>
      <c r="D6249" s="272" t="s">
        <v>4323</v>
      </c>
      <c r="F6249" s="266"/>
      <c r="G6249" s="273">
        <v>34457</v>
      </c>
      <c r="H6249" s="270" t="s">
        <v>26606</v>
      </c>
      <c r="I6249" s="271" t="s">
        <v>12505</v>
      </c>
      <c r="J6249" s="272" t="s">
        <v>4323</v>
      </c>
      <c r="K6249" s="272" t="s">
        <v>4323</v>
      </c>
    </row>
    <row r="6250" spans="1:11" ht="12.75" x14ac:dyDescent="0.2">
      <c r="A6250" s="269">
        <v>40</v>
      </c>
      <c r="B6250" s="270" t="s">
        <v>26607</v>
      </c>
      <c r="C6250" s="271" t="s">
        <v>12505</v>
      </c>
      <c r="D6250" s="272" t="s">
        <v>5576</v>
      </c>
      <c r="F6250" s="266"/>
      <c r="G6250" s="273">
        <v>40</v>
      </c>
      <c r="H6250" s="270" t="s">
        <v>26607</v>
      </c>
      <c r="I6250" s="271" t="s">
        <v>12505</v>
      </c>
      <c r="J6250" s="272" t="s">
        <v>5576</v>
      </c>
      <c r="K6250" s="272" t="s">
        <v>5576</v>
      </c>
    </row>
    <row r="6251" spans="1:11" ht="12.75" x14ac:dyDescent="0.2">
      <c r="A6251" s="269">
        <v>34460</v>
      </c>
      <c r="B6251" s="270" t="s">
        <v>26608</v>
      </c>
      <c r="C6251" s="271" t="s">
        <v>12505</v>
      </c>
      <c r="D6251" s="272" t="s">
        <v>7152</v>
      </c>
      <c r="F6251" s="266"/>
      <c r="G6251" s="273">
        <v>34460</v>
      </c>
      <c r="H6251" s="270" t="s">
        <v>26608</v>
      </c>
      <c r="I6251" s="271" t="s">
        <v>12505</v>
      </c>
      <c r="J6251" s="272" t="s">
        <v>7152</v>
      </c>
      <c r="K6251" s="272" t="s">
        <v>7152</v>
      </c>
    </row>
    <row r="6252" spans="1:11" ht="12.75" x14ac:dyDescent="0.2">
      <c r="A6252" s="269">
        <v>42</v>
      </c>
      <c r="B6252" s="270" t="s">
        <v>26609</v>
      </c>
      <c r="C6252" s="271" t="s">
        <v>12505</v>
      </c>
      <c r="D6252" s="272" t="s">
        <v>8020</v>
      </c>
      <c r="F6252" s="266"/>
      <c r="G6252" s="273">
        <v>42</v>
      </c>
      <c r="H6252" s="270" t="s">
        <v>26609</v>
      </c>
      <c r="I6252" s="271" t="s">
        <v>12505</v>
      </c>
      <c r="J6252" s="272" t="s">
        <v>8020</v>
      </c>
      <c r="K6252" s="272" t="s">
        <v>8020</v>
      </c>
    </row>
    <row r="6253" spans="1:11" ht="12.75" x14ac:dyDescent="0.2">
      <c r="A6253" s="269">
        <v>38</v>
      </c>
      <c r="B6253" s="270" t="s">
        <v>26610</v>
      </c>
      <c r="C6253" s="271" t="s">
        <v>12505</v>
      </c>
      <c r="D6253" s="272" t="s">
        <v>5077</v>
      </c>
      <c r="F6253" s="266"/>
      <c r="G6253" s="273">
        <v>38</v>
      </c>
      <c r="H6253" s="270" t="s">
        <v>26610</v>
      </c>
      <c r="I6253" s="271" t="s">
        <v>12505</v>
      </c>
      <c r="J6253" s="272" t="s">
        <v>5077</v>
      </c>
      <c r="K6253" s="272" t="s">
        <v>5077</v>
      </c>
    </row>
    <row r="6254" spans="1:11" ht="12.75" x14ac:dyDescent="0.2">
      <c r="A6254" s="269">
        <v>34344</v>
      </c>
      <c r="B6254" s="270" t="s">
        <v>26611</v>
      </c>
      <c r="C6254" s="271" t="s">
        <v>12505</v>
      </c>
      <c r="D6254" s="272" t="s">
        <v>7198</v>
      </c>
      <c r="F6254" s="266"/>
      <c r="G6254" s="273">
        <v>34344</v>
      </c>
      <c r="H6254" s="270" t="s">
        <v>26611</v>
      </c>
      <c r="I6254" s="271" t="s">
        <v>12505</v>
      </c>
      <c r="J6254" s="272" t="s">
        <v>7198</v>
      </c>
      <c r="K6254" s="272" t="s">
        <v>7198</v>
      </c>
    </row>
    <row r="6255" spans="1:11" ht="25.5" x14ac:dyDescent="0.2">
      <c r="A6255" s="269">
        <v>20063</v>
      </c>
      <c r="B6255" s="270" t="s">
        <v>26612</v>
      </c>
      <c r="C6255" s="271" t="s">
        <v>12490</v>
      </c>
      <c r="D6255" s="272" t="s">
        <v>4861</v>
      </c>
      <c r="F6255" s="266"/>
      <c r="G6255" s="273">
        <v>20063</v>
      </c>
      <c r="H6255" s="270" t="s">
        <v>26612</v>
      </c>
      <c r="I6255" s="271" t="s">
        <v>12490</v>
      </c>
      <c r="J6255" s="272" t="s">
        <v>4861</v>
      </c>
      <c r="K6255" s="272" t="s">
        <v>4861</v>
      </c>
    </row>
    <row r="6256" spans="1:11" ht="12.75" x14ac:dyDescent="0.2">
      <c r="A6256" s="269">
        <v>40410</v>
      </c>
      <c r="B6256" s="270" t="s">
        <v>26613</v>
      </c>
      <c r="C6256" s="271" t="s">
        <v>12490</v>
      </c>
      <c r="D6256" s="272" t="s">
        <v>16337</v>
      </c>
      <c r="F6256" s="266"/>
      <c r="G6256" s="273">
        <v>40410</v>
      </c>
      <c r="H6256" s="270" t="s">
        <v>26613</v>
      </c>
      <c r="I6256" s="271" t="s">
        <v>12490</v>
      </c>
      <c r="J6256" s="272" t="s">
        <v>16337</v>
      </c>
      <c r="K6256" s="272" t="s">
        <v>16337</v>
      </c>
    </row>
    <row r="6257" spans="1:11" ht="25.5" x14ac:dyDescent="0.2">
      <c r="A6257" s="269">
        <v>40411</v>
      </c>
      <c r="B6257" s="270" t="s">
        <v>26614</v>
      </c>
      <c r="C6257" s="271" t="s">
        <v>12490</v>
      </c>
      <c r="D6257" s="272" t="s">
        <v>14675</v>
      </c>
      <c r="F6257" s="266"/>
      <c r="G6257" s="273">
        <v>40411</v>
      </c>
      <c r="H6257" s="270" t="s">
        <v>26614</v>
      </c>
      <c r="I6257" s="271" t="s">
        <v>12490</v>
      </c>
      <c r="J6257" s="272" t="s">
        <v>14675</v>
      </c>
      <c r="K6257" s="272" t="s">
        <v>14675</v>
      </c>
    </row>
    <row r="6258" spans="1:11" ht="12.75" x14ac:dyDescent="0.2">
      <c r="A6258" s="269">
        <v>40412</v>
      </c>
      <c r="B6258" s="270" t="s">
        <v>26615</v>
      </c>
      <c r="C6258" s="271" t="s">
        <v>12490</v>
      </c>
      <c r="D6258" s="272" t="s">
        <v>11272</v>
      </c>
      <c r="F6258" s="266"/>
      <c r="G6258" s="273">
        <v>40412</v>
      </c>
      <c r="H6258" s="270" t="s">
        <v>26615</v>
      </c>
      <c r="I6258" s="271" t="s">
        <v>12490</v>
      </c>
      <c r="J6258" s="272" t="s">
        <v>11272</v>
      </c>
      <c r="K6258" s="272" t="s">
        <v>11272</v>
      </c>
    </row>
    <row r="6259" spans="1:11" ht="12.75" x14ac:dyDescent="0.2">
      <c r="A6259" s="269">
        <v>38838</v>
      </c>
      <c r="B6259" s="270" t="s">
        <v>26616</v>
      </c>
      <c r="C6259" s="271" t="s">
        <v>12490</v>
      </c>
      <c r="D6259" s="272" t="s">
        <v>9489</v>
      </c>
      <c r="F6259" s="266"/>
      <c r="G6259" s="273">
        <v>38838</v>
      </c>
      <c r="H6259" s="270" t="s">
        <v>26616</v>
      </c>
      <c r="I6259" s="271" t="s">
        <v>12490</v>
      </c>
      <c r="J6259" s="272" t="s">
        <v>9489</v>
      </c>
      <c r="K6259" s="272" t="s">
        <v>9489</v>
      </c>
    </row>
    <row r="6260" spans="1:11" ht="12.75" x14ac:dyDescent="0.2">
      <c r="A6260" s="269">
        <v>38839</v>
      </c>
      <c r="B6260" s="270" t="s">
        <v>26617</v>
      </c>
      <c r="C6260" s="271" t="s">
        <v>12490</v>
      </c>
      <c r="D6260" s="272" t="s">
        <v>5471</v>
      </c>
      <c r="F6260" s="266"/>
      <c r="G6260" s="273">
        <v>38839</v>
      </c>
      <c r="H6260" s="270" t="s">
        <v>26617</v>
      </c>
      <c r="I6260" s="271" t="s">
        <v>12490</v>
      </c>
      <c r="J6260" s="272" t="s">
        <v>5471</v>
      </c>
      <c r="K6260" s="272" t="s">
        <v>5471</v>
      </c>
    </row>
    <row r="6261" spans="1:11" ht="25.5" x14ac:dyDescent="0.2">
      <c r="A6261" s="269">
        <v>55</v>
      </c>
      <c r="B6261" s="270" t="s">
        <v>26618</v>
      </c>
      <c r="C6261" s="271" t="s">
        <v>12490</v>
      </c>
      <c r="D6261" s="272" t="s">
        <v>4317</v>
      </c>
      <c r="F6261" s="266"/>
      <c r="G6261" s="273">
        <v>55</v>
      </c>
      <c r="H6261" s="270" t="s">
        <v>26618</v>
      </c>
      <c r="I6261" s="271" t="s">
        <v>12490</v>
      </c>
      <c r="J6261" s="272" t="s">
        <v>4317</v>
      </c>
      <c r="K6261" s="272" t="s">
        <v>4317</v>
      </c>
    </row>
    <row r="6262" spans="1:11" ht="25.5" x14ac:dyDescent="0.2">
      <c r="A6262" s="269">
        <v>61</v>
      </c>
      <c r="B6262" s="270" t="s">
        <v>26619</v>
      </c>
      <c r="C6262" s="271" t="s">
        <v>12490</v>
      </c>
      <c r="D6262" s="272" t="s">
        <v>10122</v>
      </c>
      <c r="F6262" s="266"/>
      <c r="G6262" s="273">
        <v>61</v>
      </c>
      <c r="H6262" s="270" t="s">
        <v>26619</v>
      </c>
      <c r="I6262" s="271" t="s">
        <v>12490</v>
      </c>
      <c r="J6262" s="272" t="s">
        <v>10122</v>
      </c>
      <c r="K6262" s="272" t="s">
        <v>10122</v>
      </c>
    </row>
    <row r="6263" spans="1:11" ht="25.5" x14ac:dyDescent="0.2">
      <c r="A6263" s="269">
        <v>62</v>
      </c>
      <c r="B6263" s="270" t="s">
        <v>26620</v>
      </c>
      <c r="C6263" s="271" t="s">
        <v>12490</v>
      </c>
      <c r="D6263" s="272" t="s">
        <v>11292</v>
      </c>
      <c r="F6263" s="266"/>
      <c r="G6263" s="273">
        <v>62</v>
      </c>
      <c r="H6263" s="270" t="s">
        <v>26620</v>
      </c>
      <c r="I6263" s="271" t="s">
        <v>12490</v>
      </c>
      <c r="J6263" s="272" t="s">
        <v>11292</v>
      </c>
      <c r="K6263" s="272" t="s">
        <v>11292</v>
      </c>
    </row>
    <row r="6264" spans="1:11" ht="12.75" x14ac:dyDescent="0.2">
      <c r="A6264" s="269">
        <v>77</v>
      </c>
      <c r="B6264" s="270" t="s">
        <v>26621</v>
      </c>
      <c r="C6264" s="271" t="s">
        <v>12490</v>
      </c>
      <c r="D6264" s="272" t="s">
        <v>4672</v>
      </c>
      <c r="F6264" s="266"/>
      <c r="G6264" s="273">
        <v>77</v>
      </c>
      <c r="H6264" s="270" t="s">
        <v>26621</v>
      </c>
      <c r="I6264" s="271" t="s">
        <v>12490</v>
      </c>
      <c r="J6264" s="272" t="s">
        <v>4672</v>
      </c>
      <c r="K6264" s="272" t="s">
        <v>4672</v>
      </c>
    </row>
    <row r="6265" spans="1:11" ht="12.75" x14ac:dyDescent="0.2">
      <c r="A6265" s="269">
        <v>76</v>
      </c>
      <c r="B6265" s="270" t="s">
        <v>26622</v>
      </c>
      <c r="C6265" s="271" t="s">
        <v>12490</v>
      </c>
      <c r="D6265" s="272" t="s">
        <v>5580</v>
      </c>
      <c r="F6265" s="266"/>
      <c r="G6265" s="273">
        <v>76</v>
      </c>
      <c r="H6265" s="270" t="s">
        <v>26622</v>
      </c>
      <c r="I6265" s="271" t="s">
        <v>12490</v>
      </c>
      <c r="J6265" s="272" t="s">
        <v>5580</v>
      </c>
      <c r="K6265" s="272" t="s">
        <v>5580</v>
      </c>
    </row>
    <row r="6266" spans="1:11" ht="12.75" x14ac:dyDescent="0.2">
      <c r="A6266" s="269">
        <v>67</v>
      </c>
      <c r="B6266" s="270" t="s">
        <v>26623</v>
      </c>
      <c r="C6266" s="271" t="s">
        <v>12490</v>
      </c>
      <c r="D6266" s="272" t="s">
        <v>10452</v>
      </c>
      <c r="F6266" s="266"/>
      <c r="G6266" s="273">
        <v>67</v>
      </c>
      <c r="H6266" s="270" t="s">
        <v>26623</v>
      </c>
      <c r="I6266" s="271" t="s">
        <v>12490</v>
      </c>
      <c r="J6266" s="272" t="s">
        <v>10452</v>
      </c>
      <c r="K6266" s="272" t="s">
        <v>10452</v>
      </c>
    </row>
    <row r="6267" spans="1:11" ht="12.75" x14ac:dyDescent="0.2">
      <c r="A6267" s="269">
        <v>71</v>
      </c>
      <c r="B6267" s="270" t="s">
        <v>26624</v>
      </c>
      <c r="C6267" s="271" t="s">
        <v>12490</v>
      </c>
      <c r="D6267" s="272" t="s">
        <v>8442</v>
      </c>
      <c r="F6267" s="266"/>
      <c r="G6267" s="273">
        <v>71</v>
      </c>
      <c r="H6267" s="270" t="s">
        <v>26624</v>
      </c>
      <c r="I6267" s="271" t="s">
        <v>12490</v>
      </c>
      <c r="J6267" s="272" t="s">
        <v>8442</v>
      </c>
      <c r="K6267" s="272" t="s">
        <v>8442</v>
      </c>
    </row>
    <row r="6268" spans="1:11" ht="12.75" x14ac:dyDescent="0.2">
      <c r="A6268" s="269">
        <v>73</v>
      </c>
      <c r="B6268" s="270" t="s">
        <v>26625</v>
      </c>
      <c r="C6268" s="271" t="s">
        <v>12490</v>
      </c>
      <c r="D6268" s="272" t="s">
        <v>9579</v>
      </c>
      <c r="F6268" s="266"/>
      <c r="G6268" s="273">
        <v>73</v>
      </c>
      <c r="H6268" s="270" t="s">
        <v>26625</v>
      </c>
      <c r="I6268" s="271" t="s">
        <v>12490</v>
      </c>
      <c r="J6268" s="272" t="s">
        <v>9579</v>
      </c>
      <c r="K6268" s="272" t="s">
        <v>9579</v>
      </c>
    </row>
    <row r="6269" spans="1:11" ht="12.75" x14ac:dyDescent="0.2">
      <c r="A6269" s="269">
        <v>103</v>
      </c>
      <c r="B6269" s="270" t="s">
        <v>26626</v>
      </c>
      <c r="C6269" s="271" t="s">
        <v>12490</v>
      </c>
      <c r="D6269" s="272" t="s">
        <v>14692</v>
      </c>
      <c r="F6269" s="266"/>
      <c r="G6269" s="273">
        <v>103</v>
      </c>
      <c r="H6269" s="270" t="s">
        <v>26626</v>
      </c>
      <c r="I6269" s="271" t="s">
        <v>12490</v>
      </c>
      <c r="J6269" s="272" t="s">
        <v>14692</v>
      </c>
      <c r="K6269" s="272" t="s">
        <v>14692</v>
      </c>
    </row>
    <row r="6270" spans="1:11" ht="12.75" x14ac:dyDescent="0.2">
      <c r="A6270" s="269">
        <v>107</v>
      </c>
      <c r="B6270" s="270" t="s">
        <v>26627</v>
      </c>
      <c r="C6270" s="271" t="s">
        <v>12490</v>
      </c>
      <c r="D6270" s="272" t="s">
        <v>5644</v>
      </c>
      <c r="F6270" s="266"/>
      <c r="G6270" s="273">
        <v>107</v>
      </c>
      <c r="H6270" s="270" t="s">
        <v>26627</v>
      </c>
      <c r="I6270" s="271" t="s">
        <v>12490</v>
      </c>
      <c r="J6270" s="272" t="s">
        <v>5644</v>
      </c>
      <c r="K6270" s="272" t="s">
        <v>5644</v>
      </c>
    </row>
    <row r="6271" spans="1:11" ht="12.75" x14ac:dyDescent="0.2">
      <c r="A6271" s="269">
        <v>65</v>
      </c>
      <c r="B6271" s="270" t="s">
        <v>26628</v>
      </c>
      <c r="C6271" s="271" t="s">
        <v>12490</v>
      </c>
      <c r="D6271" s="272" t="s">
        <v>5007</v>
      </c>
      <c r="F6271" s="266"/>
      <c r="G6271" s="273">
        <v>65</v>
      </c>
      <c r="H6271" s="270" t="s">
        <v>26628</v>
      </c>
      <c r="I6271" s="271" t="s">
        <v>12490</v>
      </c>
      <c r="J6271" s="272" t="s">
        <v>5007</v>
      </c>
      <c r="K6271" s="272" t="s">
        <v>5007</v>
      </c>
    </row>
    <row r="6272" spans="1:11" ht="12.75" x14ac:dyDescent="0.2">
      <c r="A6272" s="269">
        <v>108</v>
      </c>
      <c r="B6272" s="270" t="s">
        <v>26629</v>
      </c>
      <c r="C6272" s="271" t="s">
        <v>12490</v>
      </c>
      <c r="D6272" s="272" t="s">
        <v>13068</v>
      </c>
      <c r="F6272" s="266"/>
      <c r="G6272" s="273">
        <v>108</v>
      </c>
      <c r="H6272" s="270" t="s">
        <v>26629</v>
      </c>
      <c r="I6272" s="271" t="s">
        <v>12490</v>
      </c>
      <c r="J6272" s="272" t="s">
        <v>13068</v>
      </c>
      <c r="K6272" s="272" t="s">
        <v>13068</v>
      </c>
    </row>
    <row r="6273" spans="1:11" ht="12.75" x14ac:dyDescent="0.2">
      <c r="A6273" s="269">
        <v>110</v>
      </c>
      <c r="B6273" s="270" t="s">
        <v>26630</v>
      </c>
      <c r="C6273" s="271" t="s">
        <v>12490</v>
      </c>
      <c r="D6273" s="272" t="s">
        <v>5373</v>
      </c>
      <c r="F6273" s="266"/>
      <c r="G6273" s="273">
        <v>110</v>
      </c>
      <c r="H6273" s="270" t="s">
        <v>26630</v>
      </c>
      <c r="I6273" s="271" t="s">
        <v>12490</v>
      </c>
      <c r="J6273" s="272" t="s">
        <v>5373</v>
      </c>
      <c r="K6273" s="272" t="s">
        <v>5373</v>
      </c>
    </row>
    <row r="6274" spans="1:11" ht="12.75" x14ac:dyDescent="0.2">
      <c r="A6274" s="269">
        <v>109</v>
      </c>
      <c r="B6274" s="270" t="s">
        <v>26631</v>
      </c>
      <c r="C6274" s="271" t="s">
        <v>12490</v>
      </c>
      <c r="D6274" s="272" t="s">
        <v>4653</v>
      </c>
      <c r="F6274" s="266"/>
      <c r="G6274" s="273">
        <v>109</v>
      </c>
      <c r="H6274" s="270" t="s">
        <v>26631</v>
      </c>
      <c r="I6274" s="271" t="s">
        <v>12490</v>
      </c>
      <c r="J6274" s="272" t="s">
        <v>4653</v>
      </c>
      <c r="K6274" s="272" t="s">
        <v>4653</v>
      </c>
    </row>
    <row r="6275" spans="1:11" ht="12.75" x14ac:dyDescent="0.2">
      <c r="A6275" s="269">
        <v>111</v>
      </c>
      <c r="B6275" s="270" t="s">
        <v>26632</v>
      </c>
      <c r="C6275" s="271" t="s">
        <v>12490</v>
      </c>
      <c r="D6275" s="272" t="s">
        <v>8845</v>
      </c>
      <c r="F6275" s="266"/>
      <c r="G6275" s="273">
        <v>111</v>
      </c>
      <c r="H6275" s="270" t="s">
        <v>26632</v>
      </c>
      <c r="I6275" s="271" t="s">
        <v>12490</v>
      </c>
      <c r="J6275" s="272" t="s">
        <v>8845</v>
      </c>
      <c r="K6275" s="272" t="s">
        <v>8845</v>
      </c>
    </row>
    <row r="6276" spans="1:11" ht="12.75" x14ac:dyDescent="0.2">
      <c r="A6276" s="269">
        <v>112</v>
      </c>
      <c r="B6276" s="270" t="s">
        <v>26633</v>
      </c>
      <c r="C6276" s="271" t="s">
        <v>12490</v>
      </c>
      <c r="D6276" s="272" t="s">
        <v>5292</v>
      </c>
      <c r="F6276" s="266"/>
      <c r="G6276" s="273">
        <v>112</v>
      </c>
      <c r="H6276" s="270" t="s">
        <v>26633</v>
      </c>
      <c r="I6276" s="271" t="s">
        <v>12490</v>
      </c>
      <c r="J6276" s="272" t="s">
        <v>5292</v>
      </c>
      <c r="K6276" s="272" t="s">
        <v>5292</v>
      </c>
    </row>
    <row r="6277" spans="1:11" ht="12.75" x14ac:dyDescent="0.2">
      <c r="A6277" s="269">
        <v>113</v>
      </c>
      <c r="B6277" s="270" t="s">
        <v>26634</v>
      </c>
      <c r="C6277" s="271" t="s">
        <v>12490</v>
      </c>
      <c r="D6277" s="272" t="s">
        <v>12900</v>
      </c>
      <c r="F6277" s="266"/>
      <c r="G6277" s="273">
        <v>113</v>
      </c>
      <c r="H6277" s="270" t="s">
        <v>26634</v>
      </c>
      <c r="I6277" s="271" t="s">
        <v>12490</v>
      </c>
      <c r="J6277" s="272" t="s">
        <v>12900</v>
      </c>
      <c r="K6277" s="272" t="s">
        <v>12900</v>
      </c>
    </row>
    <row r="6278" spans="1:11" ht="12.75" x14ac:dyDescent="0.2">
      <c r="A6278" s="269">
        <v>104</v>
      </c>
      <c r="B6278" s="270" t="s">
        <v>26635</v>
      </c>
      <c r="C6278" s="271" t="s">
        <v>12490</v>
      </c>
      <c r="D6278" s="272" t="s">
        <v>12676</v>
      </c>
      <c r="F6278" s="266"/>
      <c r="G6278" s="273">
        <v>104</v>
      </c>
      <c r="H6278" s="270" t="s">
        <v>26635</v>
      </c>
      <c r="I6278" s="271" t="s">
        <v>12490</v>
      </c>
      <c r="J6278" s="272" t="s">
        <v>12676</v>
      </c>
      <c r="K6278" s="272" t="s">
        <v>12676</v>
      </c>
    </row>
    <row r="6279" spans="1:11" ht="12.75" x14ac:dyDescent="0.2">
      <c r="A6279" s="269">
        <v>102</v>
      </c>
      <c r="B6279" s="270" t="s">
        <v>26636</v>
      </c>
      <c r="C6279" s="271" t="s">
        <v>12490</v>
      </c>
      <c r="D6279" s="272" t="s">
        <v>10019</v>
      </c>
      <c r="F6279" s="266"/>
      <c r="G6279" s="273">
        <v>102</v>
      </c>
      <c r="H6279" s="270" t="s">
        <v>26636</v>
      </c>
      <c r="I6279" s="271" t="s">
        <v>12490</v>
      </c>
      <c r="J6279" s="272" t="s">
        <v>10019</v>
      </c>
      <c r="K6279" s="272" t="s">
        <v>10019</v>
      </c>
    </row>
    <row r="6280" spans="1:11" ht="12.75" x14ac:dyDescent="0.2">
      <c r="A6280" s="269">
        <v>95</v>
      </c>
      <c r="B6280" s="270" t="s">
        <v>26637</v>
      </c>
      <c r="C6280" s="271" t="s">
        <v>12490</v>
      </c>
      <c r="D6280" s="272" t="s">
        <v>6032</v>
      </c>
      <c r="F6280" s="266"/>
      <c r="G6280" s="273">
        <v>95</v>
      </c>
      <c r="H6280" s="270" t="s">
        <v>26637</v>
      </c>
      <c r="I6280" s="271" t="s">
        <v>12490</v>
      </c>
      <c r="J6280" s="272" t="s">
        <v>6032</v>
      </c>
      <c r="K6280" s="272" t="s">
        <v>6032</v>
      </c>
    </row>
    <row r="6281" spans="1:11" ht="12.75" x14ac:dyDescent="0.2">
      <c r="A6281" s="269">
        <v>96</v>
      </c>
      <c r="B6281" s="270" t="s">
        <v>26638</v>
      </c>
      <c r="C6281" s="271" t="s">
        <v>12490</v>
      </c>
      <c r="D6281" s="272" t="s">
        <v>7637</v>
      </c>
      <c r="F6281" s="266"/>
      <c r="G6281" s="273">
        <v>96</v>
      </c>
      <c r="H6281" s="270" t="s">
        <v>26638</v>
      </c>
      <c r="I6281" s="271" t="s">
        <v>12490</v>
      </c>
      <c r="J6281" s="272" t="s">
        <v>7637</v>
      </c>
      <c r="K6281" s="272" t="s">
        <v>7637</v>
      </c>
    </row>
    <row r="6282" spans="1:11" ht="12.75" x14ac:dyDescent="0.2">
      <c r="A6282" s="269">
        <v>97</v>
      </c>
      <c r="B6282" s="270" t="s">
        <v>26639</v>
      </c>
      <c r="C6282" s="271" t="s">
        <v>12490</v>
      </c>
      <c r="D6282" s="272" t="s">
        <v>14693</v>
      </c>
      <c r="F6282" s="266"/>
      <c r="G6282" s="273">
        <v>97</v>
      </c>
      <c r="H6282" s="270" t="s">
        <v>26639</v>
      </c>
      <c r="I6282" s="271" t="s">
        <v>12490</v>
      </c>
      <c r="J6282" s="272" t="s">
        <v>14693</v>
      </c>
      <c r="K6282" s="272" t="s">
        <v>14693</v>
      </c>
    </row>
    <row r="6283" spans="1:11" ht="12.75" x14ac:dyDescent="0.2">
      <c r="A6283" s="269">
        <v>98</v>
      </c>
      <c r="B6283" s="270" t="s">
        <v>26640</v>
      </c>
      <c r="C6283" s="271" t="s">
        <v>12490</v>
      </c>
      <c r="D6283" s="272" t="s">
        <v>13907</v>
      </c>
      <c r="F6283" s="266"/>
      <c r="G6283" s="273">
        <v>98</v>
      </c>
      <c r="H6283" s="270" t="s">
        <v>26640</v>
      </c>
      <c r="I6283" s="271" t="s">
        <v>12490</v>
      </c>
      <c r="J6283" s="272" t="s">
        <v>13907</v>
      </c>
      <c r="K6283" s="272" t="s">
        <v>13907</v>
      </c>
    </row>
    <row r="6284" spans="1:11" ht="12.75" x14ac:dyDescent="0.2">
      <c r="A6284" s="269">
        <v>99</v>
      </c>
      <c r="B6284" s="270" t="s">
        <v>26641</v>
      </c>
      <c r="C6284" s="271" t="s">
        <v>12490</v>
      </c>
      <c r="D6284" s="272" t="s">
        <v>14694</v>
      </c>
      <c r="F6284" s="266"/>
      <c r="G6284" s="273">
        <v>99</v>
      </c>
      <c r="H6284" s="270" t="s">
        <v>26641</v>
      </c>
      <c r="I6284" s="271" t="s">
        <v>12490</v>
      </c>
      <c r="J6284" s="272" t="s">
        <v>14694</v>
      </c>
      <c r="K6284" s="272" t="s">
        <v>14694</v>
      </c>
    </row>
    <row r="6285" spans="1:11" ht="12.75" x14ac:dyDescent="0.2">
      <c r="A6285" s="269">
        <v>100</v>
      </c>
      <c r="B6285" s="270" t="s">
        <v>26642</v>
      </c>
      <c r="C6285" s="271" t="s">
        <v>12490</v>
      </c>
      <c r="D6285" s="272" t="s">
        <v>6412</v>
      </c>
      <c r="F6285" s="266"/>
      <c r="G6285" s="273">
        <v>100</v>
      </c>
      <c r="H6285" s="270" t="s">
        <v>26642</v>
      </c>
      <c r="I6285" s="271" t="s">
        <v>12490</v>
      </c>
      <c r="J6285" s="272" t="s">
        <v>6412</v>
      </c>
      <c r="K6285" s="272" t="s">
        <v>6412</v>
      </c>
    </row>
    <row r="6286" spans="1:11" ht="12.75" x14ac:dyDescent="0.2">
      <c r="A6286" s="269">
        <v>75</v>
      </c>
      <c r="B6286" s="270" t="s">
        <v>26643</v>
      </c>
      <c r="C6286" s="271" t="s">
        <v>12490</v>
      </c>
      <c r="D6286" s="272" t="s">
        <v>14695</v>
      </c>
      <c r="F6286" s="266"/>
      <c r="G6286" s="273">
        <v>75</v>
      </c>
      <c r="H6286" s="270" t="s">
        <v>26643</v>
      </c>
      <c r="I6286" s="271" t="s">
        <v>12490</v>
      </c>
      <c r="J6286" s="272" t="s">
        <v>14695</v>
      </c>
      <c r="K6286" s="272" t="s">
        <v>14695</v>
      </c>
    </row>
    <row r="6287" spans="1:11" ht="12.75" x14ac:dyDescent="0.2">
      <c r="A6287" s="269">
        <v>114</v>
      </c>
      <c r="B6287" s="270" t="s">
        <v>26644</v>
      </c>
      <c r="C6287" s="271" t="s">
        <v>12490</v>
      </c>
      <c r="D6287" s="272" t="s">
        <v>8970</v>
      </c>
      <c r="F6287" s="266"/>
      <c r="G6287" s="273">
        <v>114</v>
      </c>
      <c r="H6287" s="270" t="s">
        <v>26644</v>
      </c>
      <c r="I6287" s="271" t="s">
        <v>12490</v>
      </c>
      <c r="J6287" s="272" t="s">
        <v>8970</v>
      </c>
      <c r="K6287" s="272" t="s">
        <v>8970</v>
      </c>
    </row>
    <row r="6288" spans="1:11" ht="12.75" x14ac:dyDescent="0.2">
      <c r="A6288" s="269">
        <v>68</v>
      </c>
      <c r="B6288" s="270" t="s">
        <v>26645</v>
      </c>
      <c r="C6288" s="271" t="s">
        <v>12490</v>
      </c>
      <c r="D6288" s="272" t="s">
        <v>14696</v>
      </c>
      <c r="F6288" s="266"/>
      <c r="G6288" s="273">
        <v>68</v>
      </c>
      <c r="H6288" s="270" t="s">
        <v>26645</v>
      </c>
      <c r="I6288" s="271" t="s">
        <v>12490</v>
      </c>
      <c r="J6288" s="272" t="s">
        <v>14696</v>
      </c>
      <c r="K6288" s="272" t="s">
        <v>14696</v>
      </c>
    </row>
    <row r="6289" spans="1:11" ht="12.75" x14ac:dyDescent="0.2">
      <c r="A6289" s="269">
        <v>86</v>
      </c>
      <c r="B6289" s="270" t="s">
        <v>26646</v>
      </c>
      <c r="C6289" s="271" t="s">
        <v>12490</v>
      </c>
      <c r="D6289" s="272" t="s">
        <v>14697</v>
      </c>
      <c r="F6289" s="266"/>
      <c r="G6289" s="273">
        <v>86</v>
      </c>
      <c r="H6289" s="270" t="s">
        <v>26646</v>
      </c>
      <c r="I6289" s="271" t="s">
        <v>12490</v>
      </c>
      <c r="J6289" s="272" t="s">
        <v>14697</v>
      </c>
      <c r="K6289" s="272" t="s">
        <v>14697</v>
      </c>
    </row>
    <row r="6290" spans="1:11" ht="12.75" x14ac:dyDescent="0.2">
      <c r="A6290" s="269">
        <v>66</v>
      </c>
      <c r="B6290" s="270" t="s">
        <v>26647</v>
      </c>
      <c r="C6290" s="271" t="s">
        <v>12490</v>
      </c>
      <c r="D6290" s="272" t="s">
        <v>14567</v>
      </c>
      <c r="F6290" s="266"/>
      <c r="G6290" s="273">
        <v>66</v>
      </c>
      <c r="H6290" s="270" t="s">
        <v>26647</v>
      </c>
      <c r="I6290" s="271" t="s">
        <v>12490</v>
      </c>
      <c r="J6290" s="272" t="s">
        <v>14567</v>
      </c>
      <c r="K6290" s="272" t="s">
        <v>14567</v>
      </c>
    </row>
    <row r="6291" spans="1:11" ht="12.75" x14ac:dyDescent="0.2">
      <c r="A6291" s="269">
        <v>69</v>
      </c>
      <c r="B6291" s="270" t="s">
        <v>26648</v>
      </c>
      <c r="C6291" s="271" t="s">
        <v>12490</v>
      </c>
      <c r="D6291" s="272" t="s">
        <v>6412</v>
      </c>
      <c r="F6291" s="266"/>
      <c r="G6291" s="273">
        <v>69</v>
      </c>
      <c r="H6291" s="270" t="s">
        <v>26648</v>
      </c>
      <c r="I6291" s="271" t="s">
        <v>12490</v>
      </c>
      <c r="J6291" s="272" t="s">
        <v>6412</v>
      </c>
      <c r="K6291" s="272" t="s">
        <v>6412</v>
      </c>
    </row>
    <row r="6292" spans="1:11" ht="12.75" x14ac:dyDescent="0.2">
      <c r="A6292" s="269">
        <v>83</v>
      </c>
      <c r="B6292" s="270" t="s">
        <v>26649</v>
      </c>
      <c r="C6292" s="271" t="s">
        <v>12490</v>
      </c>
      <c r="D6292" s="272" t="s">
        <v>14698</v>
      </c>
      <c r="F6292" s="266"/>
      <c r="G6292" s="273">
        <v>83</v>
      </c>
      <c r="H6292" s="270" t="s">
        <v>26649</v>
      </c>
      <c r="I6292" s="271" t="s">
        <v>12490</v>
      </c>
      <c r="J6292" s="272" t="s">
        <v>14698</v>
      </c>
      <c r="K6292" s="272" t="s">
        <v>14698</v>
      </c>
    </row>
    <row r="6293" spans="1:11" ht="12.75" x14ac:dyDescent="0.2">
      <c r="A6293" s="269">
        <v>74</v>
      </c>
      <c r="B6293" s="270" t="s">
        <v>26650</v>
      </c>
      <c r="C6293" s="271" t="s">
        <v>12490</v>
      </c>
      <c r="D6293" s="272" t="s">
        <v>14699</v>
      </c>
      <c r="F6293" s="266"/>
      <c r="G6293" s="273">
        <v>74</v>
      </c>
      <c r="H6293" s="270" t="s">
        <v>26650</v>
      </c>
      <c r="I6293" s="271" t="s">
        <v>12490</v>
      </c>
      <c r="J6293" s="272" t="s">
        <v>14699</v>
      </c>
      <c r="K6293" s="272" t="s">
        <v>14699</v>
      </c>
    </row>
    <row r="6294" spans="1:11" ht="12.75" x14ac:dyDescent="0.2">
      <c r="A6294" s="269">
        <v>106</v>
      </c>
      <c r="B6294" s="270" t="s">
        <v>26651</v>
      </c>
      <c r="C6294" s="271" t="s">
        <v>12490</v>
      </c>
      <c r="D6294" s="272" t="s">
        <v>14700</v>
      </c>
      <c r="F6294" s="266"/>
      <c r="G6294" s="273">
        <v>106</v>
      </c>
      <c r="H6294" s="270" t="s">
        <v>26651</v>
      </c>
      <c r="I6294" s="271" t="s">
        <v>12490</v>
      </c>
      <c r="J6294" s="272" t="s">
        <v>14700</v>
      </c>
      <c r="K6294" s="272" t="s">
        <v>14700</v>
      </c>
    </row>
    <row r="6295" spans="1:11" ht="12.75" x14ac:dyDescent="0.2">
      <c r="A6295" s="269">
        <v>87</v>
      </c>
      <c r="B6295" s="270" t="s">
        <v>26652</v>
      </c>
      <c r="C6295" s="271" t="s">
        <v>12490</v>
      </c>
      <c r="D6295" s="272" t="s">
        <v>8829</v>
      </c>
      <c r="F6295" s="266"/>
      <c r="G6295" s="273">
        <v>87</v>
      </c>
      <c r="H6295" s="270" t="s">
        <v>26652</v>
      </c>
      <c r="I6295" s="271" t="s">
        <v>12490</v>
      </c>
      <c r="J6295" s="272" t="s">
        <v>8829</v>
      </c>
      <c r="K6295" s="272" t="s">
        <v>8829</v>
      </c>
    </row>
    <row r="6296" spans="1:11" ht="12.75" x14ac:dyDescent="0.2">
      <c r="A6296" s="269">
        <v>88</v>
      </c>
      <c r="B6296" s="270" t="s">
        <v>26653</v>
      </c>
      <c r="C6296" s="271" t="s">
        <v>12490</v>
      </c>
      <c r="D6296" s="272" t="s">
        <v>9795</v>
      </c>
      <c r="F6296" s="266"/>
      <c r="G6296" s="273">
        <v>88</v>
      </c>
      <c r="H6296" s="270" t="s">
        <v>26653</v>
      </c>
      <c r="I6296" s="271" t="s">
        <v>12490</v>
      </c>
      <c r="J6296" s="272" t="s">
        <v>9795</v>
      </c>
      <c r="K6296" s="272" t="s">
        <v>9795</v>
      </c>
    </row>
    <row r="6297" spans="1:11" ht="12.75" x14ac:dyDescent="0.2">
      <c r="A6297" s="269">
        <v>89</v>
      </c>
      <c r="B6297" s="270" t="s">
        <v>26654</v>
      </c>
      <c r="C6297" s="271" t="s">
        <v>12490</v>
      </c>
      <c r="D6297" s="272" t="s">
        <v>14701</v>
      </c>
      <c r="F6297" s="266"/>
      <c r="G6297" s="273">
        <v>89</v>
      </c>
      <c r="H6297" s="270" t="s">
        <v>26654</v>
      </c>
      <c r="I6297" s="271" t="s">
        <v>12490</v>
      </c>
      <c r="J6297" s="272" t="s">
        <v>14701</v>
      </c>
      <c r="K6297" s="272" t="s">
        <v>14701</v>
      </c>
    </row>
    <row r="6298" spans="1:11" ht="12.75" x14ac:dyDescent="0.2">
      <c r="A6298" s="269">
        <v>90</v>
      </c>
      <c r="B6298" s="270" t="s">
        <v>26655</v>
      </c>
      <c r="C6298" s="271" t="s">
        <v>12490</v>
      </c>
      <c r="D6298" s="272" t="s">
        <v>11508</v>
      </c>
      <c r="F6298" s="266"/>
      <c r="G6298" s="273">
        <v>90</v>
      </c>
      <c r="H6298" s="270" t="s">
        <v>26655</v>
      </c>
      <c r="I6298" s="271" t="s">
        <v>12490</v>
      </c>
      <c r="J6298" s="272" t="s">
        <v>11508</v>
      </c>
      <c r="K6298" s="272" t="s">
        <v>11508</v>
      </c>
    </row>
    <row r="6299" spans="1:11" ht="12.75" x14ac:dyDescent="0.2">
      <c r="A6299" s="269">
        <v>81</v>
      </c>
      <c r="B6299" s="270" t="s">
        <v>26656</v>
      </c>
      <c r="C6299" s="271" t="s">
        <v>12490</v>
      </c>
      <c r="D6299" s="272" t="s">
        <v>8240</v>
      </c>
      <c r="F6299" s="266"/>
      <c r="G6299" s="273">
        <v>81</v>
      </c>
      <c r="H6299" s="270" t="s">
        <v>26656</v>
      </c>
      <c r="I6299" s="271" t="s">
        <v>12490</v>
      </c>
      <c r="J6299" s="272" t="s">
        <v>8240</v>
      </c>
      <c r="K6299" s="272" t="s">
        <v>8240</v>
      </c>
    </row>
    <row r="6300" spans="1:11" ht="12.75" x14ac:dyDescent="0.2">
      <c r="A6300" s="269">
        <v>82</v>
      </c>
      <c r="B6300" s="270" t="s">
        <v>26657</v>
      </c>
      <c r="C6300" s="271" t="s">
        <v>12490</v>
      </c>
      <c r="D6300" s="272" t="s">
        <v>14702</v>
      </c>
      <c r="F6300" s="266"/>
      <c r="G6300" s="273">
        <v>82</v>
      </c>
      <c r="H6300" s="270" t="s">
        <v>26657</v>
      </c>
      <c r="I6300" s="271" t="s">
        <v>12490</v>
      </c>
      <c r="J6300" s="272" t="s">
        <v>14702</v>
      </c>
      <c r="K6300" s="272" t="s">
        <v>14702</v>
      </c>
    </row>
    <row r="6301" spans="1:11" ht="12.75" x14ac:dyDescent="0.2">
      <c r="A6301" s="269">
        <v>105</v>
      </c>
      <c r="B6301" s="270" t="s">
        <v>26658</v>
      </c>
      <c r="C6301" s="271" t="s">
        <v>12490</v>
      </c>
      <c r="D6301" s="272" t="s">
        <v>14703</v>
      </c>
      <c r="F6301" s="266"/>
      <c r="G6301" s="273">
        <v>105</v>
      </c>
      <c r="H6301" s="270" t="s">
        <v>26658</v>
      </c>
      <c r="I6301" s="271" t="s">
        <v>12490</v>
      </c>
      <c r="J6301" s="272" t="s">
        <v>14703</v>
      </c>
      <c r="K6301" s="272" t="s">
        <v>14703</v>
      </c>
    </row>
    <row r="6302" spans="1:11" ht="12.75" x14ac:dyDescent="0.2">
      <c r="A6302" s="269">
        <v>60</v>
      </c>
      <c r="B6302" s="270" t="s">
        <v>26659</v>
      </c>
      <c r="C6302" s="271" t="s">
        <v>12490</v>
      </c>
      <c r="D6302" s="272" t="s">
        <v>4876</v>
      </c>
      <c r="F6302" s="266"/>
      <c r="G6302" s="273">
        <v>60</v>
      </c>
      <c r="H6302" s="270" t="s">
        <v>26659</v>
      </c>
      <c r="I6302" s="271" t="s">
        <v>12490</v>
      </c>
      <c r="J6302" s="272" t="s">
        <v>4876</v>
      </c>
      <c r="K6302" s="272" t="s">
        <v>4876</v>
      </c>
    </row>
    <row r="6303" spans="1:11" ht="12.75" x14ac:dyDescent="0.2">
      <c r="A6303" s="269">
        <v>72</v>
      </c>
      <c r="B6303" s="270" t="s">
        <v>26660</v>
      </c>
      <c r="C6303" s="271" t="s">
        <v>12490</v>
      </c>
      <c r="D6303" s="272" t="s">
        <v>14704</v>
      </c>
      <c r="F6303" s="266"/>
      <c r="G6303" s="273">
        <v>72</v>
      </c>
      <c r="H6303" s="270" t="s">
        <v>26660</v>
      </c>
      <c r="I6303" s="271" t="s">
        <v>12490</v>
      </c>
      <c r="J6303" s="272" t="s">
        <v>14704</v>
      </c>
      <c r="K6303" s="272" t="s">
        <v>14704</v>
      </c>
    </row>
    <row r="6304" spans="1:11" ht="12.75" x14ac:dyDescent="0.2">
      <c r="A6304" s="269">
        <v>70</v>
      </c>
      <c r="B6304" s="270" t="s">
        <v>26661</v>
      </c>
      <c r="C6304" s="271" t="s">
        <v>12490</v>
      </c>
      <c r="D6304" s="272" t="s">
        <v>11786</v>
      </c>
      <c r="F6304" s="266"/>
      <c r="G6304" s="273">
        <v>70</v>
      </c>
      <c r="H6304" s="270" t="s">
        <v>26661</v>
      </c>
      <c r="I6304" s="271" t="s">
        <v>12490</v>
      </c>
      <c r="J6304" s="272" t="s">
        <v>11786</v>
      </c>
      <c r="K6304" s="272" t="s">
        <v>11786</v>
      </c>
    </row>
    <row r="6305" spans="1:11" ht="12.75" x14ac:dyDescent="0.2">
      <c r="A6305" s="269">
        <v>85</v>
      </c>
      <c r="B6305" s="270" t="s">
        <v>26662</v>
      </c>
      <c r="C6305" s="271" t="s">
        <v>12490</v>
      </c>
      <c r="D6305" s="272" t="s">
        <v>13866</v>
      </c>
      <c r="F6305" s="266"/>
      <c r="G6305" s="273">
        <v>85</v>
      </c>
      <c r="H6305" s="270" t="s">
        <v>26662</v>
      </c>
      <c r="I6305" s="271" t="s">
        <v>12490</v>
      </c>
      <c r="J6305" s="272" t="s">
        <v>13866</v>
      </c>
      <c r="K6305" s="272" t="s">
        <v>13866</v>
      </c>
    </row>
    <row r="6306" spans="1:11" ht="12.75" x14ac:dyDescent="0.2">
      <c r="A6306" s="269">
        <v>84</v>
      </c>
      <c r="B6306" s="270" t="s">
        <v>26663</v>
      </c>
      <c r="C6306" s="271" t="s">
        <v>12490</v>
      </c>
      <c r="D6306" s="272" t="s">
        <v>4376</v>
      </c>
      <c r="F6306" s="266"/>
      <c r="G6306" s="273">
        <v>84</v>
      </c>
      <c r="H6306" s="270" t="s">
        <v>26663</v>
      </c>
      <c r="I6306" s="271" t="s">
        <v>12490</v>
      </c>
      <c r="J6306" s="272" t="s">
        <v>4376</v>
      </c>
      <c r="K6306" s="272" t="s">
        <v>4376</v>
      </c>
    </row>
    <row r="6307" spans="1:11" ht="12.75" x14ac:dyDescent="0.2">
      <c r="A6307" s="269">
        <v>37997</v>
      </c>
      <c r="B6307" s="270" t="s">
        <v>26664</v>
      </c>
      <c r="C6307" s="271" t="s">
        <v>12490</v>
      </c>
      <c r="D6307" s="272" t="s">
        <v>7058</v>
      </c>
      <c r="F6307" s="266"/>
      <c r="G6307" s="273">
        <v>37997</v>
      </c>
      <c r="H6307" s="270" t="s">
        <v>26664</v>
      </c>
      <c r="I6307" s="271" t="s">
        <v>12490</v>
      </c>
      <c r="J6307" s="272" t="s">
        <v>7058</v>
      </c>
      <c r="K6307" s="272" t="s">
        <v>7058</v>
      </c>
    </row>
    <row r="6308" spans="1:11" ht="12.75" x14ac:dyDescent="0.2">
      <c r="A6308" s="269">
        <v>37998</v>
      </c>
      <c r="B6308" s="270" t="s">
        <v>26665</v>
      </c>
      <c r="C6308" s="271" t="s">
        <v>12490</v>
      </c>
      <c r="D6308" s="272" t="s">
        <v>5322</v>
      </c>
      <c r="F6308" s="266"/>
      <c r="G6308" s="273">
        <v>37998</v>
      </c>
      <c r="H6308" s="270" t="s">
        <v>26665</v>
      </c>
      <c r="I6308" s="271" t="s">
        <v>12490</v>
      </c>
      <c r="J6308" s="272" t="s">
        <v>5322</v>
      </c>
      <c r="K6308" s="272" t="s">
        <v>5322</v>
      </c>
    </row>
    <row r="6309" spans="1:11" ht="25.5" x14ac:dyDescent="0.2">
      <c r="A6309" s="269">
        <v>10899</v>
      </c>
      <c r="B6309" s="270" t="s">
        <v>26666</v>
      </c>
      <c r="C6309" s="271" t="s">
        <v>12490</v>
      </c>
      <c r="D6309" s="272" t="s">
        <v>20989</v>
      </c>
      <c r="F6309" s="266"/>
      <c r="G6309" s="273">
        <v>10899</v>
      </c>
      <c r="H6309" s="270" t="s">
        <v>26666</v>
      </c>
      <c r="I6309" s="271" t="s">
        <v>12490</v>
      </c>
      <c r="J6309" s="272" t="s">
        <v>20989</v>
      </c>
      <c r="K6309" s="272" t="s">
        <v>20989</v>
      </c>
    </row>
    <row r="6310" spans="1:11" ht="25.5" x14ac:dyDescent="0.2">
      <c r="A6310" s="269">
        <v>10900</v>
      </c>
      <c r="B6310" s="270" t="s">
        <v>26667</v>
      </c>
      <c r="C6310" s="271" t="s">
        <v>12490</v>
      </c>
      <c r="D6310" s="272" t="s">
        <v>14216</v>
      </c>
      <c r="F6310" s="266"/>
      <c r="G6310" s="273">
        <v>10900</v>
      </c>
      <c r="H6310" s="270" t="s">
        <v>26667</v>
      </c>
      <c r="I6310" s="271" t="s">
        <v>12490</v>
      </c>
      <c r="J6310" s="272" t="s">
        <v>14216</v>
      </c>
      <c r="K6310" s="272" t="s">
        <v>14216</v>
      </c>
    </row>
    <row r="6311" spans="1:11" ht="12.75" x14ac:dyDescent="0.2">
      <c r="A6311" s="269">
        <v>46</v>
      </c>
      <c r="B6311" s="270" t="s">
        <v>26668</v>
      </c>
      <c r="C6311" s="271" t="s">
        <v>12490</v>
      </c>
      <c r="D6311" s="272" t="s">
        <v>10966</v>
      </c>
      <c r="F6311" s="266"/>
      <c r="G6311" s="273">
        <v>46</v>
      </c>
      <c r="H6311" s="270" t="s">
        <v>26668</v>
      </c>
      <c r="I6311" s="271" t="s">
        <v>12490</v>
      </c>
      <c r="J6311" s="272" t="s">
        <v>10966</v>
      </c>
      <c r="K6311" s="272" t="s">
        <v>10966</v>
      </c>
    </row>
    <row r="6312" spans="1:11" ht="12.75" x14ac:dyDescent="0.2">
      <c r="A6312" s="269">
        <v>51</v>
      </c>
      <c r="B6312" s="270" t="s">
        <v>26669</v>
      </c>
      <c r="C6312" s="271" t="s">
        <v>12490</v>
      </c>
      <c r="D6312" s="272" t="s">
        <v>25047</v>
      </c>
      <c r="F6312" s="266"/>
      <c r="G6312" s="273">
        <v>51</v>
      </c>
      <c r="H6312" s="270" t="s">
        <v>26669</v>
      </c>
      <c r="I6312" s="271" t="s">
        <v>12490</v>
      </c>
      <c r="J6312" s="272" t="s">
        <v>25047</v>
      </c>
      <c r="K6312" s="272" t="s">
        <v>25047</v>
      </c>
    </row>
    <row r="6313" spans="1:11" ht="12.75" x14ac:dyDescent="0.2">
      <c r="A6313" s="269">
        <v>12863</v>
      </c>
      <c r="B6313" s="270" t="s">
        <v>26670</v>
      </c>
      <c r="C6313" s="271" t="s">
        <v>12490</v>
      </c>
      <c r="D6313" s="272" t="s">
        <v>12575</v>
      </c>
      <c r="F6313" s="266"/>
      <c r="G6313" s="273">
        <v>12863</v>
      </c>
      <c r="H6313" s="270" t="s">
        <v>26670</v>
      </c>
      <c r="I6313" s="271" t="s">
        <v>12490</v>
      </c>
      <c r="J6313" s="272" t="s">
        <v>12575</v>
      </c>
      <c r="K6313" s="272" t="s">
        <v>12575</v>
      </c>
    </row>
    <row r="6314" spans="1:11" ht="12.75" x14ac:dyDescent="0.2">
      <c r="A6314" s="269">
        <v>50</v>
      </c>
      <c r="B6314" s="270" t="s">
        <v>26671</v>
      </c>
      <c r="C6314" s="271" t="s">
        <v>12490</v>
      </c>
      <c r="D6314" s="272" t="s">
        <v>14235</v>
      </c>
      <c r="F6314" s="266"/>
      <c r="G6314" s="273">
        <v>50</v>
      </c>
      <c r="H6314" s="270" t="s">
        <v>26671</v>
      </c>
      <c r="I6314" s="271" t="s">
        <v>12490</v>
      </c>
      <c r="J6314" s="272" t="s">
        <v>14235</v>
      </c>
      <c r="K6314" s="272" t="s">
        <v>14235</v>
      </c>
    </row>
    <row r="6315" spans="1:11" ht="12.75" x14ac:dyDescent="0.2">
      <c r="A6315" s="269">
        <v>47</v>
      </c>
      <c r="B6315" s="270" t="s">
        <v>26672</v>
      </c>
      <c r="C6315" s="271" t="s">
        <v>12490</v>
      </c>
      <c r="D6315" s="272" t="s">
        <v>13955</v>
      </c>
      <c r="F6315" s="266"/>
      <c r="G6315" s="273">
        <v>47</v>
      </c>
      <c r="H6315" s="270" t="s">
        <v>26672</v>
      </c>
      <c r="I6315" s="271" t="s">
        <v>12490</v>
      </c>
      <c r="J6315" s="272" t="s">
        <v>13955</v>
      </c>
      <c r="K6315" s="272" t="s">
        <v>13955</v>
      </c>
    </row>
    <row r="6316" spans="1:11" ht="12.75" x14ac:dyDescent="0.2">
      <c r="A6316" s="269">
        <v>48</v>
      </c>
      <c r="B6316" s="270" t="s">
        <v>26673</v>
      </c>
      <c r="C6316" s="271" t="s">
        <v>12490</v>
      </c>
      <c r="D6316" s="272" t="s">
        <v>14327</v>
      </c>
      <c r="F6316" s="266"/>
      <c r="G6316" s="273">
        <v>48</v>
      </c>
      <c r="H6316" s="270" t="s">
        <v>26673</v>
      </c>
      <c r="I6316" s="271" t="s">
        <v>12490</v>
      </c>
      <c r="J6316" s="272" t="s">
        <v>14327</v>
      </c>
      <c r="K6316" s="272" t="s">
        <v>14327</v>
      </c>
    </row>
    <row r="6317" spans="1:11" ht="12.75" x14ac:dyDescent="0.2">
      <c r="A6317" s="269">
        <v>52</v>
      </c>
      <c r="B6317" s="270" t="s">
        <v>26674</v>
      </c>
      <c r="C6317" s="271" t="s">
        <v>12490</v>
      </c>
      <c r="D6317" s="272" t="s">
        <v>20104</v>
      </c>
      <c r="F6317" s="266"/>
      <c r="G6317" s="273">
        <v>52</v>
      </c>
      <c r="H6317" s="270" t="s">
        <v>26674</v>
      </c>
      <c r="I6317" s="271" t="s">
        <v>12490</v>
      </c>
      <c r="J6317" s="272" t="s">
        <v>20104</v>
      </c>
      <c r="K6317" s="272" t="s">
        <v>20104</v>
      </c>
    </row>
    <row r="6318" spans="1:11" ht="12.75" x14ac:dyDescent="0.2">
      <c r="A6318" s="269">
        <v>43</v>
      </c>
      <c r="B6318" s="270" t="s">
        <v>26675</v>
      </c>
      <c r="C6318" s="271" t="s">
        <v>12490</v>
      </c>
      <c r="D6318" s="272" t="s">
        <v>10286</v>
      </c>
      <c r="F6318" s="266"/>
      <c r="G6318" s="273">
        <v>43</v>
      </c>
      <c r="H6318" s="270" t="s">
        <v>26675</v>
      </c>
      <c r="I6318" s="271" t="s">
        <v>12490</v>
      </c>
      <c r="J6318" s="272" t="s">
        <v>10286</v>
      </c>
      <c r="K6318" s="272" t="s">
        <v>10286</v>
      </c>
    </row>
    <row r="6319" spans="1:11" ht="12.75" x14ac:dyDescent="0.2">
      <c r="A6319" s="269">
        <v>4791</v>
      </c>
      <c r="B6319" s="270" t="s">
        <v>26676</v>
      </c>
      <c r="C6319" s="271" t="s">
        <v>12505</v>
      </c>
      <c r="D6319" s="272" t="s">
        <v>7704</v>
      </c>
      <c r="F6319" s="266"/>
      <c r="G6319" s="273">
        <v>4791</v>
      </c>
      <c r="H6319" s="270" t="s">
        <v>26676</v>
      </c>
      <c r="I6319" s="271" t="s">
        <v>12505</v>
      </c>
      <c r="J6319" s="272" t="s">
        <v>7704</v>
      </c>
      <c r="K6319" s="272" t="s">
        <v>7704</v>
      </c>
    </row>
    <row r="6320" spans="1:11" ht="25.5" x14ac:dyDescent="0.2">
      <c r="A6320" s="269">
        <v>157</v>
      </c>
      <c r="B6320" s="270" t="s">
        <v>26677</v>
      </c>
      <c r="C6320" s="271" t="s">
        <v>12505</v>
      </c>
      <c r="D6320" s="272" t="s">
        <v>14707</v>
      </c>
      <c r="F6320" s="266"/>
      <c r="G6320" s="273">
        <v>157</v>
      </c>
      <c r="H6320" s="270" t="s">
        <v>26677</v>
      </c>
      <c r="I6320" s="271" t="s">
        <v>12505</v>
      </c>
      <c r="J6320" s="272" t="s">
        <v>14707</v>
      </c>
      <c r="K6320" s="272" t="s">
        <v>14707</v>
      </c>
    </row>
    <row r="6321" spans="1:11" ht="12.75" x14ac:dyDescent="0.2">
      <c r="A6321" s="269">
        <v>156</v>
      </c>
      <c r="B6321" s="270" t="s">
        <v>26678</v>
      </c>
      <c r="C6321" s="271" t="s">
        <v>12505</v>
      </c>
      <c r="D6321" s="272" t="s">
        <v>14615</v>
      </c>
      <c r="F6321" s="266"/>
      <c r="G6321" s="273">
        <v>156</v>
      </c>
      <c r="H6321" s="270" t="s">
        <v>26678</v>
      </c>
      <c r="I6321" s="271" t="s">
        <v>12505</v>
      </c>
      <c r="J6321" s="272" t="s">
        <v>14615</v>
      </c>
      <c r="K6321" s="272" t="s">
        <v>14615</v>
      </c>
    </row>
    <row r="6322" spans="1:11" ht="12.75" x14ac:dyDescent="0.2">
      <c r="A6322" s="269">
        <v>131</v>
      </c>
      <c r="B6322" s="270" t="s">
        <v>26679</v>
      </c>
      <c r="C6322" s="271" t="s">
        <v>12505</v>
      </c>
      <c r="D6322" s="272" t="s">
        <v>14708</v>
      </c>
      <c r="F6322" s="266"/>
      <c r="G6322" s="273">
        <v>131</v>
      </c>
      <c r="H6322" s="270" t="s">
        <v>26679</v>
      </c>
      <c r="I6322" s="271" t="s">
        <v>12505</v>
      </c>
      <c r="J6322" s="272" t="s">
        <v>14708</v>
      </c>
      <c r="K6322" s="272" t="s">
        <v>14708</v>
      </c>
    </row>
    <row r="6323" spans="1:11" ht="25.5" x14ac:dyDescent="0.2">
      <c r="A6323" s="269">
        <v>39719</v>
      </c>
      <c r="B6323" s="270" t="s">
        <v>26680</v>
      </c>
      <c r="C6323" s="271" t="s">
        <v>12506</v>
      </c>
      <c r="D6323" s="272" t="s">
        <v>12520</v>
      </c>
      <c r="F6323" s="266"/>
      <c r="G6323" s="273">
        <v>39719</v>
      </c>
      <c r="H6323" s="270" t="s">
        <v>26680</v>
      </c>
      <c r="I6323" s="271" t="s">
        <v>12506</v>
      </c>
      <c r="J6323" s="272" t="s">
        <v>12520</v>
      </c>
      <c r="K6323" s="272" t="s">
        <v>12520</v>
      </c>
    </row>
    <row r="6324" spans="1:11" ht="12.75" x14ac:dyDescent="0.2">
      <c r="A6324" s="269">
        <v>21114</v>
      </c>
      <c r="B6324" s="270" t="s">
        <v>26681</v>
      </c>
      <c r="C6324" s="271" t="s">
        <v>12490</v>
      </c>
      <c r="D6324" s="272" t="s">
        <v>5051</v>
      </c>
      <c r="F6324" s="266"/>
      <c r="G6324" s="273">
        <v>21114</v>
      </c>
      <c r="H6324" s="270" t="s">
        <v>26681</v>
      </c>
      <c r="I6324" s="271" t="s">
        <v>12490</v>
      </c>
      <c r="J6324" s="272" t="s">
        <v>5051</v>
      </c>
      <c r="K6324" s="272" t="s">
        <v>5051</v>
      </c>
    </row>
    <row r="6325" spans="1:11" ht="12.75" x14ac:dyDescent="0.2">
      <c r="A6325" s="269">
        <v>119</v>
      </c>
      <c r="B6325" s="270" t="s">
        <v>26682</v>
      </c>
      <c r="C6325" s="271" t="s">
        <v>12490</v>
      </c>
      <c r="D6325" s="272" t="s">
        <v>6035</v>
      </c>
      <c r="F6325" s="266"/>
      <c r="G6325" s="273">
        <v>119</v>
      </c>
      <c r="H6325" s="270" t="s">
        <v>26682</v>
      </c>
      <c r="I6325" s="271" t="s">
        <v>12490</v>
      </c>
      <c r="J6325" s="272" t="s">
        <v>6035</v>
      </c>
      <c r="K6325" s="272" t="s">
        <v>6035</v>
      </c>
    </row>
    <row r="6326" spans="1:11" ht="12.75" x14ac:dyDescent="0.2">
      <c r="A6326" s="269">
        <v>20080</v>
      </c>
      <c r="B6326" s="270" t="s">
        <v>26683</v>
      </c>
      <c r="C6326" s="271" t="s">
        <v>12490</v>
      </c>
      <c r="D6326" s="272" t="s">
        <v>7996</v>
      </c>
      <c r="F6326" s="266"/>
      <c r="G6326" s="273">
        <v>20080</v>
      </c>
      <c r="H6326" s="270" t="s">
        <v>26683</v>
      </c>
      <c r="I6326" s="271" t="s">
        <v>12490</v>
      </c>
      <c r="J6326" s="272" t="s">
        <v>7996</v>
      </c>
      <c r="K6326" s="272" t="s">
        <v>7996</v>
      </c>
    </row>
    <row r="6327" spans="1:11" ht="12.75" x14ac:dyDescent="0.2">
      <c r="A6327" s="269">
        <v>122</v>
      </c>
      <c r="B6327" s="270" t="s">
        <v>26684</v>
      </c>
      <c r="C6327" s="271" t="s">
        <v>12490</v>
      </c>
      <c r="D6327" s="272" t="s">
        <v>10396</v>
      </c>
      <c r="F6327" s="266"/>
      <c r="G6327" s="273">
        <v>122</v>
      </c>
      <c r="H6327" s="270" t="s">
        <v>26684</v>
      </c>
      <c r="I6327" s="271" t="s">
        <v>12490</v>
      </c>
      <c r="J6327" s="272" t="s">
        <v>10396</v>
      </c>
      <c r="K6327" s="272" t="s">
        <v>10396</v>
      </c>
    </row>
    <row r="6328" spans="1:11" ht="12.75" x14ac:dyDescent="0.2">
      <c r="A6328" s="269">
        <v>3410</v>
      </c>
      <c r="B6328" s="270" t="s">
        <v>26685</v>
      </c>
      <c r="C6328" s="271" t="s">
        <v>12505</v>
      </c>
      <c r="D6328" s="272" t="s">
        <v>12916</v>
      </c>
      <c r="F6328" s="266"/>
      <c r="G6328" s="273">
        <v>3410</v>
      </c>
      <c r="H6328" s="270" t="s">
        <v>26685</v>
      </c>
      <c r="I6328" s="271" t="s">
        <v>12505</v>
      </c>
      <c r="J6328" s="272" t="s">
        <v>12916</v>
      </c>
      <c r="K6328" s="272" t="s">
        <v>12916</v>
      </c>
    </row>
    <row r="6329" spans="1:11" ht="12.75" x14ac:dyDescent="0.2">
      <c r="A6329" s="269">
        <v>124</v>
      </c>
      <c r="B6329" s="270" t="s">
        <v>26686</v>
      </c>
      <c r="C6329" s="271" t="s">
        <v>12506</v>
      </c>
      <c r="D6329" s="272" t="s">
        <v>9036</v>
      </c>
      <c r="F6329" s="266"/>
      <c r="G6329" s="273">
        <v>124</v>
      </c>
      <c r="H6329" s="270" t="s">
        <v>26686</v>
      </c>
      <c r="I6329" s="271" t="s">
        <v>12506</v>
      </c>
      <c r="J6329" s="272" t="s">
        <v>9036</v>
      </c>
      <c r="K6329" s="272" t="s">
        <v>9036</v>
      </c>
    </row>
    <row r="6330" spans="1:11" ht="12.75" x14ac:dyDescent="0.2">
      <c r="A6330" s="269">
        <v>7334</v>
      </c>
      <c r="B6330" s="270" t="s">
        <v>26687</v>
      </c>
      <c r="C6330" s="271" t="s">
        <v>12506</v>
      </c>
      <c r="D6330" s="272" t="s">
        <v>12522</v>
      </c>
      <c r="F6330" s="266"/>
      <c r="G6330" s="273">
        <v>7334</v>
      </c>
      <c r="H6330" s="270" t="s">
        <v>26687</v>
      </c>
      <c r="I6330" s="271" t="s">
        <v>12506</v>
      </c>
      <c r="J6330" s="272" t="s">
        <v>12522</v>
      </c>
      <c r="K6330" s="272" t="s">
        <v>12522</v>
      </c>
    </row>
    <row r="6331" spans="1:11" ht="12.75" x14ac:dyDescent="0.2">
      <c r="A6331" s="269">
        <v>7325</v>
      </c>
      <c r="B6331" s="270" t="s">
        <v>26688</v>
      </c>
      <c r="C6331" s="271" t="s">
        <v>12505</v>
      </c>
      <c r="D6331" s="272" t="s">
        <v>7175</v>
      </c>
      <c r="F6331" s="266"/>
      <c r="G6331" s="273">
        <v>7325</v>
      </c>
      <c r="H6331" s="270" t="s">
        <v>26688</v>
      </c>
      <c r="I6331" s="271" t="s">
        <v>12505</v>
      </c>
      <c r="J6331" s="272" t="s">
        <v>7175</v>
      </c>
      <c r="K6331" s="272" t="s">
        <v>7175</v>
      </c>
    </row>
    <row r="6332" spans="1:11" ht="12.75" x14ac:dyDescent="0.2">
      <c r="A6332" s="269">
        <v>123</v>
      </c>
      <c r="B6332" s="270" t="s">
        <v>26689</v>
      </c>
      <c r="C6332" s="271" t="s">
        <v>12506</v>
      </c>
      <c r="D6332" s="272" t="s">
        <v>8612</v>
      </c>
      <c r="F6332" s="266"/>
      <c r="G6332" s="273">
        <v>123</v>
      </c>
      <c r="H6332" s="270" t="s">
        <v>26689</v>
      </c>
      <c r="I6332" s="271" t="s">
        <v>12506</v>
      </c>
      <c r="J6332" s="272" t="s">
        <v>8612</v>
      </c>
      <c r="K6332" s="272" t="s">
        <v>8612</v>
      </c>
    </row>
    <row r="6333" spans="1:11" ht="12.75" x14ac:dyDescent="0.2">
      <c r="A6333" s="269">
        <v>127</v>
      </c>
      <c r="B6333" s="270" t="s">
        <v>26690</v>
      </c>
      <c r="C6333" s="271" t="s">
        <v>12506</v>
      </c>
      <c r="D6333" s="272" t="s">
        <v>7639</v>
      </c>
      <c r="F6333" s="266"/>
      <c r="G6333" s="273">
        <v>127</v>
      </c>
      <c r="H6333" s="270" t="s">
        <v>26690</v>
      </c>
      <c r="I6333" s="271" t="s">
        <v>12506</v>
      </c>
      <c r="J6333" s="272" t="s">
        <v>7639</v>
      </c>
      <c r="K6333" s="272" t="s">
        <v>7639</v>
      </c>
    </row>
    <row r="6334" spans="1:11" ht="12.75" x14ac:dyDescent="0.2">
      <c r="A6334" s="269">
        <v>133</v>
      </c>
      <c r="B6334" s="270" t="s">
        <v>26691</v>
      </c>
      <c r="C6334" s="271" t="s">
        <v>12506</v>
      </c>
      <c r="D6334" s="272" t="s">
        <v>7094</v>
      </c>
      <c r="F6334" s="266"/>
      <c r="G6334" s="273">
        <v>133</v>
      </c>
      <c r="H6334" s="270" t="s">
        <v>26691</v>
      </c>
      <c r="I6334" s="271" t="s">
        <v>12506</v>
      </c>
      <c r="J6334" s="272" t="s">
        <v>7094</v>
      </c>
      <c r="K6334" s="272" t="s">
        <v>7094</v>
      </c>
    </row>
    <row r="6335" spans="1:11" ht="12.75" x14ac:dyDescent="0.2">
      <c r="A6335" s="269">
        <v>37538</v>
      </c>
      <c r="B6335" s="270" t="s">
        <v>26692</v>
      </c>
      <c r="C6335" s="271" t="s">
        <v>12523</v>
      </c>
      <c r="D6335" s="272" t="s">
        <v>14709</v>
      </c>
      <c r="F6335" s="266"/>
      <c r="G6335" s="273">
        <v>37538</v>
      </c>
      <c r="H6335" s="270" t="s">
        <v>26692</v>
      </c>
      <c r="I6335" s="271" t="s">
        <v>12523</v>
      </c>
      <c r="J6335" s="272" t="s">
        <v>14709</v>
      </c>
      <c r="K6335" s="272" t="s">
        <v>14709</v>
      </c>
    </row>
    <row r="6336" spans="1:11" ht="12.75" x14ac:dyDescent="0.2">
      <c r="A6336" s="269">
        <v>132</v>
      </c>
      <c r="B6336" s="270" t="s">
        <v>26693</v>
      </c>
      <c r="C6336" s="271" t="s">
        <v>12506</v>
      </c>
      <c r="D6336" s="272" t="s">
        <v>5427</v>
      </c>
      <c r="F6336" s="266"/>
      <c r="G6336" s="273">
        <v>132</v>
      </c>
      <c r="H6336" s="270" t="s">
        <v>26693</v>
      </c>
      <c r="I6336" s="271" t="s">
        <v>12506</v>
      </c>
      <c r="J6336" s="272" t="s">
        <v>5427</v>
      </c>
      <c r="K6336" s="272" t="s">
        <v>5427</v>
      </c>
    </row>
    <row r="6337" spans="1:11" ht="12.75" x14ac:dyDescent="0.2">
      <c r="A6337" s="269">
        <v>13408</v>
      </c>
      <c r="B6337" s="270" t="s">
        <v>26694</v>
      </c>
      <c r="C6337" s="271" t="s">
        <v>12524</v>
      </c>
      <c r="D6337" s="272" t="s">
        <v>14710</v>
      </c>
      <c r="F6337" s="266"/>
      <c r="G6337" s="273">
        <v>13408</v>
      </c>
      <c r="H6337" s="270" t="s">
        <v>26694</v>
      </c>
      <c r="I6337" s="271" t="s">
        <v>12524</v>
      </c>
      <c r="J6337" s="272" t="s">
        <v>14710</v>
      </c>
      <c r="K6337" s="272" t="s">
        <v>14710</v>
      </c>
    </row>
    <row r="6338" spans="1:11" ht="25.5" x14ac:dyDescent="0.2">
      <c r="A6338" s="269">
        <v>37476</v>
      </c>
      <c r="B6338" s="270" t="s">
        <v>26695</v>
      </c>
      <c r="C6338" s="271" t="s">
        <v>12490</v>
      </c>
      <c r="D6338" s="272" t="s">
        <v>12525</v>
      </c>
      <c r="F6338" s="266"/>
      <c r="G6338" s="273">
        <v>37476</v>
      </c>
      <c r="H6338" s="270" t="s">
        <v>26695</v>
      </c>
      <c r="I6338" s="271" t="s">
        <v>12490</v>
      </c>
      <c r="J6338" s="272" t="s">
        <v>12525</v>
      </c>
      <c r="K6338" s="272" t="s">
        <v>12525</v>
      </c>
    </row>
    <row r="6339" spans="1:11" ht="25.5" x14ac:dyDescent="0.2">
      <c r="A6339" s="269">
        <v>37478</v>
      </c>
      <c r="B6339" s="270" t="s">
        <v>26696</v>
      </c>
      <c r="C6339" s="271" t="s">
        <v>12490</v>
      </c>
      <c r="D6339" s="272" t="s">
        <v>12526</v>
      </c>
      <c r="F6339" s="266"/>
      <c r="G6339" s="273">
        <v>37478</v>
      </c>
      <c r="H6339" s="270" t="s">
        <v>26696</v>
      </c>
      <c r="I6339" s="271" t="s">
        <v>12490</v>
      </c>
      <c r="J6339" s="272" t="s">
        <v>12526</v>
      </c>
      <c r="K6339" s="272" t="s">
        <v>12526</v>
      </c>
    </row>
    <row r="6340" spans="1:11" ht="25.5" x14ac:dyDescent="0.2">
      <c r="A6340" s="269">
        <v>37477</v>
      </c>
      <c r="B6340" s="270" t="s">
        <v>26697</v>
      </c>
      <c r="C6340" s="271" t="s">
        <v>12490</v>
      </c>
      <c r="D6340" s="272" t="s">
        <v>12527</v>
      </c>
      <c r="F6340" s="266"/>
      <c r="G6340" s="273">
        <v>37477</v>
      </c>
      <c r="H6340" s="270" t="s">
        <v>26697</v>
      </c>
      <c r="I6340" s="271" t="s">
        <v>12490</v>
      </c>
      <c r="J6340" s="272" t="s">
        <v>12527</v>
      </c>
      <c r="K6340" s="272" t="s">
        <v>12527</v>
      </c>
    </row>
    <row r="6341" spans="1:11" ht="25.5" x14ac:dyDescent="0.2">
      <c r="A6341" s="269">
        <v>37479</v>
      </c>
      <c r="B6341" s="270" t="s">
        <v>26698</v>
      </c>
      <c r="C6341" s="271" t="s">
        <v>12490</v>
      </c>
      <c r="D6341" s="272" t="s">
        <v>12528</v>
      </c>
      <c r="F6341" s="266"/>
      <c r="G6341" s="273">
        <v>37479</v>
      </c>
      <c r="H6341" s="270" t="s">
        <v>26698</v>
      </c>
      <c r="I6341" s="271" t="s">
        <v>12490</v>
      </c>
      <c r="J6341" s="272" t="s">
        <v>12528</v>
      </c>
      <c r="K6341" s="272" t="s">
        <v>12528</v>
      </c>
    </row>
    <row r="6342" spans="1:11" ht="12.75" x14ac:dyDescent="0.2">
      <c r="A6342" s="269">
        <v>4319</v>
      </c>
      <c r="B6342" s="270" t="s">
        <v>26699</v>
      </c>
      <c r="C6342" s="271" t="s">
        <v>12490</v>
      </c>
      <c r="D6342" s="272" t="s">
        <v>4388</v>
      </c>
      <c r="F6342" s="266"/>
      <c r="G6342" s="273">
        <v>4319</v>
      </c>
      <c r="H6342" s="270" t="s">
        <v>26699</v>
      </c>
      <c r="I6342" s="271" t="s">
        <v>12490</v>
      </c>
      <c r="J6342" s="272" t="s">
        <v>4388</v>
      </c>
      <c r="K6342" s="272" t="s">
        <v>4388</v>
      </c>
    </row>
    <row r="6343" spans="1:11" ht="12.75" x14ac:dyDescent="0.2">
      <c r="A6343" s="269">
        <v>40553</v>
      </c>
      <c r="B6343" s="270" t="s">
        <v>26700</v>
      </c>
      <c r="C6343" s="271" t="s">
        <v>12496</v>
      </c>
      <c r="D6343" s="272" t="s">
        <v>10966</v>
      </c>
      <c r="F6343" s="266"/>
      <c r="G6343" s="273">
        <v>40553</v>
      </c>
      <c r="H6343" s="270" t="s">
        <v>26700</v>
      </c>
      <c r="I6343" s="271" t="s">
        <v>12496</v>
      </c>
      <c r="J6343" s="272" t="s">
        <v>10966</v>
      </c>
      <c r="K6343" s="272" t="s">
        <v>10966</v>
      </c>
    </row>
    <row r="6344" spans="1:11" ht="12.75" x14ac:dyDescent="0.2">
      <c r="A6344" s="269">
        <v>13003</v>
      </c>
      <c r="B6344" s="270" t="s">
        <v>26701</v>
      </c>
      <c r="C6344" s="271" t="s">
        <v>12506</v>
      </c>
      <c r="D6344" s="272" t="s">
        <v>12169</v>
      </c>
      <c r="F6344" s="266"/>
      <c r="G6344" s="273">
        <v>13003</v>
      </c>
      <c r="H6344" s="270" t="s">
        <v>26701</v>
      </c>
      <c r="I6344" s="271" t="s">
        <v>12506</v>
      </c>
      <c r="J6344" s="272" t="s">
        <v>12169</v>
      </c>
      <c r="K6344" s="272" t="s">
        <v>12169</v>
      </c>
    </row>
    <row r="6345" spans="1:11" ht="12.75" x14ac:dyDescent="0.2">
      <c r="A6345" s="269">
        <v>6114</v>
      </c>
      <c r="B6345" s="270" t="s">
        <v>26702</v>
      </c>
      <c r="C6345" s="271" t="s">
        <v>12488</v>
      </c>
      <c r="D6345" s="272" t="s">
        <v>8661</v>
      </c>
      <c r="F6345" s="266"/>
      <c r="G6345" s="273">
        <v>6114</v>
      </c>
      <c r="H6345" s="270" t="s">
        <v>26702</v>
      </c>
      <c r="I6345" s="271" t="s">
        <v>12488</v>
      </c>
      <c r="J6345" s="272" t="s">
        <v>8661</v>
      </c>
      <c r="K6345" s="272" t="s">
        <v>10286</v>
      </c>
    </row>
    <row r="6346" spans="1:11" ht="12.75" x14ac:dyDescent="0.2">
      <c r="A6346" s="269">
        <v>40912</v>
      </c>
      <c r="B6346" s="270" t="s">
        <v>26703</v>
      </c>
      <c r="C6346" s="271" t="s">
        <v>12529</v>
      </c>
      <c r="D6346" s="272" t="s">
        <v>12530</v>
      </c>
      <c r="F6346" s="266"/>
      <c r="G6346" s="273">
        <v>40912</v>
      </c>
      <c r="H6346" s="270" t="s">
        <v>26703</v>
      </c>
      <c r="I6346" s="271" t="s">
        <v>12529</v>
      </c>
      <c r="J6346" s="272" t="s">
        <v>12530</v>
      </c>
      <c r="K6346" s="272" t="s">
        <v>26704</v>
      </c>
    </row>
    <row r="6347" spans="1:11" ht="12.75" x14ac:dyDescent="0.2">
      <c r="A6347" s="269">
        <v>247</v>
      </c>
      <c r="B6347" s="270" t="s">
        <v>26705</v>
      </c>
      <c r="C6347" s="271" t="s">
        <v>12488</v>
      </c>
      <c r="D6347" s="272" t="s">
        <v>12531</v>
      </c>
      <c r="F6347" s="266"/>
      <c r="G6347" s="273">
        <v>247</v>
      </c>
      <c r="H6347" s="270" t="s">
        <v>26705</v>
      </c>
      <c r="I6347" s="271" t="s">
        <v>12488</v>
      </c>
      <c r="J6347" s="272" t="s">
        <v>12531</v>
      </c>
      <c r="K6347" s="272" t="s">
        <v>7742</v>
      </c>
    </row>
    <row r="6348" spans="1:11" ht="12.75" x14ac:dyDescent="0.2">
      <c r="A6348" s="269">
        <v>40919</v>
      </c>
      <c r="B6348" s="270" t="s">
        <v>26706</v>
      </c>
      <c r="C6348" s="271" t="s">
        <v>12529</v>
      </c>
      <c r="D6348" s="272" t="s">
        <v>12532</v>
      </c>
      <c r="F6348" s="266"/>
      <c r="G6348" s="273">
        <v>40919</v>
      </c>
      <c r="H6348" s="270" t="s">
        <v>26706</v>
      </c>
      <c r="I6348" s="271" t="s">
        <v>12529</v>
      </c>
      <c r="J6348" s="272" t="s">
        <v>12532</v>
      </c>
      <c r="K6348" s="272" t="s">
        <v>26707</v>
      </c>
    </row>
    <row r="6349" spans="1:11" ht="12.75" x14ac:dyDescent="0.2">
      <c r="A6349" s="269">
        <v>25958</v>
      </c>
      <c r="B6349" s="270" t="s">
        <v>26708</v>
      </c>
      <c r="C6349" s="271" t="s">
        <v>12488</v>
      </c>
      <c r="D6349" s="272" t="s">
        <v>9614</v>
      </c>
      <c r="F6349" s="266"/>
      <c r="G6349" s="273">
        <v>25958</v>
      </c>
      <c r="H6349" s="270" t="s">
        <v>26708</v>
      </c>
      <c r="I6349" s="271" t="s">
        <v>12488</v>
      </c>
      <c r="J6349" s="272" t="s">
        <v>9614</v>
      </c>
      <c r="K6349" s="272" t="s">
        <v>14129</v>
      </c>
    </row>
    <row r="6350" spans="1:11" ht="12.75" x14ac:dyDescent="0.2">
      <c r="A6350" s="269">
        <v>40984</v>
      </c>
      <c r="B6350" s="270" t="s">
        <v>26709</v>
      </c>
      <c r="C6350" s="271" t="s">
        <v>12529</v>
      </c>
      <c r="D6350" s="272" t="s">
        <v>26710</v>
      </c>
      <c r="F6350" s="266"/>
      <c r="G6350" s="273">
        <v>40984</v>
      </c>
      <c r="H6350" s="270" t="s">
        <v>26709</v>
      </c>
      <c r="I6350" s="271" t="s">
        <v>12529</v>
      </c>
      <c r="J6350" s="272" t="s">
        <v>26710</v>
      </c>
      <c r="K6350" s="272" t="s">
        <v>26711</v>
      </c>
    </row>
    <row r="6351" spans="1:11" ht="12.75" x14ac:dyDescent="0.2">
      <c r="A6351" s="269">
        <v>248</v>
      </c>
      <c r="B6351" s="270" t="s">
        <v>26712</v>
      </c>
      <c r="C6351" s="271" t="s">
        <v>12488</v>
      </c>
      <c r="D6351" s="272" t="s">
        <v>9242</v>
      </c>
      <c r="F6351" s="266"/>
      <c r="G6351" s="273">
        <v>248</v>
      </c>
      <c r="H6351" s="270" t="s">
        <v>26712</v>
      </c>
      <c r="I6351" s="271" t="s">
        <v>12488</v>
      </c>
      <c r="J6351" s="272" t="s">
        <v>9242</v>
      </c>
      <c r="K6351" s="272" t="s">
        <v>12669</v>
      </c>
    </row>
    <row r="6352" spans="1:11" ht="12.75" x14ac:dyDescent="0.2">
      <c r="A6352" s="269">
        <v>41086</v>
      </c>
      <c r="B6352" s="270" t="s">
        <v>26713</v>
      </c>
      <c r="C6352" s="271" t="s">
        <v>12529</v>
      </c>
      <c r="D6352" s="272" t="s">
        <v>12533</v>
      </c>
      <c r="F6352" s="266"/>
      <c r="G6352" s="273">
        <v>41086</v>
      </c>
      <c r="H6352" s="270" t="s">
        <v>26713</v>
      </c>
      <c r="I6352" s="271" t="s">
        <v>12529</v>
      </c>
      <c r="J6352" s="272" t="s">
        <v>12533</v>
      </c>
      <c r="K6352" s="272" t="s">
        <v>26714</v>
      </c>
    </row>
    <row r="6353" spans="1:11" ht="12.75" x14ac:dyDescent="0.2">
      <c r="A6353" s="269">
        <v>6127</v>
      </c>
      <c r="B6353" s="270" t="s">
        <v>26715</v>
      </c>
      <c r="C6353" s="271" t="s">
        <v>12488</v>
      </c>
      <c r="D6353" s="272" t="s">
        <v>12534</v>
      </c>
      <c r="F6353" s="266"/>
      <c r="G6353" s="273">
        <v>6127</v>
      </c>
      <c r="H6353" s="270" t="s">
        <v>26715</v>
      </c>
      <c r="I6353" s="271" t="s">
        <v>12488</v>
      </c>
      <c r="J6353" s="272" t="s">
        <v>12534</v>
      </c>
      <c r="K6353" s="272" t="s">
        <v>12790</v>
      </c>
    </row>
    <row r="6354" spans="1:11" ht="12.75" x14ac:dyDescent="0.2">
      <c r="A6354" s="269">
        <v>34466</v>
      </c>
      <c r="B6354" s="270" t="s">
        <v>26716</v>
      </c>
      <c r="C6354" s="271" t="s">
        <v>12488</v>
      </c>
      <c r="D6354" s="272" t="s">
        <v>7683</v>
      </c>
      <c r="F6354" s="266"/>
      <c r="G6354" s="273">
        <v>34466</v>
      </c>
      <c r="H6354" s="270" t="s">
        <v>26716</v>
      </c>
      <c r="I6354" s="271" t="s">
        <v>12488</v>
      </c>
      <c r="J6354" s="272" t="s">
        <v>7683</v>
      </c>
      <c r="K6354" s="272" t="s">
        <v>24728</v>
      </c>
    </row>
    <row r="6355" spans="1:11" ht="12.75" x14ac:dyDescent="0.2">
      <c r="A6355" s="269">
        <v>41083</v>
      </c>
      <c r="B6355" s="270" t="s">
        <v>26717</v>
      </c>
      <c r="C6355" s="271" t="s">
        <v>12529</v>
      </c>
      <c r="D6355" s="272" t="s">
        <v>12535</v>
      </c>
      <c r="F6355" s="266"/>
      <c r="G6355" s="273">
        <v>41083</v>
      </c>
      <c r="H6355" s="270" t="s">
        <v>26717</v>
      </c>
      <c r="I6355" s="271" t="s">
        <v>12529</v>
      </c>
      <c r="J6355" s="272" t="s">
        <v>12535</v>
      </c>
      <c r="K6355" s="272" t="s">
        <v>26718</v>
      </c>
    </row>
    <row r="6356" spans="1:11" ht="12.75" x14ac:dyDescent="0.2">
      <c r="A6356" s="269">
        <v>252</v>
      </c>
      <c r="B6356" s="270" t="s">
        <v>26719</v>
      </c>
      <c r="C6356" s="271" t="s">
        <v>12488</v>
      </c>
      <c r="D6356" s="272" t="s">
        <v>10283</v>
      </c>
      <c r="F6356" s="266"/>
      <c r="G6356" s="273">
        <v>252</v>
      </c>
      <c r="H6356" s="270" t="s">
        <v>26719</v>
      </c>
      <c r="I6356" s="271" t="s">
        <v>12488</v>
      </c>
      <c r="J6356" s="272" t="s">
        <v>10283</v>
      </c>
      <c r="K6356" s="272" t="s">
        <v>13562</v>
      </c>
    </row>
    <row r="6357" spans="1:11" ht="12.75" x14ac:dyDescent="0.2">
      <c r="A6357" s="269">
        <v>40909</v>
      </c>
      <c r="B6357" s="270" t="s">
        <v>26720</v>
      </c>
      <c r="C6357" s="271" t="s">
        <v>12529</v>
      </c>
      <c r="D6357" s="272" t="s">
        <v>12536</v>
      </c>
      <c r="F6357" s="266"/>
      <c r="G6357" s="273">
        <v>40909</v>
      </c>
      <c r="H6357" s="270" t="s">
        <v>26720</v>
      </c>
      <c r="I6357" s="271" t="s">
        <v>12529</v>
      </c>
      <c r="J6357" s="272" t="s">
        <v>12536</v>
      </c>
      <c r="K6357" s="272" t="s">
        <v>26721</v>
      </c>
    </row>
    <row r="6358" spans="1:11" ht="12.75" x14ac:dyDescent="0.2">
      <c r="A6358" s="269">
        <v>242</v>
      </c>
      <c r="B6358" s="270" t="s">
        <v>26722</v>
      </c>
      <c r="C6358" s="271" t="s">
        <v>12488</v>
      </c>
      <c r="D6358" s="272" t="s">
        <v>9242</v>
      </c>
      <c r="F6358" s="266"/>
      <c r="G6358" s="273">
        <v>242</v>
      </c>
      <c r="H6358" s="270" t="s">
        <v>26722</v>
      </c>
      <c r="I6358" s="271" t="s">
        <v>12488</v>
      </c>
      <c r="J6358" s="272" t="s">
        <v>9242</v>
      </c>
      <c r="K6358" s="272" t="s">
        <v>12669</v>
      </c>
    </row>
    <row r="6359" spans="1:11" ht="12.75" x14ac:dyDescent="0.2">
      <c r="A6359" s="269">
        <v>41085</v>
      </c>
      <c r="B6359" s="270" t="s">
        <v>26723</v>
      </c>
      <c r="C6359" s="271" t="s">
        <v>12529</v>
      </c>
      <c r="D6359" s="272" t="s">
        <v>12533</v>
      </c>
      <c r="F6359" s="266"/>
      <c r="G6359" s="273">
        <v>41085</v>
      </c>
      <c r="H6359" s="270" t="s">
        <v>26723</v>
      </c>
      <c r="I6359" s="271" t="s">
        <v>12529</v>
      </c>
      <c r="J6359" s="272" t="s">
        <v>12533</v>
      </c>
      <c r="K6359" s="272" t="s">
        <v>26714</v>
      </c>
    </row>
    <row r="6360" spans="1:11" ht="25.5" x14ac:dyDescent="0.2">
      <c r="A6360" s="269">
        <v>427</v>
      </c>
      <c r="B6360" s="270" t="s">
        <v>26724</v>
      </c>
      <c r="C6360" s="271" t="s">
        <v>12490</v>
      </c>
      <c r="D6360" s="272" t="s">
        <v>7161</v>
      </c>
      <c r="F6360" s="266"/>
      <c r="G6360" s="273">
        <v>427</v>
      </c>
      <c r="H6360" s="270" t="s">
        <v>26724</v>
      </c>
      <c r="I6360" s="271" t="s">
        <v>12490</v>
      </c>
      <c r="J6360" s="272" t="s">
        <v>7161</v>
      </c>
      <c r="K6360" s="272" t="s">
        <v>7161</v>
      </c>
    </row>
    <row r="6361" spans="1:11" ht="25.5" x14ac:dyDescent="0.2">
      <c r="A6361" s="269">
        <v>417</v>
      </c>
      <c r="B6361" s="270" t="s">
        <v>26725</v>
      </c>
      <c r="C6361" s="271" t="s">
        <v>12490</v>
      </c>
      <c r="D6361" s="272" t="s">
        <v>10355</v>
      </c>
      <c r="F6361" s="266"/>
      <c r="G6361" s="273">
        <v>417</v>
      </c>
      <c r="H6361" s="270" t="s">
        <v>26725</v>
      </c>
      <c r="I6361" s="271" t="s">
        <v>12490</v>
      </c>
      <c r="J6361" s="272" t="s">
        <v>10355</v>
      </c>
      <c r="K6361" s="272" t="s">
        <v>10355</v>
      </c>
    </row>
    <row r="6362" spans="1:11" ht="25.5" x14ac:dyDescent="0.2">
      <c r="A6362" s="269">
        <v>11273</v>
      </c>
      <c r="B6362" s="270" t="s">
        <v>26726</v>
      </c>
      <c r="C6362" s="271" t="s">
        <v>12490</v>
      </c>
      <c r="D6362" s="272" t="s">
        <v>10412</v>
      </c>
      <c r="F6362" s="266"/>
      <c r="G6362" s="273">
        <v>11273</v>
      </c>
      <c r="H6362" s="270" t="s">
        <v>26726</v>
      </c>
      <c r="I6362" s="271" t="s">
        <v>12490</v>
      </c>
      <c r="J6362" s="272" t="s">
        <v>10412</v>
      </c>
      <c r="K6362" s="272" t="s">
        <v>10412</v>
      </c>
    </row>
    <row r="6363" spans="1:11" ht="25.5" x14ac:dyDescent="0.2">
      <c r="A6363" s="269">
        <v>11272</v>
      </c>
      <c r="B6363" s="270" t="s">
        <v>26727</v>
      </c>
      <c r="C6363" s="271" t="s">
        <v>12490</v>
      </c>
      <c r="D6363" s="272" t="s">
        <v>12508</v>
      </c>
      <c r="F6363" s="266"/>
      <c r="G6363" s="273">
        <v>11272</v>
      </c>
      <c r="H6363" s="270" t="s">
        <v>26727</v>
      </c>
      <c r="I6363" s="271" t="s">
        <v>12490</v>
      </c>
      <c r="J6363" s="272" t="s">
        <v>12508</v>
      </c>
      <c r="K6363" s="272" t="s">
        <v>12508</v>
      </c>
    </row>
    <row r="6364" spans="1:11" ht="25.5" x14ac:dyDescent="0.2">
      <c r="A6364" s="269">
        <v>11275</v>
      </c>
      <c r="B6364" s="270" t="s">
        <v>26728</v>
      </c>
      <c r="C6364" s="271" t="s">
        <v>12490</v>
      </c>
      <c r="D6364" s="272" t="s">
        <v>5343</v>
      </c>
      <c r="F6364" s="266"/>
      <c r="G6364" s="273">
        <v>11275</v>
      </c>
      <c r="H6364" s="270" t="s">
        <v>26728</v>
      </c>
      <c r="I6364" s="271" t="s">
        <v>12490</v>
      </c>
      <c r="J6364" s="272" t="s">
        <v>5343</v>
      </c>
      <c r="K6364" s="272" t="s">
        <v>5343</v>
      </c>
    </row>
    <row r="6365" spans="1:11" ht="25.5" x14ac:dyDescent="0.2">
      <c r="A6365" s="269">
        <v>11274</v>
      </c>
      <c r="B6365" s="270" t="s">
        <v>26729</v>
      </c>
      <c r="C6365" s="271" t="s">
        <v>12490</v>
      </c>
      <c r="D6365" s="272" t="s">
        <v>4376</v>
      </c>
      <c r="F6365" s="266"/>
      <c r="G6365" s="273">
        <v>11274</v>
      </c>
      <c r="H6365" s="270" t="s">
        <v>26729</v>
      </c>
      <c r="I6365" s="271" t="s">
        <v>12490</v>
      </c>
      <c r="J6365" s="272" t="s">
        <v>4376</v>
      </c>
      <c r="K6365" s="272" t="s">
        <v>4376</v>
      </c>
    </row>
    <row r="6366" spans="1:11" ht="12.75" x14ac:dyDescent="0.2">
      <c r="A6366" s="269">
        <v>38470</v>
      </c>
      <c r="B6366" s="270" t="s">
        <v>26730</v>
      </c>
      <c r="C6366" s="271" t="s">
        <v>12490</v>
      </c>
      <c r="D6366" s="272" t="s">
        <v>15215</v>
      </c>
      <c r="F6366" s="266"/>
      <c r="G6366" s="273">
        <v>38470</v>
      </c>
      <c r="H6366" s="270" t="s">
        <v>26730</v>
      </c>
      <c r="I6366" s="271" t="s">
        <v>12490</v>
      </c>
      <c r="J6366" s="272" t="s">
        <v>15215</v>
      </c>
      <c r="K6366" s="272" t="s">
        <v>15215</v>
      </c>
    </row>
    <row r="6367" spans="1:11" ht="12.75" x14ac:dyDescent="0.2">
      <c r="A6367" s="269">
        <v>38547</v>
      </c>
      <c r="B6367" s="270" t="s">
        <v>26731</v>
      </c>
      <c r="C6367" s="271" t="s">
        <v>12490</v>
      </c>
      <c r="D6367" s="272" t="s">
        <v>26732</v>
      </c>
      <c r="F6367" s="266"/>
      <c r="G6367" s="273">
        <v>38547</v>
      </c>
      <c r="H6367" s="270" t="s">
        <v>26731</v>
      </c>
      <c r="I6367" s="271" t="s">
        <v>12490</v>
      </c>
      <c r="J6367" s="272" t="s">
        <v>26732</v>
      </c>
      <c r="K6367" s="272" t="s">
        <v>26732</v>
      </c>
    </row>
    <row r="6368" spans="1:11" ht="12.75" x14ac:dyDescent="0.2">
      <c r="A6368" s="269">
        <v>38469</v>
      </c>
      <c r="B6368" s="270" t="s">
        <v>26733</v>
      </c>
      <c r="C6368" s="271" t="s">
        <v>12490</v>
      </c>
      <c r="D6368" s="272" t="s">
        <v>26734</v>
      </c>
      <c r="F6368" s="266"/>
      <c r="G6368" s="273">
        <v>38469</v>
      </c>
      <c r="H6368" s="270" t="s">
        <v>26733</v>
      </c>
      <c r="I6368" s="271" t="s">
        <v>12490</v>
      </c>
      <c r="J6368" s="272" t="s">
        <v>26734</v>
      </c>
      <c r="K6368" s="272" t="s">
        <v>26734</v>
      </c>
    </row>
    <row r="6369" spans="1:11" ht="12.75" x14ac:dyDescent="0.2">
      <c r="A6369" s="269">
        <v>38467</v>
      </c>
      <c r="B6369" s="270" t="s">
        <v>26735</v>
      </c>
      <c r="C6369" s="271" t="s">
        <v>12490</v>
      </c>
      <c r="D6369" s="272" t="s">
        <v>26736</v>
      </c>
      <c r="F6369" s="266"/>
      <c r="G6369" s="273">
        <v>38467</v>
      </c>
      <c r="H6369" s="270" t="s">
        <v>26735</v>
      </c>
      <c r="I6369" s="271" t="s">
        <v>12490</v>
      </c>
      <c r="J6369" s="272" t="s">
        <v>26736</v>
      </c>
      <c r="K6369" s="272" t="s">
        <v>26736</v>
      </c>
    </row>
    <row r="6370" spans="1:11" ht="12.75" x14ac:dyDescent="0.2">
      <c r="A6370" s="269">
        <v>38468</v>
      </c>
      <c r="B6370" s="270" t="s">
        <v>26737</v>
      </c>
      <c r="C6370" s="271" t="s">
        <v>12490</v>
      </c>
      <c r="D6370" s="272" t="s">
        <v>14616</v>
      </c>
      <c r="F6370" s="266"/>
      <c r="G6370" s="273">
        <v>38468</v>
      </c>
      <c r="H6370" s="270" t="s">
        <v>26737</v>
      </c>
      <c r="I6370" s="271" t="s">
        <v>12490</v>
      </c>
      <c r="J6370" s="272" t="s">
        <v>14616</v>
      </c>
      <c r="K6370" s="272" t="s">
        <v>14616</v>
      </c>
    </row>
    <row r="6371" spans="1:11" ht="12.75" x14ac:dyDescent="0.2">
      <c r="A6371" s="269">
        <v>38471</v>
      </c>
      <c r="B6371" s="270" t="s">
        <v>26738</v>
      </c>
      <c r="C6371" s="271" t="s">
        <v>12490</v>
      </c>
      <c r="D6371" s="272" t="s">
        <v>26739</v>
      </c>
      <c r="F6371" s="266"/>
      <c r="G6371" s="273">
        <v>38471</v>
      </c>
      <c r="H6371" s="270" t="s">
        <v>26738</v>
      </c>
      <c r="I6371" s="271" t="s">
        <v>12490</v>
      </c>
      <c r="J6371" s="272" t="s">
        <v>26739</v>
      </c>
      <c r="K6371" s="272" t="s">
        <v>26739</v>
      </c>
    </row>
    <row r="6372" spans="1:11" ht="12.75" x14ac:dyDescent="0.2">
      <c r="A6372" s="269">
        <v>37370</v>
      </c>
      <c r="B6372" s="270" t="s">
        <v>26740</v>
      </c>
      <c r="C6372" s="271" t="s">
        <v>12488</v>
      </c>
      <c r="D6372" s="272" t="s">
        <v>12502</v>
      </c>
      <c r="F6372" s="266"/>
      <c r="G6372" s="273">
        <v>37370</v>
      </c>
      <c r="H6372" s="270" t="s">
        <v>26740</v>
      </c>
      <c r="I6372" s="271" t="s">
        <v>12488</v>
      </c>
      <c r="J6372" s="272" t="s">
        <v>12502</v>
      </c>
      <c r="K6372" s="272" t="s">
        <v>12502</v>
      </c>
    </row>
    <row r="6373" spans="1:11" ht="12.75" x14ac:dyDescent="0.2">
      <c r="A6373" s="269">
        <v>40862</v>
      </c>
      <c r="B6373" s="270" t="s">
        <v>26741</v>
      </c>
      <c r="C6373" s="271" t="s">
        <v>12529</v>
      </c>
      <c r="D6373" s="272" t="s">
        <v>12539</v>
      </c>
      <c r="F6373" s="266"/>
      <c r="G6373" s="273">
        <v>40862</v>
      </c>
      <c r="H6373" s="270" t="s">
        <v>26741</v>
      </c>
      <c r="I6373" s="271" t="s">
        <v>12529</v>
      </c>
      <c r="J6373" s="272" t="s">
        <v>12539</v>
      </c>
      <c r="K6373" s="272" t="s">
        <v>12539</v>
      </c>
    </row>
    <row r="6374" spans="1:11" ht="12.75" x14ac:dyDescent="0.2">
      <c r="A6374" s="269">
        <v>10658</v>
      </c>
      <c r="B6374" s="270" t="s">
        <v>26742</v>
      </c>
      <c r="C6374" s="271" t="s">
        <v>12490</v>
      </c>
      <c r="D6374" s="272" t="s">
        <v>26743</v>
      </c>
      <c r="F6374" s="266"/>
      <c r="G6374" s="273">
        <v>10658</v>
      </c>
      <c r="H6374" s="270" t="s">
        <v>26742</v>
      </c>
      <c r="I6374" s="271" t="s">
        <v>12490</v>
      </c>
      <c r="J6374" s="272" t="s">
        <v>26743</v>
      </c>
      <c r="K6374" s="272" t="s">
        <v>26743</v>
      </c>
    </row>
    <row r="6375" spans="1:11" ht="12.75" x14ac:dyDescent="0.2">
      <c r="A6375" s="269">
        <v>253</v>
      </c>
      <c r="B6375" s="270" t="s">
        <v>26744</v>
      </c>
      <c r="C6375" s="271" t="s">
        <v>12488</v>
      </c>
      <c r="D6375" s="272" t="s">
        <v>12540</v>
      </c>
      <c r="F6375" s="266"/>
      <c r="G6375" s="273">
        <v>253</v>
      </c>
      <c r="H6375" s="270" t="s">
        <v>26744</v>
      </c>
      <c r="I6375" s="271" t="s">
        <v>12488</v>
      </c>
      <c r="J6375" s="272" t="s">
        <v>12540</v>
      </c>
      <c r="K6375" s="272" t="s">
        <v>5528</v>
      </c>
    </row>
    <row r="6376" spans="1:11" ht="12.75" x14ac:dyDescent="0.2">
      <c r="A6376" s="269">
        <v>40809</v>
      </c>
      <c r="B6376" s="270" t="s">
        <v>26745</v>
      </c>
      <c r="C6376" s="271" t="s">
        <v>12529</v>
      </c>
      <c r="D6376" s="272" t="s">
        <v>12541</v>
      </c>
      <c r="F6376" s="266"/>
      <c r="G6376" s="273">
        <v>40809</v>
      </c>
      <c r="H6376" s="270" t="s">
        <v>26745</v>
      </c>
      <c r="I6376" s="271" t="s">
        <v>12529</v>
      </c>
      <c r="J6376" s="272" t="s">
        <v>12541</v>
      </c>
      <c r="K6376" s="272" t="s">
        <v>26746</v>
      </c>
    </row>
    <row r="6377" spans="1:11" ht="12.75" x14ac:dyDescent="0.2">
      <c r="A6377" s="269">
        <v>583</v>
      </c>
      <c r="B6377" s="270" t="s">
        <v>26747</v>
      </c>
      <c r="C6377" s="271" t="s">
        <v>12505</v>
      </c>
      <c r="D6377" s="272" t="s">
        <v>26748</v>
      </c>
      <c r="F6377" s="266"/>
      <c r="G6377" s="273">
        <v>583</v>
      </c>
      <c r="H6377" s="270" t="s">
        <v>26747</v>
      </c>
      <c r="I6377" s="271" t="s">
        <v>12505</v>
      </c>
      <c r="J6377" s="272" t="s">
        <v>26748</v>
      </c>
      <c r="K6377" s="272" t="s">
        <v>26748</v>
      </c>
    </row>
    <row r="6378" spans="1:11" ht="12.75" x14ac:dyDescent="0.2">
      <c r="A6378" s="269">
        <v>299</v>
      </c>
      <c r="B6378" s="270" t="s">
        <v>26749</v>
      </c>
      <c r="C6378" s="271" t="s">
        <v>12490</v>
      </c>
      <c r="D6378" s="272" t="s">
        <v>5969</v>
      </c>
      <c r="F6378" s="266"/>
      <c r="G6378" s="273">
        <v>299</v>
      </c>
      <c r="H6378" s="270" t="s">
        <v>26749</v>
      </c>
      <c r="I6378" s="271" t="s">
        <v>12490</v>
      </c>
      <c r="J6378" s="272" t="s">
        <v>5969</v>
      </c>
      <c r="K6378" s="272" t="s">
        <v>5969</v>
      </c>
    </row>
    <row r="6379" spans="1:11" ht="12.75" x14ac:dyDescent="0.2">
      <c r="A6379" s="269">
        <v>298</v>
      </c>
      <c r="B6379" s="270" t="s">
        <v>26750</v>
      </c>
      <c r="C6379" s="271" t="s">
        <v>12490</v>
      </c>
      <c r="D6379" s="272" t="s">
        <v>12638</v>
      </c>
      <c r="F6379" s="266"/>
      <c r="G6379" s="273">
        <v>298</v>
      </c>
      <c r="H6379" s="270" t="s">
        <v>26750</v>
      </c>
      <c r="I6379" s="271" t="s">
        <v>12490</v>
      </c>
      <c r="J6379" s="272" t="s">
        <v>12638</v>
      </c>
      <c r="K6379" s="272" t="s">
        <v>12638</v>
      </c>
    </row>
    <row r="6380" spans="1:11" ht="12.75" x14ac:dyDescent="0.2">
      <c r="A6380" s="269">
        <v>295</v>
      </c>
      <c r="B6380" s="270" t="s">
        <v>26751</v>
      </c>
      <c r="C6380" s="271" t="s">
        <v>12490</v>
      </c>
      <c r="D6380" s="272" t="s">
        <v>11957</v>
      </c>
      <c r="F6380" s="266"/>
      <c r="G6380" s="273">
        <v>295</v>
      </c>
      <c r="H6380" s="270" t="s">
        <v>26751</v>
      </c>
      <c r="I6380" s="271" t="s">
        <v>12490</v>
      </c>
      <c r="J6380" s="272" t="s">
        <v>11957</v>
      </c>
      <c r="K6380" s="272" t="s">
        <v>11957</v>
      </c>
    </row>
    <row r="6381" spans="1:11" ht="12.75" x14ac:dyDescent="0.2">
      <c r="A6381" s="269">
        <v>296</v>
      </c>
      <c r="B6381" s="270" t="s">
        <v>26752</v>
      </c>
      <c r="C6381" s="271" t="s">
        <v>12490</v>
      </c>
      <c r="D6381" s="272" t="s">
        <v>12154</v>
      </c>
      <c r="F6381" s="266"/>
      <c r="G6381" s="273">
        <v>296</v>
      </c>
      <c r="H6381" s="270" t="s">
        <v>26752</v>
      </c>
      <c r="I6381" s="271" t="s">
        <v>12490</v>
      </c>
      <c r="J6381" s="272" t="s">
        <v>12154</v>
      </c>
      <c r="K6381" s="272" t="s">
        <v>12154</v>
      </c>
    </row>
    <row r="6382" spans="1:11" ht="12.75" x14ac:dyDescent="0.2">
      <c r="A6382" s="269">
        <v>297</v>
      </c>
      <c r="B6382" s="270" t="s">
        <v>26753</v>
      </c>
      <c r="C6382" s="271" t="s">
        <v>12490</v>
      </c>
      <c r="D6382" s="272" t="s">
        <v>12588</v>
      </c>
      <c r="F6382" s="266"/>
      <c r="G6382" s="273">
        <v>297</v>
      </c>
      <c r="H6382" s="270" t="s">
        <v>26753</v>
      </c>
      <c r="I6382" s="271" t="s">
        <v>12490</v>
      </c>
      <c r="J6382" s="272" t="s">
        <v>12588</v>
      </c>
      <c r="K6382" s="272" t="s">
        <v>12588</v>
      </c>
    </row>
    <row r="6383" spans="1:11" ht="12.75" x14ac:dyDescent="0.2">
      <c r="A6383" s="269">
        <v>301</v>
      </c>
      <c r="B6383" s="270" t="s">
        <v>26754</v>
      </c>
      <c r="C6383" s="271" t="s">
        <v>12490</v>
      </c>
      <c r="D6383" s="272" t="s">
        <v>10903</v>
      </c>
      <c r="F6383" s="266"/>
      <c r="G6383" s="273">
        <v>301</v>
      </c>
      <c r="H6383" s="270" t="s">
        <v>26754</v>
      </c>
      <c r="I6383" s="271" t="s">
        <v>12490</v>
      </c>
      <c r="J6383" s="272" t="s">
        <v>10903</v>
      </c>
      <c r="K6383" s="272" t="s">
        <v>10903</v>
      </c>
    </row>
    <row r="6384" spans="1:11" ht="12.75" x14ac:dyDescent="0.2">
      <c r="A6384" s="269">
        <v>300</v>
      </c>
      <c r="B6384" s="270" t="s">
        <v>26755</v>
      </c>
      <c r="C6384" s="271" t="s">
        <v>12490</v>
      </c>
      <c r="D6384" s="272" t="s">
        <v>10128</v>
      </c>
      <c r="F6384" s="266"/>
      <c r="G6384" s="273">
        <v>300</v>
      </c>
      <c r="H6384" s="270" t="s">
        <v>26755</v>
      </c>
      <c r="I6384" s="271" t="s">
        <v>12490</v>
      </c>
      <c r="J6384" s="272" t="s">
        <v>10128</v>
      </c>
      <c r="K6384" s="272" t="s">
        <v>10128</v>
      </c>
    </row>
    <row r="6385" spans="1:11" ht="12.75" x14ac:dyDescent="0.2">
      <c r="A6385" s="269">
        <v>20084</v>
      </c>
      <c r="B6385" s="270" t="s">
        <v>26756</v>
      </c>
      <c r="C6385" s="271" t="s">
        <v>12490</v>
      </c>
      <c r="D6385" s="272" t="s">
        <v>11957</v>
      </c>
      <c r="F6385" s="266"/>
      <c r="G6385" s="273">
        <v>20084</v>
      </c>
      <c r="H6385" s="270" t="s">
        <v>26756</v>
      </c>
      <c r="I6385" s="271" t="s">
        <v>12490</v>
      </c>
      <c r="J6385" s="272" t="s">
        <v>11957</v>
      </c>
      <c r="K6385" s="272" t="s">
        <v>11957</v>
      </c>
    </row>
    <row r="6386" spans="1:11" ht="12.75" x14ac:dyDescent="0.2">
      <c r="A6386" s="269">
        <v>20085</v>
      </c>
      <c r="B6386" s="270" t="s">
        <v>26757</v>
      </c>
      <c r="C6386" s="271" t="s">
        <v>12490</v>
      </c>
      <c r="D6386" s="272" t="s">
        <v>5689</v>
      </c>
      <c r="F6386" s="266"/>
      <c r="G6386" s="273">
        <v>20085</v>
      </c>
      <c r="H6386" s="270" t="s">
        <v>26757</v>
      </c>
      <c r="I6386" s="271" t="s">
        <v>12490</v>
      </c>
      <c r="J6386" s="272" t="s">
        <v>5689</v>
      </c>
      <c r="K6386" s="272" t="s">
        <v>5689</v>
      </c>
    </row>
    <row r="6387" spans="1:11" ht="12.75" x14ac:dyDescent="0.2">
      <c r="A6387" s="269">
        <v>311</v>
      </c>
      <c r="B6387" s="270" t="s">
        <v>26758</v>
      </c>
      <c r="C6387" s="271" t="s">
        <v>12490</v>
      </c>
      <c r="D6387" s="272" t="s">
        <v>4220</v>
      </c>
      <c r="F6387" s="266"/>
      <c r="G6387" s="273">
        <v>311</v>
      </c>
      <c r="H6387" s="270" t="s">
        <v>26758</v>
      </c>
      <c r="I6387" s="271" t="s">
        <v>12490</v>
      </c>
      <c r="J6387" s="272" t="s">
        <v>4220</v>
      </c>
      <c r="K6387" s="272" t="s">
        <v>4220</v>
      </c>
    </row>
    <row r="6388" spans="1:11" ht="12.75" x14ac:dyDescent="0.2">
      <c r="A6388" s="269">
        <v>318</v>
      </c>
      <c r="B6388" s="270" t="s">
        <v>26759</v>
      </c>
      <c r="C6388" s="271" t="s">
        <v>12490</v>
      </c>
      <c r="D6388" s="272" t="s">
        <v>13957</v>
      </c>
      <c r="F6388" s="266"/>
      <c r="G6388" s="273">
        <v>318</v>
      </c>
      <c r="H6388" s="270" t="s">
        <v>26759</v>
      </c>
      <c r="I6388" s="271" t="s">
        <v>12490</v>
      </c>
      <c r="J6388" s="272" t="s">
        <v>13957</v>
      </c>
      <c r="K6388" s="272" t="s">
        <v>13957</v>
      </c>
    </row>
    <row r="6389" spans="1:11" ht="12.75" x14ac:dyDescent="0.2">
      <c r="A6389" s="269">
        <v>319</v>
      </c>
      <c r="B6389" s="270" t="s">
        <v>26760</v>
      </c>
      <c r="C6389" s="271" t="s">
        <v>12490</v>
      </c>
      <c r="D6389" s="272" t="s">
        <v>14563</v>
      </c>
      <c r="F6389" s="266"/>
      <c r="G6389" s="273">
        <v>319</v>
      </c>
      <c r="H6389" s="270" t="s">
        <v>26760</v>
      </c>
      <c r="I6389" s="271" t="s">
        <v>12490</v>
      </c>
      <c r="J6389" s="272" t="s">
        <v>14563</v>
      </c>
      <c r="K6389" s="272" t="s">
        <v>14563</v>
      </c>
    </row>
    <row r="6390" spans="1:11" ht="12.75" x14ac:dyDescent="0.2">
      <c r="A6390" s="269">
        <v>320</v>
      </c>
      <c r="B6390" s="270" t="s">
        <v>26761</v>
      </c>
      <c r="C6390" s="271" t="s">
        <v>12490</v>
      </c>
      <c r="D6390" s="272" t="s">
        <v>26762</v>
      </c>
      <c r="F6390" s="266"/>
      <c r="G6390" s="273">
        <v>320</v>
      </c>
      <c r="H6390" s="270" t="s">
        <v>26761</v>
      </c>
      <c r="I6390" s="271" t="s">
        <v>12490</v>
      </c>
      <c r="J6390" s="272" t="s">
        <v>26762</v>
      </c>
      <c r="K6390" s="272" t="s">
        <v>26762</v>
      </c>
    </row>
    <row r="6391" spans="1:11" ht="12.75" x14ac:dyDescent="0.2">
      <c r="A6391" s="269">
        <v>314</v>
      </c>
      <c r="B6391" s="270" t="s">
        <v>26763</v>
      </c>
      <c r="C6391" s="271" t="s">
        <v>12490</v>
      </c>
      <c r="D6391" s="272" t="s">
        <v>26764</v>
      </c>
      <c r="F6391" s="266"/>
      <c r="G6391" s="273">
        <v>314</v>
      </c>
      <c r="H6391" s="270" t="s">
        <v>26763</v>
      </c>
      <c r="I6391" s="271" t="s">
        <v>12490</v>
      </c>
      <c r="J6391" s="272" t="s">
        <v>26764</v>
      </c>
      <c r="K6391" s="272" t="s">
        <v>26764</v>
      </c>
    </row>
    <row r="6392" spans="1:11" ht="12.75" x14ac:dyDescent="0.2">
      <c r="A6392" s="269">
        <v>303</v>
      </c>
      <c r="B6392" s="270" t="s">
        <v>26765</v>
      </c>
      <c r="C6392" s="271" t="s">
        <v>12490</v>
      </c>
      <c r="D6392" s="272" t="s">
        <v>5647</v>
      </c>
      <c r="F6392" s="266"/>
      <c r="G6392" s="273">
        <v>303</v>
      </c>
      <c r="H6392" s="270" t="s">
        <v>26765</v>
      </c>
      <c r="I6392" s="271" t="s">
        <v>12490</v>
      </c>
      <c r="J6392" s="272" t="s">
        <v>5647</v>
      </c>
      <c r="K6392" s="272" t="s">
        <v>5647</v>
      </c>
    </row>
    <row r="6393" spans="1:11" ht="12.75" x14ac:dyDescent="0.2">
      <c r="A6393" s="269">
        <v>304</v>
      </c>
      <c r="B6393" s="270" t="s">
        <v>26766</v>
      </c>
      <c r="C6393" s="271" t="s">
        <v>12490</v>
      </c>
      <c r="D6393" s="272" t="s">
        <v>10146</v>
      </c>
      <c r="F6393" s="266"/>
      <c r="G6393" s="273">
        <v>304</v>
      </c>
      <c r="H6393" s="270" t="s">
        <v>26766</v>
      </c>
      <c r="I6393" s="271" t="s">
        <v>12490</v>
      </c>
      <c r="J6393" s="272" t="s">
        <v>10146</v>
      </c>
      <c r="K6393" s="272" t="s">
        <v>10146</v>
      </c>
    </row>
    <row r="6394" spans="1:11" ht="12.75" x14ac:dyDescent="0.2">
      <c r="A6394" s="269">
        <v>305</v>
      </c>
      <c r="B6394" s="270" t="s">
        <v>26767</v>
      </c>
      <c r="C6394" s="271" t="s">
        <v>12490</v>
      </c>
      <c r="D6394" s="272" t="s">
        <v>14764</v>
      </c>
      <c r="F6394" s="266"/>
      <c r="G6394" s="273">
        <v>305</v>
      </c>
      <c r="H6394" s="270" t="s">
        <v>26767</v>
      </c>
      <c r="I6394" s="271" t="s">
        <v>12490</v>
      </c>
      <c r="J6394" s="272" t="s">
        <v>14764</v>
      </c>
      <c r="K6394" s="272" t="s">
        <v>14764</v>
      </c>
    </row>
    <row r="6395" spans="1:11" ht="12.75" x14ac:dyDescent="0.2">
      <c r="A6395" s="269">
        <v>306</v>
      </c>
      <c r="B6395" s="270" t="s">
        <v>26768</v>
      </c>
      <c r="C6395" s="271" t="s">
        <v>12490</v>
      </c>
      <c r="D6395" s="272" t="s">
        <v>21732</v>
      </c>
      <c r="F6395" s="266"/>
      <c r="G6395" s="273">
        <v>306</v>
      </c>
      <c r="H6395" s="270" t="s">
        <v>26768</v>
      </c>
      <c r="I6395" s="271" t="s">
        <v>12490</v>
      </c>
      <c r="J6395" s="272" t="s">
        <v>21732</v>
      </c>
      <c r="K6395" s="272" t="s">
        <v>21732</v>
      </c>
    </row>
    <row r="6396" spans="1:11" ht="12.75" x14ac:dyDescent="0.2">
      <c r="A6396" s="269">
        <v>307</v>
      </c>
      <c r="B6396" s="270" t="s">
        <v>26769</v>
      </c>
      <c r="C6396" s="271" t="s">
        <v>12490</v>
      </c>
      <c r="D6396" s="272" t="s">
        <v>18007</v>
      </c>
      <c r="F6396" s="266"/>
      <c r="G6396" s="273">
        <v>307</v>
      </c>
      <c r="H6396" s="270" t="s">
        <v>26769</v>
      </c>
      <c r="I6396" s="271" t="s">
        <v>12490</v>
      </c>
      <c r="J6396" s="272" t="s">
        <v>18007</v>
      </c>
      <c r="K6396" s="272" t="s">
        <v>18007</v>
      </c>
    </row>
    <row r="6397" spans="1:11" ht="12.75" x14ac:dyDescent="0.2">
      <c r="A6397" s="269">
        <v>309</v>
      </c>
      <c r="B6397" s="270" t="s">
        <v>26770</v>
      </c>
      <c r="C6397" s="271" t="s">
        <v>12490</v>
      </c>
      <c r="D6397" s="272" t="s">
        <v>20975</v>
      </c>
      <c r="F6397" s="266"/>
      <c r="G6397" s="273">
        <v>309</v>
      </c>
      <c r="H6397" s="270" t="s">
        <v>26770</v>
      </c>
      <c r="I6397" s="271" t="s">
        <v>12490</v>
      </c>
      <c r="J6397" s="272" t="s">
        <v>20975</v>
      </c>
      <c r="K6397" s="272" t="s">
        <v>20975</v>
      </c>
    </row>
    <row r="6398" spans="1:11" ht="12.75" x14ac:dyDescent="0.2">
      <c r="A6398" s="269">
        <v>310</v>
      </c>
      <c r="B6398" s="270" t="s">
        <v>26771</v>
      </c>
      <c r="C6398" s="271" t="s">
        <v>12490</v>
      </c>
      <c r="D6398" s="272" t="s">
        <v>26772</v>
      </c>
      <c r="F6398" s="266"/>
      <c r="G6398" s="273">
        <v>310</v>
      </c>
      <c r="H6398" s="270" t="s">
        <v>26771</v>
      </c>
      <c r="I6398" s="271" t="s">
        <v>12490</v>
      </c>
      <c r="J6398" s="272" t="s">
        <v>26772</v>
      </c>
      <c r="K6398" s="272" t="s">
        <v>26772</v>
      </c>
    </row>
    <row r="6399" spans="1:11" ht="12.75" x14ac:dyDescent="0.2">
      <c r="A6399" s="269">
        <v>328</v>
      </c>
      <c r="B6399" s="270" t="s">
        <v>26773</v>
      </c>
      <c r="C6399" s="271" t="s">
        <v>12490</v>
      </c>
      <c r="D6399" s="272" t="s">
        <v>8612</v>
      </c>
      <c r="F6399" s="266"/>
      <c r="G6399" s="273">
        <v>328</v>
      </c>
      <c r="H6399" s="270" t="s">
        <v>26773</v>
      </c>
      <c r="I6399" s="271" t="s">
        <v>12490</v>
      </c>
      <c r="J6399" s="272" t="s">
        <v>8612</v>
      </c>
      <c r="K6399" s="272" t="s">
        <v>8612</v>
      </c>
    </row>
    <row r="6400" spans="1:11" ht="12.75" x14ac:dyDescent="0.2">
      <c r="A6400" s="269">
        <v>325</v>
      </c>
      <c r="B6400" s="270" t="s">
        <v>26774</v>
      </c>
      <c r="C6400" s="271" t="s">
        <v>12490</v>
      </c>
      <c r="D6400" s="272" t="s">
        <v>11513</v>
      </c>
      <c r="F6400" s="266"/>
      <c r="G6400" s="273">
        <v>325</v>
      </c>
      <c r="H6400" s="270" t="s">
        <v>26774</v>
      </c>
      <c r="I6400" s="271" t="s">
        <v>12490</v>
      </c>
      <c r="J6400" s="272" t="s">
        <v>11513</v>
      </c>
      <c r="K6400" s="272" t="s">
        <v>11513</v>
      </c>
    </row>
    <row r="6401" spans="1:11" ht="12.75" x14ac:dyDescent="0.2">
      <c r="A6401" s="269">
        <v>20326</v>
      </c>
      <c r="B6401" s="270" t="s">
        <v>26775</v>
      </c>
      <c r="C6401" s="271" t="s">
        <v>12490</v>
      </c>
      <c r="D6401" s="272" t="s">
        <v>4348</v>
      </c>
      <c r="F6401" s="266"/>
      <c r="G6401" s="273">
        <v>20326</v>
      </c>
      <c r="H6401" s="270" t="s">
        <v>26775</v>
      </c>
      <c r="I6401" s="271" t="s">
        <v>12490</v>
      </c>
      <c r="J6401" s="272" t="s">
        <v>4348</v>
      </c>
      <c r="K6401" s="272" t="s">
        <v>4348</v>
      </c>
    </row>
    <row r="6402" spans="1:11" ht="12.75" x14ac:dyDescent="0.2">
      <c r="A6402" s="269">
        <v>329</v>
      </c>
      <c r="B6402" s="270" t="s">
        <v>26776</v>
      </c>
      <c r="C6402" s="271" t="s">
        <v>12490</v>
      </c>
      <c r="D6402" s="272" t="s">
        <v>4356</v>
      </c>
      <c r="F6402" s="266"/>
      <c r="G6402" s="273">
        <v>329</v>
      </c>
      <c r="H6402" s="270" t="s">
        <v>26776</v>
      </c>
      <c r="I6402" s="271" t="s">
        <v>12490</v>
      </c>
      <c r="J6402" s="272" t="s">
        <v>4356</v>
      </c>
      <c r="K6402" s="272" t="s">
        <v>4356</v>
      </c>
    </row>
    <row r="6403" spans="1:11" ht="12.75" x14ac:dyDescent="0.2">
      <c r="A6403" s="269">
        <v>308</v>
      </c>
      <c r="B6403" s="270" t="s">
        <v>26777</v>
      </c>
      <c r="C6403" s="271" t="s">
        <v>12490</v>
      </c>
      <c r="D6403" s="272" t="s">
        <v>13664</v>
      </c>
      <c r="F6403" s="266"/>
      <c r="G6403" s="273">
        <v>308</v>
      </c>
      <c r="H6403" s="270" t="s">
        <v>26777</v>
      </c>
      <c r="I6403" s="271" t="s">
        <v>12490</v>
      </c>
      <c r="J6403" s="272" t="s">
        <v>13664</v>
      </c>
      <c r="K6403" s="272" t="s">
        <v>13664</v>
      </c>
    </row>
    <row r="6404" spans="1:11" ht="12.75" x14ac:dyDescent="0.2">
      <c r="A6404" s="269">
        <v>39642</v>
      </c>
      <c r="B6404" s="270" t="s">
        <v>26778</v>
      </c>
      <c r="C6404" s="271" t="s">
        <v>12490</v>
      </c>
      <c r="D6404" s="272" t="s">
        <v>5742</v>
      </c>
      <c r="F6404" s="266"/>
      <c r="G6404" s="273">
        <v>39642</v>
      </c>
      <c r="H6404" s="270" t="s">
        <v>26778</v>
      </c>
      <c r="I6404" s="271" t="s">
        <v>12490</v>
      </c>
      <c r="J6404" s="272" t="s">
        <v>5742</v>
      </c>
      <c r="K6404" s="272" t="s">
        <v>5742</v>
      </c>
    </row>
    <row r="6405" spans="1:11" ht="12.75" x14ac:dyDescent="0.2">
      <c r="A6405" s="269">
        <v>39641</v>
      </c>
      <c r="B6405" s="270" t="s">
        <v>26779</v>
      </c>
      <c r="C6405" s="271" t="s">
        <v>12490</v>
      </c>
      <c r="D6405" s="272" t="s">
        <v>4514</v>
      </c>
      <c r="F6405" s="266"/>
      <c r="G6405" s="273">
        <v>39641</v>
      </c>
      <c r="H6405" s="270" t="s">
        <v>26779</v>
      </c>
      <c r="I6405" s="271" t="s">
        <v>12490</v>
      </c>
      <c r="J6405" s="272" t="s">
        <v>4514</v>
      </c>
      <c r="K6405" s="272" t="s">
        <v>4514</v>
      </c>
    </row>
    <row r="6406" spans="1:11" ht="12.75" x14ac:dyDescent="0.2">
      <c r="A6406" s="269">
        <v>39643</v>
      </c>
      <c r="B6406" s="270" t="s">
        <v>26780</v>
      </c>
      <c r="C6406" s="271" t="s">
        <v>12490</v>
      </c>
      <c r="D6406" s="272" t="s">
        <v>4214</v>
      </c>
      <c r="F6406" s="266"/>
      <c r="G6406" s="273">
        <v>39643</v>
      </c>
      <c r="H6406" s="270" t="s">
        <v>26780</v>
      </c>
      <c r="I6406" s="271" t="s">
        <v>12490</v>
      </c>
      <c r="J6406" s="272" t="s">
        <v>4214</v>
      </c>
      <c r="K6406" s="272" t="s">
        <v>4214</v>
      </c>
    </row>
    <row r="6407" spans="1:11" ht="12.75" x14ac:dyDescent="0.2">
      <c r="A6407" s="269">
        <v>39644</v>
      </c>
      <c r="B6407" s="270" t="s">
        <v>26781</v>
      </c>
      <c r="C6407" s="271" t="s">
        <v>12490</v>
      </c>
      <c r="D6407" s="272" t="s">
        <v>6442</v>
      </c>
      <c r="F6407" s="266"/>
      <c r="G6407" s="273">
        <v>39644</v>
      </c>
      <c r="H6407" s="270" t="s">
        <v>26781</v>
      </c>
      <c r="I6407" s="271" t="s">
        <v>12490</v>
      </c>
      <c r="J6407" s="272" t="s">
        <v>6442</v>
      </c>
      <c r="K6407" s="272" t="s">
        <v>6442</v>
      </c>
    </row>
    <row r="6408" spans="1:11" ht="12.75" x14ac:dyDescent="0.2">
      <c r="A6408" s="269">
        <v>39645</v>
      </c>
      <c r="B6408" s="270" t="s">
        <v>26782</v>
      </c>
      <c r="C6408" s="271" t="s">
        <v>12490</v>
      </c>
      <c r="D6408" s="272" t="s">
        <v>5316</v>
      </c>
      <c r="F6408" s="266"/>
      <c r="G6408" s="273">
        <v>39645</v>
      </c>
      <c r="H6408" s="270" t="s">
        <v>26782</v>
      </c>
      <c r="I6408" s="271" t="s">
        <v>12490</v>
      </c>
      <c r="J6408" s="272" t="s">
        <v>5316</v>
      </c>
      <c r="K6408" s="272" t="s">
        <v>5316</v>
      </c>
    </row>
    <row r="6409" spans="1:11" ht="12.75" x14ac:dyDescent="0.2">
      <c r="A6409" s="269">
        <v>12548</v>
      </c>
      <c r="B6409" s="270" t="s">
        <v>26783</v>
      </c>
      <c r="C6409" s="271" t="s">
        <v>12490</v>
      </c>
      <c r="D6409" s="272" t="s">
        <v>12549</v>
      </c>
      <c r="F6409" s="266"/>
      <c r="G6409" s="273">
        <v>12548</v>
      </c>
      <c r="H6409" s="270" t="s">
        <v>26783</v>
      </c>
      <c r="I6409" s="271" t="s">
        <v>12490</v>
      </c>
      <c r="J6409" s="272" t="s">
        <v>12549</v>
      </c>
      <c r="K6409" s="272" t="s">
        <v>12549</v>
      </c>
    </row>
    <row r="6410" spans="1:11" ht="12.75" x14ac:dyDescent="0.2">
      <c r="A6410" s="269">
        <v>13113</v>
      </c>
      <c r="B6410" s="270" t="s">
        <v>26784</v>
      </c>
      <c r="C6410" s="271" t="s">
        <v>12490</v>
      </c>
      <c r="D6410" s="272" t="s">
        <v>12550</v>
      </c>
      <c r="F6410" s="266"/>
      <c r="G6410" s="273">
        <v>13113</v>
      </c>
      <c r="H6410" s="270" t="s">
        <v>26784</v>
      </c>
      <c r="I6410" s="271" t="s">
        <v>12490</v>
      </c>
      <c r="J6410" s="272" t="s">
        <v>12550</v>
      </c>
      <c r="K6410" s="272" t="s">
        <v>12550</v>
      </c>
    </row>
    <row r="6411" spans="1:11" ht="12.75" x14ac:dyDescent="0.2">
      <c r="A6411" s="269">
        <v>13114</v>
      </c>
      <c r="B6411" s="270" t="s">
        <v>26785</v>
      </c>
      <c r="C6411" s="271" t="s">
        <v>12490</v>
      </c>
      <c r="D6411" s="272" t="s">
        <v>12551</v>
      </c>
      <c r="F6411" s="266"/>
      <c r="G6411" s="273">
        <v>13114</v>
      </c>
      <c r="H6411" s="270" t="s">
        <v>26785</v>
      </c>
      <c r="I6411" s="271" t="s">
        <v>12490</v>
      </c>
      <c r="J6411" s="272" t="s">
        <v>12551</v>
      </c>
      <c r="K6411" s="272" t="s">
        <v>12551</v>
      </c>
    </row>
    <row r="6412" spans="1:11" ht="12.75" x14ac:dyDescent="0.2">
      <c r="A6412" s="269">
        <v>12530</v>
      </c>
      <c r="B6412" s="270" t="s">
        <v>26786</v>
      </c>
      <c r="C6412" s="271" t="s">
        <v>12490</v>
      </c>
      <c r="D6412" s="272" t="s">
        <v>12552</v>
      </c>
      <c r="F6412" s="266"/>
      <c r="G6412" s="273">
        <v>12530</v>
      </c>
      <c r="H6412" s="270" t="s">
        <v>26786</v>
      </c>
      <c r="I6412" s="271" t="s">
        <v>12490</v>
      </c>
      <c r="J6412" s="272" t="s">
        <v>12552</v>
      </c>
      <c r="K6412" s="272" t="s">
        <v>12552</v>
      </c>
    </row>
    <row r="6413" spans="1:11" ht="12.75" x14ac:dyDescent="0.2">
      <c r="A6413" s="269">
        <v>12531</v>
      </c>
      <c r="B6413" s="270" t="s">
        <v>26787</v>
      </c>
      <c r="C6413" s="271" t="s">
        <v>12490</v>
      </c>
      <c r="D6413" s="272" t="s">
        <v>12553</v>
      </c>
      <c r="F6413" s="266"/>
      <c r="G6413" s="273">
        <v>12531</v>
      </c>
      <c r="H6413" s="270" t="s">
        <v>26787</v>
      </c>
      <c r="I6413" s="271" t="s">
        <v>12490</v>
      </c>
      <c r="J6413" s="272" t="s">
        <v>12553</v>
      </c>
      <c r="K6413" s="272" t="s">
        <v>12553</v>
      </c>
    </row>
    <row r="6414" spans="1:11" ht="12.75" x14ac:dyDescent="0.2">
      <c r="A6414" s="269">
        <v>12532</v>
      </c>
      <c r="B6414" s="270" t="s">
        <v>26788</v>
      </c>
      <c r="C6414" s="271" t="s">
        <v>12490</v>
      </c>
      <c r="D6414" s="272" t="s">
        <v>11238</v>
      </c>
      <c r="F6414" s="266"/>
      <c r="G6414" s="273">
        <v>12532</v>
      </c>
      <c r="H6414" s="270" t="s">
        <v>26788</v>
      </c>
      <c r="I6414" s="271" t="s">
        <v>12490</v>
      </c>
      <c r="J6414" s="272" t="s">
        <v>11238</v>
      </c>
      <c r="K6414" s="272" t="s">
        <v>11238</v>
      </c>
    </row>
    <row r="6415" spans="1:11" ht="12.75" x14ac:dyDescent="0.2">
      <c r="A6415" s="269">
        <v>12533</v>
      </c>
      <c r="B6415" s="270" t="s">
        <v>26789</v>
      </c>
      <c r="C6415" s="271" t="s">
        <v>12490</v>
      </c>
      <c r="D6415" s="272" t="s">
        <v>12554</v>
      </c>
      <c r="F6415" s="266"/>
      <c r="G6415" s="273">
        <v>12533</v>
      </c>
      <c r="H6415" s="270" t="s">
        <v>26789</v>
      </c>
      <c r="I6415" s="271" t="s">
        <v>12490</v>
      </c>
      <c r="J6415" s="272" t="s">
        <v>12554</v>
      </c>
      <c r="K6415" s="272" t="s">
        <v>12554</v>
      </c>
    </row>
    <row r="6416" spans="1:11" ht="12.75" x14ac:dyDescent="0.2">
      <c r="A6416" s="269">
        <v>12544</v>
      </c>
      <c r="B6416" s="270" t="s">
        <v>26790</v>
      </c>
      <c r="C6416" s="271" t="s">
        <v>12490</v>
      </c>
      <c r="D6416" s="272" t="s">
        <v>12555</v>
      </c>
      <c r="F6416" s="266"/>
      <c r="G6416" s="273">
        <v>12544</v>
      </c>
      <c r="H6416" s="270" t="s">
        <v>26790</v>
      </c>
      <c r="I6416" s="271" t="s">
        <v>12490</v>
      </c>
      <c r="J6416" s="272" t="s">
        <v>12555</v>
      </c>
      <c r="K6416" s="272" t="s">
        <v>12555</v>
      </c>
    </row>
    <row r="6417" spans="1:11" ht="12.75" x14ac:dyDescent="0.2">
      <c r="A6417" s="269">
        <v>12546</v>
      </c>
      <c r="B6417" s="270" t="s">
        <v>26791</v>
      </c>
      <c r="C6417" s="271" t="s">
        <v>12490</v>
      </c>
      <c r="D6417" s="272" t="s">
        <v>12556</v>
      </c>
      <c r="F6417" s="266"/>
      <c r="G6417" s="273">
        <v>12546</v>
      </c>
      <c r="H6417" s="270" t="s">
        <v>26791</v>
      </c>
      <c r="I6417" s="271" t="s">
        <v>12490</v>
      </c>
      <c r="J6417" s="272" t="s">
        <v>12556</v>
      </c>
      <c r="K6417" s="272" t="s">
        <v>12556</v>
      </c>
    </row>
    <row r="6418" spans="1:11" ht="12.75" x14ac:dyDescent="0.2">
      <c r="A6418" s="269">
        <v>12547</v>
      </c>
      <c r="B6418" s="270" t="s">
        <v>26792</v>
      </c>
      <c r="C6418" s="271" t="s">
        <v>12490</v>
      </c>
      <c r="D6418" s="272" t="s">
        <v>12557</v>
      </c>
      <c r="F6418" s="266"/>
      <c r="G6418" s="273">
        <v>12547</v>
      </c>
      <c r="H6418" s="270" t="s">
        <v>26792</v>
      </c>
      <c r="I6418" s="271" t="s">
        <v>12490</v>
      </c>
      <c r="J6418" s="272" t="s">
        <v>12557</v>
      </c>
      <c r="K6418" s="272" t="s">
        <v>12557</v>
      </c>
    </row>
    <row r="6419" spans="1:11" ht="12.75" x14ac:dyDescent="0.2">
      <c r="A6419" s="269">
        <v>12551</v>
      </c>
      <c r="B6419" s="270" t="s">
        <v>26793</v>
      </c>
      <c r="C6419" s="271" t="s">
        <v>12490</v>
      </c>
      <c r="D6419" s="272" t="s">
        <v>12558</v>
      </c>
      <c r="F6419" s="266"/>
      <c r="G6419" s="273">
        <v>12551</v>
      </c>
      <c r="H6419" s="270" t="s">
        <v>26793</v>
      </c>
      <c r="I6419" s="271" t="s">
        <v>12490</v>
      </c>
      <c r="J6419" s="272" t="s">
        <v>12558</v>
      </c>
      <c r="K6419" s="272" t="s">
        <v>12558</v>
      </c>
    </row>
    <row r="6420" spans="1:11" ht="12.75" x14ac:dyDescent="0.2">
      <c r="A6420" s="269">
        <v>12563</v>
      </c>
      <c r="B6420" s="270" t="s">
        <v>26794</v>
      </c>
      <c r="C6420" s="271" t="s">
        <v>12490</v>
      </c>
      <c r="D6420" s="272" t="s">
        <v>12559</v>
      </c>
      <c r="F6420" s="266"/>
      <c r="G6420" s="273">
        <v>12563</v>
      </c>
      <c r="H6420" s="270" t="s">
        <v>26794</v>
      </c>
      <c r="I6420" s="271" t="s">
        <v>12490</v>
      </c>
      <c r="J6420" s="272" t="s">
        <v>12559</v>
      </c>
      <c r="K6420" s="272" t="s">
        <v>12559</v>
      </c>
    </row>
    <row r="6421" spans="1:11" ht="12.75" x14ac:dyDescent="0.2">
      <c r="A6421" s="269">
        <v>12565</v>
      </c>
      <c r="B6421" s="270" t="s">
        <v>26795</v>
      </c>
      <c r="C6421" s="271" t="s">
        <v>12490</v>
      </c>
      <c r="D6421" s="272" t="s">
        <v>12560</v>
      </c>
      <c r="F6421" s="266"/>
      <c r="G6421" s="273">
        <v>12565</v>
      </c>
      <c r="H6421" s="270" t="s">
        <v>26795</v>
      </c>
      <c r="I6421" s="271" t="s">
        <v>12490</v>
      </c>
      <c r="J6421" s="272" t="s">
        <v>12560</v>
      </c>
      <c r="K6421" s="272" t="s">
        <v>12560</v>
      </c>
    </row>
    <row r="6422" spans="1:11" ht="12.75" x14ac:dyDescent="0.2">
      <c r="A6422" s="269">
        <v>12567</v>
      </c>
      <c r="B6422" s="270" t="s">
        <v>26796</v>
      </c>
      <c r="C6422" s="271" t="s">
        <v>12490</v>
      </c>
      <c r="D6422" s="272" t="s">
        <v>12561</v>
      </c>
      <c r="F6422" s="266"/>
      <c r="G6422" s="273">
        <v>12567</v>
      </c>
      <c r="H6422" s="270" t="s">
        <v>26796</v>
      </c>
      <c r="I6422" s="271" t="s">
        <v>12490</v>
      </c>
      <c r="J6422" s="272" t="s">
        <v>12561</v>
      </c>
      <c r="K6422" s="272" t="s">
        <v>12561</v>
      </c>
    </row>
    <row r="6423" spans="1:11" ht="12.75" x14ac:dyDescent="0.2">
      <c r="A6423" s="269">
        <v>12568</v>
      </c>
      <c r="B6423" s="270" t="s">
        <v>26797</v>
      </c>
      <c r="C6423" s="271" t="s">
        <v>12490</v>
      </c>
      <c r="D6423" s="272" t="s">
        <v>12562</v>
      </c>
      <c r="F6423" s="266"/>
      <c r="G6423" s="273">
        <v>12568</v>
      </c>
      <c r="H6423" s="270" t="s">
        <v>26797</v>
      </c>
      <c r="I6423" s="271" t="s">
        <v>12490</v>
      </c>
      <c r="J6423" s="272" t="s">
        <v>12562</v>
      </c>
      <c r="K6423" s="272" t="s">
        <v>12562</v>
      </c>
    </row>
    <row r="6424" spans="1:11" ht="12.75" x14ac:dyDescent="0.2">
      <c r="A6424" s="269">
        <v>11789</v>
      </c>
      <c r="B6424" s="270" t="s">
        <v>26798</v>
      </c>
      <c r="C6424" s="271" t="s">
        <v>12490</v>
      </c>
      <c r="D6424" s="272" t="s">
        <v>5597</v>
      </c>
      <c r="F6424" s="266"/>
      <c r="G6424" s="273">
        <v>11789</v>
      </c>
      <c r="H6424" s="270" t="s">
        <v>26798</v>
      </c>
      <c r="I6424" s="271" t="s">
        <v>12490</v>
      </c>
      <c r="J6424" s="272" t="s">
        <v>5597</v>
      </c>
      <c r="K6424" s="272" t="s">
        <v>5597</v>
      </c>
    </row>
    <row r="6425" spans="1:11" ht="25.5" x14ac:dyDescent="0.2">
      <c r="A6425" s="269">
        <v>20975</v>
      </c>
      <c r="B6425" s="270" t="s">
        <v>26799</v>
      </c>
      <c r="C6425" s="271" t="s">
        <v>12490</v>
      </c>
      <c r="D6425" s="272" t="s">
        <v>8713</v>
      </c>
      <c r="F6425" s="266"/>
      <c r="G6425" s="273">
        <v>20975</v>
      </c>
      <c r="H6425" s="270" t="s">
        <v>26799</v>
      </c>
      <c r="I6425" s="271" t="s">
        <v>12490</v>
      </c>
      <c r="J6425" s="272" t="s">
        <v>8713</v>
      </c>
      <c r="K6425" s="272" t="s">
        <v>8713</v>
      </c>
    </row>
    <row r="6426" spans="1:11" ht="25.5" x14ac:dyDescent="0.2">
      <c r="A6426" s="269">
        <v>20976</v>
      </c>
      <c r="B6426" s="270" t="s">
        <v>26800</v>
      </c>
      <c r="C6426" s="271" t="s">
        <v>12490</v>
      </c>
      <c r="D6426" s="272" t="s">
        <v>22723</v>
      </c>
      <c r="F6426" s="266"/>
      <c r="G6426" s="273">
        <v>20976</v>
      </c>
      <c r="H6426" s="270" t="s">
        <v>26800</v>
      </c>
      <c r="I6426" s="271" t="s">
        <v>12490</v>
      </c>
      <c r="J6426" s="272" t="s">
        <v>22723</v>
      </c>
      <c r="K6426" s="272" t="s">
        <v>22723</v>
      </c>
    </row>
    <row r="6427" spans="1:11" ht="12.75" x14ac:dyDescent="0.2">
      <c r="A6427" s="269">
        <v>40340</v>
      </c>
      <c r="B6427" s="270" t="s">
        <v>26801</v>
      </c>
      <c r="C6427" s="271" t="s">
        <v>12490</v>
      </c>
      <c r="D6427" s="272" t="s">
        <v>26802</v>
      </c>
      <c r="F6427" s="266"/>
      <c r="G6427" s="273">
        <v>40340</v>
      </c>
      <c r="H6427" s="270" t="s">
        <v>26801</v>
      </c>
      <c r="I6427" s="271" t="s">
        <v>12490</v>
      </c>
      <c r="J6427" s="272" t="s">
        <v>26802</v>
      </c>
      <c r="K6427" s="272" t="s">
        <v>26802</v>
      </c>
    </row>
    <row r="6428" spans="1:11" ht="12.75" x14ac:dyDescent="0.2">
      <c r="A6428" s="269">
        <v>40341</v>
      </c>
      <c r="B6428" s="270" t="s">
        <v>26803</v>
      </c>
      <c r="C6428" s="271" t="s">
        <v>12490</v>
      </c>
      <c r="D6428" s="272" t="s">
        <v>15035</v>
      </c>
      <c r="F6428" s="266"/>
      <c r="G6428" s="273">
        <v>40341</v>
      </c>
      <c r="H6428" s="270" t="s">
        <v>26803</v>
      </c>
      <c r="I6428" s="271" t="s">
        <v>12490</v>
      </c>
      <c r="J6428" s="272" t="s">
        <v>15035</v>
      </c>
      <c r="K6428" s="272" t="s">
        <v>15035</v>
      </c>
    </row>
    <row r="6429" spans="1:11" ht="12.75" x14ac:dyDescent="0.2">
      <c r="A6429" s="269">
        <v>40342</v>
      </c>
      <c r="B6429" s="270" t="s">
        <v>26804</v>
      </c>
      <c r="C6429" s="271" t="s">
        <v>12490</v>
      </c>
      <c r="D6429" s="272" t="s">
        <v>26805</v>
      </c>
      <c r="F6429" s="266"/>
      <c r="G6429" s="273">
        <v>40342</v>
      </c>
      <c r="H6429" s="270" t="s">
        <v>26804</v>
      </c>
      <c r="I6429" s="271" t="s">
        <v>12490</v>
      </c>
      <c r="J6429" s="272" t="s">
        <v>26805</v>
      </c>
      <c r="K6429" s="272" t="s">
        <v>26805</v>
      </c>
    </row>
    <row r="6430" spans="1:11" ht="12.75" x14ac:dyDescent="0.2">
      <c r="A6430" s="269">
        <v>40343</v>
      </c>
      <c r="B6430" s="270" t="s">
        <v>26806</v>
      </c>
      <c r="C6430" s="271" t="s">
        <v>12490</v>
      </c>
      <c r="D6430" s="272" t="s">
        <v>26807</v>
      </c>
      <c r="F6430" s="266"/>
      <c r="G6430" s="273">
        <v>40343</v>
      </c>
      <c r="H6430" s="270" t="s">
        <v>26806</v>
      </c>
      <c r="I6430" s="271" t="s">
        <v>12490</v>
      </c>
      <c r="J6430" s="272" t="s">
        <v>26807</v>
      </c>
      <c r="K6430" s="272" t="s">
        <v>26807</v>
      </c>
    </row>
    <row r="6431" spans="1:11" ht="12.75" x14ac:dyDescent="0.2">
      <c r="A6431" s="269">
        <v>40344</v>
      </c>
      <c r="B6431" s="270" t="s">
        <v>26808</v>
      </c>
      <c r="C6431" s="271" t="s">
        <v>12490</v>
      </c>
      <c r="D6431" s="272" t="s">
        <v>26809</v>
      </c>
      <c r="F6431" s="266"/>
      <c r="G6431" s="273">
        <v>40344</v>
      </c>
      <c r="H6431" s="270" t="s">
        <v>26808</v>
      </c>
      <c r="I6431" s="271" t="s">
        <v>12490</v>
      </c>
      <c r="J6431" s="272" t="s">
        <v>26809</v>
      </c>
      <c r="K6431" s="272" t="s">
        <v>26809</v>
      </c>
    </row>
    <row r="6432" spans="1:11" ht="12.75" x14ac:dyDescent="0.2">
      <c r="A6432" s="269">
        <v>40345</v>
      </c>
      <c r="B6432" s="270" t="s">
        <v>26810</v>
      </c>
      <c r="C6432" s="271" t="s">
        <v>12490</v>
      </c>
      <c r="D6432" s="272" t="s">
        <v>26811</v>
      </c>
      <c r="F6432" s="266"/>
      <c r="G6432" s="273">
        <v>40345</v>
      </c>
      <c r="H6432" s="270" t="s">
        <v>26810</v>
      </c>
      <c r="I6432" s="271" t="s">
        <v>12490</v>
      </c>
      <c r="J6432" s="272" t="s">
        <v>26811</v>
      </c>
      <c r="K6432" s="272" t="s">
        <v>26811</v>
      </c>
    </row>
    <row r="6433" spans="1:11" ht="12.75" x14ac:dyDescent="0.2">
      <c r="A6433" s="269">
        <v>40346</v>
      </c>
      <c r="B6433" s="270" t="s">
        <v>26812</v>
      </c>
      <c r="C6433" s="271" t="s">
        <v>12490</v>
      </c>
      <c r="D6433" s="272" t="s">
        <v>26813</v>
      </c>
      <c r="F6433" s="266"/>
      <c r="G6433" s="273">
        <v>40346</v>
      </c>
      <c r="H6433" s="270" t="s">
        <v>26812</v>
      </c>
      <c r="I6433" s="271" t="s">
        <v>12490</v>
      </c>
      <c r="J6433" s="272" t="s">
        <v>26813</v>
      </c>
      <c r="K6433" s="272" t="s">
        <v>26813</v>
      </c>
    </row>
    <row r="6434" spans="1:11" ht="12.75" x14ac:dyDescent="0.2">
      <c r="A6434" s="269">
        <v>40347</v>
      </c>
      <c r="B6434" s="270" t="s">
        <v>26814</v>
      </c>
      <c r="C6434" s="271" t="s">
        <v>12490</v>
      </c>
      <c r="D6434" s="272" t="s">
        <v>9071</v>
      </c>
      <c r="F6434" s="266"/>
      <c r="G6434" s="273">
        <v>40347</v>
      </c>
      <c r="H6434" s="270" t="s">
        <v>26814</v>
      </c>
      <c r="I6434" s="271" t="s">
        <v>12490</v>
      </c>
      <c r="J6434" s="272" t="s">
        <v>9071</v>
      </c>
      <c r="K6434" s="272" t="s">
        <v>9071</v>
      </c>
    </row>
    <row r="6435" spans="1:11" ht="12.75" x14ac:dyDescent="0.2">
      <c r="A6435" s="269">
        <v>38840</v>
      </c>
      <c r="B6435" s="270" t="s">
        <v>26815</v>
      </c>
      <c r="C6435" s="271" t="s">
        <v>12490</v>
      </c>
      <c r="D6435" s="272" t="s">
        <v>5453</v>
      </c>
      <c r="F6435" s="266"/>
      <c r="G6435" s="273">
        <v>38840</v>
      </c>
      <c r="H6435" s="270" t="s">
        <v>26815</v>
      </c>
      <c r="I6435" s="271" t="s">
        <v>12490</v>
      </c>
      <c r="J6435" s="272" t="s">
        <v>5453</v>
      </c>
      <c r="K6435" s="272" t="s">
        <v>5453</v>
      </c>
    </row>
    <row r="6436" spans="1:11" ht="12.75" x14ac:dyDescent="0.2">
      <c r="A6436" s="269">
        <v>38841</v>
      </c>
      <c r="B6436" s="270" t="s">
        <v>26816</v>
      </c>
      <c r="C6436" s="271" t="s">
        <v>12490</v>
      </c>
      <c r="D6436" s="272" t="s">
        <v>12672</v>
      </c>
      <c r="F6436" s="266"/>
      <c r="G6436" s="273">
        <v>38841</v>
      </c>
      <c r="H6436" s="270" t="s">
        <v>26816</v>
      </c>
      <c r="I6436" s="271" t="s">
        <v>12490</v>
      </c>
      <c r="J6436" s="272" t="s">
        <v>12672</v>
      </c>
      <c r="K6436" s="272" t="s">
        <v>12672</v>
      </c>
    </row>
    <row r="6437" spans="1:11" ht="12.75" x14ac:dyDescent="0.2">
      <c r="A6437" s="269">
        <v>38842</v>
      </c>
      <c r="B6437" s="270" t="s">
        <v>26817</v>
      </c>
      <c r="C6437" s="271" t="s">
        <v>12490</v>
      </c>
      <c r="D6437" s="272" t="s">
        <v>4323</v>
      </c>
      <c r="F6437" s="266"/>
      <c r="G6437" s="273">
        <v>38842</v>
      </c>
      <c r="H6437" s="270" t="s">
        <v>26817</v>
      </c>
      <c r="I6437" s="271" t="s">
        <v>12490</v>
      </c>
      <c r="J6437" s="272" t="s">
        <v>4323</v>
      </c>
      <c r="K6437" s="272" t="s">
        <v>4323</v>
      </c>
    </row>
    <row r="6438" spans="1:11" ht="12.75" x14ac:dyDescent="0.2">
      <c r="A6438" s="269">
        <v>38843</v>
      </c>
      <c r="B6438" s="270" t="s">
        <v>26818</v>
      </c>
      <c r="C6438" s="271" t="s">
        <v>12490</v>
      </c>
      <c r="D6438" s="272" t="s">
        <v>8451</v>
      </c>
      <c r="F6438" s="266"/>
      <c r="G6438" s="273">
        <v>38843</v>
      </c>
      <c r="H6438" s="270" t="s">
        <v>26818</v>
      </c>
      <c r="I6438" s="271" t="s">
        <v>12490</v>
      </c>
      <c r="J6438" s="272" t="s">
        <v>8451</v>
      </c>
      <c r="K6438" s="272" t="s">
        <v>8451</v>
      </c>
    </row>
    <row r="6439" spans="1:11" ht="25.5" x14ac:dyDescent="0.2">
      <c r="A6439" s="269">
        <v>13761</v>
      </c>
      <c r="B6439" s="270" t="s">
        <v>26819</v>
      </c>
      <c r="C6439" s="271" t="s">
        <v>12490</v>
      </c>
      <c r="D6439" s="272" t="s">
        <v>26820</v>
      </c>
      <c r="F6439" s="266"/>
      <c r="G6439" s="273">
        <v>13761</v>
      </c>
      <c r="H6439" s="270" t="s">
        <v>26819</v>
      </c>
      <c r="I6439" s="271" t="s">
        <v>12490</v>
      </c>
      <c r="J6439" s="272" t="s">
        <v>26820</v>
      </c>
      <c r="K6439" s="272" t="s">
        <v>26820</v>
      </c>
    </row>
    <row r="6440" spans="1:11" ht="25.5" x14ac:dyDescent="0.2">
      <c r="A6440" s="269">
        <v>12888</v>
      </c>
      <c r="B6440" s="270" t="s">
        <v>26821</v>
      </c>
      <c r="C6440" s="271" t="s">
        <v>12566</v>
      </c>
      <c r="D6440" s="272" t="s">
        <v>14718</v>
      </c>
      <c r="F6440" s="266"/>
      <c r="G6440" s="273">
        <v>12888</v>
      </c>
      <c r="H6440" s="270" t="s">
        <v>26821</v>
      </c>
      <c r="I6440" s="271" t="s">
        <v>12566</v>
      </c>
      <c r="J6440" s="272" t="s">
        <v>14718</v>
      </c>
      <c r="K6440" s="272" t="s">
        <v>14718</v>
      </c>
    </row>
    <row r="6441" spans="1:11" ht="12.75" x14ac:dyDescent="0.2">
      <c r="A6441" s="269">
        <v>12889</v>
      </c>
      <c r="B6441" s="270" t="s">
        <v>26822</v>
      </c>
      <c r="C6441" s="271" t="s">
        <v>12566</v>
      </c>
      <c r="D6441" s="272" t="s">
        <v>14719</v>
      </c>
      <c r="F6441" s="266"/>
      <c r="G6441" s="273">
        <v>12889</v>
      </c>
      <c r="H6441" s="270" t="s">
        <v>26822</v>
      </c>
      <c r="I6441" s="271" t="s">
        <v>12566</v>
      </c>
      <c r="J6441" s="272" t="s">
        <v>14719</v>
      </c>
      <c r="K6441" s="272" t="s">
        <v>14719</v>
      </c>
    </row>
    <row r="6442" spans="1:11" ht="25.5" x14ac:dyDescent="0.2">
      <c r="A6442" s="269">
        <v>4814</v>
      </c>
      <c r="B6442" s="270" t="s">
        <v>26823</v>
      </c>
      <c r="C6442" s="271" t="s">
        <v>12490</v>
      </c>
      <c r="D6442" s="272" t="s">
        <v>23922</v>
      </c>
      <c r="F6442" s="266"/>
      <c r="G6442" s="273">
        <v>4814</v>
      </c>
      <c r="H6442" s="270" t="s">
        <v>26823</v>
      </c>
      <c r="I6442" s="271" t="s">
        <v>12490</v>
      </c>
      <c r="J6442" s="272" t="s">
        <v>23922</v>
      </c>
      <c r="K6442" s="272" t="s">
        <v>23922</v>
      </c>
    </row>
    <row r="6443" spans="1:11" ht="12.75" x14ac:dyDescent="0.2">
      <c r="A6443" s="269">
        <v>25967</v>
      </c>
      <c r="B6443" s="270" t="s">
        <v>26824</v>
      </c>
      <c r="C6443" s="271" t="s">
        <v>12490</v>
      </c>
      <c r="D6443" s="272" t="s">
        <v>26825</v>
      </c>
      <c r="F6443" s="266"/>
      <c r="G6443" s="273">
        <v>25967</v>
      </c>
      <c r="H6443" s="270" t="s">
        <v>26824</v>
      </c>
      <c r="I6443" s="271" t="s">
        <v>12490</v>
      </c>
      <c r="J6443" s="272" t="s">
        <v>26825</v>
      </c>
      <c r="K6443" s="272" t="s">
        <v>26825</v>
      </c>
    </row>
    <row r="6444" spans="1:11" ht="12.75" x14ac:dyDescent="0.2">
      <c r="A6444" s="269">
        <v>6122</v>
      </c>
      <c r="B6444" s="270" t="s">
        <v>26826</v>
      </c>
      <c r="C6444" s="271" t="s">
        <v>12488</v>
      </c>
      <c r="D6444" s="272" t="s">
        <v>12567</v>
      </c>
      <c r="F6444" s="266"/>
      <c r="G6444" s="273">
        <v>6122</v>
      </c>
      <c r="H6444" s="270" t="s">
        <v>26826</v>
      </c>
      <c r="I6444" s="271" t="s">
        <v>12488</v>
      </c>
      <c r="J6444" s="272" t="s">
        <v>12567</v>
      </c>
      <c r="K6444" s="272" t="s">
        <v>12664</v>
      </c>
    </row>
    <row r="6445" spans="1:11" ht="12.75" x14ac:dyDescent="0.2">
      <c r="A6445" s="269">
        <v>40810</v>
      </c>
      <c r="B6445" s="270" t="s">
        <v>26827</v>
      </c>
      <c r="C6445" s="271" t="s">
        <v>12529</v>
      </c>
      <c r="D6445" s="272" t="s">
        <v>12568</v>
      </c>
      <c r="F6445" s="266"/>
      <c r="G6445" s="273">
        <v>40810</v>
      </c>
      <c r="H6445" s="270" t="s">
        <v>26827</v>
      </c>
      <c r="I6445" s="271" t="s">
        <v>12529</v>
      </c>
      <c r="J6445" s="272" t="s">
        <v>12568</v>
      </c>
      <c r="K6445" s="272" t="s">
        <v>26828</v>
      </c>
    </row>
    <row r="6446" spans="1:11" ht="12.75" x14ac:dyDescent="0.2">
      <c r="A6446" s="269">
        <v>21100</v>
      </c>
      <c r="B6446" s="270" t="s">
        <v>26829</v>
      </c>
      <c r="C6446" s="271" t="s">
        <v>12490</v>
      </c>
      <c r="D6446" s="272" t="s">
        <v>26830</v>
      </c>
      <c r="F6446" s="266"/>
      <c r="G6446" s="273">
        <v>21100</v>
      </c>
      <c r="H6446" s="270" t="s">
        <v>26829</v>
      </c>
      <c r="I6446" s="271" t="s">
        <v>12490</v>
      </c>
      <c r="J6446" s="272" t="s">
        <v>26830</v>
      </c>
      <c r="K6446" s="272" t="s">
        <v>26830</v>
      </c>
    </row>
    <row r="6447" spans="1:11" ht="25.5" x14ac:dyDescent="0.2">
      <c r="A6447" s="269">
        <v>11816</v>
      </c>
      <c r="B6447" s="270" t="s">
        <v>26831</v>
      </c>
      <c r="C6447" s="271" t="s">
        <v>12490</v>
      </c>
      <c r="D6447" s="272" t="s">
        <v>26832</v>
      </c>
      <c r="F6447" s="266"/>
      <c r="G6447" s="273">
        <v>11816</v>
      </c>
      <c r="H6447" s="270" t="s">
        <v>26831</v>
      </c>
      <c r="I6447" s="271" t="s">
        <v>12490</v>
      </c>
      <c r="J6447" s="272" t="s">
        <v>26832</v>
      </c>
      <c r="K6447" s="272" t="s">
        <v>26832</v>
      </c>
    </row>
    <row r="6448" spans="1:11" ht="25.5" x14ac:dyDescent="0.2">
      <c r="A6448" s="269">
        <v>11814</v>
      </c>
      <c r="B6448" s="270" t="s">
        <v>26833</v>
      </c>
      <c r="C6448" s="271" t="s">
        <v>12490</v>
      </c>
      <c r="D6448" s="272" t="s">
        <v>26834</v>
      </c>
      <c r="F6448" s="266"/>
      <c r="G6448" s="273">
        <v>11814</v>
      </c>
      <c r="H6448" s="270" t="s">
        <v>26833</v>
      </c>
      <c r="I6448" s="271" t="s">
        <v>12490</v>
      </c>
      <c r="J6448" s="272" t="s">
        <v>26834</v>
      </c>
      <c r="K6448" s="272" t="s">
        <v>26834</v>
      </c>
    </row>
    <row r="6449" spans="1:11" ht="25.5" x14ac:dyDescent="0.2">
      <c r="A6449" s="269">
        <v>14186</v>
      </c>
      <c r="B6449" s="270" t="s">
        <v>26835</v>
      </c>
      <c r="C6449" s="271" t="s">
        <v>12490</v>
      </c>
      <c r="D6449" s="272" t="s">
        <v>26836</v>
      </c>
      <c r="F6449" s="266"/>
      <c r="G6449" s="273">
        <v>14186</v>
      </c>
      <c r="H6449" s="270" t="s">
        <v>26835</v>
      </c>
      <c r="I6449" s="271" t="s">
        <v>12490</v>
      </c>
      <c r="J6449" s="272" t="s">
        <v>26836</v>
      </c>
      <c r="K6449" s="272" t="s">
        <v>26836</v>
      </c>
    </row>
    <row r="6450" spans="1:11" ht="25.5" x14ac:dyDescent="0.2">
      <c r="A6450" s="269">
        <v>14185</v>
      </c>
      <c r="B6450" s="270" t="s">
        <v>26837</v>
      </c>
      <c r="C6450" s="271" t="s">
        <v>12490</v>
      </c>
      <c r="D6450" s="272" t="s">
        <v>26838</v>
      </c>
      <c r="F6450" s="266"/>
      <c r="G6450" s="273">
        <v>14185</v>
      </c>
      <c r="H6450" s="270" t="s">
        <v>26837</v>
      </c>
      <c r="I6450" s="271" t="s">
        <v>12490</v>
      </c>
      <c r="J6450" s="272" t="s">
        <v>26838</v>
      </c>
      <c r="K6450" s="272" t="s">
        <v>26838</v>
      </c>
    </row>
    <row r="6451" spans="1:11" ht="25.5" x14ac:dyDescent="0.2">
      <c r="A6451" s="269">
        <v>11811</v>
      </c>
      <c r="B6451" s="270" t="s">
        <v>26839</v>
      </c>
      <c r="C6451" s="271" t="s">
        <v>12490</v>
      </c>
      <c r="D6451" s="272" t="s">
        <v>26840</v>
      </c>
      <c r="F6451" s="266"/>
      <c r="G6451" s="273">
        <v>11811</v>
      </c>
      <c r="H6451" s="270" t="s">
        <v>26839</v>
      </c>
      <c r="I6451" s="271" t="s">
        <v>12490</v>
      </c>
      <c r="J6451" s="272" t="s">
        <v>26840</v>
      </c>
      <c r="K6451" s="272" t="s">
        <v>26840</v>
      </c>
    </row>
    <row r="6452" spans="1:11" ht="12.75" x14ac:dyDescent="0.2">
      <c r="A6452" s="269">
        <v>26038</v>
      </c>
      <c r="B6452" s="270" t="s">
        <v>26841</v>
      </c>
      <c r="C6452" s="271" t="s">
        <v>12490</v>
      </c>
      <c r="D6452" s="272" t="s">
        <v>12569</v>
      </c>
      <c r="F6452" s="266"/>
      <c r="G6452" s="273">
        <v>26038</v>
      </c>
      <c r="H6452" s="270" t="s">
        <v>26841</v>
      </c>
      <c r="I6452" s="271" t="s">
        <v>12490</v>
      </c>
      <c r="J6452" s="272" t="s">
        <v>12569</v>
      </c>
      <c r="K6452" s="272" t="s">
        <v>12569</v>
      </c>
    </row>
    <row r="6453" spans="1:11" ht="12.75" x14ac:dyDescent="0.2">
      <c r="A6453" s="269">
        <v>34482</v>
      </c>
      <c r="B6453" s="270" t="s">
        <v>26842</v>
      </c>
      <c r="C6453" s="271" t="s">
        <v>12490</v>
      </c>
      <c r="D6453" s="272" t="s">
        <v>12570</v>
      </c>
      <c r="F6453" s="266"/>
      <c r="G6453" s="273">
        <v>34482</v>
      </c>
      <c r="H6453" s="270" t="s">
        <v>26842</v>
      </c>
      <c r="I6453" s="271" t="s">
        <v>12490</v>
      </c>
      <c r="J6453" s="272" t="s">
        <v>12570</v>
      </c>
      <c r="K6453" s="272" t="s">
        <v>12570</v>
      </c>
    </row>
    <row r="6454" spans="1:11" ht="12.75" x14ac:dyDescent="0.2">
      <c r="A6454" s="269">
        <v>34469</v>
      </c>
      <c r="B6454" s="270" t="s">
        <v>26843</v>
      </c>
      <c r="C6454" s="271" t="s">
        <v>12490</v>
      </c>
      <c r="D6454" s="272" t="s">
        <v>12571</v>
      </c>
      <c r="F6454" s="266"/>
      <c r="G6454" s="273">
        <v>34469</v>
      </c>
      <c r="H6454" s="270" t="s">
        <v>26843</v>
      </c>
      <c r="I6454" s="271" t="s">
        <v>12490</v>
      </c>
      <c r="J6454" s="272" t="s">
        <v>12571</v>
      </c>
      <c r="K6454" s="272" t="s">
        <v>12571</v>
      </c>
    </row>
    <row r="6455" spans="1:11" ht="12.75" x14ac:dyDescent="0.2">
      <c r="A6455" s="269">
        <v>34472</v>
      </c>
      <c r="B6455" s="270" t="s">
        <v>26844</v>
      </c>
      <c r="C6455" s="271" t="s">
        <v>12490</v>
      </c>
      <c r="D6455" s="272" t="s">
        <v>12572</v>
      </c>
      <c r="F6455" s="266"/>
      <c r="G6455" s="273">
        <v>34472</v>
      </c>
      <c r="H6455" s="270" t="s">
        <v>26844</v>
      </c>
      <c r="I6455" s="271" t="s">
        <v>12490</v>
      </c>
      <c r="J6455" s="272" t="s">
        <v>12572</v>
      </c>
      <c r="K6455" s="272" t="s">
        <v>12572</v>
      </c>
    </row>
    <row r="6456" spans="1:11" ht="12.75" x14ac:dyDescent="0.2">
      <c r="A6456" s="269">
        <v>34476</v>
      </c>
      <c r="B6456" s="270" t="s">
        <v>26845</v>
      </c>
      <c r="C6456" s="271" t="s">
        <v>12490</v>
      </c>
      <c r="D6456" s="272" t="s">
        <v>12573</v>
      </c>
      <c r="F6456" s="266"/>
      <c r="G6456" s="273">
        <v>34476</v>
      </c>
      <c r="H6456" s="270" t="s">
        <v>26845</v>
      </c>
      <c r="I6456" s="271" t="s">
        <v>12490</v>
      </c>
      <c r="J6456" s="272" t="s">
        <v>12573</v>
      </c>
      <c r="K6456" s="272" t="s">
        <v>12573</v>
      </c>
    </row>
    <row r="6457" spans="1:11" ht="12.75" x14ac:dyDescent="0.2">
      <c r="A6457" s="269">
        <v>34477</v>
      </c>
      <c r="B6457" s="270" t="s">
        <v>26846</v>
      </c>
      <c r="C6457" s="271" t="s">
        <v>12490</v>
      </c>
      <c r="D6457" s="272" t="s">
        <v>12574</v>
      </c>
      <c r="F6457" s="266"/>
      <c r="G6457" s="273">
        <v>34477</v>
      </c>
      <c r="H6457" s="270" t="s">
        <v>26846</v>
      </c>
      <c r="I6457" s="271" t="s">
        <v>12490</v>
      </c>
      <c r="J6457" s="272" t="s">
        <v>12574</v>
      </c>
      <c r="K6457" s="272" t="s">
        <v>12574</v>
      </c>
    </row>
    <row r="6458" spans="1:11" ht="12.75" x14ac:dyDescent="0.2">
      <c r="A6458" s="269">
        <v>39847</v>
      </c>
      <c r="B6458" s="270" t="s">
        <v>26847</v>
      </c>
      <c r="C6458" s="271" t="s">
        <v>12490</v>
      </c>
      <c r="D6458" s="272" t="s">
        <v>26848</v>
      </c>
      <c r="F6458" s="266"/>
      <c r="G6458" s="273">
        <v>39847</v>
      </c>
      <c r="H6458" s="270" t="s">
        <v>26847</v>
      </c>
      <c r="I6458" s="271" t="s">
        <v>12490</v>
      </c>
      <c r="J6458" s="272" t="s">
        <v>26848</v>
      </c>
      <c r="K6458" s="272" t="s">
        <v>26848</v>
      </c>
    </row>
    <row r="6459" spans="1:11" ht="12.75" x14ac:dyDescent="0.2">
      <c r="A6459" s="269">
        <v>39844</v>
      </c>
      <c r="B6459" s="270" t="s">
        <v>26849</v>
      </c>
      <c r="C6459" s="271" t="s">
        <v>12490</v>
      </c>
      <c r="D6459" s="272" t="s">
        <v>26850</v>
      </c>
      <c r="F6459" s="266"/>
      <c r="G6459" s="273">
        <v>39844</v>
      </c>
      <c r="H6459" s="270" t="s">
        <v>26849</v>
      </c>
      <c r="I6459" s="271" t="s">
        <v>12490</v>
      </c>
      <c r="J6459" s="272" t="s">
        <v>26850</v>
      </c>
      <c r="K6459" s="272" t="s">
        <v>26850</v>
      </c>
    </row>
    <row r="6460" spans="1:11" ht="12.75" x14ac:dyDescent="0.2">
      <c r="A6460" s="269">
        <v>39845</v>
      </c>
      <c r="B6460" s="270" t="s">
        <v>26851</v>
      </c>
      <c r="C6460" s="271" t="s">
        <v>12490</v>
      </c>
      <c r="D6460" s="272" t="s">
        <v>26852</v>
      </c>
      <c r="F6460" s="266"/>
      <c r="G6460" s="273">
        <v>39845</v>
      </c>
      <c r="H6460" s="270" t="s">
        <v>26851</v>
      </c>
      <c r="I6460" s="271" t="s">
        <v>12490</v>
      </c>
      <c r="J6460" s="272" t="s">
        <v>26852</v>
      </c>
      <c r="K6460" s="272" t="s">
        <v>26852</v>
      </c>
    </row>
    <row r="6461" spans="1:11" ht="12.75" x14ac:dyDescent="0.2">
      <c r="A6461" s="269">
        <v>39846</v>
      </c>
      <c r="B6461" s="270" t="s">
        <v>26853</v>
      </c>
      <c r="C6461" s="271" t="s">
        <v>12490</v>
      </c>
      <c r="D6461" s="272" t="s">
        <v>26854</v>
      </c>
      <c r="F6461" s="266"/>
      <c r="G6461" s="273">
        <v>39846</v>
      </c>
      <c r="H6461" s="270" t="s">
        <v>26853</v>
      </c>
      <c r="I6461" s="271" t="s">
        <v>12490</v>
      </c>
      <c r="J6461" s="272" t="s">
        <v>26854</v>
      </c>
      <c r="K6461" s="272" t="s">
        <v>26854</v>
      </c>
    </row>
    <row r="6462" spans="1:11" ht="12.75" x14ac:dyDescent="0.2">
      <c r="A6462" s="269">
        <v>39838</v>
      </c>
      <c r="B6462" s="270" t="s">
        <v>26855</v>
      </c>
      <c r="C6462" s="271" t="s">
        <v>12490</v>
      </c>
      <c r="D6462" s="272" t="s">
        <v>26856</v>
      </c>
      <c r="F6462" s="266"/>
      <c r="G6462" s="273">
        <v>39838</v>
      </c>
      <c r="H6462" s="270" t="s">
        <v>26855</v>
      </c>
      <c r="I6462" s="271" t="s">
        <v>12490</v>
      </c>
      <c r="J6462" s="272" t="s">
        <v>26856</v>
      </c>
      <c r="K6462" s="272" t="s">
        <v>26856</v>
      </c>
    </row>
    <row r="6463" spans="1:11" ht="12.75" x14ac:dyDescent="0.2">
      <c r="A6463" s="269">
        <v>39839</v>
      </c>
      <c r="B6463" s="270" t="s">
        <v>26857</v>
      </c>
      <c r="C6463" s="271" t="s">
        <v>12490</v>
      </c>
      <c r="D6463" s="272" t="s">
        <v>26858</v>
      </c>
      <c r="F6463" s="266"/>
      <c r="G6463" s="273">
        <v>39839</v>
      </c>
      <c r="H6463" s="270" t="s">
        <v>26857</v>
      </c>
      <c r="I6463" s="271" t="s">
        <v>12490</v>
      </c>
      <c r="J6463" s="272" t="s">
        <v>26858</v>
      </c>
      <c r="K6463" s="272" t="s">
        <v>26858</v>
      </c>
    </row>
    <row r="6464" spans="1:11" ht="12.75" x14ac:dyDescent="0.2">
      <c r="A6464" s="269">
        <v>39840</v>
      </c>
      <c r="B6464" s="270" t="s">
        <v>26859</v>
      </c>
      <c r="C6464" s="271" t="s">
        <v>12490</v>
      </c>
      <c r="D6464" s="272" t="s">
        <v>26860</v>
      </c>
      <c r="F6464" s="266"/>
      <c r="G6464" s="273">
        <v>39840</v>
      </c>
      <c r="H6464" s="270" t="s">
        <v>26859</v>
      </c>
      <c r="I6464" s="271" t="s">
        <v>12490</v>
      </c>
      <c r="J6464" s="272" t="s">
        <v>26860</v>
      </c>
      <c r="K6464" s="272" t="s">
        <v>26860</v>
      </c>
    </row>
    <row r="6465" spans="1:11" ht="12.75" x14ac:dyDescent="0.2">
      <c r="A6465" s="269">
        <v>39841</v>
      </c>
      <c r="B6465" s="270" t="s">
        <v>26861</v>
      </c>
      <c r="C6465" s="271" t="s">
        <v>12490</v>
      </c>
      <c r="D6465" s="272" t="s">
        <v>26862</v>
      </c>
      <c r="F6465" s="266"/>
      <c r="G6465" s="273">
        <v>39841</v>
      </c>
      <c r="H6465" s="270" t="s">
        <v>26861</v>
      </c>
      <c r="I6465" s="271" t="s">
        <v>12490</v>
      </c>
      <c r="J6465" s="272" t="s">
        <v>26862</v>
      </c>
      <c r="K6465" s="272" t="s">
        <v>26862</v>
      </c>
    </row>
    <row r="6466" spans="1:11" ht="12.75" x14ac:dyDescent="0.2">
      <c r="A6466" s="269">
        <v>39842</v>
      </c>
      <c r="B6466" s="270" t="s">
        <v>26863</v>
      </c>
      <c r="C6466" s="271" t="s">
        <v>12490</v>
      </c>
      <c r="D6466" s="272" t="s">
        <v>26864</v>
      </c>
      <c r="F6466" s="266"/>
      <c r="G6466" s="273">
        <v>39842</v>
      </c>
      <c r="H6466" s="270" t="s">
        <v>26863</v>
      </c>
      <c r="I6466" s="271" t="s">
        <v>12490</v>
      </c>
      <c r="J6466" s="272" t="s">
        <v>26864</v>
      </c>
      <c r="K6466" s="272" t="s">
        <v>26864</v>
      </c>
    </row>
    <row r="6467" spans="1:11" ht="12.75" x14ac:dyDescent="0.2">
      <c r="A6467" s="269">
        <v>39843</v>
      </c>
      <c r="B6467" s="270" t="s">
        <v>26865</v>
      </c>
      <c r="C6467" s="271" t="s">
        <v>12490</v>
      </c>
      <c r="D6467" s="272" t="s">
        <v>26866</v>
      </c>
      <c r="F6467" s="266"/>
      <c r="G6467" s="273">
        <v>39843</v>
      </c>
      <c r="H6467" s="270" t="s">
        <v>26865</v>
      </c>
      <c r="I6467" s="271" t="s">
        <v>12490</v>
      </c>
      <c r="J6467" s="272" t="s">
        <v>26866</v>
      </c>
      <c r="K6467" s="272" t="s">
        <v>26866</v>
      </c>
    </row>
    <row r="6468" spans="1:11" ht="12.75" x14ac:dyDescent="0.2">
      <c r="A6468" s="269">
        <v>39580</v>
      </c>
      <c r="B6468" s="270" t="s">
        <v>26867</v>
      </c>
      <c r="C6468" s="271" t="s">
        <v>12490</v>
      </c>
      <c r="D6468" s="272" t="s">
        <v>26868</v>
      </c>
      <c r="F6468" s="266"/>
      <c r="G6468" s="273">
        <v>39580</v>
      </c>
      <c r="H6468" s="270" t="s">
        <v>26867</v>
      </c>
      <c r="I6468" s="271" t="s">
        <v>12490</v>
      </c>
      <c r="J6468" s="272" t="s">
        <v>26868</v>
      </c>
      <c r="K6468" s="272" t="s">
        <v>26868</v>
      </c>
    </row>
    <row r="6469" spans="1:11" ht="12.75" x14ac:dyDescent="0.2">
      <c r="A6469" s="269">
        <v>39577</v>
      </c>
      <c r="B6469" s="270" t="s">
        <v>26869</v>
      </c>
      <c r="C6469" s="271" t="s">
        <v>12490</v>
      </c>
      <c r="D6469" s="272" t="s">
        <v>26870</v>
      </c>
      <c r="F6469" s="266"/>
      <c r="G6469" s="273">
        <v>39577</v>
      </c>
      <c r="H6469" s="270" t="s">
        <v>26869</v>
      </c>
      <c r="I6469" s="271" t="s">
        <v>12490</v>
      </c>
      <c r="J6469" s="272" t="s">
        <v>26870</v>
      </c>
      <c r="K6469" s="272" t="s">
        <v>26870</v>
      </c>
    </row>
    <row r="6470" spans="1:11" ht="12.75" x14ac:dyDescent="0.2">
      <c r="A6470" s="269">
        <v>39578</v>
      </c>
      <c r="B6470" s="270" t="s">
        <v>26871</v>
      </c>
      <c r="C6470" s="271" t="s">
        <v>12490</v>
      </c>
      <c r="D6470" s="272" t="s">
        <v>26872</v>
      </c>
      <c r="F6470" s="266"/>
      <c r="G6470" s="273">
        <v>39578</v>
      </c>
      <c r="H6470" s="270" t="s">
        <v>26871</v>
      </c>
      <c r="I6470" s="271" t="s">
        <v>12490</v>
      </c>
      <c r="J6470" s="272" t="s">
        <v>26872</v>
      </c>
      <c r="K6470" s="272" t="s">
        <v>26872</v>
      </c>
    </row>
    <row r="6471" spans="1:11" ht="12.75" x14ac:dyDescent="0.2">
      <c r="A6471" s="269">
        <v>39579</v>
      </c>
      <c r="B6471" s="270" t="s">
        <v>26873</v>
      </c>
      <c r="C6471" s="271" t="s">
        <v>12490</v>
      </c>
      <c r="D6471" s="272" t="s">
        <v>26874</v>
      </c>
      <c r="F6471" s="266"/>
      <c r="G6471" s="273">
        <v>39579</v>
      </c>
      <c r="H6471" s="270" t="s">
        <v>26873</v>
      </c>
      <c r="I6471" s="271" t="s">
        <v>12490</v>
      </c>
      <c r="J6471" s="272" t="s">
        <v>26874</v>
      </c>
      <c r="K6471" s="272" t="s">
        <v>26874</v>
      </c>
    </row>
    <row r="6472" spans="1:11" ht="12.75" x14ac:dyDescent="0.2">
      <c r="A6472" s="269">
        <v>39557</v>
      </c>
      <c r="B6472" s="270" t="s">
        <v>26875</v>
      </c>
      <c r="C6472" s="271" t="s">
        <v>12490</v>
      </c>
      <c r="D6472" s="272" t="s">
        <v>26876</v>
      </c>
      <c r="F6472" s="266"/>
      <c r="G6472" s="273">
        <v>39557</v>
      </c>
      <c r="H6472" s="270" t="s">
        <v>26875</v>
      </c>
      <c r="I6472" s="271" t="s">
        <v>12490</v>
      </c>
      <c r="J6472" s="272" t="s">
        <v>26876</v>
      </c>
      <c r="K6472" s="272" t="s">
        <v>26876</v>
      </c>
    </row>
    <row r="6473" spans="1:11" ht="12.75" x14ac:dyDescent="0.2">
      <c r="A6473" s="269">
        <v>39558</v>
      </c>
      <c r="B6473" s="270" t="s">
        <v>26877</v>
      </c>
      <c r="C6473" s="271" t="s">
        <v>12490</v>
      </c>
      <c r="D6473" s="272" t="s">
        <v>26878</v>
      </c>
      <c r="F6473" s="266"/>
      <c r="G6473" s="273">
        <v>39558</v>
      </c>
      <c r="H6473" s="270" t="s">
        <v>26877</v>
      </c>
      <c r="I6473" s="271" t="s">
        <v>12490</v>
      </c>
      <c r="J6473" s="272" t="s">
        <v>26878</v>
      </c>
      <c r="K6473" s="272" t="s">
        <v>26878</v>
      </c>
    </row>
    <row r="6474" spans="1:11" ht="12.75" x14ac:dyDescent="0.2">
      <c r="A6474" s="269">
        <v>39559</v>
      </c>
      <c r="B6474" s="270" t="s">
        <v>26879</v>
      </c>
      <c r="C6474" s="271" t="s">
        <v>12490</v>
      </c>
      <c r="D6474" s="272" t="s">
        <v>26880</v>
      </c>
      <c r="F6474" s="266"/>
      <c r="G6474" s="273">
        <v>39559</v>
      </c>
      <c r="H6474" s="270" t="s">
        <v>26879</v>
      </c>
      <c r="I6474" s="271" t="s">
        <v>12490</v>
      </c>
      <c r="J6474" s="272" t="s">
        <v>26880</v>
      </c>
      <c r="K6474" s="272" t="s">
        <v>26880</v>
      </c>
    </row>
    <row r="6475" spans="1:11" ht="12.75" x14ac:dyDescent="0.2">
      <c r="A6475" s="269">
        <v>39560</v>
      </c>
      <c r="B6475" s="270" t="s">
        <v>26881</v>
      </c>
      <c r="C6475" s="271" t="s">
        <v>12490</v>
      </c>
      <c r="D6475" s="272" t="s">
        <v>26882</v>
      </c>
      <c r="F6475" s="266"/>
      <c r="G6475" s="273">
        <v>39560</v>
      </c>
      <c r="H6475" s="270" t="s">
        <v>26881</v>
      </c>
      <c r="I6475" s="271" t="s">
        <v>12490</v>
      </c>
      <c r="J6475" s="272" t="s">
        <v>26882</v>
      </c>
      <c r="K6475" s="272" t="s">
        <v>26882</v>
      </c>
    </row>
    <row r="6476" spans="1:11" ht="12.75" x14ac:dyDescent="0.2">
      <c r="A6476" s="269">
        <v>39561</v>
      </c>
      <c r="B6476" s="270" t="s">
        <v>26883</v>
      </c>
      <c r="C6476" s="271" t="s">
        <v>12490</v>
      </c>
      <c r="D6476" s="272" t="s">
        <v>26884</v>
      </c>
      <c r="F6476" s="266"/>
      <c r="G6476" s="273">
        <v>39561</v>
      </c>
      <c r="H6476" s="270" t="s">
        <v>26883</v>
      </c>
      <c r="I6476" s="271" t="s">
        <v>12490</v>
      </c>
      <c r="J6476" s="272" t="s">
        <v>26884</v>
      </c>
      <c r="K6476" s="272" t="s">
        <v>26884</v>
      </c>
    </row>
    <row r="6477" spans="1:11" ht="12.75" x14ac:dyDescent="0.2">
      <c r="A6477" s="269">
        <v>39556</v>
      </c>
      <c r="B6477" s="270" t="s">
        <v>26885</v>
      </c>
      <c r="C6477" s="271" t="s">
        <v>12490</v>
      </c>
      <c r="D6477" s="272" t="s">
        <v>26886</v>
      </c>
      <c r="F6477" s="266"/>
      <c r="G6477" s="273">
        <v>39556</v>
      </c>
      <c r="H6477" s="270" t="s">
        <v>26885</v>
      </c>
      <c r="I6477" s="271" t="s">
        <v>12490</v>
      </c>
      <c r="J6477" s="272" t="s">
        <v>26886</v>
      </c>
      <c r="K6477" s="272" t="s">
        <v>26886</v>
      </c>
    </row>
    <row r="6478" spans="1:11" ht="12.75" x14ac:dyDescent="0.2">
      <c r="A6478" s="269">
        <v>39555</v>
      </c>
      <c r="B6478" s="270" t="s">
        <v>26887</v>
      </c>
      <c r="C6478" s="271" t="s">
        <v>12490</v>
      </c>
      <c r="D6478" s="272" t="s">
        <v>26888</v>
      </c>
      <c r="F6478" s="266"/>
      <c r="G6478" s="273">
        <v>39555</v>
      </c>
      <c r="H6478" s="270" t="s">
        <v>26887</v>
      </c>
      <c r="I6478" s="271" t="s">
        <v>12490</v>
      </c>
      <c r="J6478" s="272" t="s">
        <v>26888</v>
      </c>
      <c r="K6478" s="272" t="s">
        <v>26888</v>
      </c>
    </row>
    <row r="6479" spans="1:11" ht="12.75" x14ac:dyDescent="0.2">
      <c r="A6479" s="269">
        <v>39548</v>
      </c>
      <c r="B6479" s="270" t="s">
        <v>26889</v>
      </c>
      <c r="C6479" s="271" t="s">
        <v>12490</v>
      </c>
      <c r="D6479" s="272" t="s">
        <v>26890</v>
      </c>
      <c r="F6479" s="266"/>
      <c r="G6479" s="273">
        <v>39548</v>
      </c>
      <c r="H6479" s="270" t="s">
        <v>26889</v>
      </c>
      <c r="I6479" s="271" t="s">
        <v>12490</v>
      </c>
      <c r="J6479" s="272" t="s">
        <v>26890</v>
      </c>
      <c r="K6479" s="272" t="s">
        <v>26890</v>
      </c>
    </row>
    <row r="6480" spans="1:11" ht="12.75" x14ac:dyDescent="0.2">
      <c r="A6480" s="269">
        <v>39554</v>
      </c>
      <c r="B6480" s="270" t="s">
        <v>26891</v>
      </c>
      <c r="C6480" s="271" t="s">
        <v>12490</v>
      </c>
      <c r="D6480" s="272" t="s">
        <v>26892</v>
      </c>
      <c r="F6480" s="266"/>
      <c r="G6480" s="273">
        <v>39554</v>
      </c>
      <c r="H6480" s="270" t="s">
        <v>26891</v>
      </c>
      <c r="I6480" s="271" t="s">
        <v>12490</v>
      </c>
      <c r="J6480" s="272" t="s">
        <v>26892</v>
      </c>
      <c r="K6480" s="272" t="s">
        <v>26892</v>
      </c>
    </row>
    <row r="6481" spans="1:11" ht="12.75" x14ac:dyDescent="0.2">
      <c r="A6481" s="269">
        <v>39550</v>
      </c>
      <c r="B6481" s="270" t="s">
        <v>26893</v>
      </c>
      <c r="C6481" s="271" t="s">
        <v>12490</v>
      </c>
      <c r="D6481" s="272" t="s">
        <v>26894</v>
      </c>
      <c r="F6481" s="266"/>
      <c r="G6481" s="273">
        <v>39550</v>
      </c>
      <c r="H6481" s="270" t="s">
        <v>26893</v>
      </c>
      <c r="I6481" s="271" t="s">
        <v>12490</v>
      </c>
      <c r="J6481" s="272" t="s">
        <v>26894</v>
      </c>
      <c r="K6481" s="272" t="s">
        <v>26894</v>
      </c>
    </row>
    <row r="6482" spans="1:11" ht="12.75" x14ac:dyDescent="0.2">
      <c r="A6482" s="269">
        <v>39551</v>
      </c>
      <c r="B6482" s="270" t="s">
        <v>26895</v>
      </c>
      <c r="C6482" s="271" t="s">
        <v>12490</v>
      </c>
      <c r="D6482" s="272" t="s">
        <v>26896</v>
      </c>
      <c r="F6482" s="266"/>
      <c r="G6482" s="273">
        <v>39551</v>
      </c>
      <c r="H6482" s="270" t="s">
        <v>26895</v>
      </c>
      <c r="I6482" s="271" t="s">
        <v>12490</v>
      </c>
      <c r="J6482" s="272" t="s">
        <v>26896</v>
      </c>
      <c r="K6482" s="272" t="s">
        <v>26896</v>
      </c>
    </row>
    <row r="6483" spans="1:11" ht="12.75" x14ac:dyDescent="0.2">
      <c r="A6483" s="269">
        <v>39826</v>
      </c>
      <c r="B6483" s="270" t="s">
        <v>26897</v>
      </c>
      <c r="C6483" s="271" t="s">
        <v>12490</v>
      </c>
      <c r="D6483" s="272" t="s">
        <v>26898</v>
      </c>
      <c r="F6483" s="266"/>
      <c r="G6483" s="273">
        <v>39826</v>
      </c>
      <c r="H6483" s="270" t="s">
        <v>26897</v>
      </c>
      <c r="I6483" s="271" t="s">
        <v>12490</v>
      </c>
      <c r="J6483" s="272" t="s">
        <v>26898</v>
      </c>
      <c r="K6483" s="272" t="s">
        <v>26898</v>
      </c>
    </row>
    <row r="6484" spans="1:11" ht="12.75" x14ac:dyDescent="0.2">
      <c r="A6484" s="269">
        <v>10700</v>
      </c>
      <c r="B6484" s="270" t="s">
        <v>26899</v>
      </c>
      <c r="C6484" s="271" t="s">
        <v>12490</v>
      </c>
      <c r="D6484" s="272" t="s">
        <v>26900</v>
      </c>
      <c r="F6484" s="266"/>
      <c r="G6484" s="273">
        <v>10700</v>
      </c>
      <c r="H6484" s="270" t="s">
        <v>26899</v>
      </c>
      <c r="I6484" s="271" t="s">
        <v>12490</v>
      </c>
      <c r="J6484" s="272" t="s">
        <v>26900</v>
      </c>
      <c r="K6484" s="272" t="s">
        <v>26900</v>
      </c>
    </row>
    <row r="6485" spans="1:11" ht="12.75" x14ac:dyDescent="0.2">
      <c r="A6485" s="269">
        <v>346</v>
      </c>
      <c r="B6485" s="270" t="s">
        <v>26901</v>
      </c>
      <c r="C6485" s="271" t="s">
        <v>12505</v>
      </c>
      <c r="D6485" s="272" t="s">
        <v>12937</v>
      </c>
      <c r="F6485" s="266"/>
      <c r="G6485" s="273">
        <v>346</v>
      </c>
      <c r="H6485" s="270" t="s">
        <v>26901</v>
      </c>
      <c r="I6485" s="271" t="s">
        <v>12505</v>
      </c>
      <c r="J6485" s="272" t="s">
        <v>12937</v>
      </c>
      <c r="K6485" s="272" t="s">
        <v>12937</v>
      </c>
    </row>
    <row r="6486" spans="1:11" ht="12.75" x14ac:dyDescent="0.2">
      <c r="A6486" s="269">
        <v>3312</v>
      </c>
      <c r="B6486" s="270" t="s">
        <v>26902</v>
      </c>
      <c r="C6486" s="271" t="s">
        <v>12505</v>
      </c>
      <c r="D6486" s="272" t="s">
        <v>9338</v>
      </c>
      <c r="F6486" s="266"/>
      <c r="G6486" s="273">
        <v>3312</v>
      </c>
      <c r="H6486" s="270" t="s">
        <v>26902</v>
      </c>
      <c r="I6486" s="271" t="s">
        <v>12505</v>
      </c>
      <c r="J6486" s="272" t="s">
        <v>9338</v>
      </c>
      <c r="K6486" s="272" t="s">
        <v>9338</v>
      </c>
    </row>
    <row r="6487" spans="1:11" ht="12.75" x14ac:dyDescent="0.2">
      <c r="A6487" s="269">
        <v>339</v>
      </c>
      <c r="B6487" s="270" t="s">
        <v>26903</v>
      </c>
      <c r="C6487" s="271" t="s">
        <v>12503</v>
      </c>
      <c r="D6487" s="272" t="s">
        <v>4948</v>
      </c>
      <c r="F6487" s="266"/>
      <c r="G6487" s="273">
        <v>339</v>
      </c>
      <c r="H6487" s="270" t="s">
        <v>26903</v>
      </c>
      <c r="I6487" s="271" t="s">
        <v>12503</v>
      </c>
      <c r="J6487" s="272" t="s">
        <v>4948</v>
      </c>
      <c r="K6487" s="272" t="s">
        <v>4948</v>
      </c>
    </row>
    <row r="6488" spans="1:11" ht="12.75" x14ac:dyDescent="0.2">
      <c r="A6488" s="269">
        <v>340</v>
      </c>
      <c r="B6488" s="270" t="s">
        <v>26904</v>
      </c>
      <c r="C6488" s="271" t="s">
        <v>12503</v>
      </c>
      <c r="D6488" s="272" t="s">
        <v>5526</v>
      </c>
      <c r="F6488" s="266"/>
      <c r="G6488" s="273">
        <v>340</v>
      </c>
      <c r="H6488" s="270" t="s">
        <v>26904</v>
      </c>
      <c r="I6488" s="271" t="s">
        <v>12503</v>
      </c>
      <c r="J6488" s="272" t="s">
        <v>5526</v>
      </c>
      <c r="K6488" s="272" t="s">
        <v>5526</v>
      </c>
    </row>
    <row r="6489" spans="1:11" ht="12.75" x14ac:dyDescent="0.2">
      <c r="A6489" s="269">
        <v>338</v>
      </c>
      <c r="B6489" s="270" t="s">
        <v>26905</v>
      </c>
      <c r="C6489" s="271" t="s">
        <v>12505</v>
      </c>
      <c r="D6489" s="272" t="s">
        <v>12585</v>
      </c>
      <c r="F6489" s="266"/>
      <c r="G6489" s="273">
        <v>338</v>
      </c>
      <c r="H6489" s="270" t="s">
        <v>26905</v>
      </c>
      <c r="I6489" s="271" t="s">
        <v>12505</v>
      </c>
      <c r="J6489" s="272" t="s">
        <v>12585</v>
      </c>
      <c r="K6489" s="272" t="s">
        <v>12585</v>
      </c>
    </row>
    <row r="6490" spans="1:11" ht="12.75" x14ac:dyDescent="0.2">
      <c r="A6490" s="269">
        <v>334</v>
      </c>
      <c r="B6490" s="270" t="s">
        <v>26906</v>
      </c>
      <c r="C6490" s="271" t="s">
        <v>12505</v>
      </c>
      <c r="D6490" s="272" t="s">
        <v>7548</v>
      </c>
      <c r="F6490" s="266"/>
      <c r="G6490" s="273">
        <v>334</v>
      </c>
      <c r="H6490" s="270" t="s">
        <v>26906</v>
      </c>
      <c r="I6490" s="271" t="s">
        <v>12505</v>
      </c>
      <c r="J6490" s="272" t="s">
        <v>7548</v>
      </c>
      <c r="K6490" s="272" t="s">
        <v>7548</v>
      </c>
    </row>
    <row r="6491" spans="1:11" ht="12.75" x14ac:dyDescent="0.2">
      <c r="A6491" s="269">
        <v>335</v>
      </c>
      <c r="B6491" s="270" t="s">
        <v>26907</v>
      </c>
      <c r="C6491" s="271" t="s">
        <v>12505</v>
      </c>
      <c r="D6491" s="272" t="s">
        <v>10327</v>
      </c>
      <c r="F6491" s="266"/>
      <c r="G6491" s="273">
        <v>335</v>
      </c>
      <c r="H6491" s="270" t="s">
        <v>26907</v>
      </c>
      <c r="I6491" s="271" t="s">
        <v>12505</v>
      </c>
      <c r="J6491" s="272" t="s">
        <v>10327</v>
      </c>
      <c r="K6491" s="272" t="s">
        <v>10327</v>
      </c>
    </row>
    <row r="6492" spans="1:11" ht="12.75" x14ac:dyDescent="0.2">
      <c r="A6492" s="269">
        <v>342</v>
      </c>
      <c r="B6492" s="270" t="s">
        <v>26908</v>
      </c>
      <c r="C6492" s="271" t="s">
        <v>12505</v>
      </c>
      <c r="D6492" s="272" t="s">
        <v>13616</v>
      </c>
      <c r="F6492" s="266"/>
      <c r="G6492" s="273">
        <v>342</v>
      </c>
      <c r="H6492" s="270" t="s">
        <v>26908</v>
      </c>
      <c r="I6492" s="271" t="s">
        <v>12505</v>
      </c>
      <c r="J6492" s="272" t="s">
        <v>13616</v>
      </c>
      <c r="K6492" s="272" t="s">
        <v>13616</v>
      </c>
    </row>
    <row r="6493" spans="1:11" ht="12.75" x14ac:dyDescent="0.2">
      <c r="A6493" s="269">
        <v>333</v>
      </c>
      <c r="B6493" s="270" t="s">
        <v>26909</v>
      </c>
      <c r="C6493" s="271" t="s">
        <v>12505</v>
      </c>
      <c r="D6493" s="272" t="s">
        <v>9106</v>
      </c>
      <c r="F6493" s="266"/>
      <c r="G6493" s="273">
        <v>333</v>
      </c>
      <c r="H6493" s="270" t="s">
        <v>26909</v>
      </c>
      <c r="I6493" s="271" t="s">
        <v>12505</v>
      </c>
      <c r="J6493" s="272" t="s">
        <v>9106</v>
      </c>
      <c r="K6493" s="272" t="s">
        <v>9106</v>
      </c>
    </row>
    <row r="6494" spans="1:11" ht="12.75" x14ac:dyDescent="0.2">
      <c r="A6494" s="269">
        <v>343</v>
      </c>
      <c r="B6494" s="270" t="s">
        <v>26910</v>
      </c>
      <c r="C6494" s="271" t="s">
        <v>12503</v>
      </c>
      <c r="D6494" s="272" t="s">
        <v>10839</v>
      </c>
      <c r="F6494" s="266"/>
      <c r="G6494" s="273">
        <v>343</v>
      </c>
      <c r="H6494" s="270" t="s">
        <v>26910</v>
      </c>
      <c r="I6494" s="271" t="s">
        <v>12503</v>
      </c>
      <c r="J6494" s="272" t="s">
        <v>10839</v>
      </c>
      <c r="K6494" s="272" t="s">
        <v>10839</v>
      </c>
    </row>
    <row r="6495" spans="1:11" ht="12.75" x14ac:dyDescent="0.2">
      <c r="A6495" s="269">
        <v>344</v>
      </c>
      <c r="B6495" s="270" t="s">
        <v>26911</v>
      </c>
      <c r="C6495" s="271" t="s">
        <v>12505</v>
      </c>
      <c r="D6495" s="272" t="s">
        <v>14720</v>
      </c>
      <c r="F6495" s="266"/>
      <c r="G6495" s="273">
        <v>344</v>
      </c>
      <c r="H6495" s="270" t="s">
        <v>26911</v>
      </c>
      <c r="I6495" s="271" t="s">
        <v>12505</v>
      </c>
      <c r="J6495" s="272" t="s">
        <v>14720</v>
      </c>
      <c r="K6495" s="272" t="s">
        <v>14720</v>
      </c>
    </row>
    <row r="6496" spans="1:11" ht="12.75" x14ac:dyDescent="0.2">
      <c r="A6496" s="269">
        <v>345</v>
      </c>
      <c r="B6496" s="270" t="s">
        <v>26912</v>
      </c>
      <c r="C6496" s="271" t="s">
        <v>12505</v>
      </c>
      <c r="D6496" s="272" t="s">
        <v>8629</v>
      </c>
      <c r="F6496" s="266"/>
      <c r="G6496" s="273">
        <v>345</v>
      </c>
      <c r="H6496" s="270" t="s">
        <v>26912</v>
      </c>
      <c r="I6496" s="271" t="s">
        <v>12505</v>
      </c>
      <c r="J6496" s="272" t="s">
        <v>8629</v>
      </c>
      <c r="K6496" s="272" t="s">
        <v>8629</v>
      </c>
    </row>
    <row r="6497" spans="1:11" ht="12.75" x14ac:dyDescent="0.2">
      <c r="A6497" s="269">
        <v>341</v>
      </c>
      <c r="B6497" s="270" t="s">
        <v>26912</v>
      </c>
      <c r="C6497" s="271" t="s">
        <v>12503</v>
      </c>
      <c r="D6497" s="272" t="s">
        <v>5268</v>
      </c>
      <c r="F6497" s="266"/>
      <c r="G6497" s="273">
        <v>341</v>
      </c>
      <c r="H6497" s="270" t="s">
        <v>26912</v>
      </c>
      <c r="I6497" s="271" t="s">
        <v>12503</v>
      </c>
      <c r="J6497" s="272" t="s">
        <v>5268</v>
      </c>
      <c r="K6497" s="272" t="s">
        <v>5268</v>
      </c>
    </row>
    <row r="6498" spans="1:11" ht="12.75" x14ac:dyDescent="0.2">
      <c r="A6498" s="269">
        <v>11107</v>
      </c>
      <c r="B6498" s="270" t="s">
        <v>26913</v>
      </c>
      <c r="C6498" s="271" t="s">
        <v>12505</v>
      </c>
      <c r="D6498" s="272" t="s">
        <v>7568</v>
      </c>
      <c r="F6498" s="266"/>
      <c r="G6498" s="273">
        <v>11107</v>
      </c>
      <c r="H6498" s="270" t="s">
        <v>26913</v>
      </c>
      <c r="I6498" s="271" t="s">
        <v>12505</v>
      </c>
      <c r="J6498" s="272" t="s">
        <v>7568</v>
      </c>
      <c r="K6498" s="272" t="s">
        <v>7568</v>
      </c>
    </row>
    <row r="6499" spans="1:11" ht="12.75" x14ac:dyDescent="0.2">
      <c r="A6499" s="269">
        <v>3313</v>
      </c>
      <c r="B6499" s="270" t="s">
        <v>26914</v>
      </c>
      <c r="C6499" s="271" t="s">
        <v>12505</v>
      </c>
      <c r="D6499" s="272" t="s">
        <v>12922</v>
      </c>
      <c r="F6499" s="266"/>
      <c r="G6499" s="273">
        <v>3313</v>
      </c>
      <c r="H6499" s="270" t="s">
        <v>26914</v>
      </c>
      <c r="I6499" s="271" t="s">
        <v>12505</v>
      </c>
      <c r="J6499" s="272" t="s">
        <v>12922</v>
      </c>
      <c r="K6499" s="272" t="s">
        <v>12922</v>
      </c>
    </row>
    <row r="6500" spans="1:11" ht="12.75" x14ac:dyDescent="0.2">
      <c r="A6500" s="269">
        <v>34562</v>
      </c>
      <c r="B6500" s="270" t="s">
        <v>26915</v>
      </c>
      <c r="C6500" s="271" t="s">
        <v>12505</v>
      </c>
      <c r="D6500" s="272" t="s">
        <v>14836</v>
      </c>
      <c r="F6500" s="266"/>
      <c r="G6500" s="273">
        <v>34562</v>
      </c>
      <c r="H6500" s="270" t="s">
        <v>26915</v>
      </c>
      <c r="I6500" s="271" t="s">
        <v>12505</v>
      </c>
      <c r="J6500" s="272" t="s">
        <v>14836</v>
      </c>
      <c r="K6500" s="272" t="s">
        <v>14836</v>
      </c>
    </row>
    <row r="6501" spans="1:11" ht="12.75" x14ac:dyDescent="0.2">
      <c r="A6501" s="269">
        <v>337</v>
      </c>
      <c r="B6501" s="270" t="s">
        <v>26916</v>
      </c>
      <c r="C6501" s="271" t="s">
        <v>12505</v>
      </c>
      <c r="D6501" s="272" t="s">
        <v>4193</v>
      </c>
      <c r="F6501" s="266"/>
      <c r="G6501" s="273">
        <v>337</v>
      </c>
      <c r="H6501" s="270" t="s">
        <v>26916</v>
      </c>
      <c r="I6501" s="271" t="s">
        <v>12505</v>
      </c>
      <c r="J6501" s="272" t="s">
        <v>4193</v>
      </c>
      <c r="K6501" s="272" t="s">
        <v>4193</v>
      </c>
    </row>
    <row r="6502" spans="1:11" ht="12.75" x14ac:dyDescent="0.2">
      <c r="A6502" s="269">
        <v>369</v>
      </c>
      <c r="B6502" s="270" t="s">
        <v>26917</v>
      </c>
      <c r="C6502" s="271" t="s">
        <v>12496</v>
      </c>
      <c r="D6502" s="272" t="s">
        <v>26918</v>
      </c>
      <c r="F6502" s="266"/>
      <c r="G6502" s="273">
        <v>369</v>
      </c>
      <c r="H6502" s="270" t="s">
        <v>26917</v>
      </c>
      <c r="I6502" s="271" t="s">
        <v>12496</v>
      </c>
      <c r="J6502" s="272" t="s">
        <v>26918</v>
      </c>
      <c r="K6502" s="272" t="s">
        <v>26918</v>
      </c>
    </row>
    <row r="6503" spans="1:11" ht="12.75" x14ac:dyDescent="0.2">
      <c r="A6503" s="269">
        <v>366</v>
      </c>
      <c r="B6503" s="270" t="s">
        <v>26919</v>
      </c>
      <c r="C6503" s="271" t="s">
        <v>12496</v>
      </c>
      <c r="D6503" s="272" t="s">
        <v>12578</v>
      </c>
      <c r="F6503" s="266"/>
      <c r="G6503" s="273">
        <v>366</v>
      </c>
      <c r="H6503" s="270" t="s">
        <v>26919</v>
      </c>
      <c r="I6503" s="271" t="s">
        <v>12496</v>
      </c>
      <c r="J6503" s="272" t="s">
        <v>12578</v>
      </c>
      <c r="K6503" s="272" t="s">
        <v>12578</v>
      </c>
    </row>
    <row r="6504" spans="1:11" ht="12.75" x14ac:dyDescent="0.2">
      <c r="A6504" s="269">
        <v>367</v>
      </c>
      <c r="B6504" s="270" t="s">
        <v>26920</v>
      </c>
      <c r="C6504" s="271" t="s">
        <v>12496</v>
      </c>
      <c r="D6504" s="272" t="s">
        <v>13297</v>
      </c>
      <c r="F6504" s="266"/>
      <c r="G6504" s="273">
        <v>367</v>
      </c>
      <c r="H6504" s="270" t="s">
        <v>26920</v>
      </c>
      <c r="I6504" s="271" t="s">
        <v>12496</v>
      </c>
      <c r="J6504" s="272" t="s">
        <v>13297</v>
      </c>
      <c r="K6504" s="272" t="s">
        <v>13297</v>
      </c>
    </row>
    <row r="6505" spans="1:11" ht="12.75" x14ac:dyDescent="0.2">
      <c r="A6505" s="269">
        <v>370</v>
      </c>
      <c r="B6505" s="270" t="s">
        <v>26921</v>
      </c>
      <c r="C6505" s="271" t="s">
        <v>12496</v>
      </c>
      <c r="D6505" s="272" t="s">
        <v>12578</v>
      </c>
      <c r="F6505" s="266"/>
      <c r="G6505" s="273">
        <v>370</v>
      </c>
      <c r="H6505" s="270" t="s">
        <v>26921</v>
      </c>
      <c r="I6505" s="271" t="s">
        <v>12496</v>
      </c>
      <c r="J6505" s="272" t="s">
        <v>12578</v>
      </c>
      <c r="K6505" s="272" t="s">
        <v>12578</v>
      </c>
    </row>
    <row r="6506" spans="1:11" ht="12.75" x14ac:dyDescent="0.2">
      <c r="A6506" s="269">
        <v>368</v>
      </c>
      <c r="B6506" s="270" t="s">
        <v>26922</v>
      </c>
      <c r="C6506" s="271" t="s">
        <v>12496</v>
      </c>
      <c r="D6506" s="272" t="s">
        <v>13939</v>
      </c>
      <c r="F6506" s="266"/>
      <c r="G6506" s="273">
        <v>368</v>
      </c>
      <c r="H6506" s="270" t="s">
        <v>26922</v>
      </c>
      <c r="I6506" s="271" t="s">
        <v>12496</v>
      </c>
      <c r="J6506" s="272" t="s">
        <v>13939</v>
      </c>
      <c r="K6506" s="272" t="s">
        <v>13939</v>
      </c>
    </row>
    <row r="6507" spans="1:11" ht="25.5" x14ac:dyDescent="0.2">
      <c r="A6507" s="269">
        <v>11075</v>
      </c>
      <c r="B6507" s="270" t="s">
        <v>26923</v>
      </c>
      <c r="C6507" s="271" t="s">
        <v>12496</v>
      </c>
      <c r="D6507" s="272" t="s">
        <v>14722</v>
      </c>
      <c r="F6507" s="266"/>
      <c r="G6507" s="273">
        <v>11075</v>
      </c>
      <c r="H6507" s="270" t="s">
        <v>26923</v>
      </c>
      <c r="I6507" s="271" t="s">
        <v>12496</v>
      </c>
      <c r="J6507" s="272" t="s">
        <v>14722</v>
      </c>
      <c r="K6507" s="272" t="s">
        <v>14722</v>
      </c>
    </row>
    <row r="6508" spans="1:11" ht="12.75" x14ac:dyDescent="0.2">
      <c r="A6508" s="269">
        <v>11076</v>
      </c>
      <c r="B6508" s="270" t="s">
        <v>26924</v>
      </c>
      <c r="C6508" s="271" t="s">
        <v>12496</v>
      </c>
      <c r="D6508" s="272" t="s">
        <v>7870</v>
      </c>
      <c r="F6508" s="266"/>
      <c r="G6508" s="273">
        <v>11076</v>
      </c>
      <c r="H6508" s="270" t="s">
        <v>26924</v>
      </c>
      <c r="I6508" s="271" t="s">
        <v>12496</v>
      </c>
      <c r="J6508" s="272" t="s">
        <v>7870</v>
      </c>
      <c r="K6508" s="272" t="s">
        <v>7870</v>
      </c>
    </row>
    <row r="6509" spans="1:11" ht="12.75" x14ac:dyDescent="0.2">
      <c r="A6509" s="269">
        <v>1381</v>
      </c>
      <c r="B6509" s="270" t="s">
        <v>26925</v>
      </c>
      <c r="C6509" s="271" t="s">
        <v>12505</v>
      </c>
      <c r="D6509" s="272" t="s">
        <v>4888</v>
      </c>
      <c r="F6509" s="266"/>
      <c r="G6509" s="273">
        <v>1381</v>
      </c>
      <c r="H6509" s="270" t="s">
        <v>26925</v>
      </c>
      <c r="I6509" s="271" t="s">
        <v>12505</v>
      </c>
      <c r="J6509" s="272" t="s">
        <v>4888</v>
      </c>
      <c r="K6509" s="272" t="s">
        <v>4888</v>
      </c>
    </row>
    <row r="6510" spans="1:11" ht="12.75" x14ac:dyDescent="0.2">
      <c r="A6510" s="269">
        <v>34353</v>
      </c>
      <c r="B6510" s="270" t="s">
        <v>26926</v>
      </c>
      <c r="C6510" s="271" t="s">
        <v>12505</v>
      </c>
      <c r="D6510" s="272" t="s">
        <v>4911</v>
      </c>
      <c r="F6510" s="266"/>
      <c r="G6510" s="273">
        <v>34353</v>
      </c>
      <c r="H6510" s="270" t="s">
        <v>26926</v>
      </c>
      <c r="I6510" s="271" t="s">
        <v>12505</v>
      </c>
      <c r="J6510" s="272" t="s">
        <v>4911</v>
      </c>
      <c r="K6510" s="272" t="s">
        <v>4911</v>
      </c>
    </row>
    <row r="6511" spans="1:11" ht="12.75" x14ac:dyDescent="0.2">
      <c r="A6511" s="269">
        <v>37595</v>
      </c>
      <c r="B6511" s="270" t="s">
        <v>26927</v>
      </c>
      <c r="C6511" s="271" t="s">
        <v>12505</v>
      </c>
      <c r="D6511" s="272" t="s">
        <v>10475</v>
      </c>
      <c r="F6511" s="266"/>
      <c r="G6511" s="273">
        <v>37595</v>
      </c>
      <c r="H6511" s="270" t="s">
        <v>26927</v>
      </c>
      <c r="I6511" s="271" t="s">
        <v>12505</v>
      </c>
      <c r="J6511" s="272" t="s">
        <v>10475</v>
      </c>
      <c r="K6511" s="272" t="s">
        <v>10475</v>
      </c>
    </row>
    <row r="6512" spans="1:11" ht="12.75" x14ac:dyDescent="0.2">
      <c r="A6512" s="269">
        <v>37596</v>
      </c>
      <c r="B6512" s="270" t="s">
        <v>26928</v>
      </c>
      <c r="C6512" s="271" t="s">
        <v>12505</v>
      </c>
      <c r="D6512" s="272" t="s">
        <v>5437</v>
      </c>
      <c r="F6512" s="266"/>
      <c r="G6512" s="273">
        <v>37596</v>
      </c>
      <c r="H6512" s="270" t="s">
        <v>26928</v>
      </c>
      <c r="I6512" s="271" t="s">
        <v>12505</v>
      </c>
      <c r="J6512" s="272" t="s">
        <v>5437</v>
      </c>
      <c r="K6512" s="272" t="s">
        <v>5437</v>
      </c>
    </row>
    <row r="6513" spans="1:11" ht="25.5" x14ac:dyDescent="0.2">
      <c r="A6513" s="269">
        <v>371</v>
      </c>
      <c r="B6513" s="270" t="s">
        <v>26929</v>
      </c>
      <c r="C6513" s="271" t="s">
        <v>12505</v>
      </c>
      <c r="D6513" s="272" t="s">
        <v>11820</v>
      </c>
      <c r="F6513" s="266"/>
      <c r="G6513" s="273">
        <v>371</v>
      </c>
      <c r="H6513" s="270" t="s">
        <v>26929</v>
      </c>
      <c r="I6513" s="271" t="s">
        <v>12505</v>
      </c>
      <c r="J6513" s="272" t="s">
        <v>11820</v>
      </c>
      <c r="K6513" s="272" t="s">
        <v>11820</v>
      </c>
    </row>
    <row r="6514" spans="1:11" ht="12.75" x14ac:dyDescent="0.2">
      <c r="A6514" s="269">
        <v>37553</v>
      </c>
      <c r="B6514" s="270" t="s">
        <v>26930</v>
      </c>
      <c r="C6514" s="271" t="s">
        <v>12505</v>
      </c>
      <c r="D6514" s="272" t="s">
        <v>11539</v>
      </c>
      <c r="F6514" s="266"/>
      <c r="G6514" s="273">
        <v>37553</v>
      </c>
      <c r="H6514" s="270" t="s">
        <v>26930</v>
      </c>
      <c r="I6514" s="271" t="s">
        <v>12505</v>
      </c>
      <c r="J6514" s="272" t="s">
        <v>11539</v>
      </c>
      <c r="K6514" s="272" t="s">
        <v>11539</v>
      </c>
    </row>
    <row r="6515" spans="1:11" ht="12.75" x14ac:dyDescent="0.2">
      <c r="A6515" s="269">
        <v>37552</v>
      </c>
      <c r="B6515" s="270" t="s">
        <v>26931</v>
      </c>
      <c r="C6515" s="271" t="s">
        <v>12505</v>
      </c>
      <c r="D6515" s="272" t="s">
        <v>4403</v>
      </c>
      <c r="F6515" s="266"/>
      <c r="G6515" s="273">
        <v>37552</v>
      </c>
      <c r="H6515" s="270" t="s">
        <v>26931</v>
      </c>
      <c r="I6515" s="271" t="s">
        <v>12505</v>
      </c>
      <c r="J6515" s="272" t="s">
        <v>4403</v>
      </c>
      <c r="K6515" s="272" t="s">
        <v>4403</v>
      </c>
    </row>
    <row r="6516" spans="1:11" ht="12.75" x14ac:dyDescent="0.2">
      <c r="A6516" s="269">
        <v>36880</v>
      </c>
      <c r="B6516" s="270" t="s">
        <v>26932</v>
      </c>
      <c r="C6516" s="271" t="s">
        <v>12505</v>
      </c>
      <c r="D6516" s="272" t="s">
        <v>12637</v>
      </c>
      <c r="F6516" s="266"/>
      <c r="G6516" s="273">
        <v>36880</v>
      </c>
      <c r="H6516" s="270" t="s">
        <v>26932</v>
      </c>
      <c r="I6516" s="271" t="s">
        <v>12505</v>
      </c>
      <c r="J6516" s="272" t="s">
        <v>12637</v>
      </c>
      <c r="K6516" s="272" t="s">
        <v>12637</v>
      </c>
    </row>
    <row r="6517" spans="1:11" ht="12.75" x14ac:dyDescent="0.2">
      <c r="A6517" s="269">
        <v>34355</v>
      </c>
      <c r="B6517" s="270" t="s">
        <v>26933</v>
      </c>
      <c r="C6517" s="271" t="s">
        <v>12505</v>
      </c>
      <c r="D6517" s="272" t="s">
        <v>12152</v>
      </c>
      <c r="F6517" s="266"/>
      <c r="G6517" s="273">
        <v>34355</v>
      </c>
      <c r="H6517" s="270" t="s">
        <v>26933</v>
      </c>
      <c r="I6517" s="271" t="s">
        <v>12505</v>
      </c>
      <c r="J6517" s="272" t="s">
        <v>12152</v>
      </c>
      <c r="K6517" s="272" t="s">
        <v>12152</v>
      </c>
    </row>
    <row r="6518" spans="1:11" ht="12.75" x14ac:dyDescent="0.2">
      <c r="A6518" s="269">
        <v>130</v>
      </c>
      <c r="B6518" s="270" t="s">
        <v>26934</v>
      </c>
      <c r="C6518" s="271" t="s">
        <v>12505</v>
      </c>
      <c r="D6518" s="272" t="s">
        <v>5439</v>
      </c>
      <c r="F6518" s="266"/>
      <c r="G6518" s="273">
        <v>130</v>
      </c>
      <c r="H6518" s="270" t="s">
        <v>26934</v>
      </c>
      <c r="I6518" s="271" t="s">
        <v>12505</v>
      </c>
      <c r="J6518" s="272" t="s">
        <v>5439</v>
      </c>
      <c r="K6518" s="272" t="s">
        <v>5439</v>
      </c>
    </row>
    <row r="6519" spans="1:11" ht="25.5" x14ac:dyDescent="0.2">
      <c r="A6519" s="269">
        <v>135</v>
      </c>
      <c r="B6519" s="270" t="s">
        <v>26935</v>
      </c>
      <c r="C6519" s="271" t="s">
        <v>12505</v>
      </c>
      <c r="D6519" s="272" t="s">
        <v>7175</v>
      </c>
      <c r="F6519" s="266"/>
      <c r="G6519" s="273">
        <v>135</v>
      </c>
      <c r="H6519" s="270" t="s">
        <v>26935</v>
      </c>
      <c r="I6519" s="271" t="s">
        <v>12505</v>
      </c>
      <c r="J6519" s="272" t="s">
        <v>7175</v>
      </c>
      <c r="K6519" s="272" t="s">
        <v>7175</v>
      </c>
    </row>
    <row r="6520" spans="1:11" ht="12.75" x14ac:dyDescent="0.2">
      <c r="A6520" s="269">
        <v>36886</v>
      </c>
      <c r="B6520" s="270" t="s">
        <v>26936</v>
      </c>
      <c r="C6520" s="271" t="s">
        <v>12505</v>
      </c>
      <c r="D6520" s="272" t="s">
        <v>4884</v>
      </c>
      <c r="F6520" s="266"/>
      <c r="G6520" s="273">
        <v>36886</v>
      </c>
      <c r="H6520" s="270" t="s">
        <v>26936</v>
      </c>
      <c r="I6520" s="271" t="s">
        <v>12505</v>
      </c>
      <c r="J6520" s="272" t="s">
        <v>4884</v>
      </c>
      <c r="K6520" s="272" t="s">
        <v>4884</v>
      </c>
    </row>
    <row r="6521" spans="1:11" ht="12.75" x14ac:dyDescent="0.2">
      <c r="A6521" s="269">
        <v>374</v>
      </c>
      <c r="B6521" s="270" t="s">
        <v>26937</v>
      </c>
      <c r="C6521" s="271" t="s">
        <v>12505</v>
      </c>
      <c r="D6521" s="272" t="s">
        <v>11702</v>
      </c>
      <c r="F6521" s="266"/>
      <c r="G6521" s="273">
        <v>374</v>
      </c>
      <c r="H6521" s="270" t="s">
        <v>26937</v>
      </c>
      <c r="I6521" s="271" t="s">
        <v>12505</v>
      </c>
      <c r="J6521" s="272" t="s">
        <v>11702</v>
      </c>
      <c r="K6521" s="272" t="s">
        <v>11702</v>
      </c>
    </row>
    <row r="6522" spans="1:11" ht="12.75" x14ac:dyDescent="0.2">
      <c r="A6522" s="269">
        <v>38546</v>
      </c>
      <c r="B6522" s="270" t="s">
        <v>26938</v>
      </c>
      <c r="C6522" s="271" t="s">
        <v>12496</v>
      </c>
      <c r="D6522" s="272" t="s">
        <v>12580</v>
      </c>
      <c r="F6522" s="266"/>
      <c r="G6522" s="273">
        <v>38546</v>
      </c>
      <c r="H6522" s="270" t="s">
        <v>26938</v>
      </c>
      <c r="I6522" s="271" t="s">
        <v>12496</v>
      </c>
      <c r="J6522" s="272" t="s">
        <v>12580</v>
      </c>
      <c r="K6522" s="272" t="s">
        <v>12580</v>
      </c>
    </row>
    <row r="6523" spans="1:11" ht="12.75" x14ac:dyDescent="0.2">
      <c r="A6523" s="269">
        <v>34549</v>
      </c>
      <c r="B6523" s="270" t="s">
        <v>26939</v>
      </c>
      <c r="C6523" s="271" t="s">
        <v>12496</v>
      </c>
      <c r="D6523" s="272" t="s">
        <v>26940</v>
      </c>
      <c r="F6523" s="266"/>
      <c r="G6523" s="273">
        <v>34549</v>
      </c>
      <c r="H6523" s="270" t="s">
        <v>26939</v>
      </c>
      <c r="I6523" s="271" t="s">
        <v>12496</v>
      </c>
      <c r="J6523" s="272" t="s">
        <v>26940</v>
      </c>
      <c r="K6523" s="272" t="s">
        <v>26940</v>
      </c>
    </row>
    <row r="6524" spans="1:11" ht="12.75" x14ac:dyDescent="0.2">
      <c r="A6524" s="269">
        <v>6081</v>
      </c>
      <c r="B6524" s="270" t="s">
        <v>26941</v>
      </c>
      <c r="C6524" s="271" t="s">
        <v>12496</v>
      </c>
      <c r="D6524" s="272" t="s">
        <v>14235</v>
      </c>
      <c r="F6524" s="266"/>
      <c r="G6524" s="273">
        <v>6081</v>
      </c>
      <c r="H6524" s="270" t="s">
        <v>26941</v>
      </c>
      <c r="I6524" s="271" t="s">
        <v>12496</v>
      </c>
      <c r="J6524" s="272" t="s">
        <v>14235</v>
      </c>
      <c r="K6524" s="272" t="s">
        <v>14235</v>
      </c>
    </row>
    <row r="6525" spans="1:11" ht="12.75" x14ac:dyDescent="0.2">
      <c r="A6525" s="269">
        <v>6077</v>
      </c>
      <c r="B6525" s="270" t="s">
        <v>26942</v>
      </c>
      <c r="C6525" s="271" t="s">
        <v>12496</v>
      </c>
      <c r="D6525" s="272" t="s">
        <v>15004</v>
      </c>
      <c r="F6525" s="266"/>
      <c r="G6525" s="273">
        <v>6077</v>
      </c>
      <c r="H6525" s="270" t="s">
        <v>26942</v>
      </c>
      <c r="I6525" s="271" t="s">
        <v>12496</v>
      </c>
      <c r="J6525" s="272" t="s">
        <v>15004</v>
      </c>
      <c r="K6525" s="272" t="s">
        <v>15004</v>
      </c>
    </row>
    <row r="6526" spans="1:11" ht="12.75" x14ac:dyDescent="0.2">
      <c r="A6526" s="269">
        <v>6079</v>
      </c>
      <c r="B6526" s="270" t="s">
        <v>26943</v>
      </c>
      <c r="C6526" s="271" t="s">
        <v>12496</v>
      </c>
      <c r="D6526" s="272" t="s">
        <v>8850</v>
      </c>
      <c r="F6526" s="266"/>
      <c r="G6526" s="273">
        <v>6079</v>
      </c>
      <c r="H6526" s="270" t="s">
        <v>26943</v>
      </c>
      <c r="I6526" s="271" t="s">
        <v>12496</v>
      </c>
      <c r="J6526" s="272" t="s">
        <v>8850</v>
      </c>
      <c r="K6526" s="272" t="s">
        <v>8850</v>
      </c>
    </row>
    <row r="6527" spans="1:11" ht="25.5" x14ac:dyDescent="0.2">
      <c r="A6527" s="269">
        <v>1091</v>
      </c>
      <c r="B6527" s="270" t="s">
        <v>26944</v>
      </c>
      <c r="C6527" s="271" t="s">
        <v>12490</v>
      </c>
      <c r="D6527" s="272" t="s">
        <v>5135</v>
      </c>
      <c r="F6527" s="266"/>
      <c r="G6527" s="273">
        <v>1091</v>
      </c>
      <c r="H6527" s="270" t="s">
        <v>26944</v>
      </c>
      <c r="I6527" s="271" t="s">
        <v>12490</v>
      </c>
      <c r="J6527" s="272" t="s">
        <v>5135</v>
      </c>
      <c r="K6527" s="272" t="s">
        <v>5135</v>
      </c>
    </row>
    <row r="6528" spans="1:11" ht="25.5" x14ac:dyDescent="0.2">
      <c r="A6528" s="269">
        <v>1094</v>
      </c>
      <c r="B6528" s="270" t="s">
        <v>26945</v>
      </c>
      <c r="C6528" s="271" t="s">
        <v>12490</v>
      </c>
      <c r="D6528" s="272" t="s">
        <v>9358</v>
      </c>
      <c r="F6528" s="266"/>
      <c r="G6528" s="273">
        <v>1094</v>
      </c>
      <c r="H6528" s="270" t="s">
        <v>26945</v>
      </c>
      <c r="I6528" s="271" t="s">
        <v>12490</v>
      </c>
      <c r="J6528" s="272" t="s">
        <v>9358</v>
      </c>
      <c r="K6528" s="272" t="s">
        <v>9358</v>
      </c>
    </row>
    <row r="6529" spans="1:11" ht="25.5" x14ac:dyDescent="0.2">
      <c r="A6529" s="269">
        <v>1095</v>
      </c>
      <c r="B6529" s="270" t="s">
        <v>26946</v>
      </c>
      <c r="C6529" s="271" t="s">
        <v>12490</v>
      </c>
      <c r="D6529" s="272" t="s">
        <v>26947</v>
      </c>
      <c r="F6529" s="266"/>
      <c r="G6529" s="273">
        <v>1095</v>
      </c>
      <c r="H6529" s="270" t="s">
        <v>26946</v>
      </c>
      <c r="I6529" s="271" t="s">
        <v>12490</v>
      </c>
      <c r="J6529" s="272" t="s">
        <v>26947</v>
      </c>
      <c r="K6529" s="272" t="s">
        <v>26947</v>
      </c>
    </row>
    <row r="6530" spans="1:11" ht="25.5" x14ac:dyDescent="0.2">
      <c r="A6530" s="269">
        <v>1092</v>
      </c>
      <c r="B6530" s="270" t="s">
        <v>26948</v>
      </c>
      <c r="C6530" s="271" t="s">
        <v>12490</v>
      </c>
      <c r="D6530" s="272" t="s">
        <v>17916</v>
      </c>
      <c r="F6530" s="266"/>
      <c r="G6530" s="273">
        <v>1092</v>
      </c>
      <c r="H6530" s="270" t="s">
        <v>26948</v>
      </c>
      <c r="I6530" s="271" t="s">
        <v>12490</v>
      </c>
      <c r="J6530" s="272" t="s">
        <v>17916</v>
      </c>
      <c r="K6530" s="272" t="s">
        <v>17916</v>
      </c>
    </row>
    <row r="6531" spans="1:11" ht="25.5" x14ac:dyDescent="0.2">
      <c r="A6531" s="269">
        <v>1093</v>
      </c>
      <c r="B6531" s="270" t="s">
        <v>26949</v>
      </c>
      <c r="C6531" s="271" t="s">
        <v>12490</v>
      </c>
      <c r="D6531" s="272" t="s">
        <v>26950</v>
      </c>
      <c r="F6531" s="266"/>
      <c r="G6531" s="273">
        <v>1093</v>
      </c>
      <c r="H6531" s="270" t="s">
        <v>26949</v>
      </c>
      <c r="I6531" s="271" t="s">
        <v>12490</v>
      </c>
      <c r="J6531" s="272" t="s">
        <v>26950</v>
      </c>
      <c r="K6531" s="272" t="s">
        <v>26950</v>
      </c>
    </row>
    <row r="6532" spans="1:11" ht="25.5" x14ac:dyDescent="0.2">
      <c r="A6532" s="269">
        <v>1090</v>
      </c>
      <c r="B6532" s="270" t="s">
        <v>26951</v>
      </c>
      <c r="C6532" s="271" t="s">
        <v>12490</v>
      </c>
      <c r="D6532" s="272" t="s">
        <v>13722</v>
      </c>
      <c r="F6532" s="266"/>
      <c r="G6532" s="273">
        <v>1090</v>
      </c>
      <c r="H6532" s="270" t="s">
        <v>26951</v>
      </c>
      <c r="I6532" s="271" t="s">
        <v>12490</v>
      </c>
      <c r="J6532" s="272" t="s">
        <v>13722</v>
      </c>
      <c r="K6532" s="272" t="s">
        <v>13722</v>
      </c>
    </row>
    <row r="6533" spans="1:11" ht="25.5" x14ac:dyDescent="0.2">
      <c r="A6533" s="269">
        <v>1096</v>
      </c>
      <c r="B6533" s="270" t="s">
        <v>26952</v>
      </c>
      <c r="C6533" s="271" t="s">
        <v>12490</v>
      </c>
      <c r="D6533" s="272" t="s">
        <v>26953</v>
      </c>
      <c r="F6533" s="266"/>
      <c r="G6533" s="273">
        <v>1096</v>
      </c>
      <c r="H6533" s="270" t="s">
        <v>26952</v>
      </c>
      <c r="I6533" s="271" t="s">
        <v>12490</v>
      </c>
      <c r="J6533" s="272" t="s">
        <v>26953</v>
      </c>
      <c r="K6533" s="272" t="s">
        <v>26953</v>
      </c>
    </row>
    <row r="6534" spans="1:11" ht="25.5" x14ac:dyDescent="0.2">
      <c r="A6534" s="269">
        <v>1097</v>
      </c>
      <c r="B6534" s="270" t="s">
        <v>26954</v>
      </c>
      <c r="C6534" s="271" t="s">
        <v>12490</v>
      </c>
      <c r="D6534" s="272" t="s">
        <v>14823</v>
      </c>
      <c r="F6534" s="266"/>
      <c r="G6534" s="273">
        <v>1097</v>
      </c>
      <c r="H6534" s="270" t="s">
        <v>26954</v>
      </c>
      <c r="I6534" s="271" t="s">
        <v>12490</v>
      </c>
      <c r="J6534" s="272" t="s">
        <v>14823</v>
      </c>
      <c r="K6534" s="272" t="s">
        <v>14823</v>
      </c>
    </row>
    <row r="6535" spans="1:11" ht="12.75" x14ac:dyDescent="0.2">
      <c r="A6535" s="269">
        <v>378</v>
      </c>
      <c r="B6535" s="270" t="s">
        <v>26955</v>
      </c>
      <c r="C6535" s="271" t="s">
        <v>12488</v>
      </c>
      <c r="D6535" s="272" t="s">
        <v>12585</v>
      </c>
      <c r="F6535" s="266"/>
      <c r="G6535" s="273">
        <v>378</v>
      </c>
      <c r="H6535" s="270" t="s">
        <v>26955</v>
      </c>
      <c r="I6535" s="271" t="s">
        <v>12488</v>
      </c>
      <c r="J6535" s="272" t="s">
        <v>12585</v>
      </c>
      <c r="K6535" s="272" t="s">
        <v>8454</v>
      </c>
    </row>
    <row r="6536" spans="1:11" ht="12.75" x14ac:dyDescent="0.2">
      <c r="A6536" s="269">
        <v>40911</v>
      </c>
      <c r="B6536" s="270" t="s">
        <v>26956</v>
      </c>
      <c r="C6536" s="271" t="s">
        <v>12529</v>
      </c>
      <c r="D6536" s="272" t="s">
        <v>12586</v>
      </c>
      <c r="F6536" s="266"/>
      <c r="G6536" s="273">
        <v>40911</v>
      </c>
      <c r="H6536" s="270" t="s">
        <v>26956</v>
      </c>
      <c r="I6536" s="271" t="s">
        <v>12529</v>
      </c>
      <c r="J6536" s="272" t="s">
        <v>12586</v>
      </c>
      <c r="K6536" s="272" t="s">
        <v>26957</v>
      </c>
    </row>
    <row r="6537" spans="1:11" ht="12.75" x14ac:dyDescent="0.2">
      <c r="A6537" s="269">
        <v>33939</v>
      </c>
      <c r="B6537" s="270" t="s">
        <v>26958</v>
      </c>
      <c r="C6537" s="271" t="s">
        <v>12488</v>
      </c>
      <c r="D6537" s="272" t="s">
        <v>14726</v>
      </c>
      <c r="F6537" s="266"/>
      <c r="G6537" s="273">
        <v>33939</v>
      </c>
      <c r="H6537" s="270" t="s">
        <v>26958</v>
      </c>
      <c r="I6537" s="271" t="s">
        <v>12488</v>
      </c>
      <c r="J6537" s="272" t="s">
        <v>14726</v>
      </c>
      <c r="K6537" s="272" t="s">
        <v>26959</v>
      </c>
    </row>
    <row r="6538" spans="1:11" ht="12.75" x14ac:dyDescent="0.2">
      <c r="A6538" s="269">
        <v>40815</v>
      </c>
      <c r="B6538" s="270" t="s">
        <v>26960</v>
      </c>
      <c r="C6538" s="271" t="s">
        <v>12529</v>
      </c>
      <c r="D6538" s="272" t="s">
        <v>14727</v>
      </c>
      <c r="F6538" s="266"/>
      <c r="G6538" s="273">
        <v>40815</v>
      </c>
      <c r="H6538" s="270" t="s">
        <v>26960</v>
      </c>
      <c r="I6538" s="271" t="s">
        <v>12529</v>
      </c>
      <c r="J6538" s="272" t="s">
        <v>14727</v>
      </c>
      <c r="K6538" s="272" t="s">
        <v>26961</v>
      </c>
    </row>
    <row r="6539" spans="1:11" ht="12.75" x14ac:dyDescent="0.2">
      <c r="A6539" s="269">
        <v>34760</v>
      </c>
      <c r="B6539" s="270" t="s">
        <v>26962</v>
      </c>
      <c r="C6539" s="271" t="s">
        <v>12488</v>
      </c>
      <c r="D6539" s="272" t="s">
        <v>14726</v>
      </c>
      <c r="F6539" s="266"/>
      <c r="G6539" s="273">
        <v>34760</v>
      </c>
      <c r="H6539" s="270" t="s">
        <v>26962</v>
      </c>
      <c r="I6539" s="271" t="s">
        <v>12488</v>
      </c>
      <c r="J6539" s="272" t="s">
        <v>14726</v>
      </c>
      <c r="K6539" s="272" t="s">
        <v>26959</v>
      </c>
    </row>
    <row r="6540" spans="1:11" ht="12.75" x14ac:dyDescent="0.2">
      <c r="A6540" s="269">
        <v>40935</v>
      </c>
      <c r="B6540" s="270" t="s">
        <v>26963</v>
      </c>
      <c r="C6540" s="271" t="s">
        <v>12529</v>
      </c>
      <c r="D6540" s="272" t="s">
        <v>14727</v>
      </c>
      <c r="F6540" s="266"/>
      <c r="G6540" s="273">
        <v>40935</v>
      </c>
      <c r="H6540" s="270" t="s">
        <v>26963</v>
      </c>
      <c r="I6540" s="271" t="s">
        <v>12529</v>
      </c>
      <c r="J6540" s="272" t="s">
        <v>14727</v>
      </c>
      <c r="K6540" s="272" t="s">
        <v>26961</v>
      </c>
    </row>
    <row r="6541" spans="1:11" ht="12.75" x14ac:dyDescent="0.2">
      <c r="A6541" s="269">
        <v>33952</v>
      </c>
      <c r="B6541" s="270" t="s">
        <v>26964</v>
      </c>
      <c r="C6541" s="271" t="s">
        <v>12488</v>
      </c>
      <c r="D6541" s="272" t="s">
        <v>12629</v>
      </c>
      <c r="F6541" s="266"/>
      <c r="G6541" s="273">
        <v>33952</v>
      </c>
      <c r="H6541" s="270" t="s">
        <v>26964</v>
      </c>
      <c r="I6541" s="271" t="s">
        <v>12488</v>
      </c>
      <c r="J6541" s="272" t="s">
        <v>12629</v>
      </c>
      <c r="K6541" s="272" t="s">
        <v>23599</v>
      </c>
    </row>
    <row r="6542" spans="1:11" ht="12.75" x14ac:dyDescent="0.2">
      <c r="A6542" s="269">
        <v>40816</v>
      </c>
      <c r="B6542" s="270" t="s">
        <v>26965</v>
      </c>
      <c r="C6542" s="271" t="s">
        <v>12529</v>
      </c>
      <c r="D6542" s="272" t="s">
        <v>14728</v>
      </c>
      <c r="F6542" s="266"/>
      <c r="G6542" s="273">
        <v>40816</v>
      </c>
      <c r="H6542" s="270" t="s">
        <v>26965</v>
      </c>
      <c r="I6542" s="271" t="s">
        <v>12529</v>
      </c>
      <c r="J6542" s="272" t="s">
        <v>14728</v>
      </c>
      <c r="K6542" s="272" t="s">
        <v>26966</v>
      </c>
    </row>
    <row r="6543" spans="1:11" ht="12.75" x14ac:dyDescent="0.2">
      <c r="A6543" s="269">
        <v>33953</v>
      </c>
      <c r="B6543" s="270" t="s">
        <v>26967</v>
      </c>
      <c r="C6543" s="271" t="s">
        <v>12488</v>
      </c>
      <c r="D6543" s="272" t="s">
        <v>14729</v>
      </c>
      <c r="F6543" s="266"/>
      <c r="G6543" s="273">
        <v>33953</v>
      </c>
      <c r="H6543" s="270" t="s">
        <v>26967</v>
      </c>
      <c r="I6543" s="271" t="s">
        <v>12488</v>
      </c>
      <c r="J6543" s="272" t="s">
        <v>14729</v>
      </c>
      <c r="K6543" s="272" t="s">
        <v>24284</v>
      </c>
    </row>
    <row r="6544" spans="1:11" ht="12.75" x14ac:dyDescent="0.2">
      <c r="A6544" s="269">
        <v>40817</v>
      </c>
      <c r="B6544" s="270" t="s">
        <v>26968</v>
      </c>
      <c r="C6544" s="271" t="s">
        <v>12529</v>
      </c>
      <c r="D6544" s="272" t="s">
        <v>14730</v>
      </c>
      <c r="F6544" s="266"/>
      <c r="G6544" s="273">
        <v>40817</v>
      </c>
      <c r="H6544" s="270" t="s">
        <v>26968</v>
      </c>
      <c r="I6544" s="271" t="s">
        <v>12529</v>
      </c>
      <c r="J6544" s="272" t="s">
        <v>14730</v>
      </c>
      <c r="K6544" s="272" t="s">
        <v>26969</v>
      </c>
    </row>
    <row r="6545" spans="1:11" ht="25.5" x14ac:dyDescent="0.2">
      <c r="A6545" s="269">
        <v>13348</v>
      </c>
      <c r="B6545" s="270" t="s">
        <v>26970</v>
      </c>
      <c r="C6545" s="271" t="s">
        <v>12490</v>
      </c>
      <c r="D6545" s="272" t="s">
        <v>12453</v>
      </c>
      <c r="F6545" s="266"/>
      <c r="G6545" s="273">
        <v>13348</v>
      </c>
      <c r="H6545" s="270" t="s">
        <v>26970</v>
      </c>
      <c r="I6545" s="271" t="s">
        <v>12490</v>
      </c>
      <c r="J6545" s="272" t="s">
        <v>12453</v>
      </c>
      <c r="K6545" s="272" t="s">
        <v>12453</v>
      </c>
    </row>
    <row r="6546" spans="1:11" ht="12.75" x14ac:dyDescent="0.2">
      <c r="A6546" s="269">
        <v>39211</v>
      </c>
      <c r="B6546" s="270" t="s">
        <v>26971</v>
      </c>
      <c r="C6546" s="271" t="s">
        <v>12490</v>
      </c>
      <c r="D6546" s="272" t="s">
        <v>10459</v>
      </c>
      <c r="F6546" s="266"/>
      <c r="G6546" s="273">
        <v>39211</v>
      </c>
      <c r="H6546" s="270" t="s">
        <v>26971</v>
      </c>
      <c r="I6546" s="271" t="s">
        <v>12490</v>
      </c>
      <c r="J6546" s="272" t="s">
        <v>10459</v>
      </c>
      <c r="K6546" s="272" t="s">
        <v>10459</v>
      </c>
    </row>
    <row r="6547" spans="1:11" ht="12.75" x14ac:dyDescent="0.2">
      <c r="A6547" s="269">
        <v>39212</v>
      </c>
      <c r="B6547" s="270" t="s">
        <v>26972</v>
      </c>
      <c r="C6547" s="271" t="s">
        <v>12490</v>
      </c>
      <c r="D6547" s="272" t="s">
        <v>12587</v>
      </c>
      <c r="F6547" s="266"/>
      <c r="G6547" s="273">
        <v>39212</v>
      </c>
      <c r="H6547" s="270" t="s">
        <v>26972</v>
      </c>
      <c r="I6547" s="271" t="s">
        <v>12490</v>
      </c>
      <c r="J6547" s="272" t="s">
        <v>12587</v>
      </c>
      <c r="K6547" s="272" t="s">
        <v>12587</v>
      </c>
    </row>
    <row r="6548" spans="1:11" ht="12.75" x14ac:dyDescent="0.2">
      <c r="A6548" s="269">
        <v>39208</v>
      </c>
      <c r="B6548" s="270" t="s">
        <v>26973</v>
      </c>
      <c r="C6548" s="271" t="s">
        <v>12490</v>
      </c>
      <c r="D6548" s="272" t="s">
        <v>5421</v>
      </c>
      <c r="F6548" s="266"/>
      <c r="G6548" s="273">
        <v>39208</v>
      </c>
      <c r="H6548" s="270" t="s">
        <v>26973</v>
      </c>
      <c r="I6548" s="271" t="s">
        <v>12490</v>
      </c>
      <c r="J6548" s="272" t="s">
        <v>5421</v>
      </c>
      <c r="K6548" s="272" t="s">
        <v>5421</v>
      </c>
    </row>
    <row r="6549" spans="1:11" ht="12.75" x14ac:dyDescent="0.2">
      <c r="A6549" s="269">
        <v>39210</v>
      </c>
      <c r="B6549" s="270" t="s">
        <v>26974</v>
      </c>
      <c r="C6549" s="271" t="s">
        <v>12490</v>
      </c>
      <c r="D6549" s="272" t="s">
        <v>5544</v>
      </c>
      <c r="F6549" s="266"/>
      <c r="G6549" s="273">
        <v>39210</v>
      </c>
      <c r="H6549" s="270" t="s">
        <v>26974</v>
      </c>
      <c r="I6549" s="271" t="s">
        <v>12490</v>
      </c>
      <c r="J6549" s="272" t="s">
        <v>5544</v>
      </c>
      <c r="K6549" s="272" t="s">
        <v>5544</v>
      </c>
    </row>
    <row r="6550" spans="1:11" ht="12.75" x14ac:dyDescent="0.2">
      <c r="A6550" s="269">
        <v>39214</v>
      </c>
      <c r="B6550" s="270" t="s">
        <v>26975</v>
      </c>
      <c r="C6550" s="271" t="s">
        <v>12490</v>
      </c>
      <c r="D6550" s="272" t="s">
        <v>5206</v>
      </c>
      <c r="F6550" s="266"/>
      <c r="G6550" s="273">
        <v>39214</v>
      </c>
      <c r="H6550" s="270" t="s">
        <v>26975</v>
      </c>
      <c r="I6550" s="271" t="s">
        <v>12490</v>
      </c>
      <c r="J6550" s="272" t="s">
        <v>5206</v>
      </c>
      <c r="K6550" s="272" t="s">
        <v>5206</v>
      </c>
    </row>
    <row r="6551" spans="1:11" ht="12.75" x14ac:dyDescent="0.2">
      <c r="A6551" s="269">
        <v>39213</v>
      </c>
      <c r="B6551" s="270" t="s">
        <v>26976</v>
      </c>
      <c r="C6551" s="271" t="s">
        <v>12490</v>
      </c>
      <c r="D6551" s="272" t="s">
        <v>12588</v>
      </c>
      <c r="F6551" s="266"/>
      <c r="G6551" s="273">
        <v>39213</v>
      </c>
      <c r="H6551" s="270" t="s">
        <v>26976</v>
      </c>
      <c r="I6551" s="271" t="s">
        <v>12490</v>
      </c>
      <c r="J6551" s="272" t="s">
        <v>12588</v>
      </c>
      <c r="K6551" s="272" t="s">
        <v>12588</v>
      </c>
    </row>
    <row r="6552" spans="1:11" ht="12.75" x14ac:dyDescent="0.2">
      <c r="A6552" s="269">
        <v>39209</v>
      </c>
      <c r="B6552" s="270" t="s">
        <v>26977</v>
      </c>
      <c r="C6552" s="271" t="s">
        <v>12490</v>
      </c>
      <c r="D6552" s="272" t="s">
        <v>5009</v>
      </c>
      <c r="F6552" s="266"/>
      <c r="G6552" s="273">
        <v>39209</v>
      </c>
      <c r="H6552" s="270" t="s">
        <v>26977</v>
      </c>
      <c r="I6552" s="271" t="s">
        <v>12490</v>
      </c>
      <c r="J6552" s="272" t="s">
        <v>5009</v>
      </c>
      <c r="K6552" s="272" t="s">
        <v>5009</v>
      </c>
    </row>
    <row r="6553" spans="1:11" ht="12.75" x14ac:dyDescent="0.2">
      <c r="A6553" s="269">
        <v>39207</v>
      </c>
      <c r="B6553" s="270" t="s">
        <v>26978</v>
      </c>
      <c r="C6553" s="271" t="s">
        <v>12490</v>
      </c>
      <c r="D6553" s="272" t="s">
        <v>5544</v>
      </c>
      <c r="F6553" s="266"/>
      <c r="G6553" s="273">
        <v>39207</v>
      </c>
      <c r="H6553" s="270" t="s">
        <v>26978</v>
      </c>
      <c r="I6553" s="271" t="s">
        <v>12490</v>
      </c>
      <c r="J6553" s="272" t="s">
        <v>5544</v>
      </c>
      <c r="K6553" s="272" t="s">
        <v>5544</v>
      </c>
    </row>
    <row r="6554" spans="1:11" ht="12.75" x14ac:dyDescent="0.2">
      <c r="A6554" s="269">
        <v>39215</v>
      </c>
      <c r="B6554" s="270" t="s">
        <v>26979</v>
      </c>
      <c r="C6554" s="271" t="s">
        <v>12490</v>
      </c>
      <c r="D6554" s="272" t="s">
        <v>5334</v>
      </c>
      <c r="F6554" s="266"/>
      <c r="G6554" s="273">
        <v>39215</v>
      </c>
      <c r="H6554" s="270" t="s">
        <v>26979</v>
      </c>
      <c r="I6554" s="271" t="s">
        <v>12490</v>
      </c>
      <c r="J6554" s="272" t="s">
        <v>5334</v>
      </c>
      <c r="K6554" s="272" t="s">
        <v>5334</v>
      </c>
    </row>
    <row r="6555" spans="1:11" ht="12.75" x14ac:dyDescent="0.2">
      <c r="A6555" s="269">
        <v>39216</v>
      </c>
      <c r="B6555" s="270" t="s">
        <v>26980</v>
      </c>
      <c r="C6555" s="271" t="s">
        <v>12490</v>
      </c>
      <c r="D6555" s="272" t="s">
        <v>7150</v>
      </c>
      <c r="F6555" s="266"/>
      <c r="G6555" s="273">
        <v>39216</v>
      </c>
      <c r="H6555" s="270" t="s">
        <v>26980</v>
      </c>
      <c r="I6555" s="271" t="s">
        <v>12490</v>
      </c>
      <c r="J6555" s="272" t="s">
        <v>7150</v>
      </c>
      <c r="K6555" s="272" t="s">
        <v>7150</v>
      </c>
    </row>
    <row r="6556" spans="1:11" ht="25.5" x14ac:dyDescent="0.2">
      <c r="A6556" s="269">
        <v>379</v>
      </c>
      <c r="B6556" s="270" t="s">
        <v>26981</v>
      </c>
      <c r="C6556" s="271" t="s">
        <v>12490</v>
      </c>
      <c r="D6556" s="272" t="s">
        <v>4373</v>
      </c>
      <c r="F6556" s="266"/>
      <c r="G6556" s="273">
        <v>379</v>
      </c>
      <c r="H6556" s="270" t="s">
        <v>26981</v>
      </c>
      <c r="I6556" s="271" t="s">
        <v>12490</v>
      </c>
      <c r="J6556" s="272" t="s">
        <v>4373</v>
      </c>
      <c r="K6556" s="272" t="s">
        <v>4373</v>
      </c>
    </row>
    <row r="6557" spans="1:11" ht="25.5" x14ac:dyDescent="0.2">
      <c r="A6557" s="269">
        <v>11267</v>
      </c>
      <c r="B6557" s="270" t="s">
        <v>26982</v>
      </c>
      <c r="C6557" s="271" t="s">
        <v>12490</v>
      </c>
      <c r="D6557" s="272" t="s">
        <v>7112</v>
      </c>
      <c r="F6557" s="266"/>
      <c r="G6557" s="273">
        <v>11267</v>
      </c>
      <c r="H6557" s="270" t="s">
        <v>26982</v>
      </c>
      <c r="I6557" s="271" t="s">
        <v>12490</v>
      </c>
      <c r="J6557" s="272" t="s">
        <v>7112</v>
      </c>
      <c r="K6557" s="272" t="s">
        <v>7112</v>
      </c>
    </row>
    <row r="6558" spans="1:11" ht="12.75" x14ac:dyDescent="0.2">
      <c r="A6558" s="269">
        <v>41901</v>
      </c>
      <c r="B6558" s="270" t="s">
        <v>26983</v>
      </c>
      <c r="C6558" s="271" t="s">
        <v>12505</v>
      </c>
      <c r="D6558" s="272" t="s">
        <v>14479</v>
      </c>
      <c r="F6558" s="266"/>
      <c r="G6558" s="273">
        <v>41901</v>
      </c>
      <c r="H6558" s="270" t="s">
        <v>26983</v>
      </c>
      <c r="I6558" s="271" t="s">
        <v>12505</v>
      </c>
      <c r="J6558" s="272" t="s">
        <v>14479</v>
      </c>
      <c r="K6558" s="272" t="s">
        <v>14479</v>
      </c>
    </row>
    <row r="6559" spans="1:11" ht="25.5" x14ac:dyDescent="0.2">
      <c r="A6559" s="269">
        <v>510</v>
      </c>
      <c r="B6559" s="270" t="s">
        <v>26984</v>
      </c>
      <c r="C6559" s="271" t="s">
        <v>12505</v>
      </c>
      <c r="D6559" s="272" t="s">
        <v>20627</v>
      </c>
      <c r="F6559" s="266"/>
      <c r="G6559" s="273">
        <v>510</v>
      </c>
      <c r="H6559" s="270" t="s">
        <v>26984</v>
      </c>
      <c r="I6559" s="271" t="s">
        <v>12505</v>
      </c>
      <c r="J6559" s="272" t="s">
        <v>20627</v>
      </c>
      <c r="K6559" s="272" t="s">
        <v>20627</v>
      </c>
    </row>
    <row r="6560" spans="1:11" ht="25.5" x14ac:dyDescent="0.2">
      <c r="A6560" s="269">
        <v>516</v>
      </c>
      <c r="B6560" s="270" t="s">
        <v>26985</v>
      </c>
      <c r="C6560" s="271" t="s">
        <v>12505</v>
      </c>
      <c r="D6560" s="272" t="s">
        <v>9708</v>
      </c>
      <c r="F6560" s="266"/>
      <c r="G6560" s="273">
        <v>516</v>
      </c>
      <c r="H6560" s="270" t="s">
        <v>26985</v>
      </c>
      <c r="I6560" s="271" t="s">
        <v>12505</v>
      </c>
      <c r="J6560" s="272" t="s">
        <v>9708</v>
      </c>
      <c r="K6560" s="272" t="s">
        <v>9708</v>
      </c>
    </row>
    <row r="6561" spans="1:11" ht="25.5" x14ac:dyDescent="0.2">
      <c r="A6561" s="269">
        <v>509</v>
      </c>
      <c r="B6561" s="270" t="s">
        <v>26986</v>
      </c>
      <c r="C6561" s="271" t="s">
        <v>12505</v>
      </c>
      <c r="D6561" s="272" t="s">
        <v>8329</v>
      </c>
      <c r="F6561" s="266"/>
      <c r="G6561" s="273">
        <v>509</v>
      </c>
      <c r="H6561" s="270" t="s">
        <v>26986</v>
      </c>
      <c r="I6561" s="271" t="s">
        <v>12505</v>
      </c>
      <c r="J6561" s="272" t="s">
        <v>8329</v>
      </c>
      <c r="K6561" s="272" t="s">
        <v>8329</v>
      </c>
    </row>
    <row r="6562" spans="1:11" ht="12.75" x14ac:dyDescent="0.2">
      <c r="A6562" s="269">
        <v>40331</v>
      </c>
      <c r="B6562" s="270" t="s">
        <v>26987</v>
      </c>
      <c r="C6562" s="271" t="s">
        <v>12488</v>
      </c>
      <c r="D6562" s="272" t="s">
        <v>23190</v>
      </c>
      <c r="F6562" s="266"/>
      <c r="G6562" s="273">
        <v>40331</v>
      </c>
      <c r="H6562" s="270" t="s">
        <v>26987</v>
      </c>
      <c r="I6562" s="271" t="s">
        <v>12488</v>
      </c>
      <c r="J6562" s="272" t="s">
        <v>23190</v>
      </c>
      <c r="K6562" s="272" t="s">
        <v>26988</v>
      </c>
    </row>
    <row r="6563" spans="1:11" ht="12.75" x14ac:dyDescent="0.2">
      <c r="A6563" s="269">
        <v>40930</v>
      </c>
      <c r="B6563" s="270" t="s">
        <v>26989</v>
      </c>
      <c r="C6563" s="271" t="s">
        <v>12529</v>
      </c>
      <c r="D6563" s="272" t="s">
        <v>26990</v>
      </c>
      <c r="F6563" s="266"/>
      <c r="G6563" s="273">
        <v>40930</v>
      </c>
      <c r="H6563" s="270" t="s">
        <v>26989</v>
      </c>
      <c r="I6563" s="271" t="s">
        <v>12529</v>
      </c>
      <c r="J6563" s="272" t="s">
        <v>26990</v>
      </c>
      <c r="K6563" s="272" t="s">
        <v>26991</v>
      </c>
    </row>
    <row r="6564" spans="1:11" ht="12.75" x14ac:dyDescent="0.2">
      <c r="A6564" s="269">
        <v>11761</v>
      </c>
      <c r="B6564" s="270" t="s">
        <v>26992</v>
      </c>
      <c r="C6564" s="271" t="s">
        <v>12490</v>
      </c>
      <c r="D6564" s="272" t="s">
        <v>26993</v>
      </c>
      <c r="F6564" s="266"/>
      <c r="G6564" s="273">
        <v>11761</v>
      </c>
      <c r="H6564" s="270" t="s">
        <v>26992</v>
      </c>
      <c r="I6564" s="271" t="s">
        <v>12490</v>
      </c>
      <c r="J6564" s="272" t="s">
        <v>26993</v>
      </c>
      <c r="K6564" s="272" t="s">
        <v>26993</v>
      </c>
    </row>
    <row r="6565" spans="1:11" ht="12.75" x14ac:dyDescent="0.2">
      <c r="A6565" s="269">
        <v>377</v>
      </c>
      <c r="B6565" s="270" t="s">
        <v>26994</v>
      </c>
      <c r="C6565" s="271" t="s">
        <v>12490</v>
      </c>
      <c r="D6565" s="272" t="s">
        <v>16370</v>
      </c>
      <c r="F6565" s="266"/>
      <c r="G6565" s="273">
        <v>377</v>
      </c>
      <c r="H6565" s="270" t="s">
        <v>26994</v>
      </c>
      <c r="I6565" s="271" t="s">
        <v>12490</v>
      </c>
      <c r="J6565" s="272" t="s">
        <v>16370</v>
      </c>
      <c r="K6565" s="272" t="s">
        <v>16370</v>
      </c>
    </row>
    <row r="6566" spans="1:11" ht="12.75" x14ac:dyDescent="0.2">
      <c r="A6566" s="269">
        <v>7588</v>
      </c>
      <c r="B6566" s="270" t="s">
        <v>26995</v>
      </c>
      <c r="C6566" s="271" t="s">
        <v>12490</v>
      </c>
      <c r="D6566" s="272" t="s">
        <v>26996</v>
      </c>
      <c r="F6566" s="266"/>
      <c r="G6566" s="273">
        <v>7588</v>
      </c>
      <c r="H6566" s="270" t="s">
        <v>26995</v>
      </c>
      <c r="I6566" s="271" t="s">
        <v>12490</v>
      </c>
      <c r="J6566" s="272" t="s">
        <v>26996</v>
      </c>
      <c r="K6566" s="272" t="s">
        <v>26996</v>
      </c>
    </row>
    <row r="6567" spans="1:11" ht="12.75" x14ac:dyDescent="0.2">
      <c r="A6567" s="269">
        <v>34392</v>
      </c>
      <c r="B6567" s="270" t="s">
        <v>26997</v>
      </c>
      <c r="C6567" s="271" t="s">
        <v>12488</v>
      </c>
      <c r="D6567" s="272" t="s">
        <v>5277</v>
      </c>
      <c r="F6567" s="266"/>
      <c r="G6567" s="273">
        <v>34392</v>
      </c>
      <c r="H6567" s="270" t="s">
        <v>26997</v>
      </c>
      <c r="I6567" s="271" t="s">
        <v>12488</v>
      </c>
      <c r="J6567" s="272" t="s">
        <v>5277</v>
      </c>
      <c r="K6567" s="272" t="s">
        <v>13721</v>
      </c>
    </row>
    <row r="6568" spans="1:11" ht="12.75" x14ac:dyDescent="0.2">
      <c r="A6568" s="269">
        <v>40908</v>
      </c>
      <c r="B6568" s="270" t="s">
        <v>26998</v>
      </c>
      <c r="C6568" s="271" t="s">
        <v>12529</v>
      </c>
      <c r="D6568" s="272" t="s">
        <v>12591</v>
      </c>
      <c r="F6568" s="266"/>
      <c r="G6568" s="273">
        <v>40908</v>
      </c>
      <c r="H6568" s="270" t="s">
        <v>26998</v>
      </c>
      <c r="I6568" s="271" t="s">
        <v>12529</v>
      </c>
      <c r="J6568" s="272" t="s">
        <v>12591</v>
      </c>
      <c r="K6568" s="272" t="s">
        <v>26999</v>
      </c>
    </row>
    <row r="6569" spans="1:11" ht="12.75" x14ac:dyDescent="0.2">
      <c r="A6569" s="269">
        <v>34551</v>
      </c>
      <c r="B6569" s="270" t="s">
        <v>27000</v>
      </c>
      <c r="C6569" s="271" t="s">
        <v>12488</v>
      </c>
      <c r="D6569" s="272" t="s">
        <v>4684</v>
      </c>
      <c r="F6569" s="266"/>
      <c r="G6569" s="273">
        <v>34551</v>
      </c>
      <c r="H6569" s="270" t="s">
        <v>27000</v>
      </c>
      <c r="I6569" s="271" t="s">
        <v>12488</v>
      </c>
      <c r="J6569" s="272" t="s">
        <v>4684</v>
      </c>
      <c r="K6569" s="272" t="s">
        <v>12531</v>
      </c>
    </row>
    <row r="6570" spans="1:11" ht="12.75" x14ac:dyDescent="0.2">
      <c r="A6570" s="269">
        <v>41078</v>
      </c>
      <c r="B6570" s="270" t="s">
        <v>27001</v>
      </c>
      <c r="C6570" s="271" t="s">
        <v>12529</v>
      </c>
      <c r="D6570" s="272" t="s">
        <v>12592</v>
      </c>
      <c r="F6570" s="266"/>
      <c r="G6570" s="273">
        <v>41078</v>
      </c>
      <c r="H6570" s="270" t="s">
        <v>27001</v>
      </c>
      <c r="I6570" s="271" t="s">
        <v>12529</v>
      </c>
      <c r="J6570" s="272" t="s">
        <v>12592</v>
      </c>
      <c r="K6570" s="272" t="s">
        <v>27002</v>
      </c>
    </row>
    <row r="6571" spans="1:11" ht="12.75" x14ac:dyDescent="0.2">
      <c r="A6571" s="269">
        <v>6117</v>
      </c>
      <c r="B6571" s="270" t="s">
        <v>27003</v>
      </c>
      <c r="C6571" s="271" t="s">
        <v>12488</v>
      </c>
      <c r="D6571" s="272" t="s">
        <v>8661</v>
      </c>
      <c r="F6571" s="266"/>
      <c r="G6571" s="273">
        <v>6117</v>
      </c>
      <c r="H6571" s="270" t="s">
        <v>27003</v>
      </c>
      <c r="I6571" s="271" t="s">
        <v>12488</v>
      </c>
      <c r="J6571" s="272" t="s">
        <v>8661</v>
      </c>
      <c r="K6571" s="272" t="s">
        <v>10286</v>
      </c>
    </row>
    <row r="6572" spans="1:11" ht="12.75" x14ac:dyDescent="0.2">
      <c r="A6572" s="269">
        <v>2359</v>
      </c>
      <c r="B6572" s="270" t="s">
        <v>27004</v>
      </c>
      <c r="C6572" s="271" t="s">
        <v>12488</v>
      </c>
      <c r="D6572" s="272" t="s">
        <v>10924</v>
      </c>
      <c r="F6572" s="266"/>
      <c r="G6572" s="273">
        <v>2359</v>
      </c>
      <c r="H6572" s="270" t="s">
        <v>27004</v>
      </c>
      <c r="I6572" s="271" t="s">
        <v>12488</v>
      </c>
      <c r="J6572" s="272" t="s">
        <v>10924</v>
      </c>
      <c r="K6572" s="272" t="s">
        <v>11337</v>
      </c>
    </row>
    <row r="6573" spans="1:11" ht="12.75" x14ac:dyDescent="0.2">
      <c r="A6573" s="269">
        <v>246</v>
      </c>
      <c r="B6573" s="270" t="s">
        <v>27005</v>
      </c>
      <c r="C6573" s="271" t="s">
        <v>12488</v>
      </c>
      <c r="D6573" s="272" t="s">
        <v>14721</v>
      </c>
      <c r="F6573" s="266"/>
      <c r="G6573" s="273">
        <v>246</v>
      </c>
      <c r="H6573" s="270" t="s">
        <v>27005</v>
      </c>
      <c r="I6573" s="271" t="s">
        <v>12488</v>
      </c>
      <c r="J6573" s="272" t="s">
        <v>14721</v>
      </c>
      <c r="K6573" s="272" t="s">
        <v>22376</v>
      </c>
    </row>
    <row r="6574" spans="1:11" ht="12.75" x14ac:dyDescent="0.2">
      <c r="A6574" s="269">
        <v>40927</v>
      </c>
      <c r="B6574" s="270" t="s">
        <v>27006</v>
      </c>
      <c r="C6574" s="271" t="s">
        <v>12529</v>
      </c>
      <c r="D6574" s="272" t="s">
        <v>27007</v>
      </c>
      <c r="F6574" s="266"/>
      <c r="G6574" s="273">
        <v>40927</v>
      </c>
      <c r="H6574" s="270" t="s">
        <v>27006</v>
      </c>
      <c r="I6574" s="271" t="s">
        <v>12529</v>
      </c>
      <c r="J6574" s="272" t="s">
        <v>27007</v>
      </c>
      <c r="K6574" s="272" t="s">
        <v>27008</v>
      </c>
    </row>
    <row r="6575" spans="1:11" ht="12.75" x14ac:dyDescent="0.2">
      <c r="A6575" s="269">
        <v>2350</v>
      </c>
      <c r="B6575" s="270" t="s">
        <v>27009</v>
      </c>
      <c r="C6575" s="271" t="s">
        <v>12488</v>
      </c>
      <c r="D6575" s="272" t="s">
        <v>8635</v>
      </c>
      <c r="F6575" s="266"/>
      <c r="G6575" s="273">
        <v>2350</v>
      </c>
      <c r="H6575" s="270" t="s">
        <v>27009</v>
      </c>
      <c r="I6575" s="271" t="s">
        <v>12488</v>
      </c>
      <c r="J6575" s="272" t="s">
        <v>8635</v>
      </c>
      <c r="K6575" s="272" t="s">
        <v>9855</v>
      </c>
    </row>
    <row r="6576" spans="1:11" ht="12.75" x14ac:dyDescent="0.2">
      <c r="A6576" s="269">
        <v>40812</v>
      </c>
      <c r="B6576" s="270" t="s">
        <v>27010</v>
      </c>
      <c r="C6576" s="271" t="s">
        <v>12529</v>
      </c>
      <c r="D6576" s="272" t="s">
        <v>14731</v>
      </c>
      <c r="F6576" s="266"/>
      <c r="G6576" s="273">
        <v>40812</v>
      </c>
      <c r="H6576" s="270" t="s">
        <v>27010</v>
      </c>
      <c r="I6576" s="271" t="s">
        <v>12529</v>
      </c>
      <c r="J6576" s="272" t="s">
        <v>14731</v>
      </c>
      <c r="K6576" s="272" t="s">
        <v>27011</v>
      </c>
    </row>
    <row r="6577" spans="1:11" ht="12.75" x14ac:dyDescent="0.2">
      <c r="A6577" s="269">
        <v>245</v>
      </c>
      <c r="B6577" s="270" t="s">
        <v>27012</v>
      </c>
      <c r="C6577" s="271" t="s">
        <v>12488</v>
      </c>
      <c r="D6577" s="272" t="s">
        <v>12851</v>
      </c>
      <c r="F6577" s="266"/>
      <c r="G6577" s="273">
        <v>245</v>
      </c>
      <c r="H6577" s="270" t="s">
        <v>27012</v>
      </c>
      <c r="I6577" s="271" t="s">
        <v>12488</v>
      </c>
      <c r="J6577" s="272" t="s">
        <v>12851</v>
      </c>
      <c r="K6577" s="272" t="s">
        <v>5863</v>
      </c>
    </row>
    <row r="6578" spans="1:11" ht="12.75" x14ac:dyDescent="0.2">
      <c r="A6578" s="269">
        <v>41090</v>
      </c>
      <c r="B6578" s="270" t="s">
        <v>27013</v>
      </c>
      <c r="C6578" s="271" t="s">
        <v>12529</v>
      </c>
      <c r="D6578" s="272" t="s">
        <v>27014</v>
      </c>
      <c r="F6578" s="266"/>
      <c r="G6578" s="273">
        <v>41090</v>
      </c>
      <c r="H6578" s="270" t="s">
        <v>27013</v>
      </c>
      <c r="I6578" s="271" t="s">
        <v>12529</v>
      </c>
      <c r="J6578" s="272" t="s">
        <v>27014</v>
      </c>
      <c r="K6578" s="272" t="s">
        <v>27015</v>
      </c>
    </row>
    <row r="6579" spans="1:11" ht="12.75" x14ac:dyDescent="0.2">
      <c r="A6579" s="269">
        <v>251</v>
      </c>
      <c r="B6579" s="270" t="s">
        <v>27016</v>
      </c>
      <c r="C6579" s="271" t="s">
        <v>12488</v>
      </c>
      <c r="D6579" s="272" t="s">
        <v>5853</v>
      </c>
      <c r="F6579" s="266"/>
      <c r="G6579" s="273">
        <v>251</v>
      </c>
      <c r="H6579" s="270" t="s">
        <v>27016</v>
      </c>
      <c r="I6579" s="271" t="s">
        <v>12488</v>
      </c>
      <c r="J6579" s="272" t="s">
        <v>5853</v>
      </c>
      <c r="K6579" s="272" t="s">
        <v>20836</v>
      </c>
    </row>
    <row r="6580" spans="1:11" ht="12.75" x14ac:dyDescent="0.2">
      <c r="A6580" s="269">
        <v>40975</v>
      </c>
      <c r="B6580" s="270" t="s">
        <v>27017</v>
      </c>
      <c r="C6580" s="271" t="s">
        <v>12529</v>
      </c>
      <c r="D6580" s="272" t="s">
        <v>27018</v>
      </c>
      <c r="F6580" s="266"/>
      <c r="G6580" s="273">
        <v>40975</v>
      </c>
      <c r="H6580" s="270" t="s">
        <v>27017</v>
      </c>
      <c r="I6580" s="271" t="s">
        <v>12529</v>
      </c>
      <c r="J6580" s="272" t="s">
        <v>27018</v>
      </c>
      <c r="K6580" s="272" t="s">
        <v>27019</v>
      </c>
    </row>
    <row r="6581" spans="1:11" ht="12.75" x14ac:dyDescent="0.2">
      <c r="A6581" s="269">
        <v>41072</v>
      </c>
      <c r="B6581" s="270" t="s">
        <v>27020</v>
      </c>
      <c r="C6581" s="271" t="s">
        <v>12529</v>
      </c>
      <c r="D6581" s="272" t="s">
        <v>12593</v>
      </c>
      <c r="F6581" s="266"/>
      <c r="G6581" s="273">
        <v>41072</v>
      </c>
      <c r="H6581" s="270" t="s">
        <v>27020</v>
      </c>
      <c r="I6581" s="271" t="s">
        <v>12529</v>
      </c>
      <c r="J6581" s="272" t="s">
        <v>12593</v>
      </c>
      <c r="K6581" s="272" t="s">
        <v>27021</v>
      </c>
    </row>
    <row r="6582" spans="1:11" ht="12.75" x14ac:dyDescent="0.2">
      <c r="A6582" s="269">
        <v>6121</v>
      </c>
      <c r="B6582" s="270" t="s">
        <v>27022</v>
      </c>
      <c r="C6582" s="271" t="s">
        <v>12488</v>
      </c>
      <c r="D6582" s="272" t="s">
        <v>7062</v>
      </c>
      <c r="F6582" s="266"/>
      <c r="G6582" s="273">
        <v>6121</v>
      </c>
      <c r="H6582" s="270" t="s">
        <v>27022</v>
      </c>
      <c r="I6582" s="271" t="s">
        <v>12488</v>
      </c>
      <c r="J6582" s="272" t="s">
        <v>7062</v>
      </c>
      <c r="K6582" s="272" t="s">
        <v>6792</v>
      </c>
    </row>
    <row r="6583" spans="1:11" ht="12.75" x14ac:dyDescent="0.2">
      <c r="A6583" s="269">
        <v>41071</v>
      </c>
      <c r="B6583" s="270" t="s">
        <v>27023</v>
      </c>
      <c r="C6583" s="271" t="s">
        <v>12529</v>
      </c>
      <c r="D6583" s="272" t="s">
        <v>12594</v>
      </c>
      <c r="F6583" s="266"/>
      <c r="G6583" s="273">
        <v>41071</v>
      </c>
      <c r="H6583" s="270" t="s">
        <v>27023</v>
      </c>
      <c r="I6583" s="271" t="s">
        <v>12529</v>
      </c>
      <c r="J6583" s="272" t="s">
        <v>12594</v>
      </c>
      <c r="K6583" s="272" t="s">
        <v>27024</v>
      </c>
    </row>
    <row r="6584" spans="1:11" ht="12.75" x14ac:dyDescent="0.2">
      <c r="A6584" s="269">
        <v>244</v>
      </c>
      <c r="B6584" s="270" t="s">
        <v>27025</v>
      </c>
      <c r="C6584" s="271" t="s">
        <v>12488</v>
      </c>
      <c r="D6584" s="272" t="s">
        <v>8962</v>
      </c>
      <c r="F6584" s="266"/>
      <c r="G6584" s="273">
        <v>244</v>
      </c>
      <c r="H6584" s="270" t="s">
        <v>27025</v>
      </c>
      <c r="I6584" s="271" t="s">
        <v>12488</v>
      </c>
      <c r="J6584" s="272" t="s">
        <v>8962</v>
      </c>
      <c r="K6584" s="272" t="s">
        <v>8808</v>
      </c>
    </row>
    <row r="6585" spans="1:11" ht="12.75" x14ac:dyDescent="0.2">
      <c r="A6585" s="269">
        <v>41093</v>
      </c>
      <c r="B6585" s="270" t="s">
        <v>27026</v>
      </c>
      <c r="C6585" s="271" t="s">
        <v>12529</v>
      </c>
      <c r="D6585" s="272" t="s">
        <v>12595</v>
      </c>
      <c r="F6585" s="266"/>
      <c r="G6585" s="273">
        <v>41093</v>
      </c>
      <c r="H6585" s="270" t="s">
        <v>27026</v>
      </c>
      <c r="I6585" s="271" t="s">
        <v>12529</v>
      </c>
      <c r="J6585" s="272" t="s">
        <v>12595</v>
      </c>
      <c r="K6585" s="272" t="s">
        <v>27027</v>
      </c>
    </row>
    <row r="6586" spans="1:11" ht="12.75" x14ac:dyDescent="0.2">
      <c r="A6586" s="269">
        <v>532</v>
      </c>
      <c r="B6586" s="270" t="s">
        <v>27028</v>
      </c>
      <c r="C6586" s="271" t="s">
        <v>12488</v>
      </c>
      <c r="D6586" s="272" t="s">
        <v>12836</v>
      </c>
      <c r="F6586" s="266"/>
      <c r="G6586" s="273">
        <v>532</v>
      </c>
      <c r="H6586" s="270" t="s">
        <v>27028</v>
      </c>
      <c r="I6586" s="271" t="s">
        <v>12488</v>
      </c>
      <c r="J6586" s="272" t="s">
        <v>12836</v>
      </c>
      <c r="K6586" s="272" t="s">
        <v>21985</v>
      </c>
    </row>
    <row r="6587" spans="1:11" ht="12.75" x14ac:dyDescent="0.2">
      <c r="A6587" s="269">
        <v>40931</v>
      </c>
      <c r="B6587" s="270" t="s">
        <v>27029</v>
      </c>
      <c r="C6587" s="271" t="s">
        <v>12529</v>
      </c>
      <c r="D6587" s="272" t="s">
        <v>14732</v>
      </c>
      <c r="F6587" s="266"/>
      <c r="G6587" s="273">
        <v>40931</v>
      </c>
      <c r="H6587" s="270" t="s">
        <v>27029</v>
      </c>
      <c r="I6587" s="271" t="s">
        <v>12529</v>
      </c>
      <c r="J6587" s="272" t="s">
        <v>14732</v>
      </c>
      <c r="K6587" s="272" t="s">
        <v>27030</v>
      </c>
    </row>
    <row r="6588" spans="1:11" ht="12.75" x14ac:dyDescent="0.2">
      <c r="A6588" s="269">
        <v>36150</v>
      </c>
      <c r="B6588" s="270" t="s">
        <v>27031</v>
      </c>
      <c r="C6588" s="271" t="s">
        <v>12490</v>
      </c>
      <c r="D6588" s="272" t="s">
        <v>27032</v>
      </c>
      <c r="F6588" s="266"/>
      <c r="G6588" s="273">
        <v>36150</v>
      </c>
      <c r="H6588" s="270" t="s">
        <v>27031</v>
      </c>
      <c r="I6588" s="271" t="s">
        <v>12490</v>
      </c>
      <c r="J6588" s="272" t="s">
        <v>27032</v>
      </c>
      <c r="K6588" s="272" t="s">
        <v>27032</v>
      </c>
    </row>
    <row r="6589" spans="1:11" ht="12.75" x14ac:dyDescent="0.2">
      <c r="A6589" s="269">
        <v>41069</v>
      </c>
      <c r="B6589" s="270" t="s">
        <v>27033</v>
      </c>
      <c r="C6589" s="271" t="s">
        <v>12529</v>
      </c>
      <c r="D6589" s="272" t="s">
        <v>12597</v>
      </c>
      <c r="F6589" s="266"/>
      <c r="G6589" s="273">
        <v>41069</v>
      </c>
      <c r="H6589" s="270" t="s">
        <v>27033</v>
      </c>
      <c r="I6589" s="271" t="s">
        <v>12529</v>
      </c>
      <c r="J6589" s="272" t="s">
        <v>12597</v>
      </c>
      <c r="K6589" s="272" t="s">
        <v>27034</v>
      </c>
    </row>
    <row r="6590" spans="1:11" ht="12.75" x14ac:dyDescent="0.2">
      <c r="A6590" s="269">
        <v>4760</v>
      </c>
      <c r="B6590" s="270" t="s">
        <v>27035</v>
      </c>
      <c r="C6590" s="271" t="s">
        <v>12488</v>
      </c>
      <c r="D6590" s="272" t="s">
        <v>12598</v>
      </c>
      <c r="F6590" s="266"/>
      <c r="G6590" s="273">
        <v>4760</v>
      </c>
      <c r="H6590" s="270" t="s">
        <v>27035</v>
      </c>
      <c r="I6590" s="271" t="s">
        <v>12488</v>
      </c>
      <c r="J6590" s="272" t="s">
        <v>12598</v>
      </c>
      <c r="K6590" s="272" t="s">
        <v>5014</v>
      </c>
    </row>
    <row r="6591" spans="1:11" ht="12.75" x14ac:dyDescent="0.2">
      <c r="A6591" s="269">
        <v>10422</v>
      </c>
      <c r="B6591" s="270" t="s">
        <v>27036</v>
      </c>
      <c r="C6591" s="271" t="s">
        <v>12490</v>
      </c>
      <c r="D6591" s="272" t="s">
        <v>14733</v>
      </c>
      <c r="F6591" s="266"/>
      <c r="G6591" s="273">
        <v>10422</v>
      </c>
      <c r="H6591" s="270" t="s">
        <v>27036</v>
      </c>
      <c r="I6591" s="271" t="s">
        <v>12490</v>
      </c>
      <c r="J6591" s="272" t="s">
        <v>14733</v>
      </c>
      <c r="K6591" s="272" t="s">
        <v>14733</v>
      </c>
    </row>
    <row r="6592" spans="1:11" ht="12.75" x14ac:dyDescent="0.2">
      <c r="A6592" s="269">
        <v>10420</v>
      </c>
      <c r="B6592" s="270" t="s">
        <v>27037</v>
      </c>
      <c r="C6592" s="271" t="s">
        <v>12490</v>
      </c>
      <c r="D6592" s="272" t="s">
        <v>14734</v>
      </c>
      <c r="F6592" s="266"/>
      <c r="G6592" s="273">
        <v>10420</v>
      </c>
      <c r="H6592" s="270" t="s">
        <v>27037</v>
      </c>
      <c r="I6592" s="271" t="s">
        <v>12490</v>
      </c>
      <c r="J6592" s="272" t="s">
        <v>14734</v>
      </c>
      <c r="K6592" s="272" t="s">
        <v>14734</v>
      </c>
    </row>
    <row r="6593" spans="1:11" ht="12.75" x14ac:dyDescent="0.2">
      <c r="A6593" s="269">
        <v>10421</v>
      </c>
      <c r="B6593" s="270" t="s">
        <v>27038</v>
      </c>
      <c r="C6593" s="271" t="s">
        <v>12490</v>
      </c>
      <c r="D6593" s="272" t="s">
        <v>14735</v>
      </c>
      <c r="F6593" s="266"/>
      <c r="G6593" s="273">
        <v>10421</v>
      </c>
      <c r="H6593" s="270" t="s">
        <v>27038</v>
      </c>
      <c r="I6593" s="271" t="s">
        <v>12490</v>
      </c>
      <c r="J6593" s="272" t="s">
        <v>14735</v>
      </c>
      <c r="K6593" s="272" t="s">
        <v>14735</v>
      </c>
    </row>
    <row r="6594" spans="1:11" ht="25.5" x14ac:dyDescent="0.2">
      <c r="A6594" s="269">
        <v>36520</v>
      </c>
      <c r="B6594" s="270" t="s">
        <v>27039</v>
      </c>
      <c r="C6594" s="271" t="s">
        <v>12490</v>
      </c>
      <c r="D6594" s="272" t="s">
        <v>14736</v>
      </c>
      <c r="F6594" s="266"/>
      <c r="G6594" s="273">
        <v>36520</v>
      </c>
      <c r="H6594" s="270" t="s">
        <v>27039</v>
      </c>
      <c r="I6594" s="271" t="s">
        <v>12490</v>
      </c>
      <c r="J6594" s="272" t="s">
        <v>14736</v>
      </c>
      <c r="K6594" s="272" t="s">
        <v>14736</v>
      </c>
    </row>
    <row r="6595" spans="1:11" ht="25.5" x14ac:dyDescent="0.2">
      <c r="A6595" s="269">
        <v>36519</v>
      </c>
      <c r="B6595" s="270" t="s">
        <v>27040</v>
      </c>
      <c r="C6595" s="271" t="s">
        <v>12490</v>
      </c>
      <c r="D6595" s="272" t="s">
        <v>14737</v>
      </c>
      <c r="F6595" s="266"/>
      <c r="G6595" s="273">
        <v>36519</v>
      </c>
      <c r="H6595" s="270" t="s">
        <v>27040</v>
      </c>
      <c r="I6595" s="271" t="s">
        <v>12490</v>
      </c>
      <c r="J6595" s="272" t="s">
        <v>14737</v>
      </c>
      <c r="K6595" s="272" t="s">
        <v>14737</v>
      </c>
    </row>
    <row r="6596" spans="1:11" ht="12.75" x14ac:dyDescent="0.2">
      <c r="A6596" s="269">
        <v>11784</v>
      </c>
      <c r="B6596" s="270" t="s">
        <v>27041</v>
      </c>
      <c r="C6596" s="271" t="s">
        <v>12490</v>
      </c>
      <c r="D6596" s="272" t="s">
        <v>14738</v>
      </c>
      <c r="F6596" s="266"/>
      <c r="G6596" s="273">
        <v>11784</v>
      </c>
      <c r="H6596" s="270" t="s">
        <v>27041</v>
      </c>
      <c r="I6596" s="271" t="s">
        <v>12490</v>
      </c>
      <c r="J6596" s="272" t="s">
        <v>14738</v>
      </c>
      <c r="K6596" s="272" t="s">
        <v>14738</v>
      </c>
    </row>
    <row r="6597" spans="1:11" ht="12.75" x14ac:dyDescent="0.2">
      <c r="A6597" s="269">
        <v>10</v>
      </c>
      <c r="B6597" s="270" t="s">
        <v>27042</v>
      </c>
      <c r="C6597" s="271" t="s">
        <v>12490</v>
      </c>
      <c r="D6597" s="272" t="s">
        <v>12469</v>
      </c>
      <c r="F6597" s="266"/>
      <c r="G6597" s="273">
        <v>10</v>
      </c>
      <c r="H6597" s="270" t="s">
        <v>27042</v>
      </c>
      <c r="I6597" s="271" t="s">
        <v>12490</v>
      </c>
      <c r="J6597" s="272" t="s">
        <v>12469</v>
      </c>
      <c r="K6597" s="272" t="s">
        <v>12469</v>
      </c>
    </row>
    <row r="6598" spans="1:11" ht="12.75" x14ac:dyDescent="0.2">
      <c r="A6598" s="269">
        <v>4815</v>
      </c>
      <c r="B6598" s="270" t="s">
        <v>27043</v>
      </c>
      <c r="C6598" s="271" t="s">
        <v>12490</v>
      </c>
      <c r="D6598" s="272" t="s">
        <v>7152</v>
      </c>
      <c r="F6598" s="266"/>
      <c r="G6598" s="273">
        <v>4815</v>
      </c>
      <c r="H6598" s="270" t="s">
        <v>27043</v>
      </c>
      <c r="I6598" s="271" t="s">
        <v>12490</v>
      </c>
      <c r="J6598" s="272" t="s">
        <v>7152</v>
      </c>
      <c r="K6598" s="272" t="s">
        <v>7152</v>
      </c>
    </row>
    <row r="6599" spans="1:11" ht="12.75" x14ac:dyDescent="0.2">
      <c r="A6599" s="269">
        <v>541</v>
      </c>
      <c r="B6599" s="270" t="s">
        <v>27044</v>
      </c>
      <c r="C6599" s="271" t="s">
        <v>12490</v>
      </c>
      <c r="D6599" s="272" t="s">
        <v>27045</v>
      </c>
      <c r="F6599" s="266"/>
      <c r="G6599" s="273">
        <v>541</v>
      </c>
      <c r="H6599" s="270" t="s">
        <v>27044</v>
      </c>
      <c r="I6599" s="271" t="s">
        <v>12490</v>
      </c>
      <c r="J6599" s="272" t="s">
        <v>27045</v>
      </c>
      <c r="K6599" s="272" t="s">
        <v>27045</v>
      </c>
    </row>
    <row r="6600" spans="1:11" ht="12.75" x14ac:dyDescent="0.2">
      <c r="A6600" s="269">
        <v>542</v>
      </c>
      <c r="B6600" s="270" t="s">
        <v>27046</v>
      </c>
      <c r="C6600" s="271" t="s">
        <v>12490</v>
      </c>
      <c r="D6600" s="272" t="s">
        <v>27047</v>
      </c>
      <c r="F6600" s="266"/>
      <c r="G6600" s="273">
        <v>542</v>
      </c>
      <c r="H6600" s="270" t="s">
        <v>27046</v>
      </c>
      <c r="I6600" s="271" t="s">
        <v>12490</v>
      </c>
      <c r="J6600" s="272" t="s">
        <v>27047</v>
      </c>
      <c r="K6600" s="272" t="s">
        <v>27047</v>
      </c>
    </row>
    <row r="6601" spans="1:11" ht="12.75" x14ac:dyDescent="0.2">
      <c r="A6601" s="269">
        <v>540</v>
      </c>
      <c r="B6601" s="270" t="s">
        <v>27048</v>
      </c>
      <c r="C6601" s="271" t="s">
        <v>12490</v>
      </c>
      <c r="D6601" s="272" t="s">
        <v>27049</v>
      </c>
      <c r="F6601" s="266"/>
      <c r="G6601" s="273">
        <v>540</v>
      </c>
      <c r="H6601" s="270" t="s">
        <v>27048</v>
      </c>
      <c r="I6601" s="271" t="s">
        <v>12490</v>
      </c>
      <c r="J6601" s="272" t="s">
        <v>27049</v>
      </c>
      <c r="K6601" s="272" t="s">
        <v>27049</v>
      </c>
    </row>
    <row r="6602" spans="1:11" ht="25.5" x14ac:dyDescent="0.2">
      <c r="A6602" s="269">
        <v>38364</v>
      </c>
      <c r="B6602" s="270" t="s">
        <v>27050</v>
      </c>
      <c r="C6602" s="271" t="s">
        <v>12490</v>
      </c>
      <c r="D6602" s="272" t="s">
        <v>12601</v>
      </c>
      <c r="F6602" s="266"/>
      <c r="G6602" s="273">
        <v>38364</v>
      </c>
      <c r="H6602" s="270" t="s">
        <v>27050</v>
      </c>
      <c r="I6602" s="271" t="s">
        <v>12490</v>
      </c>
      <c r="J6602" s="272" t="s">
        <v>12601</v>
      </c>
      <c r="K6602" s="272" t="s">
        <v>12601</v>
      </c>
    </row>
    <row r="6603" spans="1:11" ht="12.75" x14ac:dyDescent="0.2">
      <c r="A6603" s="269">
        <v>11692</v>
      </c>
      <c r="B6603" s="270" t="s">
        <v>27051</v>
      </c>
      <c r="C6603" s="271" t="s">
        <v>12492</v>
      </c>
      <c r="D6603" s="272" t="s">
        <v>27052</v>
      </c>
      <c r="F6603" s="266"/>
      <c r="G6603" s="273">
        <v>11692</v>
      </c>
      <c r="H6603" s="270" t="s">
        <v>27051</v>
      </c>
      <c r="I6603" s="271" t="s">
        <v>12492</v>
      </c>
      <c r="J6603" s="272" t="s">
        <v>27052</v>
      </c>
      <c r="K6603" s="272" t="s">
        <v>27052</v>
      </c>
    </row>
    <row r="6604" spans="1:11" ht="25.5" x14ac:dyDescent="0.2">
      <c r="A6604" s="269">
        <v>1746</v>
      </c>
      <c r="B6604" s="270" t="s">
        <v>27053</v>
      </c>
      <c r="C6604" s="271" t="s">
        <v>12490</v>
      </c>
      <c r="D6604" s="272" t="s">
        <v>27054</v>
      </c>
      <c r="F6604" s="266"/>
      <c r="G6604" s="273">
        <v>1746</v>
      </c>
      <c r="H6604" s="270" t="s">
        <v>27053</v>
      </c>
      <c r="I6604" s="271" t="s">
        <v>12490</v>
      </c>
      <c r="J6604" s="272" t="s">
        <v>27054</v>
      </c>
      <c r="K6604" s="272" t="s">
        <v>27054</v>
      </c>
    </row>
    <row r="6605" spans="1:11" ht="25.5" x14ac:dyDescent="0.2">
      <c r="A6605" s="269">
        <v>1748</v>
      </c>
      <c r="B6605" s="270" t="s">
        <v>27055</v>
      </c>
      <c r="C6605" s="271" t="s">
        <v>12490</v>
      </c>
      <c r="D6605" s="272" t="s">
        <v>27056</v>
      </c>
      <c r="F6605" s="266"/>
      <c r="G6605" s="273">
        <v>1748</v>
      </c>
      <c r="H6605" s="270" t="s">
        <v>27055</v>
      </c>
      <c r="I6605" s="271" t="s">
        <v>12490</v>
      </c>
      <c r="J6605" s="272" t="s">
        <v>27056</v>
      </c>
      <c r="K6605" s="272" t="s">
        <v>27056</v>
      </c>
    </row>
    <row r="6606" spans="1:11" ht="25.5" x14ac:dyDescent="0.2">
      <c r="A6606" s="269">
        <v>1749</v>
      </c>
      <c r="B6606" s="270" t="s">
        <v>27057</v>
      </c>
      <c r="C6606" s="271" t="s">
        <v>12490</v>
      </c>
      <c r="D6606" s="272" t="s">
        <v>27058</v>
      </c>
      <c r="F6606" s="266"/>
      <c r="G6606" s="273">
        <v>1749</v>
      </c>
      <c r="H6606" s="270" t="s">
        <v>27057</v>
      </c>
      <c r="I6606" s="271" t="s">
        <v>12490</v>
      </c>
      <c r="J6606" s="272" t="s">
        <v>27058</v>
      </c>
      <c r="K6606" s="272" t="s">
        <v>27058</v>
      </c>
    </row>
    <row r="6607" spans="1:11" ht="25.5" x14ac:dyDescent="0.2">
      <c r="A6607" s="269">
        <v>37412</v>
      </c>
      <c r="B6607" s="270" t="s">
        <v>27059</v>
      </c>
      <c r="C6607" s="271" t="s">
        <v>12490</v>
      </c>
      <c r="D6607" s="272" t="s">
        <v>27060</v>
      </c>
      <c r="F6607" s="266"/>
      <c r="G6607" s="273">
        <v>37412</v>
      </c>
      <c r="H6607" s="270" t="s">
        <v>27059</v>
      </c>
      <c r="I6607" s="271" t="s">
        <v>12490</v>
      </c>
      <c r="J6607" s="272" t="s">
        <v>27060</v>
      </c>
      <c r="K6607" s="272" t="s">
        <v>27060</v>
      </c>
    </row>
    <row r="6608" spans="1:11" ht="25.5" x14ac:dyDescent="0.2">
      <c r="A6608" s="269">
        <v>1745</v>
      </c>
      <c r="B6608" s="270" t="s">
        <v>27061</v>
      </c>
      <c r="C6608" s="271" t="s">
        <v>12490</v>
      </c>
      <c r="D6608" s="272" t="s">
        <v>27062</v>
      </c>
      <c r="F6608" s="266"/>
      <c r="G6608" s="273">
        <v>1745</v>
      </c>
      <c r="H6608" s="270" t="s">
        <v>27061</v>
      </c>
      <c r="I6608" s="271" t="s">
        <v>12490</v>
      </c>
      <c r="J6608" s="272" t="s">
        <v>27062</v>
      </c>
      <c r="K6608" s="272" t="s">
        <v>27062</v>
      </c>
    </row>
    <row r="6609" spans="1:11" ht="25.5" x14ac:dyDescent="0.2">
      <c r="A6609" s="269">
        <v>1750</v>
      </c>
      <c r="B6609" s="270" t="s">
        <v>27063</v>
      </c>
      <c r="C6609" s="271" t="s">
        <v>12490</v>
      </c>
      <c r="D6609" s="272" t="s">
        <v>27064</v>
      </c>
      <c r="F6609" s="266"/>
      <c r="G6609" s="273">
        <v>1750</v>
      </c>
      <c r="H6609" s="270" t="s">
        <v>27063</v>
      </c>
      <c r="I6609" s="271" t="s">
        <v>12490</v>
      </c>
      <c r="J6609" s="272" t="s">
        <v>27064</v>
      </c>
      <c r="K6609" s="272" t="s">
        <v>27064</v>
      </c>
    </row>
    <row r="6610" spans="1:11" ht="12.75" x14ac:dyDescent="0.2">
      <c r="A6610" s="269">
        <v>11687</v>
      </c>
      <c r="B6610" s="270" t="s">
        <v>27065</v>
      </c>
      <c r="C6610" s="271" t="s">
        <v>12503</v>
      </c>
      <c r="D6610" s="272" t="s">
        <v>27066</v>
      </c>
      <c r="F6610" s="266"/>
      <c r="G6610" s="273">
        <v>11687</v>
      </c>
      <c r="H6610" s="270" t="s">
        <v>27065</v>
      </c>
      <c r="I6610" s="271" t="s">
        <v>12503</v>
      </c>
      <c r="J6610" s="272" t="s">
        <v>27066</v>
      </c>
      <c r="K6610" s="272" t="s">
        <v>27066</v>
      </c>
    </row>
    <row r="6611" spans="1:11" ht="12.75" x14ac:dyDescent="0.2">
      <c r="A6611" s="269">
        <v>11689</v>
      </c>
      <c r="B6611" s="270" t="s">
        <v>27067</v>
      </c>
      <c r="C6611" s="271" t="s">
        <v>12503</v>
      </c>
      <c r="D6611" s="272" t="s">
        <v>27068</v>
      </c>
      <c r="F6611" s="266"/>
      <c r="G6611" s="273">
        <v>11689</v>
      </c>
      <c r="H6611" s="270" t="s">
        <v>27067</v>
      </c>
      <c r="I6611" s="271" t="s">
        <v>12503</v>
      </c>
      <c r="J6611" s="272" t="s">
        <v>27068</v>
      </c>
      <c r="K6611" s="272" t="s">
        <v>27068</v>
      </c>
    </row>
    <row r="6612" spans="1:11" ht="12.75" x14ac:dyDescent="0.2">
      <c r="A6612" s="269">
        <v>11693</v>
      </c>
      <c r="B6612" s="270" t="s">
        <v>27069</v>
      </c>
      <c r="C6612" s="271" t="s">
        <v>12492</v>
      </c>
      <c r="D6612" s="272" t="s">
        <v>14784</v>
      </c>
      <c r="F6612" s="266"/>
      <c r="G6612" s="273">
        <v>11693</v>
      </c>
      <c r="H6612" s="270" t="s">
        <v>27069</v>
      </c>
      <c r="I6612" s="271" t="s">
        <v>12492</v>
      </c>
      <c r="J6612" s="272" t="s">
        <v>14784</v>
      </c>
      <c r="K6612" s="272" t="s">
        <v>14784</v>
      </c>
    </row>
    <row r="6613" spans="1:11" ht="12.75" x14ac:dyDescent="0.2">
      <c r="A6613" s="269">
        <v>36215</v>
      </c>
      <c r="B6613" s="270" t="s">
        <v>27070</v>
      </c>
      <c r="C6613" s="271" t="s">
        <v>12490</v>
      </c>
      <c r="D6613" s="272" t="s">
        <v>12602</v>
      </c>
      <c r="F6613" s="266"/>
      <c r="G6613" s="273">
        <v>36215</v>
      </c>
      <c r="H6613" s="270" t="s">
        <v>27070</v>
      </c>
      <c r="I6613" s="271" t="s">
        <v>12490</v>
      </c>
      <c r="J6613" s="272" t="s">
        <v>12602</v>
      </c>
      <c r="K6613" s="272" t="s">
        <v>12602</v>
      </c>
    </row>
    <row r="6614" spans="1:11" ht="12.75" x14ac:dyDescent="0.2">
      <c r="A6614" s="269">
        <v>38381</v>
      </c>
      <c r="B6614" s="270" t="s">
        <v>27071</v>
      </c>
      <c r="C6614" s="271" t="s">
        <v>12490</v>
      </c>
      <c r="D6614" s="272" t="s">
        <v>5316</v>
      </c>
      <c r="F6614" s="266"/>
      <c r="G6614" s="273">
        <v>38381</v>
      </c>
      <c r="H6614" s="270" t="s">
        <v>27071</v>
      </c>
      <c r="I6614" s="271" t="s">
        <v>12490</v>
      </c>
      <c r="J6614" s="272" t="s">
        <v>5316</v>
      </c>
      <c r="K6614" s="272" t="s">
        <v>5316</v>
      </c>
    </row>
    <row r="6615" spans="1:11" ht="12.75" x14ac:dyDescent="0.2">
      <c r="A6615" s="269">
        <v>39621</v>
      </c>
      <c r="B6615" s="270" t="s">
        <v>27072</v>
      </c>
      <c r="C6615" s="271" t="s">
        <v>12603</v>
      </c>
      <c r="D6615" s="272" t="s">
        <v>12604</v>
      </c>
      <c r="F6615" s="266"/>
      <c r="G6615" s="273">
        <v>39621</v>
      </c>
      <c r="H6615" s="270" t="s">
        <v>27072</v>
      </c>
      <c r="I6615" s="271" t="s">
        <v>12603</v>
      </c>
      <c r="J6615" s="272" t="s">
        <v>12604</v>
      </c>
      <c r="K6615" s="272" t="s">
        <v>12604</v>
      </c>
    </row>
    <row r="6616" spans="1:11" ht="12.75" x14ac:dyDescent="0.2">
      <c r="A6616" s="269">
        <v>39624</v>
      </c>
      <c r="B6616" s="270" t="s">
        <v>27073</v>
      </c>
      <c r="C6616" s="271" t="s">
        <v>12603</v>
      </c>
      <c r="D6616" s="272" t="s">
        <v>12605</v>
      </c>
      <c r="F6616" s="266"/>
      <c r="G6616" s="273">
        <v>39624</v>
      </c>
      <c r="H6616" s="270" t="s">
        <v>27073</v>
      </c>
      <c r="I6616" s="271" t="s">
        <v>12603</v>
      </c>
      <c r="J6616" s="272" t="s">
        <v>12605</v>
      </c>
      <c r="K6616" s="272" t="s">
        <v>12605</v>
      </c>
    </row>
    <row r="6617" spans="1:11" ht="12.75" x14ac:dyDescent="0.2">
      <c r="A6617" s="269">
        <v>39615</v>
      </c>
      <c r="B6617" s="270" t="s">
        <v>27074</v>
      </c>
      <c r="C6617" s="271" t="s">
        <v>12490</v>
      </c>
      <c r="D6617" s="272" t="s">
        <v>12606</v>
      </c>
      <c r="F6617" s="266"/>
      <c r="G6617" s="273">
        <v>39615</v>
      </c>
      <c r="H6617" s="270" t="s">
        <v>27074</v>
      </c>
      <c r="I6617" s="271" t="s">
        <v>12490</v>
      </c>
      <c r="J6617" s="272" t="s">
        <v>12606</v>
      </c>
      <c r="K6617" s="272" t="s">
        <v>12606</v>
      </c>
    </row>
    <row r="6618" spans="1:11" ht="12.75" x14ac:dyDescent="0.2">
      <c r="A6618" s="269">
        <v>39620</v>
      </c>
      <c r="B6618" s="270" t="s">
        <v>27075</v>
      </c>
      <c r="C6618" s="271" t="s">
        <v>12490</v>
      </c>
      <c r="D6618" s="272" t="s">
        <v>12607</v>
      </c>
      <c r="F6618" s="266"/>
      <c r="G6618" s="273">
        <v>39620</v>
      </c>
      <c r="H6618" s="270" t="s">
        <v>27075</v>
      </c>
      <c r="I6618" s="271" t="s">
        <v>12490</v>
      </c>
      <c r="J6618" s="272" t="s">
        <v>12607</v>
      </c>
      <c r="K6618" s="272" t="s">
        <v>12607</v>
      </c>
    </row>
    <row r="6619" spans="1:11" ht="12.75" x14ac:dyDescent="0.2">
      <c r="A6619" s="269">
        <v>39623</v>
      </c>
      <c r="B6619" s="270" t="s">
        <v>27076</v>
      </c>
      <c r="C6619" s="271" t="s">
        <v>12490</v>
      </c>
      <c r="D6619" s="272" t="s">
        <v>12608</v>
      </c>
      <c r="F6619" s="266"/>
      <c r="G6619" s="273">
        <v>39623</v>
      </c>
      <c r="H6619" s="270" t="s">
        <v>27076</v>
      </c>
      <c r="I6619" s="271" t="s">
        <v>12490</v>
      </c>
      <c r="J6619" s="272" t="s">
        <v>12608</v>
      </c>
      <c r="K6619" s="272" t="s">
        <v>12608</v>
      </c>
    </row>
    <row r="6620" spans="1:11" ht="12.75" x14ac:dyDescent="0.2">
      <c r="A6620" s="269">
        <v>36214</v>
      </c>
      <c r="B6620" s="270" t="s">
        <v>27077</v>
      </c>
      <c r="C6620" s="271" t="s">
        <v>12490</v>
      </c>
      <c r="D6620" s="272" t="s">
        <v>12609</v>
      </c>
      <c r="F6620" s="266"/>
      <c r="G6620" s="273">
        <v>36214</v>
      </c>
      <c r="H6620" s="270" t="s">
        <v>27077</v>
      </c>
      <c r="I6620" s="271" t="s">
        <v>12490</v>
      </c>
      <c r="J6620" s="272" t="s">
        <v>12609</v>
      </c>
      <c r="K6620" s="272" t="s">
        <v>12609</v>
      </c>
    </row>
    <row r="6621" spans="1:11" ht="12.75" x14ac:dyDescent="0.2">
      <c r="A6621" s="269">
        <v>36207</v>
      </c>
      <c r="B6621" s="270" t="s">
        <v>27078</v>
      </c>
      <c r="C6621" s="271" t="s">
        <v>12490</v>
      </c>
      <c r="D6621" s="272" t="s">
        <v>12610</v>
      </c>
      <c r="F6621" s="266"/>
      <c r="G6621" s="273">
        <v>36207</v>
      </c>
      <c r="H6621" s="270" t="s">
        <v>27078</v>
      </c>
      <c r="I6621" s="271" t="s">
        <v>12490</v>
      </c>
      <c r="J6621" s="272" t="s">
        <v>12610</v>
      </c>
      <c r="K6621" s="272" t="s">
        <v>12610</v>
      </c>
    </row>
    <row r="6622" spans="1:11" ht="12.75" x14ac:dyDescent="0.2">
      <c r="A6622" s="269">
        <v>36209</v>
      </c>
      <c r="B6622" s="270" t="s">
        <v>27079</v>
      </c>
      <c r="C6622" s="271" t="s">
        <v>12490</v>
      </c>
      <c r="D6622" s="272" t="s">
        <v>12611</v>
      </c>
      <c r="F6622" s="266"/>
      <c r="G6622" s="273">
        <v>36209</v>
      </c>
      <c r="H6622" s="270" t="s">
        <v>27079</v>
      </c>
      <c r="I6622" s="271" t="s">
        <v>12490</v>
      </c>
      <c r="J6622" s="272" t="s">
        <v>12611</v>
      </c>
      <c r="K6622" s="272" t="s">
        <v>12611</v>
      </c>
    </row>
    <row r="6623" spans="1:11" ht="25.5" x14ac:dyDescent="0.2">
      <c r="A6623" s="269">
        <v>36210</v>
      </c>
      <c r="B6623" s="270" t="s">
        <v>27080</v>
      </c>
      <c r="C6623" s="271" t="s">
        <v>12490</v>
      </c>
      <c r="D6623" s="272" t="s">
        <v>12612</v>
      </c>
      <c r="F6623" s="266"/>
      <c r="G6623" s="273">
        <v>36210</v>
      </c>
      <c r="H6623" s="270" t="s">
        <v>27080</v>
      </c>
      <c r="I6623" s="271" t="s">
        <v>12490</v>
      </c>
      <c r="J6623" s="272" t="s">
        <v>12612</v>
      </c>
      <c r="K6623" s="272" t="s">
        <v>12612</v>
      </c>
    </row>
    <row r="6624" spans="1:11" ht="12.75" x14ac:dyDescent="0.2">
      <c r="A6624" s="269">
        <v>36212</v>
      </c>
      <c r="B6624" s="270" t="s">
        <v>27081</v>
      </c>
      <c r="C6624" s="271" t="s">
        <v>12490</v>
      </c>
      <c r="D6624" s="272" t="s">
        <v>12613</v>
      </c>
      <c r="F6624" s="266"/>
      <c r="G6624" s="273">
        <v>36212</v>
      </c>
      <c r="H6624" s="270" t="s">
        <v>27081</v>
      </c>
      <c r="I6624" s="271" t="s">
        <v>12490</v>
      </c>
      <c r="J6624" s="272" t="s">
        <v>12613</v>
      </c>
      <c r="K6624" s="272" t="s">
        <v>12613</v>
      </c>
    </row>
    <row r="6625" spans="1:11" ht="12.75" x14ac:dyDescent="0.2">
      <c r="A6625" s="269">
        <v>36211</v>
      </c>
      <c r="B6625" s="270" t="s">
        <v>27082</v>
      </c>
      <c r="C6625" s="271" t="s">
        <v>12490</v>
      </c>
      <c r="D6625" s="272" t="s">
        <v>12614</v>
      </c>
      <c r="F6625" s="266"/>
      <c r="G6625" s="273">
        <v>36211</v>
      </c>
      <c r="H6625" s="270" t="s">
        <v>27082</v>
      </c>
      <c r="I6625" s="271" t="s">
        <v>12490</v>
      </c>
      <c r="J6625" s="272" t="s">
        <v>12614</v>
      </c>
      <c r="K6625" s="272" t="s">
        <v>12614</v>
      </c>
    </row>
    <row r="6626" spans="1:11" ht="12.75" x14ac:dyDescent="0.2">
      <c r="A6626" s="269">
        <v>36204</v>
      </c>
      <c r="B6626" s="270" t="s">
        <v>27083</v>
      </c>
      <c r="C6626" s="271" t="s">
        <v>12490</v>
      </c>
      <c r="D6626" s="272" t="s">
        <v>12615</v>
      </c>
      <c r="F6626" s="266"/>
      <c r="G6626" s="273">
        <v>36204</v>
      </c>
      <c r="H6626" s="270" t="s">
        <v>27083</v>
      </c>
      <c r="I6626" s="271" t="s">
        <v>12490</v>
      </c>
      <c r="J6626" s="272" t="s">
        <v>12615</v>
      </c>
      <c r="K6626" s="272" t="s">
        <v>12615</v>
      </c>
    </row>
    <row r="6627" spans="1:11" ht="12.75" x14ac:dyDescent="0.2">
      <c r="A6627" s="269">
        <v>36205</v>
      </c>
      <c r="B6627" s="270" t="s">
        <v>27084</v>
      </c>
      <c r="C6627" s="271" t="s">
        <v>12490</v>
      </c>
      <c r="D6627" s="272" t="s">
        <v>12616</v>
      </c>
      <c r="F6627" s="266"/>
      <c r="G6627" s="273">
        <v>36205</v>
      </c>
      <c r="H6627" s="270" t="s">
        <v>27084</v>
      </c>
      <c r="I6627" s="271" t="s">
        <v>12490</v>
      </c>
      <c r="J6627" s="272" t="s">
        <v>12616</v>
      </c>
      <c r="K6627" s="272" t="s">
        <v>12616</v>
      </c>
    </row>
    <row r="6628" spans="1:11" ht="12.75" x14ac:dyDescent="0.2">
      <c r="A6628" s="269">
        <v>36081</v>
      </c>
      <c r="B6628" s="270" t="s">
        <v>27085</v>
      </c>
      <c r="C6628" s="271" t="s">
        <v>12490</v>
      </c>
      <c r="D6628" s="272" t="s">
        <v>12617</v>
      </c>
      <c r="F6628" s="266"/>
      <c r="G6628" s="273">
        <v>36081</v>
      </c>
      <c r="H6628" s="270" t="s">
        <v>27085</v>
      </c>
      <c r="I6628" s="271" t="s">
        <v>12490</v>
      </c>
      <c r="J6628" s="272" t="s">
        <v>12617</v>
      </c>
      <c r="K6628" s="272" t="s">
        <v>12617</v>
      </c>
    </row>
    <row r="6629" spans="1:11" ht="12.75" x14ac:dyDescent="0.2">
      <c r="A6629" s="269">
        <v>36206</v>
      </c>
      <c r="B6629" s="270" t="s">
        <v>27086</v>
      </c>
      <c r="C6629" s="271" t="s">
        <v>12490</v>
      </c>
      <c r="D6629" s="272" t="s">
        <v>12618</v>
      </c>
      <c r="F6629" s="266"/>
      <c r="G6629" s="273">
        <v>36206</v>
      </c>
      <c r="H6629" s="270" t="s">
        <v>27086</v>
      </c>
      <c r="I6629" s="271" t="s">
        <v>12490</v>
      </c>
      <c r="J6629" s="272" t="s">
        <v>12618</v>
      </c>
      <c r="K6629" s="272" t="s">
        <v>12618</v>
      </c>
    </row>
    <row r="6630" spans="1:11" ht="12.75" x14ac:dyDescent="0.2">
      <c r="A6630" s="269">
        <v>36218</v>
      </c>
      <c r="B6630" s="270" t="s">
        <v>27087</v>
      </c>
      <c r="C6630" s="271" t="s">
        <v>12490</v>
      </c>
      <c r="D6630" s="272" t="s">
        <v>10577</v>
      </c>
      <c r="F6630" s="266"/>
      <c r="G6630" s="273">
        <v>36218</v>
      </c>
      <c r="H6630" s="270" t="s">
        <v>27087</v>
      </c>
      <c r="I6630" s="271" t="s">
        <v>12490</v>
      </c>
      <c r="J6630" s="272" t="s">
        <v>10577</v>
      </c>
      <c r="K6630" s="272" t="s">
        <v>10577</v>
      </c>
    </row>
    <row r="6631" spans="1:11" ht="12.75" x14ac:dyDescent="0.2">
      <c r="A6631" s="269">
        <v>36220</v>
      </c>
      <c r="B6631" s="270" t="s">
        <v>27088</v>
      </c>
      <c r="C6631" s="271" t="s">
        <v>12490</v>
      </c>
      <c r="D6631" s="272" t="s">
        <v>12619</v>
      </c>
      <c r="F6631" s="266"/>
      <c r="G6631" s="273">
        <v>36220</v>
      </c>
      <c r="H6631" s="270" t="s">
        <v>27088</v>
      </c>
      <c r="I6631" s="271" t="s">
        <v>12490</v>
      </c>
      <c r="J6631" s="272" t="s">
        <v>12619</v>
      </c>
      <c r="K6631" s="272" t="s">
        <v>12619</v>
      </c>
    </row>
    <row r="6632" spans="1:11" ht="12.75" x14ac:dyDescent="0.2">
      <c r="A6632" s="269">
        <v>36080</v>
      </c>
      <c r="B6632" s="270" t="s">
        <v>27089</v>
      </c>
      <c r="C6632" s="271" t="s">
        <v>12490</v>
      </c>
      <c r="D6632" s="272" t="s">
        <v>12620</v>
      </c>
      <c r="F6632" s="266"/>
      <c r="G6632" s="273">
        <v>36080</v>
      </c>
      <c r="H6632" s="270" t="s">
        <v>27089</v>
      </c>
      <c r="I6632" s="271" t="s">
        <v>12490</v>
      </c>
      <c r="J6632" s="272" t="s">
        <v>12620</v>
      </c>
      <c r="K6632" s="272" t="s">
        <v>12620</v>
      </c>
    </row>
    <row r="6633" spans="1:11" ht="12.75" x14ac:dyDescent="0.2">
      <c r="A6633" s="269">
        <v>36223</v>
      </c>
      <c r="B6633" s="270" t="s">
        <v>27090</v>
      </c>
      <c r="C6633" s="271" t="s">
        <v>12490</v>
      </c>
      <c r="D6633" s="272" t="s">
        <v>12621</v>
      </c>
      <c r="F6633" s="266"/>
      <c r="G6633" s="273">
        <v>36223</v>
      </c>
      <c r="H6633" s="270" t="s">
        <v>27090</v>
      </c>
      <c r="I6633" s="271" t="s">
        <v>12490</v>
      </c>
      <c r="J6633" s="272" t="s">
        <v>12621</v>
      </c>
      <c r="K6633" s="272" t="s">
        <v>12621</v>
      </c>
    </row>
    <row r="6634" spans="1:11" ht="12.75" x14ac:dyDescent="0.2">
      <c r="A6634" s="269">
        <v>546</v>
      </c>
      <c r="B6634" s="270" t="s">
        <v>27091</v>
      </c>
      <c r="C6634" s="271" t="s">
        <v>12505</v>
      </c>
      <c r="D6634" s="272" t="s">
        <v>4348</v>
      </c>
      <c r="F6634" s="266"/>
      <c r="G6634" s="273">
        <v>546</v>
      </c>
      <c r="H6634" s="270" t="s">
        <v>27091</v>
      </c>
      <c r="I6634" s="271" t="s">
        <v>12505</v>
      </c>
      <c r="J6634" s="272" t="s">
        <v>4348</v>
      </c>
      <c r="K6634" s="272" t="s">
        <v>4348</v>
      </c>
    </row>
    <row r="6635" spans="1:11" ht="12.75" x14ac:dyDescent="0.2">
      <c r="A6635" s="269">
        <v>557</v>
      </c>
      <c r="B6635" s="270" t="s">
        <v>27092</v>
      </c>
      <c r="C6635" s="271" t="s">
        <v>12503</v>
      </c>
      <c r="D6635" s="272" t="s">
        <v>13752</v>
      </c>
      <c r="F6635" s="266"/>
      <c r="G6635" s="273">
        <v>557</v>
      </c>
      <c r="H6635" s="270" t="s">
        <v>27092</v>
      </c>
      <c r="I6635" s="271" t="s">
        <v>12503</v>
      </c>
      <c r="J6635" s="272" t="s">
        <v>13752</v>
      </c>
      <c r="K6635" s="272" t="s">
        <v>13752</v>
      </c>
    </row>
    <row r="6636" spans="1:11" ht="12.75" x14ac:dyDescent="0.2">
      <c r="A6636" s="269">
        <v>552</v>
      </c>
      <c r="B6636" s="270" t="s">
        <v>27093</v>
      </c>
      <c r="C6636" s="271" t="s">
        <v>12503</v>
      </c>
      <c r="D6636" s="272" t="s">
        <v>9744</v>
      </c>
      <c r="F6636" s="266"/>
      <c r="G6636" s="273">
        <v>552</v>
      </c>
      <c r="H6636" s="270" t="s">
        <v>27093</v>
      </c>
      <c r="I6636" s="271" t="s">
        <v>12503</v>
      </c>
      <c r="J6636" s="272" t="s">
        <v>9744</v>
      </c>
      <c r="K6636" s="272" t="s">
        <v>9744</v>
      </c>
    </row>
    <row r="6637" spans="1:11" ht="12.75" x14ac:dyDescent="0.2">
      <c r="A6637" s="269">
        <v>555</v>
      </c>
      <c r="B6637" s="270" t="s">
        <v>27094</v>
      </c>
      <c r="C6637" s="271" t="s">
        <v>12503</v>
      </c>
      <c r="D6637" s="272" t="s">
        <v>20559</v>
      </c>
      <c r="F6637" s="266"/>
      <c r="G6637" s="273">
        <v>555</v>
      </c>
      <c r="H6637" s="270" t="s">
        <v>27094</v>
      </c>
      <c r="I6637" s="271" t="s">
        <v>12503</v>
      </c>
      <c r="J6637" s="272" t="s">
        <v>20559</v>
      </c>
      <c r="K6637" s="272" t="s">
        <v>20559</v>
      </c>
    </row>
    <row r="6638" spans="1:11" ht="12.75" x14ac:dyDescent="0.2">
      <c r="A6638" s="269">
        <v>565</v>
      </c>
      <c r="B6638" s="270" t="s">
        <v>27095</v>
      </c>
      <c r="C6638" s="271" t="s">
        <v>12503</v>
      </c>
      <c r="D6638" s="272" t="s">
        <v>13498</v>
      </c>
      <c r="F6638" s="266"/>
      <c r="G6638" s="273">
        <v>565</v>
      </c>
      <c r="H6638" s="270" t="s">
        <v>27095</v>
      </c>
      <c r="I6638" s="271" t="s">
        <v>12503</v>
      </c>
      <c r="J6638" s="272" t="s">
        <v>13498</v>
      </c>
      <c r="K6638" s="272" t="s">
        <v>13498</v>
      </c>
    </row>
    <row r="6639" spans="1:11" ht="12.75" x14ac:dyDescent="0.2">
      <c r="A6639" s="269">
        <v>549</v>
      </c>
      <c r="B6639" s="270" t="s">
        <v>27096</v>
      </c>
      <c r="C6639" s="271" t="s">
        <v>12503</v>
      </c>
      <c r="D6639" s="272" t="s">
        <v>13205</v>
      </c>
      <c r="F6639" s="266"/>
      <c r="G6639" s="273">
        <v>549</v>
      </c>
      <c r="H6639" s="270" t="s">
        <v>27096</v>
      </c>
      <c r="I6639" s="271" t="s">
        <v>12503</v>
      </c>
      <c r="J6639" s="272" t="s">
        <v>13205</v>
      </c>
      <c r="K6639" s="272" t="s">
        <v>13205</v>
      </c>
    </row>
    <row r="6640" spans="1:11" ht="12.75" x14ac:dyDescent="0.2">
      <c r="A6640" s="269">
        <v>559</v>
      </c>
      <c r="B6640" s="270" t="s">
        <v>27097</v>
      </c>
      <c r="C6640" s="271" t="s">
        <v>12503</v>
      </c>
      <c r="D6640" s="272" t="s">
        <v>14907</v>
      </c>
      <c r="F6640" s="266"/>
      <c r="G6640" s="273">
        <v>559</v>
      </c>
      <c r="H6640" s="270" t="s">
        <v>27097</v>
      </c>
      <c r="I6640" s="271" t="s">
        <v>12503</v>
      </c>
      <c r="J6640" s="272" t="s">
        <v>14907</v>
      </c>
      <c r="K6640" s="272" t="s">
        <v>14907</v>
      </c>
    </row>
    <row r="6641" spans="1:11" ht="12.75" x14ac:dyDescent="0.2">
      <c r="A6641" s="269">
        <v>551</v>
      </c>
      <c r="B6641" s="270" t="s">
        <v>27098</v>
      </c>
      <c r="C6641" s="271" t="s">
        <v>12503</v>
      </c>
      <c r="D6641" s="272" t="s">
        <v>13546</v>
      </c>
      <c r="F6641" s="266"/>
      <c r="G6641" s="273">
        <v>551</v>
      </c>
      <c r="H6641" s="270" t="s">
        <v>27098</v>
      </c>
      <c r="I6641" s="271" t="s">
        <v>12503</v>
      </c>
      <c r="J6641" s="272" t="s">
        <v>13546</v>
      </c>
      <c r="K6641" s="272" t="s">
        <v>13546</v>
      </c>
    </row>
    <row r="6642" spans="1:11" ht="12.75" x14ac:dyDescent="0.2">
      <c r="A6642" s="269">
        <v>547</v>
      </c>
      <c r="B6642" s="270" t="s">
        <v>27099</v>
      </c>
      <c r="C6642" s="271" t="s">
        <v>12503</v>
      </c>
      <c r="D6642" s="272" t="s">
        <v>5320</v>
      </c>
      <c r="F6642" s="266"/>
      <c r="G6642" s="273">
        <v>547</v>
      </c>
      <c r="H6642" s="270" t="s">
        <v>27099</v>
      </c>
      <c r="I6642" s="271" t="s">
        <v>12503</v>
      </c>
      <c r="J6642" s="272" t="s">
        <v>5320</v>
      </c>
      <c r="K6642" s="272" t="s">
        <v>5320</v>
      </c>
    </row>
    <row r="6643" spans="1:11" ht="12.75" x14ac:dyDescent="0.2">
      <c r="A6643" s="269">
        <v>560</v>
      </c>
      <c r="B6643" s="270" t="s">
        <v>27100</v>
      </c>
      <c r="C6643" s="271" t="s">
        <v>12503</v>
      </c>
      <c r="D6643" s="272" t="s">
        <v>4379</v>
      </c>
      <c r="F6643" s="266"/>
      <c r="G6643" s="273">
        <v>560</v>
      </c>
      <c r="H6643" s="270" t="s">
        <v>27100</v>
      </c>
      <c r="I6643" s="271" t="s">
        <v>12503</v>
      </c>
      <c r="J6643" s="272" t="s">
        <v>4379</v>
      </c>
      <c r="K6643" s="272" t="s">
        <v>4379</v>
      </c>
    </row>
    <row r="6644" spans="1:11" ht="12.75" x14ac:dyDescent="0.2">
      <c r="A6644" s="269">
        <v>566</v>
      </c>
      <c r="B6644" s="270" t="s">
        <v>27101</v>
      </c>
      <c r="C6644" s="271" t="s">
        <v>12503</v>
      </c>
      <c r="D6644" s="272" t="s">
        <v>7626</v>
      </c>
      <c r="F6644" s="266"/>
      <c r="G6644" s="273">
        <v>566</v>
      </c>
      <c r="H6644" s="270" t="s">
        <v>27101</v>
      </c>
      <c r="I6644" s="271" t="s">
        <v>12503</v>
      </c>
      <c r="J6644" s="272" t="s">
        <v>7626</v>
      </c>
      <c r="K6644" s="272" t="s">
        <v>7626</v>
      </c>
    </row>
    <row r="6645" spans="1:11" ht="12.75" x14ac:dyDescent="0.2">
      <c r="A6645" s="269">
        <v>563</v>
      </c>
      <c r="B6645" s="270" t="s">
        <v>27102</v>
      </c>
      <c r="C6645" s="271" t="s">
        <v>12503</v>
      </c>
      <c r="D6645" s="272" t="s">
        <v>9102</v>
      </c>
      <c r="F6645" s="266"/>
      <c r="G6645" s="273">
        <v>563</v>
      </c>
      <c r="H6645" s="270" t="s">
        <v>27102</v>
      </c>
      <c r="I6645" s="271" t="s">
        <v>12503</v>
      </c>
      <c r="J6645" s="272" t="s">
        <v>9102</v>
      </c>
      <c r="K6645" s="272" t="s">
        <v>9102</v>
      </c>
    </row>
    <row r="6646" spans="1:11" ht="12.75" x14ac:dyDescent="0.2">
      <c r="A6646" s="269">
        <v>38127</v>
      </c>
      <c r="B6646" s="270" t="s">
        <v>27103</v>
      </c>
      <c r="C6646" s="271" t="s">
        <v>12490</v>
      </c>
      <c r="D6646" s="272" t="s">
        <v>14740</v>
      </c>
      <c r="F6646" s="266"/>
      <c r="G6646" s="273">
        <v>38127</v>
      </c>
      <c r="H6646" s="270" t="s">
        <v>27103</v>
      </c>
      <c r="I6646" s="271" t="s">
        <v>12490</v>
      </c>
      <c r="J6646" s="272" t="s">
        <v>14740</v>
      </c>
      <c r="K6646" s="272" t="s">
        <v>14740</v>
      </c>
    </row>
    <row r="6647" spans="1:11" ht="12.75" x14ac:dyDescent="0.2">
      <c r="A6647" s="269">
        <v>38060</v>
      </c>
      <c r="B6647" s="270" t="s">
        <v>27104</v>
      </c>
      <c r="C6647" s="271" t="s">
        <v>12490</v>
      </c>
      <c r="D6647" s="272" t="s">
        <v>17054</v>
      </c>
      <c r="F6647" s="266"/>
      <c r="G6647" s="273">
        <v>38060</v>
      </c>
      <c r="H6647" s="270" t="s">
        <v>27104</v>
      </c>
      <c r="I6647" s="271" t="s">
        <v>12490</v>
      </c>
      <c r="J6647" s="272" t="s">
        <v>17054</v>
      </c>
      <c r="K6647" s="272" t="s">
        <v>17054</v>
      </c>
    </row>
    <row r="6648" spans="1:11" ht="12.75" x14ac:dyDescent="0.2">
      <c r="A6648" s="269">
        <v>10956</v>
      </c>
      <c r="B6648" s="270" t="s">
        <v>27105</v>
      </c>
      <c r="C6648" s="271" t="s">
        <v>12490</v>
      </c>
      <c r="D6648" s="272" t="s">
        <v>14085</v>
      </c>
      <c r="F6648" s="266"/>
      <c r="G6648" s="273">
        <v>10956</v>
      </c>
      <c r="H6648" s="270" t="s">
        <v>27105</v>
      </c>
      <c r="I6648" s="271" t="s">
        <v>12490</v>
      </c>
      <c r="J6648" s="272" t="s">
        <v>14085</v>
      </c>
      <c r="K6648" s="272" t="s">
        <v>14085</v>
      </c>
    </row>
    <row r="6649" spans="1:11" ht="12.75" x14ac:dyDescent="0.2">
      <c r="A6649" s="269">
        <v>39380</v>
      </c>
      <c r="B6649" s="270" t="s">
        <v>27106</v>
      </c>
      <c r="C6649" s="271" t="s">
        <v>12490</v>
      </c>
      <c r="D6649" s="272" t="s">
        <v>8329</v>
      </c>
      <c r="F6649" s="266"/>
      <c r="G6649" s="273">
        <v>39380</v>
      </c>
      <c r="H6649" s="270" t="s">
        <v>27106</v>
      </c>
      <c r="I6649" s="271" t="s">
        <v>12490</v>
      </c>
      <c r="J6649" s="272" t="s">
        <v>8329</v>
      </c>
      <c r="K6649" s="272" t="s">
        <v>8329</v>
      </c>
    </row>
    <row r="6650" spans="1:11" ht="12.75" x14ac:dyDescent="0.2">
      <c r="A6650" s="269">
        <v>13374</v>
      </c>
      <c r="B6650" s="270" t="s">
        <v>27107</v>
      </c>
      <c r="C6650" s="271" t="s">
        <v>12490</v>
      </c>
      <c r="D6650" s="272" t="s">
        <v>12627</v>
      </c>
      <c r="F6650" s="266"/>
      <c r="G6650" s="273">
        <v>13374</v>
      </c>
      <c r="H6650" s="270" t="s">
        <v>27107</v>
      </c>
      <c r="I6650" s="271" t="s">
        <v>12490</v>
      </c>
      <c r="J6650" s="272" t="s">
        <v>12627</v>
      </c>
      <c r="K6650" s="272" t="s">
        <v>12627</v>
      </c>
    </row>
    <row r="6651" spans="1:11" ht="12.75" x14ac:dyDescent="0.2">
      <c r="A6651" s="269">
        <v>37597</v>
      </c>
      <c r="B6651" s="270" t="s">
        <v>27108</v>
      </c>
      <c r="C6651" s="271" t="s">
        <v>12490</v>
      </c>
      <c r="D6651" s="272" t="s">
        <v>14742</v>
      </c>
      <c r="F6651" s="266"/>
      <c r="G6651" s="273">
        <v>37597</v>
      </c>
      <c r="H6651" s="270" t="s">
        <v>27108</v>
      </c>
      <c r="I6651" s="271" t="s">
        <v>12490</v>
      </c>
      <c r="J6651" s="272" t="s">
        <v>14742</v>
      </c>
      <c r="K6651" s="272" t="s">
        <v>14742</v>
      </c>
    </row>
    <row r="6652" spans="1:11" ht="38.25" x14ac:dyDescent="0.2">
      <c r="A6652" s="269">
        <v>183</v>
      </c>
      <c r="B6652" s="270" t="s">
        <v>27109</v>
      </c>
      <c r="C6652" s="271" t="s">
        <v>12628</v>
      </c>
      <c r="D6652" s="272" t="s">
        <v>14743</v>
      </c>
      <c r="F6652" s="266"/>
      <c r="G6652" s="273">
        <v>183</v>
      </c>
      <c r="H6652" s="270" t="s">
        <v>27109</v>
      </c>
      <c r="I6652" s="271" t="s">
        <v>12628</v>
      </c>
      <c r="J6652" s="272" t="s">
        <v>14743</v>
      </c>
      <c r="K6652" s="272" t="s">
        <v>14743</v>
      </c>
    </row>
    <row r="6653" spans="1:11" ht="25.5" x14ac:dyDescent="0.2">
      <c r="A6653" s="269">
        <v>184</v>
      </c>
      <c r="B6653" s="270" t="s">
        <v>27110</v>
      </c>
      <c r="C6653" s="271" t="s">
        <v>12628</v>
      </c>
      <c r="D6653" s="272" t="s">
        <v>14744</v>
      </c>
      <c r="F6653" s="266"/>
      <c r="G6653" s="273">
        <v>184</v>
      </c>
      <c r="H6653" s="270" t="s">
        <v>27110</v>
      </c>
      <c r="I6653" s="271" t="s">
        <v>12628</v>
      </c>
      <c r="J6653" s="272" t="s">
        <v>14744</v>
      </c>
      <c r="K6653" s="272" t="s">
        <v>14744</v>
      </c>
    </row>
    <row r="6654" spans="1:11" ht="38.25" x14ac:dyDescent="0.2">
      <c r="A6654" s="269">
        <v>195</v>
      </c>
      <c r="B6654" s="270" t="s">
        <v>27111</v>
      </c>
      <c r="C6654" s="271" t="s">
        <v>12628</v>
      </c>
      <c r="D6654" s="272" t="s">
        <v>14745</v>
      </c>
      <c r="F6654" s="266"/>
      <c r="G6654" s="273">
        <v>195</v>
      </c>
      <c r="H6654" s="270" t="s">
        <v>27111</v>
      </c>
      <c r="I6654" s="271" t="s">
        <v>12628</v>
      </c>
      <c r="J6654" s="272" t="s">
        <v>14745</v>
      </c>
      <c r="K6654" s="272" t="s">
        <v>14745</v>
      </c>
    </row>
    <row r="6655" spans="1:11" ht="25.5" x14ac:dyDescent="0.2">
      <c r="A6655" s="269">
        <v>194</v>
      </c>
      <c r="B6655" s="270" t="s">
        <v>27112</v>
      </c>
      <c r="C6655" s="271" t="s">
        <v>12628</v>
      </c>
      <c r="D6655" s="272" t="s">
        <v>13866</v>
      </c>
      <c r="F6655" s="266"/>
      <c r="G6655" s="273">
        <v>194</v>
      </c>
      <c r="H6655" s="270" t="s">
        <v>27112</v>
      </c>
      <c r="I6655" s="271" t="s">
        <v>12628</v>
      </c>
      <c r="J6655" s="272" t="s">
        <v>13866</v>
      </c>
      <c r="K6655" s="272" t="s">
        <v>13866</v>
      </c>
    </row>
    <row r="6656" spans="1:11" ht="25.5" x14ac:dyDescent="0.2">
      <c r="A6656" s="269">
        <v>20001</v>
      </c>
      <c r="B6656" s="270" t="s">
        <v>27113</v>
      </c>
      <c r="C6656" s="271" t="s">
        <v>12628</v>
      </c>
      <c r="D6656" s="272" t="s">
        <v>14746</v>
      </c>
      <c r="F6656" s="266"/>
      <c r="G6656" s="273">
        <v>20001</v>
      </c>
      <c r="H6656" s="270" t="s">
        <v>27113</v>
      </c>
      <c r="I6656" s="271" t="s">
        <v>12628</v>
      </c>
      <c r="J6656" s="272" t="s">
        <v>14746</v>
      </c>
      <c r="K6656" s="272" t="s">
        <v>14746</v>
      </c>
    </row>
    <row r="6657" spans="1:11" ht="38.25" x14ac:dyDescent="0.2">
      <c r="A6657" s="269">
        <v>181</v>
      </c>
      <c r="B6657" s="270" t="s">
        <v>27114</v>
      </c>
      <c r="C6657" s="271" t="s">
        <v>12628</v>
      </c>
      <c r="D6657" s="272" t="s">
        <v>14747</v>
      </c>
      <c r="F6657" s="266"/>
      <c r="G6657" s="273">
        <v>181</v>
      </c>
      <c r="H6657" s="270" t="s">
        <v>27114</v>
      </c>
      <c r="I6657" s="271" t="s">
        <v>12628</v>
      </c>
      <c r="J6657" s="272" t="s">
        <v>14747</v>
      </c>
      <c r="K6657" s="272" t="s">
        <v>14747</v>
      </c>
    </row>
    <row r="6658" spans="1:11" ht="25.5" x14ac:dyDescent="0.2">
      <c r="A6658" s="269">
        <v>39837</v>
      </c>
      <c r="B6658" s="270" t="s">
        <v>27115</v>
      </c>
      <c r="C6658" s="271" t="s">
        <v>12628</v>
      </c>
      <c r="D6658" s="272" t="s">
        <v>5354</v>
      </c>
      <c r="F6658" s="266"/>
      <c r="G6658" s="273">
        <v>39837</v>
      </c>
      <c r="H6658" s="270" t="s">
        <v>27115</v>
      </c>
      <c r="I6658" s="271" t="s">
        <v>12628</v>
      </c>
      <c r="J6658" s="272" t="s">
        <v>5354</v>
      </c>
      <c r="K6658" s="272" t="s">
        <v>5354</v>
      </c>
    </row>
    <row r="6659" spans="1:11" ht="25.5" x14ac:dyDescent="0.2">
      <c r="A6659" s="269">
        <v>10535</v>
      </c>
      <c r="B6659" s="270" t="s">
        <v>27116</v>
      </c>
      <c r="C6659" s="271" t="s">
        <v>12490</v>
      </c>
      <c r="D6659" s="272" t="s">
        <v>27117</v>
      </c>
      <c r="F6659" s="266"/>
      <c r="G6659" s="273">
        <v>10535</v>
      </c>
      <c r="H6659" s="270" t="s">
        <v>27116</v>
      </c>
      <c r="I6659" s="271" t="s">
        <v>12490</v>
      </c>
      <c r="J6659" s="272" t="s">
        <v>27117</v>
      </c>
      <c r="K6659" s="272" t="s">
        <v>27117</v>
      </c>
    </row>
    <row r="6660" spans="1:11" ht="25.5" x14ac:dyDescent="0.2">
      <c r="A6660" s="269">
        <v>10537</v>
      </c>
      <c r="B6660" s="270" t="s">
        <v>27118</v>
      </c>
      <c r="C6660" s="271" t="s">
        <v>12490</v>
      </c>
      <c r="D6660" s="272" t="s">
        <v>27119</v>
      </c>
      <c r="F6660" s="266"/>
      <c r="G6660" s="273">
        <v>10537</v>
      </c>
      <c r="H6660" s="270" t="s">
        <v>27118</v>
      </c>
      <c r="I6660" s="271" t="s">
        <v>12490</v>
      </c>
      <c r="J6660" s="272" t="s">
        <v>27119</v>
      </c>
      <c r="K6660" s="272" t="s">
        <v>27119</v>
      </c>
    </row>
    <row r="6661" spans="1:11" ht="25.5" x14ac:dyDescent="0.2">
      <c r="A6661" s="269">
        <v>13891</v>
      </c>
      <c r="B6661" s="270" t="s">
        <v>27120</v>
      </c>
      <c r="C6661" s="271" t="s">
        <v>12490</v>
      </c>
      <c r="D6661" s="272" t="s">
        <v>27121</v>
      </c>
      <c r="F6661" s="266"/>
      <c r="G6661" s="273">
        <v>13891</v>
      </c>
      <c r="H6661" s="270" t="s">
        <v>27120</v>
      </c>
      <c r="I6661" s="271" t="s">
        <v>12490</v>
      </c>
      <c r="J6661" s="272" t="s">
        <v>27121</v>
      </c>
      <c r="K6661" s="272" t="s">
        <v>27121</v>
      </c>
    </row>
    <row r="6662" spans="1:11" ht="25.5" x14ac:dyDescent="0.2">
      <c r="A6662" s="269">
        <v>25975</v>
      </c>
      <c r="B6662" s="270" t="s">
        <v>27122</v>
      </c>
      <c r="C6662" s="271" t="s">
        <v>12490</v>
      </c>
      <c r="D6662" s="272" t="s">
        <v>27123</v>
      </c>
      <c r="F6662" s="266"/>
      <c r="G6662" s="273">
        <v>25975</v>
      </c>
      <c r="H6662" s="270" t="s">
        <v>27122</v>
      </c>
      <c r="I6662" s="271" t="s">
        <v>12490</v>
      </c>
      <c r="J6662" s="272" t="s">
        <v>27123</v>
      </c>
      <c r="K6662" s="272" t="s">
        <v>27123</v>
      </c>
    </row>
    <row r="6663" spans="1:11" ht="25.5" x14ac:dyDescent="0.2">
      <c r="A6663" s="269">
        <v>36396</v>
      </c>
      <c r="B6663" s="270" t="s">
        <v>27124</v>
      </c>
      <c r="C6663" s="271" t="s">
        <v>12490</v>
      </c>
      <c r="D6663" s="272" t="s">
        <v>27125</v>
      </c>
      <c r="F6663" s="266"/>
      <c r="G6663" s="273">
        <v>36396</v>
      </c>
      <c r="H6663" s="270" t="s">
        <v>27124</v>
      </c>
      <c r="I6663" s="271" t="s">
        <v>12490</v>
      </c>
      <c r="J6663" s="272" t="s">
        <v>27125</v>
      </c>
      <c r="K6663" s="272" t="s">
        <v>27125</v>
      </c>
    </row>
    <row r="6664" spans="1:11" ht="25.5" x14ac:dyDescent="0.2">
      <c r="A6664" s="269">
        <v>36397</v>
      </c>
      <c r="B6664" s="270" t="s">
        <v>27126</v>
      </c>
      <c r="C6664" s="271" t="s">
        <v>12490</v>
      </c>
      <c r="D6664" s="272" t="s">
        <v>27127</v>
      </c>
      <c r="F6664" s="266"/>
      <c r="G6664" s="273">
        <v>36397</v>
      </c>
      <c r="H6664" s="270" t="s">
        <v>27126</v>
      </c>
      <c r="I6664" s="271" t="s">
        <v>12490</v>
      </c>
      <c r="J6664" s="272" t="s">
        <v>27127</v>
      </c>
      <c r="K6664" s="272" t="s">
        <v>27127</v>
      </c>
    </row>
    <row r="6665" spans="1:11" ht="25.5" x14ac:dyDescent="0.2">
      <c r="A6665" s="269">
        <v>36398</v>
      </c>
      <c r="B6665" s="270" t="s">
        <v>27128</v>
      </c>
      <c r="C6665" s="271" t="s">
        <v>12490</v>
      </c>
      <c r="D6665" s="272" t="s">
        <v>27129</v>
      </c>
      <c r="F6665" s="266"/>
      <c r="G6665" s="273">
        <v>36398</v>
      </c>
      <c r="H6665" s="270" t="s">
        <v>27128</v>
      </c>
      <c r="I6665" s="271" t="s">
        <v>12490</v>
      </c>
      <c r="J6665" s="272" t="s">
        <v>27129</v>
      </c>
      <c r="K6665" s="272" t="s">
        <v>27129</v>
      </c>
    </row>
    <row r="6666" spans="1:11" ht="12.75" x14ac:dyDescent="0.2">
      <c r="A6666" s="269">
        <v>647</v>
      </c>
      <c r="B6666" s="270" t="s">
        <v>27130</v>
      </c>
      <c r="C6666" s="271" t="s">
        <v>12488</v>
      </c>
      <c r="D6666" s="272" t="s">
        <v>12630</v>
      </c>
      <c r="F6666" s="266"/>
      <c r="G6666" s="273">
        <v>647</v>
      </c>
      <c r="H6666" s="270" t="s">
        <v>27130</v>
      </c>
      <c r="I6666" s="271" t="s">
        <v>12488</v>
      </c>
      <c r="J6666" s="272" t="s">
        <v>12630</v>
      </c>
      <c r="K6666" s="272" t="s">
        <v>12273</v>
      </c>
    </row>
    <row r="6667" spans="1:11" ht="12.75" x14ac:dyDescent="0.2">
      <c r="A6667" s="269">
        <v>40920</v>
      </c>
      <c r="B6667" s="270" t="s">
        <v>27131</v>
      </c>
      <c r="C6667" s="271" t="s">
        <v>12529</v>
      </c>
      <c r="D6667" s="272" t="s">
        <v>12631</v>
      </c>
      <c r="F6667" s="266"/>
      <c r="G6667" s="273">
        <v>40920</v>
      </c>
      <c r="H6667" s="270" t="s">
        <v>27131</v>
      </c>
      <c r="I6667" s="271" t="s">
        <v>12529</v>
      </c>
      <c r="J6667" s="272" t="s">
        <v>12631</v>
      </c>
      <c r="K6667" s="272" t="s">
        <v>27132</v>
      </c>
    </row>
    <row r="6668" spans="1:11" ht="12.75" x14ac:dyDescent="0.2">
      <c r="A6668" s="269">
        <v>7266</v>
      </c>
      <c r="B6668" s="270" t="s">
        <v>27133</v>
      </c>
      <c r="C6668" s="271" t="s">
        <v>12632</v>
      </c>
      <c r="D6668" s="272" t="s">
        <v>12633</v>
      </c>
      <c r="F6668" s="266"/>
      <c r="G6668" s="273">
        <v>7266</v>
      </c>
      <c r="H6668" s="270" t="s">
        <v>27133</v>
      </c>
      <c r="I6668" s="271" t="s">
        <v>12632</v>
      </c>
      <c r="J6668" s="272" t="s">
        <v>12633</v>
      </c>
      <c r="K6668" s="272" t="s">
        <v>12633</v>
      </c>
    </row>
    <row r="6669" spans="1:11" ht="12.75" x14ac:dyDescent="0.2">
      <c r="A6669" s="269">
        <v>7270</v>
      </c>
      <c r="B6669" s="270" t="s">
        <v>27134</v>
      </c>
      <c r="C6669" s="271" t="s">
        <v>12490</v>
      </c>
      <c r="D6669" s="272" t="s">
        <v>4888</v>
      </c>
      <c r="F6669" s="266"/>
      <c r="G6669" s="273">
        <v>7270</v>
      </c>
      <c r="H6669" s="270" t="s">
        <v>27134</v>
      </c>
      <c r="I6669" s="271" t="s">
        <v>12490</v>
      </c>
      <c r="J6669" s="272" t="s">
        <v>4888</v>
      </c>
      <c r="K6669" s="272" t="s">
        <v>4888</v>
      </c>
    </row>
    <row r="6670" spans="1:11" ht="12.75" x14ac:dyDescent="0.2">
      <c r="A6670" s="269">
        <v>7269</v>
      </c>
      <c r="B6670" s="270" t="s">
        <v>27135</v>
      </c>
      <c r="C6670" s="271" t="s">
        <v>12490</v>
      </c>
      <c r="D6670" s="272" t="s">
        <v>11755</v>
      </c>
      <c r="F6670" s="266"/>
      <c r="G6670" s="273">
        <v>7269</v>
      </c>
      <c r="H6670" s="270" t="s">
        <v>27135</v>
      </c>
      <c r="I6670" s="271" t="s">
        <v>12490</v>
      </c>
      <c r="J6670" s="272" t="s">
        <v>11755</v>
      </c>
      <c r="K6670" s="272" t="s">
        <v>11755</v>
      </c>
    </row>
    <row r="6671" spans="1:11" ht="12.75" x14ac:dyDescent="0.2">
      <c r="A6671" s="269">
        <v>7271</v>
      </c>
      <c r="B6671" s="270" t="s">
        <v>27136</v>
      </c>
      <c r="C6671" s="271" t="s">
        <v>12490</v>
      </c>
      <c r="D6671" s="272" t="s">
        <v>4948</v>
      </c>
      <c r="F6671" s="266"/>
      <c r="G6671" s="273">
        <v>7271</v>
      </c>
      <c r="H6671" s="270" t="s">
        <v>27136</v>
      </c>
      <c r="I6671" s="271" t="s">
        <v>12490</v>
      </c>
      <c r="J6671" s="272" t="s">
        <v>4948</v>
      </c>
      <c r="K6671" s="272" t="s">
        <v>4948</v>
      </c>
    </row>
    <row r="6672" spans="1:11" ht="12.75" x14ac:dyDescent="0.2">
      <c r="A6672" s="269">
        <v>7268</v>
      </c>
      <c r="B6672" s="270" t="s">
        <v>27137</v>
      </c>
      <c r="C6672" s="271" t="s">
        <v>12490</v>
      </c>
      <c r="D6672" s="272" t="s">
        <v>12499</v>
      </c>
      <c r="F6672" s="266"/>
      <c r="G6672" s="273">
        <v>7268</v>
      </c>
      <c r="H6672" s="270" t="s">
        <v>27137</v>
      </c>
      <c r="I6672" s="271" t="s">
        <v>12490</v>
      </c>
      <c r="J6672" s="272" t="s">
        <v>12499</v>
      </c>
      <c r="K6672" s="272" t="s">
        <v>12499</v>
      </c>
    </row>
    <row r="6673" spans="1:11" ht="12.75" x14ac:dyDescent="0.2">
      <c r="A6673" s="269">
        <v>7267</v>
      </c>
      <c r="B6673" s="270" t="s">
        <v>27138</v>
      </c>
      <c r="C6673" s="271" t="s">
        <v>12490</v>
      </c>
      <c r="D6673" s="272" t="s">
        <v>11755</v>
      </c>
      <c r="F6673" s="266"/>
      <c r="G6673" s="273">
        <v>7267</v>
      </c>
      <c r="H6673" s="270" t="s">
        <v>27138</v>
      </c>
      <c r="I6673" s="271" t="s">
        <v>12490</v>
      </c>
      <c r="J6673" s="272" t="s">
        <v>11755</v>
      </c>
      <c r="K6673" s="272" t="s">
        <v>11755</v>
      </c>
    </row>
    <row r="6674" spans="1:11" ht="12.75" x14ac:dyDescent="0.2">
      <c r="A6674" s="269">
        <v>38783</v>
      </c>
      <c r="B6674" s="270" t="s">
        <v>27139</v>
      </c>
      <c r="C6674" s="271" t="s">
        <v>12490</v>
      </c>
      <c r="D6674" s="272" t="s">
        <v>5580</v>
      </c>
      <c r="F6674" s="266"/>
      <c r="G6674" s="273">
        <v>38783</v>
      </c>
      <c r="H6674" s="270" t="s">
        <v>27139</v>
      </c>
      <c r="I6674" s="271" t="s">
        <v>12490</v>
      </c>
      <c r="J6674" s="272" t="s">
        <v>5580</v>
      </c>
      <c r="K6674" s="272" t="s">
        <v>5580</v>
      </c>
    </row>
    <row r="6675" spans="1:11" ht="12.75" x14ac:dyDescent="0.2">
      <c r="A6675" s="269">
        <v>37593</v>
      </c>
      <c r="B6675" s="270" t="s">
        <v>27140</v>
      </c>
      <c r="C6675" s="271" t="s">
        <v>12490</v>
      </c>
      <c r="D6675" s="272" t="s">
        <v>5969</v>
      </c>
      <c r="F6675" s="266"/>
      <c r="G6675" s="273">
        <v>37593</v>
      </c>
      <c r="H6675" s="270" t="s">
        <v>27140</v>
      </c>
      <c r="I6675" s="271" t="s">
        <v>12490</v>
      </c>
      <c r="J6675" s="272" t="s">
        <v>5969</v>
      </c>
      <c r="K6675" s="272" t="s">
        <v>5969</v>
      </c>
    </row>
    <row r="6676" spans="1:11" ht="12.75" x14ac:dyDescent="0.2">
      <c r="A6676" s="269">
        <v>37594</v>
      </c>
      <c r="B6676" s="270" t="s">
        <v>27141</v>
      </c>
      <c r="C6676" s="271" t="s">
        <v>12490</v>
      </c>
      <c r="D6676" s="272" t="s">
        <v>12634</v>
      </c>
      <c r="F6676" s="266"/>
      <c r="G6676" s="273">
        <v>37594</v>
      </c>
      <c r="H6676" s="270" t="s">
        <v>27141</v>
      </c>
      <c r="I6676" s="271" t="s">
        <v>12490</v>
      </c>
      <c r="J6676" s="272" t="s">
        <v>12634</v>
      </c>
      <c r="K6676" s="272" t="s">
        <v>12634</v>
      </c>
    </row>
    <row r="6677" spans="1:11" ht="12.75" x14ac:dyDescent="0.2">
      <c r="A6677" s="269">
        <v>37592</v>
      </c>
      <c r="B6677" s="270" t="s">
        <v>27142</v>
      </c>
      <c r="C6677" s="271" t="s">
        <v>12490</v>
      </c>
      <c r="D6677" s="272" t="s">
        <v>12518</v>
      </c>
      <c r="F6677" s="266"/>
      <c r="G6677" s="273">
        <v>37592</v>
      </c>
      <c r="H6677" s="270" t="s">
        <v>27142</v>
      </c>
      <c r="I6677" s="271" t="s">
        <v>12490</v>
      </c>
      <c r="J6677" s="272" t="s">
        <v>12518</v>
      </c>
      <c r="K6677" s="272" t="s">
        <v>12518</v>
      </c>
    </row>
    <row r="6678" spans="1:11" ht="12.75" x14ac:dyDescent="0.2">
      <c r="A6678" s="269">
        <v>34556</v>
      </c>
      <c r="B6678" s="270" t="s">
        <v>27143</v>
      </c>
      <c r="C6678" s="271" t="s">
        <v>12490</v>
      </c>
      <c r="D6678" s="272" t="s">
        <v>10114</v>
      </c>
      <c r="F6678" s="266"/>
      <c r="G6678" s="273">
        <v>34556</v>
      </c>
      <c r="H6678" s="270" t="s">
        <v>27143</v>
      </c>
      <c r="I6678" s="271" t="s">
        <v>12490</v>
      </c>
      <c r="J6678" s="272" t="s">
        <v>10114</v>
      </c>
      <c r="K6678" s="272" t="s">
        <v>10114</v>
      </c>
    </row>
    <row r="6679" spans="1:11" ht="12.75" x14ac:dyDescent="0.2">
      <c r="A6679" s="269">
        <v>37873</v>
      </c>
      <c r="B6679" s="270" t="s">
        <v>27144</v>
      </c>
      <c r="C6679" s="271" t="s">
        <v>12490</v>
      </c>
      <c r="D6679" s="272" t="s">
        <v>8251</v>
      </c>
      <c r="F6679" s="266"/>
      <c r="G6679" s="273">
        <v>37873</v>
      </c>
      <c r="H6679" s="270" t="s">
        <v>27144</v>
      </c>
      <c r="I6679" s="271" t="s">
        <v>12490</v>
      </c>
      <c r="J6679" s="272" t="s">
        <v>8251</v>
      </c>
      <c r="K6679" s="272" t="s">
        <v>8251</v>
      </c>
    </row>
    <row r="6680" spans="1:11" ht="12.75" x14ac:dyDescent="0.2">
      <c r="A6680" s="269">
        <v>34564</v>
      </c>
      <c r="B6680" s="270" t="s">
        <v>27145</v>
      </c>
      <c r="C6680" s="271" t="s">
        <v>12490</v>
      </c>
      <c r="D6680" s="272" t="s">
        <v>10116</v>
      </c>
      <c r="F6680" s="266"/>
      <c r="G6680" s="273">
        <v>34564</v>
      </c>
      <c r="H6680" s="270" t="s">
        <v>27145</v>
      </c>
      <c r="I6680" s="271" t="s">
        <v>12490</v>
      </c>
      <c r="J6680" s="272" t="s">
        <v>10116</v>
      </c>
      <c r="K6680" s="272" t="s">
        <v>10116</v>
      </c>
    </row>
    <row r="6681" spans="1:11" ht="12.75" x14ac:dyDescent="0.2">
      <c r="A6681" s="269">
        <v>34565</v>
      </c>
      <c r="B6681" s="270" t="s">
        <v>27146</v>
      </c>
      <c r="C6681" s="271" t="s">
        <v>12490</v>
      </c>
      <c r="D6681" s="272" t="s">
        <v>12635</v>
      </c>
      <c r="F6681" s="266"/>
      <c r="G6681" s="273">
        <v>34565</v>
      </c>
      <c r="H6681" s="270" t="s">
        <v>27146</v>
      </c>
      <c r="I6681" s="271" t="s">
        <v>12490</v>
      </c>
      <c r="J6681" s="272" t="s">
        <v>12635</v>
      </c>
      <c r="K6681" s="272" t="s">
        <v>12635</v>
      </c>
    </row>
    <row r="6682" spans="1:11" ht="12.75" x14ac:dyDescent="0.2">
      <c r="A6682" s="269">
        <v>38590</v>
      </c>
      <c r="B6682" s="270" t="s">
        <v>27147</v>
      </c>
      <c r="C6682" s="271" t="s">
        <v>12490</v>
      </c>
      <c r="D6682" s="272" t="s">
        <v>10458</v>
      </c>
      <c r="F6682" s="266"/>
      <c r="G6682" s="273">
        <v>38590</v>
      </c>
      <c r="H6682" s="270" t="s">
        <v>27147</v>
      </c>
      <c r="I6682" s="271" t="s">
        <v>12490</v>
      </c>
      <c r="J6682" s="272" t="s">
        <v>10458</v>
      </c>
      <c r="K6682" s="272" t="s">
        <v>10458</v>
      </c>
    </row>
    <row r="6683" spans="1:11" ht="12.75" x14ac:dyDescent="0.2">
      <c r="A6683" s="269">
        <v>34566</v>
      </c>
      <c r="B6683" s="270" t="s">
        <v>27148</v>
      </c>
      <c r="C6683" s="271" t="s">
        <v>12490</v>
      </c>
      <c r="D6683" s="272" t="s">
        <v>12636</v>
      </c>
      <c r="F6683" s="266"/>
      <c r="G6683" s="273">
        <v>34566</v>
      </c>
      <c r="H6683" s="270" t="s">
        <v>27148</v>
      </c>
      <c r="I6683" s="271" t="s">
        <v>12490</v>
      </c>
      <c r="J6683" s="272" t="s">
        <v>12636</v>
      </c>
      <c r="K6683" s="272" t="s">
        <v>12636</v>
      </c>
    </row>
    <row r="6684" spans="1:11" ht="12.75" x14ac:dyDescent="0.2">
      <c r="A6684" s="269">
        <v>34567</v>
      </c>
      <c r="B6684" s="270" t="s">
        <v>27149</v>
      </c>
      <c r="C6684" s="271" t="s">
        <v>12490</v>
      </c>
      <c r="D6684" s="272" t="s">
        <v>10883</v>
      </c>
      <c r="F6684" s="266"/>
      <c r="G6684" s="273">
        <v>34567</v>
      </c>
      <c r="H6684" s="270" t="s">
        <v>27149</v>
      </c>
      <c r="I6684" s="271" t="s">
        <v>12490</v>
      </c>
      <c r="J6684" s="272" t="s">
        <v>10883</v>
      </c>
      <c r="K6684" s="272" t="s">
        <v>10883</v>
      </c>
    </row>
    <row r="6685" spans="1:11" ht="12.75" x14ac:dyDescent="0.2">
      <c r="A6685" s="269">
        <v>38591</v>
      </c>
      <c r="B6685" s="270" t="s">
        <v>27150</v>
      </c>
      <c r="C6685" s="271" t="s">
        <v>12490</v>
      </c>
      <c r="D6685" s="272" t="s">
        <v>5307</v>
      </c>
      <c r="F6685" s="266"/>
      <c r="G6685" s="273">
        <v>38591</v>
      </c>
      <c r="H6685" s="270" t="s">
        <v>27150</v>
      </c>
      <c r="I6685" s="271" t="s">
        <v>12490</v>
      </c>
      <c r="J6685" s="272" t="s">
        <v>5307</v>
      </c>
      <c r="K6685" s="272" t="s">
        <v>5307</v>
      </c>
    </row>
    <row r="6686" spans="1:11" ht="12.75" x14ac:dyDescent="0.2">
      <c r="A6686" s="269">
        <v>34568</v>
      </c>
      <c r="B6686" s="270" t="s">
        <v>27151</v>
      </c>
      <c r="C6686" s="271" t="s">
        <v>12490</v>
      </c>
      <c r="D6686" s="272" t="s">
        <v>5453</v>
      </c>
      <c r="F6686" s="266"/>
      <c r="G6686" s="273">
        <v>34568</v>
      </c>
      <c r="H6686" s="270" t="s">
        <v>27151</v>
      </c>
      <c r="I6686" s="271" t="s">
        <v>12490</v>
      </c>
      <c r="J6686" s="272" t="s">
        <v>5453</v>
      </c>
      <c r="K6686" s="272" t="s">
        <v>5453</v>
      </c>
    </row>
    <row r="6687" spans="1:11" ht="12.75" x14ac:dyDescent="0.2">
      <c r="A6687" s="269">
        <v>34569</v>
      </c>
      <c r="B6687" s="270" t="s">
        <v>27152</v>
      </c>
      <c r="C6687" s="271" t="s">
        <v>12490</v>
      </c>
      <c r="D6687" s="272" t="s">
        <v>5109</v>
      </c>
      <c r="F6687" s="266"/>
      <c r="G6687" s="273">
        <v>34569</v>
      </c>
      <c r="H6687" s="270" t="s">
        <v>27152</v>
      </c>
      <c r="I6687" s="271" t="s">
        <v>12490</v>
      </c>
      <c r="J6687" s="272" t="s">
        <v>5109</v>
      </c>
      <c r="K6687" s="272" t="s">
        <v>5109</v>
      </c>
    </row>
    <row r="6688" spans="1:11" ht="12.75" x14ac:dyDescent="0.2">
      <c r="A6688" s="269">
        <v>34570</v>
      </c>
      <c r="B6688" s="270" t="s">
        <v>27153</v>
      </c>
      <c r="C6688" s="271" t="s">
        <v>12490</v>
      </c>
      <c r="D6688" s="272" t="s">
        <v>4682</v>
      </c>
      <c r="F6688" s="266"/>
      <c r="G6688" s="273">
        <v>34570</v>
      </c>
      <c r="H6688" s="270" t="s">
        <v>27153</v>
      </c>
      <c r="I6688" s="271" t="s">
        <v>12490</v>
      </c>
      <c r="J6688" s="272" t="s">
        <v>4682</v>
      </c>
      <c r="K6688" s="272" t="s">
        <v>4682</v>
      </c>
    </row>
    <row r="6689" spans="1:11" ht="12.75" x14ac:dyDescent="0.2">
      <c r="A6689" s="269">
        <v>25070</v>
      </c>
      <c r="B6689" s="270" t="s">
        <v>27154</v>
      </c>
      <c r="C6689" s="271" t="s">
        <v>12490</v>
      </c>
      <c r="D6689" s="272" t="s">
        <v>12637</v>
      </c>
      <c r="F6689" s="266"/>
      <c r="G6689" s="273">
        <v>25070</v>
      </c>
      <c r="H6689" s="270" t="s">
        <v>27154</v>
      </c>
      <c r="I6689" s="271" t="s">
        <v>12490</v>
      </c>
      <c r="J6689" s="272" t="s">
        <v>12637</v>
      </c>
      <c r="K6689" s="272" t="s">
        <v>12637</v>
      </c>
    </row>
    <row r="6690" spans="1:11" ht="12.75" x14ac:dyDescent="0.2">
      <c r="A6690" s="269">
        <v>34571</v>
      </c>
      <c r="B6690" s="270" t="s">
        <v>27155</v>
      </c>
      <c r="C6690" s="271" t="s">
        <v>12490</v>
      </c>
      <c r="D6690" s="272" t="s">
        <v>12638</v>
      </c>
      <c r="F6690" s="266"/>
      <c r="G6690" s="273">
        <v>34571</v>
      </c>
      <c r="H6690" s="270" t="s">
        <v>27155</v>
      </c>
      <c r="I6690" s="271" t="s">
        <v>12490</v>
      </c>
      <c r="J6690" s="272" t="s">
        <v>12638</v>
      </c>
      <c r="K6690" s="272" t="s">
        <v>12638</v>
      </c>
    </row>
    <row r="6691" spans="1:11" ht="12.75" x14ac:dyDescent="0.2">
      <c r="A6691" s="269">
        <v>34573</v>
      </c>
      <c r="B6691" s="270" t="s">
        <v>27156</v>
      </c>
      <c r="C6691" s="271" t="s">
        <v>12490</v>
      </c>
      <c r="D6691" s="272" t="s">
        <v>7358</v>
      </c>
      <c r="F6691" s="266"/>
      <c r="G6691" s="273">
        <v>34573</v>
      </c>
      <c r="H6691" s="270" t="s">
        <v>27156</v>
      </c>
      <c r="I6691" s="271" t="s">
        <v>12490</v>
      </c>
      <c r="J6691" s="272" t="s">
        <v>7358</v>
      </c>
      <c r="K6691" s="272" t="s">
        <v>7358</v>
      </c>
    </row>
    <row r="6692" spans="1:11" ht="12.75" x14ac:dyDescent="0.2">
      <c r="A6692" s="269">
        <v>37107</v>
      </c>
      <c r="B6692" s="270" t="s">
        <v>27157</v>
      </c>
      <c r="C6692" s="271" t="s">
        <v>12490</v>
      </c>
      <c r="D6692" s="272" t="s">
        <v>10085</v>
      </c>
      <c r="F6692" s="266"/>
      <c r="G6692" s="273">
        <v>37107</v>
      </c>
      <c r="H6692" s="270" t="s">
        <v>27157</v>
      </c>
      <c r="I6692" s="271" t="s">
        <v>12490</v>
      </c>
      <c r="J6692" s="272" t="s">
        <v>10085</v>
      </c>
      <c r="K6692" s="272" t="s">
        <v>10085</v>
      </c>
    </row>
    <row r="6693" spans="1:11" ht="12.75" x14ac:dyDescent="0.2">
      <c r="A6693" s="269">
        <v>34576</v>
      </c>
      <c r="B6693" s="270" t="s">
        <v>27158</v>
      </c>
      <c r="C6693" s="271" t="s">
        <v>12490</v>
      </c>
      <c r="D6693" s="272" t="s">
        <v>12639</v>
      </c>
      <c r="F6693" s="266"/>
      <c r="G6693" s="273">
        <v>34576</v>
      </c>
      <c r="H6693" s="270" t="s">
        <v>27158</v>
      </c>
      <c r="I6693" s="271" t="s">
        <v>12490</v>
      </c>
      <c r="J6693" s="272" t="s">
        <v>12639</v>
      </c>
      <c r="K6693" s="272" t="s">
        <v>12639</v>
      </c>
    </row>
    <row r="6694" spans="1:11" ht="12.75" x14ac:dyDescent="0.2">
      <c r="A6694" s="269">
        <v>34577</v>
      </c>
      <c r="B6694" s="270" t="s">
        <v>27159</v>
      </c>
      <c r="C6694" s="271" t="s">
        <v>12490</v>
      </c>
      <c r="D6694" s="272" t="s">
        <v>10085</v>
      </c>
      <c r="F6694" s="266"/>
      <c r="G6694" s="273">
        <v>34577</v>
      </c>
      <c r="H6694" s="270" t="s">
        <v>27159</v>
      </c>
      <c r="I6694" s="271" t="s">
        <v>12490</v>
      </c>
      <c r="J6694" s="272" t="s">
        <v>10085</v>
      </c>
      <c r="K6694" s="272" t="s">
        <v>10085</v>
      </c>
    </row>
    <row r="6695" spans="1:11" ht="12.75" x14ac:dyDescent="0.2">
      <c r="A6695" s="269">
        <v>34578</v>
      </c>
      <c r="B6695" s="270" t="s">
        <v>27160</v>
      </c>
      <c r="C6695" s="271" t="s">
        <v>12490</v>
      </c>
      <c r="D6695" s="272" t="s">
        <v>5221</v>
      </c>
      <c r="F6695" s="266"/>
      <c r="G6695" s="273">
        <v>34578</v>
      </c>
      <c r="H6695" s="270" t="s">
        <v>27160</v>
      </c>
      <c r="I6695" s="271" t="s">
        <v>12490</v>
      </c>
      <c r="J6695" s="272" t="s">
        <v>5221</v>
      </c>
      <c r="K6695" s="272" t="s">
        <v>5221</v>
      </c>
    </row>
    <row r="6696" spans="1:11" ht="12.75" x14ac:dyDescent="0.2">
      <c r="A6696" s="269">
        <v>34579</v>
      </c>
      <c r="B6696" s="270" t="s">
        <v>27161</v>
      </c>
      <c r="C6696" s="271" t="s">
        <v>12490</v>
      </c>
      <c r="D6696" s="272" t="s">
        <v>12640</v>
      </c>
      <c r="F6696" s="266"/>
      <c r="G6696" s="273">
        <v>34579</v>
      </c>
      <c r="H6696" s="270" t="s">
        <v>27161</v>
      </c>
      <c r="I6696" s="271" t="s">
        <v>12490</v>
      </c>
      <c r="J6696" s="272" t="s">
        <v>12640</v>
      </c>
      <c r="K6696" s="272" t="s">
        <v>12640</v>
      </c>
    </row>
    <row r="6697" spans="1:11" ht="12.75" x14ac:dyDescent="0.2">
      <c r="A6697" s="269">
        <v>25067</v>
      </c>
      <c r="B6697" s="270" t="s">
        <v>27162</v>
      </c>
      <c r="C6697" s="271" t="s">
        <v>12490</v>
      </c>
      <c r="D6697" s="272" t="s">
        <v>10116</v>
      </c>
      <c r="F6697" s="266"/>
      <c r="G6697" s="273">
        <v>25067</v>
      </c>
      <c r="H6697" s="270" t="s">
        <v>27162</v>
      </c>
      <c r="I6697" s="271" t="s">
        <v>12490</v>
      </c>
      <c r="J6697" s="272" t="s">
        <v>10116</v>
      </c>
      <c r="K6697" s="272" t="s">
        <v>10116</v>
      </c>
    </row>
    <row r="6698" spans="1:11" ht="12.75" x14ac:dyDescent="0.2">
      <c r="A6698" s="269">
        <v>34580</v>
      </c>
      <c r="B6698" s="270" t="s">
        <v>27163</v>
      </c>
      <c r="C6698" s="271" t="s">
        <v>12490</v>
      </c>
      <c r="D6698" s="272" t="s">
        <v>10109</v>
      </c>
      <c r="F6698" s="266"/>
      <c r="G6698" s="273">
        <v>34580</v>
      </c>
      <c r="H6698" s="270" t="s">
        <v>27163</v>
      </c>
      <c r="I6698" s="271" t="s">
        <v>12490</v>
      </c>
      <c r="J6698" s="272" t="s">
        <v>10109</v>
      </c>
      <c r="K6698" s="272" t="s">
        <v>10109</v>
      </c>
    </row>
    <row r="6699" spans="1:11" ht="12.75" x14ac:dyDescent="0.2">
      <c r="A6699" s="269">
        <v>25071</v>
      </c>
      <c r="B6699" s="270" t="s">
        <v>27164</v>
      </c>
      <c r="C6699" s="271" t="s">
        <v>12490</v>
      </c>
      <c r="D6699" s="272" t="s">
        <v>12641</v>
      </c>
      <c r="F6699" s="266"/>
      <c r="G6699" s="273">
        <v>25071</v>
      </c>
      <c r="H6699" s="270" t="s">
        <v>27164</v>
      </c>
      <c r="I6699" s="271" t="s">
        <v>12490</v>
      </c>
      <c r="J6699" s="272" t="s">
        <v>12641</v>
      </c>
      <c r="K6699" s="272" t="s">
        <v>12641</v>
      </c>
    </row>
    <row r="6700" spans="1:11" ht="12.75" x14ac:dyDescent="0.2">
      <c r="A6700" s="269">
        <v>38395</v>
      </c>
      <c r="B6700" s="270" t="s">
        <v>27165</v>
      </c>
      <c r="C6700" s="271" t="s">
        <v>12490</v>
      </c>
      <c r="D6700" s="272" t="s">
        <v>12548</v>
      </c>
      <c r="F6700" s="266"/>
      <c r="G6700" s="273">
        <v>38395</v>
      </c>
      <c r="H6700" s="270" t="s">
        <v>27165</v>
      </c>
      <c r="I6700" s="271" t="s">
        <v>12490</v>
      </c>
      <c r="J6700" s="272" t="s">
        <v>12548</v>
      </c>
      <c r="K6700" s="272" t="s">
        <v>12548</v>
      </c>
    </row>
    <row r="6701" spans="1:11" ht="12.75" x14ac:dyDescent="0.2">
      <c r="A6701" s="269">
        <v>34583</v>
      </c>
      <c r="B6701" s="270" t="s">
        <v>27166</v>
      </c>
      <c r="C6701" s="271" t="s">
        <v>12492</v>
      </c>
      <c r="D6701" s="272" t="s">
        <v>14823</v>
      </c>
      <c r="F6701" s="266"/>
      <c r="G6701" s="273">
        <v>34583</v>
      </c>
      <c r="H6701" s="270" t="s">
        <v>27166</v>
      </c>
      <c r="I6701" s="271" t="s">
        <v>12492</v>
      </c>
      <c r="J6701" s="272" t="s">
        <v>14823</v>
      </c>
      <c r="K6701" s="272" t="s">
        <v>14823</v>
      </c>
    </row>
    <row r="6702" spans="1:11" ht="12.75" x14ac:dyDescent="0.2">
      <c r="A6702" s="269">
        <v>34584</v>
      </c>
      <c r="B6702" s="270" t="s">
        <v>27167</v>
      </c>
      <c r="C6702" s="271" t="s">
        <v>12492</v>
      </c>
      <c r="D6702" s="272" t="s">
        <v>14626</v>
      </c>
      <c r="F6702" s="266"/>
      <c r="G6702" s="273">
        <v>34584</v>
      </c>
      <c r="H6702" s="270" t="s">
        <v>27167</v>
      </c>
      <c r="I6702" s="271" t="s">
        <v>12492</v>
      </c>
      <c r="J6702" s="272" t="s">
        <v>14626</v>
      </c>
      <c r="K6702" s="272" t="s">
        <v>14626</v>
      </c>
    </row>
    <row r="6703" spans="1:11" ht="25.5" x14ac:dyDescent="0.2">
      <c r="A6703" s="269">
        <v>709</v>
      </c>
      <c r="B6703" s="270" t="s">
        <v>27168</v>
      </c>
      <c r="C6703" s="271" t="s">
        <v>12492</v>
      </c>
      <c r="D6703" s="272" t="s">
        <v>27169</v>
      </c>
      <c r="F6703" s="266"/>
      <c r="G6703" s="273">
        <v>709</v>
      </c>
      <c r="H6703" s="270" t="s">
        <v>27168</v>
      </c>
      <c r="I6703" s="271" t="s">
        <v>12492</v>
      </c>
      <c r="J6703" s="272" t="s">
        <v>27169</v>
      </c>
      <c r="K6703" s="272" t="s">
        <v>27169</v>
      </c>
    </row>
    <row r="6704" spans="1:11" ht="12.75" x14ac:dyDescent="0.2">
      <c r="A6704" s="269">
        <v>716</v>
      </c>
      <c r="B6704" s="270" t="s">
        <v>27170</v>
      </c>
      <c r="C6704" s="271" t="s">
        <v>12490</v>
      </c>
      <c r="D6704" s="272" t="s">
        <v>4197</v>
      </c>
      <c r="F6704" s="266"/>
      <c r="G6704" s="273">
        <v>716</v>
      </c>
      <c r="H6704" s="270" t="s">
        <v>27170</v>
      </c>
      <c r="I6704" s="271" t="s">
        <v>12490</v>
      </c>
      <c r="J6704" s="272" t="s">
        <v>4197</v>
      </c>
      <c r="K6704" s="272" t="s">
        <v>4197</v>
      </c>
    </row>
    <row r="6705" spans="1:11" ht="12.75" x14ac:dyDescent="0.2">
      <c r="A6705" s="269">
        <v>715</v>
      </c>
      <c r="B6705" s="270" t="s">
        <v>27171</v>
      </c>
      <c r="C6705" s="271" t="s">
        <v>12490</v>
      </c>
      <c r="D6705" s="272" t="s">
        <v>22155</v>
      </c>
      <c r="F6705" s="266"/>
      <c r="G6705" s="273">
        <v>715</v>
      </c>
      <c r="H6705" s="270" t="s">
        <v>27171</v>
      </c>
      <c r="I6705" s="271" t="s">
        <v>12490</v>
      </c>
      <c r="J6705" s="272" t="s">
        <v>22155</v>
      </c>
      <c r="K6705" s="272" t="s">
        <v>22155</v>
      </c>
    </row>
    <row r="6706" spans="1:11" ht="12.75" x14ac:dyDescent="0.2">
      <c r="A6706" s="269">
        <v>718</v>
      </c>
      <c r="B6706" s="270" t="s">
        <v>27172</v>
      </c>
      <c r="C6706" s="271" t="s">
        <v>12490</v>
      </c>
      <c r="D6706" s="272" t="s">
        <v>9124</v>
      </c>
      <c r="F6706" s="266"/>
      <c r="G6706" s="273">
        <v>718</v>
      </c>
      <c r="H6706" s="270" t="s">
        <v>27172</v>
      </c>
      <c r="I6706" s="271" t="s">
        <v>12490</v>
      </c>
      <c r="J6706" s="272" t="s">
        <v>9124</v>
      </c>
      <c r="K6706" s="272" t="s">
        <v>9124</v>
      </c>
    </row>
    <row r="6707" spans="1:11" ht="12.75" x14ac:dyDescent="0.2">
      <c r="A6707" s="269">
        <v>11981</v>
      </c>
      <c r="B6707" s="270" t="s">
        <v>27173</v>
      </c>
      <c r="C6707" s="271" t="s">
        <v>12490</v>
      </c>
      <c r="D6707" s="272" t="s">
        <v>9122</v>
      </c>
      <c r="F6707" s="266"/>
      <c r="G6707" s="273">
        <v>11981</v>
      </c>
      <c r="H6707" s="270" t="s">
        <v>27173</v>
      </c>
      <c r="I6707" s="271" t="s">
        <v>12490</v>
      </c>
      <c r="J6707" s="272" t="s">
        <v>9122</v>
      </c>
      <c r="K6707" s="272" t="s">
        <v>9122</v>
      </c>
    </row>
    <row r="6708" spans="1:11" ht="12.75" x14ac:dyDescent="0.2">
      <c r="A6708" s="269">
        <v>10610</v>
      </c>
      <c r="B6708" s="270" t="s">
        <v>27174</v>
      </c>
      <c r="C6708" s="271" t="s">
        <v>12490</v>
      </c>
      <c r="D6708" s="272" t="s">
        <v>5846</v>
      </c>
      <c r="F6708" s="266"/>
      <c r="G6708" s="273">
        <v>10610</v>
      </c>
      <c r="H6708" s="270" t="s">
        <v>27174</v>
      </c>
      <c r="I6708" s="271" t="s">
        <v>12490</v>
      </c>
      <c r="J6708" s="272" t="s">
        <v>5846</v>
      </c>
      <c r="K6708" s="272" t="s">
        <v>5846</v>
      </c>
    </row>
    <row r="6709" spans="1:11" ht="12.75" x14ac:dyDescent="0.2">
      <c r="A6709" s="269">
        <v>34585</v>
      </c>
      <c r="B6709" s="270" t="s">
        <v>27175</v>
      </c>
      <c r="C6709" s="271" t="s">
        <v>12490</v>
      </c>
      <c r="D6709" s="272" t="s">
        <v>12542</v>
      </c>
      <c r="F6709" s="266"/>
      <c r="G6709" s="273">
        <v>34585</v>
      </c>
      <c r="H6709" s="270" t="s">
        <v>27175</v>
      </c>
      <c r="I6709" s="271" t="s">
        <v>12490</v>
      </c>
      <c r="J6709" s="272" t="s">
        <v>12542</v>
      </c>
      <c r="K6709" s="272" t="s">
        <v>12542</v>
      </c>
    </row>
    <row r="6710" spans="1:11" ht="12.75" x14ac:dyDescent="0.2">
      <c r="A6710" s="269">
        <v>34586</v>
      </c>
      <c r="B6710" s="270" t="s">
        <v>27176</v>
      </c>
      <c r="C6710" s="271" t="s">
        <v>12490</v>
      </c>
      <c r="D6710" s="272" t="s">
        <v>10357</v>
      </c>
      <c r="F6710" s="266"/>
      <c r="G6710" s="273">
        <v>34586</v>
      </c>
      <c r="H6710" s="270" t="s">
        <v>27176</v>
      </c>
      <c r="I6710" s="271" t="s">
        <v>12490</v>
      </c>
      <c r="J6710" s="272" t="s">
        <v>10357</v>
      </c>
      <c r="K6710" s="272" t="s">
        <v>10357</v>
      </c>
    </row>
    <row r="6711" spans="1:11" ht="12.75" x14ac:dyDescent="0.2">
      <c r="A6711" s="269">
        <v>38603</v>
      </c>
      <c r="B6711" s="270" t="s">
        <v>27177</v>
      </c>
      <c r="C6711" s="271" t="s">
        <v>12490</v>
      </c>
      <c r="D6711" s="272" t="s">
        <v>12637</v>
      </c>
      <c r="F6711" s="266"/>
      <c r="G6711" s="273">
        <v>38603</v>
      </c>
      <c r="H6711" s="270" t="s">
        <v>27177</v>
      </c>
      <c r="I6711" s="271" t="s">
        <v>12490</v>
      </c>
      <c r="J6711" s="272" t="s">
        <v>12637</v>
      </c>
      <c r="K6711" s="272" t="s">
        <v>12637</v>
      </c>
    </row>
    <row r="6712" spans="1:11" ht="12.75" x14ac:dyDescent="0.2">
      <c r="A6712" s="269">
        <v>34588</v>
      </c>
      <c r="B6712" s="270" t="s">
        <v>27178</v>
      </c>
      <c r="C6712" s="271" t="s">
        <v>12490</v>
      </c>
      <c r="D6712" s="272" t="s">
        <v>10353</v>
      </c>
      <c r="F6712" s="266"/>
      <c r="G6712" s="273">
        <v>34588</v>
      </c>
      <c r="H6712" s="270" t="s">
        <v>27178</v>
      </c>
      <c r="I6712" s="271" t="s">
        <v>12490</v>
      </c>
      <c r="J6712" s="272" t="s">
        <v>10353</v>
      </c>
      <c r="K6712" s="272" t="s">
        <v>10353</v>
      </c>
    </row>
    <row r="6713" spans="1:11" ht="12.75" x14ac:dyDescent="0.2">
      <c r="A6713" s="269">
        <v>34590</v>
      </c>
      <c r="B6713" s="270" t="s">
        <v>27179</v>
      </c>
      <c r="C6713" s="271" t="s">
        <v>12490</v>
      </c>
      <c r="D6713" s="272" t="s">
        <v>5638</v>
      </c>
      <c r="F6713" s="266"/>
      <c r="G6713" s="273">
        <v>34590</v>
      </c>
      <c r="H6713" s="270" t="s">
        <v>27179</v>
      </c>
      <c r="I6713" s="271" t="s">
        <v>12490</v>
      </c>
      <c r="J6713" s="272" t="s">
        <v>5638</v>
      </c>
      <c r="K6713" s="272" t="s">
        <v>5638</v>
      </c>
    </row>
    <row r="6714" spans="1:11" ht="12.75" x14ac:dyDescent="0.2">
      <c r="A6714" s="269">
        <v>34591</v>
      </c>
      <c r="B6714" s="270" t="s">
        <v>27180</v>
      </c>
      <c r="C6714" s="271" t="s">
        <v>12490</v>
      </c>
      <c r="D6714" s="272" t="s">
        <v>12642</v>
      </c>
      <c r="F6714" s="266"/>
      <c r="G6714" s="273">
        <v>34591</v>
      </c>
      <c r="H6714" s="270" t="s">
        <v>27180</v>
      </c>
      <c r="I6714" s="271" t="s">
        <v>12490</v>
      </c>
      <c r="J6714" s="272" t="s">
        <v>12642</v>
      </c>
      <c r="K6714" s="272" t="s">
        <v>12642</v>
      </c>
    </row>
    <row r="6715" spans="1:11" ht="12.75" x14ac:dyDescent="0.2">
      <c r="A6715" s="269">
        <v>37103</v>
      </c>
      <c r="B6715" s="270" t="s">
        <v>27181</v>
      </c>
      <c r="C6715" s="271" t="s">
        <v>12490</v>
      </c>
      <c r="D6715" s="272" t="s">
        <v>12542</v>
      </c>
      <c r="F6715" s="266"/>
      <c r="G6715" s="273">
        <v>37103</v>
      </c>
      <c r="H6715" s="270" t="s">
        <v>27181</v>
      </c>
      <c r="I6715" s="271" t="s">
        <v>12490</v>
      </c>
      <c r="J6715" s="272" t="s">
        <v>12542</v>
      </c>
      <c r="K6715" s="272" t="s">
        <v>12542</v>
      </c>
    </row>
    <row r="6716" spans="1:11" ht="12.75" x14ac:dyDescent="0.2">
      <c r="A6716" s="269">
        <v>34555</v>
      </c>
      <c r="B6716" s="270" t="s">
        <v>27182</v>
      </c>
      <c r="C6716" s="271" t="s">
        <v>12490</v>
      </c>
      <c r="D6716" s="272" t="s">
        <v>4529</v>
      </c>
      <c r="F6716" s="266"/>
      <c r="G6716" s="273">
        <v>34555</v>
      </c>
      <c r="H6716" s="270" t="s">
        <v>27182</v>
      </c>
      <c r="I6716" s="271" t="s">
        <v>12490</v>
      </c>
      <c r="J6716" s="272" t="s">
        <v>4529</v>
      </c>
      <c r="K6716" s="272" t="s">
        <v>4529</v>
      </c>
    </row>
    <row r="6717" spans="1:11" ht="12.75" x14ac:dyDescent="0.2">
      <c r="A6717" s="269">
        <v>34599</v>
      </c>
      <c r="B6717" s="270" t="s">
        <v>27183</v>
      </c>
      <c r="C6717" s="271" t="s">
        <v>12490</v>
      </c>
      <c r="D6717" s="272" t="s">
        <v>5742</v>
      </c>
      <c r="F6717" s="266"/>
      <c r="G6717" s="273">
        <v>34599</v>
      </c>
      <c r="H6717" s="270" t="s">
        <v>27183</v>
      </c>
      <c r="I6717" s="271" t="s">
        <v>12490</v>
      </c>
      <c r="J6717" s="272" t="s">
        <v>5742</v>
      </c>
      <c r="K6717" s="272" t="s">
        <v>5742</v>
      </c>
    </row>
    <row r="6718" spans="1:11" ht="12.75" x14ac:dyDescent="0.2">
      <c r="A6718" s="269">
        <v>674</v>
      </c>
      <c r="B6718" s="270" t="s">
        <v>27184</v>
      </c>
      <c r="C6718" s="271" t="s">
        <v>12492</v>
      </c>
      <c r="D6718" s="272" t="s">
        <v>17260</v>
      </c>
      <c r="F6718" s="266"/>
      <c r="G6718" s="273">
        <v>674</v>
      </c>
      <c r="H6718" s="270" t="s">
        <v>27184</v>
      </c>
      <c r="I6718" s="271" t="s">
        <v>12492</v>
      </c>
      <c r="J6718" s="272" t="s">
        <v>17260</v>
      </c>
      <c r="K6718" s="272" t="s">
        <v>17260</v>
      </c>
    </row>
    <row r="6719" spans="1:11" ht="12.75" x14ac:dyDescent="0.2">
      <c r="A6719" s="269">
        <v>34600</v>
      </c>
      <c r="B6719" s="270" t="s">
        <v>27185</v>
      </c>
      <c r="C6719" s="271" t="s">
        <v>12492</v>
      </c>
      <c r="D6719" s="272" t="s">
        <v>23096</v>
      </c>
      <c r="F6719" s="266"/>
      <c r="G6719" s="273">
        <v>34600</v>
      </c>
      <c r="H6719" s="270" t="s">
        <v>27185</v>
      </c>
      <c r="I6719" s="271" t="s">
        <v>12492</v>
      </c>
      <c r="J6719" s="272" t="s">
        <v>23096</v>
      </c>
      <c r="K6719" s="272" t="s">
        <v>23096</v>
      </c>
    </row>
    <row r="6720" spans="1:11" ht="12.75" x14ac:dyDescent="0.2">
      <c r="A6720" s="269">
        <v>652</v>
      </c>
      <c r="B6720" s="270" t="s">
        <v>27186</v>
      </c>
      <c r="C6720" s="271" t="s">
        <v>12492</v>
      </c>
      <c r="D6720" s="272" t="s">
        <v>5473</v>
      </c>
      <c r="F6720" s="266"/>
      <c r="G6720" s="273">
        <v>652</v>
      </c>
      <c r="H6720" s="270" t="s">
        <v>27186</v>
      </c>
      <c r="I6720" s="271" t="s">
        <v>12492</v>
      </c>
      <c r="J6720" s="272" t="s">
        <v>5473</v>
      </c>
      <c r="K6720" s="272" t="s">
        <v>5473</v>
      </c>
    </row>
    <row r="6721" spans="1:11" ht="12.75" x14ac:dyDescent="0.2">
      <c r="A6721" s="269">
        <v>34592</v>
      </c>
      <c r="B6721" s="270" t="s">
        <v>27187</v>
      </c>
      <c r="C6721" s="271" t="s">
        <v>12490</v>
      </c>
      <c r="D6721" s="272" t="s">
        <v>5172</v>
      </c>
      <c r="F6721" s="266"/>
      <c r="G6721" s="273">
        <v>34592</v>
      </c>
      <c r="H6721" s="270" t="s">
        <v>27187</v>
      </c>
      <c r="I6721" s="271" t="s">
        <v>12490</v>
      </c>
      <c r="J6721" s="272" t="s">
        <v>5172</v>
      </c>
      <c r="K6721" s="272" t="s">
        <v>5172</v>
      </c>
    </row>
    <row r="6722" spans="1:11" ht="12.75" x14ac:dyDescent="0.2">
      <c r="A6722" s="269">
        <v>651</v>
      </c>
      <c r="B6722" s="270" t="s">
        <v>27188</v>
      </c>
      <c r="C6722" s="271" t="s">
        <v>12490</v>
      </c>
      <c r="D6722" s="272" t="s">
        <v>5197</v>
      </c>
      <c r="F6722" s="266"/>
      <c r="G6722" s="273">
        <v>651</v>
      </c>
      <c r="H6722" s="270" t="s">
        <v>27188</v>
      </c>
      <c r="I6722" s="271" t="s">
        <v>12490</v>
      </c>
      <c r="J6722" s="272" t="s">
        <v>5197</v>
      </c>
      <c r="K6722" s="272" t="s">
        <v>5197</v>
      </c>
    </row>
    <row r="6723" spans="1:11" ht="12.75" x14ac:dyDescent="0.2">
      <c r="A6723" s="269">
        <v>654</v>
      </c>
      <c r="B6723" s="270" t="s">
        <v>27189</v>
      </c>
      <c r="C6723" s="271" t="s">
        <v>12490</v>
      </c>
      <c r="D6723" s="272" t="s">
        <v>12643</v>
      </c>
      <c r="F6723" s="266"/>
      <c r="G6723" s="273">
        <v>654</v>
      </c>
      <c r="H6723" s="270" t="s">
        <v>27189</v>
      </c>
      <c r="I6723" s="271" t="s">
        <v>12490</v>
      </c>
      <c r="J6723" s="272" t="s">
        <v>12643</v>
      </c>
      <c r="K6723" s="272" t="s">
        <v>12643</v>
      </c>
    </row>
    <row r="6724" spans="1:11" ht="12.75" x14ac:dyDescent="0.2">
      <c r="A6724" s="269">
        <v>650</v>
      </c>
      <c r="B6724" s="270" t="s">
        <v>27190</v>
      </c>
      <c r="C6724" s="271" t="s">
        <v>12490</v>
      </c>
      <c r="D6724" s="272" t="s">
        <v>5228</v>
      </c>
      <c r="F6724" s="266"/>
      <c r="G6724" s="273">
        <v>650</v>
      </c>
      <c r="H6724" s="270" t="s">
        <v>27190</v>
      </c>
      <c r="I6724" s="271" t="s">
        <v>12490</v>
      </c>
      <c r="J6724" s="272" t="s">
        <v>5228</v>
      </c>
      <c r="K6724" s="272" t="s">
        <v>5228</v>
      </c>
    </row>
    <row r="6725" spans="1:11" ht="25.5" x14ac:dyDescent="0.2">
      <c r="A6725" s="269">
        <v>40517</v>
      </c>
      <c r="B6725" s="270" t="s">
        <v>27191</v>
      </c>
      <c r="C6725" s="271" t="s">
        <v>12492</v>
      </c>
      <c r="D6725" s="272" t="s">
        <v>13911</v>
      </c>
      <c r="F6725" s="266"/>
      <c r="G6725" s="273">
        <v>40517</v>
      </c>
      <c r="H6725" s="270" t="s">
        <v>27191</v>
      </c>
      <c r="I6725" s="271" t="s">
        <v>12492</v>
      </c>
      <c r="J6725" s="272" t="s">
        <v>13911</v>
      </c>
      <c r="K6725" s="272" t="s">
        <v>13911</v>
      </c>
    </row>
    <row r="6726" spans="1:11" ht="25.5" x14ac:dyDescent="0.2">
      <c r="A6726" s="269">
        <v>40520</v>
      </c>
      <c r="B6726" s="270" t="s">
        <v>27192</v>
      </c>
      <c r="C6726" s="271" t="s">
        <v>12492</v>
      </c>
      <c r="D6726" s="272" t="s">
        <v>27193</v>
      </c>
      <c r="F6726" s="266"/>
      <c r="G6726" s="273">
        <v>40520</v>
      </c>
      <c r="H6726" s="270" t="s">
        <v>27192</v>
      </c>
      <c r="I6726" s="271" t="s">
        <v>12492</v>
      </c>
      <c r="J6726" s="272" t="s">
        <v>27193</v>
      </c>
      <c r="K6726" s="272" t="s">
        <v>27193</v>
      </c>
    </row>
    <row r="6727" spans="1:11" ht="25.5" x14ac:dyDescent="0.2">
      <c r="A6727" s="269">
        <v>40515</v>
      </c>
      <c r="B6727" s="270" t="s">
        <v>27194</v>
      </c>
      <c r="C6727" s="271" t="s">
        <v>12492</v>
      </c>
      <c r="D6727" s="272" t="s">
        <v>14423</v>
      </c>
      <c r="F6727" s="266"/>
      <c r="G6727" s="273">
        <v>40515</v>
      </c>
      <c r="H6727" s="270" t="s">
        <v>27194</v>
      </c>
      <c r="I6727" s="271" t="s">
        <v>12492</v>
      </c>
      <c r="J6727" s="272" t="s">
        <v>14423</v>
      </c>
      <c r="K6727" s="272" t="s">
        <v>14423</v>
      </c>
    </row>
    <row r="6728" spans="1:11" ht="25.5" x14ac:dyDescent="0.2">
      <c r="A6728" s="269">
        <v>40516</v>
      </c>
      <c r="B6728" s="270" t="s">
        <v>27195</v>
      </c>
      <c r="C6728" s="271" t="s">
        <v>12492</v>
      </c>
      <c r="D6728" s="272" t="s">
        <v>27196</v>
      </c>
      <c r="F6728" s="266"/>
      <c r="G6728" s="273">
        <v>40516</v>
      </c>
      <c r="H6728" s="270" t="s">
        <v>27195</v>
      </c>
      <c r="I6728" s="271" t="s">
        <v>12492</v>
      </c>
      <c r="J6728" s="272" t="s">
        <v>27196</v>
      </c>
      <c r="K6728" s="272" t="s">
        <v>27196</v>
      </c>
    </row>
    <row r="6729" spans="1:11" ht="25.5" x14ac:dyDescent="0.2">
      <c r="A6729" s="269">
        <v>40525</v>
      </c>
      <c r="B6729" s="270" t="s">
        <v>27197</v>
      </c>
      <c r="C6729" s="271" t="s">
        <v>12492</v>
      </c>
      <c r="D6729" s="272" t="s">
        <v>22453</v>
      </c>
      <c r="F6729" s="266"/>
      <c r="G6729" s="273">
        <v>40525</v>
      </c>
      <c r="H6729" s="270" t="s">
        <v>27197</v>
      </c>
      <c r="I6729" s="271" t="s">
        <v>12492</v>
      </c>
      <c r="J6729" s="272" t="s">
        <v>22453</v>
      </c>
      <c r="K6729" s="272" t="s">
        <v>22453</v>
      </c>
    </row>
    <row r="6730" spans="1:11" ht="25.5" x14ac:dyDescent="0.2">
      <c r="A6730" s="269">
        <v>40529</v>
      </c>
      <c r="B6730" s="270" t="s">
        <v>27198</v>
      </c>
      <c r="C6730" s="271" t="s">
        <v>12492</v>
      </c>
      <c r="D6730" s="272" t="s">
        <v>13869</v>
      </c>
      <c r="F6730" s="266"/>
      <c r="G6730" s="273">
        <v>40529</v>
      </c>
      <c r="H6730" s="270" t="s">
        <v>27198</v>
      </c>
      <c r="I6730" s="271" t="s">
        <v>12492</v>
      </c>
      <c r="J6730" s="272" t="s">
        <v>13869</v>
      </c>
      <c r="K6730" s="272" t="s">
        <v>13869</v>
      </c>
    </row>
    <row r="6731" spans="1:11" ht="25.5" x14ac:dyDescent="0.2">
      <c r="A6731" s="269">
        <v>695</v>
      </c>
      <c r="B6731" s="270" t="s">
        <v>27199</v>
      </c>
      <c r="C6731" s="271" t="s">
        <v>12492</v>
      </c>
      <c r="D6731" s="272" t="s">
        <v>27200</v>
      </c>
      <c r="F6731" s="266"/>
      <c r="G6731" s="273">
        <v>695</v>
      </c>
      <c r="H6731" s="270" t="s">
        <v>27199</v>
      </c>
      <c r="I6731" s="271" t="s">
        <v>12492</v>
      </c>
      <c r="J6731" s="272" t="s">
        <v>27200</v>
      </c>
      <c r="K6731" s="272" t="s">
        <v>27200</v>
      </c>
    </row>
    <row r="6732" spans="1:11" ht="38.25" x14ac:dyDescent="0.2">
      <c r="A6732" s="269">
        <v>40524</v>
      </c>
      <c r="B6732" s="270" t="s">
        <v>27201</v>
      </c>
      <c r="C6732" s="271" t="s">
        <v>12492</v>
      </c>
      <c r="D6732" s="272" t="s">
        <v>22453</v>
      </c>
      <c r="F6732" s="266"/>
      <c r="G6732" s="273">
        <v>40524</v>
      </c>
      <c r="H6732" s="270" t="s">
        <v>27201</v>
      </c>
      <c r="I6732" s="271" t="s">
        <v>12492</v>
      </c>
      <c r="J6732" s="272" t="s">
        <v>22453</v>
      </c>
      <c r="K6732" s="272" t="s">
        <v>22453</v>
      </c>
    </row>
    <row r="6733" spans="1:11" ht="38.25" x14ac:dyDescent="0.2">
      <c r="A6733" s="269">
        <v>36156</v>
      </c>
      <c r="B6733" s="270" t="s">
        <v>27202</v>
      </c>
      <c r="C6733" s="271" t="s">
        <v>12492</v>
      </c>
      <c r="D6733" s="272" t="s">
        <v>27203</v>
      </c>
      <c r="F6733" s="266"/>
      <c r="G6733" s="273">
        <v>36156</v>
      </c>
      <c r="H6733" s="270" t="s">
        <v>27202</v>
      </c>
      <c r="I6733" s="271" t="s">
        <v>12492</v>
      </c>
      <c r="J6733" s="272" t="s">
        <v>27203</v>
      </c>
      <c r="K6733" s="272" t="s">
        <v>27203</v>
      </c>
    </row>
    <row r="6734" spans="1:11" ht="38.25" x14ac:dyDescent="0.2">
      <c r="A6734" s="269">
        <v>36155</v>
      </c>
      <c r="B6734" s="270" t="s">
        <v>27204</v>
      </c>
      <c r="C6734" s="271" t="s">
        <v>12492</v>
      </c>
      <c r="D6734" s="272" t="s">
        <v>27205</v>
      </c>
      <c r="F6734" s="266"/>
      <c r="G6734" s="273">
        <v>36155</v>
      </c>
      <c r="H6734" s="270" t="s">
        <v>27204</v>
      </c>
      <c r="I6734" s="271" t="s">
        <v>12492</v>
      </c>
      <c r="J6734" s="272" t="s">
        <v>27205</v>
      </c>
      <c r="K6734" s="272" t="s">
        <v>27205</v>
      </c>
    </row>
    <row r="6735" spans="1:11" ht="38.25" x14ac:dyDescent="0.2">
      <c r="A6735" s="269">
        <v>36154</v>
      </c>
      <c r="B6735" s="270" t="s">
        <v>27206</v>
      </c>
      <c r="C6735" s="271" t="s">
        <v>12492</v>
      </c>
      <c r="D6735" s="272" t="s">
        <v>27207</v>
      </c>
      <c r="F6735" s="266"/>
      <c r="G6735" s="273">
        <v>36154</v>
      </c>
      <c r="H6735" s="270" t="s">
        <v>27206</v>
      </c>
      <c r="I6735" s="271" t="s">
        <v>12492</v>
      </c>
      <c r="J6735" s="272" t="s">
        <v>27207</v>
      </c>
      <c r="K6735" s="272" t="s">
        <v>27207</v>
      </c>
    </row>
    <row r="6736" spans="1:11" ht="38.25" x14ac:dyDescent="0.2">
      <c r="A6736" s="269">
        <v>36196</v>
      </c>
      <c r="B6736" s="270" t="s">
        <v>27208</v>
      </c>
      <c r="C6736" s="271" t="s">
        <v>12492</v>
      </c>
      <c r="D6736" s="272" t="s">
        <v>27203</v>
      </c>
      <c r="F6736" s="266"/>
      <c r="G6736" s="273">
        <v>36196</v>
      </c>
      <c r="H6736" s="270" t="s">
        <v>27208</v>
      </c>
      <c r="I6736" s="271" t="s">
        <v>12492</v>
      </c>
      <c r="J6736" s="272" t="s">
        <v>27203</v>
      </c>
      <c r="K6736" s="272" t="s">
        <v>27203</v>
      </c>
    </row>
    <row r="6737" spans="1:11" ht="25.5" x14ac:dyDescent="0.2">
      <c r="A6737" s="269">
        <v>679</v>
      </c>
      <c r="B6737" s="270" t="s">
        <v>27209</v>
      </c>
      <c r="C6737" s="271" t="s">
        <v>12492</v>
      </c>
      <c r="D6737" s="272" t="s">
        <v>21480</v>
      </c>
      <c r="F6737" s="266"/>
      <c r="G6737" s="273">
        <v>679</v>
      </c>
      <c r="H6737" s="270" t="s">
        <v>27209</v>
      </c>
      <c r="I6737" s="271" t="s">
        <v>12492</v>
      </c>
      <c r="J6737" s="272" t="s">
        <v>21480</v>
      </c>
      <c r="K6737" s="272" t="s">
        <v>21480</v>
      </c>
    </row>
    <row r="6738" spans="1:11" ht="25.5" x14ac:dyDescent="0.2">
      <c r="A6738" s="269">
        <v>711</v>
      </c>
      <c r="B6738" s="270" t="s">
        <v>27210</v>
      </c>
      <c r="C6738" s="271" t="s">
        <v>12492</v>
      </c>
      <c r="D6738" s="272" t="s">
        <v>27211</v>
      </c>
      <c r="F6738" s="266"/>
      <c r="G6738" s="273">
        <v>711</v>
      </c>
      <c r="H6738" s="270" t="s">
        <v>27210</v>
      </c>
      <c r="I6738" s="271" t="s">
        <v>12492</v>
      </c>
      <c r="J6738" s="272" t="s">
        <v>27211</v>
      </c>
      <c r="K6738" s="272" t="s">
        <v>27211</v>
      </c>
    </row>
    <row r="6739" spans="1:11" ht="25.5" x14ac:dyDescent="0.2">
      <c r="A6739" s="269">
        <v>712</v>
      </c>
      <c r="B6739" s="270" t="s">
        <v>27212</v>
      </c>
      <c r="C6739" s="271" t="s">
        <v>12492</v>
      </c>
      <c r="D6739" s="272" t="s">
        <v>5147</v>
      </c>
      <c r="F6739" s="266"/>
      <c r="G6739" s="273">
        <v>712</v>
      </c>
      <c r="H6739" s="270" t="s">
        <v>27212</v>
      </c>
      <c r="I6739" s="271" t="s">
        <v>12492</v>
      </c>
      <c r="J6739" s="272" t="s">
        <v>5147</v>
      </c>
      <c r="K6739" s="272" t="s">
        <v>5147</v>
      </c>
    </row>
    <row r="6740" spans="1:11" ht="25.5" x14ac:dyDescent="0.2">
      <c r="A6740" s="269">
        <v>36191</v>
      </c>
      <c r="B6740" s="270" t="s">
        <v>27212</v>
      </c>
      <c r="C6740" s="271" t="s">
        <v>12490</v>
      </c>
      <c r="D6740" s="272" t="s">
        <v>17556</v>
      </c>
      <c r="F6740" s="266"/>
      <c r="G6740" s="273">
        <v>36191</v>
      </c>
      <c r="H6740" s="270" t="s">
        <v>27212</v>
      </c>
      <c r="I6740" s="271" t="s">
        <v>12490</v>
      </c>
      <c r="J6740" s="272" t="s">
        <v>17556</v>
      </c>
      <c r="K6740" s="272" t="s">
        <v>17556</v>
      </c>
    </row>
    <row r="6741" spans="1:11" ht="25.5" x14ac:dyDescent="0.2">
      <c r="A6741" s="269">
        <v>36169</v>
      </c>
      <c r="B6741" s="270" t="s">
        <v>27213</v>
      </c>
      <c r="C6741" s="271" t="s">
        <v>12492</v>
      </c>
      <c r="D6741" s="272" t="s">
        <v>10154</v>
      </c>
      <c r="F6741" s="266"/>
      <c r="G6741" s="273">
        <v>36169</v>
      </c>
      <c r="H6741" s="270" t="s">
        <v>27213</v>
      </c>
      <c r="I6741" s="271" t="s">
        <v>12492</v>
      </c>
      <c r="J6741" s="272" t="s">
        <v>10154</v>
      </c>
      <c r="K6741" s="272" t="s">
        <v>10154</v>
      </c>
    </row>
    <row r="6742" spans="1:11" ht="25.5" x14ac:dyDescent="0.2">
      <c r="A6742" s="269">
        <v>36172</v>
      </c>
      <c r="B6742" s="270" t="s">
        <v>27214</v>
      </c>
      <c r="C6742" s="271" t="s">
        <v>12492</v>
      </c>
      <c r="D6742" s="272" t="s">
        <v>13601</v>
      </c>
      <c r="F6742" s="266"/>
      <c r="G6742" s="273">
        <v>36172</v>
      </c>
      <c r="H6742" s="270" t="s">
        <v>27214</v>
      </c>
      <c r="I6742" s="271" t="s">
        <v>12492</v>
      </c>
      <c r="J6742" s="272" t="s">
        <v>13601</v>
      </c>
      <c r="K6742" s="272" t="s">
        <v>13601</v>
      </c>
    </row>
    <row r="6743" spans="1:11" ht="25.5" x14ac:dyDescent="0.2">
      <c r="A6743" s="269">
        <v>36174</v>
      </c>
      <c r="B6743" s="270" t="s">
        <v>27215</v>
      </c>
      <c r="C6743" s="271" t="s">
        <v>12492</v>
      </c>
      <c r="D6743" s="272" t="s">
        <v>14299</v>
      </c>
      <c r="F6743" s="266"/>
      <c r="G6743" s="273">
        <v>36174</v>
      </c>
      <c r="H6743" s="270" t="s">
        <v>27215</v>
      </c>
      <c r="I6743" s="271" t="s">
        <v>12492</v>
      </c>
      <c r="J6743" s="272" t="s">
        <v>14299</v>
      </c>
      <c r="K6743" s="272" t="s">
        <v>14299</v>
      </c>
    </row>
    <row r="6744" spans="1:11" ht="25.5" x14ac:dyDescent="0.2">
      <c r="A6744" s="269">
        <v>36170</v>
      </c>
      <c r="B6744" s="270" t="s">
        <v>27216</v>
      </c>
      <c r="C6744" s="271" t="s">
        <v>12492</v>
      </c>
      <c r="D6744" s="272" t="s">
        <v>5147</v>
      </c>
      <c r="F6744" s="266"/>
      <c r="G6744" s="273">
        <v>36170</v>
      </c>
      <c r="H6744" s="270" t="s">
        <v>27216</v>
      </c>
      <c r="I6744" s="271" t="s">
        <v>12492</v>
      </c>
      <c r="J6744" s="272" t="s">
        <v>5147</v>
      </c>
      <c r="K6744" s="272" t="s">
        <v>5147</v>
      </c>
    </row>
    <row r="6745" spans="1:11" ht="25.5" x14ac:dyDescent="0.2">
      <c r="A6745" s="269">
        <v>12614</v>
      </c>
      <c r="B6745" s="270" t="s">
        <v>27217</v>
      </c>
      <c r="C6745" s="271" t="s">
        <v>12490</v>
      </c>
      <c r="D6745" s="272" t="s">
        <v>8695</v>
      </c>
      <c r="F6745" s="266"/>
      <c r="G6745" s="273">
        <v>12614</v>
      </c>
      <c r="H6745" s="270" t="s">
        <v>27217</v>
      </c>
      <c r="I6745" s="271" t="s">
        <v>12490</v>
      </c>
      <c r="J6745" s="272" t="s">
        <v>8695</v>
      </c>
      <c r="K6745" s="272" t="s">
        <v>8695</v>
      </c>
    </row>
    <row r="6746" spans="1:11" ht="12.75" x14ac:dyDescent="0.2">
      <c r="A6746" s="269">
        <v>6140</v>
      </c>
      <c r="B6746" s="270" t="s">
        <v>27218</v>
      </c>
      <c r="C6746" s="271" t="s">
        <v>12490</v>
      </c>
      <c r="D6746" s="272" t="s">
        <v>13045</v>
      </c>
      <c r="F6746" s="266"/>
      <c r="G6746" s="273">
        <v>6140</v>
      </c>
      <c r="H6746" s="270" t="s">
        <v>27218</v>
      </c>
      <c r="I6746" s="271" t="s">
        <v>12490</v>
      </c>
      <c r="J6746" s="272" t="s">
        <v>13045</v>
      </c>
      <c r="K6746" s="272" t="s">
        <v>13045</v>
      </c>
    </row>
    <row r="6747" spans="1:11" ht="12.75" x14ac:dyDescent="0.2">
      <c r="A6747" s="269">
        <v>38399</v>
      </c>
      <c r="B6747" s="270" t="s">
        <v>27219</v>
      </c>
      <c r="C6747" s="271" t="s">
        <v>12490</v>
      </c>
      <c r="D6747" s="272" t="s">
        <v>13036</v>
      </c>
      <c r="F6747" s="266"/>
      <c r="G6747" s="273">
        <v>38399</v>
      </c>
      <c r="H6747" s="270" t="s">
        <v>27219</v>
      </c>
      <c r="I6747" s="271" t="s">
        <v>12490</v>
      </c>
      <c r="J6747" s="272" t="s">
        <v>13036</v>
      </c>
      <c r="K6747" s="272" t="s">
        <v>13036</v>
      </c>
    </row>
    <row r="6748" spans="1:11" ht="25.5" x14ac:dyDescent="0.2">
      <c r="A6748" s="269">
        <v>735</v>
      </c>
      <c r="B6748" s="270" t="s">
        <v>27220</v>
      </c>
      <c r="C6748" s="271" t="s">
        <v>12490</v>
      </c>
      <c r="D6748" s="272" t="s">
        <v>27221</v>
      </c>
      <c r="F6748" s="266"/>
      <c r="G6748" s="273">
        <v>735</v>
      </c>
      <c r="H6748" s="270" t="s">
        <v>27220</v>
      </c>
      <c r="I6748" s="271" t="s">
        <v>12490</v>
      </c>
      <c r="J6748" s="272" t="s">
        <v>27221</v>
      </c>
      <c r="K6748" s="272" t="s">
        <v>27221</v>
      </c>
    </row>
    <row r="6749" spans="1:11" ht="25.5" x14ac:dyDescent="0.2">
      <c r="A6749" s="269">
        <v>736</v>
      </c>
      <c r="B6749" s="270" t="s">
        <v>27222</v>
      </c>
      <c r="C6749" s="271" t="s">
        <v>12490</v>
      </c>
      <c r="D6749" s="272" t="s">
        <v>27223</v>
      </c>
      <c r="F6749" s="266"/>
      <c r="G6749" s="273">
        <v>736</v>
      </c>
      <c r="H6749" s="270" t="s">
        <v>27222</v>
      </c>
      <c r="I6749" s="271" t="s">
        <v>12490</v>
      </c>
      <c r="J6749" s="272" t="s">
        <v>27223</v>
      </c>
      <c r="K6749" s="272" t="s">
        <v>27223</v>
      </c>
    </row>
    <row r="6750" spans="1:11" ht="25.5" x14ac:dyDescent="0.2">
      <c r="A6750" s="269">
        <v>729</v>
      </c>
      <c r="B6750" s="270" t="s">
        <v>27224</v>
      </c>
      <c r="C6750" s="271" t="s">
        <v>12490</v>
      </c>
      <c r="D6750" s="272" t="s">
        <v>27225</v>
      </c>
      <c r="F6750" s="266"/>
      <c r="G6750" s="273">
        <v>729</v>
      </c>
      <c r="H6750" s="270" t="s">
        <v>27224</v>
      </c>
      <c r="I6750" s="271" t="s">
        <v>12490</v>
      </c>
      <c r="J6750" s="272" t="s">
        <v>27225</v>
      </c>
      <c r="K6750" s="272" t="s">
        <v>27225</v>
      </c>
    </row>
    <row r="6751" spans="1:11" ht="25.5" x14ac:dyDescent="0.2">
      <c r="A6751" s="269">
        <v>39925</v>
      </c>
      <c r="B6751" s="270" t="s">
        <v>27226</v>
      </c>
      <c r="C6751" s="271" t="s">
        <v>12490</v>
      </c>
      <c r="D6751" s="272" t="s">
        <v>27227</v>
      </c>
      <c r="F6751" s="266"/>
      <c r="G6751" s="273">
        <v>39925</v>
      </c>
      <c r="H6751" s="270" t="s">
        <v>27226</v>
      </c>
      <c r="I6751" s="271" t="s">
        <v>12490</v>
      </c>
      <c r="J6751" s="272" t="s">
        <v>27227</v>
      </c>
      <c r="K6751" s="272" t="s">
        <v>27227</v>
      </c>
    </row>
    <row r="6752" spans="1:11" ht="25.5" x14ac:dyDescent="0.2">
      <c r="A6752" s="269">
        <v>731</v>
      </c>
      <c r="B6752" s="270" t="s">
        <v>27228</v>
      </c>
      <c r="C6752" s="271" t="s">
        <v>12490</v>
      </c>
      <c r="D6752" s="272" t="s">
        <v>27229</v>
      </c>
      <c r="F6752" s="266"/>
      <c r="G6752" s="273">
        <v>731</v>
      </c>
      <c r="H6752" s="270" t="s">
        <v>27228</v>
      </c>
      <c r="I6752" s="271" t="s">
        <v>12490</v>
      </c>
      <c r="J6752" s="272" t="s">
        <v>27229</v>
      </c>
      <c r="K6752" s="272" t="s">
        <v>27229</v>
      </c>
    </row>
    <row r="6753" spans="1:11" ht="25.5" x14ac:dyDescent="0.2">
      <c r="A6753" s="269">
        <v>10575</v>
      </c>
      <c r="B6753" s="270" t="s">
        <v>27230</v>
      </c>
      <c r="C6753" s="271" t="s">
        <v>12490</v>
      </c>
      <c r="D6753" s="272" t="s">
        <v>27231</v>
      </c>
      <c r="F6753" s="266"/>
      <c r="G6753" s="273">
        <v>10575</v>
      </c>
      <c r="H6753" s="270" t="s">
        <v>27230</v>
      </c>
      <c r="I6753" s="271" t="s">
        <v>12490</v>
      </c>
      <c r="J6753" s="272" t="s">
        <v>27231</v>
      </c>
      <c r="K6753" s="272" t="s">
        <v>27231</v>
      </c>
    </row>
    <row r="6754" spans="1:11" ht="25.5" x14ac:dyDescent="0.2">
      <c r="A6754" s="269">
        <v>733</v>
      </c>
      <c r="B6754" s="270" t="s">
        <v>27232</v>
      </c>
      <c r="C6754" s="271" t="s">
        <v>12490</v>
      </c>
      <c r="D6754" s="272" t="s">
        <v>27233</v>
      </c>
      <c r="F6754" s="266"/>
      <c r="G6754" s="273">
        <v>733</v>
      </c>
      <c r="H6754" s="270" t="s">
        <v>27232</v>
      </c>
      <c r="I6754" s="271" t="s">
        <v>12490</v>
      </c>
      <c r="J6754" s="272" t="s">
        <v>27233</v>
      </c>
      <c r="K6754" s="272" t="s">
        <v>27233</v>
      </c>
    </row>
    <row r="6755" spans="1:11" ht="25.5" x14ac:dyDescent="0.2">
      <c r="A6755" s="269">
        <v>732</v>
      </c>
      <c r="B6755" s="270" t="s">
        <v>27234</v>
      </c>
      <c r="C6755" s="271" t="s">
        <v>12490</v>
      </c>
      <c r="D6755" s="272" t="s">
        <v>27235</v>
      </c>
      <c r="F6755" s="266"/>
      <c r="G6755" s="273">
        <v>732</v>
      </c>
      <c r="H6755" s="270" t="s">
        <v>27234</v>
      </c>
      <c r="I6755" s="271" t="s">
        <v>12490</v>
      </c>
      <c r="J6755" s="272" t="s">
        <v>27235</v>
      </c>
      <c r="K6755" s="272" t="s">
        <v>27235</v>
      </c>
    </row>
    <row r="6756" spans="1:11" ht="25.5" x14ac:dyDescent="0.2">
      <c r="A6756" s="269">
        <v>737</v>
      </c>
      <c r="B6756" s="270" t="s">
        <v>27236</v>
      </c>
      <c r="C6756" s="271" t="s">
        <v>12490</v>
      </c>
      <c r="D6756" s="272" t="s">
        <v>27237</v>
      </c>
      <c r="F6756" s="266"/>
      <c r="G6756" s="273">
        <v>737</v>
      </c>
      <c r="H6756" s="270" t="s">
        <v>27236</v>
      </c>
      <c r="I6756" s="271" t="s">
        <v>12490</v>
      </c>
      <c r="J6756" s="272" t="s">
        <v>27237</v>
      </c>
      <c r="K6756" s="272" t="s">
        <v>27237</v>
      </c>
    </row>
    <row r="6757" spans="1:11" ht="25.5" x14ac:dyDescent="0.2">
      <c r="A6757" s="269">
        <v>738</v>
      </c>
      <c r="B6757" s="270" t="s">
        <v>27238</v>
      </c>
      <c r="C6757" s="271" t="s">
        <v>12490</v>
      </c>
      <c r="D6757" s="272" t="s">
        <v>27239</v>
      </c>
      <c r="F6757" s="266"/>
      <c r="G6757" s="273">
        <v>738</v>
      </c>
      <c r="H6757" s="270" t="s">
        <v>27238</v>
      </c>
      <c r="I6757" s="271" t="s">
        <v>12490</v>
      </c>
      <c r="J6757" s="272" t="s">
        <v>27239</v>
      </c>
      <c r="K6757" s="272" t="s">
        <v>27239</v>
      </c>
    </row>
    <row r="6758" spans="1:11" ht="25.5" x14ac:dyDescent="0.2">
      <c r="A6758" s="269">
        <v>740</v>
      </c>
      <c r="B6758" s="270" t="s">
        <v>27240</v>
      </c>
      <c r="C6758" s="271" t="s">
        <v>12490</v>
      </c>
      <c r="D6758" s="272" t="s">
        <v>27241</v>
      </c>
      <c r="F6758" s="266"/>
      <c r="G6758" s="273">
        <v>740</v>
      </c>
      <c r="H6758" s="270" t="s">
        <v>27240</v>
      </c>
      <c r="I6758" s="271" t="s">
        <v>12490</v>
      </c>
      <c r="J6758" s="272" t="s">
        <v>27241</v>
      </c>
      <c r="K6758" s="272" t="s">
        <v>27241</v>
      </c>
    </row>
    <row r="6759" spans="1:11" ht="25.5" x14ac:dyDescent="0.2">
      <c r="A6759" s="269">
        <v>734</v>
      </c>
      <c r="B6759" s="270" t="s">
        <v>27242</v>
      </c>
      <c r="C6759" s="271" t="s">
        <v>12490</v>
      </c>
      <c r="D6759" s="272" t="s">
        <v>27243</v>
      </c>
      <c r="F6759" s="266"/>
      <c r="G6759" s="273">
        <v>734</v>
      </c>
      <c r="H6759" s="270" t="s">
        <v>27242</v>
      </c>
      <c r="I6759" s="271" t="s">
        <v>12490</v>
      </c>
      <c r="J6759" s="272" t="s">
        <v>27243</v>
      </c>
      <c r="K6759" s="272" t="s">
        <v>27243</v>
      </c>
    </row>
    <row r="6760" spans="1:11" ht="12.75" x14ac:dyDescent="0.2">
      <c r="A6760" s="269">
        <v>39008</v>
      </c>
      <c r="B6760" s="270" t="s">
        <v>27244</v>
      </c>
      <c r="C6760" s="271" t="s">
        <v>12490</v>
      </c>
      <c r="D6760" s="272" t="s">
        <v>27245</v>
      </c>
      <c r="F6760" s="266"/>
      <c r="G6760" s="273">
        <v>39008</v>
      </c>
      <c r="H6760" s="270" t="s">
        <v>27244</v>
      </c>
      <c r="I6760" s="271" t="s">
        <v>12490</v>
      </c>
      <c r="J6760" s="272" t="s">
        <v>27245</v>
      </c>
      <c r="K6760" s="272" t="s">
        <v>27245</v>
      </c>
    </row>
    <row r="6761" spans="1:11" ht="12.75" x14ac:dyDescent="0.2">
      <c r="A6761" s="269">
        <v>39009</v>
      </c>
      <c r="B6761" s="270" t="s">
        <v>27246</v>
      </c>
      <c r="C6761" s="271" t="s">
        <v>12490</v>
      </c>
      <c r="D6761" s="272" t="s">
        <v>27247</v>
      </c>
      <c r="F6761" s="266"/>
      <c r="G6761" s="273">
        <v>39009</v>
      </c>
      <c r="H6761" s="270" t="s">
        <v>27246</v>
      </c>
      <c r="I6761" s="271" t="s">
        <v>12490</v>
      </c>
      <c r="J6761" s="272" t="s">
        <v>27247</v>
      </c>
      <c r="K6761" s="272" t="s">
        <v>27247</v>
      </c>
    </row>
    <row r="6762" spans="1:11" ht="38.25" x14ac:dyDescent="0.2">
      <c r="A6762" s="269">
        <v>10587</v>
      </c>
      <c r="B6762" s="270" t="s">
        <v>27248</v>
      </c>
      <c r="C6762" s="271" t="s">
        <v>12490</v>
      </c>
      <c r="D6762" s="272" t="s">
        <v>12647</v>
      </c>
      <c r="F6762" s="266"/>
      <c r="G6762" s="273">
        <v>10587</v>
      </c>
      <c r="H6762" s="270" t="s">
        <v>27248</v>
      </c>
      <c r="I6762" s="271" t="s">
        <v>12490</v>
      </c>
      <c r="J6762" s="272" t="s">
        <v>12647</v>
      </c>
      <c r="K6762" s="272" t="s">
        <v>12647</v>
      </c>
    </row>
    <row r="6763" spans="1:11" ht="38.25" x14ac:dyDescent="0.2">
      <c r="A6763" s="269">
        <v>759</v>
      </c>
      <c r="B6763" s="270" t="s">
        <v>27249</v>
      </c>
      <c r="C6763" s="271" t="s">
        <v>12490</v>
      </c>
      <c r="D6763" s="272" t="s">
        <v>12648</v>
      </c>
      <c r="F6763" s="266"/>
      <c r="G6763" s="273">
        <v>759</v>
      </c>
      <c r="H6763" s="270" t="s">
        <v>27249</v>
      </c>
      <c r="I6763" s="271" t="s">
        <v>12490</v>
      </c>
      <c r="J6763" s="272" t="s">
        <v>12648</v>
      </c>
      <c r="K6763" s="272" t="s">
        <v>12648</v>
      </c>
    </row>
    <row r="6764" spans="1:11" ht="38.25" x14ac:dyDescent="0.2">
      <c r="A6764" s="269">
        <v>761</v>
      </c>
      <c r="B6764" s="270" t="s">
        <v>27250</v>
      </c>
      <c r="C6764" s="271" t="s">
        <v>12490</v>
      </c>
      <c r="D6764" s="272" t="s">
        <v>12649</v>
      </c>
      <c r="F6764" s="266"/>
      <c r="G6764" s="273">
        <v>761</v>
      </c>
      <c r="H6764" s="270" t="s">
        <v>27250</v>
      </c>
      <c r="I6764" s="271" t="s">
        <v>12490</v>
      </c>
      <c r="J6764" s="272" t="s">
        <v>12649</v>
      </c>
      <c r="K6764" s="272" t="s">
        <v>12649</v>
      </c>
    </row>
    <row r="6765" spans="1:11" ht="38.25" x14ac:dyDescent="0.2">
      <c r="A6765" s="269">
        <v>750</v>
      </c>
      <c r="B6765" s="270" t="s">
        <v>27251</v>
      </c>
      <c r="C6765" s="271" t="s">
        <v>12490</v>
      </c>
      <c r="D6765" s="272" t="s">
        <v>12650</v>
      </c>
      <c r="F6765" s="266"/>
      <c r="G6765" s="273">
        <v>750</v>
      </c>
      <c r="H6765" s="270" t="s">
        <v>27251</v>
      </c>
      <c r="I6765" s="271" t="s">
        <v>12490</v>
      </c>
      <c r="J6765" s="272" t="s">
        <v>12650</v>
      </c>
      <c r="K6765" s="272" t="s">
        <v>12650</v>
      </c>
    </row>
    <row r="6766" spans="1:11" ht="38.25" x14ac:dyDescent="0.2">
      <c r="A6766" s="269">
        <v>755</v>
      </c>
      <c r="B6766" s="270" t="s">
        <v>27252</v>
      </c>
      <c r="C6766" s="271" t="s">
        <v>12490</v>
      </c>
      <c r="D6766" s="272" t="s">
        <v>12651</v>
      </c>
      <c r="F6766" s="266"/>
      <c r="G6766" s="273">
        <v>755</v>
      </c>
      <c r="H6766" s="270" t="s">
        <v>27252</v>
      </c>
      <c r="I6766" s="271" t="s">
        <v>12490</v>
      </c>
      <c r="J6766" s="272" t="s">
        <v>12651</v>
      </c>
      <c r="K6766" s="272" t="s">
        <v>12651</v>
      </c>
    </row>
    <row r="6767" spans="1:11" ht="38.25" x14ac:dyDescent="0.2">
      <c r="A6767" s="269">
        <v>749</v>
      </c>
      <c r="B6767" s="270" t="s">
        <v>27253</v>
      </c>
      <c r="C6767" s="271" t="s">
        <v>12490</v>
      </c>
      <c r="D6767" s="272" t="s">
        <v>12652</v>
      </c>
      <c r="F6767" s="266"/>
      <c r="G6767" s="273">
        <v>749</v>
      </c>
      <c r="H6767" s="270" t="s">
        <v>27253</v>
      </c>
      <c r="I6767" s="271" t="s">
        <v>12490</v>
      </c>
      <c r="J6767" s="272" t="s">
        <v>12652</v>
      </c>
      <c r="K6767" s="272" t="s">
        <v>12652</v>
      </c>
    </row>
    <row r="6768" spans="1:11" ht="38.25" x14ac:dyDescent="0.2">
      <c r="A6768" s="269">
        <v>756</v>
      </c>
      <c r="B6768" s="270" t="s">
        <v>27254</v>
      </c>
      <c r="C6768" s="271" t="s">
        <v>12490</v>
      </c>
      <c r="D6768" s="272" t="s">
        <v>12653</v>
      </c>
      <c r="F6768" s="266"/>
      <c r="G6768" s="273">
        <v>756</v>
      </c>
      <c r="H6768" s="270" t="s">
        <v>27254</v>
      </c>
      <c r="I6768" s="271" t="s">
        <v>12490</v>
      </c>
      <c r="J6768" s="272" t="s">
        <v>12653</v>
      </c>
      <c r="K6768" s="272" t="s">
        <v>12653</v>
      </c>
    </row>
    <row r="6769" spans="1:11" ht="25.5" x14ac:dyDescent="0.2">
      <c r="A6769" s="269">
        <v>757</v>
      </c>
      <c r="B6769" s="270" t="s">
        <v>27255</v>
      </c>
      <c r="C6769" s="271" t="s">
        <v>12490</v>
      </c>
      <c r="D6769" s="272" t="s">
        <v>12654</v>
      </c>
      <c r="F6769" s="266"/>
      <c r="G6769" s="273">
        <v>757</v>
      </c>
      <c r="H6769" s="270" t="s">
        <v>27255</v>
      </c>
      <c r="I6769" s="271" t="s">
        <v>12490</v>
      </c>
      <c r="J6769" s="272" t="s">
        <v>12654</v>
      </c>
      <c r="K6769" s="272" t="s">
        <v>12654</v>
      </c>
    </row>
    <row r="6770" spans="1:11" ht="25.5" x14ac:dyDescent="0.2">
      <c r="A6770" s="269">
        <v>10588</v>
      </c>
      <c r="B6770" s="270" t="s">
        <v>27256</v>
      </c>
      <c r="C6770" s="271" t="s">
        <v>12490</v>
      </c>
      <c r="D6770" s="272" t="s">
        <v>12655</v>
      </c>
      <c r="F6770" s="266"/>
      <c r="G6770" s="273">
        <v>10588</v>
      </c>
      <c r="H6770" s="270" t="s">
        <v>27256</v>
      </c>
      <c r="I6770" s="271" t="s">
        <v>12490</v>
      </c>
      <c r="J6770" s="272" t="s">
        <v>12655</v>
      </c>
      <c r="K6770" s="272" t="s">
        <v>12655</v>
      </c>
    </row>
    <row r="6771" spans="1:11" ht="25.5" x14ac:dyDescent="0.2">
      <c r="A6771" s="269">
        <v>10592</v>
      </c>
      <c r="B6771" s="270" t="s">
        <v>27257</v>
      </c>
      <c r="C6771" s="271" t="s">
        <v>12490</v>
      </c>
      <c r="D6771" s="272" t="s">
        <v>12656</v>
      </c>
      <c r="F6771" s="266"/>
      <c r="G6771" s="273">
        <v>10592</v>
      </c>
      <c r="H6771" s="270" t="s">
        <v>27257</v>
      </c>
      <c r="I6771" s="271" t="s">
        <v>12490</v>
      </c>
      <c r="J6771" s="272" t="s">
        <v>12656</v>
      </c>
      <c r="K6771" s="272" t="s">
        <v>12656</v>
      </c>
    </row>
    <row r="6772" spans="1:11" ht="25.5" x14ac:dyDescent="0.2">
      <c r="A6772" s="269">
        <v>10589</v>
      </c>
      <c r="B6772" s="270" t="s">
        <v>27258</v>
      </c>
      <c r="C6772" s="271" t="s">
        <v>12490</v>
      </c>
      <c r="D6772" s="272" t="s">
        <v>12657</v>
      </c>
      <c r="F6772" s="266"/>
      <c r="G6772" s="273">
        <v>10589</v>
      </c>
      <c r="H6772" s="270" t="s">
        <v>27258</v>
      </c>
      <c r="I6772" s="271" t="s">
        <v>12490</v>
      </c>
      <c r="J6772" s="272" t="s">
        <v>12657</v>
      </c>
      <c r="K6772" s="272" t="s">
        <v>12657</v>
      </c>
    </row>
    <row r="6773" spans="1:11" ht="25.5" x14ac:dyDescent="0.2">
      <c r="A6773" s="269">
        <v>760</v>
      </c>
      <c r="B6773" s="270" t="s">
        <v>27259</v>
      </c>
      <c r="C6773" s="271" t="s">
        <v>12490</v>
      </c>
      <c r="D6773" s="272" t="s">
        <v>12658</v>
      </c>
      <c r="F6773" s="266"/>
      <c r="G6773" s="273">
        <v>760</v>
      </c>
      <c r="H6773" s="270" t="s">
        <v>27259</v>
      </c>
      <c r="I6773" s="271" t="s">
        <v>12490</v>
      </c>
      <c r="J6773" s="272" t="s">
        <v>12658</v>
      </c>
      <c r="K6773" s="272" t="s">
        <v>12658</v>
      </c>
    </row>
    <row r="6774" spans="1:11" ht="25.5" x14ac:dyDescent="0.2">
      <c r="A6774" s="269">
        <v>751</v>
      </c>
      <c r="B6774" s="270" t="s">
        <v>27260</v>
      </c>
      <c r="C6774" s="271" t="s">
        <v>12490</v>
      </c>
      <c r="D6774" s="272" t="s">
        <v>12659</v>
      </c>
      <c r="F6774" s="266"/>
      <c r="G6774" s="273">
        <v>751</v>
      </c>
      <c r="H6774" s="270" t="s">
        <v>27260</v>
      </c>
      <c r="I6774" s="271" t="s">
        <v>12490</v>
      </c>
      <c r="J6774" s="272" t="s">
        <v>12659</v>
      </c>
      <c r="K6774" s="272" t="s">
        <v>12659</v>
      </c>
    </row>
    <row r="6775" spans="1:11" ht="25.5" x14ac:dyDescent="0.2">
      <c r="A6775" s="269">
        <v>754</v>
      </c>
      <c r="B6775" s="270" t="s">
        <v>27261</v>
      </c>
      <c r="C6775" s="271" t="s">
        <v>12490</v>
      </c>
      <c r="D6775" s="272" t="s">
        <v>12660</v>
      </c>
      <c r="F6775" s="266"/>
      <c r="G6775" s="273">
        <v>754</v>
      </c>
      <c r="H6775" s="270" t="s">
        <v>27261</v>
      </c>
      <c r="I6775" s="271" t="s">
        <v>12490</v>
      </c>
      <c r="J6775" s="272" t="s">
        <v>12660</v>
      </c>
      <c r="K6775" s="272" t="s">
        <v>12660</v>
      </c>
    </row>
    <row r="6776" spans="1:11" ht="12.75" x14ac:dyDescent="0.2">
      <c r="A6776" s="269">
        <v>14013</v>
      </c>
      <c r="B6776" s="270" t="s">
        <v>27262</v>
      </c>
      <c r="C6776" s="271" t="s">
        <v>12490</v>
      </c>
      <c r="D6776" s="272" t="s">
        <v>27263</v>
      </c>
      <c r="F6776" s="266"/>
      <c r="G6776" s="273">
        <v>14013</v>
      </c>
      <c r="H6776" s="270" t="s">
        <v>27262</v>
      </c>
      <c r="I6776" s="271" t="s">
        <v>12490</v>
      </c>
      <c r="J6776" s="272" t="s">
        <v>27263</v>
      </c>
      <c r="K6776" s="272" t="s">
        <v>27263</v>
      </c>
    </row>
    <row r="6777" spans="1:11" ht="25.5" x14ac:dyDescent="0.2">
      <c r="A6777" s="269">
        <v>39917</v>
      </c>
      <c r="B6777" s="270" t="s">
        <v>27264</v>
      </c>
      <c r="C6777" s="271" t="s">
        <v>12490</v>
      </c>
      <c r="D6777" s="272" t="s">
        <v>27265</v>
      </c>
      <c r="F6777" s="266"/>
      <c r="G6777" s="273">
        <v>39917</v>
      </c>
      <c r="H6777" s="270" t="s">
        <v>27264</v>
      </c>
      <c r="I6777" s="271" t="s">
        <v>12490</v>
      </c>
      <c r="J6777" s="272" t="s">
        <v>27265</v>
      </c>
      <c r="K6777" s="272" t="s">
        <v>27265</v>
      </c>
    </row>
    <row r="6778" spans="1:11" ht="12.75" x14ac:dyDescent="0.2">
      <c r="A6778" s="269">
        <v>5081</v>
      </c>
      <c r="B6778" s="270" t="s">
        <v>27266</v>
      </c>
      <c r="C6778" s="271" t="s">
        <v>12603</v>
      </c>
      <c r="D6778" s="272" t="s">
        <v>21458</v>
      </c>
      <c r="F6778" s="266"/>
      <c r="G6778" s="273">
        <v>5081</v>
      </c>
      <c r="H6778" s="270" t="s">
        <v>27266</v>
      </c>
      <c r="I6778" s="271" t="s">
        <v>12603</v>
      </c>
      <c r="J6778" s="272" t="s">
        <v>21458</v>
      </c>
      <c r="K6778" s="272" t="s">
        <v>21458</v>
      </c>
    </row>
    <row r="6779" spans="1:11" ht="12.75" x14ac:dyDescent="0.2">
      <c r="A6779" s="269">
        <v>38167</v>
      </c>
      <c r="B6779" s="270" t="s">
        <v>27267</v>
      </c>
      <c r="C6779" s="271" t="s">
        <v>12603</v>
      </c>
      <c r="D6779" s="272" t="s">
        <v>13112</v>
      </c>
      <c r="F6779" s="266"/>
      <c r="G6779" s="273">
        <v>38167</v>
      </c>
      <c r="H6779" s="270" t="s">
        <v>27267</v>
      </c>
      <c r="I6779" s="271" t="s">
        <v>12603</v>
      </c>
      <c r="J6779" s="272" t="s">
        <v>13112</v>
      </c>
      <c r="K6779" s="272" t="s">
        <v>13112</v>
      </c>
    </row>
    <row r="6780" spans="1:11" ht="12.75" x14ac:dyDescent="0.2">
      <c r="A6780" s="269">
        <v>36145</v>
      </c>
      <c r="B6780" s="270" t="s">
        <v>27268</v>
      </c>
      <c r="C6780" s="271" t="s">
        <v>12603</v>
      </c>
      <c r="D6780" s="272" t="s">
        <v>22361</v>
      </c>
      <c r="F6780" s="266"/>
      <c r="G6780" s="273">
        <v>36145</v>
      </c>
      <c r="H6780" s="270" t="s">
        <v>27268</v>
      </c>
      <c r="I6780" s="271" t="s">
        <v>12603</v>
      </c>
      <c r="J6780" s="272" t="s">
        <v>22361</v>
      </c>
      <c r="K6780" s="272" t="s">
        <v>22361</v>
      </c>
    </row>
    <row r="6781" spans="1:11" ht="12.75" x14ac:dyDescent="0.2">
      <c r="A6781" s="269">
        <v>12893</v>
      </c>
      <c r="B6781" s="270" t="s">
        <v>27269</v>
      </c>
      <c r="C6781" s="271" t="s">
        <v>12603</v>
      </c>
      <c r="D6781" s="272" t="s">
        <v>27270</v>
      </c>
      <c r="F6781" s="266"/>
      <c r="G6781" s="273">
        <v>12893</v>
      </c>
      <c r="H6781" s="270" t="s">
        <v>27269</v>
      </c>
      <c r="I6781" s="271" t="s">
        <v>12603</v>
      </c>
      <c r="J6781" s="272" t="s">
        <v>27270</v>
      </c>
      <c r="K6781" s="272" t="s">
        <v>27270</v>
      </c>
    </row>
    <row r="6782" spans="1:11" ht="12.75" x14ac:dyDescent="0.2">
      <c r="A6782" s="269">
        <v>11685</v>
      </c>
      <c r="B6782" s="270" t="s">
        <v>27271</v>
      </c>
      <c r="C6782" s="271" t="s">
        <v>12490</v>
      </c>
      <c r="D6782" s="272" t="s">
        <v>13284</v>
      </c>
      <c r="F6782" s="266"/>
      <c r="G6782" s="273">
        <v>11685</v>
      </c>
      <c r="H6782" s="270" t="s">
        <v>27271</v>
      </c>
      <c r="I6782" s="271" t="s">
        <v>12490</v>
      </c>
      <c r="J6782" s="272" t="s">
        <v>13284</v>
      </c>
      <c r="K6782" s="272" t="s">
        <v>13284</v>
      </c>
    </row>
    <row r="6783" spans="1:11" ht="12.75" x14ac:dyDescent="0.2">
      <c r="A6783" s="269">
        <v>11679</v>
      </c>
      <c r="B6783" s="270" t="s">
        <v>27272</v>
      </c>
      <c r="C6783" s="271" t="s">
        <v>12490</v>
      </c>
      <c r="D6783" s="272" t="s">
        <v>4220</v>
      </c>
      <c r="F6783" s="266"/>
      <c r="G6783" s="273">
        <v>11679</v>
      </c>
      <c r="H6783" s="270" t="s">
        <v>27272</v>
      </c>
      <c r="I6783" s="271" t="s">
        <v>12490</v>
      </c>
      <c r="J6783" s="272" t="s">
        <v>4220</v>
      </c>
      <c r="K6783" s="272" t="s">
        <v>4220</v>
      </c>
    </row>
    <row r="6784" spans="1:11" ht="12.75" x14ac:dyDescent="0.2">
      <c r="A6784" s="269">
        <v>11680</v>
      </c>
      <c r="B6784" s="270" t="s">
        <v>27273</v>
      </c>
      <c r="C6784" s="271" t="s">
        <v>12490</v>
      </c>
      <c r="D6784" s="272" t="s">
        <v>4218</v>
      </c>
      <c r="F6784" s="266"/>
      <c r="G6784" s="273">
        <v>11680</v>
      </c>
      <c r="H6784" s="270" t="s">
        <v>27273</v>
      </c>
      <c r="I6784" s="271" t="s">
        <v>12490</v>
      </c>
      <c r="J6784" s="272" t="s">
        <v>4218</v>
      </c>
      <c r="K6784" s="272" t="s">
        <v>4218</v>
      </c>
    </row>
    <row r="6785" spans="1:11" ht="12.75" x14ac:dyDescent="0.2">
      <c r="A6785" s="269">
        <v>2512</v>
      </c>
      <c r="B6785" s="270" t="s">
        <v>27274</v>
      </c>
      <c r="C6785" s="271" t="s">
        <v>12490</v>
      </c>
      <c r="D6785" s="272" t="s">
        <v>12234</v>
      </c>
      <c r="F6785" s="266"/>
      <c r="G6785" s="273">
        <v>2512</v>
      </c>
      <c r="H6785" s="270" t="s">
        <v>27274</v>
      </c>
      <c r="I6785" s="271" t="s">
        <v>12490</v>
      </c>
      <c r="J6785" s="272" t="s">
        <v>12234</v>
      </c>
      <c r="K6785" s="272" t="s">
        <v>12234</v>
      </c>
    </row>
    <row r="6786" spans="1:11" ht="12.75" x14ac:dyDescent="0.2">
      <c r="A6786" s="269">
        <v>4374</v>
      </c>
      <c r="B6786" s="270" t="s">
        <v>27275</v>
      </c>
      <c r="C6786" s="271" t="s">
        <v>12490</v>
      </c>
      <c r="D6786" s="272" t="s">
        <v>4981</v>
      </c>
      <c r="F6786" s="266"/>
      <c r="G6786" s="273">
        <v>4374</v>
      </c>
      <c r="H6786" s="270" t="s">
        <v>27275</v>
      </c>
      <c r="I6786" s="271" t="s">
        <v>12490</v>
      </c>
      <c r="J6786" s="272" t="s">
        <v>4981</v>
      </c>
      <c r="K6786" s="272" t="s">
        <v>4981</v>
      </c>
    </row>
    <row r="6787" spans="1:11" ht="25.5" x14ac:dyDescent="0.2">
      <c r="A6787" s="269">
        <v>7568</v>
      </c>
      <c r="B6787" s="270" t="s">
        <v>27276</v>
      </c>
      <c r="C6787" s="271" t="s">
        <v>12490</v>
      </c>
      <c r="D6787" s="272" t="s">
        <v>5223</v>
      </c>
      <c r="F6787" s="266"/>
      <c r="G6787" s="273">
        <v>7568</v>
      </c>
      <c r="H6787" s="270" t="s">
        <v>27276</v>
      </c>
      <c r="I6787" s="271" t="s">
        <v>12490</v>
      </c>
      <c r="J6787" s="272" t="s">
        <v>5223</v>
      </c>
      <c r="K6787" s="272" t="s">
        <v>5223</v>
      </c>
    </row>
    <row r="6788" spans="1:11" ht="25.5" x14ac:dyDescent="0.2">
      <c r="A6788" s="269">
        <v>7584</v>
      </c>
      <c r="B6788" s="270" t="s">
        <v>27277</v>
      </c>
      <c r="C6788" s="271" t="s">
        <v>12490</v>
      </c>
      <c r="D6788" s="272" t="s">
        <v>5341</v>
      </c>
      <c r="F6788" s="266"/>
      <c r="G6788" s="273">
        <v>7584</v>
      </c>
      <c r="H6788" s="270" t="s">
        <v>27277</v>
      </c>
      <c r="I6788" s="271" t="s">
        <v>12490</v>
      </c>
      <c r="J6788" s="272" t="s">
        <v>5341</v>
      </c>
      <c r="K6788" s="272" t="s">
        <v>5341</v>
      </c>
    </row>
    <row r="6789" spans="1:11" ht="12.75" x14ac:dyDescent="0.2">
      <c r="A6789" s="269">
        <v>11945</v>
      </c>
      <c r="B6789" s="270" t="s">
        <v>27278</v>
      </c>
      <c r="C6789" s="271" t="s">
        <v>12490</v>
      </c>
      <c r="D6789" s="272" t="s">
        <v>5305</v>
      </c>
      <c r="F6789" s="266"/>
      <c r="G6789" s="273">
        <v>11945</v>
      </c>
      <c r="H6789" s="270" t="s">
        <v>27278</v>
      </c>
      <c r="I6789" s="271" t="s">
        <v>12490</v>
      </c>
      <c r="J6789" s="272" t="s">
        <v>5305</v>
      </c>
      <c r="K6789" s="272" t="s">
        <v>5305</v>
      </c>
    </row>
    <row r="6790" spans="1:11" ht="12.75" x14ac:dyDescent="0.2">
      <c r="A6790" s="269">
        <v>11946</v>
      </c>
      <c r="B6790" s="270" t="s">
        <v>27279</v>
      </c>
      <c r="C6790" s="271" t="s">
        <v>12490</v>
      </c>
      <c r="D6790" s="272" t="s">
        <v>5305</v>
      </c>
      <c r="F6790" s="266"/>
      <c r="G6790" s="273">
        <v>11946</v>
      </c>
      <c r="H6790" s="270" t="s">
        <v>27279</v>
      </c>
      <c r="I6790" s="271" t="s">
        <v>12490</v>
      </c>
      <c r="J6790" s="272" t="s">
        <v>5305</v>
      </c>
      <c r="K6790" s="272" t="s">
        <v>5305</v>
      </c>
    </row>
    <row r="6791" spans="1:11" ht="12.75" x14ac:dyDescent="0.2">
      <c r="A6791" s="269">
        <v>4375</v>
      </c>
      <c r="B6791" s="270" t="s">
        <v>27280</v>
      </c>
      <c r="C6791" s="271" t="s">
        <v>12490</v>
      </c>
      <c r="D6791" s="272" t="s">
        <v>5634</v>
      </c>
      <c r="F6791" s="266"/>
      <c r="G6791" s="273">
        <v>4375</v>
      </c>
      <c r="H6791" s="270" t="s">
        <v>27280</v>
      </c>
      <c r="I6791" s="271" t="s">
        <v>12490</v>
      </c>
      <c r="J6791" s="272" t="s">
        <v>5634</v>
      </c>
      <c r="K6791" s="272" t="s">
        <v>5634</v>
      </c>
    </row>
    <row r="6792" spans="1:11" ht="25.5" x14ac:dyDescent="0.2">
      <c r="A6792" s="269">
        <v>11950</v>
      </c>
      <c r="B6792" s="270" t="s">
        <v>27281</v>
      </c>
      <c r="C6792" s="271" t="s">
        <v>12490</v>
      </c>
      <c r="D6792" s="272" t="s">
        <v>5268</v>
      </c>
      <c r="F6792" s="266"/>
      <c r="G6792" s="273">
        <v>11950</v>
      </c>
      <c r="H6792" s="270" t="s">
        <v>27281</v>
      </c>
      <c r="I6792" s="271" t="s">
        <v>12490</v>
      </c>
      <c r="J6792" s="272" t="s">
        <v>5268</v>
      </c>
      <c r="K6792" s="272" t="s">
        <v>5268</v>
      </c>
    </row>
    <row r="6793" spans="1:11" ht="12.75" x14ac:dyDescent="0.2">
      <c r="A6793" s="269">
        <v>4376</v>
      </c>
      <c r="B6793" s="270" t="s">
        <v>27282</v>
      </c>
      <c r="C6793" s="271" t="s">
        <v>12490</v>
      </c>
      <c r="D6793" s="272" t="s">
        <v>4750</v>
      </c>
      <c r="F6793" s="266"/>
      <c r="G6793" s="273">
        <v>4376</v>
      </c>
      <c r="H6793" s="270" t="s">
        <v>27282</v>
      </c>
      <c r="I6793" s="271" t="s">
        <v>12490</v>
      </c>
      <c r="J6793" s="272" t="s">
        <v>4750</v>
      </c>
      <c r="K6793" s="272" t="s">
        <v>4750</v>
      </c>
    </row>
    <row r="6794" spans="1:11" ht="25.5" x14ac:dyDescent="0.2">
      <c r="A6794" s="269">
        <v>7583</v>
      </c>
      <c r="B6794" s="270" t="s">
        <v>27283</v>
      </c>
      <c r="C6794" s="271" t="s">
        <v>12490</v>
      </c>
      <c r="D6794" s="272" t="s">
        <v>10839</v>
      </c>
      <c r="F6794" s="266"/>
      <c r="G6794" s="273">
        <v>7583</v>
      </c>
      <c r="H6794" s="270" t="s">
        <v>27283</v>
      </c>
      <c r="I6794" s="271" t="s">
        <v>12490</v>
      </c>
      <c r="J6794" s="272" t="s">
        <v>10839</v>
      </c>
      <c r="K6794" s="272" t="s">
        <v>10839</v>
      </c>
    </row>
    <row r="6795" spans="1:11" ht="25.5" x14ac:dyDescent="0.2">
      <c r="A6795" s="269">
        <v>4350</v>
      </c>
      <c r="B6795" s="270" t="s">
        <v>27284</v>
      </c>
      <c r="C6795" s="271" t="s">
        <v>12490</v>
      </c>
      <c r="D6795" s="272" t="s">
        <v>11679</v>
      </c>
      <c r="F6795" s="266"/>
      <c r="G6795" s="273">
        <v>4350</v>
      </c>
      <c r="H6795" s="270" t="s">
        <v>27284</v>
      </c>
      <c r="I6795" s="271" t="s">
        <v>12490</v>
      </c>
      <c r="J6795" s="272" t="s">
        <v>11679</v>
      </c>
      <c r="K6795" s="272" t="s">
        <v>11679</v>
      </c>
    </row>
    <row r="6796" spans="1:11" ht="12.75" x14ac:dyDescent="0.2">
      <c r="A6796" s="269">
        <v>39886</v>
      </c>
      <c r="B6796" s="270" t="s">
        <v>27285</v>
      </c>
      <c r="C6796" s="271" t="s">
        <v>12490</v>
      </c>
      <c r="D6796" s="272" t="s">
        <v>12672</v>
      </c>
      <c r="F6796" s="266"/>
      <c r="G6796" s="273">
        <v>39886</v>
      </c>
      <c r="H6796" s="270" t="s">
        <v>27285</v>
      </c>
      <c r="I6796" s="271" t="s">
        <v>12490</v>
      </c>
      <c r="J6796" s="272" t="s">
        <v>12672</v>
      </c>
      <c r="K6796" s="272" t="s">
        <v>12672</v>
      </c>
    </row>
    <row r="6797" spans="1:11" ht="12.75" x14ac:dyDescent="0.2">
      <c r="A6797" s="269">
        <v>39887</v>
      </c>
      <c r="B6797" s="270" t="s">
        <v>27286</v>
      </c>
      <c r="C6797" s="271" t="s">
        <v>12490</v>
      </c>
      <c r="D6797" s="272" t="s">
        <v>4786</v>
      </c>
      <c r="F6797" s="266"/>
      <c r="G6797" s="273">
        <v>39887</v>
      </c>
      <c r="H6797" s="270" t="s">
        <v>27286</v>
      </c>
      <c r="I6797" s="271" t="s">
        <v>12490</v>
      </c>
      <c r="J6797" s="272" t="s">
        <v>4786</v>
      </c>
      <c r="K6797" s="272" t="s">
        <v>4786</v>
      </c>
    </row>
    <row r="6798" spans="1:11" ht="12.75" x14ac:dyDescent="0.2">
      <c r="A6798" s="269">
        <v>39888</v>
      </c>
      <c r="B6798" s="270" t="s">
        <v>27287</v>
      </c>
      <c r="C6798" s="271" t="s">
        <v>12490</v>
      </c>
      <c r="D6798" s="272" t="s">
        <v>5866</v>
      </c>
      <c r="F6798" s="266"/>
      <c r="G6798" s="273">
        <v>39888</v>
      </c>
      <c r="H6798" s="270" t="s">
        <v>27287</v>
      </c>
      <c r="I6798" s="271" t="s">
        <v>12490</v>
      </c>
      <c r="J6798" s="272" t="s">
        <v>5866</v>
      </c>
      <c r="K6798" s="272" t="s">
        <v>5866</v>
      </c>
    </row>
    <row r="6799" spans="1:11" ht="12.75" x14ac:dyDescent="0.2">
      <c r="A6799" s="269">
        <v>39890</v>
      </c>
      <c r="B6799" s="270" t="s">
        <v>27288</v>
      </c>
      <c r="C6799" s="271" t="s">
        <v>12490</v>
      </c>
      <c r="D6799" s="272" t="s">
        <v>13290</v>
      </c>
      <c r="F6799" s="266"/>
      <c r="G6799" s="273">
        <v>39890</v>
      </c>
      <c r="H6799" s="270" t="s">
        <v>27288</v>
      </c>
      <c r="I6799" s="271" t="s">
        <v>12490</v>
      </c>
      <c r="J6799" s="272" t="s">
        <v>13290</v>
      </c>
      <c r="K6799" s="272" t="s">
        <v>13290</v>
      </c>
    </row>
    <row r="6800" spans="1:11" ht="12.75" x14ac:dyDescent="0.2">
      <c r="A6800" s="269">
        <v>39891</v>
      </c>
      <c r="B6800" s="270" t="s">
        <v>27289</v>
      </c>
      <c r="C6800" s="271" t="s">
        <v>12490</v>
      </c>
      <c r="D6800" s="272" t="s">
        <v>12838</v>
      </c>
      <c r="F6800" s="266"/>
      <c r="G6800" s="273">
        <v>39891</v>
      </c>
      <c r="H6800" s="270" t="s">
        <v>27289</v>
      </c>
      <c r="I6800" s="271" t="s">
        <v>12490</v>
      </c>
      <c r="J6800" s="272" t="s">
        <v>12838</v>
      </c>
      <c r="K6800" s="272" t="s">
        <v>12838</v>
      </c>
    </row>
    <row r="6801" spans="1:11" ht="12.75" x14ac:dyDescent="0.2">
      <c r="A6801" s="269">
        <v>39892</v>
      </c>
      <c r="B6801" s="270" t="s">
        <v>27290</v>
      </c>
      <c r="C6801" s="271" t="s">
        <v>12490</v>
      </c>
      <c r="D6801" s="272" t="s">
        <v>24265</v>
      </c>
      <c r="F6801" s="266"/>
      <c r="G6801" s="273">
        <v>39892</v>
      </c>
      <c r="H6801" s="270" t="s">
        <v>27290</v>
      </c>
      <c r="I6801" s="271" t="s">
        <v>12490</v>
      </c>
      <c r="J6801" s="272" t="s">
        <v>24265</v>
      </c>
      <c r="K6801" s="272" t="s">
        <v>24265</v>
      </c>
    </row>
    <row r="6802" spans="1:11" ht="12.75" x14ac:dyDescent="0.2">
      <c r="A6802" s="269">
        <v>790</v>
      </c>
      <c r="B6802" s="270" t="s">
        <v>27291</v>
      </c>
      <c r="C6802" s="271" t="s">
        <v>12490</v>
      </c>
      <c r="D6802" s="272" t="s">
        <v>13156</v>
      </c>
      <c r="F6802" s="266"/>
      <c r="G6802" s="273">
        <v>790</v>
      </c>
      <c r="H6802" s="270" t="s">
        <v>27291</v>
      </c>
      <c r="I6802" s="271" t="s">
        <v>12490</v>
      </c>
      <c r="J6802" s="272" t="s">
        <v>13156</v>
      </c>
      <c r="K6802" s="272" t="s">
        <v>13156</v>
      </c>
    </row>
    <row r="6803" spans="1:11" ht="12.75" x14ac:dyDescent="0.2">
      <c r="A6803" s="269">
        <v>766</v>
      </c>
      <c r="B6803" s="270" t="s">
        <v>27292</v>
      </c>
      <c r="C6803" s="271" t="s">
        <v>12490</v>
      </c>
      <c r="D6803" s="272" t="s">
        <v>13156</v>
      </c>
      <c r="F6803" s="266"/>
      <c r="G6803" s="273">
        <v>766</v>
      </c>
      <c r="H6803" s="270" t="s">
        <v>27292</v>
      </c>
      <c r="I6803" s="271" t="s">
        <v>12490</v>
      </c>
      <c r="J6803" s="272" t="s">
        <v>13156</v>
      </c>
      <c r="K6803" s="272" t="s">
        <v>13156</v>
      </c>
    </row>
    <row r="6804" spans="1:11" ht="12.75" x14ac:dyDescent="0.2">
      <c r="A6804" s="269">
        <v>791</v>
      </c>
      <c r="B6804" s="270" t="s">
        <v>27293</v>
      </c>
      <c r="C6804" s="271" t="s">
        <v>12490</v>
      </c>
      <c r="D6804" s="272" t="s">
        <v>13156</v>
      </c>
      <c r="F6804" s="266"/>
      <c r="G6804" s="273">
        <v>791</v>
      </c>
      <c r="H6804" s="270" t="s">
        <v>27293</v>
      </c>
      <c r="I6804" s="271" t="s">
        <v>12490</v>
      </c>
      <c r="J6804" s="272" t="s">
        <v>13156</v>
      </c>
      <c r="K6804" s="272" t="s">
        <v>13156</v>
      </c>
    </row>
    <row r="6805" spans="1:11" ht="12.75" x14ac:dyDescent="0.2">
      <c r="A6805" s="269">
        <v>767</v>
      </c>
      <c r="B6805" s="270" t="s">
        <v>27294</v>
      </c>
      <c r="C6805" s="271" t="s">
        <v>12490</v>
      </c>
      <c r="D6805" s="272" t="s">
        <v>13156</v>
      </c>
      <c r="F6805" s="266"/>
      <c r="G6805" s="273">
        <v>767</v>
      </c>
      <c r="H6805" s="270" t="s">
        <v>27294</v>
      </c>
      <c r="I6805" s="271" t="s">
        <v>12490</v>
      </c>
      <c r="J6805" s="272" t="s">
        <v>13156</v>
      </c>
      <c r="K6805" s="272" t="s">
        <v>13156</v>
      </c>
    </row>
    <row r="6806" spans="1:11" ht="12.75" x14ac:dyDescent="0.2">
      <c r="A6806" s="269">
        <v>768</v>
      </c>
      <c r="B6806" s="270" t="s">
        <v>27295</v>
      </c>
      <c r="C6806" s="271" t="s">
        <v>12490</v>
      </c>
      <c r="D6806" s="272" t="s">
        <v>9045</v>
      </c>
      <c r="F6806" s="266"/>
      <c r="G6806" s="273">
        <v>768</v>
      </c>
      <c r="H6806" s="270" t="s">
        <v>27295</v>
      </c>
      <c r="I6806" s="271" t="s">
        <v>12490</v>
      </c>
      <c r="J6806" s="272" t="s">
        <v>9045</v>
      </c>
      <c r="K6806" s="272" t="s">
        <v>9045</v>
      </c>
    </row>
    <row r="6807" spans="1:11" ht="12.75" x14ac:dyDescent="0.2">
      <c r="A6807" s="269">
        <v>789</v>
      </c>
      <c r="B6807" s="270" t="s">
        <v>27296</v>
      </c>
      <c r="C6807" s="271" t="s">
        <v>12490</v>
      </c>
      <c r="D6807" s="272" t="s">
        <v>7108</v>
      </c>
      <c r="F6807" s="266"/>
      <c r="G6807" s="273">
        <v>789</v>
      </c>
      <c r="H6807" s="270" t="s">
        <v>27296</v>
      </c>
      <c r="I6807" s="271" t="s">
        <v>12490</v>
      </c>
      <c r="J6807" s="272" t="s">
        <v>7108</v>
      </c>
      <c r="K6807" s="272" t="s">
        <v>7108</v>
      </c>
    </row>
    <row r="6808" spans="1:11" ht="12.75" x14ac:dyDescent="0.2">
      <c r="A6808" s="269">
        <v>769</v>
      </c>
      <c r="B6808" s="270" t="s">
        <v>27297</v>
      </c>
      <c r="C6808" s="271" t="s">
        <v>12490</v>
      </c>
      <c r="D6808" s="272" t="s">
        <v>9045</v>
      </c>
      <c r="F6808" s="266"/>
      <c r="G6808" s="273">
        <v>769</v>
      </c>
      <c r="H6808" s="270" t="s">
        <v>27297</v>
      </c>
      <c r="I6808" s="271" t="s">
        <v>12490</v>
      </c>
      <c r="J6808" s="272" t="s">
        <v>9045</v>
      </c>
      <c r="K6808" s="272" t="s">
        <v>9045</v>
      </c>
    </row>
    <row r="6809" spans="1:11" ht="12.75" x14ac:dyDescent="0.2">
      <c r="A6809" s="269">
        <v>770</v>
      </c>
      <c r="B6809" s="270" t="s">
        <v>27298</v>
      </c>
      <c r="C6809" s="271" t="s">
        <v>12490</v>
      </c>
      <c r="D6809" s="272" t="s">
        <v>12680</v>
      </c>
      <c r="F6809" s="266"/>
      <c r="G6809" s="273">
        <v>770</v>
      </c>
      <c r="H6809" s="270" t="s">
        <v>27298</v>
      </c>
      <c r="I6809" s="271" t="s">
        <v>12490</v>
      </c>
      <c r="J6809" s="272" t="s">
        <v>12680</v>
      </c>
      <c r="K6809" s="272" t="s">
        <v>12680</v>
      </c>
    </row>
    <row r="6810" spans="1:11" ht="12.75" x14ac:dyDescent="0.2">
      <c r="A6810" s="269">
        <v>12394</v>
      </c>
      <c r="B6810" s="270" t="s">
        <v>27299</v>
      </c>
      <c r="C6810" s="271" t="s">
        <v>12490</v>
      </c>
      <c r="D6810" s="272" t="s">
        <v>12680</v>
      </c>
      <c r="F6810" s="266"/>
      <c r="G6810" s="273">
        <v>12394</v>
      </c>
      <c r="H6810" s="270" t="s">
        <v>27299</v>
      </c>
      <c r="I6810" s="271" t="s">
        <v>12490</v>
      </c>
      <c r="J6810" s="272" t="s">
        <v>12680</v>
      </c>
      <c r="K6810" s="272" t="s">
        <v>12680</v>
      </c>
    </row>
    <row r="6811" spans="1:11" ht="12.75" x14ac:dyDescent="0.2">
      <c r="A6811" s="269">
        <v>764</v>
      </c>
      <c r="B6811" s="270" t="s">
        <v>27300</v>
      </c>
      <c r="C6811" s="271" t="s">
        <v>12490</v>
      </c>
      <c r="D6811" s="272" t="s">
        <v>7132</v>
      </c>
      <c r="F6811" s="266"/>
      <c r="G6811" s="273">
        <v>764</v>
      </c>
      <c r="H6811" s="270" t="s">
        <v>27300</v>
      </c>
      <c r="I6811" s="271" t="s">
        <v>12490</v>
      </c>
      <c r="J6811" s="272" t="s">
        <v>7132</v>
      </c>
      <c r="K6811" s="272" t="s">
        <v>7132</v>
      </c>
    </row>
    <row r="6812" spans="1:11" ht="12.75" x14ac:dyDescent="0.2">
      <c r="A6812" s="269">
        <v>765</v>
      </c>
      <c r="B6812" s="270" t="s">
        <v>27301</v>
      </c>
      <c r="C6812" s="271" t="s">
        <v>12490</v>
      </c>
      <c r="D6812" s="272" t="s">
        <v>7132</v>
      </c>
      <c r="F6812" s="266"/>
      <c r="G6812" s="273">
        <v>765</v>
      </c>
      <c r="H6812" s="270" t="s">
        <v>27301</v>
      </c>
      <c r="I6812" s="271" t="s">
        <v>12490</v>
      </c>
      <c r="J6812" s="272" t="s">
        <v>7132</v>
      </c>
      <c r="K6812" s="272" t="s">
        <v>7132</v>
      </c>
    </row>
    <row r="6813" spans="1:11" ht="12.75" x14ac:dyDescent="0.2">
      <c r="A6813" s="269">
        <v>787</v>
      </c>
      <c r="B6813" s="270" t="s">
        <v>27302</v>
      </c>
      <c r="C6813" s="271" t="s">
        <v>12490</v>
      </c>
      <c r="D6813" s="272" t="s">
        <v>14749</v>
      </c>
      <c r="F6813" s="266"/>
      <c r="G6813" s="273">
        <v>787</v>
      </c>
      <c r="H6813" s="270" t="s">
        <v>27302</v>
      </c>
      <c r="I6813" s="271" t="s">
        <v>12490</v>
      </c>
      <c r="J6813" s="272" t="s">
        <v>14749</v>
      </c>
      <c r="K6813" s="272" t="s">
        <v>14749</v>
      </c>
    </row>
    <row r="6814" spans="1:11" ht="12.75" x14ac:dyDescent="0.2">
      <c r="A6814" s="269">
        <v>774</v>
      </c>
      <c r="B6814" s="270" t="s">
        <v>27303</v>
      </c>
      <c r="C6814" s="271" t="s">
        <v>12490</v>
      </c>
      <c r="D6814" s="272" t="s">
        <v>14749</v>
      </c>
      <c r="F6814" s="266"/>
      <c r="G6814" s="273">
        <v>774</v>
      </c>
      <c r="H6814" s="270" t="s">
        <v>27303</v>
      </c>
      <c r="I6814" s="271" t="s">
        <v>12490</v>
      </c>
      <c r="J6814" s="272" t="s">
        <v>14749</v>
      </c>
      <c r="K6814" s="272" t="s">
        <v>14749</v>
      </c>
    </row>
    <row r="6815" spans="1:11" ht="12.75" x14ac:dyDescent="0.2">
      <c r="A6815" s="269">
        <v>773</v>
      </c>
      <c r="B6815" s="270" t="s">
        <v>27304</v>
      </c>
      <c r="C6815" s="271" t="s">
        <v>12490</v>
      </c>
      <c r="D6815" s="272" t="s">
        <v>14749</v>
      </c>
      <c r="F6815" s="266"/>
      <c r="G6815" s="273">
        <v>773</v>
      </c>
      <c r="H6815" s="270" t="s">
        <v>27304</v>
      </c>
      <c r="I6815" s="271" t="s">
        <v>12490</v>
      </c>
      <c r="J6815" s="272" t="s">
        <v>14749</v>
      </c>
      <c r="K6815" s="272" t="s">
        <v>14749</v>
      </c>
    </row>
    <row r="6816" spans="1:11" ht="12.75" x14ac:dyDescent="0.2">
      <c r="A6816" s="269">
        <v>775</v>
      </c>
      <c r="B6816" s="270" t="s">
        <v>27305</v>
      </c>
      <c r="C6816" s="271" t="s">
        <v>12490</v>
      </c>
      <c r="D6816" s="272" t="s">
        <v>14749</v>
      </c>
      <c r="F6816" s="266"/>
      <c r="G6816" s="273">
        <v>775</v>
      </c>
      <c r="H6816" s="270" t="s">
        <v>27305</v>
      </c>
      <c r="I6816" s="271" t="s">
        <v>12490</v>
      </c>
      <c r="J6816" s="272" t="s">
        <v>14749</v>
      </c>
      <c r="K6816" s="272" t="s">
        <v>14749</v>
      </c>
    </row>
    <row r="6817" spans="1:11" ht="12.75" x14ac:dyDescent="0.2">
      <c r="A6817" s="269">
        <v>788</v>
      </c>
      <c r="B6817" s="270" t="s">
        <v>27306</v>
      </c>
      <c r="C6817" s="271" t="s">
        <v>12490</v>
      </c>
      <c r="D6817" s="272" t="s">
        <v>4850</v>
      </c>
      <c r="F6817" s="266"/>
      <c r="G6817" s="273">
        <v>788</v>
      </c>
      <c r="H6817" s="270" t="s">
        <v>27306</v>
      </c>
      <c r="I6817" s="271" t="s">
        <v>12490</v>
      </c>
      <c r="J6817" s="272" t="s">
        <v>4850</v>
      </c>
      <c r="K6817" s="272" t="s">
        <v>4850</v>
      </c>
    </row>
    <row r="6818" spans="1:11" ht="12.75" x14ac:dyDescent="0.2">
      <c r="A6818" s="269">
        <v>772</v>
      </c>
      <c r="B6818" s="270" t="s">
        <v>27307</v>
      </c>
      <c r="C6818" s="271" t="s">
        <v>12490</v>
      </c>
      <c r="D6818" s="272" t="s">
        <v>4850</v>
      </c>
      <c r="F6818" s="266"/>
      <c r="G6818" s="273">
        <v>772</v>
      </c>
      <c r="H6818" s="270" t="s">
        <v>27307</v>
      </c>
      <c r="I6818" s="271" t="s">
        <v>12490</v>
      </c>
      <c r="J6818" s="272" t="s">
        <v>4850</v>
      </c>
      <c r="K6818" s="272" t="s">
        <v>4850</v>
      </c>
    </row>
    <row r="6819" spans="1:11" ht="12.75" x14ac:dyDescent="0.2">
      <c r="A6819" s="269">
        <v>771</v>
      </c>
      <c r="B6819" s="270" t="s">
        <v>27308</v>
      </c>
      <c r="C6819" s="271" t="s">
        <v>12490</v>
      </c>
      <c r="D6819" s="272" t="s">
        <v>4850</v>
      </c>
      <c r="F6819" s="266"/>
      <c r="G6819" s="273">
        <v>771</v>
      </c>
      <c r="H6819" s="270" t="s">
        <v>27308</v>
      </c>
      <c r="I6819" s="271" t="s">
        <v>12490</v>
      </c>
      <c r="J6819" s="272" t="s">
        <v>4850</v>
      </c>
      <c r="K6819" s="272" t="s">
        <v>4850</v>
      </c>
    </row>
    <row r="6820" spans="1:11" ht="12.75" x14ac:dyDescent="0.2">
      <c r="A6820" s="269">
        <v>779</v>
      </c>
      <c r="B6820" s="270" t="s">
        <v>27309</v>
      </c>
      <c r="C6820" s="271" t="s">
        <v>12490</v>
      </c>
      <c r="D6820" s="272" t="s">
        <v>10146</v>
      </c>
      <c r="F6820" s="266"/>
      <c r="G6820" s="273">
        <v>779</v>
      </c>
      <c r="H6820" s="270" t="s">
        <v>27309</v>
      </c>
      <c r="I6820" s="271" t="s">
        <v>12490</v>
      </c>
      <c r="J6820" s="272" t="s">
        <v>10146</v>
      </c>
      <c r="K6820" s="272" t="s">
        <v>10146</v>
      </c>
    </row>
    <row r="6821" spans="1:11" ht="12.75" x14ac:dyDescent="0.2">
      <c r="A6821" s="269">
        <v>776</v>
      </c>
      <c r="B6821" s="270" t="s">
        <v>27310</v>
      </c>
      <c r="C6821" s="271" t="s">
        <v>12490</v>
      </c>
      <c r="D6821" s="272" t="s">
        <v>6437</v>
      </c>
      <c r="F6821" s="266"/>
      <c r="G6821" s="273">
        <v>776</v>
      </c>
      <c r="H6821" s="270" t="s">
        <v>27310</v>
      </c>
      <c r="I6821" s="271" t="s">
        <v>12490</v>
      </c>
      <c r="J6821" s="272" t="s">
        <v>6437</v>
      </c>
      <c r="K6821" s="272" t="s">
        <v>6437</v>
      </c>
    </row>
    <row r="6822" spans="1:11" ht="12.75" x14ac:dyDescent="0.2">
      <c r="A6822" s="269">
        <v>777</v>
      </c>
      <c r="B6822" s="270" t="s">
        <v>27311</v>
      </c>
      <c r="C6822" s="271" t="s">
        <v>12490</v>
      </c>
      <c r="D6822" s="272" t="s">
        <v>13082</v>
      </c>
      <c r="F6822" s="266"/>
      <c r="G6822" s="273">
        <v>777</v>
      </c>
      <c r="H6822" s="270" t="s">
        <v>27311</v>
      </c>
      <c r="I6822" s="271" t="s">
        <v>12490</v>
      </c>
      <c r="J6822" s="272" t="s">
        <v>13082</v>
      </c>
      <c r="K6822" s="272" t="s">
        <v>13082</v>
      </c>
    </row>
    <row r="6823" spans="1:11" ht="12.75" x14ac:dyDescent="0.2">
      <c r="A6823" s="269">
        <v>780</v>
      </c>
      <c r="B6823" s="270" t="s">
        <v>27312</v>
      </c>
      <c r="C6823" s="271" t="s">
        <v>12490</v>
      </c>
      <c r="D6823" s="272" t="s">
        <v>14750</v>
      </c>
      <c r="F6823" s="266"/>
      <c r="G6823" s="273">
        <v>780</v>
      </c>
      <c r="H6823" s="270" t="s">
        <v>27312</v>
      </c>
      <c r="I6823" s="271" t="s">
        <v>12490</v>
      </c>
      <c r="J6823" s="272" t="s">
        <v>14750</v>
      </c>
      <c r="K6823" s="272" t="s">
        <v>14750</v>
      </c>
    </row>
    <row r="6824" spans="1:11" ht="12.75" x14ac:dyDescent="0.2">
      <c r="A6824" s="269">
        <v>778</v>
      </c>
      <c r="B6824" s="270" t="s">
        <v>27313</v>
      </c>
      <c r="C6824" s="271" t="s">
        <v>12490</v>
      </c>
      <c r="D6824" s="272" t="s">
        <v>6437</v>
      </c>
      <c r="F6824" s="266"/>
      <c r="G6824" s="273">
        <v>778</v>
      </c>
      <c r="H6824" s="270" t="s">
        <v>27313</v>
      </c>
      <c r="I6824" s="271" t="s">
        <v>12490</v>
      </c>
      <c r="J6824" s="272" t="s">
        <v>6437</v>
      </c>
      <c r="K6824" s="272" t="s">
        <v>6437</v>
      </c>
    </row>
    <row r="6825" spans="1:11" ht="12.75" x14ac:dyDescent="0.2">
      <c r="A6825" s="269">
        <v>781</v>
      </c>
      <c r="B6825" s="270" t="s">
        <v>27314</v>
      </c>
      <c r="C6825" s="271" t="s">
        <v>12490</v>
      </c>
      <c r="D6825" s="272" t="s">
        <v>14751</v>
      </c>
      <c r="F6825" s="266"/>
      <c r="G6825" s="273">
        <v>781</v>
      </c>
      <c r="H6825" s="270" t="s">
        <v>27314</v>
      </c>
      <c r="I6825" s="271" t="s">
        <v>12490</v>
      </c>
      <c r="J6825" s="272" t="s">
        <v>14751</v>
      </c>
      <c r="K6825" s="272" t="s">
        <v>14751</v>
      </c>
    </row>
    <row r="6826" spans="1:11" ht="12.75" x14ac:dyDescent="0.2">
      <c r="A6826" s="269">
        <v>786</v>
      </c>
      <c r="B6826" s="270" t="s">
        <v>27315</v>
      </c>
      <c r="C6826" s="271" t="s">
        <v>12490</v>
      </c>
      <c r="D6826" s="272" t="s">
        <v>14751</v>
      </c>
      <c r="F6826" s="266"/>
      <c r="G6826" s="273">
        <v>786</v>
      </c>
      <c r="H6826" s="270" t="s">
        <v>27315</v>
      </c>
      <c r="I6826" s="271" t="s">
        <v>12490</v>
      </c>
      <c r="J6826" s="272" t="s">
        <v>14751</v>
      </c>
      <c r="K6826" s="272" t="s">
        <v>14751</v>
      </c>
    </row>
    <row r="6827" spans="1:11" ht="12.75" x14ac:dyDescent="0.2">
      <c r="A6827" s="269">
        <v>782</v>
      </c>
      <c r="B6827" s="270" t="s">
        <v>27316</v>
      </c>
      <c r="C6827" s="271" t="s">
        <v>12490</v>
      </c>
      <c r="D6827" s="272" t="s">
        <v>14751</v>
      </c>
      <c r="F6827" s="266"/>
      <c r="G6827" s="273">
        <v>782</v>
      </c>
      <c r="H6827" s="270" t="s">
        <v>27316</v>
      </c>
      <c r="I6827" s="271" t="s">
        <v>12490</v>
      </c>
      <c r="J6827" s="272" t="s">
        <v>14751</v>
      </c>
      <c r="K6827" s="272" t="s">
        <v>14751</v>
      </c>
    </row>
    <row r="6828" spans="1:11" ht="12.75" x14ac:dyDescent="0.2">
      <c r="A6828" s="269">
        <v>783</v>
      </c>
      <c r="B6828" s="270" t="s">
        <v>27317</v>
      </c>
      <c r="C6828" s="271" t="s">
        <v>12490</v>
      </c>
      <c r="D6828" s="272" t="s">
        <v>14752</v>
      </c>
      <c r="F6828" s="266"/>
      <c r="G6828" s="273">
        <v>783</v>
      </c>
      <c r="H6828" s="270" t="s">
        <v>27317</v>
      </c>
      <c r="I6828" s="271" t="s">
        <v>12490</v>
      </c>
      <c r="J6828" s="272" t="s">
        <v>14752</v>
      </c>
      <c r="K6828" s="272" t="s">
        <v>14752</v>
      </c>
    </row>
    <row r="6829" spans="1:11" ht="12.75" x14ac:dyDescent="0.2">
      <c r="A6829" s="269">
        <v>785</v>
      </c>
      <c r="B6829" s="270" t="s">
        <v>27318</v>
      </c>
      <c r="C6829" s="271" t="s">
        <v>12490</v>
      </c>
      <c r="D6829" s="272" t="s">
        <v>14753</v>
      </c>
      <c r="F6829" s="266"/>
      <c r="G6829" s="273">
        <v>785</v>
      </c>
      <c r="H6829" s="270" t="s">
        <v>27318</v>
      </c>
      <c r="I6829" s="271" t="s">
        <v>12490</v>
      </c>
      <c r="J6829" s="272" t="s">
        <v>14753</v>
      </c>
      <c r="K6829" s="272" t="s">
        <v>14753</v>
      </c>
    </row>
    <row r="6830" spans="1:11" ht="12.75" x14ac:dyDescent="0.2">
      <c r="A6830" s="269">
        <v>784</v>
      </c>
      <c r="B6830" s="270" t="s">
        <v>27319</v>
      </c>
      <c r="C6830" s="271" t="s">
        <v>12490</v>
      </c>
      <c r="D6830" s="272" t="s">
        <v>14754</v>
      </c>
      <c r="F6830" s="266"/>
      <c r="G6830" s="273">
        <v>784</v>
      </c>
      <c r="H6830" s="270" t="s">
        <v>27319</v>
      </c>
      <c r="I6830" s="271" t="s">
        <v>12490</v>
      </c>
      <c r="J6830" s="272" t="s">
        <v>14754</v>
      </c>
      <c r="K6830" s="272" t="s">
        <v>14754</v>
      </c>
    </row>
    <row r="6831" spans="1:11" ht="12.75" x14ac:dyDescent="0.2">
      <c r="A6831" s="269">
        <v>831</v>
      </c>
      <c r="B6831" s="270" t="s">
        <v>27320</v>
      </c>
      <c r="C6831" s="271" t="s">
        <v>12490</v>
      </c>
      <c r="D6831" s="272" t="s">
        <v>15103</v>
      </c>
      <c r="F6831" s="266"/>
      <c r="G6831" s="273">
        <v>831</v>
      </c>
      <c r="H6831" s="270" t="s">
        <v>27320</v>
      </c>
      <c r="I6831" s="271" t="s">
        <v>12490</v>
      </c>
      <c r="J6831" s="272" t="s">
        <v>15103</v>
      </c>
      <c r="K6831" s="272" t="s">
        <v>15103</v>
      </c>
    </row>
    <row r="6832" spans="1:11" ht="12.75" x14ac:dyDescent="0.2">
      <c r="A6832" s="269">
        <v>828</v>
      </c>
      <c r="B6832" s="270" t="s">
        <v>27321</v>
      </c>
      <c r="C6832" s="271" t="s">
        <v>12490</v>
      </c>
      <c r="D6832" s="272" t="s">
        <v>5421</v>
      </c>
      <c r="F6832" s="266"/>
      <c r="G6832" s="273">
        <v>828</v>
      </c>
      <c r="H6832" s="270" t="s">
        <v>27321</v>
      </c>
      <c r="I6832" s="271" t="s">
        <v>12490</v>
      </c>
      <c r="J6832" s="272" t="s">
        <v>5421</v>
      </c>
      <c r="K6832" s="272" t="s">
        <v>5421</v>
      </c>
    </row>
    <row r="6833" spans="1:11" ht="12.75" x14ac:dyDescent="0.2">
      <c r="A6833" s="269">
        <v>829</v>
      </c>
      <c r="B6833" s="270" t="s">
        <v>27322</v>
      </c>
      <c r="C6833" s="271" t="s">
        <v>12490</v>
      </c>
      <c r="D6833" s="272" t="s">
        <v>5597</v>
      </c>
      <c r="F6833" s="266"/>
      <c r="G6833" s="273">
        <v>829</v>
      </c>
      <c r="H6833" s="270" t="s">
        <v>27322</v>
      </c>
      <c r="I6833" s="271" t="s">
        <v>12490</v>
      </c>
      <c r="J6833" s="272" t="s">
        <v>5597</v>
      </c>
      <c r="K6833" s="272" t="s">
        <v>5597</v>
      </c>
    </row>
    <row r="6834" spans="1:11" ht="12.75" x14ac:dyDescent="0.2">
      <c r="A6834" s="269">
        <v>812</v>
      </c>
      <c r="B6834" s="270" t="s">
        <v>27323</v>
      </c>
      <c r="C6834" s="271" t="s">
        <v>12490</v>
      </c>
      <c r="D6834" s="272" t="s">
        <v>5160</v>
      </c>
      <c r="F6834" s="266"/>
      <c r="G6834" s="273">
        <v>812</v>
      </c>
      <c r="H6834" s="270" t="s">
        <v>27323</v>
      </c>
      <c r="I6834" s="271" t="s">
        <v>12490</v>
      </c>
      <c r="J6834" s="272" t="s">
        <v>5160</v>
      </c>
      <c r="K6834" s="272" t="s">
        <v>5160</v>
      </c>
    </row>
    <row r="6835" spans="1:11" ht="12.75" x14ac:dyDescent="0.2">
      <c r="A6835" s="269">
        <v>819</v>
      </c>
      <c r="B6835" s="270" t="s">
        <v>27324</v>
      </c>
      <c r="C6835" s="271" t="s">
        <v>12490</v>
      </c>
      <c r="D6835" s="272" t="s">
        <v>9656</v>
      </c>
      <c r="F6835" s="266"/>
      <c r="G6835" s="273">
        <v>819</v>
      </c>
      <c r="H6835" s="270" t="s">
        <v>27324</v>
      </c>
      <c r="I6835" s="271" t="s">
        <v>12490</v>
      </c>
      <c r="J6835" s="272" t="s">
        <v>9656</v>
      </c>
      <c r="K6835" s="272" t="s">
        <v>9656</v>
      </c>
    </row>
    <row r="6836" spans="1:11" ht="12.75" x14ac:dyDescent="0.2">
      <c r="A6836" s="269">
        <v>818</v>
      </c>
      <c r="B6836" s="270" t="s">
        <v>27325</v>
      </c>
      <c r="C6836" s="271" t="s">
        <v>12490</v>
      </c>
      <c r="D6836" s="272" t="s">
        <v>4962</v>
      </c>
      <c r="F6836" s="266"/>
      <c r="G6836" s="273">
        <v>818</v>
      </c>
      <c r="H6836" s="270" t="s">
        <v>27325</v>
      </c>
      <c r="I6836" s="271" t="s">
        <v>12490</v>
      </c>
      <c r="J6836" s="272" t="s">
        <v>4962</v>
      </c>
      <c r="K6836" s="272" t="s">
        <v>4962</v>
      </c>
    </row>
    <row r="6837" spans="1:11" ht="12.75" x14ac:dyDescent="0.2">
      <c r="A6837" s="269">
        <v>823</v>
      </c>
      <c r="B6837" s="270" t="s">
        <v>27326</v>
      </c>
      <c r="C6837" s="271" t="s">
        <v>12490</v>
      </c>
      <c r="D6837" s="272" t="s">
        <v>12800</v>
      </c>
      <c r="F6837" s="266"/>
      <c r="G6837" s="273">
        <v>823</v>
      </c>
      <c r="H6837" s="270" t="s">
        <v>27326</v>
      </c>
      <c r="I6837" s="271" t="s">
        <v>12490</v>
      </c>
      <c r="J6837" s="272" t="s">
        <v>12800</v>
      </c>
      <c r="K6837" s="272" t="s">
        <v>12800</v>
      </c>
    </row>
    <row r="6838" spans="1:11" ht="12.75" x14ac:dyDescent="0.2">
      <c r="A6838" s="269">
        <v>830</v>
      </c>
      <c r="B6838" s="270" t="s">
        <v>27327</v>
      </c>
      <c r="C6838" s="271" t="s">
        <v>12490</v>
      </c>
      <c r="D6838" s="272" t="s">
        <v>13075</v>
      </c>
      <c r="F6838" s="266"/>
      <c r="G6838" s="273">
        <v>830</v>
      </c>
      <c r="H6838" s="270" t="s">
        <v>27327</v>
      </c>
      <c r="I6838" s="271" t="s">
        <v>12490</v>
      </c>
      <c r="J6838" s="272" t="s">
        <v>13075</v>
      </c>
      <c r="K6838" s="272" t="s">
        <v>13075</v>
      </c>
    </row>
    <row r="6839" spans="1:11" ht="12.75" x14ac:dyDescent="0.2">
      <c r="A6839" s="269">
        <v>826</v>
      </c>
      <c r="B6839" s="270" t="s">
        <v>27328</v>
      </c>
      <c r="C6839" s="271" t="s">
        <v>12490</v>
      </c>
      <c r="D6839" s="272" t="s">
        <v>13639</v>
      </c>
      <c r="F6839" s="266"/>
      <c r="G6839" s="273">
        <v>826</v>
      </c>
      <c r="H6839" s="270" t="s">
        <v>27328</v>
      </c>
      <c r="I6839" s="271" t="s">
        <v>12490</v>
      </c>
      <c r="J6839" s="272" t="s">
        <v>13639</v>
      </c>
      <c r="K6839" s="272" t="s">
        <v>13639</v>
      </c>
    </row>
    <row r="6840" spans="1:11" ht="12.75" x14ac:dyDescent="0.2">
      <c r="A6840" s="269">
        <v>827</v>
      </c>
      <c r="B6840" s="270" t="s">
        <v>27329</v>
      </c>
      <c r="C6840" s="271" t="s">
        <v>12490</v>
      </c>
      <c r="D6840" s="272" t="s">
        <v>22175</v>
      </c>
      <c r="F6840" s="266"/>
      <c r="G6840" s="273">
        <v>827</v>
      </c>
      <c r="H6840" s="270" t="s">
        <v>27329</v>
      </c>
      <c r="I6840" s="271" t="s">
        <v>12490</v>
      </c>
      <c r="J6840" s="272" t="s">
        <v>22175</v>
      </c>
      <c r="K6840" s="272" t="s">
        <v>22175</v>
      </c>
    </row>
    <row r="6841" spans="1:11" ht="12.75" x14ac:dyDescent="0.2">
      <c r="A6841" s="269">
        <v>832</v>
      </c>
      <c r="B6841" s="270" t="s">
        <v>27330</v>
      </c>
      <c r="C6841" s="271" t="s">
        <v>12490</v>
      </c>
      <c r="D6841" s="272" t="s">
        <v>10250</v>
      </c>
      <c r="F6841" s="266"/>
      <c r="G6841" s="273">
        <v>832</v>
      </c>
      <c r="H6841" s="270" t="s">
        <v>27330</v>
      </c>
      <c r="I6841" s="271" t="s">
        <v>12490</v>
      </c>
      <c r="J6841" s="272" t="s">
        <v>10250</v>
      </c>
      <c r="K6841" s="272" t="s">
        <v>10250</v>
      </c>
    </row>
    <row r="6842" spans="1:11" ht="12.75" x14ac:dyDescent="0.2">
      <c r="A6842" s="269">
        <v>833</v>
      </c>
      <c r="B6842" s="270" t="s">
        <v>27331</v>
      </c>
      <c r="C6842" s="271" t="s">
        <v>12490</v>
      </c>
      <c r="D6842" s="272" t="s">
        <v>12712</v>
      </c>
      <c r="F6842" s="266"/>
      <c r="G6842" s="273">
        <v>833</v>
      </c>
      <c r="H6842" s="270" t="s">
        <v>27331</v>
      </c>
      <c r="I6842" s="271" t="s">
        <v>12490</v>
      </c>
      <c r="J6842" s="272" t="s">
        <v>12712</v>
      </c>
      <c r="K6842" s="272" t="s">
        <v>12712</v>
      </c>
    </row>
    <row r="6843" spans="1:11" ht="12.75" x14ac:dyDescent="0.2">
      <c r="A6843" s="269">
        <v>834</v>
      </c>
      <c r="B6843" s="270" t="s">
        <v>27332</v>
      </c>
      <c r="C6843" s="271" t="s">
        <v>12490</v>
      </c>
      <c r="D6843" s="272" t="s">
        <v>5460</v>
      </c>
      <c r="F6843" s="266"/>
      <c r="G6843" s="273">
        <v>834</v>
      </c>
      <c r="H6843" s="270" t="s">
        <v>27332</v>
      </c>
      <c r="I6843" s="271" t="s">
        <v>12490</v>
      </c>
      <c r="J6843" s="272" t="s">
        <v>5460</v>
      </c>
      <c r="K6843" s="272" t="s">
        <v>5460</v>
      </c>
    </row>
    <row r="6844" spans="1:11" ht="12.75" x14ac:dyDescent="0.2">
      <c r="A6844" s="269">
        <v>825</v>
      </c>
      <c r="B6844" s="270" t="s">
        <v>27333</v>
      </c>
      <c r="C6844" s="271" t="s">
        <v>12490</v>
      </c>
      <c r="D6844" s="272" t="s">
        <v>5105</v>
      </c>
      <c r="F6844" s="266"/>
      <c r="G6844" s="273">
        <v>825</v>
      </c>
      <c r="H6844" s="270" t="s">
        <v>27333</v>
      </c>
      <c r="I6844" s="271" t="s">
        <v>12490</v>
      </c>
      <c r="J6844" s="272" t="s">
        <v>5105</v>
      </c>
      <c r="K6844" s="272" t="s">
        <v>5105</v>
      </c>
    </row>
    <row r="6845" spans="1:11" ht="12.75" x14ac:dyDescent="0.2">
      <c r="A6845" s="269">
        <v>813</v>
      </c>
      <c r="B6845" s="270" t="s">
        <v>27334</v>
      </c>
      <c r="C6845" s="271" t="s">
        <v>12490</v>
      </c>
      <c r="D6845" s="272" t="s">
        <v>10499</v>
      </c>
      <c r="F6845" s="266"/>
      <c r="G6845" s="273">
        <v>813</v>
      </c>
      <c r="H6845" s="270" t="s">
        <v>27334</v>
      </c>
      <c r="I6845" s="271" t="s">
        <v>12490</v>
      </c>
      <c r="J6845" s="272" t="s">
        <v>10499</v>
      </c>
      <c r="K6845" s="272" t="s">
        <v>10499</v>
      </c>
    </row>
    <row r="6846" spans="1:11" ht="12.75" x14ac:dyDescent="0.2">
      <c r="A6846" s="269">
        <v>820</v>
      </c>
      <c r="B6846" s="270" t="s">
        <v>27335</v>
      </c>
      <c r="C6846" s="271" t="s">
        <v>12490</v>
      </c>
      <c r="D6846" s="272" t="s">
        <v>5060</v>
      </c>
      <c r="F6846" s="266"/>
      <c r="G6846" s="273">
        <v>820</v>
      </c>
      <c r="H6846" s="270" t="s">
        <v>27335</v>
      </c>
      <c r="I6846" s="271" t="s">
        <v>12490</v>
      </c>
      <c r="J6846" s="272" t="s">
        <v>5060</v>
      </c>
      <c r="K6846" s="272" t="s">
        <v>5060</v>
      </c>
    </row>
    <row r="6847" spans="1:11" ht="12.75" x14ac:dyDescent="0.2">
      <c r="A6847" s="269">
        <v>816</v>
      </c>
      <c r="B6847" s="270" t="s">
        <v>27336</v>
      </c>
      <c r="C6847" s="271" t="s">
        <v>12490</v>
      </c>
      <c r="D6847" s="272" t="s">
        <v>12824</v>
      </c>
      <c r="F6847" s="266"/>
      <c r="G6847" s="273">
        <v>816</v>
      </c>
      <c r="H6847" s="270" t="s">
        <v>27336</v>
      </c>
      <c r="I6847" s="271" t="s">
        <v>12490</v>
      </c>
      <c r="J6847" s="272" t="s">
        <v>12824</v>
      </c>
      <c r="K6847" s="272" t="s">
        <v>12824</v>
      </c>
    </row>
    <row r="6848" spans="1:11" ht="12.75" x14ac:dyDescent="0.2">
      <c r="A6848" s="269">
        <v>814</v>
      </c>
      <c r="B6848" s="270" t="s">
        <v>27337</v>
      </c>
      <c r="C6848" s="271" t="s">
        <v>12490</v>
      </c>
      <c r="D6848" s="272" t="s">
        <v>13667</v>
      </c>
      <c r="F6848" s="266"/>
      <c r="G6848" s="273">
        <v>814</v>
      </c>
      <c r="H6848" s="270" t="s">
        <v>27337</v>
      </c>
      <c r="I6848" s="271" t="s">
        <v>12490</v>
      </c>
      <c r="J6848" s="272" t="s">
        <v>13667</v>
      </c>
      <c r="K6848" s="272" t="s">
        <v>13667</v>
      </c>
    </row>
    <row r="6849" spans="1:11" ht="12.75" x14ac:dyDescent="0.2">
      <c r="A6849" s="269">
        <v>815</v>
      </c>
      <c r="B6849" s="270" t="s">
        <v>27338</v>
      </c>
      <c r="C6849" s="271" t="s">
        <v>12490</v>
      </c>
      <c r="D6849" s="272" t="s">
        <v>12522</v>
      </c>
      <c r="F6849" s="266"/>
      <c r="G6849" s="273">
        <v>815</v>
      </c>
      <c r="H6849" s="270" t="s">
        <v>27338</v>
      </c>
      <c r="I6849" s="271" t="s">
        <v>12490</v>
      </c>
      <c r="J6849" s="272" t="s">
        <v>12522</v>
      </c>
      <c r="K6849" s="272" t="s">
        <v>12522</v>
      </c>
    </row>
    <row r="6850" spans="1:11" ht="12.75" x14ac:dyDescent="0.2">
      <c r="A6850" s="269">
        <v>822</v>
      </c>
      <c r="B6850" s="270" t="s">
        <v>27339</v>
      </c>
      <c r="C6850" s="271" t="s">
        <v>12490</v>
      </c>
      <c r="D6850" s="272" t="s">
        <v>7449</v>
      </c>
      <c r="F6850" s="266"/>
      <c r="G6850" s="273">
        <v>822</v>
      </c>
      <c r="H6850" s="270" t="s">
        <v>27339</v>
      </c>
      <c r="I6850" s="271" t="s">
        <v>12490</v>
      </c>
      <c r="J6850" s="272" t="s">
        <v>7449</v>
      </c>
      <c r="K6850" s="272" t="s">
        <v>7449</v>
      </c>
    </row>
    <row r="6851" spans="1:11" ht="12.75" x14ac:dyDescent="0.2">
      <c r="A6851" s="269">
        <v>821</v>
      </c>
      <c r="B6851" s="270" t="s">
        <v>27340</v>
      </c>
      <c r="C6851" s="271" t="s">
        <v>12490</v>
      </c>
      <c r="D6851" s="272" t="s">
        <v>13494</v>
      </c>
      <c r="F6851" s="266"/>
      <c r="G6851" s="273">
        <v>821</v>
      </c>
      <c r="H6851" s="270" t="s">
        <v>27340</v>
      </c>
      <c r="I6851" s="271" t="s">
        <v>12490</v>
      </c>
      <c r="J6851" s="272" t="s">
        <v>13494</v>
      </c>
      <c r="K6851" s="272" t="s">
        <v>13494</v>
      </c>
    </row>
    <row r="6852" spans="1:11" ht="12.75" x14ac:dyDescent="0.2">
      <c r="A6852" s="269">
        <v>817</v>
      </c>
      <c r="B6852" s="270" t="s">
        <v>27341</v>
      </c>
      <c r="C6852" s="271" t="s">
        <v>12490</v>
      </c>
      <c r="D6852" s="272" t="s">
        <v>12988</v>
      </c>
      <c r="F6852" s="266"/>
      <c r="G6852" s="273">
        <v>817</v>
      </c>
      <c r="H6852" s="270" t="s">
        <v>27341</v>
      </c>
      <c r="I6852" s="271" t="s">
        <v>12490</v>
      </c>
      <c r="J6852" s="272" t="s">
        <v>12988</v>
      </c>
      <c r="K6852" s="272" t="s">
        <v>12988</v>
      </c>
    </row>
    <row r="6853" spans="1:11" ht="12.75" x14ac:dyDescent="0.2">
      <c r="A6853" s="269">
        <v>20086</v>
      </c>
      <c r="B6853" s="270" t="s">
        <v>27342</v>
      </c>
      <c r="C6853" s="271" t="s">
        <v>12490</v>
      </c>
      <c r="D6853" s="272" t="s">
        <v>10114</v>
      </c>
      <c r="F6853" s="266"/>
      <c r="G6853" s="273">
        <v>20086</v>
      </c>
      <c r="H6853" s="270" t="s">
        <v>27342</v>
      </c>
      <c r="I6853" s="271" t="s">
        <v>12490</v>
      </c>
      <c r="J6853" s="272" t="s">
        <v>10114</v>
      </c>
      <c r="K6853" s="272" t="s">
        <v>10114</v>
      </c>
    </row>
    <row r="6854" spans="1:11" ht="12.75" x14ac:dyDescent="0.2">
      <c r="A6854" s="269">
        <v>39191</v>
      </c>
      <c r="B6854" s="270" t="s">
        <v>27343</v>
      </c>
      <c r="C6854" s="271" t="s">
        <v>12490</v>
      </c>
      <c r="D6854" s="272" t="s">
        <v>12947</v>
      </c>
      <c r="F6854" s="266"/>
      <c r="G6854" s="273">
        <v>39191</v>
      </c>
      <c r="H6854" s="270" t="s">
        <v>27343</v>
      </c>
      <c r="I6854" s="271" t="s">
        <v>12490</v>
      </c>
      <c r="J6854" s="272" t="s">
        <v>12947</v>
      </c>
      <c r="K6854" s="272" t="s">
        <v>12947</v>
      </c>
    </row>
    <row r="6855" spans="1:11" ht="12.75" x14ac:dyDescent="0.2">
      <c r="A6855" s="269">
        <v>39190</v>
      </c>
      <c r="B6855" s="270" t="s">
        <v>27344</v>
      </c>
      <c r="C6855" s="271" t="s">
        <v>12490</v>
      </c>
      <c r="D6855" s="272" t="s">
        <v>14465</v>
      </c>
      <c r="F6855" s="266"/>
      <c r="G6855" s="273">
        <v>39190</v>
      </c>
      <c r="H6855" s="270" t="s">
        <v>27344</v>
      </c>
      <c r="I6855" s="271" t="s">
        <v>12490</v>
      </c>
      <c r="J6855" s="272" t="s">
        <v>14465</v>
      </c>
      <c r="K6855" s="272" t="s">
        <v>14465</v>
      </c>
    </row>
    <row r="6856" spans="1:11" ht="12.75" x14ac:dyDescent="0.2">
      <c r="A6856" s="269">
        <v>39189</v>
      </c>
      <c r="B6856" s="270" t="s">
        <v>27345</v>
      </c>
      <c r="C6856" s="271" t="s">
        <v>12490</v>
      </c>
      <c r="D6856" s="272" t="s">
        <v>12281</v>
      </c>
      <c r="F6856" s="266"/>
      <c r="G6856" s="273">
        <v>39189</v>
      </c>
      <c r="H6856" s="270" t="s">
        <v>27345</v>
      </c>
      <c r="I6856" s="271" t="s">
        <v>12490</v>
      </c>
      <c r="J6856" s="272" t="s">
        <v>12281</v>
      </c>
      <c r="K6856" s="272" t="s">
        <v>12281</v>
      </c>
    </row>
    <row r="6857" spans="1:11" ht="12.75" x14ac:dyDescent="0.2">
      <c r="A6857" s="269">
        <v>39186</v>
      </c>
      <c r="B6857" s="270" t="s">
        <v>27346</v>
      </c>
      <c r="C6857" s="271" t="s">
        <v>12490</v>
      </c>
      <c r="D6857" s="272" t="s">
        <v>7573</v>
      </c>
      <c r="F6857" s="266"/>
      <c r="G6857" s="273">
        <v>39186</v>
      </c>
      <c r="H6857" s="270" t="s">
        <v>27346</v>
      </c>
      <c r="I6857" s="271" t="s">
        <v>12490</v>
      </c>
      <c r="J6857" s="272" t="s">
        <v>7573</v>
      </c>
      <c r="K6857" s="272" t="s">
        <v>7573</v>
      </c>
    </row>
    <row r="6858" spans="1:11" ht="12.75" x14ac:dyDescent="0.2">
      <c r="A6858" s="269">
        <v>39188</v>
      </c>
      <c r="B6858" s="270" t="s">
        <v>27347</v>
      </c>
      <c r="C6858" s="271" t="s">
        <v>12490</v>
      </c>
      <c r="D6858" s="272" t="s">
        <v>14721</v>
      </c>
      <c r="F6858" s="266"/>
      <c r="G6858" s="273">
        <v>39188</v>
      </c>
      <c r="H6858" s="270" t="s">
        <v>27347</v>
      </c>
      <c r="I6858" s="271" t="s">
        <v>12490</v>
      </c>
      <c r="J6858" s="272" t="s">
        <v>14721</v>
      </c>
      <c r="K6858" s="272" t="s">
        <v>14721</v>
      </c>
    </row>
    <row r="6859" spans="1:11" ht="12.75" x14ac:dyDescent="0.2">
      <c r="A6859" s="269">
        <v>39187</v>
      </c>
      <c r="B6859" s="270" t="s">
        <v>27348</v>
      </c>
      <c r="C6859" s="271" t="s">
        <v>12490</v>
      </c>
      <c r="D6859" s="272" t="s">
        <v>13009</v>
      </c>
      <c r="F6859" s="266"/>
      <c r="G6859" s="273">
        <v>39187</v>
      </c>
      <c r="H6859" s="270" t="s">
        <v>27348</v>
      </c>
      <c r="I6859" s="271" t="s">
        <v>12490</v>
      </c>
      <c r="J6859" s="272" t="s">
        <v>13009</v>
      </c>
      <c r="K6859" s="272" t="s">
        <v>13009</v>
      </c>
    </row>
    <row r="6860" spans="1:11" ht="12.75" x14ac:dyDescent="0.2">
      <c r="A6860" s="269">
        <v>39184</v>
      </c>
      <c r="B6860" s="270" t="s">
        <v>27349</v>
      </c>
      <c r="C6860" s="271" t="s">
        <v>12490</v>
      </c>
      <c r="D6860" s="272" t="s">
        <v>5334</v>
      </c>
      <c r="F6860" s="266"/>
      <c r="G6860" s="273">
        <v>39184</v>
      </c>
      <c r="H6860" s="270" t="s">
        <v>27349</v>
      </c>
      <c r="I6860" s="271" t="s">
        <v>12490</v>
      </c>
      <c r="J6860" s="272" t="s">
        <v>5334</v>
      </c>
      <c r="K6860" s="272" t="s">
        <v>5334</v>
      </c>
    </row>
    <row r="6861" spans="1:11" ht="12.75" x14ac:dyDescent="0.2">
      <c r="A6861" s="269">
        <v>39185</v>
      </c>
      <c r="B6861" s="270" t="s">
        <v>27350</v>
      </c>
      <c r="C6861" s="271" t="s">
        <v>12490</v>
      </c>
      <c r="D6861" s="272" t="s">
        <v>9090</v>
      </c>
      <c r="F6861" s="266"/>
      <c r="G6861" s="273">
        <v>39185</v>
      </c>
      <c r="H6861" s="270" t="s">
        <v>27350</v>
      </c>
      <c r="I6861" s="271" t="s">
        <v>12490</v>
      </c>
      <c r="J6861" s="272" t="s">
        <v>9090</v>
      </c>
      <c r="K6861" s="272" t="s">
        <v>9090</v>
      </c>
    </row>
    <row r="6862" spans="1:11" ht="12.75" x14ac:dyDescent="0.2">
      <c r="A6862" s="269">
        <v>39198</v>
      </c>
      <c r="B6862" s="270" t="s">
        <v>27351</v>
      </c>
      <c r="C6862" s="271" t="s">
        <v>12490</v>
      </c>
      <c r="D6862" s="272" t="s">
        <v>13937</v>
      </c>
      <c r="F6862" s="266"/>
      <c r="G6862" s="273">
        <v>39198</v>
      </c>
      <c r="H6862" s="270" t="s">
        <v>27351</v>
      </c>
      <c r="I6862" s="271" t="s">
        <v>12490</v>
      </c>
      <c r="J6862" s="272" t="s">
        <v>13937</v>
      </c>
      <c r="K6862" s="272" t="s">
        <v>13937</v>
      </c>
    </row>
    <row r="6863" spans="1:11" ht="12.75" x14ac:dyDescent="0.2">
      <c r="A6863" s="269">
        <v>39197</v>
      </c>
      <c r="B6863" s="270" t="s">
        <v>27352</v>
      </c>
      <c r="C6863" s="271" t="s">
        <v>12490</v>
      </c>
      <c r="D6863" s="272" t="s">
        <v>14222</v>
      </c>
      <c r="F6863" s="266"/>
      <c r="G6863" s="273">
        <v>39197</v>
      </c>
      <c r="H6863" s="270" t="s">
        <v>27352</v>
      </c>
      <c r="I6863" s="271" t="s">
        <v>12490</v>
      </c>
      <c r="J6863" s="272" t="s">
        <v>14222</v>
      </c>
      <c r="K6863" s="272" t="s">
        <v>14222</v>
      </c>
    </row>
    <row r="6864" spans="1:11" ht="12.75" x14ac:dyDescent="0.2">
      <c r="A6864" s="269">
        <v>39196</v>
      </c>
      <c r="B6864" s="270" t="s">
        <v>27353</v>
      </c>
      <c r="C6864" s="271" t="s">
        <v>12490</v>
      </c>
      <c r="D6864" s="272" t="s">
        <v>13695</v>
      </c>
      <c r="F6864" s="266"/>
      <c r="G6864" s="273">
        <v>39196</v>
      </c>
      <c r="H6864" s="270" t="s">
        <v>27353</v>
      </c>
      <c r="I6864" s="271" t="s">
        <v>12490</v>
      </c>
      <c r="J6864" s="272" t="s">
        <v>13695</v>
      </c>
      <c r="K6864" s="272" t="s">
        <v>13695</v>
      </c>
    </row>
    <row r="6865" spans="1:11" ht="12.75" x14ac:dyDescent="0.2">
      <c r="A6865" s="269">
        <v>39199</v>
      </c>
      <c r="B6865" s="270" t="s">
        <v>27354</v>
      </c>
      <c r="C6865" s="271" t="s">
        <v>12490</v>
      </c>
      <c r="D6865" s="272" t="s">
        <v>7395</v>
      </c>
      <c r="F6865" s="266"/>
      <c r="G6865" s="273">
        <v>39199</v>
      </c>
      <c r="H6865" s="270" t="s">
        <v>27354</v>
      </c>
      <c r="I6865" s="271" t="s">
        <v>12490</v>
      </c>
      <c r="J6865" s="272" t="s">
        <v>7395</v>
      </c>
      <c r="K6865" s="272" t="s">
        <v>7395</v>
      </c>
    </row>
    <row r="6866" spans="1:11" ht="12.75" x14ac:dyDescent="0.2">
      <c r="A6866" s="269">
        <v>39195</v>
      </c>
      <c r="B6866" s="270" t="s">
        <v>27355</v>
      </c>
      <c r="C6866" s="271" t="s">
        <v>12490</v>
      </c>
      <c r="D6866" s="272" t="s">
        <v>14755</v>
      </c>
      <c r="F6866" s="266"/>
      <c r="G6866" s="273">
        <v>39195</v>
      </c>
      <c r="H6866" s="270" t="s">
        <v>27355</v>
      </c>
      <c r="I6866" s="271" t="s">
        <v>12490</v>
      </c>
      <c r="J6866" s="272" t="s">
        <v>14755</v>
      </c>
      <c r="K6866" s="272" t="s">
        <v>14755</v>
      </c>
    </row>
    <row r="6867" spans="1:11" ht="12.75" x14ac:dyDescent="0.2">
      <c r="A6867" s="269">
        <v>39194</v>
      </c>
      <c r="B6867" s="270" t="s">
        <v>27356</v>
      </c>
      <c r="C6867" s="271" t="s">
        <v>12490</v>
      </c>
      <c r="D6867" s="272" t="s">
        <v>14756</v>
      </c>
      <c r="F6867" s="266"/>
      <c r="G6867" s="273">
        <v>39194</v>
      </c>
      <c r="H6867" s="270" t="s">
        <v>27356</v>
      </c>
      <c r="I6867" s="271" t="s">
        <v>12490</v>
      </c>
      <c r="J6867" s="272" t="s">
        <v>14756</v>
      </c>
      <c r="K6867" s="272" t="s">
        <v>14756</v>
      </c>
    </row>
    <row r="6868" spans="1:11" ht="12.75" x14ac:dyDescent="0.2">
      <c r="A6868" s="269">
        <v>39193</v>
      </c>
      <c r="B6868" s="270" t="s">
        <v>27357</v>
      </c>
      <c r="C6868" s="271" t="s">
        <v>12490</v>
      </c>
      <c r="D6868" s="272" t="s">
        <v>14757</v>
      </c>
      <c r="F6868" s="266"/>
      <c r="G6868" s="273">
        <v>39193</v>
      </c>
      <c r="H6868" s="270" t="s">
        <v>27357</v>
      </c>
      <c r="I6868" s="271" t="s">
        <v>12490</v>
      </c>
      <c r="J6868" s="272" t="s">
        <v>14757</v>
      </c>
      <c r="K6868" s="272" t="s">
        <v>14757</v>
      </c>
    </row>
    <row r="6869" spans="1:11" ht="12.75" x14ac:dyDescent="0.2">
      <c r="A6869" s="269">
        <v>39192</v>
      </c>
      <c r="B6869" s="270" t="s">
        <v>27358</v>
      </c>
      <c r="C6869" s="271" t="s">
        <v>12490</v>
      </c>
      <c r="D6869" s="272" t="s">
        <v>5324</v>
      </c>
      <c r="F6869" s="266"/>
      <c r="G6869" s="273">
        <v>39192</v>
      </c>
      <c r="H6869" s="270" t="s">
        <v>27358</v>
      </c>
      <c r="I6869" s="271" t="s">
        <v>12490</v>
      </c>
      <c r="J6869" s="272" t="s">
        <v>5324</v>
      </c>
      <c r="K6869" s="272" t="s">
        <v>5324</v>
      </c>
    </row>
    <row r="6870" spans="1:11" ht="12.75" x14ac:dyDescent="0.2">
      <c r="A6870" s="269">
        <v>39920</v>
      </c>
      <c r="B6870" s="270" t="s">
        <v>27359</v>
      </c>
      <c r="C6870" s="271" t="s">
        <v>12490</v>
      </c>
      <c r="D6870" s="272" t="s">
        <v>12680</v>
      </c>
      <c r="F6870" s="266"/>
      <c r="G6870" s="273">
        <v>39920</v>
      </c>
      <c r="H6870" s="270" t="s">
        <v>27359</v>
      </c>
      <c r="I6870" s="271" t="s">
        <v>12490</v>
      </c>
      <c r="J6870" s="272" t="s">
        <v>12680</v>
      </c>
      <c r="K6870" s="272" t="s">
        <v>12680</v>
      </c>
    </row>
    <row r="6871" spans="1:11" ht="12.75" x14ac:dyDescent="0.2">
      <c r="A6871" s="269">
        <v>39201</v>
      </c>
      <c r="B6871" s="270" t="s">
        <v>27360</v>
      </c>
      <c r="C6871" s="271" t="s">
        <v>12490</v>
      </c>
      <c r="D6871" s="272" t="s">
        <v>14758</v>
      </c>
      <c r="F6871" s="266"/>
      <c r="G6871" s="273">
        <v>39201</v>
      </c>
      <c r="H6871" s="270" t="s">
        <v>27360</v>
      </c>
      <c r="I6871" s="271" t="s">
        <v>12490</v>
      </c>
      <c r="J6871" s="272" t="s">
        <v>14758</v>
      </c>
      <c r="K6871" s="272" t="s">
        <v>14758</v>
      </c>
    </row>
    <row r="6872" spans="1:11" ht="12.75" x14ac:dyDescent="0.2">
      <c r="A6872" s="269">
        <v>39200</v>
      </c>
      <c r="B6872" s="270" t="s">
        <v>27361</v>
      </c>
      <c r="C6872" s="271" t="s">
        <v>12490</v>
      </c>
      <c r="D6872" s="272" t="s">
        <v>14759</v>
      </c>
      <c r="F6872" s="266"/>
      <c r="G6872" s="273">
        <v>39200</v>
      </c>
      <c r="H6872" s="270" t="s">
        <v>27361</v>
      </c>
      <c r="I6872" s="271" t="s">
        <v>12490</v>
      </c>
      <c r="J6872" s="272" t="s">
        <v>14759</v>
      </c>
      <c r="K6872" s="272" t="s">
        <v>14759</v>
      </c>
    </row>
    <row r="6873" spans="1:11" ht="12.75" x14ac:dyDescent="0.2">
      <c r="A6873" s="269">
        <v>39203</v>
      </c>
      <c r="B6873" s="270" t="s">
        <v>27362</v>
      </c>
      <c r="C6873" s="271" t="s">
        <v>12490</v>
      </c>
      <c r="D6873" s="272" t="s">
        <v>6964</v>
      </c>
      <c r="F6873" s="266"/>
      <c r="G6873" s="273">
        <v>39203</v>
      </c>
      <c r="H6873" s="270" t="s">
        <v>27362</v>
      </c>
      <c r="I6873" s="271" t="s">
        <v>12490</v>
      </c>
      <c r="J6873" s="272" t="s">
        <v>6964</v>
      </c>
      <c r="K6873" s="272" t="s">
        <v>6964</v>
      </c>
    </row>
    <row r="6874" spans="1:11" ht="12.75" x14ac:dyDescent="0.2">
      <c r="A6874" s="269">
        <v>39202</v>
      </c>
      <c r="B6874" s="270" t="s">
        <v>27363</v>
      </c>
      <c r="C6874" s="271" t="s">
        <v>12490</v>
      </c>
      <c r="D6874" s="272" t="s">
        <v>14760</v>
      </c>
      <c r="F6874" s="266"/>
      <c r="G6874" s="273">
        <v>39202</v>
      </c>
      <c r="H6874" s="270" t="s">
        <v>27363</v>
      </c>
      <c r="I6874" s="271" t="s">
        <v>12490</v>
      </c>
      <c r="J6874" s="272" t="s">
        <v>14760</v>
      </c>
      <c r="K6874" s="272" t="s">
        <v>14760</v>
      </c>
    </row>
    <row r="6875" spans="1:11" ht="12.75" x14ac:dyDescent="0.2">
      <c r="A6875" s="269">
        <v>39205</v>
      </c>
      <c r="B6875" s="270" t="s">
        <v>27364</v>
      </c>
      <c r="C6875" s="271" t="s">
        <v>12490</v>
      </c>
      <c r="D6875" s="272" t="s">
        <v>14761</v>
      </c>
      <c r="F6875" s="266"/>
      <c r="G6875" s="273">
        <v>39205</v>
      </c>
      <c r="H6875" s="270" t="s">
        <v>27364</v>
      </c>
      <c r="I6875" s="271" t="s">
        <v>12490</v>
      </c>
      <c r="J6875" s="272" t="s">
        <v>14761</v>
      </c>
      <c r="K6875" s="272" t="s">
        <v>14761</v>
      </c>
    </row>
    <row r="6876" spans="1:11" ht="12.75" x14ac:dyDescent="0.2">
      <c r="A6876" s="269">
        <v>39204</v>
      </c>
      <c r="B6876" s="270" t="s">
        <v>27365</v>
      </c>
      <c r="C6876" s="271" t="s">
        <v>12490</v>
      </c>
      <c r="D6876" s="272" t="s">
        <v>14762</v>
      </c>
      <c r="F6876" s="266"/>
      <c r="G6876" s="273">
        <v>39204</v>
      </c>
      <c r="H6876" s="270" t="s">
        <v>27365</v>
      </c>
      <c r="I6876" s="271" t="s">
        <v>12490</v>
      </c>
      <c r="J6876" s="272" t="s">
        <v>14762</v>
      </c>
      <c r="K6876" s="272" t="s">
        <v>14762</v>
      </c>
    </row>
    <row r="6877" spans="1:11" ht="12.75" x14ac:dyDescent="0.2">
      <c r="A6877" s="269">
        <v>39206</v>
      </c>
      <c r="B6877" s="270" t="s">
        <v>27366</v>
      </c>
      <c r="C6877" s="271" t="s">
        <v>12490</v>
      </c>
      <c r="D6877" s="272" t="s">
        <v>14763</v>
      </c>
      <c r="F6877" s="266"/>
      <c r="G6877" s="273">
        <v>39206</v>
      </c>
      <c r="H6877" s="270" t="s">
        <v>27366</v>
      </c>
      <c r="I6877" s="271" t="s">
        <v>12490</v>
      </c>
      <c r="J6877" s="272" t="s">
        <v>14763</v>
      </c>
      <c r="K6877" s="272" t="s">
        <v>14763</v>
      </c>
    </row>
    <row r="6878" spans="1:11" ht="12.75" x14ac:dyDescent="0.2">
      <c r="A6878" s="269">
        <v>797</v>
      </c>
      <c r="B6878" s="270" t="s">
        <v>27367</v>
      </c>
      <c r="C6878" s="271" t="s">
        <v>12490</v>
      </c>
      <c r="D6878" s="272" t="s">
        <v>5576</v>
      </c>
      <c r="F6878" s="266"/>
      <c r="G6878" s="273">
        <v>797</v>
      </c>
      <c r="H6878" s="270" t="s">
        <v>27367</v>
      </c>
      <c r="I6878" s="271" t="s">
        <v>12490</v>
      </c>
      <c r="J6878" s="272" t="s">
        <v>5576</v>
      </c>
      <c r="K6878" s="272" t="s">
        <v>5576</v>
      </c>
    </row>
    <row r="6879" spans="1:11" ht="12.75" x14ac:dyDescent="0.2">
      <c r="A6879" s="269">
        <v>798</v>
      </c>
      <c r="B6879" s="270" t="s">
        <v>27368</v>
      </c>
      <c r="C6879" s="271" t="s">
        <v>12490</v>
      </c>
      <c r="D6879" s="272" t="s">
        <v>5544</v>
      </c>
      <c r="F6879" s="266"/>
      <c r="G6879" s="273">
        <v>798</v>
      </c>
      <c r="H6879" s="270" t="s">
        <v>27368</v>
      </c>
      <c r="I6879" s="271" t="s">
        <v>12490</v>
      </c>
      <c r="J6879" s="272" t="s">
        <v>5544</v>
      </c>
      <c r="K6879" s="272" t="s">
        <v>5544</v>
      </c>
    </row>
    <row r="6880" spans="1:11" ht="12.75" x14ac:dyDescent="0.2">
      <c r="A6880" s="269">
        <v>796</v>
      </c>
      <c r="B6880" s="270" t="s">
        <v>27369</v>
      </c>
      <c r="C6880" s="271" t="s">
        <v>12490</v>
      </c>
      <c r="D6880" s="272" t="s">
        <v>5563</v>
      </c>
      <c r="F6880" s="266"/>
      <c r="G6880" s="273">
        <v>796</v>
      </c>
      <c r="H6880" s="270" t="s">
        <v>27369</v>
      </c>
      <c r="I6880" s="271" t="s">
        <v>12490</v>
      </c>
      <c r="J6880" s="272" t="s">
        <v>5563</v>
      </c>
      <c r="K6880" s="272" t="s">
        <v>5563</v>
      </c>
    </row>
    <row r="6881" spans="1:11" ht="12.75" x14ac:dyDescent="0.2">
      <c r="A6881" s="269">
        <v>799</v>
      </c>
      <c r="B6881" s="270" t="s">
        <v>27370</v>
      </c>
      <c r="C6881" s="271" t="s">
        <v>12490</v>
      </c>
      <c r="D6881" s="272" t="s">
        <v>4529</v>
      </c>
      <c r="F6881" s="266"/>
      <c r="G6881" s="273">
        <v>799</v>
      </c>
      <c r="H6881" s="270" t="s">
        <v>27370</v>
      </c>
      <c r="I6881" s="271" t="s">
        <v>12490</v>
      </c>
      <c r="J6881" s="272" t="s">
        <v>4529</v>
      </c>
      <c r="K6881" s="272" t="s">
        <v>4529</v>
      </c>
    </row>
    <row r="6882" spans="1:11" ht="12.75" x14ac:dyDescent="0.2">
      <c r="A6882" s="269">
        <v>792</v>
      </c>
      <c r="B6882" s="270" t="s">
        <v>27371</v>
      </c>
      <c r="C6882" s="271" t="s">
        <v>12490</v>
      </c>
      <c r="D6882" s="272" t="s">
        <v>5969</v>
      </c>
      <c r="F6882" s="266"/>
      <c r="G6882" s="273">
        <v>792</v>
      </c>
      <c r="H6882" s="270" t="s">
        <v>27371</v>
      </c>
      <c r="I6882" s="271" t="s">
        <v>12490</v>
      </c>
      <c r="J6882" s="272" t="s">
        <v>5969</v>
      </c>
      <c r="K6882" s="272" t="s">
        <v>5969</v>
      </c>
    </row>
    <row r="6883" spans="1:11" ht="12.75" x14ac:dyDescent="0.2">
      <c r="A6883" s="269">
        <v>804</v>
      </c>
      <c r="B6883" s="270" t="s">
        <v>27372</v>
      </c>
      <c r="C6883" s="271" t="s">
        <v>12490</v>
      </c>
      <c r="D6883" s="272" t="s">
        <v>8406</v>
      </c>
      <c r="F6883" s="266"/>
      <c r="G6883" s="273">
        <v>804</v>
      </c>
      <c r="H6883" s="270" t="s">
        <v>27372</v>
      </c>
      <c r="I6883" s="271" t="s">
        <v>12490</v>
      </c>
      <c r="J6883" s="272" t="s">
        <v>8406</v>
      </c>
      <c r="K6883" s="272" t="s">
        <v>8406</v>
      </c>
    </row>
    <row r="6884" spans="1:11" ht="12.75" x14ac:dyDescent="0.2">
      <c r="A6884" s="269">
        <v>793</v>
      </c>
      <c r="B6884" s="270" t="s">
        <v>27373</v>
      </c>
      <c r="C6884" s="271" t="s">
        <v>12490</v>
      </c>
      <c r="D6884" s="272" t="s">
        <v>5123</v>
      </c>
      <c r="F6884" s="266"/>
      <c r="G6884" s="273">
        <v>793</v>
      </c>
      <c r="H6884" s="270" t="s">
        <v>27373</v>
      </c>
      <c r="I6884" s="271" t="s">
        <v>12490</v>
      </c>
      <c r="J6884" s="272" t="s">
        <v>5123</v>
      </c>
      <c r="K6884" s="272" t="s">
        <v>5123</v>
      </c>
    </row>
    <row r="6885" spans="1:11" ht="12.75" x14ac:dyDescent="0.2">
      <c r="A6885" s="269">
        <v>801</v>
      </c>
      <c r="B6885" s="270" t="s">
        <v>27374</v>
      </c>
      <c r="C6885" s="271" t="s">
        <v>12490</v>
      </c>
      <c r="D6885" s="272" t="s">
        <v>12681</v>
      </c>
      <c r="F6885" s="266"/>
      <c r="G6885" s="273">
        <v>801</v>
      </c>
      <c r="H6885" s="270" t="s">
        <v>27374</v>
      </c>
      <c r="I6885" s="271" t="s">
        <v>12490</v>
      </c>
      <c r="J6885" s="272" t="s">
        <v>12681</v>
      </c>
      <c r="K6885" s="272" t="s">
        <v>12681</v>
      </c>
    </row>
    <row r="6886" spans="1:11" ht="12.75" x14ac:dyDescent="0.2">
      <c r="A6886" s="269">
        <v>794</v>
      </c>
      <c r="B6886" s="270" t="s">
        <v>27375</v>
      </c>
      <c r="C6886" s="271" t="s">
        <v>12490</v>
      </c>
      <c r="D6886" s="272" t="s">
        <v>5855</v>
      </c>
      <c r="F6886" s="266"/>
      <c r="G6886" s="273">
        <v>794</v>
      </c>
      <c r="H6886" s="270" t="s">
        <v>27375</v>
      </c>
      <c r="I6886" s="271" t="s">
        <v>12490</v>
      </c>
      <c r="J6886" s="272" t="s">
        <v>5855</v>
      </c>
      <c r="K6886" s="272" t="s">
        <v>5855</v>
      </c>
    </row>
    <row r="6887" spans="1:11" ht="12.75" x14ac:dyDescent="0.2">
      <c r="A6887" s="269">
        <v>802</v>
      </c>
      <c r="B6887" s="270" t="s">
        <v>27376</v>
      </c>
      <c r="C6887" s="271" t="s">
        <v>12490</v>
      </c>
      <c r="D6887" s="272" t="s">
        <v>7449</v>
      </c>
      <c r="F6887" s="266"/>
      <c r="G6887" s="273">
        <v>802</v>
      </c>
      <c r="H6887" s="270" t="s">
        <v>27376</v>
      </c>
      <c r="I6887" s="271" t="s">
        <v>12490</v>
      </c>
      <c r="J6887" s="272" t="s">
        <v>7449</v>
      </c>
      <c r="K6887" s="272" t="s">
        <v>7449</v>
      </c>
    </row>
    <row r="6888" spans="1:11" ht="12.75" x14ac:dyDescent="0.2">
      <c r="A6888" s="269">
        <v>803</v>
      </c>
      <c r="B6888" s="270" t="s">
        <v>27377</v>
      </c>
      <c r="C6888" s="271" t="s">
        <v>12490</v>
      </c>
      <c r="D6888" s="272" t="s">
        <v>12514</v>
      </c>
      <c r="F6888" s="266"/>
      <c r="G6888" s="273">
        <v>803</v>
      </c>
      <c r="H6888" s="270" t="s">
        <v>27377</v>
      </c>
      <c r="I6888" s="271" t="s">
        <v>12490</v>
      </c>
      <c r="J6888" s="272" t="s">
        <v>12514</v>
      </c>
      <c r="K6888" s="272" t="s">
        <v>12514</v>
      </c>
    </row>
    <row r="6889" spans="1:11" ht="12.75" x14ac:dyDescent="0.2">
      <c r="A6889" s="269">
        <v>38001</v>
      </c>
      <c r="B6889" s="270" t="s">
        <v>27378</v>
      </c>
      <c r="C6889" s="271" t="s">
        <v>12490</v>
      </c>
      <c r="D6889" s="272" t="s">
        <v>5250</v>
      </c>
      <c r="F6889" s="266"/>
      <c r="G6889" s="273">
        <v>38001</v>
      </c>
      <c r="H6889" s="270" t="s">
        <v>27378</v>
      </c>
      <c r="I6889" s="271" t="s">
        <v>12490</v>
      </c>
      <c r="J6889" s="272" t="s">
        <v>5250</v>
      </c>
      <c r="K6889" s="272" t="s">
        <v>5250</v>
      </c>
    </row>
    <row r="6890" spans="1:11" ht="12.75" x14ac:dyDescent="0.2">
      <c r="A6890" s="269">
        <v>38002</v>
      </c>
      <c r="B6890" s="270" t="s">
        <v>27379</v>
      </c>
      <c r="C6890" s="271" t="s">
        <v>12490</v>
      </c>
      <c r="D6890" s="272" t="s">
        <v>8248</v>
      </c>
      <c r="F6890" s="266"/>
      <c r="G6890" s="273">
        <v>38002</v>
      </c>
      <c r="H6890" s="270" t="s">
        <v>27379</v>
      </c>
      <c r="I6890" s="271" t="s">
        <v>12490</v>
      </c>
      <c r="J6890" s="272" t="s">
        <v>8248</v>
      </c>
      <c r="K6890" s="272" t="s">
        <v>8248</v>
      </c>
    </row>
    <row r="6891" spans="1:11" ht="12.75" x14ac:dyDescent="0.2">
      <c r="A6891" s="269">
        <v>38003</v>
      </c>
      <c r="B6891" s="270" t="s">
        <v>27380</v>
      </c>
      <c r="C6891" s="271" t="s">
        <v>12490</v>
      </c>
      <c r="D6891" s="272" t="s">
        <v>8810</v>
      </c>
      <c r="F6891" s="266"/>
      <c r="G6891" s="273">
        <v>38003</v>
      </c>
      <c r="H6891" s="270" t="s">
        <v>27380</v>
      </c>
      <c r="I6891" s="271" t="s">
        <v>12490</v>
      </c>
      <c r="J6891" s="272" t="s">
        <v>8810</v>
      </c>
      <c r="K6891" s="272" t="s">
        <v>8810</v>
      </c>
    </row>
    <row r="6892" spans="1:11" ht="12.75" x14ac:dyDescent="0.2">
      <c r="A6892" s="269">
        <v>38004</v>
      </c>
      <c r="B6892" s="270" t="s">
        <v>27381</v>
      </c>
      <c r="C6892" s="271" t="s">
        <v>12490</v>
      </c>
      <c r="D6892" s="272" t="s">
        <v>4256</v>
      </c>
      <c r="F6892" s="266"/>
      <c r="G6892" s="273">
        <v>38004</v>
      </c>
      <c r="H6892" s="270" t="s">
        <v>27381</v>
      </c>
      <c r="I6892" s="271" t="s">
        <v>12490</v>
      </c>
      <c r="J6892" s="272" t="s">
        <v>4256</v>
      </c>
      <c r="K6892" s="272" t="s">
        <v>4256</v>
      </c>
    </row>
    <row r="6893" spans="1:11" ht="12.75" x14ac:dyDescent="0.2">
      <c r="A6893" s="269">
        <v>36327</v>
      </c>
      <c r="B6893" s="270" t="s">
        <v>27382</v>
      </c>
      <c r="C6893" s="271" t="s">
        <v>12490</v>
      </c>
      <c r="D6893" s="272" t="s">
        <v>5789</v>
      </c>
      <c r="F6893" s="266"/>
      <c r="G6893" s="273">
        <v>36327</v>
      </c>
      <c r="H6893" s="270" t="s">
        <v>27382</v>
      </c>
      <c r="I6893" s="271" t="s">
        <v>12490</v>
      </c>
      <c r="J6893" s="272" t="s">
        <v>5789</v>
      </c>
      <c r="K6893" s="272" t="s">
        <v>5789</v>
      </c>
    </row>
    <row r="6894" spans="1:11" ht="12.75" x14ac:dyDescent="0.2">
      <c r="A6894" s="269">
        <v>38992</v>
      </c>
      <c r="B6894" s="270" t="s">
        <v>27383</v>
      </c>
      <c r="C6894" s="271" t="s">
        <v>12490</v>
      </c>
      <c r="D6894" s="272" t="s">
        <v>5297</v>
      </c>
      <c r="F6894" s="266"/>
      <c r="G6894" s="273">
        <v>38992</v>
      </c>
      <c r="H6894" s="270" t="s">
        <v>27383</v>
      </c>
      <c r="I6894" s="271" t="s">
        <v>12490</v>
      </c>
      <c r="J6894" s="272" t="s">
        <v>5297</v>
      </c>
      <c r="K6894" s="272" t="s">
        <v>5297</v>
      </c>
    </row>
    <row r="6895" spans="1:11" ht="12.75" x14ac:dyDescent="0.2">
      <c r="A6895" s="269">
        <v>38993</v>
      </c>
      <c r="B6895" s="270" t="s">
        <v>27384</v>
      </c>
      <c r="C6895" s="271" t="s">
        <v>12490</v>
      </c>
      <c r="D6895" s="272" t="s">
        <v>10472</v>
      </c>
      <c r="F6895" s="266"/>
      <c r="G6895" s="273">
        <v>38993</v>
      </c>
      <c r="H6895" s="270" t="s">
        <v>27384</v>
      </c>
      <c r="I6895" s="271" t="s">
        <v>12490</v>
      </c>
      <c r="J6895" s="272" t="s">
        <v>10472</v>
      </c>
      <c r="K6895" s="272" t="s">
        <v>10472</v>
      </c>
    </row>
    <row r="6896" spans="1:11" ht="12.75" x14ac:dyDescent="0.2">
      <c r="A6896" s="269">
        <v>38418</v>
      </c>
      <c r="B6896" s="270" t="s">
        <v>27385</v>
      </c>
      <c r="C6896" s="271" t="s">
        <v>12490</v>
      </c>
      <c r="D6896" s="272" t="s">
        <v>5760</v>
      </c>
      <c r="F6896" s="266"/>
      <c r="G6896" s="273">
        <v>38418</v>
      </c>
      <c r="H6896" s="270" t="s">
        <v>27385</v>
      </c>
      <c r="I6896" s="271" t="s">
        <v>12490</v>
      </c>
      <c r="J6896" s="272" t="s">
        <v>5760</v>
      </c>
      <c r="K6896" s="272" t="s">
        <v>5760</v>
      </c>
    </row>
    <row r="6897" spans="1:11" ht="12.75" x14ac:dyDescent="0.2">
      <c r="A6897" s="269">
        <v>39178</v>
      </c>
      <c r="B6897" s="270" t="s">
        <v>27386</v>
      </c>
      <c r="C6897" s="271" t="s">
        <v>12490</v>
      </c>
      <c r="D6897" s="272" t="s">
        <v>5168</v>
      </c>
      <c r="F6897" s="266"/>
      <c r="G6897" s="273">
        <v>39178</v>
      </c>
      <c r="H6897" s="270" t="s">
        <v>27386</v>
      </c>
      <c r="I6897" s="271" t="s">
        <v>12490</v>
      </c>
      <c r="J6897" s="272" t="s">
        <v>5168</v>
      </c>
      <c r="K6897" s="272" t="s">
        <v>5168</v>
      </c>
    </row>
    <row r="6898" spans="1:11" ht="12.75" x14ac:dyDescent="0.2">
      <c r="A6898" s="269">
        <v>39177</v>
      </c>
      <c r="B6898" s="270" t="s">
        <v>27387</v>
      </c>
      <c r="C6898" s="271" t="s">
        <v>12490</v>
      </c>
      <c r="D6898" s="272" t="s">
        <v>10457</v>
      </c>
      <c r="F6898" s="266"/>
      <c r="G6898" s="273">
        <v>39177</v>
      </c>
      <c r="H6898" s="270" t="s">
        <v>27387</v>
      </c>
      <c r="I6898" s="271" t="s">
        <v>12490</v>
      </c>
      <c r="J6898" s="272" t="s">
        <v>10457</v>
      </c>
      <c r="K6898" s="272" t="s">
        <v>10457</v>
      </c>
    </row>
    <row r="6899" spans="1:11" ht="12.75" x14ac:dyDescent="0.2">
      <c r="A6899" s="269">
        <v>39174</v>
      </c>
      <c r="B6899" s="270" t="s">
        <v>27388</v>
      </c>
      <c r="C6899" s="271" t="s">
        <v>12490</v>
      </c>
      <c r="D6899" s="272" t="s">
        <v>4924</v>
      </c>
      <c r="F6899" s="266"/>
      <c r="G6899" s="273">
        <v>39174</v>
      </c>
      <c r="H6899" s="270" t="s">
        <v>27388</v>
      </c>
      <c r="I6899" s="271" t="s">
        <v>12490</v>
      </c>
      <c r="J6899" s="272" t="s">
        <v>4924</v>
      </c>
      <c r="K6899" s="272" t="s">
        <v>4924</v>
      </c>
    </row>
    <row r="6900" spans="1:11" ht="12.75" x14ac:dyDescent="0.2">
      <c r="A6900" s="269">
        <v>39176</v>
      </c>
      <c r="B6900" s="270" t="s">
        <v>27389</v>
      </c>
      <c r="C6900" s="271" t="s">
        <v>12490</v>
      </c>
      <c r="D6900" s="272" t="s">
        <v>5515</v>
      </c>
      <c r="F6900" s="266"/>
      <c r="G6900" s="273">
        <v>39176</v>
      </c>
      <c r="H6900" s="270" t="s">
        <v>27389</v>
      </c>
      <c r="I6900" s="271" t="s">
        <v>12490</v>
      </c>
      <c r="J6900" s="272" t="s">
        <v>5515</v>
      </c>
      <c r="K6900" s="272" t="s">
        <v>5515</v>
      </c>
    </row>
    <row r="6901" spans="1:11" ht="12.75" x14ac:dyDescent="0.2">
      <c r="A6901" s="269">
        <v>39180</v>
      </c>
      <c r="B6901" s="270" t="s">
        <v>27390</v>
      </c>
      <c r="C6901" s="271" t="s">
        <v>12490</v>
      </c>
      <c r="D6901" s="272" t="s">
        <v>9680</v>
      </c>
      <c r="F6901" s="266"/>
      <c r="G6901" s="273">
        <v>39180</v>
      </c>
      <c r="H6901" s="270" t="s">
        <v>27390</v>
      </c>
      <c r="I6901" s="271" t="s">
        <v>12490</v>
      </c>
      <c r="J6901" s="272" t="s">
        <v>9680</v>
      </c>
      <c r="K6901" s="272" t="s">
        <v>9680</v>
      </c>
    </row>
    <row r="6902" spans="1:11" ht="12.75" x14ac:dyDescent="0.2">
      <c r="A6902" s="269">
        <v>39179</v>
      </c>
      <c r="B6902" s="270" t="s">
        <v>27391</v>
      </c>
      <c r="C6902" s="271" t="s">
        <v>12490</v>
      </c>
      <c r="D6902" s="272" t="s">
        <v>5310</v>
      </c>
      <c r="F6902" s="266"/>
      <c r="G6902" s="273">
        <v>39179</v>
      </c>
      <c r="H6902" s="270" t="s">
        <v>27391</v>
      </c>
      <c r="I6902" s="271" t="s">
        <v>12490</v>
      </c>
      <c r="J6902" s="272" t="s">
        <v>5310</v>
      </c>
      <c r="K6902" s="272" t="s">
        <v>5310</v>
      </c>
    </row>
    <row r="6903" spans="1:11" ht="12.75" x14ac:dyDescent="0.2">
      <c r="A6903" s="269">
        <v>39175</v>
      </c>
      <c r="B6903" s="270" t="s">
        <v>27392</v>
      </c>
      <c r="C6903" s="271" t="s">
        <v>12490</v>
      </c>
      <c r="D6903" s="272" t="s">
        <v>5526</v>
      </c>
      <c r="F6903" s="266"/>
      <c r="G6903" s="273">
        <v>39175</v>
      </c>
      <c r="H6903" s="270" t="s">
        <v>27392</v>
      </c>
      <c r="I6903" s="271" t="s">
        <v>12490</v>
      </c>
      <c r="J6903" s="272" t="s">
        <v>5526</v>
      </c>
      <c r="K6903" s="272" t="s">
        <v>5526</v>
      </c>
    </row>
    <row r="6904" spans="1:11" ht="12.75" x14ac:dyDescent="0.2">
      <c r="A6904" s="269">
        <v>39217</v>
      </c>
      <c r="B6904" s="270" t="s">
        <v>27393</v>
      </c>
      <c r="C6904" s="271" t="s">
        <v>12490</v>
      </c>
      <c r="D6904" s="272" t="s">
        <v>11468</v>
      </c>
      <c r="F6904" s="266"/>
      <c r="G6904" s="273">
        <v>39217</v>
      </c>
      <c r="H6904" s="270" t="s">
        <v>27393</v>
      </c>
      <c r="I6904" s="271" t="s">
        <v>12490</v>
      </c>
      <c r="J6904" s="272" t="s">
        <v>11468</v>
      </c>
      <c r="K6904" s="272" t="s">
        <v>11468</v>
      </c>
    </row>
    <row r="6905" spans="1:11" ht="12.75" x14ac:dyDescent="0.2">
      <c r="A6905" s="269">
        <v>39181</v>
      </c>
      <c r="B6905" s="270" t="s">
        <v>27394</v>
      </c>
      <c r="C6905" s="271" t="s">
        <v>12490</v>
      </c>
      <c r="D6905" s="272" t="s">
        <v>6758</v>
      </c>
      <c r="F6905" s="266"/>
      <c r="G6905" s="273">
        <v>39181</v>
      </c>
      <c r="H6905" s="270" t="s">
        <v>27394</v>
      </c>
      <c r="I6905" s="271" t="s">
        <v>12490</v>
      </c>
      <c r="J6905" s="272" t="s">
        <v>6758</v>
      </c>
      <c r="K6905" s="272" t="s">
        <v>6758</v>
      </c>
    </row>
    <row r="6906" spans="1:11" ht="12.75" x14ac:dyDescent="0.2">
      <c r="A6906" s="269">
        <v>39182</v>
      </c>
      <c r="B6906" s="270" t="s">
        <v>27395</v>
      </c>
      <c r="C6906" s="271" t="s">
        <v>12490</v>
      </c>
      <c r="D6906" s="272" t="s">
        <v>14764</v>
      </c>
      <c r="F6906" s="266"/>
      <c r="G6906" s="273">
        <v>39182</v>
      </c>
      <c r="H6906" s="270" t="s">
        <v>27395</v>
      </c>
      <c r="I6906" s="271" t="s">
        <v>12490</v>
      </c>
      <c r="J6906" s="272" t="s">
        <v>14764</v>
      </c>
      <c r="K6906" s="272" t="s">
        <v>14764</v>
      </c>
    </row>
    <row r="6907" spans="1:11" ht="25.5" x14ac:dyDescent="0.2">
      <c r="A6907" s="269">
        <v>12616</v>
      </c>
      <c r="B6907" s="270" t="s">
        <v>27396</v>
      </c>
      <c r="C6907" s="271" t="s">
        <v>12490</v>
      </c>
      <c r="D6907" s="272" t="s">
        <v>5373</v>
      </c>
      <c r="F6907" s="266"/>
      <c r="G6907" s="273">
        <v>12616</v>
      </c>
      <c r="H6907" s="270" t="s">
        <v>27396</v>
      </c>
      <c r="I6907" s="271" t="s">
        <v>12490</v>
      </c>
      <c r="J6907" s="272" t="s">
        <v>5373</v>
      </c>
      <c r="K6907" s="272" t="s">
        <v>5373</v>
      </c>
    </row>
    <row r="6908" spans="1:11" ht="25.5" x14ac:dyDescent="0.2">
      <c r="A6908" s="269">
        <v>1049</v>
      </c>
      <c r="B6908" s="270" t="s">
        <v>27397</v>
      </c>
      <c r="C6908" s="271" t="s">
        <v>12490</v>
      </c>
      <c r="D6908" s="272" t="s">
        <v>12682</v>
      </c>
      <c r="F6908" s="266"/>
      <c r="G6908" s="273">
        <v>1049</v>
      </c>
      <c r="H6908" s="270" t="s">
        <v>27397</v>
      </c>
      <c r="I6908" s="271" t="s">
        <v>12490</v>
      </c>
      <c r="J6908" s="272" t="s">
        <v>12682</v>
      </c>
      <c r="K6908" s="272" t="s">
        <v>12682</v>
      </c>
    </row>
    <row r="6909" spans="1:11" ht="25.5" x14ac:dyDescent="0.2">
      <c r="A6909" s="269">
        <v>1099</v>
      </c>
      <c r="B6909" s="270" t="s">
        <v>27398</v>
      </c>
      <c r="C6909" s="271" t="s">
        <v>12490</v>
      </c>
      <c r="D6909" s="272" t="s">
        <v>8699</v>
      </c>
      <c r="F6909" s="266"/>
      <c r="G6909" s="273">
        <v>1099</v>
      </c>
      <c r="H6909" s="270" t="s">
        <v>27398</v>
      </c>
      <c r="I6909" s="271" t="s">
        <v>12490</v>
      </c>
      <c r="J6909" s="272" t="s">
        <v>8699</v>
      </c>
      <c r="K6909" s="272" t="s">
        <v>8699</v>
      </c>
    </row>
    <row r="6910" spans="1:11" ht="25.5" x14ac:dyDescent="0.2">
      <c r="A6910" s="269">
        <v>39678</v>
      </c>
      <c r="B6910" s="270" t="s">
        <v>27399</v>
      </c>
      <c r="C6910" s="271" t="s">
        <v>12490</v>
      </c>
      <c r="D6910" s="272" t="s">
        <v>12638</v>
      </c>
      <c r="F6910" s="266"/>
      <c r="G6910" s="273">
        <v>39678</v>
      </c>
      <c r="H6910" s="270" t="s">
        <v>27399</v>
      </c>
      <c r="I6910" s="271" t="s">
        <v>12490</v>
      </c>
      <c r="J6910" s="272" t="s">
        <v>12638</v>
      </c>
      <c r="K6910" s="272" t="s">
        <v>12638</v>
      </c>
    </row>
    <row r="6911" spans="1:11" ht="25.5" x14ac:dyDescent="0.2">
      <c r="A6911" s="269">
        <v>1050</v>
      </c>
      <c r="B6911" s="270" t="s">
        <v>27400</v>
      </c>
      <c r="C6911" s="271" t="s">
        <v>12490</v>
      </c>
      <c r="D6911" s="272" t="s">
        <v>5513</v>
      </c>
      <c r="F6911" s="266"/>
      <c r="G6911" s="273">
        <v>1050</v>
      </c>
      <c r="H6911" s="270" t="s">
        <v>27400</v>
      </c>
      <c r="I6911" s="271" t="s">
        <v>12490</v>
      </c>
      <c r="J6911" s="272" t="s">
        <v>5513</v>
      </c>
      <c r="K6911" s="272" t="s">
        <v>5513</v>
      </c>
    </row>
    <row r="6912" spans="1:11" ht="25.5" x14ac:dyDescent="0.2">
      <c r="A6912" s="269">
        <v>1101</v>
      </c>
      <c r="B6912" s="270" t="s">
        <v>27401</v>
      </c>
      <c r="C6912" s="271" t="s">
        <v>12490</v>
      </c>
      <c r="D6912" s="272" t="s">
        <v>14457</v>
      </c>
      <c r="F6912" s="266"/>
      <c r="G6912" s="273">
        <v>1101</v>
      </c>
      <c r="H6912" s="270" t="s">
        <v>27401</v>
      </c>
      <c r="I6912" s="271" t="s">
        <v>12490</v>
      </c>
      <c r="J6912" s="272" t="s">
        <v>14457</v>
      </c>
      <c r="K6912" s="272" t="s">
        <v>14457</v>
      </c>
    </row>
    <row r="6913" spans="1:11" ht="25.5" x14ac:dyDescent="0.2">
      <c r="A6913" s="269">
        <v>1100</v>
      </c>
      <c r="B6913" s="270" t="s">
        <v>27402</v>
      </c>
      <c r="C6913" s="271" t="s">
        <v>12490</v>
      </c>
      <c r="D6913" s="272" t="s">
        <v>5131</v>
      </c>
      <c r="F6913" s="266"/>
      <c r="G6913" s="273">
        <v>1100</v>
      </c>
      <c r="H6913" s="270" t="s">
        <v>27402</v>
      </c>
      <c r="I6913" s="271" t="s">
        <v>12490</v>
      </c>
      <c r="J6913" s="272" t="s">
        <v>5131</v>
      </c>
      <c r="K6913" s="272" t="s">
        <v>5131</v>
      </c>
    </row>
    <row r="6914" spans="1:11" ht="25.5" x14ac:dyDescent="0.2">
      <c r="A6914" s="269">
        <v>39679</v>
      </c>
      <c r="B6914" s="270" t="s">
        <v>27403</v>
      </c>
      <c r="C6914" s="271" t="s">
        <v>12490</v>
      </c>
      <c r="D6914" s="272" t="s">
        <v>14491</v>
      </c>
      <c r="F6914" s="266"/>
      <c r="G6914" s="273">
        <v>39679</v>
      </c>
      <c r="H6914" s="270" t="s">
        <v>27403</v>
      </c>
      <c r="I6914" s="271" t="s">
        <v>12490</v>
      </c>
      <c r="J6914" s="272" t="s">
        <v>14491</v>
      </c>
      <c r="K6914" s="272" t="s">
        <v>14491</v>
      </c>
    </row>
    <row r="6915" spans="1:11" ht="25.5" x14ac:dyDescent="0.2">
      <c r="A6915" s="269">
        <v>1098</v>
      </c>
      <c r="B6915" s="270" t="s">
        <v>27404</v>
      </c>
      <c r="C6915" s="271" t="s">
        <v>12490</v>
      </c>
      <c r="D6915" s="272" t="s">
        <v>14406</v>
      </c>
      <c r="F6915" s="266"/>
      <c r="G6915" s="273">
        <v>1098</v>
      </c>
      <c r="H6915" s="270" t="s">
        <v>27404</v>
      </c>
      <c r="I6915" s="271" t="s">
        <v>12490</v>
      </c>
      <c r="J6915" s="272" t="s">
        <v>14406</v>
      </c>
      <c r="K6915" s="272" t="s">
        <v>14406</v>
      </c>
    </row>
    <row r="6916" spans="1:11" ht="25.5" x14ac:dyDescent="0.2">
      <c r="A6916" s="269">
        <v>1102</v>
      </c>
      <c r="B6916" s="270" t="s">
        <v>27405</v>
      </c>
      <c r="C6916" s="271" t="s">
        <v>12490</v>
      </c>
      <c r="D6916" s="272" t="s">
        <v>14765</v>
      </c>
      <c r="F6916" s="266"/>
      <c r="G6916" s="273">
        <v>1102</v>
      </c>
      <c r="H6916" s="270" t="s">
        <v>27405</v>
      </c>
      <c r="I6916" s="271" t="s">
        <v>12490</v>
      </c>
      <c r="J6916" s="272" t="s">
        <v>14765</v>
      </c>
      <c r="K6916" s="272" t="s">
        <v>14765</v>
      </c>
    </row>
    <row r="6917" spans="1:11" ht="25.5" x14ac:dyDescent="0.2">
      <c r="A6917" s="269">
        <v>1051</v>
      </c>
      <c r="B6917" s="270" t="s">
        <v>27406</v>
      </c>
      <c r="C6917" s="271" t="s">
        <v>12490</v>
      </c>
      <c r="D6917" s="272" t="s">
        <v>14766</v>
      </c>
      <c r="F6917" s="266"/>
      <c r="G6917" s="273">
        <v>1051</v>
      </c>
      <c r="H6917" s="270" t="s">
        <v>27406</v>
      </c>
      <c r="I6917" s="271" t="s">
        <v>12490</v>
      </c>
      <c r="J6917" s="272" t="s">
        <v>14766</v>
      </c>
      <c r="K6917" s="272" t="s">
        <v>14766</v>
      </c>
    </row>
    <row r="6918" spans="1:11" ht="12.75" x14ac:dyDescent="0.2">
      <c r="A6918" s="269">
        <v>37399</v>
      </c>
      <c r="B6918" s="270" t="s">
        <v>27407</v>
      </c>
      <c r="C6918" s="271" t="s">
        <v>12490</v>
      </c>
      <c r="D6918" s="272" t="s">
        <v>11886</v>
      </c>
      <c r="F6918" s="266"/>
      <c r="G6918" s="273">
        <v>37399</v>
      </c>
      <c r="H6918" s="270" t="s">
        <v>27407</v>
      </c>
      <c r="I6918" s="271" t="s">
        <v>12490</v>
      </c>
      <c r="J6918" s="272" t="s">
        <v>11886</v>
      </c>
      <c r="K6918" s="272" t="s">
        <v>11886</v>
      </c>
    </row>
    <row r="6919" spans="1:11" ht="25.5" x14ac:dyDescent="0.2">
      <c r="A6919" s="269">
        <v>42014</v>
      </c>
      <c r="B6919" s="270" t="s">
        <v>27408</v>
      </c>
      <c r="C6919" s="271" t="s">
        <v>12505</v>
      </c>
      <c r="D6919" s="272" t="s">
        <v>12255</v>
      </c>
      <c r="F6919" s="266"/>
      <c r="G6919" s="273">
        <v>42014</v>
      </c>
      <c r="H6919" s="270" t="s">
        <v>27408</v>
      </c>
      <c r="I6919" s="271" t="s">
        <v>12505</v>
      </c>
      <c r="J6919" s="272" t="s">
        <v>12255</v>
      </c>
      <c r="K6919" s="272" t="s">
        <v>12255</v>
      </c>
    </row>
    <row r="6920" spans="1:11" ht="12.75" x14ac:dyDescent="0.2">
      <c r="A6920" s="269">
        <v>42012</v>
      </c>
      <c r="B6920" s="270" t="s">
        <v>27409</v>
      </c>
      <c r="C6920" s="271" t="s">
        <v>12505</v>
      </c>
      <c r="D6920" s="272" t="s">
        <v>10934</v>
      </c>
      <c r="F6920" s="266"/>
      <c r="G6920" s="273">
        <v>42012</v>
      </c>
      <c r="H6920" s="270" t="s">
        <v>27409</v>
      </c>
      <c r="I6920" s="271" t="s">
        <v>12505</v>
      </c>
      <c r="J6920" s="272" t="s">
        <v>10934</v>
      </c>
      <c r="K6920" s="272" t="s">
        <v>10934</v>
      </c>
    </row>
    <row r="6921" spans="1:11" ht="12.75" x14ac:dyDescent="0.2">
      <c r="A6921" s="269">
        <v>42013</v>
      </c>
      <c r="B6921" s="270" t="s">
        <v>27410</v>
      </c>
      <c r="C6921" s="271" t="s">
        <v>12505</v>
      </c>
      <c r="D6921" s="272" t="s">
        <v>14402</v>
      </c>
      <c r="F6921" s="266"/>
      <c r="G6921" s="273">
        <v>42013</v>
      </c>
      <c r="H6921" s="270" t="s">
        <v>27410</v>
      </c>
      <c r="I6921" s="271" t="s">
        <v>12505</v>
      </c>
      <c r="J6921" s="272" t="s">
        <v>14402</v>
      </c>
      <c r="K6921" s="272" t="s">
        <v>14402</v>
      </c>
    </row>
    <row r="6922" spans="1:11" ht="12.75" x14ac:dyDescent="0.2">
      <c r="A6922" s="269">
        <v>25004</v>
      </c>
      <c r="B6922" s="270" t="s">
        <v>27411</v>
      </c>
      <c r="C6922" s="271" t="s">
        <v>12505</v>
      </c>
      <c r="D6922" s="272" t="s">
        <v>12686</v>
      </c>
      <c r="F6922" s="266"/>
      <c r="G6922" s="273">
        <v>25004</v>
      </c>
      <c r="H6922" s="270" t="s">
        <v>27411</v>
      </c>
      <c r="I6922" s="271" t="s">
        <v>12505</v>
      </c>
      <c r="J6922" s="272" t="s">
        <v>12686</v>
      </c>
      <c r="K6922" s="272" t="s">
        <v>12686</v>
      </c>
    </row>
    <row r="6923" spans="1:11" ht="12.75" x14ac:dyDescent="0.2">
      <c r="A6923" s="269">
        <v>25002</v>
      </c>
      <c r="B6923" s="270" t="s">
        <v>27412</v>
      </c>
      <c r="C6923" s="271" t="s">
        <v>12505</v>
      </c>
      <c r="D6923" s="272" t="s">
        <v>7729</v>
      </c>
      <c r="F6923" s="266"/>
      <c r="G6923" s="273">
        <v>25002</v>
      </c>
      <c r="H6923" s="270" t="s">
        <v>27412</v>
      </c>
      <c r="I6923" s="271" t="s">
        <v>12505</v>
      </c>
      <c r="J6923" s="272" t="s">
        <v>7729</v>
      </c>
      <c r="K6923" s="272" t="s">
        <v>7729</v>
      </c>
    </row>
    <row r="6924" spans="1:11" ht="12.75" x14ac:dyDescent="0.2">
      <c r="A6924" s="269">
        <v>37409</v>
      </c>
      <c r="B6924" s="270" t="s">
        <v>27413</v>
      </c>
      <c r="C6924" s="271" t="s">
        <v>12505</v>
      </c>
      <c r="D6924" s="272" t="s">
        <v>12687</v>
      </c>
      <c r="F6924" s="266"/>
      <c r="G6924" s="273">
        <v>37409</v>
      </c>
      <c r="H6924" s="270" t="s">
        <v>27413</v>
      </c>
      <c r="I6924" s="271" t="s">
        <v>12505</v>
      </c>
      <c r="J6924" s="272" t="s">
        <v>12687</v>
      </c>
      <c r="K6924" s="272" t="s">
        <v>12687</v>
      </c>
    </row>
    <row r="6925" spans="1:11" ht="12.75" x14ac:dyDescent="0.2">
      <c r="A6925" s="269">
        <v>841</v>
      </c>
      <c r="B6925" s="270" t="s">
        <v>27414</v>
      </c>
      <c r="C6925" s="271" t="s">
        <v>12505</v>
      </c>
      <c r="D6925" s="272" t="s">
        <v>12688</v>
      </c>
      <c r="F6925" s="266"/>
      <c r="G6925" s="273">
        <v>841</v>
      </c>
      <c r="H6925" s="270" t="s">
        <v>27414</v>
      </c>
      <c r="I6925" s="271" t="s">
        <v>12505</v>
      </c>
      <c r="J6925" s="272" t="s">
        <v>12688</v>
      </c>
      <c r="K6925" s="272" t="s">
        <v>12688</v>
      </c>
    </row>
    <row r="6926" spans="1:11" ht="12.75" x14ac:dyDescent="0.2">
      <c r="A6926" s="269">
        <v>25005</v>
      </c>
      <c r="B6926" s="270" t="s">
        <v>27415</v>
      </c>
      <c r="C6926" s="271" t="s">
        <v>12505</v>
      </c>
      <c r="D6926" s="272" t="s">
        <v>12689</v>
      </c>
      <c r="F6926" s="266"/>
      <c r="G6926" s="273">
        <v>25005</v>
      </c>
      <c r="H6926" s="270" t="s">
        <v>27415</v>
      </c>
      <c r="I6926" s="271" t="s">
        <v>12505</v>
      </c>
      <c r="J6926" s="272" t="s">
        <v>12689</v>
      </c>
      <c r="K6926" s="272" t="s">
        <v>12689</v>
      </c>
    </row>
    <row r="6927" spans="1:11" ht="12.75" x14ac:dyDescent="0.2">
      <c r="A6927" s="269">
        <v>25003</v>
      </c>
      <c r="B6927" s="270" t="s">
        <v>27416</v>
      </c>
      <c r="C6927" s="271" t="s">
        <v>12505</v>
      </c>
      <c r="D6927" s="272" t="s">
        <v>7889</v>
      </c>
      <c r="F6927" s="266"/>
      <c r="G6927" s="273">
        <v>25003</v>
      </c>
      <c r="H6927" s="270" t="s">
        <v>27416</v>
      </c>
      <c r="I6927" s="271" t="s">
        <v>12505</v>
      </c>
      <c r="J6927" s="272" t="s">
        <v>7889</v>
      </c>
      <c r="K6927" s="272" t="s">
        <v>7889</v>
      </c>
    </row>
    <row r="6928" spans="1:11" ht="12.75" x14ac:dyDescent="0.2">
      <c r="A6928" s="269">
        <v>37410</v>
      </c>
      <c r="B6928" s="270" t="s">
        <v>27417</v>
      </c>
      <c r="C6928" s="271" t="s">
        <v>12505</v>
      </c>
      <c r="D6928" s="272" t="s">
        <v>12689</v>
      </c>
      <c r="F6928" s="266"/>
      <c r="G6928" s="273">
        <v>37410</v>
      </c>
      <c r="H6928" s="270" t="s">
        <v>27417</v>
      </c>
      <c r="I6928" s="271" t="s">
        <v>12505</v>
      </c>
      <c r="J6928" s="272" t="s">
        <v>12689</v>
      </c>
      <c r="K6928" s="272" t="s">
        <v>12689</v>
      </c>
    </row>
    <row r="6929" spans="1:11" ht="12.75" x14ac:dyDescent="0.2">
      <c r="A6929" s="269">
        <v>842</v>
      </c>
      <c r="B6929" s="270" t="s">
        <v>27418</v>
      </c>
      <c r="C6929" s="271" t="s">
        <v>12505</v>
      </c>
      <c r="D6929" s="272" t="s">
        <v>9598</v>
      </c>
      <c r="F6929" s="266"/>
      <c r="G6929" s="273">
        <v>842</v>
      </c>
      <c r="H6929" s="270" t="s">
        <v>27418</v>
      </c>
      <c r="I6929" s="271" t="s">
        <v>12505</v>
      </c>
      <c r="J6929" s="272" t="s">
        <v>9598</v>
      </c>
      <c r="K6929" s="272" t="s">
        <v>9598</v>
      </c>
    </row>
    <row r="6930" spans="1:11" ht="12.75" x14ac:dyDescent="0.2">
      <c r="A6930" s="269">
        <v>862</v>
      </c>
      <c r="B6930" s="270" t="s">
        <v>27419</v>
      </c>
      <c r="C6930" s="271" t="s">
        <v>12503</v>
      </c>
      <c r="D6930" s="272" t="s">
        <v>12690</v>
      </c>
      <c r="F6930" s="266"/>
      <c r="G6930" s="273">
        <v>862</v>
      </c>
      <c r="H6930" s="270" t="s">
        <v>27419</v>
      </c>
      <c r="I6930" s="271" t="s">
        <v>12503</v>
      </c>
      <c r="J6930" s="272" t="s">
        <v>12690</v>
      </c>
      <c r="K6930" s="272" t="s">
        <v>12690</v>
      </c>
    </row>
    <row r="6931" spans="1:11" ht="12.75" x14ac:dyDescent="0.2">
      <c r="A6931" s="269">
        <v>866</v>
      </c>
      <c r="B6931" s="270" t="s">
        <v>27420</v>
      </c>
      <c r="C6931" s="271" t="s">
        <v>12503</v>
      </c>
      <c r="D6931" s="272" t="s">
        <v>12691</v>
      </c>
      <c r="F6931" s="266"/>
      <c r="G6931" s="273">
        <v>866</v>
      </c>
      <c r="H6931" s="270" t="s">
        <v>27420</v>
      </c>
      <c r="I6931" s="271" t="s">
        <v>12503</v>
      </c>
      <c r="J6931" s="272" t="s">
        <v>12691</v>
      </c>
      <c r="K6931" s="272" t="s">
        <v>12691</v>
      </c>
    </row>
    <row r="6932" spans="1:11" ht="12.75" x14ac:dyDescent="0.2">
      <c r="A6932" s="269">
        <v>892</v>
      </c>
      <c r="B6932" s="270" t="s">
        <v>27421</v>
      </c>
      <c r="C6932" s="271" t="s">
        <v>12503</v>
      </c>
      <c r="D6932" s="272" t="s">
        <v>12692</v>
      </c>
      <c r="F6932" s="266"/>
      <c r="G6932" s="273">
        <v>892</v>
      </c>
      <c r="H6932" s="270" t="s">
        <v>27421</v>
      </c>
      <c r="I6932" s="271" t="s">
        <v>12503</v>
      </c>
      <c r="J6932" s="272" t="s">
        <v>12692</v>
      </c>
      <c r="K6932" s="272" t="s">
        <v>12692</v>
      </c>
    </row>
    <row r="6933" spans="1:11" ht="12.75" x14ac:dyDescent="0.2">
      <c r="A6933" s="269">
        <v>857</v>
      </c>
      <c r="B6933" s="270" t="s">
        <v>27422</v>
      </c>
      <c r="C6933" s="271" t="s">
        <v>12503</v>
      </c>
      <c r="D6933" s="272" t="s">
        <v>8178</v>
      </c>
      <c r="F6933" s="266"/>
      <c r="G6933" s="273">
        <v>857</v>
      </c>
      <c r="H6933" s="270" t="s">
        <v>27422</v>
      </c>
      <c r="I6933" s="271" t="s">
        <v>12503</v>
      </c>
      <c r="J6933" s="272" t="s">
        <v>8178</v>
      </c>
      <c r="K6933" s="272" t="s">
        <v>8178</v>
      </c>
    </row>
    <row r="6934" spans="1:11" ht="12.75" x14ac:dyDescent="0.2">
      <c r="A6934" s="269">
        <v>37404</v>
      </c>
      <c r="B6934" s="270" t="s">
        <v>27423</v>
      </c>
      <c r="C6934" s="271" t="s">
        <v>12503</v>
      </c>
      <c r="D6934" s="272" t="s">
        <v>12693</v>
      </c>
      <c r="F6934" s="266"/>
      <c r="G6934" s="273">
        <v>37404</v>
      </c>
      <c r="H6934" s="270" t="s">
        <v>27423</v>
      </c>
      <c r="I6934" s="271" t="s">
        <v>12503</v>
      </c>
      <c r="J6934" s="272" t="s">
        <v>12693</v>
      </c>
      <c r="K6934" s="272" t="s">
        <v>12693</v>
      </c>
    </row>
    <row r="6935" spans="1:11" ht="12.75" x14ac:dyDescent="0.2">
      <c r="A6935" s="269">
        <v>868</v>
      </c>
      <c r="B6935" s="270" t="s">
        <v>27424</v>
      </c>
      <c r="C6935" s="271" t="s">
        <v>12503</v>
      </c>
      <c r="D6935" s="272" t="s">
        <v>4193</v>
      </c>
      <c r="F6935" s="266"/>
      <c r="G6935" s="273">
        <v>868</v>
      </c>
      <c r="H6935" s="270" t="s">
        <v>27424</v>
      </c>
      <c r="I6935" s="271" t="s">
        <v>12503</v>
      </c>
      <c r="J6935" s="272" t="s">
        <v>4193</v>
      </c>
      <c r="K6935" s="272" t="s">
        <v>4193</v>
      </c>
    </row>
    <row r="6936" spans="1:11" ht="12.75" x14ac:dyDescent="0.2">
      <c r="A6936" s="269">
        <v>870</v>
      </c>
      <c r="B6936" s="270" t="s">
        <v>27425</v>
      </c>
      <c r="C6936" s="271" t="s">
        <v>12503</v>
      </c>
      <c r="D6936" s="272" t="s">
        <v>12694</v>
      </c>
      <c r="F6936" s="266"/>
      <c r="G6936" s="273">
        <v>870</v>
      </c>
      <c r="H6936" s="270" t="s">
        <v>27425</v>
      </c>
      <c r="I6936" s="271" t="s">
        <v>12503</v>
      </c>
      <c r="J6936" s="272" t="s">
        <v>12694</v>
      </c>
      <c r="K6936" s="272" t="s">
        <v>12694</v>
      </c>
    </row>
    <row r="6937" spans="1:11" ht="12.75" x14ac:dyDescent="0.2">
      <c r="A6937" s="269">
        <v>863</v>
      </c>
      <c r="B6937" s="270" t="s">
        <v>27426</v>
      </c>
      <c r="C6937" s="271" t="s">
        <v>12503</v>
      </c>
      <c r="D6937" s="272" t="s">
        <v>4438</v>
      </c>
      <c r="F6937" s="266"/>
      <c r="G6937" s="273">
        <v>863</v>
      </c>
      <c r="H6937" s="270" t="s">
        <v>27426</v>
      </c>
      <c r="I6937" s="271" t="s">
        <v>12503</v>
      </c>
      <c r="J6937" s="272" t="s">
        <v>4438</v>
      </c>
      <c r="K6937" s="272" t="s">
        <v>4438</v>
      </c>
    </row>
    <row r="6938" spans="1:11" ht="12.75" x14ac:dyDescent="0.2">
      <c r="A6938" s="269">
        <v>867</v>
      </c>
      <c r="B6938" s="270" t="s">
        <v>27427</v>
      </c>
      <c r="C6938" s="271" t="s">
        <v>12503</v>
      </c>
      <c r="D6938" s="272" t="s">
        <v>10931</v>
      </c>
      <c r="F6938" s="266"/>
      <c r="G6938" s="273">
        <v>867</v>
      </c>
      <c r="H6938" s="270" t="s">
        <v>27427</v>
      </c>
      <c r="I6938" s="271" t="s">
        <v>12503</v>
      </c>
      <c r="J6938" s="272" t="s">
        <v>10931</v>
      </c>
      <c r="K6938" s="272" t="s">
        <v>10931</v>
      </c>
    </row>
    <row r="6939" spans="1:11" ht="12.75" x14ac:dyDescent="0.2">
      <c r="A6939" s="269">
        <v>891</v>
      </c>
      <c r="B6939" s="270" t="s">
        <v>27428</v>
      </c>
      <c r="C6939" s="271" t="s">
        <v>12503</v>
      </c>
      <c r="D6939" s="272" t="s">
        <v>12695</v>
      </c>
      <c r="F6939" s="266"/>
      <c r="G6939" s="273">
        <v>891</v>
      </c>
      <c r="H6939" s="270" t="s">
        <v>27428</v>
      </c>
      <c r="I6939" s="271" t="s">
        <v>12503</v>
      </c>
      <c r="J6939" s="272" t="s">
        <v>12695</v>
      </c>
      <c r="K6939" s="272" t="s">
        <v>12695</v>
      </c>
    </row>
    <row r="6940" spans="1:11" ht="12.75" x14ac:dyDescent="0.2">
      <c r="A6940" s="269">
        <v>864</v>
      </c>
      <c r="B6940" s="270" t="s">
        <v>27429</v>
      </c>
      <c r="C6940" s="271" t="s">
        <v>12503</v>
      </c>
      <c r="D6940" s="272" t="s">
        <v>12696</v>
      </c>
      <c r="F6940" s="266"/>
      <c r="G6940" s="273">
        <v>864</v>
      </c>
      <c r="H6940" s="270" t="s">
        <v>27429</v>
      </c>
      <c r="I6940" s="271" t="s">
        <v>12503</v>
      </c>
      <c r="J6940" s="272" t="s">
        <v>12696</v>
      </c>
      <c r="K6940" s="272" t="s">
        <v>12696</v>
      </c>
    </row>
    <row r="6941" spans="1:11" ht="12.75" x14ac:dyDescent="0.2">
      <c r="A6941" s="269">
        <v>865</v>
      </c>
      <c r="B6941" s="270" t="s">
        <v>27430</v>
      </c>
      <c r="C6941" s="271" t="s">
        <v>12503</v>
      </c>
      <c r="D6941" s="272" t="s">
        <v>11128</v>
      </c>
      <c r="F6941" s="266"/>
      <c r="G6941" s="273">
        <v>865</v>
      </c>
      <c r="H6941" s="270" t="s">
        <v>27430</v>
      </c>
      <c r="I6941" s="271" t="s">
        <v>12503</v>
      </c>
      <c r="J6941" s="272" t="s">
        <v>11128</v>
      </c>
      <c r="K6941" s="272" t="s">
        <v>11128</v>
      </c>
    </row>
    <row r="6942" spans="1:11" ht="25.5" x14ac:dyDescent="0.2">
      <c r="A6942" s="269">
        <v>1006</v>
      </c>
      <c r="B6942" s="270" t="s">
        <v>27431</v>
      </c>
      <c r="C6942" s="271" t="s">
        <v>12503</v>
      </c>
      <c r="D6942" s="272" t="s">
        <v>13414</v>
      </c>
      <c r="F6942" s="266"/>
      <c r="G6942" s="273">
        <v>1006</v>
      </c>
      <c r="H6942" s="270" t="s">
        <v>27431</v>
      </c>
      <c r="I6942" s="271" t="s">
        <v>12503</v>
      </c>
      <c r="J6942" s="272" t="s">
        <v>13414</v>
      </c>
      <c r="K6942" s="272" t="s">
        <v>13414</v>
      </c>
    </row>
    <row r="6943" spans="1:11" ht="12.75" x14ac:dyDescent="0.2">
      <c r="A6943" s="269">
        <v>948</v>
      </c>
      <c r="B6943" s="270" t="s">
        <v>27432</v>
      </c>
      <c r="C6943" s="271" t="s">
        <v>12503</v>
      </c>
      <c r="D6943" s="272" t="s">
        <v>27433</v>
      </c>
      <c r="F6943" s="266"/>
      <c r="G6943" s="273">
        <v>948</v>
      </c>
      <c r="H6943" s="270" t="s">
        <v>27432</v>
      </c>
      <c r="I6943" s="271" t="s">
        <v>12503</v>
      </c>
      <c r="J6943" s="272" t="s">
        <v>27433</v>
      </c>
      <c r="K6943" s="272" t="s">
        <v>27433</v>
      </c>
    </row>
    <row r="6944" spans="1:11" ht="12.75" x14ac:dyDescent="0.2">
      <c r="A6944" s="269">
        <v>947</v>
      </c>
      <c r="B6944" s="270" t="s">
        <v>27434</v>
      </c>
      <c r="C6944" s="271" t="s">
        <v>12503</v>
      </c>
      <c r="D6944" s="272" t="s">
        <v>27435</v>
      </c>
      <c r="F6944" s="266"/>
      <c r="G6944" s="273">
        <v>947</v>
      </c>
      <c r="H6944" s="270" t="s">
        <v>27434</v>
      </c>
      <c r="I6944" s="271" t="s">
        <v>12503</v>
      </c>
      <c r="J6944" s="272" t="s">
        <v>27435</v>
      </c>
      <c r="K6944" s="272" t="s">
        <v>27435</v>
      </c>
    </row>
    <row r="6945" spans="1:11" ht="12.75" x14ac:dyDescent="0.2">
      <c r="A6945" s="269">
        <v>911</v>
      </c>
      <c r="B6945" s="270" t="s">
        <v>27436</v>
      </c>
      <c r="C6945" s="271" t="s">
        <v>12503</v>
      </c>
      <c r="D6945" s="272" t="s">
        <v>17239</v>
      </c>
      <c r="F6945" s="266"/>
      <c r="G6945" s="273">
        <v>911</v>
      </c>
      <c r="H6945" s="270" t="s">
        <v>27436</v>
      </c>
      <c r="I6945" s="271" t="s">
        <v>12503</v>
      </c>
      <c r="J6945" s="272" t="s">
        <v>17239</v>
      </c>
      <c r="K6945" s="272" t="s">
        <v>17239</v>
      </c>
    </row>
    <row r="6946" spans="1:11" ht="12.75" x14ac:dyDescent="0.2">
      <c r="A6946" s="269">
        <v>925</v>
      </c>
      <c r="B6946" s="270" t="s">
        <v>27437</v>
      </c>
      <c r="C6946" s="271" t="s">
        <v>12503</v>
      </c>
      <c r="D6946" s="272" t="s">
        <v>7365</v>
      </c>
      <c r="F6946" s="266"/>
      <c r="G6946" s="273">
        <v>925</v>
      </c>
      <c r="H6946" s="270" t="s">
        <v>27437</v>
      </c>
      <c r="I6946" s="271" t="s">
        <v>12503</v>
      </c>
      <c r="J6946" s="272" t="s">
        <v>7365</v>
      </c>
      <c r="K6946" s="272" t="s">
        <v>7365</v>
      </c>
    </row>
    <row r="6947" spans="1:11" ht="12.75" x14ac:dyDescent="0.2">
      <c r="A6947" s="269">
        <v>954</v>
      </c>
      <c r="B6947" s="270" t="s">
        <v>27438</v>
      </c>
      <c r="C6947" s="271" t="s">
        <v>12503</v>
      </c>
      <c r="D6947" s="272" t="s">
        <v>24808</v>
      </c>
      <c r="F6947" s="266"/>
      <c r="G6947" s="273">
        <v>954</v>
      </c>
      <c r="H6947" s="270" t="s">
        <v>27438</v>
      </c>
      <c r="I6947" s="271" t="s">
        <v>12503</v>
      </c>
      <c r="J6947" s="272" t="s">
        <v>24808</v>
      </c>
      <c r="K6947" s="272" t="s">
        <v>24808</v>
      </c>
    </row>
    <row r="6948" spans="1:11" ht="12.75" x14ac:dyDescent="0.2">
      <c r="A6948" s="269">
        <v>901</v>
      </c>
      <c r="B6948" s="270" t="s">
        <v>27439</v>
      </c>
      <c r="C6948" s="271" t="s">
        <v>12503</v>
      </c>
      <c r="D6948" s="272" t="s">
        <v>18069</v>
      </c>
      <c r="F6948" s="266"/>
      <c r="G6948" s="273">
        <v>901</v>
      </c>
      <c r="H6948" s="270" t="s">
        <v>27439</v>
      </c>
      <c r="I6948" s="271" t="s">
        <v>12503</v>
      </c>
      <c r="J6948" s="272" t="s">
        <v>18069</v>
      </c>
      <c r="K6948" s="272" t="s">
        <v>18069</v>
      </c>
    </row>
    <row r="6949" spans="1:11" ht="12.75" x14ac:dyDescent="0.2">
      <c r="A6949" s="269">
        <v>926</v>
      </c>
      <c r="B6949" s="270" t="s">
        <v>27440</v>
      </c>
      <c r="C6949" s="271" t="s">
        <v>12503</v>
      </c>
      <c r="D6949" s="272" t="s">
        <v>14220</v>
      </c>
      <c r="F6949" s="266"/>
      <c r="G6949" s="273">
        <v>926</v>
      </c>
      <c r="H6949" s="270" t="s">
        <v>27440</v>
      </c>
      <c r="I6949" s="271" t="s">
        <v>12503</v>
      </c>
      <c r="J6949" s="272" t="s">
        <v>14220</v>
      </c>
      <c r="K6949" s="272" t="s">
        <v>14220</v>
      </c>
    </row>
    <row r="6950" spans="1:11" ht="12.75" x14ac:dyDescent="0.2">
      <c r="A6950" s="269">
        <v>912</v>
      </c>
      <c r="B6950" s="270" t="s">
        <v>27441</v>
      </c>
      <c r="C6950" s="271" t="s">
        <v>12503</v>
      </c>
      <c r="D6950" s="272" t="s">
        <v>27442</v>
      </c>
      <c r="F6950" s="266"/>
      <c r="G6950" s="273">
        <v>912</v>
      </c>
      <c r="H6950" s="270" t="s">
        <v>27441</v>
      </c>
      <c r="I6950" s="271" t="s">
        <v>12503</v>
      </c>
      <c r="J6950" s="272" t="s">
        <v>27442</v>
      </c>
      <c r="K6950" s="272" t="s">
        <v>27442</v>
      </c>
    </row>
    <row r="6951" spans="1:11" ht="12.75" x14ac:dyDescent="0.2">
      <c r="A6951" s="269">
        <v>955</v>
      </c>
      <c r="B6951" s="270" t="s">
        <v>27443</v>
      </c>
      <c r="C6951" s="271" t="s">
        <v>12503</v>
      </c>
      <c r="D6951" s="272" t="s">
        <v>22900</v>
      </c>
      <c r="F6951" s="266"/>
      <c r="G6951" s="273">
        <v>955</v>
      </c>
      <c r="H6951" s="270" t="s">
        <v>27443</v>
      </c>
      <c r="I6951" s="271" t="s">
        <v>12503</v>
      </c>
      <c r="J6951" s="272" t="s">
        <v>22900</v>
      </c>
      <c r="K6951" s="272" t="s">
        <v>22900</v>
      </c>
    </row>
    <row r="6952" spans="1:11" ht="12.75" x14ac:dyDescent="0.2">
      <c r="A6952" s="269">
        <v>946</v>
      </c>
      <c r="B6952" s="270" t="s">
        <v>27444</v>
      </c>
      <c r="C6952" s="271" t="s">
        <v>12503</v>
      </c>
      <c r="D6952" s="272" t="s">
        <v>19846</v>
      </c>
      <c r="F6952" s="266"/>
      <c r="G6952" s="273">
        <v>946</v>
      </c>
      <c r="H6952" s="270" t="s">
        <v>27444</v>
      </c>
      <c r="I6952" s="271" t="s">
        <v>12503</v>
      </c>
      <c r="J6952" s="272" t="s">
        <v>19846</v>
      </c>
      <c r="K6952" s="272" t="s">
        <v>19846</v>
      </c>
    </row>
    <row r="6953" spans="1:11" ht="12.75" x14ac:dyDescent="0.2">
      <c r="A6953" s="269">
        <v>953</v>
      </c>
      <c r="B6953" s="270" t="s">
        <v>27445</v>
      </c>
      <c r="C6953" s="271" t="s">
        <v>12503</v>
      </c>
      <c r="D6953" s="272" t="s">
        <v>27446</v>
      </c>
      <c r="F6953" s="266"/>
      <c r="G6953" s="273">
        <v>953</v>
      </c>
      <c r="H6953" s="270" t="s">
        <v>27445</v>
      </c>
      <c r="I6953" s="271" t="s">
        <v>12503</v>
      </c>
      <c r="J6953" s="272" t="s">
        <v>27446</v>
      </c>
      <c r="K6953" s="272" t="s">
        <v>27446</v>
      </c>
    </row>
    <row r="6954" spans="1:11" ht="12.75" x14ac:dyDescent="0.2">
      <c r="A6954" s="269">
        <v>902</v>
      </c>
      <c r="B6954" s="270" t="s">
        <v>27447</v>
      </c>
      <c r="C6954" s="271" t="s">
        <v>12503</v>
      </c>
      <c r="D6954" s="272" t="s">
        <v>19457</v>
      </c>
      <c r="F6954" s="266"/>
      <c r="G6954" s="273">
        <v>902</v>
      </c>
      <c r="H6954" s="270" t="s">
        <v>27447</v>
      </c>
      <c r="I6954" s="271" t="s">
        <v>12503</v>
      </c>
      <c r="J6954" s="272" t="s">
        <v>19457</v>
      </c>
      <c r="K6954" s="272" t="s">
        <v>19457</v>
      </c>
    </row>
    <row r="6955" spans="1:11" ht="12.75" x14ac:dyDescent="0.2">
      <c r="A6955" s="269">
        <v>927</v>
      </c>
      <c r="B6955" s="270" t="s">
        <v>27448</v>
      </c>
      <c r="C6955" s="271" t="s">
        <v>12503</v>
      </c>
      <c r="D6955" s="272" t="s">
        <v>14501</v>
      </c>
      <c r="F6955" s="266"/>
      <c r="G6955" s="273">
        <v>927</v>
      </c>
      <c r="H6955" s="270" t="s">
        <v>27448</v>
      </c>
      <c r="I6955" s="271" t="s">
        <v>12503</v>
      </c>
      <c r="J6955" s="272" t="s">
        <v>14501</v>
      </c>
      <c r="K6955" s="272" t="s">
        <v>14501</v>
      </c>
    </row>
    <row r="6956" spans="1:11" ht="12.75" x14ac:dyDescent="0.2">
      <c r="A6956" s="269">
        <v>913</v>
      </c>
      <c r="B6956" s="270" t="s">
        <v>27449</v>
      </c>
      <c r="C6956" s="271" t="s">
        <v>12503</v>
      </c>
      <c r="D6956" s="272" t="s">
        <v>27450</v>
      </c>
      <c r="F6956" s="266"/>
      <c r="G6956" s="273">
        <v>913</v>
      </c>
      <c r="H6956" s="270" t="s">
        <v>27449</v>
      </c>
      <c r="I6956" s="271" t="s">
        <v>12503</v>
      </c>
      <c r="J6956" s="272" t="s">
        <v>27450</v>
      </c>
      <c r="K6956" s="272" t="s">
        <v>27450</v>
      </c>
    </row>
    <row r="6957" spans="1:11" ht="12.75" x14ac:dyDescent="0.2">
      <c r="A6957" s="269">
        <v>903</v>
      </c>
      <c r="B6957" s="270" t="s">
        <v>27451</v>
      </c>
      <c r="C6957" s="271" t="s">
        <v>12503</v>
      </c>
      <c r="D6957" s="272" t="s">
        <v>16846</v>
      </c>
      <c r="F6957" s="266"/>
      <c r="G6957" s="273">
        <v>903</v>
      </c>
      <c r="H6957" s="270" t="s">
        <v>27451</v>
      </c>
      <c r="I6957" s="271" t="s">
        <v>12503</v>
      </c>
      <c r="J6957" s="272" t="s">
        <v>16846</v>
      </c>
      <c r="K6957" s="272" t="s">
        <v>16846</v>
      </c>
    </row>
    <row r="6958" spans="1:11" ht="12.75" x14ac:dyDescent="0.2">
      <c r="A6958" s="269">
        <v>945</v>
      </c>
      <c r="B6958" s="270" t="s">
        <v>27452</v>
      </c>
      <c r="C6958" s="271" t="s">
        <v>12503</v>
      </c>
      <c r="D6958" s="272" t="s">
        <v>27453</v>
      </c>
      <c r="F6958" s="266"/>
      <c r="G6958" s="273">
        <v>945</v>
      </c>
      <c r="H6958" s="270" t="s">
        <v>27452</v>
      </c>
      <c r="I6958" s="271" t="s">
        <v>12503</v>
      </c>
      <c r="J6958" s="272" t="s">
        <v>27453</v>
      </c>
      <c r="K6958" s="272" t="s">
        <v>27453</v>
      </c>
    </row>
    <row r="6959" spans="1:11" ht="12.75" x14ac:dyDescent="0.2">
      <c r="A6959" s="269">
        <v>914</v>
      </c>
      <c r="B6959" s="270" t="s">
        <v>27454</v>
      </c>
      <c r="C6959" s="271" t="s">
        <v>12503</v>
      </c>
      <c r="D6959" s="272" t="s">
        <v>27455</v>
      </c>
      <c r="F6959" s="266"/>
      <c r="G6959" s="273">
        <v>914</v>
      </c>
      <c r="H6959" s="270" t="s">
        <v>27454</v>
      </c>
      <c r="I6959" s="271" t="s">
        <v>12503</v>
      </c>
      <c r="J6959" s="272" t="s">
        <v>27455</v>
      </c>
      <c r="K6959" s="272" t="s">
        <v>27455</v>
      </c>
    </row>
    <row r="6960" spans="1:11" ht="25.5" x14ac:dyDescent="0.2">
      <c r="A6960" s="269">
        <v>993</v>
      </c>
      <c r="B6960" s="270" t="s">
        <v>27456</v>
      </c>
      <c r="C6960" s="271" t="s">
        <v>12503</v>
      </c>
      <c r="D6960" s="272" t="s">
        <v>11833</v>
      </c>
      <c r="F6960" s="266"/>
      <c r="G6960" s="273">
        <v>993</v>
      </c>
      <c r="H6960" s="270" t="s">
        <v>27456</v>
      </c>
      <c r="I6960" s="271" t="s">
        <v>12503</v>
      </c>
      <c r="J6960" s="272" t="s">
        <v>11833</v>
      </c>
      <c r="K6960" s="272" t="s">
        <v>11833</v>
      </c>
    </row>
    <row r="6961" spans="1:11" ht="25.5" x14ac:dyDescent="0.2">
      <c r="A6961" s="269">
        <v>1020</v>
      </c>
      <c r="B6961" s="270" t="s">
        <v>27457</v>
      </c>
      <c r="C6961" s="271" t="s">
        <v>12503</v>
      </c>
      <c r="D6961" s="272" t="s">
        <v>7230</v>
      </c>
      <c r="F6961" s="266"/>
      <c r="G6961" s="273">
        <v>1020</v>
      </c>
      <c r="H6961" s="270" t="s">
        <v>27457</v>
      </c>
      <c r="I6961" s="271" t="s">
        <v>12503</v>
      </c>
      <c r="J6961" s="272" t="s">
        <v>7230</v>
      </c>
      <c r="K6961" s="272" t="s">
        <v>7230</v>
      </c>
    </row>
    <row r="6962" spans="1:11" ht="25.5" x14ac:dyDescent="0.2">
      <c r="A6962" s="269">
        <v>1017</v>
      </c>
      <c r="B6962" s="270" t="s">
        <v>27458</v>
      </c>
      <c r="C6962" s="271" t="s">
        <v>12503</v>
      </c>
      <c r="D6962" s="272" t="s">
        <v>14597</v>
      </c>
      <c r="F6962" s="266"/>
      <c r="G6962" s="273">
        <v>1017</v>
      </c>
      <c r="H6962" s="270" t="s">
        <v>27458</v>
      </c>
      <c r="I6962" s="271" t="s">
        <v>12503</v>
      </c>
      <c r="J6962" s="272" t="s">
        <v>14597</v>
      </c>
      <c r="K6962" s="272" t="s">
        <v>14597</v>
      </c>
    </row>
    <row r="6963" spans="1:11" ht="25.5" x14ac:dyDescent="0.2">
      <c r="A6963" s="269">
        <v>999</v>
      </c>
      <c r="B6963" s="270" t="s">
        <v>27459</v>
      </c>
      <c r="C6963" s="271" t="s">
        <v>12503</v>
      </c>
      <c r="D6963" s="272" t="s">
        <v>10041</v>
      </c>
      <c r="F6963" s="266"/>
      <c r="G6963" s="273">
        <v>999</v>
      </c>
      <c r="H6963" s="270" t="s">
        <v>27459</v>
      </c>
      <c r="I6963" s="271" t="s">
        <v>12503</v>
      </c>
      <c r="J6963" s="272" t="s">
        <v>10041</v>
      </c>
      <c r="K6963" s="272" t="s">
        <v>10041</v>
      </c>
    </row>
    <row r="6964" spans="1:11" ht="25.5" x14ac:dyDescent="0.2">
      <c r="A6964" s="269">
        <v>995</v>
      </c>
      <c r="B6964" s="270" t="s">
        <v>27460</v>
      </c>
      <c r="C6964" s="271" t="s">
        <v>12503</v>
      </c>
      <c r="D6964" s="272" t="s">
        <v>12510</v>
      </c>
      <c r="F6964" s="266"/>
      <c r="G6964" s="273">
        <v>995</v>
      </c>
      <c r="H6964" s="270" t="s">
        <v>27460</v>
      </c>
      <c r="I6964" s="271" t="s">
        <v>12503</v>
      </c>
      <c r="J6964" s="272" t="s">
        <v>12510</v>
      </c>
      <c r="K6964" s="272" t="s">
        <v>12510</v>
      </c>
    </row>
    <row r="6965" spans="1:11" ht="25.5" x14ac:dyDescent="0.2">
      <c r="A6965" s="269">
        <v>1000</v>
      </c>
      <c r="B6965" s="270" t="s">
        <v>27461</v>
      </c>
      <c r="C6965" s="271" t="s">
        <v>12503</v>
      </c>
      <c r="D6965" s="272" t="s">
        <v>14767</v>
      </c>
      <c r="F6965" s="266"/>
      <c r="G6965" s="273">
        <v>1000</v>
      </c>
      <c r="H6965" s="270" t="s">
        <v>27461</v>
      </c>
      <c r="I6965" s="271" t="s">
        <v>12503</v>
      </c>
      <c r="J6965" s="272" t="s">
        <v>14767</v>
      </c>
      <c r="K6965" s="272" t="s">
        <v>14767</v>
      </c>
    </row>
    <row r="6966" spans="1:11" ht="25.5" x14ac:dyDescent="0.2">
      <c r="A6966" s="269">
        <v>1022</v>
      </c>
      <c r="B6966" s="270" t="s">
        <v>27462</v>
      </c>
      <c r="C6966" s="271" t="s">
        <v>12503</v>
      </c>
      <c r="D6966" s="272" t="s">
        <v>12169</v>
      </c>
      <c r="F6966" s="266"/>
      <c r="G6966" s="273">
        <v>1022</v>
      </c>
      <c r="H6966" s="270" t="s">
        <v>27462</v>
      </c>
      <c r="I6966" s="271" t="s">
        <v>12503</v>
      </c>
      <c r="J6966" s="272" t="s">
        <v>12169</v>
      </c>
      <c r="K6966" s="272" t="s">
        <v>12169</v>
      </c>
    </row>
    <row r="6967" spans="1:11" ht="25.5" x14ac:dyDescent="0.2">
      <c r="A6967" s="269">
        <v>1015</v>
      </c>
      <c r="B6967" s="270" t="s">
        <v>27463</v>
      </c>
      <c r="C6967" s="271" t="s">
        <v>12503</v>
      </c>
      <c r="D6967" s="272" t="s">
        <v>14768</v>
      </c>
      <c r="F6967" s="266"/>
      <c r="G6967" s="273">
        <v>1015</v>
      </c>
      <c r="H6967" s="270" t="s">
        <v>27463</v>
      </c>
      <c r="I6967" s="271" t="s">
        <v>12503</v>
      </c>
      <c r="J6967" s="272" t="s">
        <v>14768</v>
      </c>
      <c r="K6967" s="272" t="s">
        <v>14768</v>
      </c>
    </row>
    <row r="6968" spans="1:11" ht="25.5" x14ac:dyDescent="0.2">
      <c r="A6968" s="269">
        <v>996</v>
      </c>
      <c r="B6968" s="270" t="s">
        <v>27464</v>
      </c>
      <c r="C6968" s="271" t="s">
        <v>12503</v>
      </c>
      <c r="D6968" s="272" t="s">
        <v>12911</v>
      </c>
      <c r="F6968" s="266"/>
      <c r="G6968" s="273">
        <v>996</v>
      </c>
      <c r="H6968" s="270" t="s">
        <v>27464</v>
      </c>
      <c r="I6968" s="271" t="s">
        <v>12503</v>
      </c>
      <c r="J6968" s="272" t="s">
        <v>12911</v>
      </c>
      <c r="K6968" s="272" t="s">
        <v>12911</v>
      </c>
    </row>
    <row r="6969" spans="1:11" ht="25.5" x14ac:dyDescent="0.2">
      <c r="A6969" s="269">
        <v>1001</v>
      </c>
      <c r="B6969" s="270" t="s">
        <v>27465</v>
      </c>
      <c r="C6969" s="271" t="s">
        <v>12503</v>
      </c>
      <c r="D6969" s="272" t="s">
        <v>14769</v>
      </c>
      <c r="F6969" s="266"/>
      <c r="G6969" s="273">
        <v>1001</v>
      </c>
      <c r="H6969" s="270" t="s">
        <v>27465</v>
      </c>
      <c r="I6969" s="271" t="s">
        <v>12503</v>
      </c>
      <c r="J6969" s="272" t="s">
        <v>14769</v>
      </c>
      <c r="K6969" s="272" t="s">
        <v>14769</v>
      </c>
    </row>
    <row r="6970" spans="1:11" ht="25.5" x14ac:dyDescent="0.2">
      <c r="A6970" s="269">
        <v>1019</v>
      </c>
      <c r="B6970" s="270" t="s">
        <v>27466</v>
      </c>
      <c r="C6970" s="271" t="s">
        <v>12503</v>
      </c>
      <c r="D6970" s="272" t="s">
        <v>13948</v>
      </c>
      <c r="F6970" s="266"/>
      <c r="G6970" s="273">
        <v>1019</v>
      </c>
      <c r="H6970" s="270" t="s">
        <v>27466</v>
      </c>
      <c r="I6970" s="271" t="s">
        <v>12503</v>
      </c>
      <c r="J6970" s="272" t="s">
        <v>13948</v>
      </c>
      <c r="K6970" s="272" t="s">
        <v>13948</v>
      </c>
    </row>
    <row r="6971" spans="1:11" ht="25.5" x14ac:dyDescent="0.2">
      <c r="A6971" s="269">
        <v>1021</v>
      </c>
      <c r="B6971" s="270" t="s">
        <v>27467</v>
      </c>
      <c r="C6971" s="271" t="s">
        <v>12503</v>
      </c>
      <c r="D6971" s="272" t="s">
        <v>5433</v>
      </c>
      <c r="F6971" s="266"/>
      <c r="G6971" s="273">
        <v>1021</v>
      </c>
      <c r="H6971" s="270" t="s">
        <v>27467</v>
      </c>
      <c r="I6971" s="271" t="s">
        <v>12503</v>
      </c>
      <c r="J6971" s="272" t="s">
        <v>5433</v>
      </c>
      <c r="K6971" s="272" t="s">
        <v>5433</v>
      </c>
    </row>
    <row r="6972" spans="1:11" ht="25.5" x14ac:dyDescent="0.2">
      <c r="A6972" s="269">
        <v>39249</v>
      </c>
      <c r="B6972" s="270" t="s">
        <v>27468</v>
      </c>
      <c r="C6972" s="271" t="s">
        <v>12503</v>
      </c>
      <c r="D6972" s="272" t="s">
        <v>14770</v>
      </c>
      <c r="F6972" s="266"/>
      <c r="G6972" s="273">
        <v>39249</v>
      </c>
      <c r="H6972" s="270" t="s">
        <v>27468</v>
      </c>
      <c r="I6972" s="271" t="s">
        <v>12503</v>
      </c>
      <c r="J6972" s="272" t="s">
        <v>14770</v>
      </c>
      <c r="K6972" s="272" t="s">
        <v>14770</v>
      </c>
    </row>
    <row r="6973" spans="1:11" ht="25.5" x14ac:dyDescent="0.2">
      <c r="A6973" s="269">
        <v>1018</v>
      </c>
      <c r="B6973" s="270" t="s">
        <v>27469</v>
      </c>
      <c r="C6973" s="271" t="s">
        <v>12503</v>
      </c>
      <c r="D6973" s="272" t="s">
        <v>14771</v>
      </c>
      <c r="F6973" s="266"/>
      <c r="G6973" s="273">
        <v>1018</v>
      </c>
      <c r="H6973" s="270" t="s">
        <v>27469</v>
      </c>
      <c r="I6973" s="271" t="s">
        <v>12503</v>
      </c>
      <c r="J6973" s="272" t="s">
        <v>14771</v>
      </c>
      <c r="K6973" s="272" t="s">
        <v>14771</v>
      </c>
    </row>
    <row r="6974" spans="1:11" ht="25.5" x14ac:dyDescent="0.2">
      <c r="A6974" s="269">
        <v>39250</v>
      </c>
      <c r="B6974" s="270" t="s">
        <v>27470</v>
      </c>
      <c r="C6974" s="271" t="s">
        <v>12503</v>
      </c>
      <c r="D6974" s="272" t="s">
        <v>14772</v>
      </c>
      <c r="F6974" s="266"/>
      <c r="G6974" s="273">
        <v>39250</v>
      </c>
      <c r="H6974" s="270" t="s">
        <v>27470</v>
      </c>
      <c r="I6974" s="271" t="s">
        <v>12503</v>
      </c>
      <c r="J6974" s="272" t="s">
        <v>14772</v>
      </c>
      <c r="K6974" s="272" t="s">
        <v>14772</v>
      </c>
    </row>
    <row r="6975" spans="1:11" ht="25.5" x14ac:dyDescent="0.2">
      <c r="A6975" s="269">
        <v>994</v>
      </c>
      <c r="B6975" s="270" t="s">
        <v>27471</v>
      </c>
      <c r="C6975" s="271" t="s">
        <v>12503</v>
      </c>
      <c r="D6975" s="272" t="s">
        <v>10499</v>
      </c>
      <c r="F6975" s="266"/>
      <c r="G6975" s="273">
        <v>994</v>
      </c>
      <c r="H6975" s="270" t="s">
        <v>27471</v>
      </c>
      <c r="I6975" s="271" t="s">
        <v>12503</v>
      </c>
      <c r="J6975" s="272" t="s">
        <v>10499</v>
      </c>
      <c r="K6975" s="272" t="s">
        <v>10499</v>
      </c>
    </row>
    <row r="6976" spans="1:11" ht="25.5" x14ac:dyDescent="0.2">
      <c r="A6976" s="269">
        <v>977</v>
      </c>
      <c r="B6976" s="270" t="s">
        <v>27472</v>
      </c>
      <c r="C6976" s="271" t="s">
        <v>12503</v>
      </c>
      <c r="D6976" s="272" t="s">
        <v>4450</v>
      </c>
      <c r="F6976" s="266"/>
      <c r="G6976" s="273">
        <v>977</v>
      </c>
      <c r="H6976" s="270" t="s">
        <v>27472</v>
      </c>
      <c r="I6976" s="271" t="s">
        <v>12503</v>
      </c>
      <c r="J6976" s="272" t="s">
        <v>4450</v>
      </c>
      <c r="K6976" s="272" t="s">
        <v>4450</v>
      </c>
    </row>
    <row r="6977" spans="1:11" ht="25.5" x14ac:dyDescent="0.2">
      <c r="A6977" s="269">
        <v>998</v>
      </c>
      <c r="B6977" s="270" t="s">
        <v>27473</v>
      </c>
      <c r="C6977" s="271" t="s">
        <v>12503</v>
      </c>
      <c r="D6977" s="272" t="s">
        <v>14773</v>
      </c>
      <c r="F6977" s="266"/>
      <c r="G6977" s="273">
        <v>998</v>
      </c>
      <c r="H6977" s="270" t="s">
        <v>27473</v>
      </c>
      <c r="I6977" s="271" t="s">
        <v>12503</v>
      </c>
      <c r="J6977" s="272" t="s">
        <v>14773</v>
      </c>
      <c r="K6977" s="272" t="s">
        <v>14773</v>
      </c>
    </row>
    <row r="6978" spans="1:11" ht="25.5" x14ac:dyDescent="0.2">
      <c r="A6978" s="269">
        <v>39251</v>
      </c>
      <c r="B6978" s="270" t="s">
        <v>27474</v>
      </c>
      <c r="C6978" s="271" t="s">
        <v>12503</v>
      </c>
      <c r="D6978" s="272" t="s">
        <v>4882</v>
      </c>
      <c r="F6978" s="266"/>
      <c r="G6978" s="273">
        <v>39251</v>
      </c>
      <c r="H6978" s="270" t="s">
        <v>27474</v>
      </c>
      <c r="I6978" s="271" t="s">
        <v>12503</v>
      </c>
      <c r="J6978" s="272" t="s">
        <v>4882</v>
      </c>
      <c r="K6978" s="272" t="s">
        <v>4882</v>
      </c>
    </row>
    <row r="6979" spans="1:11" ht="25.5" x14ac:dyDescent="0.2">
      <c r="A6979" s="269">
        <v>1011</v>
      </c>
      <c r="B6979" s="270" t="s">
        <v>27475</v>
      </c>
      <c r="C6979" s="271" t="s">
        <v>12503</v>
      </c>
      <c r="D6979" s="272" t="s">
        <v>11702</v>
      </c>
      <c r="F6979" s="266"/>
      <c r="G6979" s="273">
        <v>1011</v>
      </c>
      <c r="H6979" s="270" t="s">
        <v>27475</v>
      </c>
      <c r="I6979" s="271" t="s">
        <v>12503</v>
      </c>
      <c r="J6979" s="272" t="s">
        <v>11702</v>
      </c>
      <c r="K6979" s="272" t="s">
        <v>11702</v>
      </c>
    </row>
    <row r="6980" spans="1:11" ht="25.5" x14ac:dyDescent="0.2">
      <c r="A6980" s="269">
        <v>39252</v>
      </c>
      <c r="B6980" s="270" t="s">
        <v>27476</v>
      </c>
      <c r="C6980" s="271" t="s">
        <v>12503</v>
      </c>
      <c r="D6980" s="272" t="s">
        <v>5435</v>
      </c>
      <c r="F6980" s="266"/>
      <c r="G6980" s="273">
        <v>39252</v>
      </c>
      <c r="H6980" s="270" t="s">
        <v>27476</v>
      </c>
      <c r="I6980" s="271" t="s">
        <v>12503</v>
      </c>
      <c r="J6980" s="272" t="s">
        <v>5435</v>
      </c>
      <c r="K6980" s="272" t="s">
        <v>5435</v>
      </c>
    </row>
    <row r="6981" spans="1:11" ht="25.5" x14ac:dyDescent="0.2">
      <c r="A6981" s="269">
        <v>1013</v>
      </c>
      <c r="B6981" s="270" t="s">
        <v>27477</v>
      </c>
      <c r="C6981" s="271" t="s">
        <v>12503</v>
      </c>
      <c r="D6981" s="272" t="s">
        <v>5231</v>
      </c>
      <c r="F6981" s="266"/>
      <c r="G6981" s="273">
        <v>1013</v>
      </c>
      <c r="H6981" s="270" t="s">
        <v>27477</v>
      </c>
      <c r="I6981" s="271" t="s">
        <v>12503</v>
      </c>
      <c r="J6981" s="272" t="s">
        <v>5231</v>
      </c>
      <c r="K6981" s="272" t="s">
        <v>5231</v>
      </c>
    </row>
    <row r="6982" spans="1:11" ht="25.5" x14ac:dyDescent="0.2">
      <c r="A6982" s="269">
        <v>980</v>
      </c>
      <c r="B6982" s="270" t="s">
        <v>27478</v>
      </c>
      <c r="C6982" s="271" t="s">
        <v>12503</v>
      </c>
      <c r="D6982" s="272" t="s">
        <v>10349</v>
      </c>
      <c r="F6982" s="266"/>
      <c r="G6982" s="273">
        <v>980</v>
      </c>
      <c r="H6982" s="270" t="s">
        <v>27478</v>
      </c>
      <c r="I6982" s="271" t="s">
        <v>12503</v>
      </c>
      <c r="J6982" s="272" t="s">
        <v>10349</v>
      </c>
      <c r="K6982" s="272" t="s">
        <v>10349</v>
      </c>
    </row>
    <row r="6983" spans="1:11" ht="25.5" x14ac:dyDescent="0.2">
      <c r="A6983" s="269">
        <v>39237</v>
      </c>
      <c r="B6983" s="270" t="s">
        <v>27479</v>
      </c>
      <c r="C6983" s="271" t="s">
        <v>12503</v>
      </c>
      <c r="D6983" s="272" t="s">
        <v>9127</v>
      </c>
      <c r="F6983" s="266"/>
      <c r="G6983" s="273">
        <v>39237</v>
      </c>
      <c r="H6983" s="270" t="s">
        <v>27479</v>
      </c>
      <c r="I6983" s="271" t="s">
        <v>12503</v>
      </c>
      <c r="J6983" s="272" t="s">
        <v>9127</v>
      </c>
      <c r="K6983" s="272" t="s">
        <v>9127</v>
      </c>
    </row>
    <row r="6984" spans="1:11" ht="25.5" x14ac:dyDescent="0.2">
      <c r="A6984" s="269">
        <v>39238</v>
      </c>
      <c r="B6984" s="270" t="s">
        <v>27480</v>
      </c>
      <c r="C6984" s="271" t="s">
        <v>12503</v>
      </c>
      <c r="D6984" s="272" t="s">
        <v>14774</v>
      </c>
      <c r="F6984" s="266"/>
      <c r="G6984" s="273">
        <v>39238</v>
      </c>
      <c r="H6984" s="270" t="s">
        <v>27480</v>
      </c>
      <c r="I6984" s="271" t="s">
        <v>12503</v>
      </c>
      <c r="J6984" s="272" t="s">
        <v>14774</v>
      </c>
      <c r="K6984" s="272" t="s">
        <v>14774</v>
      </c>
    </row>
    <row r="6985" spans="1:11" ht="25.5" x14ac:dyDescent="0.2">
      <c r="A6985" s="269">
        <v>979</v>
      </c>
      <c r="B6985" s="270" t="s">
        <v>27481</v>
      </c>
      <c r="C6985" s="271" t="s">
        <v>12503</v>
      </c>
      <c r="D6985" s="272" t="s">
        <v>10769</v>
      </c>
      <c r="F6985" s="266"/>
      <c r="G6985" s="273">
        <v>979</v>
      </c>
      <c r="H6985" s="270" t="s">
        <v>27481</v>
      </c>
      <c r="I6985" s="271" t="s">
        <v>12503</v>
      </c>
      <c r="J6985" s="272" t="s">
        <v>10769</v>
      </c>
      <c r="K6985" s="272" t="s">
        <v>10769</v>
      </c>
    </row>
    <row r="6986" spans="1:11" ht="25.5" x14ac:dyDescent="0.2">
      <c r="A6986" s="269">
        <v>39239</v>
      </c>
      <c r="B6986" s="270" t="s">
        <v>27482</v>
      </c>
      <c r="C6986" s="271" t="s">
        <v>12503</v>
      </c>
      <c r="D6986" s="272" t="s">
        <v>14775</v>
      </c>
      <c r="F6986" s="266"/>
      <c r="G6986" s="273">
        <v>39239</v>
      </c>
      <c r="H6986" s="270" t="s">
        <v>27482</v>
      </c>
      <c r="I6986" s="271" t="s">
        <v>12503</v>
      </c>
      <c r="J6986" s="272" t="s">
        <v>14775</v>
      </c>
      <c r="K6986" s="272" t="s">
        <v>14775</v>
      </c>
    </row>
    <row r="6987" spans="1:11" ht="25.5" x14ac:dyDescent="0.2">
      <c r="A6987" s="269">
        <v>1014</v>
      </c>
      <c r="B6987" s="270" t="s">
        <v>27483</v>
      </c>
      <c r="C6987" s="271" t="s">
        <v>12503</v>
      </c>
      <c r="D6987" s="272" t="s">
        <v>4409</v>
      </c>
      <c r="F6987" s="266"/>
      <c r="G6987" s="273">
        <v>1014</v>
      </c>
      <c r="H6987" s="270" t="s">
        <v>27483</v>
      </c>
      <c r="I6987" s="271" t="s">
        <v>12503</v>
      </c>
      <c r="J6987" s="272" t="s">
        <v>4409</v>
      </c>
      <c r="K6987" s="272" t="s">
        <v>4409</v>
      </c>
    </row>
    <row r="6988" spans="1:11" ht="25.5" x14ac:dyDescent="0.2">
      <c r="A6988" s="269">
        <v>39240</v>
      </c>
      <c r="B6988" s="270" t="s">
        <v>27484</v>
      </c>
      <c r="C6988" s="271" t="s">
        <v>12503</v>
      </c>
      <c r="D6988" s="272" t="s">
        <v>14776</v>
      </c>
      <c r="F6988" s="266"/>
      <c r="G6988" s="273">
        <v>39240</v>
      </c>
      <c r="H6988" s="270" t="s">
        <v>27484</v>
      </c>
      <c r="I6988" s="271" t="s">
        <v>12503</v>
      </c>
      <c r="J6988" s="272" t="s">
        <v>14776</v>
      </c>
      <c r="K6988" s="272" t="s">
        <v>14776</v>
      </c>
    </row>
    <row r="6989" spans="1:11" ht="25.5" x14ac:dyDescent="0.2">
      <c r="A6989" s="269">
        <v>39232</v>
      </c>
      <c r="B6989" s="270" t="s">
        <v>27485</v>
      </c>
      <c r="C6989" s="271" t="s">
        <v>12503</v>
      </c>
      <c r="D6989" s="272" t="s">
        <v>6821</v>
      </c>
      <c r="F6989" s="266"/>
      <c r="G6989" s="273">
        <v>39232</v>
      </c>
      <c r="H6989" s="270" t="s">
        <v>27485</v>
      </c>
      <c r="I6989" s="271" t="s">
        <v>12503</v>
      </c>
      <c r="J6989" s="272" t="s">
        <v>6821</v>
      </c>
      <c r="K6989" s="272" t="s">
        <v>6821</v>
      </c>
    </row>
    <row r="6990" spans="1:11" ht="25.5" x14ac:dyDescent="0.2">
      <c r="A6990" s="269">
        <v>39233</v>
      </c>
      <c r="B6990" s="270" t="s">
        <v>27486</v>
      </c>
      <c r="C6990" s="271" t="s">
        <v>12503</v>
      </c>
      <c r="D6990" s="272" t="s">
        <v>13745</v>
      </c>
      <c r="F6990" s="266"/>
      <c r="G6990" s="273">
        <v>39233</v>
      </c>
      <c r="H6990" s="270" t="s">
        <v>27486</v>
      </c>
      <c r="I6990" s="271" t="s">
        <v>12503</v>
      </c>
      <c r="J6990" s="272" t="s">
        <v>13745</v>
      </c>
      <c r="K6990" s="272" t="s">
        <v>13745</v>
      </c>
    </row>
    <row r="6991" spans="1:11" ht="25.5" x14ac:dyDescent="0.2">
      <c r="A6991" s="269">
        <v>981</v>
      </c>
      <c r="B6991" s="270" t="s">
        <v>27487</v>
      </c>
      <c r="C6991" s="271" t="s">
        <v>12503</v>
      </c>
      <c r="D6991" s="272" t="s">
        <v>5423</v>
      </c>
      <c r="F6991" s="266"/>
      <c r="G6991" s="273">
        <v>981</v>
      </c>
      <c r="H6991" s="270" t="s">
        <v>27487</v>
      </c>
      <c r="I6991" s="271" t="s">
        <v>12503</v>
      </c>
      <c r="J6991" s="272" t="s">
        <v>5423</v>
      </c>
      <c r="K6991" s="272" t="s">
        <v>5423</v>
      </c>
    </row>
    <row r="6992" spans="1:11" ht="25.5" x14ac:dyDescent="0.2">
      <c r="A6992" s="269">
        <v>39234</v>
      </c>
      <c r="B6992" s="270" t="s">
        <v>27488</v>
      </c>
      <c r="C6992" s="271" t="s">
        <v>12503</v>
      </c>
      <c r="D6992" s="272" t="s">
        <v>12972</v>
      </c>
      <c r="F6992" s="266"/>
      <c r="G6992" s="273">
        <v>39234</v>
      </c>
      <c r="H6992" s="270" t="s">
        <v>27488</v>
      </c>
      <c r="I6992" s="271" t="s">
        <v>12503</v>
      </c>
      <c r="J6992" s="272" t="s">
        <v>12972</v>
      </c>
      <c r="K6992" s="272" t="s">
        <v>12972</v>
      </c>
    </row>
    <row r="6993" spans="1:11" ht="25.5" x14ac:dyDescent="0.2">
      <c r="A6993" s="269">
        <v>982</v>
      </c>
      <c r="B6993" s="270" t="s">
        <v>27489</v>
      </c>
      <c r="C6993" s="271" t="s">
        <v>12503</v>
      </c>
      <c r="D6993" s="272" t="s">
        <v>12715</v>
      </c>
      <c r="F6993" s="266"/>
      <c r="G6993" s="273">
        <v>982</v>
      </c>
      <c r="H6993" s="270" t="s">
        <v>27489</v>
      </c>
      <c r="I6993" s="271" t="s">
        <v>12503</v>
      </c>
      <c r="J6993" s="272" t="s">
        <v>12715</v>
      </c>
      <c r="K6993" s="272" t="s">
        <v>12715</v>
      </c>
    </row>
    <row r="6994" spans="1:11" ht="25.5" x14ac:dyDescent="0.2">
      <c r="A6994" s="269">
        <v>39235</v>
      </c>
      <c r="B6994" s="270" t="s">
        <v>27490</v>
      </c>
      <c r="C6994" s="271" t="s">
        <v>12503</v>
      </c>
      <c r="D6994" s="272" t="s">
        <v>13994</v>
      </c>
      <c r="F6994" s="266"/>
      <c r="G6994" s="273">
        <v>39235</v>
      </c>
      <c r="H6994" s="270" t="s">
        <v>27490</v>
      </c>
      <c r="I6994" s="271" t="s">
        <v>12503</v>
      </c>
      <c r="J6994" s="272" t="s">
        <v>13994</v>
      </c>
      <c r="K6994" s="272" t="s">
        <v>13994</v>
      </c>
    </row>
    <row r="6995" spans="1:11" ht="25.5" x14ac:dyDescent="0.2">
      <c r="A6995" s="269">
        <v>39236</v>
      </c>
      <c r="B6995" s="270" t="s">
        <v>27491</v>
      </c>
      <c r="C6995" s="271" t="s">
        <v>12503</v>
      </c>
      <c r="D6995" s="272" t="s">
        <v>4269</v>
      </c>
      <c r="F6995" s="266"/>
      <c r="G6995" s="273">
        <v>39236</v>
      </c>
      <c r="H6995" s="270" t="s">
        <v>27491</v>
      </c>
      <c r="I6995" s="271" t="s">
        <v>12503</v>
      </c>
      <c r="J6995" s="272" t="s">
        <v>4269</v>
      </c>
      <c r="K6995" s="272" t="s">
        <v>4269</v>
      </c>
    </row>
    <row r="6996" spans="1:11" ht="25.5" x14ac:dyDescent="0.2">
      <c r="A6996" s="269">
        <v>876</v>
      </c>
      <c r="B6996" s="270" t="s">
        <v>27492</v>
      </c>
      <c r="C6996" s="271" t="s">
        <v>12503</v>
      </c>
      <c r="D6996" s="272" t="s">
        <v>14777</v>
      </c>
      <c r="F6996" s="266"/>
      <c r="G6996" s="273">
        <v>876</v>
      </c>
      <c r="H6996" s="270" t="s">
        <v>27492</v>
      </c>
      <c r="I6996" s="271" t="s">
        <v>12503</v>
      </c>
      <c r="J6996" s="272" t="s">
        <v>14777</v>
      </c>
      <c r="K6996" s="272" t="s">
        <v>14777</v>
      </c>
    </row>
    <row r="6997" spans="1:11" ht="25.5" x14ac:dyDescent="0.2">
      <c r="A6997" s="269">
        <v>877</v>
      </c>
      <c r="B6997" s="270" t="s">
        <v>27493</v>
      </c>
      <c r="C6997" s="271" t="s">
        <v>12503</v>
      </c>
      <c r="D6997" s="272" t="s">
        <v>14778</v>
      </c>
      <c r="F6997" s="266"/>
      <c r="G6997" s="273">
        <v>877</v>
      </c>
      <c r="H6997" s="270" t="s">
        <v>27493</v>
      </c>
      <c r="I6997" s="271" t="s">
        <v>12503</v>
      </c>
      <c r="J6997" s="272" t="s">
        <v>14778</v>
      </c>
      <c r="K6997" s="272" t="s">
        <v>14778</v>
      </c>
    </row>
    <row r="6998" spans="1:11" ht="25.5" x14ac:dyDescent="0.2">
      <c r="A6998" s="269">
        <v>882</v>
      </c>
      <c r="B6998" s="270" t="s">
        <v>27494</v>
      </c>
      <c r="C6998" s="271" t="s">
        <v>12503</v>
      </c>
      <c r="D6998" s="272" t="s">
        <v>14779</v>
      </c>
      <c r="F6998" s="266"/>
      <c r="G6998" s="273">
        <v>882</v>
      </c>
      <c r="H6998" s="270" t="s">
        <v>27494</v>
      </c>
      <c r="I6998" s="271" t="s">
        <v>12503</v>
      </c>
      <c r="J6998" s="272" t="s">
        <v>14779</v>
      </c>
      <c r="K6998" s="272" t="s">
        <v>14779</v>
      </c>
    </row>
    <row r="6999" spans="1:11" ht="25.5" x14ac:dyDescent="0.2">
      <c r="A6999" s="269">
        <v>878</v>
      </c>
      <c r="B6999" s="270" t="s">
        <v>27495</v>
      </c>
      <c r="C6999" s="271" t="s">
        <v>12503</v>
      </c>
      <c r="D6999" s="272" t="s">
        <v>13794</v>
      </c>
      <c r="F6999" s="266"/>
      <c r="G6999" s="273">
        <v>878</v>
      </c>
      <c r="H6999" s="270" t="s">
        <v>27495</v>
      </c>
      <c r="I6999" s="271" t="s">
        <v>12503</v>
      </c>
      <c r="J6999" s="272" t="s">
        <v>13794</v>
      </c>
      <c r="K6999" s="272" t="s">
        <v>13794</v>
      </c>
    </row>
    <row r="7000" spans="1:11" ht="25.5" x14ac:dyDescent="0.2">
      <c r="A7000" s="269">
        <v>879</v>
      </c>
      <c r="B7000" s="270" t="s">
        <v>27496</v>
      </c>
      <c r="C7000" s="271" t="s">
        <v>12503</v>
      </c>
      <c r="D7000" s="272" t="s">
        <v>14780</v>
      </c>
      <c r="F7000" s="266"/>
      <c r="G7000" s="273">
        <v>879</v>
      </c>
      <c r="H7000" s="270" t="s">
        <v>27496</v>
      </c>
      <c r="I7000" s="271" t="s">
        <v>12503</v>
      </c>
      <c r="J7000" s="272" t="s">
        <v>14780</v>
      </c>
      <c r="K7000" s="272" t="s">
        <v>14780</v>
      </c>
    </row>
    <row r="7001" spans="1:11" ht="25.5" x14ac:dyDescent="0.2">
      <c r="A7001" s="269">
        <v>880</v>
      </c>
      <c r="B7001" s="270" t="s">
        <v>27497</v>
      </c>
      <c r="C7001" s="271" t="s">
        <v>12503</v>
      </c>
      <c r="D7001" s="272" t="s">
        <v>13863</v>
      </c>
      <c r="F7001" s="266"/>
      <c r="G7001" s="273">
        <v>880</v>
      </c>
      <c r="H7001" s="270" t="s">
        <v>27497</v>
      </c>
      <c r="I7001" s="271" t="s">
        <v>12503</v>
      </c>
      <c r="J7001" s="272" t="s">
        <v>13863</v>
      </c>
      <c r="K7001" s="272" t="s">
        <v>13863</v>
      </c>
    </row>
    <row r="7002" spans="1:11" ht="25.5" x14ac:dyDescent="0.2">
      <c r="A7002" s="269">
        <v>873</v>
      </c>
      <c r="B7002" s="270" t="s">
        <v>27498</v>
      </c>
      <c r="C7002" s="271" t="s">
        <v>12503</v>
      </c>
      <c r="D7002" s="272" t="s">
        <v>4488</v>
      </c>
      <c r="F7002" s="266"/>
      <c r="G7002" s="273">
        <v>873</v>
      </c>
      <c r="H7002" s="270" t="s">
        <v>27498</v>
      </c>
      <c r="I7002" s="271" t="s">
        <v>12503</v>
      </c>
      <c r="J7002" s="272" t="s">
        <v>4488</v>
      </c>
      <c r="K7002" s="272" t="s">
        <v>4488</v>
      </c>
    </row>
    <row r="7003" spans="1:11" ht="25.5" x14ac:dyDescent="0.2">
      <c r="A7003" s="269">
        <v>881</v>
      </c>
      <c r="B7003" s="270" t="s">
        <v>27499</v>
      </c>
      <c r="C7003" s="271" t="s">
        <v>12503</v>
      </c>
      <c r="D7003" s="272" t="s">
        <v>14781</v>
      </c>
      <c r="F7003" s="266"/>
      <c r="G7003" s="273">
        <v>881</v>
      </c>
      <c r="H7003" s="270" t="s">
        <v>27499</v>
      </c>
      <c r="I7003" s="271" t="s">
        <v>12503</v>
      </c>
      <c r="J7003" s="272" t="s">
        <v>14781</v>
      </c>
      <c r="K7003" s="272" t="s">
        <v>14781</v>
      </c>
    </row>
    <row r="7004" spans="1:11" ht="25.5" x14ac:dyDescent="0.2">
      <c r="A7004" s="269">
        <v>874</v>
      </c>
      <c r="B7004" s="270" t="s">
        <v>27500</v>
      </c>
      <c r="C7004" s="271" t="s">
        <v>12503</v>
      </c>
      <c r="D7004" s="272" t="s">
        <v>14782</v>
      </c>
      <c r="F7004" s="266"/>
      <c r="G7004" s="273">
        <v>874</v>
      </c>
      <c r="H7004" s="270" t="s">
        <v>27500</v>
      </c>
      <c r="I7004" s="271" t="s">
        <v>12503</v>
      </c>
      <c r="J7004" s="272" t="s">
        <v>14782</v>
      </c>
      <c r="K7004" s="272" t="s">
        <v>14782</v>
      </c>
    </row>
    <row r="7005" spans="1:11" ht="25.5" x14ac:dyDescent="0.2">
      <c r="A7005" s="269">
        <v>875</v>
      </c>
      <c r="B7005" s="270" t="s">
        <v>27501</v>
      </c>
      <c r="C7005" s="271" t="s">
        <v>12503</v>
      </c>
      <c r="D7005" s="272" t="s">
        <v>14783</v>
      </c>
      <c r="F7005" s="266"/>
      <c r="G7005" s="273">
        <v>875</v>
      </c>
      <c r="H7005" s="270" t="s">
        <v>27501</v>
      </c>
      <c r="I7005" s="271" t="s">
        <v>12503</v>
      </c>
      <c r="J7005" s="272" t="s">
        <v>14783</v>
      </c>
      <c r="K7005" s="272" t="s">
        <v>14783</v>
      </c>
    </row>
    <row r="7006" spans="1:11" ht="25.5" x14ac:dyDescent="0.2">
      <c r="A7006" s="269">
        <v>983</v>
      </c>
      <c r="B7006" s="270" t="s">
        <v>27502</v>
      </c>
      <c r="C7006" s="271" t="s">
        <v>12503</v>
      </c>
      <c r="D7006" s="272" t="s">
        <v>4924</v>
      </c>
      <c r="F7006" s="266"/>
      <c r="G7006" s="273">
        <v>983</v>
      </c>
      <c r="H7006" s="270" t="s">
        <v>27502</v>
      </c>
      <c r="I7006" s="271" t="s">
        <v>12503</v>
      </c>
      <c r="J7006" s="272" t="s">
        <v>4924</v>
      </c>
      <c r="K7006" s="272" t="s">
        <v>4924</v>
      </c>
    </row>
    <row r="7007" spans="1:11" ht="25.5" x14ac:dyDescent="0.2">
      <c r="A7007" s="269">
        <v>985</v>
      </c>
      <c r="B7007" s="270" t="s">
        <v>27503</v>
      </c>
      <c r="C7007" s="271" t="s">
        <v>12503</v>
      </c>
      <c r="D7007" s="272" t="s">
        <v>7163</v>
      </c>
      <c r="F7007" s="266"/>
      <c r="G7007" s="273">
        <v>985</v>
      </c>
      <c r="H7007" s="270" t="s">
        <v>27503</v>
      </c>
      <c r="I7007" s="271" t="s">
        <v>12503</v>
      </c>
      <c r="J7007" s="272" t="s">
        <v>7163</v>
      </c>
      <c r="K7007" s="272" t="s">
        <v>7163</v>
      </c>
    </row>
    <row r="7008" spans="1:11" ht="25.5" x14ac:dyDescent="0.2">
      <c r="A7008" s="269">
        <v>990</v>
      </c>
      <c r="B7008" s="270" t="s">
        <v>27504</v>
      </c>
      <c r="C7008" s="271" t="s">
        <v>12503</v>
      </c>
      <c r="D7008" s="272" t="s">
        <v>12554</v>
      </c>
      <c r="F7008" s="266"/>
      <c r="G7008" s="273">
        <v>990</v>
      </c>
      <c r="H7008" s="270" t="s">
        <v>27504</v>
      </c>
      <c r="I7008" s="271" t="s">
        <v>12503</v>
      </c>
      <c r="J7008" s="272" t="s">
        <v>12554</v>
      </c>
      <c r="K7008" s="272" t="s">
        <v>12554</v>
      </c>
    </row>
    <row r="7009" spans="1:11" ht="25.5" x14ac:dyDescent="0.2">
      <c r="A7009" s="269">
        <v>39241</v>
      </c>
      <c r="B7009" s="270" t="s">
        <v>27505</v>
      </c>
      <c r="C7009" s="271" t="s">
        <v>12503</v>
      </c>
      <c r="D7009" s="272" t="s">
        <v>5326</v>
      </c>
      <c r="F7009" s="266"/>
      <c r="G7009" s="273">
        <v>39241</v>
      </c>
      <c r="H7009" s="270" t="s">
        <v>27505</v>
      </c>
      <c r="I7009" s="271" t="s">
        <v>12503</v>
      </c>
      <c r="J7009" s="272" t="s">
        <v>5326</v>
      </c>
      <c r="K7009" s="272" t="s">
        <v>5326</v>
      </c>
    </row>
    <row r="7010" spans="1:11" ht="25.5" x14ac:dyDescent="0.2">
      <c r="A7010" s="269">
        <v>1005</v>
      </c>
      <c r="B7010" s="270" t="s">
        <v>27506</v>
      </c>
      <c r="C7010" s="271" t="s">
        <v>12503</v>
      </c>
      <c r="D7010" s="272" t="s">
        <v>14377</v>
      </c>
      <c r="F7010" s="266"/>
      <c r="G7010" s="273">
        <v>1005</v>
      </c>
      <c r="H7010" s="270" t="s">
        <v>27506</v>
      </c>
      <c r="I7010" s="271" t="s">
        <v>12503</v>
      </c>
      <c r="J7010" s="272" t="s">
        <v>14377</v>
      </c>
      <c r="K7010" s="272" t="s">
        <v>14377</v>
      </c>
    </row>
    <row r="7011" spans="1:11" ht="25.5" x14ac:dyDescent="0.2">
      <c r="A7011" s="269">
        <v>984</v>
      </c>
      <c r="B7011" s="270" t="s">
        <v>27507</v>
      </c>
      <c r="C7011" s="271" t="s">
        <v>12503</v>
      </c>
      <c r="D7011" s="272" t="s">
        <v>10475</v>
      </c>
      <c r="F7011" s="266"/>
      <c r="G7011" s="273">
        <v>984</v>
      </c>
      <c r="H7011" s="270" t="s">
        <v>27507</v>
      </c>
      <c r="I7011" s="271" t="s">
        <v>12503</v>
      </c>
      <c r="J7011" s="272" t="s">
        <v>10475</v>
      </c>
      <c r="K7011" s="272" t="s">
        <v>10475</v>
      </c>
    </row>
    <row r="7012" spans="1:11" ht="25.5" x14ac:dyDescent="0.2">
      <c r="A7012" s="269">
        <v>991</v>
      </c>
      <c r="B7012" s="270" t="s">
        <v>27508</v>
      </c>
      <c r="C7012" s="271" t="s">
        <v>12503</v>
      </c>
      <c r="D7012" s="272" t="s">
        <v>14784</v>
      </c>
      <c r="F7012" s="266"/>
      <c r="G7012" s="273">
        <v>991</v>
      </c>
      <c r="H7012" s="270" t="s">
        <v>27508</v>
      </c>
      <c r="I7012" s="271" t="s">
        <v>12503</v>
      </c>
      <c r="J7012" s="272" t="s">
        <v>14784</v>
      </c>
      <c r="K7012" s="272" t="s">
        <v>14784</v>
      </c>
    </row>
    <row r="7013" spans="1:11" ht="25.5" x14ac:dyDescent="0.2">
      <c r="A7013" s="269">
        <v>986</v>
      </c>
      <c r="B7013" s="270" t="s">
        <v>27509</v>
      </c>
      <c r="C7013" s="271" t="s">
        <v>12503</v>
      </c>
      <c r="D7013" s="272" t="s">
        <v>7019</v>
      </c>
      <c r="F7013" s="266"/>
      <c r="G7013" s="273">
        <v>986</v>
      </c>
      <c r="H7013" s="270" t="s">
        <v>27509</v>
      </c>
      <c r="I7013" s="271" t="s">
        <v>12503</v>
      </c>
      <c r="J7013" s="272" t="s">
        <v>7019</v>
      </c>
      <c r="K7013" s="272" t="s">
        <v>7019</v>
      </c>
    </row>
    <row r="7014" spans="1:11" ht="25.5" x14ac:dyDescent="0.2">
      <c r="A7014" s="269">
        <v>1024</v>
      </c>
      <c r="B7014" s="270" t="s">
        <v>27510</v>
      </c>
      <c r="C7014" s="271" t="s">
        <v>12503</v>
      </c>
      <c r="D7014" s="272" t="s">
        <v>14785</v>
      </c>
      <c r="F7014" s="266"/>
      <c r="G7014" s="273">
        <v>1024</v>
      </c>
      <c r="H7014" s="270" t="s">
        <v>27510</v>
      </c>
      <c r="I7014" s="271" t="s">
        <v>12503</v>
      </c>
      <c r="J7014" s="272" t="s">
        <v>14785</v>
      </c>
      <c r="K7014" s="272" t="s">
        <v>14785</v>
      </c>
    </row>
    <row r="7015" spans="1:11" ht="25.5" x14ac:dyDescent="0.2">
      <c r="A7015" s="269">
        <v>987</v>
      </c>
      <c r="B7015" s="270" t="s">
        <v>27511</v>
      </c>
      <c r="C7015" s="271" t="s">
        <v>12503</v>
      </c>
      <c r="D7015" s="272" t="s">
        <v>8663</v>
      </c>
      <c r="F7015" s="266"/>
      <c r="G7015" s="273">
        <v>987</v>
      </c>
      <c r="H7015" s="270" t="s">
        <v>27511</v>
      </c>
      <c r="I7015" s="271" t="s">
        <v>12503</v>
      </c>
      <c r="J7015" s="272" t="s">
        <v>8663</v>
      </c>
      <c r="K7015" s="272" t="s">
        <v>8663</v>
      </c>
    </row>
    <row r="7016" spans="1:11" ht="25.5" x14ac:dyDescent="0.2">
      <c r="A7016" s="269">
        <v>1003</v>
      </c>
      <c r="B7016" s="270" t="s">
        <v>27512</v>
      </c>
      <c r="C7016" s="271" t="s">
        <v>12503</v>
      </c>
      <c r="D7016" s="272" t="s">
        <v>9656</v>
      </c>
      <c r="F7016" s="266"/>
      <c r="G7016" s="273">
        <v>1003</v>
      </c>
      <c r="H7016" s="270" t="s">
        <v>27512</v>
      </c>
      <c r="I7016" s="271" t="s">
        <v>12503</v>
      </c>
      <c r="J7016" s="272" t="s">
        <v>9656</v>
      </c>
      <c r="K7016" s="272" t="s">
        <v>9656</v>
      </c>
    </row>
    <row r="7017" spans="1:11" ht="25.5" x14ac:dyDescent="0.2">
      <c r="A7017" s="269">
        <v>992</v>
      </c>
      <c r="B7017" s="270" t="s">
        <v>27513</v>
      </c>
      <c r="C7017" s="271" t="s">
        <v>12503</v>
      </c>
      <c r="D7017" s="272" t="s">
        <v>14786</v>
      </c>
      <c r="F7017" s="266"/>
      <c r="G7017" s="273">
        <v>992</v>
      </c>
      <c r="H7017" s="270" t="s">
        <v>27513</v>
      </c>
      <c r="I7017" s="271" t="s">
        <v>12503</v>
      </c>
      <c r="J7017" s="272" t="s">
        <v>14786</v>
      </c>
      <c r="K7017" s="272" t="s">
        <v>14786</v>
      </c>
    </row>
    <row r="7018" spans="1:11" ht="25.5" x14ac:dyDescent="0.2">
      <c r="A7018" s="269">
        <v>1007</v>
      </c>
      <c r="B7018" s="270" t="s">
        <v>27514</v>
      </c>
      <c r="C7018" s="271" t="s">
        <v>12503</v>
      </c>
      <c r="D7018" s="272" t="s">
        <v>13204</v>
      </c>
      <c r="F7018" s="266"/>
      <c r="G7018" s="273">
        <v>1007</v>
      </c>
      <c r="H7018" s="270" t="s">
        <v>27514</v>
      </c>
      <c r="I7018" s="271" t="s">
        <v>12503</v>
      </c>
      <c r="J7018" s="272" t="s">
        <v>13204</v>
      </c>
      <c r="K7018" s="272" t="s">
        <v>13204</v>
      </c>
    </row>
    <row r="7019" spans="1:11" ht="25.5" x14ac:dyDescent="0.2">
      <c r="A7019" s="269">
        <v>39242</v>
      </c>
      <c r="B7019" s="270" t="s">
        <v>27515</v>
      </c>
      <c r="C7019" s="271" t="s">
        <v>12503</v>
      </c>
      <c r="D7019" s="272" t="s">
        <v>14787</v>
      </c>
      <c r="F7019" s="266"/>
      <c r="G7019" s="273">
        <v>39242</v>
      </c>
      <c r="H7019" s="270" t="s">
        <v>27515</v>
      </c>
      <c r="I7019" s="271" t="s">
        <v>12503</v>
      </c>
      <c r="J7019" s="272" t="s">
        <v>14787</v>
      </c>
      <c r="K7019" s="272" t="s">
        <v>14787</v>
      </c>
    </row>
    <row r="7020" spans="1:11" ht="25.5" x14ac:dyDescent="0.2">
      <c r="A7020" s="269">
        <v>1008</v>
      </c>
      <c r="B7020" s="270" t="s">
        <v>27516</v>
      </c>
      <c r="C7020" s="271" t="s">
        <v>12503</v>
      </c>
      <c r="D7020" s="272" t="s">
        <v>4315</v>
      </c>
      <c r="F7020" s="266"/>
      <c r="G7020" s="273">
        <v>1008</v>
      </c>
      <c r="H7020" s="270" t="s">
        <v>27516</v>
      </c>
      <c r="I7020" s="271" t="s">
        <v>12503</v>
      </c>
      <c r="J7020" s="272" t="s">
        <v>4315</v>
      </c>
      <c r="K7020" s="272" t="s">
        <v>4315</v>
      </c>
    </row>
    <row r="7021" spans="1:11" ht="25.5" x14ac:dyDescent="0.2">
      <c r="A7021" s="269">
        <v>988</v>
      </c>
      <c r="B7021" s="270" t="s">
        <v>27517</v>
      </c>
      <c r="C7021" s="271" t="s">
        <v>12503</v>
      </c>
      <c r="D7021" s="272" t="s">
        <v>8468</v>
      </c>
      <c r="F7021" s="266"/>
      <c r="G7021" s="273">
        <v>988</v>
      </c>
      <c r="H7021" s="270" t="s">
        <v>27517</v>
      </c>
      <c r="I7021" s="271" t="s">
        <v>12503</v>
      </c>
      <c r="J7021" s="272" t="s">
        <v>8468</v>
      </c>
      <c r="K7021" s="272" t="s">
        <v>8468</v>
      </c>
    </row>
    <row r="7022" spans="1:11" ht="25.5" x14ac:dyDescent="0.2">
      <c r="A7022" s="269">
        <v>989</v>
      </c>
      <c r="B7022" s="270" t="s">
        <v>27518</v>
      </c>
      <c r="C7022" s="271" t="s">
        <v>12503</v>
      </c>
      <c r="D7022" s="272" t="s">
        <v>14788</v>
      </c>
      <c r="F7022" s="266"/>
      <c r="G7022" s="273">
        <v>989</v>
      </c>
      <c r="H7022" s="270" t="s">
        <v>27518</v>
      </c>
      <c r="I7022" s="271" t="s">
        <v>12503</v>
      </c>
      <c r="J7022" s="272" t="s">
        <v>14788</v>
      </c>
      <c r="K7022" s="272" t="s">
        <v>14788</v>
      </c>
    </row>
    <row r="7023" spans="1:11" ht="12.75" x14ac:dyDescent="0.2">
      <c r="A7023" s="269">
        <v>39598</v>
      </c>
      <c r="B7023" s="270" t="s">
        <v>27519</v>
      </c>
      <c r="C7023" s="271" t="s">
        <v>12503</v>
      </c>
      <c r="D7023" s="272" t="s">
        <v>10443</v>
      </c>
      <c r="F7023" s="266"/>
      <c r="G7023" s="273">
        <v>39598</v>
      </c>
      <c r="H7023" s="270" t="s">
        <v>27519</v>
      </c>
      <c r="I7023" s="271" t="s">
        <v>12503</v>
      </c>
      <c r="J7023" s="272" t="s">
        <v>10443</v>
      </c>
      <c r="K7023" s="272" t="s">
        <v>10443</v>
      </c>
    </row>
    <row r="7024" spans="1:11" ht="12.75" x14ac:dyDescent="0.2">
      <c r="A7024" s="269">
        <v>39599</v>
      </c>
      <c r="B7024" s="270" t="s">
        <v>27520</v>
      </c>
      <c r="C7024" s="271" t="s">
        <v>12503</v>
      </c>
      <c r="D7024" s="272" t="s">
        <v>7620</v>
      </c>
      <c r="F7024" s="266"/>
      <c r="G7024" s="273">
        <v>39599</v>
      </c>
      <c r="H7024" s="270" t="s">
        <v>27520</v>
      </c>
      <c r="I7024" s="271" t="s">
        <v>12503</v>
      </c>
      <c r="J7024" s="272" t="s">
        <v>7620</v>
      </c>
      <c r="K7024" s="272" t="s">
        <v>7620</v>
      </c>
    </row>
    <row r="7025" spans="1:11" ht="12.75" x14ac:dyDescent="0.2">
      <c r="A7025" s="269">
        <v>34602</v>
      </c>
      <c r="B7025" s="270" t="s">
        <v>27521</v>
      </c>
      <c r="C7025" s="271" t="s">
        <v>12503</v>
      </c>
      <c r="D7025" s="272" t="s">
        <v>12968</v>
      </c>
      <c r="F7025" s="266"/>
      <c r="G7025" s="273">
        <v>34602</v>
      </c>
      <c r="H7025" s="270" t="s">
        <v>27521</v>
      </c>
      <c r="I7025" s="271" t="s">
        <v>12503</v>
      </c>
      <c r="J7025" s="272" t="s">
        <v>12968</v>
      </c>
      <c r="K7025" s="272" t="s">
        <v>12968</v>
      </c>
    </row>
    <row r="7026" spans="1:11" ht="12.75" x14ac:dyDescent="0.2">
      <c r="A7026" s="269">
        <v>34603</v>
      </c>
      <c r="B7026" s="270" t="s">
        <v>27522</v>
      </c>
      <c r="C7026" s="271" t="s">
        <v>12503</v>
      </c>
      <c r="D7026" s="272" t="s">
        <v>7465</v>
      </c>
      <c r="F7026" s="266"/>
      <c r="G7026" s="273">
        <v>34603</v>
      </c>
      <c r="H7026" s="270" t="s">
        <v>27522</v>
      </c>
      <c r="I7026" s="271" t="s">
        <v>12503</v>
      </c>
      <c r="J7026" s="272" t="s">
        <v>7465</v>
      </c>
      <c r="K7026" s="272" t="s">
        <v>7465</v>
      </c>
    </row>
    <row r="7027" spans="1:11" ht="12.75" x14ac:dyDescent="0.2">
      <c r="A7027" s="269">
        <v>34607</v>
      </c>
      <c r="B7027" s="270" t="s">
        <v>27523</v>
      </c>
      <c r="C7027" s="271" t="s">
        <v>12503</v>
      </c>
      <c r="D7027" s="272" t="s">
        <v>6083</v>
      </c>
      <c r="F7027" s="266"/>
      <c r="G7027" s="273">
        <v>34607</v>
      </c>
      <c r="H7027" s="270" t="s">
        <v>27523</v>
      </c>
      <c r="I7027" s="271" t="s">
        <v>12503</v>
      </c>
      <c r="J7027" s="272" t="s">
        <v>6083</v>
      </c>
      <c r="K7027" s="272" t="s">
        <v>6083</v>
      </c>
    </row>
    <row r="7028" spans="1:11" ht="12.75" x14ac:dyDescent="0.2">
      <c r="A7028" s="269">
        <v>34609</v>
      </c>
      <c r="B7028" s="270" t="s">
        <v>27524</v>
      </c>
      <c r="C7028" s="271" t="s">
        <v>12503</v>
      </c>
      <c r="D7028" s="272" t="s">
        <v>21318</v>
      </c>
      <c r="F7028" s="266"/>
      <c r="G7028" s="273">
        <v>34609</v>
      </c>
      <c r="H7028" s="270" t="s">
        <v>27524</v>
      </c>
      <c r="I7028" s="271" t="s">
        <v>12503</v>
      </c>
      <c r="J7028" s="272" t="s">
        <v>21318</v>
      </c>
      <c r="K7028" s="272" t="s">
        <v>21318</v>
      </c>
    </row>
    <row r="7029" spans="1:11" ht="12.75" x14ac:dyDescent="0.2">
      <c r="A7029" s="269">
        <v>34618</v>
      </c>
      <c r="B7029" s="270" t="s">
        <v>27525</v>
      </c>
      <c r="C7029" s="271" t="s">
        <v>12503</v>
      </c>
      <c r="D7029" s="272" t="s">
        <v>12999</v>
      </c>
      <c r="F7029" s="266"/>
      <c r="G7029" s="273">
        <v>34618</v>
      </c>
      <c r="H7029" s="270" t="s">
        <v>27525</v>
      </c>
      <c r="I7029" s="271" t="s">
        <v>12503</v>
      </c>
      <c r="J7029" s="272" t="s">
        <v>12999</v>
      </c>
      <c r="K7029" s="272" t="s">
        <v>12999</v>
      </c>
    </row>
    <row r="7030" spans="1:11" ht="12.75" x14ac:dyDescent="0.2">
      <c r="A7030" s="269">
        <v>34620</v>
      </c>
      <c r="B7030" s="270" t="s">
        <v>27526</v>
      </c>
      <c r="C7030" s="271" t="s">
        <v>12503</v>
      </c>
      <c r="D7030" s="272" t="s">
        <v>13285</v>
      </c>
      <c r="F7030" s="266"/>
      <c r="G7030" s="273">
        <v>34620</v>
      </c>
      <c r="H7030" s="270" t="s">
        <v>27526</v>
      </c>
      <c r="I7030" s="271" t="s">
        <v>12503</v>
      </c>
      <c r="J7030" s="272" t="s">
        <v>13285</v>
      </c>
      <c r="K7030" s="272" t="s">
        <v>13285</v>
      </c>
    </row>
    <row r="7031" spans="1:11" ht="12.75" x14ac:dyDescent="0.2">
      <c r="A7031" s="269">
        <v>34621</v>
      </c>
      <c r="B7031" s="270" t="s">
        <v>27527</v>
      </c>
      <c r="C7031" s="271" t="s">
        <v>12503</v>
      </c>
      <c r="D7031" s="272" t="s">
        <v>12545</v>
      </c>
      <c r="F7031" s="266"/>
      <c r="G7031" s="273">
        <v>34621</v>
      </c>
      <c r="H7031" s="270" t="s">
        <v>27527</v>
      </c>
      <c r="I7031" s="271" t="s">
        <v>12503</v>
      </c>
      <c r="J7031" s="272" t="s">
        <v>12545</v>
      </c>
      <c r="K7031" s="272" t="s">
        <v>12545</v>
      </c>
    </row>
    <row r="7032" spans="1:11" ht="12.75" x14ac:dyDescent="0.2">
      <c r="A7032" s="269">
        <v>34622</v>
      </c>
      <c r="B7032" s="270" t="s">
        <v>27528</v>
      </c>
      <c r="C7032" s="271" t="s">
        <v>12503</v>
      </c>
      <c r="D7032" s="272" t="s">
        <v>21893</v>
      </c>
      <c r="F7032" s="266"/>
      <c r="G7032" s="273">
        <v>34622</v>
      </c>
      <c r="H7032" s="270" t="s">
        <v>27528</v>
      </c>
      <c r="I7032" s="271" t="s">
        <v>12503</v>
      </c>
      <c r="J7032" s="272" t="s">
        <v>21893</v>
      </c>
      <c r="K7032" s="272" t="s">
        <v>21893</v>
      </c>
    </row>
    <row r="7033" spans="1:11" ht="12.75" x14ac:dyDescent="0.2">
      <c r="A7033" s="269">
        <v>34624</v>
      </c>
      <c r="B7033" s="270" t="s">
        <v>27529</v>
      </c>
      <c r="C7033" s="271" t="s">
        <v>12503</v>
      </c>
      <c r="D7033" s="272" t="s">
        <v>4942</v>
      </c>
      <c r="F7033" s="266"/>
      <c r="G7033" s="273">
        <v>34624</v>
      </c>
      <c r="H7033" s="270" t="s">
        <v>27529</v>
      </c>
      <c r="I7033" s="271" t="s">
        <v>12503</v>
      </c>
      <c r="J7033" s="272" t="s">
        <v>4942</v>
      </c>
      <c r="K7033" s="272" t="s">
        <v>4942</v>
      </c>
    </row>
    <row r="7034" spans="1:11" ht="12.75" x14ac:dyDescent="0.2">
      <c r="A7034" s="269">
        <v>34626</v>
      </c>
      <c r="B7034" s="270" t="s">
        <v>27530</v>
      </c>
      <c r="C7034" s="271" t="s">
        <v>12503</v>
      </c>
      <c r="D7034" s="272" t="s">
        <v>7904</v>
      </c>
      <c r="F7034" s="266"/>
      <c r="G7034" s="273">
        <v>34626</v>
      </c>
      <c r="H7034" s="270" t="s">
        <v>27530</v>
      </c>
      <c r="I7034" s="271" t="s">
        <v>12503</v>
      </c>
      <c r="J7034" s="272" t="s">
        <v>7904</v>
      </c>
      <c r="K7034" s="272" t="s">
        <v>7904</v>
      </c>
    </row>
    <row r="7035" spans="1:11" ht="12.75" x14ac:dyDescent="0.2">
      <c r="A7035" s="269">
        <v>34627</v>
      </c>
      <c r="B7035" s="270" t="s">
        <v>27531</v>
      </c>
      <c r="C7035" s="271" t="s">
        <v>12503</v>
      </c>
      <c r="D7035" s="272" t="s">
        <v>12670</v>
      </c>
      <c r="F7035" s="266"/>
      <c r="G7035" s="273">
        <v>34627</v>
      </c>
      <c r="H7035" s="270" t="s">
        <v>27531</v>
      </c>
      <c r="I7035" s="271" t="s">
        <v>12503</v>
      </c>
      <c r="J7035" s="272" t="s">
        <v>12670</v>
      </c>
      <c r="K7035" s="272" t="s">
        <v>12670</v>
      </c>
    </row>
    <row r="7036" spans="1:11" ht="12.75" x14ac:dyDescent="0.2">
      <c r="A7036" s="269">
        <v>34629</v>
      </c>
      <c r="B7036" s="270" t="s">
        <v>27532</v>
      </c>
      <c r="C7036" s="271" t="s">
        <v>12503</v>
      </c>
      <c r="D7036" s="272" t="s">
        <v>11973</v>
      </c>
      <c r="F7036" s="266"/>
      <c r="G7036" s="273">
        <v>34629</v>
      </c>
      <c r="H7036" s="270" t="s">
        <v>27532</v>
      </c>
      <c r="I7036" s="271" t="s">
        <v>12503</v>
      </c>
      <c r="J7036" s="272" t="s">
        <v>11973</v>
      </c>
      <c r="K7036" s="272" t="s">
        <v>11973</v>
      </c>
    </row>
    <row r="7037" spans="1:11" ht="25.5" x14ac:dyDescent="0.2">
      <c r="A7037" s="269">
        <v>39257</v>
      </c>
      <c r="B7037" s="270" t="s">
        <v>27533</v>
      </c>
      <c r="C7037" s="271" t="s">
        <v>12503</v>
      </c>
      <c r="D7037" s="272" t="s">
        <v>14789</v>
      </c>
      <c r="F7037" s="266"/>
      <c r="G7037" s="273">
        <v>39257</v>
      </c>
      <c r="H7037" s="270" t="s">
        <v>27533</v>
      </c>
      <c r="I7037" s="271" t="s">
        <v>12503</v>
      </c>
      <c r="J7037" s="272" t="s">
        <v>14789</v>
      </c>
      <c r="K7037" s="272" t="s">
        <v>14789</v>
      </c>
    </row>
    <row r="7038" spans="1:11" ht="25.5" x14ac:dyDescent="0.2">
      <c r="A7038" s="269">
        <v>39261</v>
      </c>
      <c r="B7038" s="270" t="s">
        <v>27534</v>
      </c>
      <c r="C7038" s="271" t="s">
        <v>12503</v>
      </c>
      <c r="D7038" s="272" t="s">
        <v>10316</v>
      </c>
      <c r="F7038" s="266"/>
      <c r="G7038" s="273">
        <v>39261</v>
      </c>
      <c r="H7038" s="270" t="s">
        <v>27534</v>
      </c>
      <c r="I7038" s="271" t="s">
        <v>12503</v>
      </c>
      <c r="J7038" s="272" t="s">
        <v>10316</v>
      </c>
      <c r="K7038" s="272" t="s">
        <v>10316</v>
      </c>
    </row>
    <row r="7039" spans="1:11" ht="25.5" x14ac:dyDescent="0.2">
      <c r="A7039" s="269">
        <v>39268</v>
      </c>
      <c r="B7039" s="270" t="s">
        <v>27535</v>
      </c>
      <c r="C7039" s="271" t="s">
        <v>12503</v>
      </c>
      <c r="D7039" s="272" t="s">
        <v>14790</v>
      </c>
      <c r="F7039" s="266"/>
      <c r="G7039" s="273">
        <v>39268</v>
      </c>
      <c r="H7039" s="270" t="s">
        <v>27535</v>
      </c>
      <c r="I7039" s="271" t="s">
        <v>12503</v>
      </c>
      <c r="J7039" s="272" t="s">
        <v>14790</v>
      </c>
      <c r="K7039" s="272" t="s">
        <v>14790</v>
      </c>
    </row>
    <row r="7040" spans="1:11" ht="25.5" x14ac:dyDescent="0.2">
      <c r="A7040" s="269">
        <v>39262</v>
      </c>
      <c r="B7040" s="270" t="s">
        <v>27536</v>
      </c>
      <c r="C7040" s="271" t="s">
        <v>12503</v>
      </c>
      <c r="D7040" s="272" t="s">
        <v>5832</v>
      </c>
      <c r="F7040" s="266"/>
      <c r="G7040" s="273">
        <v>39262</v>
      </c>
      <c r="H7040" s="270" t="s">
        <v>27536</v>
      </c>
      <c r="I7040" s="271" t="s">
        <v>12503</v>
      </c>
      <c r="J7040" s="272" t="s">
        <v>5832</v>
      </c>
      <c r="K7040" s="272" t="s">
        <v>5832</v>
      </c>
    </row>
    <row r="7041" spans="1:11" ht="25.5" x14ac:dyDescent="0.2">
      <c r="A7041" s="269">
        <v>39258</v>
      </c>
      <c r="B7041" s="270" t="s">
        <v>27537</v>
      </c>
      <c r="C7041" s="271" t="s">
        <v>12503</v>
      </c>
      <c r="D7041" s="272" t="s">
        <v>4321</v>
      </c>
      <c r="F7041" s="266"/>
      <c r="G7041" s="273">
        <v>39258</v>
      </c>
      <c r="H7041" s="270" t="s">
        <v>27537</v>
      </c>
      <c r="I7041" s="271" t="s">
        <v>12503</v>
      </c>
      <c r="J7041" s="272" t="s">
        <v>4321</v>
      </c>
      <c r="K7041" s="272" t="s">
        <v>4321</v>
      </c>
    </row>
    <row r="7042" spans="1:11" ht="25.5" x14ac:dyDescent="0.2">
      <c r="A7042" s="269">
        <v>39263</v>
      </c>
      <c r="B7042" s="270" t="s">
        <v>27538</v>
      </c>
      <c r="C7042" s="271" t="s">
        <v>12503</v>
      </c>
      <c r="D7042" s="272" t="s">
        <v>14791</v>
      </c>
      <c r="F7042" s="266"/>
      <c r="G7042" s="273">
        <v>39263</v>
      </c>
      <c r="H7042" s="270" t="s">
        <v>27538</v>
      </c>
      <c r="I7042" s="271" t="s">
        <v>12503</v>
      </c>
      <c r="J7042" s="272" t="s">
        <v>14791</v>
      </c>
      <c r="K7042" s="272" t="s">
        <v>14791</v>
      </c>
    </row>
    <row r="7043" spans="1:11" ht="25.5" x14ac:dyDescent="0.2">
      <c r="A7043" s="269">
        <v>39264</v>
      </c>
      <c r="B7043" s="270" t="s">
        <v>27539</v>
      </c>
      <c r="C7043" s="271" t="s">
        <v>12503</v>
      </c>
      <c r="D7043" s="272" t="s">
        <v>14207</v>
      </c>
      <c r="F7043" s="266"/>
      <c r="G7043" s="273">
        <v>39264</v>
      </c>
      <c r="H7043" s="270" t="s">
        <v>27539</v>
      </c>
      <c r="I7043" s="271" t="s">
        <v>12503</v>
      </c>
      <c r="J7043" s="272" t="s">
        <v>14207</v>
      </c>
      <c r="K7043" s="272" t="s">
        <v>14207</v>
      </c>
    </row>
    <row r="7044" spans="1:11" ht="25.5" x14ac:dyDescent="0.2">
      <c r="A7044" s="269">
        <v>39259</v>
      </c>
      <c r="B7044" s="270" t="s">
        <v>27540</v>
      </c>
      <c r="C7044" s="271" t="s">
        <v>12503</v>
      </c>
      <c r="D7044" s="272" t="s">
        <v>7145</v>
      </c>
      <c r="F7044" s="266"/>
      <c r="G7044" s="273">
        <v>39259</v>
      </c>
      <c r="H7044" s="270" t="s">
        <v>27540</v>
      </c>
      <c r="I7044" s="271" t="s">
        <v>12503</v>
      </c>
      <c r="J7044" s="272" t="s">
        <v>7145</v>
      </c>
      <c r="K7044" s="272" t="s">
        <v>7145</v>
      </c>
    </row>
    <row r="7045" spans="1:11" ht="25.5" x14ac:dyDescent="0.2">
      <c r="A7045" s="269">
        <v>39265</v>
      </c>
      <c r="B7045" s="270" t="s">
        <v>27541</v>
      </c>
      <c r="C7045" s="271" t="s">
        <v>12503</v>
      </c>
      <c r="D7045" s="272" t="s">
        <v>14792</v>
      </c>
      <c r="F7045" s="266"/>
      <c r="G7045" s="273">
        <v>39265</v>
      </c>
      <c r="H7045" s="270" t="s">
        <v>27541</v>
      </c>
      <c r="I7045" s="271" t="s">
        <v>12503</v>
      </c>
      <c r="J7045" s="272" t="s">
        <v>14792</v>
      </c>
      <c r="K7045" s="272" t="s">
        <v>14792</v>
      </c>
    </row>
    <row r="7046" spans="1:11" ht="25.5" x14ac:dyDescent="0.2">
      <c r="A7046" s="269">
        <v>39260</v>
      </c>
      <c r="B7046" s="270" t="s">
        <v>27542</v>
      </c>
      <c r="C7046" s="271" t="s">
        <v>12503</v>
      </c>
      <c r="D7046" s="272" t="s">
        <v>12713</v>
      </c>
      <c r="F7046" s="266"/>
      <c r="G7046" s="273">
        <v>39260</v>
      </c>
      <c r="H7046" s="270" t="s">
        <v>27542</v>
      </c>
      <c r="I7046" s="271" t="s">
        <v>12503</v>
      </c>
      <c r="J7046" s="272" t="s">
        <v>12713</v>
      </c>
      <c r="K7046" s="272" t="s">
        <v>12713</v>
      </c>
    </row>
    <row r="7047" spans="1:11" ht="25.5" x14ac:dyDescent="0.2">
      <c r="A7047" s="269">
        <v>39266</v>
      </c>
      <c r="B7047" s="270" t="s">
        <v>27543</v>
      </c>
      <c r="C7047" s="271" t="s">
        <v>12503</v>
      </c>
      <c r="D7047" s="272" t="s">
        <v>14793</v>
      </c>
      <c r="F7047" s="266"/>
      <c r="G7047" s="273">
        <v>39266</v>
      </c>
      <c r="H7047" s="270" t="s">
        <v>27543</v>
      </c>
      <c r="I7047" s="271" t="s">
        <v>12503</v>
      </c>
      <c r="J7047" s="272" t="s">
        <v>14793</v>
      </c>
      <c r="K7047" s="272" t="s">
        <v>14793</v>
      </c>
    </row>
    <row r="7048" spans="1:11" ht="25.5" x14ac:dyDescent="0.2">
      <c r="A7048" s="269">
        <v>39267</v>
      </c>
      <c r="B7048" s="270" t="s">
        <v>27544</v>
      </c>
      <c r="C7048" s="271" t="s">
        <v>12503</v>
      </c>
      <c r="D7048" s="272" t="s">
        <v>13903</v>
      </c>
      <c r="F7048" s="266"/>
      <c r="G7048" s="273">
        <v>39267</v>
      </c>
      <c r="H7048" s="270" t="s">
        <v>27544</v>
      </c>
      <c r="I7048" s="271" t="s">
        <v>12503</v>
      </c>
      <c r="J7048" s="272" t="s">
        <v>13903</v>
      </c>
      <c r="K7048" s="272" t="s">
        <v>13903</v>
      </c>
    </row>
    <row r="7049" spans="1:11" ht="12.75" x14ac:dyDescent="0.2">
      <c r="A7049" s="269">
        <v>11901</v>
      </c>
      <c r="B7049" s="270" t="s">
        <v>27545</v>
      </c>
      <c r="C7049" s="271" t="s">
        <v>12503</v>
      </c>
      <c r="D7049" s="272" t="s">
        <v>5447</v>
      </c>
      <c r="F7049" s="266"/>
      <c r="G7049" s="273">
        <v>11901</v>
      </c>
      <c r="H7049" s="270" t="s">
        <v>27545</v>
      </c>
      <c r="I7049" s="271" t="s">
        <v>12503</v>
      </c>
      <c r="J7049" s="272" t="s">
        <v>5447</v>
      </c>
      <c r="K7049" s="272" t="s">
        <v>5447</v>
      </c>
    </row>
    <row r="7050" spans="1:11" ht="12.75" x14ac:dyDescent="0.2">
      <c r="A7050" s="269">
        <v>11902</v>
      </c>
      <c r="B7050" s="270" t="s">
        <v>27546</v>
      </c>
      <c r="C7050" s="271" t="s">
        <v>12503</v>
      </c>
      <c r="D7050" s="272" t="s">
        <v>5666</v>
      </c>
      <c r="F7050" s="266"/>
      <c r="G7050" s="273">
        <v>11902</v>
      </c>
      <c r="H7050" s="270" t="s">
        <v>27546</v>
      </c>
      <c r="I7050" s="271" t="s">
        <v>12503</v>
      </c>
      <c r="J7050" s="272" t="s">
        <v>5666</v>
      </c>
      <c r="K7050" s="272" t="s">
        <v>5666</v>
      </c>
    </row>
    <row r="7051" spans="1:11" ht="12.75" x14ac:dyDescent="0.2">
      <c r="A7051" s="269">
        <v>11903</v>
      </c>
      <c r="B7051" s="270" t="s">
        <v>27547</v>
      </c>
      <c r="C7051" s="271" t="s">
        <v>12503</v>
      </c>
      <c r="D7051" s="272" t="s">
        <v>5742</v>
      </c>
      <c r="F7051" s="266"/>
      <c r="G7051" s="273">
        <v>11903</v>
      </c>
      <c r="H7051" s="270" t="s">
        <v>27547</v>
      </c>
      <c r="I7051" s="271" t="s">
        <v>12503</v>
      </c>
      <c r="J7051" s="272" t="s">
        <v>5742</v>
      </c>
      <c r="K7051" s="272" t="s">
        <v>5742</v>
      </c>
    </row>
    <row r="7052" spans="1:11" ht="12.75" x14ac:dyDescent="0.2">
      <c r="A7052" s="269">
        <v>11904</v>
      </c>
      <c r="B7052" s="270" t="s">
        <v>27548</v>
      </c>
      <c r="C7052" s="271" t="s">
        <v>12503</v>
      </c>
      <c r="D7052" s="272" t="s">
        <v>5508</v>
      </c>
      <c r="F7052" s="266"/>
      <c r="G7052" s="273">
        <v>11904</v>
      </c>
      <c r="H7052" s="270" t="s">
        <v>27548</v>
      </c>
      <c r="I7052" s="271" t="s">
        <v>12503</v>
      </c>
      <c r="J7052" s="272" t="s">
        <v>5508</v>
      </c>
      <c r="K7052" s="272" t="s">
        <v>5508</v>
      </c>
    </row>
    <row r="7053" spans="1:11" ht="12.75" x14ac:dyDescent="0.2">
      <c r="A7053" s="269">
        <v>11905</v>
      </c>
      <c r="B7053" s="270" t="s">
        <v>27549</v>
      </c>
      <c r="C7053" s="271" t="s">
        <v>12503</v>
      </c>
      <c r="D7053" s="272" t="s">
        <v>12719</v>
      </c>
      <c r="F7053" s="266"/>
      <c r="G7053" s="273">
        <v>11905</v>
      </c>
      <c r="H7053" s="270" t="s">
        <v>27549</v>
      </c>
      <c r="I7053" s="271" t="s">
        <v>12503</v>
      </c>
      <c r="J7053" s="272" t="s">
        <v>12719</v>
      </c>
      <c r="K7053" s="272" t="s">
        <v>12719</v>
      </c>
    </row>
    <row r="7054" spans="1:11" ht="12.75" x14ac:dyDescent="0.2">
      <c r="A7054" s="269">
        <v>11906</v>
      </c>
      <c r="B7054" s="270" t="s">
        <v>27550</v>
      </c>
      <c r="C7054" s="271" t="s">
        <v>12503</v>
      </c>
      <c r="D7054" s="272" t="s">
        <v>12720</v>
      </c>
      <c r="F7054" s="266"/>
      <c r="G7054" s="273">
        <v>11906</v>
      </c>
      <c r="H7054" s="270" t="s">
        <v>27550</v>
      </c>
      <c r="I7054" s="271" t="s">
        <v>12503</v>
      </c>
      <c r="J7054" s="272" t="s">
        <v>12720</v>
      </c>
      <c r="K7054" s="272" t="s">
        <v>12720</v>
      </c>
    </row>
    <row r="7055" spans="1:11" ht="12.75" x14ac:dyDescent="0.2">
      <c r="A7055" s="269">
        <v>11919</v>
      </c>
      <c r="B7055" s="270" t="s">
        <v>27551</v>
      </c>
      <c r="C7055" s="271" t="s">
        <v>12503</v>
      </c>
      <c r="D7055" s="272" t="s">
        <v>12721</v>
      </c>
      <c r="F7055" s="266"/>
      <c r="G7055" s="273">
        <v>11919</v>
      </c>
      <c r="H7055" s="270" t="s">
        <v>27551</v>
      </c>
      <c r="I7055" s="271" t="s">
        <v>12503</v>
      </c>
      <c r="J7055" s="272" t="s">
        <v>12721</v>
      </c>
      <c r="K7055" s="272" t="s">
        <v>12721</v>
      </c>
    </row>
    <row r="7056" spans="1:11" ht="12.75" x14ac:dyDescent="0.2">
      <c r="A7056" s="269">
        <v>11920</v>
      </c>
      <c r="B7056" s="270" t="s">
        <v>27552</v>
      </c>
      <c r="C7056" s="271" t="s">
        <v>12503</v>
      </c>
      <c r="D7056" s="272" t="s">
        <v>12707</v>
      </c>
      <c r="F7056" s="266"/>
      <c r="G7056" s="273">
        <v>11920</v>
      </c>
      <c r="H7056" s="270" t="s">
        <v>27552</v>
      </c>
      <c r="I7056" s="271" t="s">
        <v>12503</v>
      </c>
      <c r="J7056" s="272" t="s">
        <v>12707</v>
      </c>
      <c r="K7056" s="272" t="s">
        <v>12707</v>
      </c>
    </row>
    <row r="7057" spans="1:11" ht="12.75" x14ac:dyDescent="0.2">
      <c r="A7057" s="269">
        <v>11924</v>
      </c>
      <c r="B7057" s="270" t="s">
        <v>27553</v>
      </c>
      <c r="C7057" s="271" t="s">
        <v>12503</v>
      </c>
      <c r="D7057" s="272" t="s">
        <v>12722</v>
      </c>
      <c r="F7057" s="266"/>
      <c r="G7057" s="273">
        <v>11924</v>
      </c>
      <c r="H7057" s="270" t="s">
        <v>27553</v>
      </c>
      <c r="I7057" s="271" t="s">
        <v>12503</v>
      </c>
      <c r="J7057" s="272" t="s">
        <v>12722</v>
      </c>
      <c r="K7057" s="272" t="s">
        <v>12722</v>
      </c>
    </row>
    <row r="7058" spans="1:11" ht="12.75" x14ac:dyDescent="0.2">
      <c r="A7058" s="269">
        <v>11921</v>
      </c>
      <c r="B7058" s="270" t="s">
        <v>27554</v>
      </c>
      <c r="C7058" s="271" t="s">
        <v>12503</v>
      </c>
      <c r="D7058" s="272" t="s">
        <v>9369</v>
      </c>
      <c r="F7058" s="266"/>
      <c r="G7058" s="273">
        <v>11921</v>
      </c>
      <c r="H7058" s="270" t="s">
        <v>27554</v>
      </c>
      <c r="I7058" s="271" t="s">
        <v>12503</v>
      </c>
      <c r="J7058" s="272" t="s">
        <v>9369</v>
      </c>
      <c r="K7058" s="272" t="s">
        <v>9369</v>
      </c>
    </row>
    <row r="7059" spans="1:11" ht="12.75" x14ac:dyDescent="0.2">
      <c r="A7059" s="269">
        <v>11922</v>
      </c>
      <c r="B7059" s="270" t="s">
        <v>27555</v>
      </c>
      <c r="C7059" s="271" t="s">
        <v>12503</v>
      </c>
      <c r="D7059" s="272" t="s">
        <v>12723</v>
      </c>
      <c r="F7059" s="266"/>
      <c r="G7059" s="273">
        <v>11922</v>
      </c>
      <c r="H7059" s="270" t="s">
        <v>27555</v>
      </c>
      <c r="I7059" s="271" t="s">
        <v>12503</v>
      </c>
      <c r="J7059" s="272" t="s">
        <v>12723</v>
      </c>
      <c r="K7059" s="272" t="s">
        <v>12723</v>
      </c>
    </row>
    <row r="7060" spans="1:11" ht="12.75" x14ac:dyDescent="0.2">
      <c r="A7060" s="269">
        <v>11923</v>
      </c>
      <c r="B7060" s="270" t="s">
        <v>27556</v>
      </c>
      <c r="C7060" s="271" t="s">
        <v>12503</v>
      </c>
      <c r="D7060" s="272" t="s">
        <v>12724</v>
      </c>
      <c r="F7060" s="266"/>
      <c r="G7060" s="273">
        <v>11923</v>
      </c>
      <c r="H7060" s="270" t="s">
        <v>27556</v>
      </c>
      <c r="I7060" s="271" t="s">
        <v>12503</v>
      </c>
      <c r="J7060" s="272" t="s">
        <v>12724</v>
      </c>
      <c r="K7060" s="272" t="s">
        <v>12724</v>
      </c>
    </row>
    <row r="7061" spans="1:11" ht="12.75" x14ac:dyDescent="0.2">
      <c r="A7061" s="269">
        <v>11916</v>
      </c>
      <c r="B7061" s="270" t="s">
        <v>27557</v>
      </c>
      <c r="C7061" s="271" t="s">
        <v>12503</v>
      </c>
      <c r="D7061" s="272" t="s">
        <v>4335</v>
      </c>
      <c r="F7061" s="266"/>
      <c r="G7061" s="273">
        <v>11916</v>
      </c>
      <c r="H7061" s="270" t="s">
        <v>27557</v>
      </c>
      <c r="I7061" s="271" t="s">
        <v>12503</v>
      </c>
      <c r="J7061" s="272" t="s">
        <v>4335</v>
      </c>
      <c r="K7061" s="272" t="s">
        <v>4335</v>
      </c>
    </row>
    <row r="7062" spans="1:11" ht="12.75" x14ac:dyDescent="0.2">
      <c r="A7062" s="269">
        <v>11914</v>
      </c>
      <c r="B7062" s="270" t="s">
        <v>27558</v>
      </c>
      <c r="C7062" s="271" t="s">
        <v>12503</v>
      </c>
      <c r="D7062" s="272" t="s">
        <v>12725</v>
      </c>
      <c r="F7062" s="266"/>
      <c r="G7062" s="273">
        <v>11914</v>
      </c>
      <c r="H7062" s="270" t="s">
        <v>27558</v>
      </c>
      <c r="I7062" s="271" t="s">
        <v>12503</v>
      </c>
      <c r="J7062" s="272" t="s">
        <v>12725</v>
      </c>
      <c r="K7062" s="272" t="s">
        <v>12725</v>
      </c>
    </row>
    <row r="7063" spans="1:11" ht="12.75" x14ac:dyDescent="0.2">
      <c r="A7063" s="269">
        <v>11917</v>
      </c>
      <c r="B7063" s="270" t="s">
        <v>27559</v>
      </c>
      <c r="C7063" s="271" t="s">
        <v>12503</v>
      </c>
      <c r="D7063" s="272" t="s">
        <v>11857</v>
      </c>
      <c r="F7063" s="266"/>
      <c r="G7063" s="273">
        <v>11917</v>
      </c>
      <c r="H7063" s="270" t="s">
        <v>27559</v>
      </c>
      <c r="I7063" s="271" t="s">
        <v>12503</v>
      </c>
      <c r="J7063" s="272" t="s">
        <v>11857</v>
      </c>
      <c r="K7063" s="272" t="s">
        <v>11857</v>
      </c>
    </row>
    <row r="7064" spans="1:11" ht="12.75" x14ac:dyDescent="0.2">
      <c r="A7064" s="269">
        <v>11918</v>
      </c>
      <c r="B7064" s="270" t="s">
        <v>27560</v>
      </c>
      <c r="C7064" s="271" t="s">
        <v>12503</v>
      </c>
      <c r="D7064" s="272" t="s">
        <v>5051</v>
      </c>
      <c r="F7064" s="266"/>
      <c r="G7064" s="273">
        <v>11918</v>
      </c>
      <c r="H7064" s="270" t="s">
        <v>27560</v>
      </c>
      <c r="I7064" s="271" t="s">
        <v>12503</v>
      </c>
      <c r="J7064" s="272" t="s">
        <v>5051</v>
      </c>
      <c r="K7064" s="272" t="s">
        <v>5051</v>
      </c>
    </row>
    <row r="7065" spans="1:11" ht="25.5" x14ac:dyDescent="0.2">
      <c r="A7065" s="269">
        <v>37734</v>
      </c>
      <c r="B7065" s="270" t="s">
        <v>27561</v>
      </c>
      <c r="C7065" s="271" t="s">
        <v>12490</v>
      </c>
      <c r="D7065" s="272" t="s">
        <v>12726</v>
      </c>
      <c r="F7065" s="266"/>
      <c r="G7065" s="273">
        <v>37734</v>
      </c>
      <c r="H7065" s="270" t="s">
        <v>27561</v>
      </c>
      <c r="I7065" s="271" t="s">
        <v>12490</v>
      </c>
      <c r="J7065" s="272" t="s">
        <v>12726</v>
      </c>
      <c r="K7065" s="272" t="s">
        <v>12726</v>
      </c>
    </row>
    <row r="7066" spans="1:11" ht="25.5" x14ac:dyDescent="0.2">
      <c r="A7066" s="269">
        <v>42251</v>
      </c>
      <c r="B7066" s="270" t="s">
        <v>27562</v>
      </c>
      <c r="C7066" s="271" t="s">
        <v>12490</v>
      </c>
      <c r="D7066" s="272" t="s">
        <v>12727</v>
      </c>
      <c r="F7066" s="266"/>
      <c r="G7066" s="273">
        <v>42251</v>
      </c>
      <c r="H7066" s="270" t="s">
        <v>27562</v>
      </c>
      <c r="I7066" s="271" t="s">
        <v>12490</v>
      </c>
      <c r="J7066" s="272" t="s">
        <v>12727</v>
      </c>
      <c r="K7066" s="272" t="s">
        <v>12727</v>
      </c>
    </row>
    <row r="7067" spans="1:11" ht="25.5" x14ac:dyDescent="0.2">
      <c r="A7067" s="269">
        <v>37733</v>
      </c>
      <c r="B7067" s="270" t="s">
        <v>27563</v>
      </c>
      <c r="C7067" s="271" t="s">
        <v>12490</v>
      </c>
      <c r="D7067" s="272" t="s">
        <v>12728</v>
      </c>
      <c r="F7067" s="266"/>
      <c r="G7067" s="273">
        <v>37733</v>
      </c>
      <c r="H7067" s="270" t="s">
        <v>27563</v>
      </c>
      <c r="I7067" s="271" t="s">
        <v>12490</v>
      </c>
      <c r="J7067" s="272" t="s">
        <v>12728</v>
      </c>
      <c r="K7067" s="272" t="s">
        <v>12728</v>
      </c>
    </row>
    <row r="7068" spans="1:11" ht="25.5" x14ac:dyDescent="0.2">
      <c r="A7068" s="269">
        <v>37735</v>
      </c>
      <c r="B7068" s="270" t="s">
        <v>27564</v>
      </c>
      <c r="C7068" s="271" t="s">
        <v>12490</v>
      </c>
      <c r="D7068" s="272" t="s">
        <v>12729</v>
      </c>
      <c r="F7068" s="266"/>
      <c r="G7068" s="273">
        <v>37735</v>
      </c>
      <c r="H7068" s="270" t="s">
        <v>27564</v>
      </c>
      <c r="I7068" s="271" t="s">
        <v>12490</v>
      </c>
      <c r="J7068" s="272" t="s">
        <v>12729</v>
      </c>
      <c r="K7068" s="272" t="s">
        <v>12729</v>
      </c>
    </row>
    <row r="7069" spans="1:11" ht="12.75" x14ac:dyDescent="0.2">
      <c r="A7069" s="269">
        <v>2354</v>
      </c>
      <c r="B7069" s="270" t="s">
        <v>27565</v>
      </c>
      <c r="C7069" s="271" t="s">
        <v>12488</v>
      </c>
      <c r="D7069" s="272" t="s">
        <v>5003</v>
      </c>
      <c r="F7069" s="266"/>
      <c r="G7069" s="273">
        <v>2354</v>
      </c>
      <c r="H7069" s="270" t="s">
        <v>27565</v>
      </c>
      <c r="I7069" s="271" t="s">
        <v>12488</v>
      </c>
      <c r="J7069" s="272" t="s">
        <v>5003</v>
      </c>
      <c r="K7069" s="272" t="s">
        <v>13617</v>
      </c>
    </row>
    <row r="7070" spans="1:11" ht="25.5" x14ac:dyDescent="0.2">
      <c r="A7070" s="269">
        <v>41758</v>
      </c>
      <c r="B7070" s="270" t="s">
        <v>27566</v>
      </c>
      <c r="C7070" s="271" t="s">
        <v>12490</v>
      </c>
      <c r="D7070" s="272" t="s">
        <v>14883</v>
      </c>
      <c r="F7070" s="266"/>
      <c r="G7070" s="273">
        <v>41758</v>
      </c>
      <c r="H7070" s="270" t="s">
        <v>27566</v>
      </c>
      <c r="I7070" s="271" t="s">
        <v>12490</v>
      </c>
      <c r="J7070" s="272" t="s">
        <v>14883</v>
      </c>
      <c r="K7070" s="272" t="s">
        <v>14883</v>
      </c>
    </row>
    <row r="7071" spans="1:11" ht="25.5" x14ac:dyDescent="0.2">
      <c r="A7071" s="269">
        <v>5090</v>
      </c>
      <c r="B7071" s="270" t="s">
        <v>27567</v>
      </c>
      <c r="C7071" s="271" t="s">
        <v>12490</v>
      </c>
      <c r="D7071" s="272" t="s">
        <v>8783</v>
      </c>
      <c r="F7071" s="266"/>
      <c r="G7071" s="273">
        <v>5090</v>
      </c>
      <c r="H7071" s="270" t="s">
        <v>27567</v>
      </c>
      <c r="I7071" s="271" t="s">
        <v>12490</v>
      </c>
      <c r="J7071" s="272" t="s">
        <v>8783</v>
      </c>
      <c r="K7071" s="272" t="s">
        <v>8783</v>
      </c>
    </row>
    <row r="7072" spans="1:11" ht="25.5" x14ac:dyDescent="0.2">
      <c r="A7072" s="269">
        <v>5085</v>
      </c>
      <c r="B7072" s="270" t="s">
        <v>27568</v>
      </c>
      <c r="C7072" s="271" t="s">
        <v>12490</v>
      </c>
      <c r="D7072" s="272" t="s">
        <v>5005</v>
      </c>
      <c r="F7072" s="266"/>
      <c r="G7072" s="273">
        <v>5085</v>
      </c>
      <c r="H7072" s="270" t="s">
        <v>27568</v>
      </c>
      <c r="I7072" s="271" t="s">
        <v>12490</v>
      </c>
      <c r="J7072" s="272" t="s">
        <v>5005</v>
      </c>
      <c r="K7072" s="272" t="s">
        <v>5005</v>
      </c>
    </row>
    <row r="7073" spans="1:11" ht="12.75" x14ac:dyDescent="0.2">
      <c r="A7073" s="269">
        <v>38374</v>
      </c>
      <c r="B7073" s="270" t="s">
        <v>27569</v>
      </c>
      <c r="C7073" s="271" t="s">
        <v>12490</v>
      </c>
      <c r="D7073" s="272" t="s">
        <v>27570</v>
      </c>
      <c r="F7073" s="266"/>
      <c r="G7073" s="273">
        <v>38374</v>
      </c>
      <c r="H7073" s="270" t="s">
        <v>27569</v>
      </c>
      <c r="I7073" s="271" t="s">
        <v>12490</v>
      </c>
      <c r="J7073" s="272" t="s">
        <v>27570</v>
      </c>
      <c r="K7073" s="272" t="s">
        <v>27570</v>
      </c>
    </row>
    <row r="7074" spans="1:11" ht="12.75" x14ac:dyDescent="0.2">
      <c r="A7074" s="269">
        <v>20212</v>
      </c>
      <c r="B7074" s="270" t="s">
        <v>27571</v>
      </c>
      <c r="C7074" s="271" t="s">
        <v>12503</v>
      </c>
      <c r="D7074" s="272" t="s">
        <v>7702</v>
      </c>
      <c r="F7074" s="266"/>
      <c r="G7074" s="273">
        <v>20212</v>
      </c>
      <c r="H7074" s="270" t="s">
        <v>27571</v>
      </c>
      <c r="I7074" s="271" t="s">
        <v>12503</v>
      </c>
      <c r="J7074" s="272" t="s">
        <v>7702</v>
      </c>
      <c r="K7074" s="272" t="s">
        <v>7702</v>
      </c>
    </row>
    <row r="7075" spans="1:11" ht="25.5" x14ac:dyDescent="0.2">
      <c r="A7075" s="269">
        <v>4430</v>
      </c>
      <c r="B7075" s="270" t="s">
        <v>27572</v>
      </c>
      <c r="C7075" s="271" t="s">
        <v>12503</v>
      </c>
      <c r="D7075" s="272" t="s">
        <v>12731</v>
      </c>
      <c r="F7075" s="266"/>
      <c r="G7075" s="273">
        <v>4430</v>
      </c>
      <c r="H7075" s="270" t="s">
        <v>27572</v>
      </c>
      <c r="I7075" s="271" t="s">
        <v>12503</v>
      </c>
      <c r="J7075" s="272" t="s">
        <v>12731</v>
      </c>
      <c r="K7075" s="272" t="s">
        <v>12731</v>
      </c>
    </row>
    <row r="7076" spans="1:11" ht="25.5" x14ac:dyDescent="0.2">
      <c r="A7076" s="269">
        <v>4400</v>
      </c>
      <c r="B7076" s="270" t="s">
        <v>27573</v>
      </c>
      <c r="C7076" s="271" t="s">
        <v>12503</v>
      </c>
      <c r="D7076" s="272" t="s">
        <v>12732</v>
      </c>
      <c r="F7076" s="266"/>
      <c r="G7076" s="273">
        <v>4400</v>
      </c>
      <c r="H7076" s="270" t="s">
        <v>27573</v>
      </c>
      <c r="I7076" s="271" t="s">
        <v>12503</v>
      </c>
      <c r="J7076" s="272" t="s">
        <v>12732</v>
      </c>
      <c r="K7076" s="272" t="s">
        <v>12732</v>
      </c>
    </row>
    <row r="7077" spans="1:11" ht="12.75" x14ac:dyDescent="0.2">
      <c r="A7077" s="269">
        <v>4496</v>
      </c>
      <c r="B7077" s="270" t="s">
        <v>27574</v>
      </c>
      <c r="C7077" s="271" t="s">
        <v>12503</v>
      </c>
      <c r="D7077" s="272" t="s">
        <v>5343</v>
      </c>
      <c r="F7077" s="266"/>
      <c r="G7077" s="273">
        <v>4496</v>
      </c>
      <c r="H7077" s="270" t="s">
        <v>27574</v>
      </c>
      <c r="I7077" s="271" t="s">
        <v>12503</v>
      </c>
      <c r="J7077" s="272" t="s">
        <v>5343</v>
      </c>
      <c r="K7077" s="272" t="s">
        <v>5343</v>
      </c>
    </row>
    <row r="7078" spans="1:11" ht="12.75" x14ac:dyDescent="0.2">
      <c r="A7078" s="269">
        <v>11871</v>
      </c>
      <c r="B7078" s="270" t="s">
        <v>27575</v>
      </c>
      <c r="C7078" s="271" t="s">
        <v>12490</v>
      </c>
      <c r="D7078" s="272" t="s">
        <v>12733</v>
      </c>
      <c r="F7078" s="266"/>
      <c r="G7078" s="273">
        <v>11871</v>
      </c>
      <c r="H7078" s="270" t="s">
        <v>27575</v>
      </c>
      <c r="I7078" s="271" t="s">
        <v>12490</v>
      </c>
      <c r="J7078" s="272" t="s">
        <v>12733</v>
      </c>
      <c r="K7078" s="272" t="s">
        <v>12733</v>
      </c>
    </row>
    <row r="7079" spans="1:11" ht="12.75" x14ac:dyDescent="0.2">
      <c r="A7079" s="269">
        <v>34636</v>
      </c>
      <c r="B7079" s="270" t="s">
        <v>27576</v>
      </c>
      <c r="C7079" s="271" t="s">
        <v>12490</v>
      </c>
      <c r="D7079" s="272" t="s">
        <v>27577</v>
      </c>
      <c r="F7079" s="266"/>
      <c r="G7079" s="273">
        <v>34636</v>
      </c>
      <c r="H7079" s="270" t="s">
        <v>27576</v>
      </c>
      <c r="I7079" s="271" t="s">
        <v>12490</v>
      </c>
      <c r="J7079" s="272" t="s">
        <v>27577</v>
      </c>
      <c r="K7079" s="272" t="s">
        <v>27577</v>
      </c>
    </row>
    <row r="7080" spans="1:11" ht="12.75" x14ac:dyDescent="0.2">
      <c r="A7080" s="269">
        <v>34639</v>
      </c>
      <c r="B7080" s="270" t="s">
        <v>27578</v>
      </c>
      <c r="C7080" s="271" t="s">
        <v>12490</v>
      </c>
      <c r="D7080" s="272" t="s">
        <v>27579</v>
      </c>
      <c r="F7080" s="266"/>
      <c r="G7080" s="273">
        <v>34639</v>
      </c>
      <c r="H7080" s="270" t="s">
        <v>27578</v>
      </c>
      <c r="I7080" s="271" t="s">
        <v>12490</v>
      </c>
      <c r="J7080" s="272" t="s">
        <v>27579</v>
      </c>
      <c r="K7080" s="272" t="s">
        <v>27579</v>
      </c>
    </row>
    <row r="7081" spans="1:11" ht="12.75" x14ac:dyDescent="0.2">
      <c r="A7081" s="269">
        <v>34640</v>
      </c>
      <c r="B7081" s="270" t="s">
        <v>27580</v>
      </c>
      <c r="C7081" s="271" t="s">
        <v>12490</v>
      </c>
      <c r="D7081" s="272" t="s">
        <v>27581</v>
      </c>
      <c r="F7081" s="266"/>
      <c r="G7081" s="273">
        <v>34640</v>
      </c>
      <c r="H7081" s="270" t="s">
        <v>27580</v>
      </c>
      <c r="I7081" s="271" t="s">
        <v>12490</v>
      </c>
      <c r="J7081" s="272" t="s">
        <v>27581</v>
      </c>
      <c r="K7081" s="272" t="s">
        <v>27581</v>
      </c>
    </row>
    <row r="7082" spans="1:11" ht="12.75" x14ac:dyDescent="0.2">
      <c r="A7082" s="269">
        <v>34637</v>
      </c>
      <c r="B7082" s="270" t="s">
        <v>27582</v>
      </c>
      <c r="C7082" s="271" t="s">
        <v>12490</v>
      </c>
      <c r="D7082" s="272" t="s">
        <v>27583</v>
      </c>
      <c r="F7082" s="266"/>
      <c r="G7082" s="273">
        <v>34637</v>
      </c>
      <c r="H7082" s="270" t="s">
        <v>27582</v>
      </c>
      <c r="I7082" s="271" t="s">
        <v>12490</v>
      </c>
      <c r="J7082" s="272" t="s">
        <v>27583</v>
      </c>
      <c r="K7082" s="272" t="s">
        <v>27583</v>
      </c>
    </row>
    <row r="7083" spans="1:11" ht="12.75" x14ac:dyDescent="0.2">
      <c r="A7083" s="269">
        <v>34638</v>
      </c>
      <c r="B7083" s="270" t="s">
        <v>27584</v>
      </c>
      <c r="C7083" s="271" t="s">
        <v>12490</v>
      </c>
      <c r="D7083" s="272" t="s">
        <v>27585</v>
      </c>
      <c r="F7083" s="266"/>
      <c r="G7083" s="273">
        <v>34638</v>
      </c>
      <c r="H7083" s="270" t="s">
        <v>27584</v>
      </c>
      <c r="I7083" s="271" t="s">
        <v>12490</v>
      </c>
      <c r="J7083" s="272" t="s">
        <v>27585</v>
      </c>
      <c r="K7083" s="272" t="s">
        <v>27585</v>
      </c>
    </row>
    <row r="7084" spans="1:11" ht="12.75" x14ac:dyDescent="0.2">
      <c r="A7084" s="269">
        <v>11868</v>
      </c>
      <c r="B7084" s="270" t="s">
        <v>27586</v>
      </c>
      <c r="C7084" s="271" t="s">
        <v>12490</v>
      </c>
      <c r="D7084" s="272" t="s">
        <v>12734</v>
      </c>
      <c r="F7084" s="266"/>
      <c r="G7084" s="273">
        <v>11868</v>
      </c>
      <c r="H7084" s="270" t="s">
        <v>27586</v>
      </c>
      <c r="I7084" s="271" t="s">
        <v>12490</v>
      </c>
      <c r="J7084" s="272" t="s">
        <v>12734</v>
      </c>
      <c r="K7084" s="272" t="s">
        <v>12734</v>
      </c>
    </row>
    <row r="7085" spans="1:11" ht="12.75" x14ac:dyDescent="0.2">
      <c r="A7085" s="269">
        <v>37106</v>
      </c>
      <c r="B7085" s="270" t="s">
        <v>27587</v>
      </c>
      <c r="C7085" s="271" t="s">
        <v>12490</v>
      </c>
      <c r="D7085" s="272" t="s">
        <v>12735</v>
      </c>
      <c r="F7085" s="266"/>
      <c r="G7085" s="273">
        <v>37106</v>
      </c>
      <c r="H7085" s="270" t="s">
        <v>27587</v>
      </c>
      <c r="I7085" s="271" t="s">
        <v>12490</v>
      </c>
      <c r="J7085" s="272" t="s">
        <v>12735</v>
      </c>
      <c r="K7085" s="272" t="s">
        <v>12735</v>
      </c>
    </row>
    <row r="7086" spans="1:11" ht="12.75" x14ac:dyDescent="0.2">
      <c r="A7086" s="269">
        <v>11869</v>
      </c>
      <c r="B7086" s="270" t="s">
        <v>27588</v>
      </c>
      <c r="C7086" s="271" t="s">
        <v>12490</v>
      </c>
      <c r="D7086" s="272" t="s">
        <v>12736</v>
      </c>
      <c r="F7086" s="266"/>
      <c r="G7086" s="273">
        <v>11869</v>
      </c>
      <c r="H7086" s="270" t="s">
        <v>27588</v>
      </c>
      <c r="I7086" s="271" t="s">
        <v>12490</v>
      </c>
      <c r="J7086" s="272" t="s">
        <v>12736</v>
      </c>
      <c r="K7086" s="272" t="s">
        <v>12736</v>
      </c>
    </row>
    <row r="7087" spans="1:11" ht="12.75" x14ac:dyDescent="0.2">
      <c r="A7087" s="269">
        <v>37104</v>
      </c>
      <c r="B7087" s="270" t="s">
        <v>27589</v>
      </c>
      <c r="C7087" s="271" t="s">
        <v>12490</v>
      </c>
      <c r="D7087" s="272" t="s">
        <v>12737</v>
      </c>
      <c r="F7087" s="266"/>
      <c r="G7087" s="273">
        <v>37104</v>
      </c>
      <c r="H7087" s="270" t="s">
        <v>27589</v>
      </c>
      <c r="I7087" s="271" t="s">
        <v>12490</v>
      </c>
      <c r="J7087" s="272" t="s">
        <v>12737</v>
      </c>
      <c r="K7087" s="272" t="s">
        <v>12737</v>
      </c>
    </row>
    <row r="7088" spans="1:11" ht="12.75" x14ac:dyDescent="0.2">
      <c r="A7088" s="269">
        <v>37105</v>
      </c>
      <c r="B7088" s="270" t="s">
        <v>27590</v>
      </c>
      <c r="C7088" s="271" t="s">
        <v>12490</v>
      </c>
      <c r="D7088" s="272" t="s">
        <v>12738</v>
      </c>
      <c r="F7088" s="266"/>
      <c r="G7088" s="273">
        <v>37105</v>
      </c>
      <c r="H7088" s="270" t="s">
        <v>27590</v>
      </c>
      <c r="I7088" s="271" t="s">
        <v>12490</v>
      </c>
      <c r="J7088" s="272" t="s">
        <v>12738</v>
      </c>
      <c r="K7088" s="272" t="s">
        <v>12738</v>
      </c>
    </row>
    <row r="7089" spans="1:11" ht="25.5" x14ac:dyDescent="0.2">
      <c r="A7089" s="269">
        <v>11638</v>
      </c>
      <c r="B7089" s="270" t="s">
        <v>27591</v>
      </c>
      <c r="C7089" s="271" t="s">
        <v>12490</v>
      </c>
      <c r="D7089" s="272" t="s">
        <v>12739</v>
      </c>
      <c r="F7089" s="266"/>
      <c r="G7089" s="273">
        <v>11638</v>
      </c>
      <c r="H7089" s="270" t="s">
        <v>27591</v>
      </c>
      <c r="I7089" s="271" t="s">
        <v>12490</v>
      </c>
      <c r="J7089" s="272" t="s">
        <v>12739</v>
      </c>
      <c r="K7089" s="272" t="s">
        <v>12739</v>
      </c>
    </row>
    <row r="7090" spans="1:11" ht="25.5" x14ac:dyDescent="0.2">
      <c r="A7090" s="269">
        <v>1030</v>
      </c>
      <c r="B7090" s="270" t="s">
        <v>27592</v>
      </c>
      <c r="C7090" s="271" t="s">
        <v>12490</v>
      </c>
      <c r="D7090" s="272" t="s">
        <v>13934</v>
      </c>
      <c r="F7090" s="266"/>
      <c r="G7090" s="273">
        <v>1030</v>
      </c>
      <c r="H7090" s="270" t="s">
        <v>27592</v>
      </c>
      <c r="I7090" s="271" t="s">
        <v>12490</v>
      </c>
      <c r="J7090" s="272" t="s">
        <v>13934</v>
      </c>
      <c r="K7090" s="272" t="s">
        <v>13934</v>
      </c>
    </row>
    <row r="7091" spans="1:11" ht="25.5" x14ac:dyDescent="0.2">
      <c r="A7091" s="269">
        <v>11694</v>
      </c>
      <c r="B7091" s="270" t="s">
        <v>27593</v>
      </c>
      <c r="C7091" s="271" t="s">
        <v>12490</v>
      </c>
      <c r="D7091" s="272" t="s">
        <v>14794</v>
      </c>
      <c r="F7091" s="266"/>
      <c r="G7091" s="273">
        <v>11694</v>
      </c>
      <c r="H7091" s="270" t="s">
        <v>27593</v>
      </c>
      <c r="I7091" s="271" t="s">
        <v>12490</v>
      </c>
      <c r="J7091" s="272" t="s">
        <v>14794</v>
      </c>
      <c r="K7091" s="272" t="s">
        <v>14794</v>
      </c>
    </row>
    <row r="7092" spans="1:11" ht="25.5" x14ac:dyDescent="0.2">
      <c r="A7092" s="269">
        <v>35277</v>
      </c>
      <c r="B7092" s="270" t="s">
        <v>27594</v>
      </c>
      <c r="C7092" s="271" t="s">
        <v>12490</v>
      </c>
      <c r="D7092" s="272" t="s">
        <v>14795</v>
      </c>
      <c r="F7092" s="266"/>
      <c r="G7092" s="273">
        <v>35277</v>
      </c>
      <c r="H7092" s="270" t="s">
        <v>27594</v>
      </c>
      <c r="I7092" s="271" t="s">
        <v>12490</v>
      </c>
      <c r="J7092" s="272" t="s">
        <v>14795</v>
      </c>
      <c r="K7092" s="272" t="s">
        <v>14795</v>
      </c>
    </row>
    <row r="7093" spans="1:11" ht="38.25" x14ac:dyDescent="0.2">
      <c r="A7093" s="269">
        <v>10521</v>
      </c>
      <c r="B7093" s="270" t="s">
        <v>27595</v>
      </c>
      <c r="C7093" s="271" t="s">
        <v>12490</v>
      </c>
      <c r="D7093" s="272" t="s">
        <v>27596</v>
      </c>
      <c r="F7093" s="266"/>
      <c r="G7093" s="273">
        <v>10521</v>
      </c>
      <c r="H7093" s="270" t="s">
        <v>27595</v>
      </c>
      <c r="I7093" s="271" t="s">
        <v>12490</v>
      </c>
      <c r="J7093" s="272" t="s">
        <v>27596</v>
      </c>
      <c r="K7093" s="272" t="s">
        <v>27596</v>
      </c>
    </row>
    <row r="7094" spans="1:11" ht="38.25" x14ac:dyDescent="0.2">
      <c r="A7094" s="269">
        <v>10885</v>
      </c>
      <c r="B7094" s="270" t="s">
        <v>27597</v>
      </c>
      <c r="C7094" s="271" t="s">
        <v>12490</v>
      </c>
      <c r="D7094" s="272" t="s">
        <v>27598</v>
      </c>
      <c r="F7094" s="266"/>
      <c r="G7094" s="273">
        <v>10885</v>
      </c>
      <c r="H7094" s="270" t="s">
        <v>27597</v>
      </c>
      <c r="I7094" s="271" t="s">
        <v>12490</v>
      </c>
      <c r="J7094" s="272" t="s">
        <v>27598</v>
      </c>
      <c r="K7094" s="272" t="s">
        <v>27598</v>
      </c>
    </row>
    <row r="7095" spans="1:11" ht="38.25" x14ac:dyDescent="0.2">
      <c r="A7095" s="269">
        <v>20962</v>
      </c>
      <c r="B7095" s="270" t="s">
        <v>27599</v>
      </c>
      <c r="C7095" s="271" t="s">
        <v>12490</v>
      </c>
      <c r="D7095" s="272" t="s">
        <v>27600</v>
      </c>
      <c r="F7095" s="266"/>
      <c r="G7095" s="273">
        <v>20962</v>
      </c>
      <c r="H7095" s="270" t="s">
        <v>27599</v>
      </c>
      <c r="I7095" s="271" t="s">
        <v>12490</v>
      </c>
      <c r="J7095" s="272" t="s">
        <v>27600</v>
      </c>
      <c r="K7095" s="272" t="s">
        <v>27600</v>
      </c>
    </row>
    <row r="7096" spans="1:11" ht="38.25" x14ac:dyDescent="0.2">
      <c r="A7096" s="269">
        <v>20963</v>
      </c>
      <c r="B7096" s="270" t="s">
        <v>27601</v>
      </c>
      <c r="C7096" s="271" t="s">
        <v>12490</v>
      </c>
      <c r="D7096" s="272" t="s">
        <v>27602</v>
      </c>
      <c r="F7096" s="266"/>
      <c r="G7096" s="273">
        <v>20963</v>
      </c>
      <c r="H7096" s="270" t="s">
        <v>27601</v>
      </c>
      <c r="I7096" s="271" t="s">
        <v>12490</v>
      </c>
      <c r="J7096" s="272" t="s">
        <v>27602</v>
      </c>
      <c r="K7096" s="272" t="s">
        <v>27602</v>
      </c>
    </row>
    <row r="7097" spans="1:11" ht="12.75" x14ac:dyDescent="0.2">
      <c r="A7097" s="269">
        <v>2555</v>
      </c>
      <c r="B7097" s="270" t="s">
        <v>27603</v>
      </c>
      <c r="C7097" s="271" t="s">
        <v>12490</v>
      </c>
      <c r="D7097" s="272" t="s">
        <v>5644</v>
      </c>
      <c r="F7097" s="266"/>
      <c r="G7097" s="273">
        <v>2555</v>
      </c>
      <c r="H7097" s="270" t="s">
        <v>27603</v>
      </c>
      <c r="I7097" s="271" t="s">
        <v>12490</v>
      </c>
      <c r="J7097" s="272" t="s">
        <v>5644</v>
      </c>
      <c r="K7097" s="272" t="s">
        <v>5644</v>
      </c>
    </row>
    <row r="7098" spans="1:11" ht="12.75" x14ac:dyDescent="0.2">
      <c r="A7098" s="269">
        <v>2556</v>
      </c>
      <c r="B7098" s="270" t="s">
        <v>27604</v>
      </c>
      <c r="C7098" s="271" t="s">
        <v>12490</v>
      </c>
      <c r="D7098" s="272" t="s">
        <v>12446</v>
      </c>
      <c r="F7098" s="266"/>
      <c r="G7098" s="273">
        <v>2556</v>
      </c>
      <c r="H7098" s="270" t="s">
        <v>27604</v>
      </c>
      <c r="I7098" s="271" t="s">
        <v>12490</v>
      </c>
      <c r="J7098" s="272" t="s">
        <v>12446</v>
      </c>
      <c r="K7098" s="272" t="s">
        <v>12446</v>
      </c>
    </row>
    <row r="7099" spans="1:11" ht="12.75" x14ac:dyDescent="0.2">
      <c r="A7099" s="269">
        <v>2557</v>
      </c>
      <c r="B7099" s="270" t="s">
        <v>27605</v>
      </c>
      <c r="C7099" s="271" t="s">
        <v>12490</v>
      </c>
      <c r="D7099" s="272" t="s">
        <v>12498</v>
      </c>
      <c r="F7099" s="266"/>
      <c r="G7099" s="273">
        <v>2557</v>
      </c>
      <c r="H7099" s="270" t="s">
        <v>27605</v>
      </c>
      <c r="I7099" s="271" t="s">
        <v>12490</v>
      </c>
      <c r="J7099" s="272" t="s">
        <v>12498</v>
      </c>
      <c r="K7099" s="272" t="s">
        <v>12498</v>
      </c>
    </row>
    <row r="7100" spans="1:11" ht="12.75" x14ac:dyDescent="0.2">
      <c r="A7100" s="269">
        <v>39810</v>
      </c>
      <c r="B7100" s="270" t="s">
        <v>27606</v>
      </c>
      <c r="C7100" s="271" t="s">
        <v>12490</v>
      </c>
      <c r="D7100" s="272" t="s">
        <v>10432</v>
      </c>
      <c r="F7100" s="266"/>
      <c r="G7100" s="273">
        <v>39810</v>
      </c>
      <c r="H7100" s="270" t="s">
        <v>27606</v>
      </c>
      <c r="I7100" s="271" t="s">
        <v>12490</v>
      </c>
      <c r="J7100" s="272" t="s">
        <v>10432</v>
      </c>
      <c r="K7100" s="272" t="s">
        <v>10432</v>
      </c>
    </row>
    <row r="7101" spans="1:11" ht="12.75" x14ac:dyDescent="0.2">
      <c r="A7101" s="269">
        <v>39811</v>
      </c>
      <c r="B7101" s="270" t="s">
        <v>27607</v>
      </c>
      <c r="C7101" s="271" t="s">
        <v>12490</v>
      </c>
      <c r="D7101" s="272" t="s">
        <v>13594</v>
      </c>
      <c r="F7101" s="266"/>
      <c r="G7101" s="273">
        <v>39811</v>
      </c>
      <c r="H7101" s="270" t="s">
        <v>27607</v>
      </c>
      <c r="I7101" s="271" t="s">
        <v>12490</v>
      </c>
      <c r="J7101" s="272" t="s">
        <v>13594</v>
      </c>
      <c r="K7101" s="272" t="s">
        <v>13594</v>
      </c>
    </row>
    <row r="7102" spans="1:11" ht="12.75" x14ac:dyDescent="0.2">
      <c r="A7102" s="269">
        <v>39812</v>
      </c>
      <c r="B7102" s="270" t="s">
        <v>27608</v>
      </c>
      <c r="C7102" s="271" t="s">
        <v>12490</v>
      </c>
      <c r="D7102" s="272" t="s">
        <v>9805</v>
      </c>
      <c r="F7102" s="266"/>
      <c r="G7102" s="273">
        <v>39812</v>
      </c>
      <c r="H7102" s="270" t="s">
        <v>27608</v>
      </c>
      <c r="I7102" s="271" t="s">
        <v>12490</v>
      </c>
      <c r="J7102" s="272" t="s">
        <v>9805</v>
      </c>
      <c r="K7102" s="272" t="s">
        <v>9805</v>
      </c>
    </row>
    <row r="7103" spans="1:11" ht="12.75" x14ac:dyDescent="0.2">
      <c r="A7103" s="269">
        <v>20254</v>
      </c>
      <c r="B7103" s="270" t="s">
        <v>27609</v>
      </c>
      <c r="C7103" s="271" t="s">
        <v>12490</v>
      </c>
      <c r="D7103" s="272" t="s">
        <v>7226</v>
      </c>
      <c r="F7103" s="266"/>
      <c r="G7103" s="273">
        <v>20254</v>
      </c>
      <c r="H7103" s="270" t="s">
        <v>27609</v>
      </c>
      <c r="I7103" s="271" t="s">
        <v>12490</v>
      </c>
      <c r="J7103" s="272" t="s">
        <v>7226</v>
      </c>
      <c r="K7103" s="272" t="s">
        <v>7226</v>
      </c>
    </row>
    <row r="7104" spans="1:11" ht="12.75" x14ac:dyDescent="0.2">
      <c r="A7104" s="269">
        <v>39771</v>
      </c>
      <c r="B7104" s="270" t="s">
        <v>27610</v>
      </c>
      <c r="C7104" s="271" t="s">
        <v>12490</v>
      </c>
      <c r="D7104" s="272" t="s">
        <v>12740</v>
      </c>
      <c r="F7104" s="266"/>
      <c r="G7104" s="273">
        <v>39771</v>
      </c>
      <c r="H7104" s="270" t="s">
        <v>27610</v>
      </c>
      <c r="I7104" s="271" t="s">
        <v>12490</v>
      </c>
      <c r="J7104" s="272" t="s">
        <v>12740</v>
      </c>
      <c r="K7104" s="272" t="s">
        <v>12740</v>
      </c>
    </row>
    <row r="7105" spans="1:11" ht="12.75" x14ac:dyDescent="0.2">
      <c r="A7105" s="269">
        <v>20255</v>
      </c>
      <c r="B7105" s="270" t="s">
        <v>27611</v>
      </c>
      <c r="C7105" s="271" t="s">
        <v>12490</v>
      </c>
      <c r="D7105" s="272" t="s">
        <v>8410</v>
      </c>
      <c r="F7105" s="266"/>
      <c r="G7105" s="273">
        <v>20255</v>
      </c>
      <c r="H7105" s="270" t="s">
        <v>27611</v>
      </c>
      <c r="I7105" s="271" t="s">
        <v>12490</v>
      </c>
      <c r="J7105" s="272" t="s">
        <v>8410</v>
      </c>
      <c r="K7105" s="272" t="s">
        <v>8410</v>
      </c>
    </row>
    <row r="7106" spans="1:11" ht="12.75" x14ac:dyDescent="0.2">
      <c r="A7106" s="269">
        <v>39772</v>
      </c>
      <c r="B7106" s="270" t="s">
        <v>27612</v>
      </c>
      <c r="C7106" s="271" t="s">
        <v>12490</v>
      </c>
      <c r="D7106" s="272" t="s">
        <v>12741</v>
      </c>
      <c r="F7106" s="266"/>
      <c r="G7106" s="273">
        <v>39772</v>
      </c>
      <c r="H7106" s="270" t="s">
        <v>27612</v>
      </c>
      <c r="I7106" s="271" t="s">
        <v>12490</v>
      </c>
      <c r="J7106" s="272" t="s">
        <v>12741</v>
      </c>
      <c r="K7106" s="272" t="s">
        <v>12741</v>
      </c>
    </row>
    <row r="7107" spans="1:11" ht="12.75" x14ac:dyDescent="0.2">
      <c r="A7107" s="269">
        <v>20253</v>
      </c>
      <c r="B7107" s="270" t="s">
        <v>27613</v>
      </c>
      <c r="C7107" s="271" t="s">
        <v>12490</v>
      </c>
      <c r="D7107" s="272" t="s">
        <v>12667</v>
      </c>
      <c r="F7107" s="266"/>
      <c r="G7107" s="273">
        <v>20253</v>
      </c>
      <c r="H7107" s="270" t="s">
        <v>27613</v>
      </c>
      <c r="I7107" s="271" t="s">
        <v>12490</v>
      </c>
      <c r="J7107" s="272" t="s">
        <v>12667</v>
      </c>
      <c r="K7107" s="272" t="s">
        <v>12667</v>
      </c>
    </row>
    <row r="7108" spans="1:11" ht="12.75" x14ac:dyDescent="0.2">
      <c r="A7108" s="269">
        <v>39773</v>
      </c>
      <c r="B7108" s="270" t="s">
        <v>27614</v>
      </c>
      <c r="C7108" s="271" t="s">
        <v>12490</v>
      </c>
      <c r="D7108" s="272" t="s">
        <v>12742</v>
      </c>
      <c r="F7108" s="266"/>
      <c r="G7108" s="273">
        <v>39773</v>
      </c>
      <c r="H7108" s="270" t="s">
        <v>27614</v>
      </c>
      <c r="I7108" s="271" t="s">
        <v>12490</v>
      </c>
      <c r="J7108" s="272" t="s">
        <v>12742</v>
      </c>
      <c r="K7108" s="272" t="s">
        <v>12742</v>
      </c>
    </row>
    <row r="7109" spans="1:11" ht="12.75" x14ac:dyDescent="0.2">
      <c r="A7109" s="269">
        <v>39774</v>
      </c>
      <c r="B7109" s="270" t="s">
        <v>27615</v>
      </c>
      <c r="C7109" s="271" t="s">
        <v>12490</v>
      </c>
      <c r="D7109" s="272" t="s">
        <v>12743</v>
      </c>
      <c r="F7109" s="266"/>
      <c r="G7109" s="273">
        <v>39774</v>
      </c>
      <c r="H7109" s="270" t="s">
        <v>27615</v>
      </c>
      <c r="I7109" s="271" t="s">
        <v>12490</v>
      </c>
      <c r="J7109" s="272" t="s">
        <v>12743</v>
      </c>
      <c r="K7109" s="272" t="s">
        <v>12743</v>
      </c>
    </row>
    <row r="7110" spans="1:11" ht="12.75" x14ac:dyDescent="0.2">
      <c r="A7110" s="269">
        <v>39775</v>
      </c>
      <c r="B7110" s="270" t="s">
        <v>27616</v>
      </c>
      <c r="C7110" s="271" t="s">
        <v>12490</v>
      </c>
      <c r="D7110" s="272" t="s">
        <v>12744</v>
      </c>
      <c r="F7110" s="266"/>
      <c r="G7110" s="273">
        <v>39775</v>
      </c>
      <c r="H7110" s="270" t="s">
        <v>27616</v>
      </c>
      <c r="I7110" s="271" t="s">
        <v>12490</v>
      </c>
      <c r="J7110" s="272" t="s">
        <v>12744</v>
      </c>
      <c r="K7110" s="272" t="s">
        <v>12744</v>
      </c>
    </row>
    <row r="7111" spans="1:11" ht="12.75" x14ac:dyDescent="0.2">
      <c r="A7111" s="269">
        <v>39776</v>
      </c>
      <c r="B7111" s="270" t="s">
        <v>27617</v>
      </c>
      <c r="C7111" s="271" t="s">
        <v>12490</v>
      </c>
      <c r="D7111" s="272" t="s">
        <v>12745</v>
      </c>
      <c r="F7111" s="266"/>
      <c r="G7111" s="273">
        <v>39776</v>
      </c>
      <c r="H7111" s="270" t="s">
        <v>27617</v>
      </c>
      <c r="I7111" s="271" t="s">
        <v>12490</v>
      </c>
      <c r="J7111" s="272" t="s">
        <v>12745</v>
      </c>
      <c r="K7111" s="272" t="s">
        <v>12745</v>
      </c>
    </row>
    <row r="7112" spans="1:11" ht="12.75" x14ac:dyDescent="0.2">
      <c r="A7112" s="269">
        <v>39777</v>
      </c>
      <c r="B7112" s="270" t="s">
        <v>27618</v>
      </c>
      <c r="C7112" s="271" t="s">
        <v>12490</v>
      </c>
      <c r="D7112" s="272" t="s">
        <v>12746</v>
      </c>
      <c r="F7112" s="266"/>
      <c r="G7112" s="273">
        <v>39777</v>
      </c>
      <c r="H7112" s="270" t="s">
        <v>27618</v>
      </c>
      <c r="I7112" s="271" t="s">
        <v>12490</v>
      </c>
      <c r="J7112" s="272" t="s">
        <v>12746</v>
      </c>
      <c r="K7112" s="272" t="s">
        <v>12746</v>
      </c>
    </row>
    <row r="7113" spans="1:11" ht="25.5" x14ac:dyDescent="0.2">
      <c r="A7113" s="269">
        <v>11250</v>
      </c>
      <c r="B7113" s="270" t="s">
        <v>27619</v>
      </c>
      <c r="C7113" s="271" t="s">
        <v>12490</v>
      </c>
      <c r="D7113" s="272" t="s">
        <v>12747</v>
      </c>
      <c r="F7113" s="266"/>
      <c r="G7113" s="273">
        <v>11250</v>
      </c>
      <c r="H7113" s="270" t="s">
        <v>27619</v>
      </c>
      <c r="I7113" s="271" t="s">
        <v>12490</v>
      </c>
      <c r="J7113" s="272" t="s">
        <v>12747</v>
      </c>
      <c r="K7113" s="272" t="s">
        <v>12747</v>
      </c>
    </row>
    <row r="7114" spans="1:11" ht="25.5" x14ac:dyDescent="0.2">
      <c r="A7114" s="269">
        <v>39766</v>
      </c>
      <c r="B7114" s="270" t="s">
        <v>27620</v>
      </c>
      <c r="C7114" s="271" t="s">
        <v>12490</v>
      </c>
      <c r="D7114" s="272" t="s">
        <v>12748</v>
      </c>
      <c r="F7114" s="266"/>
      <c r="G7114" s="273">
        <v>39766</v>
      </c>
      <c r="H7114" s="270" t="s">
        <v>27620</v>
      </c>
      <c r="I7114" s="271" t="s">
        <v>12490</v>
      </c>
      <c r="J7114" s="272" t="s">
        <v>12748</v>
      </c>
      <c r="K7114" s="272" t="s">
        <v>12748</v>
      </c>
    </row>
    <row r="7115" spans="1:11" ht="25.5" x14ac:dyDescent="0.2">
      <c r="A7115" s="269">
        <v>11251</v>
      </c>
      <c r="B7115" s="270" t="s">
        <v>27621</v>
      </c>
      <c r="C7115" s="271" t="s">
        <v>12490</v>
      </c>
      <c r="D7115" s="272" t="s">
        <v>12749</v>
      </c>
      <c r="F7115" s="266"/>
      <c r="G7115" s="273">
        <v>11251</v>
      </c>
      <c r="H7115" s="270" t="s">
        <v>27621</v>
      </c>
      <c r="I7115" s="271" t="s">
        <v>12490</v>
      </c>
      <c r="J7115" s="272" t="s">
        <v>12749</v>
      </c>
      <c r="K7115" s="272" t="s">
        <v>12749</v>
      </c>
    </row>
    <row r="7116" spans="1:11" ht="25.5" x14ac:dyDescent="0.2">
      <c r="A7116" s="269">
        <v>39767</v>
      </c>
      <c r="B7116" s="270" t="s">
        <v>27622</v>
      </c>
      <c r="C7116" s="271" t="s">
        <v>12490</v>
      </c>
      <c r="D7116" s="272" t="s">
        <v>12750</v>
      </c>
      <c r="F7116" s="266"/>
      <c r="G7116" s="273">
        <v>39767</v>
      </c>
      <c r="H7116" s="270" t="s">
        <v>27622</v>
      </c>
      <c r="I7116" s="271" t="s">
        <v>12490</v>
      </c>
      <c r="J7116" s="272" t="s">
        <v>12750</v>
      </c>
      <c r="K7116" s="272" t="s">
        <v>12750</v>
      </c>
    </row>
    <row r="7117" spans="1:11" ht="25.5" x14ac:dyDescent="0.2">
      <c r="A7117" s="269">
        <v>11253</v>
      </c>
      <c r="B7117" s="270" t="s">
        <v>27623</v>
      </c>
      <c r="C7117" s="271" t="s">
        <v>12490</v>
      </c>
      <c r="D7117" s="272" t="s">
        <v>12751</v>
      </c>
      <c r="F7117" s="266"/>
      <c r="G7117" s="273">
        <v>11253</v>
      </c>
      <c r="H7117" s="270" t="s">
        <v>27623</v>
      </c>
      <c r="I7117" s="271" t="s">
        <v>12490</v>
      </c>
      <c r="J7117" s="272" t="s">
        <v>12751</v>
      </c>
      <c r="K7117" s="272" t="s">
        <v>12751</v>
      </c>
    </row>
    <row r="7118" spans="1:11" ht="25.5" x14ac:dyDescent="0.2">
      <c r="A7118" s="269">
        <v>11254</v>
      </c>
      <c r="B7118" s="270" t="s">
        <v>27624</v>
      </c>
      <c r="C7118" s="271" t="s">
        <v>12490</v>
      </c>
      <c r="D7118" s="272" t="s">
        <v>12752</v>
      </c>
      <c r="F7118" s="266"/>
      <c r="G7118" s="273">
        <v>11254</v>
      </c>
      <c r="H7118" s="270" t="s">
        <v>27624</v>
      </c>
      <c r="I7118" s="271" t="s">
        <v>12490</v>
      </c>
      <c r="J7118" s="272" t="s">
        <v>12752</v>
      </c>
      <c r="K7118" s="272" t="s">
        <v>12752</v>
      </c>
    </row>
    <row r="7119" spans="1:11" ht="25.5" x14ac:dyDescent="0.2">
      <c r="A7119" s="269">
        <v>11255</v>
      </c>
      <c r="B7119" s="270" t="s">
        <v>27625</v>
      </c>
      <c r="C7119" s="271" t="s">
        <v>12490</v>
      </c>
      <c r="D7119" s="272" t="s">
        <v>12746</v>
      </c>
      <c r="F7119" s="266"/>
      <c r="G7119" s="273">
        <v>11255</v>
      </c>
      <c r="H7119" s="270" t="s">
        <v>27625</v>
      </c>
      <c r="I7119" s="271" t="s">
        <v>12490</v>
      </c>
      <c r="J7119" s="272" t="s">
        <v>12746</v>
      </c>
      <c r="K7119" s="272" t="s">
        <v>12746</v>
      </c>
    </row>
    <row r="7120" spans="1:11" ht="25.5" x14ac:dyDescent="0.2">
      <c r="A7120" s="269">
        <v>11256</v>
      </c>
      <c r="B7120" s="270" t="s">
        <v>27626</v>
      </c>
      <c r="C7120" s="271" t="s">
        <v>12490</v>
      </c>
      <c r="D7120" s="272" t="s">
        <v>12753</v>
      </c>
      <c r="F7120" s="266"/>
      <c r="G7120" s="273">
        <v>11256</v>
      </c>
      <c r="H7120" s="270" t="s">
        <v>27626</v>
      </c>
      <c r="I7120" s="271" t="s">
        <v>12490</v>
      </c>
      <c r="J7120" s="272" t="s">
        <v>12753</v>
      </c>
      <c r="K7120" s="272" t="s">
        <v>12753</v>
      </c>
    </row>
    <row r="7121" spans="1:11" ht="25.5" x14ac:dyDescent="0.2">
      <c r="A7121" s="269">
        <v>14055</v>
      </c>
      <c r="B7121" s="270" t="s">
        <v>27627</v>
      </c>
      <c r="C7121" s="271" t="s">
        <v>12490</v>
      </c>
      <c r="D7121" s="272" t="s">
        <v>12754</v>
      </c>
      <c r="F7121" s="266"/>
      <c r="G7121" s="273">
        <v>14055</v>
      </c>
      <c r="H7121" s="270" t="s">
        <v>27627</v>
      </c>
      <c r="I7121" s="271" t="s">
        <v>12490</v>
      </c>
      <c r="J7121" s="272" t="s">
        <v>12754</v>
      </c>
      <c r="K7121" s="272" t="s">
        <v>12754</v>
      </c>
    </row>
    <row r="7122" spans="1:11" ht="25.5" x14ac:dyDescent="0.2">
      <c r="A7122" s="269">
        <v>39768</v>
      </c>
      <c r="B7122" s="270" t="s">
        <v>27628</v>
      </c>
      <c r="C7122" s="271" t="s">
        <v>12490</v>
      </c>
      <c r="D7122" s="272" t="s">
        <v>12755</v>
      </c>
      <c r="F7122" s="266"/>
      <c r="G7122" s="273">
        <v>39768</v>
      </c>
      <c r="H7122" s="270" t="s">
        <v>27628</v>
      </c>
      <c r="I7122" s="271" t="s">
        <v>12490</v>
      </c>
      <c r="J7122" s="272" t="s">
        <v>12755</v>
      </c>
      <c r="K7122" s="272" t="s">
        <v>12755</v>
      </c>
    </row>
    <row r="7123" spans="1:11" ht="25.5" x14ac:dyDescent="0.2">
      <c r="A7123" s="269">
        <v>11247</v>
      </c>
      <c r="B7123" s="270" t="s">
        <v>27629</v>
      </c>
      <c r="C7123" s="271" t="s">
        <v>12490</v>
      </c>
      <c r="D7123" s="272" t="s">
        <v>12756</v>
      </c>
      <c r="F7123" s="266"/>
      <c r="G7123" s="273">
        <v>11247</v>
      </c>
      <c r="H7123" s="270" t="s">
        <v>27629</v>
      </c>
      <c r="I7123" s="271" t="s">
        <v>12490</v>
      </c>
      <c r="J7123" s="272" t="s">
        <v>12756</v>
      </c>
      <c r="K7123" s="272" t="s">
        <v>12756</v>
      </c>
    </row>
    <row r="7124" spans="1:11" ht="25.5" x14ac:dyDescent="0.2">
      <c r="A7124" s="269">
        <v>39769</v>
      </c>
      <c r="B7124" s="270" t="s">
        <v>27630</v>
      </c>
      <c r="C7124" s="271" t="s">
        <v>12490</v>
      </c>
      <c r="D7124" s="272" t="s">
        <v>12757</v>
      </c>
      <c r="F7124" s="266"/>
      <c r="G7124" s="273">
        <v>39769</v>
      </c>
      <c r="H7124" s="270" t="s">
        <v>27630</v>
      </c>
      <c r="I7124" s="271" t="s">
        <v>12490</v>
      </c>
      <c r="J7124" s="272" t="s">
        <v>12757</v>
      </c>
      <c r="K7124" s="272" t="s">
        <v>12757</v>
      </c>
    </row>
    <row r="7125" spans="1:11" ht="25.5" x14ac:dyDescent="0.2">
      <c r="A7125" s="269">
        <v>11249</v>
      </c>
      <c r="B7125" s="270" t="s">
        <v>27631</v>
      </c>
      <c r="C7125" s="271" t="s">
        <v>12490</v>
      </c>
      <c r="D7125" s="272" t="s">
        <v>12758</v>
      </c>
      <c r="F7125" s="266"/>
      <c r="G7125" s="273">
        <v>11249</v>
      </c>
      <c r="H7125" s="270" t="s">
        <v>27631</v>
      </c>
      <c r="I7125" s="271" t="s">
        <v>12490</v>
      </c>
      <c r="J7125" s="272" t="s">
        <v>12758</v>
      </c>
      <c r="K7125" s="272" t="s">
        <v>12758</v>
      </c>
    </row>
    <row r="7126" spans="1:11" ht="25.5" x14ac:dyDescent="0.2">
      <c r="A7126" s="269">
        <v>39770</v>
      </c>
      <c r="B7126" s="270" t="s">
        <v>27632</v>
      </c>
      <c r="C7126" s="271" t="s">
        <v>12490</v>
      </c>
      <c r="D7126" s="272" t="s">
        <v>12759</v>
      </c>
      <c r="F7126" s="266"/>
      <c r="G7126" s="273">
        <v>39770</v>
      </c>
      <c r="H7126" s="270" t="s">
        <v>27632</v>
      </c>
      <c r="I7126" s="271" t="s">
        <v>12490</v>
      </c>
      <c r="J7126" s="272" t="s">
        <v>12759</v>
      </c>
      <c r="K7126" s="272" t="s">
        <v>12759</v>
      </c>
    </row>
    <row r="7127" spans="1:11" ht="12.75" x14ac:dyDescent="0.2">
      <c r="A7127" s="269">
        <v>10569</v>
      </c>
      <c r="B7127" s="270" t="s">
        <v>27633</v>
      </c>
      <c r="C7127" s="271" t="s">
        <v>12490</v>
      </c>
      <c r="D7127" s="272" t="s">
        <v>12498</v>
      </c>
      <c r="F7127" s="266"/>
      <c r="G7127" s="273">
        <v>10569</v>
      </c>
      <c r="H7127" s="270" t="s">
        <v>27633</v>
      </c>
      <c r="I7127" s="271" t="s">
        <v>12490</v>
      </c>
      <c r="J7127" s="272" t="s">
        <v>12498</v>
      </c>
      <c r="K7127" s="272" t="s">
        <v>12498</v>
      </c>
    </row>
    <row r="7128" spans="1:11" ht="12.75" x14ac:dyDescent="0.2">
      <c r="A7128" s="269">
        <v>1872</v>
      </c>
      <c r="B7128" s="270" t="s">
        <v>27634</v>
      </c>
      <c r="C7128" s="271" t="s">
        <v>12490</v>
      </c>
      <c r="D7128" s="272" t="s">
        <v>8248</v>
      </c>
      <c r="F7128" s="266"/>
      <c r="G7128" s="273">
        <v>1872</v>
      </c>
      <c r="H7128" s="270" t="s">
        <v>27634</v>
      </c>
      <c r="I7128" s="271" t="s">
        <v>12490</v>
      </c>
      <c r="J7128" s="272" t="s">
        <v>8248</v>
      </c>
      <c r="K7128" s="272" t="s">
        <v>8248</v>
      </c>
    </row>
    <row r="7129" spans="1:11" ht="12.75" x14ac:dyDescent="0.2">
      <c r="A7129" s="269">
        <v>1873</v>
      </c>
      <c r="B7129" s="270" t="s">
        <v>27635</v>
      </c>
      <c r="C7129" s="271" t="s">
        <v>12490</v>
      </c>
      <c r="D7129" s="272" t="s">
        <v>5177</v>
      </c>
      <c r="F7129" s="266"/>
      <c r="G7129" s="273">
        <v>1873</v>
      </c>
      <c r="H7129" s="270" t="s">
        <v>27635</v>
      </c>
      <c r="I7129" s="271" t="s">
        <v>12490</v>
      </c>
      <c r="J7129" s="272" t="s">
        <v>5177</v>
      </c>
      <c r="K7129" s="272" t="s">
        <v>5177</v>
      </c>
    </row>
    <row r="7130" spans="1:11" ht="25.5" x14ac:dyDescent="0.2">
      <c r="A7130" s="269">
        <v>39693</v>
      </c>
      <c r="B7130" s="270" t="s">
        <v>27636</v>
      </c>
      <c r="C7130" s="271" t="s">
        <v>12490</v>
      </c>
      <c r="D7130" s="272" t="s">
        <v>12760</v>
      </c>
      <c r="F7130" s="266"/>
      <c r="G7130" s="273">
        <v>39693</v>
      </c>
      <c r="H7130" s="270" t="s">
        <v>27636</v>
      </c>
      <c r="I7130" s="271" t="s">
        <v>12490</v>
      </c>
      <c r="J7130" s="272" t="s">
        <v>12760</v>
      </c>
      <c r="K7130" s="272" t="s">
        <v>12760</v>
      </c>
    </row>
    <row r="7131" spans="1:11" ht="25.5" x14ac:dyDescent="0.2">
      <c r="A7131" s="269">
        <v>39692</v>
      </c>
      <c r="B7131" s="270" t="s">
        <v>27637</v>
      </c>
      <c r="C7131" s="271" t="s">
        <v>12490</v>
      </c>
      <c r="D7131" s="272" t="s">
        <v>12761</v>
      </c>
      <c r="F7131" s="266"/>
      <c r="G7131" s="273">
        <v>39692</v>
      </c>
      <c r="H7131" s="270" t="s">
        <v>27637</v>
      </c>
      <c r="I7131" s="271" t="s">
        <v>12490</v>
      </c>
      <c r="J7131" s="272" t="s">
        <v>12761</v>
      </c>
      <c r="K7131" s="272" t="s">
        <v>12761</v>
      </c>
    </row>
    <row r="7132" spans="1:11" ht="25.5" x14ac:dyDescent="0.2">
      <c r="A7132" s="269">
        <v>39681</v>
      </c>
      <c r="B7132" s="270" t="s">
        <v>27638</v>
      </c>
      <c r="C7132" s="271" t="s">
        <v>12490</v>
      </c>
      <c r="D7132" s="272" t="s">
        <v>12762</v>
      </c>
      <c r="F7132" s="266"/>
      <c r="G7132" s="273">
        <v>39681</v>
      </c>
      <c r="H7132" s="270" t="s">
        <v>27638</v>
      </c>
      <c r="I7132" s="271" t="s">
        <v>12490</v>
      </c>
      <c r="J7132" s="272" t="s">
        <v>12762</v>
      </c>
      <c r="K7132" s="272" t="s">
        <v>12762</v>
      </c>
    </row>
    <row r="7133" spans="1:11" ht="25.5" x14ac:dyDescent="0.2">
      <c r="A7133" s="269">
        <v>39680</v>
      </c>
      <c r="B7133" s="270" t="s">
        <v>27639</v>
      </c>
      <c r="C7133" s="271" t="s">
        <v>12490</v>
      </c>
      <c r="D7133" s="272" t="s">
        <v>12763</v>
      </c>
      <c r="F7133" s="266"/>
      <c r="G7133" s="273">
        <v>39680</v>
      </c>
      <c r="H7133" s="270" t="s">
        <v>27639</v>
      </c>
      <c r="I7133" s="271" t="s">
        <v>12490</v>
      </c>
      <c r="J7133" s="272" t="s">
        <v>12763</v>
      </c>
      <c r="K7133" s="272" t="s">
        <v>12763</v>
      </c>
    </row>
    <row r="7134" spans="1:11" ht="25.5" x14ac:dyDescent="0.2">
      <c r="A7134" s="269">
        <v>39682</v>
      </c>
      <c r="B7134" s="270" t="s">
        <v>27640</v>
      </c>
      <c r="C7134" s="271" t="s">
        <v>12490</v>
      </c>
      <c r="D7134" s="272" t="s">
        <v>12764</v>
      </c>
      <c r="F7134" s="266"/>
      <c r="G7134" s="273">
        <v>39682</v>
      </c>
      <c r="H7134" s="270" t="s">
        <v>27640</v>
      </c>
      <c r="I7134" s="271" t="s">
        <v>12490</v>
      </c>
      <c r="J7134" s="272" t="s">
        <v>12764</v>
      </c>
      <c r="K7134" s="272" t="s">
        <v>12764</v>
      </c>
    </row>
    <row r="7135" spans="1:11" ht="25.5" x14ac:dyDescent="0.2">
      <c r="A7135" s="269">
        <v>39685</v>
      </c>
      <c r="B7135" s="270" t="s">
        <v>27641</v>
      </c>
      <c r="C7135" s="271" t="s">
        <v>12490</v>
      </c>
      <c r="D7135" s="272" t="s">
        <v>12765</v>
      </c>
      <c r="F7135" s="266"/>
      <c r="G7135" s="273">
        <v>39685</v>
      </c>
      <c r="H7135" s="270" t="s">
        <v>27641</v>
      </c>
      <c r="I7135" s="271" t="s">
        <v>12490</v>
      </c>
      <c r="J7135" s="272" t="s">
        <v>12765</v>
      </c>
      <c r="K7135" s="272" t="s">
        <v>12765</v>
      </c>
    </row>
    <row r="7136" spans="1:11" ht="25.5" x14ac:dyDescent="0.2">
      <c r="A7136" s="269">
        <v>39687</v>
      </c>
      <c r="B7136" s="270" t="s">
        <v>27642</v>
      </c>
      <c r="C7136" s="271" t="s">
        <v>12490</v>
      </c>
      <c r="D7136" s="272" t="s">
        <v>12766</v>
      </c>
      <c r="F7136" s="266"/>
      <c r="G7136" s="273">
        <v>39687</v>
      </c>
      <c r="H7136" s="270" t="s">
        <v>27642</v>
      </c>
      <c r="I7136" s="271" t="s">
        <v>12490</v>
      </c>
      <c r="J7136" s="272" t="s">
        <v>12766</v>
      </c>
      <c r="K7136" s="272" t="s">
        <v>12766</v>
      </c>
    </row>
    <row r="7137" spans="1:11" ht="12.75" x14ac:dyDescent="0.2">
      <c r="A7137" s="269">
        <v>3280</v>
      </c>
      <c r="B7137" s="270" t="s">
        <v>27643</v>
      </c>
      <c r="C7137" s="271" t="s">
        <v>12490</v>
      </c>
      <c r="D7137" s="272" t="s">
        <v>12767</v>
      </c>
      <c r="F7137" s="266"/>
      <c r="G7137" s="273">
        <v>3280</v>
      </c>
      <c r="H7137" s="270" t="s">
        <v>27643</v>
      </c>
      <c r="I7137" s="271" t="s">
        <v>12490</v>
      </c>
      <c r="J7137" s="272" t="s">
        <v>12767</v>
      </c>
      <c r="K7137" s="272" t="s">
        <v>12767</v>
      </c>
    </row>
    <row r="7138" spans="1:11" ht="12.75" x14ac:dyDescent="0.2">
      <c r="A7138" s="269">
        <v>11881</v>
      </c>
      <c r="B7138" s="270" t="s">
        <v>27644</v>
      </c>
      <c r="C7138" s="271" t="s">
        <v>12490</v>
      </c>
      <c r="D7138" s="272" t="s">
        <v>12768</v>
      </c>
      <c r="F7138" s="266"/>
      <c r="G7138" s="273">
        <v>11881</v>
      </c>
      <c r="H7138" s="270" t="s">
        <v>27644</v>
      </c>
      <c r="I7138" s="271" t="s">
        <v>12490</v>
      </c>
      <c r="J7138" s="272" t="s">
        <v>12768</v>
      </c>
      <c r="K7138" s="272" t="s">
        <v>12768</v>
      </c>
    </row>
    <row r="7139" spans="1:11" ht="12.75" x14ac:dyDescent="0.2">
      <c r="A7139" s="269">
        <v>34641</v>
      </c>
      <c r="B7139" s="270" t="s">
        <v>27645</v>
      </c>
      <c r="C7139" s="271" t="s">
        <v>12490</v>
      </c>
      <c r="D7139" s="272" t="s">
        <v>4306</v>
      </c>
      <c r="F7139" s="266"/>
      <c r="G7139" s="273">
        <v>34641</v>
      </c>
      <c r="H7139" s="270" t="s">
        <v>27645</v>
      </c>
      <c r="I7139" s="271" t="s">
        <v>12490</v>
      </c>
      <c r="J7139" s="272" t="s">
        <v>4306</v>
      </c>
      <c r="K7139" s="272" t="s">
        <v>4306</v>
      </c>
    </row>
    <row r="7140" spans="1:11" ht="12.75" x14ac:dyDescent="0.2">
      <c r="A7140" s="269">
        <v>34643</v>
      </c>
      <c r="B7140" s="270" t="s">
        <v>27646</v>
      </c>
      <c r="C7140" s="271" t="s">
        <v>12490</v>
      </c>
      <c r="D7140" s="272" t="s">
        <v>7881</v>
      </c>
      <c r="F7140" s="266"/>
      <c r="G7140" s="273">
        <v>34643</v>
      </c>
      <c r="H7140" s="270" t="s">
        <v>27646</v>
      </c>
      <c r="I7140" s="271" t="s">
        <v>12490</v>
      </c>
      <c r="J7140" s="272" t="s">
        <v>7881</v>
      </c>
      <c r="K7140" s="272" t="s">
        <v>7881</v>
      </c>
    </row>
    <row r="7141" spans="1:11" ht="12.75" x14ac:dyDescent="0.2">
      <c r="A7141" s="269">
        <v>3278</v>
      </c>
      <c r="B7141" s="270" t="s">
        <v>27647</v>
      </c>
      <c r="C7141" s="271" t="s">
        <v>12490</v>
      </c>
      <c r="D7141" s="272" t="s">
        <v>11238</v>
      </c>
      <c r="F7141" s="266"/>
      <c r="G7141" s="273">
        <v>3278</v>
      </c>
      <c r="H7141" s="270" t="s">
        <v>27647</v>
      </c>
      <c r="I7141" s="271" t="s">
        <v>12490</v>
      </c>
      <c r="J7141" s="272" t="s">
        <v>11238</v>
      </c>
      <c r="K7141" s="272" t="s">
        <v>11238</v>
      </c>
    </row>
    <row r="7142" spans="1:11" ht="12.75" x14ac:dyDescent="0.2">
      <c r="A7142" s="269">
        <v>3279</v>
      </c>
      <c r="B7142" s="270" t="s">
        <v>27648</v>
      </c>
      <c r="C7142" s="271" t="s">
        <v>12490</v>
      </c>
      <c r="D7142" s="272" t="s">
        <v>12769</v>
      </c>
      <c r="F7142" s="266"/>
      <c r="G7142" s="273">
        <v>3279</v>
      </c>
      <c r="H7142" s="270" t="s">
        <v>27648</v>
      </c>
      <c r="I7142" s="271" t="s">
        <v>12490</v>
      </c>
      <c r="J7142" s="272" t="s">
        <v>12769</v>
      </c>
      <c r="K7142" s="272" t="s">
        <v>12769</v>
      </c>
    </row>
    <row r="7143" spans="1:11" ht="25.5" x14ac:dyDescent="0.2">
      <c r="A7143" s="269">
        <v>1062</v>
      </c>
      <c r="B7143" s="270" t="s">
        <v>27649</v>
      </c>
      <c r="C7143" s="271" t="s">
        <v>12490</v>
      </c>
      <c r="D7143" s="272" t="s">
        <v>12770</v>
      </c>
      <c r="F7143" s="266"/>
      <c r="G7143" s="273">
        <v>1062</v>
      </c>
      <c r="H7143" s="270" t="s">
        <v>27649</v>
      </c>
      <c r="I7143" s="271" t="s">
        <v>12490</v>
      </c>
      <c r="J7143" s="272" t="s">
        <v>12770</v>
      </c>
      <c r="K7143" s="272" t="s">
        <v>12770</v>
      </c>
    </row>
    <row r="7144" spans="1:11" ht="25.5" x14ac:dyDescent="0.2">
      <c r="A7144" s="269">
        <v>39686</v>
      </c>
      <c r="B7144" s="270" t="s">
        <v>27650</v>
      </c>
      <c r="C7144" s="271" t="s">
        <v>12490</v>
      </c>
      <c r="D7144" s="272" t="s">
        <v>12771</v>
      </c>
      <c r="F7144" s="266"/>
      <c r="G7144" s="273">
        <v>39686</v>
      </c>
      <c r="H7144" s="270" t="s">
        <v>27650</v>
      </c>
      <c r="I7144" s="271" t="s">
        <v>12490</v>
      </c>
      <c r="J7144" s="272" t="s">
        <v>12771</v>
      </c>
      <c r="K7144" s="272" t="s">
        <v>12771</v>
      </c>
    </row>
    <row r="7145" spans="1:11" ht="25.5" x14ac:dyDescent="0.2">
      <c r="A7145" s="269">
        <v>39683</v>
      </c>
      <c r="B7145" s="270" t="s">
        <v>27651</v>
      </c>
      <c r="C7145" s="271" t="s">
        <v>12490</v>
      </c>
      <c r="D7145" s="272" t="s">
        <v>9251</v>
      </c>
      <c r="F7145" s="266"/>
      <c r="G7145" s="273">
        <v>39683</v>
      </c>
      <c r="H7145" s="270" t="s">
        <v>27651</v>
      </c>
      <c r="I7145" s="271" t="s">
        <v>12490</v>
      </c>
      <c r="J7145" s="272" t="s">
        <v>9251</v>
      </c>
      <c r="K7145" s="272" t="s">
        <v>9251</v>
      </c>
    </row>
    <row r="7146" spans="1:11" ht="12.75" x14ac:dyDescent="0.2">
      <c r="A7146" s="269">
        <v>1871</v>
      </c>
      <c r="B7146" s="270" t="s">
        <v>27652</v>
      </c>
      <c r="C7146" s="271" t="s">
        <v>12490</v>
      </c>
      <c r="D7146" s="272" t="s">
        <v>8691</v>
      </c>
      <c r="F7146" s="266"/>
      <c r="G7146" s="273">
        <v>1871</v>
      </c>
      <c r="H7146" s="270" t="s">
        <v>27652</v>
      </c>
      <c r="I7146" s="271" t="s">
        <v>12490</v>
      </c>
      <c r="J7146" s="272" t="s">
        <v>8691</v>
      </c>
      <c r="K7146" s="272" t="s">
        <v>8691</v>
      </c>
    </row>
    <row r="7147" spans="1:11" ht="12.75" x14ac:dyDescent="0.2">
      <c r="A7147" s="269">
        <v>12001</v>
      </c>
      <c r="B7147" s="270" t="s">
        <v>27653</v>
      </c>
      <c r="C7147" s="271" t="s">
        <v>12490</v>
      </c>
      <c r="D7147" s="272" t="s">
        <v>4791</v>
      </c>
      <c r="F7147" s="266"/>
      <c r="G7147" s="273">
        <v>12001</v>
      </c>
      <c r="H7147" s="270" t="s">
        <v>27653</v>
      </c>
      <c r="I7147" s="271" t="s">
        <v>12490</v>
      </c>
      <c r="J7147" s="272" t="s">
        <v>4791</v>
      </c>
      <c r="K7147" s="272" t="s">
        <v>4791</v>
      </c>
    </row>
    <row r="7148" spans="1:11" ht="12.75" x14ac:dyDescent="0.2">
      <c r="A7148" s="269">
        <v>11882</v>
      </c>
      <c r="B7148" s="270" t="s">
        <v>27654</v>
      </c>
      <c r="C7148" s="271" t="s">
        <v>12490</v>
      </c>
      <c r="D7148" s="272" t="s">
        <v>11238</v>
      </c>
      <c r="F7148" s="266"/>
      <c r="G7148" s="273">
        <v>11882</v>
      </c>
      <c r="H7148" s="270" t="s">
        <v>27654</v>
      </c>
      <c r="I7148" s="271" t="s">
        <v>12490</v>
      </c>
      <c r="J7148" s="272" t="s">
        <v>11238</v>
      </c>
      <c r="K7148" s="272" t="s">
        <v>11238</v>
      </c>
    </row>
    <row r="7149" spans="1:11" ht="25.5" x14ac:dyDescent="0.2">
      <c r="A7149" s="269">
        <v>39689</v>
      </c>
      <c r="B7149" s="270" t="s">
        <v>27655</v>
      </c>
      <c r="C7149" s="271" t="s">
        <v>12490</v>
      </c>
      <c r="D7149" s="272" t="s">
        <v>12772</v>
      </c>
      <c r="F7149" s="266"/>
      <c r="G7149" s="273">
        <v>39689</v>
      </c>
      <c r="H7149" s="270" t="s">
        <v>27655</v>
      </c>
      <c r="I7149" s="271" t="s">
        <v>12490</v>
      </c>
      <c r="J7149" s="272" t="s">
        <v>12772</v>
      </c>
      <c r="K7149" s="272" t="s">
        <v>12772</v>
      </c>
    </row>
    <row r="7150" spans="1:11" ht="25.5" x14ac:dyDescent="0.2">
      <c r="A7150" s="269">
        <v>39688</v>
      </c>
      <c r="B7150" s="270" t="s">
        <v>27656</v>
      </c>
      <c r="C7150" s="271" t="s">
        <v>12490</v>
      </c>
      <c r="D7150" s="272" t="s">
        <v>12773</v>
      </c>
      <c r="F7150" s="266"/>
      <c r="G7150" s="273">
        <v>39688</v>
      </c>
      <c r="H7150" s="270" t="s">
        <v>27656</v>
      </c>
      <c r="I7150" s="271" t="s">
        <v>12490</v>
      </c>
      <c r="J7150" s="272" t="s">
        <v>12773</v>
      </c>
      <c r="K7150" s="272" t="s">
        <v>12773</v>
      </c>
    </row>
    <row r="7151" spans="1:11" ht="25.5" x14ac:dyDescent="0.2">
      <c r="A7151" s="269">
        <v>1068</v>
      </c>
      <c r="B7151" s="270" t="s">
        <v>27657</v>
      </c>
      <c r="C7151" s="271" t="s">
        <v>12490</v>
      </c>
      <c r="D7151" s="272" t="s">
        <v>12774</v>
      </c>
      <c r="F7151" s="266"/>
      <c r="G7151" s="273">
        <v>1068</v>
      </c>
      <c r="H7151" s="270" t="s">
        <v>27657</v>
      </c>
      <c r="I7151" s="271" t="s">
        <v>12490</v>
      </c>
      <c r="J7151" s="272" t="s">
        <v>12774</v>
      </c>
      <c r="K7151" s="272" t="s">
        <v>12774</v>
      </c>
    </row>
    <row r="7152" spans="1:11" ht="25.5" x14ac:dyDescent="0.2">
      <c r="A7152" s="269">
        <v>39690</v>
      </c>
      <c r="B7152" s="270" t="s">
        <v>27658</v>
      </c>
      <c r="C7152" s="271" t="s">
        <v>12490</v>
      </c>
      <c r="D7152" s="272" t="s">
        <v>12775</v>
      </c>
      <c r="F7152" s="266"/>
      <c r="G7152" s="273">
        <v>39690</v>
      </c>
      <c r="H7152" s="270" t="s">
        <v>27658</v>
      </c>
      <c r="I7152" s="271" t="s">
        <v>12490</v>
      </c>
      <c r="J7152" s="272" t="s">
        <v>12775</v>
      </c>
      <c r="K7152" s="272" t="s">
        <v>12775</v>
      </c>
    </row>
    <row r="7153" spans="1:11" ht="25.5" x14ac:dyDescent="0.2">
      <c r="A7153" s="269">
        <v>39691</v>
      </c>
      <c r="B7153" s="270" t="s">
        <v>27659</v>
      </c>
      <c r="C7153" s="271" t="s">
        <v>12490</v>
      </c>
      <c r="D7153" s="272" t="s">
        <v>12776</v>
      </c>
      <c r="F7153" s="266"/>
      <c r="G7153" s="273">
        <v>39691</v>
      </c>
      <c r="H7153" s="270" t="s">
        <v>27659</v>
      </c>
      <c r="I7153" s="271" t="s">
        <v>12490</v>
      </c>
      <c r="J7153" s="272" t="s">
        <v>12776</v>
      </c>
      <c r="K7153" s="272" t="s">
        <v>12776</v>
      </c>
    </row>
    <row r="7154" spans="1:11" ht="12.75" x14ac:dyDescent="0.2">
      <c r="A7154" s="269">
        <v>39808</v>
      </c>
      <c r="B7154" s="270" t="s">
        <v>27660</v>
      </c>
      <c r="C7154" s="271" t="s">
        <v>12490</v>
      </c>
      <c r="D7154" s="272" t="s">
        <v>7493</v>
      </c>
      <c r="F7154" s="266"/>
      <c r="G7154" s="273">
        <v>39808</v>
      </c>
      <c r="H7154" s="270" t="s">
        <v>27660</v>
      </c>
      <c r="I7154" s="271" t="s">
        <v>12490</v>
      </c>
      <c r="J7154" s="272" t="s">
        <v>7493</v>
      </c>
      <c r="K7154" s="272" t="s">
        <v>7493</v>
      </c>
    </row>
    <row r="7155" spans="1:11" ht="12.75" x14ac:dyDescent="0.2">
      <c r="A7155" s="269">
        <v>39809</v>
      </c>
      <c r="B7155" s="270" t="s">
        <v>27661</v>
      </c>
      <c r="C7155" s="271" t="s">
        <v>12490</v>
      </c>
      <c r="D7155" s="272" t="s">
        <v>15105</v>
      </c>
      <c r="F7155" s="266"/>
      <c r="G7155" s="273">
        <v>39809</v>
      </c>
      <c r="H7155" s="270" t="s">
        <v>27661</v>
      </c>
      <c r="I7155" s="271" t="s">
        <v>12490</v>
      </c>
      <c r="J7155" s="272" t="s">
        <v>15105</v>
      </c>
      <c r="K7155" s="272" t="s">
        <v>15105</v>
      </c>
    </row>
    <row r="7156" spans="1:11" ht="12.75" x14ac:dyDescent="0.2">
      <c r="A7156" s="269">
        <v>11713</v>
      </c>
      <c r="B7156" s="270" t="s">
        <v>27662</v>
      </c>
      <c r="C7156" s="271" t="s">
        <v>12490</v>
      </c>
      <c r="D7156" s="272" t="s">
        <v>13081</v>
      </c>
      <c r="F7156" s="266"/>
      <c r="G7156" s="273">
        <v>11713</v>
      </c>
      <c r="H7156" s="270" t="s">
        <v>27662</v>
      </c>
      <c r="I7156" s="271" t="s">
        <v>12490</v>
      </c>
      <c r="J7156" s="272" t="s">
        <v>13081</v>
      </c>
      <c r="K7156" s="272" t="s">
        <v>13081</v>
      </c>
    </row>
    <row r="7157" spans="1:11" ht="12.75" x14ac:dyDescent="0.2">
      <c r="A7157" s="269">
        <v>11716</v>
      </c>
      <c r="B7157" s="270" t="s">
        <v>27663</v>
      </c>
      <c r="C7157" s="271" t="s">
        <v>12490</v>
      </c>
      <c r="D7157" s="272" t="s">
        <v>8501</v>
      </c>
      <c r="F7157" s="266"/>
      <c r="G7157" s="273">
        <v>11716</v>
      </c>
      <c r="H7157" s="270" t="s">
        <v>27663</v>
      </c>
      <c r="I7157" s="271" t="s">
        <v>12490</v>
      </c>
      <c r="J7157" s="272" t="s">
        <v>8501</v>
      </c>
      <c r="K7157" s="272" t="s">
        <v>8501</v>
      </c>
    </row>
    <row r="7158" spans="1:11" ht="12.75" x14ac:dyDescent="0.2">
      <c r="A7158" s="269">
        <v>5103</v>
      </c>
      <c r="B7158" s="270" t="s">
        <v>27664</v>
      </c>
      <c r="C7158" s="271" t="s">
        <v>12490</v>
      </c>
      <c r="D7158" s="272" t="s">
        <v>12521</v>
      </c>
      <c r="F7158" s="266"/>
      <c r="G7158" s="273">
        <v>5103</v>
      </c>
      <c r="H7158" s="270" t="s">
        <v>27664</v>
      </c>
      <c r="I7158" s="271" t="s">
        <v>12490</v>
      </c>
      <c r="J7158" s="272" t="s">
        <v>12521</v>
      </c>
      <c r="K7158" s="272" t="s">
        <v>12521</v>
      </c>
    </row>
    <row r="7159" spans="1:11" ht="12.75" x14ac:dyDescent="0.2">
      <c r="A7159" s="269">
        <v>11712</v>
      </c>
      <c r="B7159" s="270" t="s">
        <v>27665</v>
      </c>
      <c r="C7159" s="271" t="s">
        <v>12490</v>
      </c>
      <c r="D7159" s="272" t="s">
        <v>13214</v>
      </c>
      <c r="F7159" s="266"/>
      <c r="G7159" s="273">
        <v>11712</v>
      </c>
      <c r="H7159" s="270" t="s">
        <v>27665</v>
      </c>
      <c r="I7159" s="271" t="s">
        <v>12490</v>
      </c>
      <c r="J7159" s="272" t="s">
        <v>13214</v>
      </c>
      <c r="K7159" s="272" t="s">
        <v>13214</v>
      </c>
    </row>
    <row r="7160" spans="1:11" ht="12.75" x14ac:dyDescent="0.2">
      <c r="A7160" s="269">
        <v>11717</v>
      </c>
      <c r="B7160" s="270" t="s">
        <v>27666</v>
      </c>
      <c r="C7160" s="271" t="s">
        <v>12490</v>
      </c>
      <c r="D7160" s="272" t="s">
        <v>14798</v>
      </c>
      <c r="F7160" s="266"/>
      <c r="G7160" s="273">
        <v>11717</v>
      </c>
      <c r="H7160" s="270" t="s">
        <v>27666</v>
      </c>
      <c r="I7160" s="271" t="s">
        <v>12490</v>
      </c>
      <c r="J7160" s="272" t="s">
        <v>14798</v>
      </c>
      <c r="K7160" s="272" t="s">
        <v>14798</v>
      </c>
    </row>
    <row r="7161" spans="1:11" ht="12.75" x14ac:dyDescent="0.2">
      <c r="A7161" s="269">
        <v>11714</v>
      </c>
      <c r="B7161" s="270" t="s">
        <v>27667</v>
      </c>
      <c r="C7161" s="271" t="s">
        <v>12490</v>
      </c>
      <c r="D7161" s="272" t="s">
        <v>8767</v>
      </c>
      <c r="F7161" s="266"/>
      <c r="G7161" s="273">
        <v>11714</v>
      </c>
      <c r="H7161" s="270" t="s">
        <v>27667</v>
      </c>
      <c r="I7161" s="271" t="s">
        <v>12490</v>
      </c>
      <c r="J7161" s="272" t="s">
        <v>8767</v>
      </c>
      <c r="K7161" s="272" t="s">
        <v>8767</v>
      </c>
    </row>
    <row r="7162" spans="1:11" ht="12.75" x14ac:dyDescent="0.2">
      <c r="A7162" s="269">
        <v>11715</v>
      </c>
      <c r="B7162" s="270" t="s">
        <v>27668</v>
      </c>
      <c r="C7162" s="271" t="s">
        <v>12490</v>
      </c>
      <c r="D7162" s="272" t="s">
        <v>14799</v>
      </c>
      <c r="F7162" s="266"/>
      <c r="G7162" s="273">
        <v>11715</v>
      </c>
      <c r="H7162" s="270" t="s">
        <v>27668</v>
      </c>
      <c r="I7162" s="271" t="s">
        <v>12490</v>
      </c>
      <c r="J7162" s="272" t="s">
        <v>14799</v>
      </c>
      <c r="K7162" s="272" t="s">
        <v>14799</v>
      </c>
    </row>
    <row r="7163" spans="1:11" ht="12.75" x14ac:dyDescent="0.2">
      <c r="A7163" s="269">
        <v>11880</v>
      </c>
      <c r="B7163" s="270" t="s">
        <v>27669</v>
      </c>
      <c r="C7163" s="271" t="s">
        <v>12490</v>
      </c>
      <c r="D7163" s="272" t="s">
        <v>14800</v>
      </c>
      <c r="F7163" s="266"/>
      <c r="G7163" s="273">
        <v>11880</v>
      </c>
      <c r="H7163" s="270" t="s">
        <v>27669</v>
      </c>
      <c r="I7163" s="271" t="s">
        <v>12490</v>
      </c>
      <c r="J7163" s="272" t="s">
        <v>14800</v>
      </c>
      <c r="K7163" s="272" t="s">
        <v>14800</v>
      </c>
    </row>
    <row r="7164" spans="1:11" ht="12.75" x14ac:dyDescent="0.2">
      <c r="A7164" s="269">
        <v>1106</v>
      </c>
      <c r="B7164" s="270" t="s">
        <v>27670</v>
      </c>
      <c r="C7164" s="271" t="s">
        <v>12505</v>
      </c>
      <c r="D7164" s="272" t="s">
        <v>5341</v>
      </c>
      <c r="F7164" s="266"/>
      <c r="G7164" s="273">
        <v>1106</v>
      </c>
      <c r="H7164" s="270" t="s">
        <v>27670</v>
      </c>
      <c r="I7164" s="271" t="s">
        <v>12505</v>
      </c>
      <c r="J7164" s="272" t="s">
        <v>5341</v>
      </c>
      <c r="K7164" s="272" t="s">
        <v>5341</v>
      </c>
    </row>
    <row r="7165" spans="1:11" ht="12.75" x14ac:dyDescent="0.2">
      <c r="A7165" s="269">
        <v>11161</v>
      </c>
      <c r="B7165" s="270" t="s">
        <v>27671</v>
      </c>
      <c r="C7165" s="271" t="s">
        <v>12505</v>
      </c>
      <c r="D7165" s="272" t="s">
        <v>11833</v>
      </c>
      <c r="F7165" s="266"/>
      <c r="G7165" s="273">
        <v>11161</v>
      </c>
      <c r="H7165" s="270" t="s">
        <v>27671</v>
      </c>
      <c r="I7165" s="271" t="s">
        <v>12505</v>
      </c>
      <c r="J7165" s="272" t="s">
        <v>11833</v>
      </c>
      <c r="K7165" s="272" t="s">
        <v>11833</v>
      </c>
    </row>
    <row r="7166" spans="1:11" ht="12.75" x14ac:dyDescent="0.2">
      <c r="A7166" s="269">
        <v>1107</v>
      </c>
      <c r="B7166" s="270" t="s">
        <v>27672</v>
      </c>
      <c r="C7166" s="271" t="s">
        <v>12505</v>
      </c>
      <c r="D7166" s="272" t="s">
        <v>5554</v>
      </c>
      <c r="F7166" s="266"/>
      <c r="G7166" s="273">
        <v>1107</v>
      </c>
      <c r="H7166" s="270" t="s">
        <v>27672</v>
      </c>
      <c r="I7166" s="271" t="s">
        <v>12505</v>
      </c>
      <c r="J7166" s="272" t="s">
        <v>5554</v>
      </c>
      <c r="K7166" s="272" t="s">
        <v>5554</v>
      </c>
    </row>
    <row r="7167" spans="1:11" ht="12.75" x14ac:dyDescent="0.2">
      <c r="A7167" s="269">
        <v>4758</v>
      </c>
      <c r="B7167" s="270" t="s">
        <v>27673</v>
      </c>
      <c r="C7167" s="271" t="s">
        <v>12488</v>
      </c>
      <c r="D7167" s="272" t="s">
        <v>8993</v>
      </c>
      <c r="F7167" s="266"/>
      <c r="G7167" s="273">
        <v>4758</v>
      </c>
      <c r="H7167" s="270" t="s">
        <v>27673</v>
      </c>
      <c r="I7167" s="271" t="s">
        <v>12488</v>
      </c>
      <c r="J7167" s="272" t="s">
        <v>8993</v>
      </c>
      <c r="K7167" s="272" t="s">
        <v>8489</v>
      </c>
    </row>
    <row r="7168" spans="1:11" ht="12.75" x14ac:dyDescent="0.2">
      <c r="A7168" s="269">
        <v>41080</v>
      </c>
      <c r="B7168" s="270" t="s">
        <v>27674</v>
      </c>
      <c r="C7168" s="271" t="s">
        <v>12529</v>
      </c>
      <c r="D7168" s="272" t="s">
        <v>12777</v>
      </c>
      <c r="F7168" s="266"/>
      <c r="G7168" s="273">
        <v>41080</v>
      </c>
      <c r="H7168" s="270" t="s">
        <v>27674</v>
      </c>
      <c r="I7168" s="271" t="s">
        <v>12529</v>
      </c>
      <c r="J7168" s="272" t="s">
        <v>12777</v>
      </c>
      <c r="K7168" s="272" t="s">
        <v>27675</v>
      </c>
    </row>
    <row r="7169" spans="1:11" ht="12.75" x14ac:dyDescent="0.2">
      <c r="A7169" s="269">
        <v>25963</v>
      </c>
      <c r="B7169" s="270" t="s">
        <v>27676</v>
      </c>
      <c r="C7169" s="271" t="s">
        <v>12505</v>
      </c>
      <c r="D7169" s="272" t="s">
        <v>11684</v>
      </c>
      <c r="F7169" s="266"/>
      <c r="G7169" s="273">
        <v>25963</v>
      </c>
      <c r="H7169" s="270" t="s">
        <v>27676</v>
      </c>
      <c r="I7169" s="271" t="s">
        <v>12505</v>
      </c>
      <c r="J7169" s="272" t="s">
        <v>11684</v>
      </c>
      <c r="K7169" s="272" t="s">
        <v>11684</v>
      </c>
    </row>
    <row r="7170" spans="1:11" ht="12.75" x14ac:dyDescent="0.2">
      <c r="A7170" s="269">
        <v>4759</v>
      </c>
      <c r="B7170" s="270" t="s">
        <v>27677</v>
      </c>
      <c r="C7170" s="271" t="s">
        <v>12488</v>
      </c>
      <c r="D7170" s="272" t="s">
        <v>5187</v>
      </c>
      <c r="F7170" s="266"/>
      <c r="G7170" s="273">
        <v>4759</v>
      </c>
      <c r="H7170" s="270" t="s">
        <v>27677</v>
      </c>
      <c r="I7170" s="271" t="s">
        <v>12488</v>
      </c>
      <c r="J7170" s="272" t="s">
        <v>5187</v>
      </c>
      <c r="K7170" s="272" t="s">
        <v>15213</v>
      </c>
    </row>
    <row r="7171" spans="1:11" ht="12.75" x14ac:dyDescent="0.2">
      <c r="A7171" s="269">
        <v>41068</v>
      </c>
      <c r="B7171" s="270" t="s">
        <v>27678</v>
      </c>
      <c r="C7171" s="271" t="s">
        <v>12529</v>
      </c>
      <c r="D7171" s="272" t="s">
        <v>12778</v>
      </c>
      <c r="F7171" s="266"/>
      <c r="G7171" s="273">
        <v>41068</v>
      </c>
      <c r="H7171" s="270" t="s">
        <v>27678</v>
      </c>
      <c r="I7171" s="271" t="s">
        <v>12529</v>
      </c>
      <c r="J7171" s="272" t="s">
        <v>12778</v>
      </c>
      <c r="K7171" s="272" t="s">
        <v>27679</v>
      </c>
    </row>
    <row r="7172" spans="1:11" ht="12.75" x14ac:dyDescent="0.2">
      <c r="A7172" s="269">
        <v>1108</v>
      </c>
      <c r="B7172" s="270" t="s">
        <v>27680</v>
      </c>
      <c r="C7172" s="271" t="s">
        <v>12503</v>
      </c>
      <c r="D7172" s="272" t="s">
        <v>10222</v>
      </c>
      <c r="F7172" s="266"/>
      <c r="G7172" s="273">
        <v>1108</v>
      </c>
      <c r="H7172" s="270" t="s">
        <v>27680</v>
      </c>
      <c r="I7172" s="271" t="s">
        <v>12503</v>
      </c>
      <c r="J7172" s="272" t="s">
        <v>10222</v>
      </c>
      <c r="K7172" s="272" t="s">
        <v>10222</v>
      </c>
    </row>
    <row r="7173" spans="1:11" ht="12.75" x14ac:dyDescent="0.2">
      <c r="A7173" s="269">
        <v>1117</v>
      </c>
      <c r="B7173" s="270" t="s">
        <v>27681</v>
      </c>
      <c r="C7173" s="271" t="s">
        <v>12503</v>
      </c>
      <c r="D7173" s="272" t="s">
        <v>14826</v>
      </c>
      <c r="F7173" s="266"/>
      <c r="G7173" s="273">
        <v>1117</v>
      </c>
      <c r="H7173" s="270" t="s">
        <v>27681</v>
      </c>
      <c r="I7173" s="271" t="s">
        <v>12503</v>
      </c>
      <c r="J7173" s="272" t="s">
        <v>14826</v>
      </c>
      <c r="K7173" s="272" t="s">
        <v>14826</v>
      </c>
    </row>
    <row r="7174" spans="1:11" ht="12.75" x14ac:dyDescent="0.2">
      <c r="A7174" s="269">
        <v>1118</v>
      </c>
      <c r="B7174" s="270" t="s">
        <v>27682</v>
      </c>
      <c r="C7174" s="271" t="s">
        <v>12503</v>
      </c>
      <c r="D7174" s="272" t="s">
        <v>7749</v>
      </c>
      <c r="F7174" s="266"/>
      <c r="G7174" s="273">
        <v>1118</v>
      </c>
      <c r="H7174" s="270" t="s">
        <v>27682</v>
      </c>
      <c r="I7174" s="271" t="s">
        <v>12503</v>
      </c>
      <c r="J7174" s="272" t="s">
        <v>7749</v>
      </c>
      <c r="K7174" s="272" t="s">
        <v>7749</v>
      </c>
    </row>
    <row r="7175" spans="1:11" ht="12.75" x14ac:dyDescent="0.2">
      <c r="A7175" s="269">
        <v>1110</v>
      </c>
      <c r="B7175" s="270" t="s">
        <v>27683</v>
      </c>
      <c r="C7175" s="271" t="s">
        <v>12503</v>
      </c>
      <c r="D7175" s="272" t="s">
        <v>7749</v>
      </c>
      <c r="F7175" s="266"/>
      <c r="G7175" s="273">
        <v>1110</v>
      </c>
      <c r="H7175" s="270" t="s">
        <v>27683</v>
      </c>
      <c r="I7175" s="271" t="s">
        <v>12503</v>
      </c>
      <c r="J7175" s="272" t="s">
        <v>7749</v>
      </c>
      <c r="K7175" s="272" t="s">
        <v>7749</v>
      </c>
    </row>
    <row r="7176" spans="1:11" ht="25.5" x14ac:dyDescent="0.2">
      <c r="A7176" s="269">
        <v>12618</v>
      </c>
      <c r="B7176" s="270" t="s">
        <v>27684</v>
      </c>
      <c r="C7176" s="271" t="s">
        <v>12490</v>
      </c>
      <c r="D7176" s="272" t="s">
        <v>7872</v>
      </c>
      <c r="F7176" s="266"/>
      <c r="G7176" s="273">
        <v>12618</v>
      </c>
      <c r="H7176" s="270" t="s">
        <v>27684</v>
      </c>
      <c r="I7176" s="271" t="s">
        <v>12490</v>
      </c>
      <c r="J7176" s="272" t="s">
        <v>7872</v>
      </c>
      <c r="K7176" s="272" t="s">
        <v>7872</v>
      </c>
    </row>
    <row r="7177" spans="1:11" ht="12.75" x14ac:dyDescent="0.2">
      <c r="A7177" s="269">
        <v>40871</v>
      </c>
      <c r="B7177" s="270" t="s">
        <v>27685</v>
      </c>
      <c r="C7177" s="271" t="s">
        <v>12503</v>
      </c>
      <c r="D7177" s="272" t="s">
        <v>27686</v>
      </c>
      <c r="F7177" s="266"/>
      <c r="G7177" s="273">
        <v>40871</v>
      </c>
      <c r="H7177" s="270" t="s">
        <v>27685</v>
      </c>
      <c r="I7177" s="271" t="s">
        <v>12503</v>
      </c>
      <c r="J7177" s="272" t="s">
        <v>27686</v>
      </c>
      <c r="K7177" s="272" t="s">
        <v>27686</v>
      </c>
    </row>
    <row r="7178" spans="1:11" ht="12.75" x14ac:dyDescent="0.2">
      <c r="A7178" s="269">
        <v>40869</v>
      </c>
      <c r="B7178" s="270" t="s">
        <v>27687</v>
      </c>
      <c r="C7178" s="271" t="s">
        <v>12503</v>
      </c>
      <c r="D7178" s="272" t="s">
        <v>5965</v>
      </c>
      <c r="F7178" s="266"/>
      <c r="G7178" s="273">
        <v>40869</v>
      </c>
      <c r="H7178" s="270" t="s">
        <v>27687</v>
      </c>
      <c r="I7178" s="271" t="s">
        <v>12503</v>
      </c>
      <c r="J7178" s="272" t="s">
        <v>5965</v>
      </c>
      <c r="K7178" s="272" t="s">
        <v>5965</v>
      </c>
    </row>
    <row r="7179" spans="1:11" ht="12.75" x14ac:dyDescent="0.2">
      <c r="A7179" s="269">
        <v>40870</v>
      </c>
      <c r="B7179" s="270" t="s">
        <v>27688</v>
      </c>
      <c r="C7179" s="271" t="s">
        <v>12503</v>
      </c>
      <c r="D7179" s="272" t="s">
        <v>11084</v>
      </c>
      <c r="F7179" s="266"/>
      <c r="G7179" s="273">
        <v>40870</v>
      </c>
      <c r="H7179" s="270" t="s">
        <v>27688</v>
      </c>
      <c r="I7179" s="271" t="s">
        <v>12503</v>
      </c>
      <c r="J7179" s="272" t="s">
        <v>11084</v>
      </c>
      <c r="K7179" s="272" t="s">
        <v>11084</v>
      </c>
    </row>
    <row r="7180" spans="1:11" ht="12.75" x14ac:dyDescent="0.2">
      <c r="A7180" s="269">
        <v>1109</v>
      </c>
      <c r="B7180" s="270" t="s">
        <v>27689</v>
      </c>
      <c r="C7180" s="271" t="s">
        <v>12503</v>
      </c>
      <c r="D7180" s="272" t="s">
        <v>9805</v>
      </c>
      <c r="F7180" s="266"/>
      <c r="G7180" s="273">
        <v>1109</v>
      </c>
      <c r="H7180" s="270" t="s">
        <v>27689</v>
      </c>
      <c r="I7180" s="271" t="s">
        <v>12503</v>
      </c>
      <c r="J7180" s="272" t="s">
        <v>9805</v>
      </c>
      <c r="K7180" s="272" t="s">
        <v>9805</v>
      </c>
    </row>
    <row r="7181" spans="1:11" ht="12.75" x14ac:dyDescent="0.2">
      <c r="A7181" s="269">
        <v>1119</v>
      </c>
      <c r="B7181" s="270" t="s">
        <v>27690</v>
      </c>
      <c r="C7181" s="271" t="s">
        <v>12503</v>
      </c>
      <c r="D7181" s="272" t="s">
        <v>13745</v>
      </c>
      <c r="F7181" s="266"/>
      <c r="G7181" s="273">
        <v>1119</v>
      </c>
      <c r="H7181" s="270" t="s">
        <v>27690</v>
      </c>
      <c r="I7181" s="271" t="s">
        <v>12503</v>
      </c>
      <c r="J7181" s="272" t="s">
        <v>13745</v>
      </c>
      <c r="K7181" s="272" t="s">
        <v>13745</v>
      </c>
    </row>
    <row r="7182" spans="1:11" ht="12.75" x14ac:dyDescent="0.2">
      <c r="A7182" s="269">
        <v>13115</v>
      </c>
      <c r="B7182" s="270" t="s">
        <v>27691</v>
      </c>
      <c r="C7182" s="271" t="s">
        <v>12503</v>
      </c>
      <c r="D7182" s="272" t="s">
        <v>12783</v>
      </c>
      <c r="F7182" s="266"/>
      <c r="G7182" s="273">
        <v>13115</v>
      </c>
      <c r="H7182" s="270" t="s">
        <v>27691</v>
      </c>
      <c r="I7182" s="271" t="s">
        <v>12503</v>
      </c>
      <c r="J7182" s="272" t="s">
        <v>12783</v>
      </c>
      <c r="K7182" s="272" t="s">
        <v>12783</v>
      </c>
    </row>
    <row r="7183" spans="1:11" ht="12.75" x14ac:dyDescent="0.2">
      <c r="A7183" s="269">
        <v>10541</v>
      </c>
      <c r="B7183" s="270" t="s">
        <v>27692</v>
      </c>
      <c r="C7183" s="271" t="s">
        <v>12503</v>
      </c>
      <c r="D7183" s="272" t="s">
        <v>9117</v>
      </c>
      <c r="F7183" s="266"/>
      <c r="G7183" s="273">
        <v>10541</v>
      </c>
      <c r="H7183" s="270" t="s">
        <v>27692</v>
      </c>
      <c r="I7183" s="271" t="s">
        <v>12503</v>
      </c>
      <c r="J7183" s="272" t="s">
        <v>9117</v>
      </c>
      <c r="K7183" s="272" t="s">
        <v>9117</v>
      </c>
    </row>
    <row r="7184" spans="1:11" ht="12.75" x14ac:dyDescent="0.2">
      <c r="A7184" s="269">
        <v>10543</v>
      </c>
      <c r="B7184" s="270" t="s">
        <v>27693</v>
      </c>
      <c r="C7184" s="271" t="s">
        <v>12503</v>
      </c>
      <c r="D7184" s="272" t="s">
        <v>9780</v>
      </c>
      <c r="F7184" s="266"/>
      <c r="G7184" s="273">
        <v>10543</v>
      </c>
      <c r="H7184" s="270" t="s">
        <v>27693</v>
      </c>
      <c r="I7184" s="271" t="s">
        <v>12503</v>
      </c>
      <c r="J7184" s="272" t="s">
        <v>9780</v>
      </c>
      <c r="K7184" s="272" t="s">
        <v>9780</v>
      </c>
    </row>
    <row r="7185" spans="1:11" ht="12.75" x14ac:dyDescent="0.2">
      <c r="A7185" s="269">
        <v>10544</v>
      </c>
      <c r="B7185" s="270" t="s">
        <v>27694</v>
      </c>
      <c r="C7185" s="271" t="s">
        <v>12503</v>
      </c>
      <c r="D7185" s="272" t="s">
        <v>12784</v>
      </c>
      <c r="F7185" s="266"/>
      <c r="G7185" s="273">
        <v>10544</v>
      </c>
      <c r="H7185" s="270" t="s">
        <v>27694</v>
      </c>
      <c r="I7185" s="271" t="s">
        <v>12503</v>
      </c>
      <c r="J7185" s="272" t="s">
        <v>12784</v>
      </c>
      <c r="K7185" s="272" t="s">
        <v>12784</v>
      </c>
    </row>
    <row r="7186" spans="1:11" ht="12.75" x14ac:dyDescent="0.2">
      <c r="A7186" s="269">
        <v>10545</v>
      </c>
      <c r="B7186" s="270" t="s">
        <v>27695</v>
      </c>
      <c r="C7186" s="271" t="s">
        <v>12503</v>
      </c>
      <c r="D7186" s="272" t="s">
        <v>12785</v>
      </c>
      <c r="F7186" s="266"/>
      <c r="G7186" s="273">
        <v>10545</v>
      </c>
      <c r="H7186" s="270" t="s">
        <v>27695</v>
      </c>
      <c r="I7186" s="271" t="s">
        <v>12503</v>
      </c>
      <c r="J7186" s="272" t="s">
        <v>12785</v>
      </c>
      <c r="K7186" s="272" t="s">
        <v>12785</v>
      </c>
    </row>
    <row r="7187" spans="1:11" ht="12.75" x14ac:dyDescent="0.2">
      <c r="A7187" s="269">
        <v>10542</v>
      </c>
      <c r="B7187" s="270" t="s">
        <v>27696</v>
      </c>
      <c r="C7187" s="271" t="s">
        <v>12503</v>
      </c>
      <c r="D7187" s="272" t="s">
        <v>8669</v>
      </c>
      <c r="F7187" s="266"/>
      <c r="G7187" s="273">
        <v>10542</v>
      </c>
      <c r="H7187" s="270" t="s">
        <v>27696</v>
      </c>
      <c r="I7187" s="271" t="s">
        <v>12503</v>
      </c>
      <c r="J7187" s="272" t="s">
        <v>8669</v>
      </c>
      <c r="K7187" s="272" t="s">
        <v>8669</v>
      </c>
    </row>
    <row r="7188" spans="1:11" ht="12.75" x14ac:dyDescent="0.2">
      <c r="A7188" s="269">
        <v>38365</v>
      </c>
      <c r="B7188" s="270" t="s">
        <v>27697</v>
      </c>
      <c r="C7188" s="271" t="s">
        <v>12492</v>
      </c>
      <c r="D7188" s="272" t="s">
        <v>12636</v>
      </c>
      <c r="F7188" s="266"/>
      <c r="G7188" s="273">
        <v>38365</v>
      </c>
      <c r="H7188" s="270" t="s">
        <v>27697</v>
      </c>
      <c r="I7188" s="271" t="s">
        <v>12492</v>
      </c>
      <c r="J7188" s="272" t="s">
        <v>12636</v>
      </c>
      <c r="K7188" s="272" t="s">
        <v>12636</v>
      </c>
    </row>
    <row r="7189" spans="1:11" ht="25.5" x14ac:dyDescent="0.2">
      <c r="A7189" s="269">
        <v>37745</v>
      </c>
      <c r="B7189" s="270" t="s">
        <v>27698</v>
      </c>
      <c r="C7189" s="271" t="s">
        <v>12490</v>
      </c>
      <c r="D7189" s="272" t="s">
        <v>14801</v>
      </c>
      <c r="F7189" s="266"/>
      <c r="G7189" s="273">
        <v>37745</v>
      </c>
      <c r="H7189" s="270" t="s">
        <v>27698</v>
      </c>
      <c r="I7189" s="271" t="s">
        <v>12490</v>
      </c>
      <c r="J7189" s="272" t="s">
        <v>14801</v>
      </c>
      <c r="K7189" s="272" t="s">
        <v>14801</v>
      </c>
    </row>
    <row r="7190" spans="1:11" ht="25.5" x14ac:dyDescent="0.2">
      <c r="A7190" s="269">
        <v>37754</v>
      </c>
      <c r="B7190" s="270" t="s">
        <v>27699</v>
      </c>
      <c r="C7190" s="271" t="s">
        <v>12490</v>
      </c>
      <c r="D7190" s="272" t="s">
        <v>14802</v>
      </c>
      <c r="F7190" s="266"/>
      <c r="G7190" s="273">
        <v>37754</v>
      </c>
      <c r="H7190" s="270" t="s">
        <v>27699</v>
      </c>
      <c r="I7190" s="271" t="s">
        <v>12490</v>
      </c>
      <c r="J7190" s="272" t="s">
        <v>14802</v>
      </c>
      <c r="K7190" s="272" t="s">
        <v>14802</v>
      </c>
    </row>
    <row r="7191" spans="1:11" ht="25.5" x14ac:dyDescent="0.2">
      <c r="A7191" s="269">
        <v>37748</v>
      </c>
      <c r="B7191" s="270" t="s">
        <v>27700</v>
      </c>
      <c r="C7191" s="271" t="s">
        <v>12490</v>
      </c>
      <c r="D7191" s="272" t="s">
        <v>14803</v>
      </c>
      <c r="F7191" s="266"/>
      <c r="G7191" s="273">
        <v>37748</v>
      </c>
      <c r="H7191" s="270" t="s">
        <v>27700</v>
      </c>
      <c r="I7191" s="271" t="s">
        <v>12490</v>
      </c>
      <c r="J7191" s="272" t="s">
        <v>14803</v>
      </c>
      <c r="K7191" s="272" t="s">
        <v>14803</v>
      </c>
    </row>
    <row r="7192" spans="1:11" ht="25.5" x14ac:dyDescent="0.2">
      <c r="A7192" s="269">
        <v>37761</v>
      </c>
      <c r="B7192" s="270" t="s">
        <v>27701</v>
      </c>
      <c r="C7192" s="271" t="s">
        <v>12490</v>
      </c>
      <c r="D7192" s="272" t="s">
        <v>14804</v>
      </c>
      <c r="F7192" s="266"/>
      <c r="G7192" s="273">
        <v>37761</v>
      </c>
      <c r="H7192" s="270" t="s">
        <v>27701</v>
      </c>
      <c r="I7192" s="271" t="s">
        <v>12490</v>
      </c>
      <c r="J7192" s="272" t="s">
        <v>14804</v>
      </c>
      <c r="K7192" s="272" t="s">
        <v>14804</v>
      </c>
    </row>
    <row r="7193" spans="1:11" ht="25.5" x14ac:dyDescent="0.2">
      <c r="A7193" s="269">
        <v>37757</v>
      </c>
      <c r="B7193" s="270" t="s">
        <v>27702</v>
      </c>
      <c r="C7193" s="271" t="s">
        <v>12490</v>
      </c>
      <c r="D7193" s="272" t="s">
        <v>14805</v>
      </c>
      <c r="F7193" s="266"/>
      <c r="G7193" s="273">
        <v>37757</v>
      </c>
      <c r="H7193" s="270" t="s">
        <v>27702</v>
      </c>
      <c r="I7193" s="271" t="s">
        <v>12490</v>
      </c>
      <c r="J7193" s="272" t="s">
        <v>14805</v>
      </c>
      <c r="K7193" s="272" t="s">
        <v>14805</v>
      </c>
    </row>
    <row r="7194" spans="1:11" ht="25.5" x14ac:dyDescent="0.2">
      <c r="A7194" s="269">
        <v>37759</v>
      </c>
      <c r="B7194" s="270" t="s">
        <v>27703</v>
      </c>
      <c r="C7194" s="271" t="s">
        <v>12490</v>
      </c>
      <c r="D7194" s="272" t="s">
        <v>14806</v>
      </c>
      <c r="F7194" s="266"/>
      <c r="G7194" s="273">
        <v>37759</v>
      </c>
      <c r="H7194" s="270" t="s">
        <v>27703</v>
      </c>
      <c r="I7194" s="271" t="s">
        <v>12490</v>
      </c>
      <c r="J7194" s="272" t="s">
        <v>14806</v>
      </c>
      <c r="K7194" s="272" t="s">
        <v>14806</v>
      </c>
    </row>
    <row r="7195" spans="1:11" ht="25.5" x14ac:dyDescent="0.2">
      <c r="A7195" s="269">
        <v>37766</v>
      </c>
      <c r="B7195" s="270" t="s">
        <v>27704</v>
      </c>
      <c r="C7195" s="271" t="s">
        <v>12490</v>
      </c>
      <c r="D7195" s="272" t="s">
        <v>14807</v>
      </c>
      <c r="F7195" s="266"/>
      <c r="G7195" s="273">
        <v>37766</v>
      </c>
      <c r="H7195" s="270" t="s">
        <v>27704</v>
      </c>
      <c r="I7195" s="271" t="s">
        <v>12490</v>
      </c>
      <c r="J7195" s="272" t="s">
        <v>14807</v>
      </c>
      <c r="K7195" s="272" t="s">
        <v>14807</v>
      </c>
    </row>
    <row r="7196" spans="1:11" ht="25.5" x14ac:dyDescent="0.2">
      <c r="A7196" s="269">
        <v>37752</v>
      </c>
      <c r="B7196" s="270" t="s">
        <v>27705</v>
      </c>
      <c r="C7196" s="271" t="s">
        <v>12490</v>
      </c>
      <c r="D7196" s="272" t="s">
        <v>14808</v>
      </c>
      <c r="F7196" s="266"/>
      <c r="G7196" s="273">
        <v>37752</v>
      </c>
      <c r="H7196" s="270" t="s">
        <v>27705</v>
      </c>
      <c r="I7196" s="271" t="s">
        <v>12490</v>
      </c>
      <c r="J7196" s="272" t="s">
        <v>14808</v>
      </c>
      <c r="K7196" s="272" t="s">
        <v>14808</v>
      </c>
    </row>
    <row r="7197" spans="1:11" ht="25.5" x14ac:dyDescent="0.2">
      <c r="A7197" s="269">
        <v>37760</v>
      </c>
      <c r="B7197" s="270" t="s">
        <v>27706</v>
      </c>
      <c r="C7197" s="271" t="s">
        <v>12490</v>
      </c>
      <c r="D7197" s="272" t="s">
        <v>14809</v>
      </c>
      <c r="F7197" s="266"/>
      <c r="G7197" s="273">
        <v>37760</v>
      </c>
      <c r="H7197" s="270" t="s">
        <v>27706</v>
      </c>
      <c r="I7197" s="271" t="s">
        <v>12490</v>
      </c>
      <c r="J7197" s="272" t="s">
        <v>14809</v>
      </c>
      <c r="K7197" s="272" t="s">
        <v>14809</v>
      </c>
    </row>
    <row r="7198" spans="1:11" ht="25.5" x14ac:dyDescent="0.2">
      <c r="A7198" s="269">
        <v>37765</v>
      </c>
      <c r="B7198" s="270" t="s">
        <v>27707</v>
      </c>
      <c r="C7198" s="271" t="s">
        <v>12490</v>
      </c>
      <c r="D7198" s="272" t="s">
        <v>14810</v>
      </c>
      <c r="F7198" s="266"/>
      <c r="G7198" s="273">
        <v>37765</v>
      </c>
      <c r="H7198" s="270" t="s">
        <v>27707</v>
      </c>
      <c r="I7198" s="271" t="s">
        <v>12490</v>
      </c>
      <c r="J7198" s="272" t="s">
        <v>14810</v>
      </c>
      <c r="K7198" s="272" t="s">
        <v>14810</v>
      </c>
    </row>
    <row r="7199" spans="1:11" ht="25.5" x14ac:dyDescent="0.2">
      <c r="A7199" s="269">
        <v>37746</v>
      </c>
      <c r="B7199" s="270" t="s">
        <v>27708</v>
      </c>
      <c r="C7199" s="271" t="s">
        <v>12490</v>
      </c>
      <c r="D7199" s="272" t="s">
        <v>14811</v>
      </c>
      <c r="F7199" s="266"/>
      <c r="G7199" s="273">
        <v>37746</v>
      </c>
      <c r="H7199" s="270" t="s">
        <v>27708</v>
      </c>
      <c r="I7199" s="271" t="s">
        <v>12490</v>
      </c>
      <c r="J7199" s="272" t="s">
        <v>14811</v>
      </c>
      <c r="K7199" s="272" t="s">
        <v>14811</v>
      </c>
    </row>
    <row r="7200" spans="1:11" ht="25.5" x14ac:dyDescent="0.2">
      <c r="A7200" s="269">
        <v>37750</v>
      </c>
      <c r="B7200" s="270" t="s">
        <v>27709</v>
      </c>
      <c r="C7200" s="271" t="s">
        <v>12490</v>
      </c>
      <c r="D7200" s="272" t="s">
        <v>14812</v>
      </c>
      <c r="F7200" s="266"/>
      <c r="G7200" s="273">
        <v>37750</v>
      </c>
      <c r="H7200" s="270" t="s">
        <v>27709</v>
      </c>
      <c r="I7200" s="271" t="s">
        <v>12490</v>
      </c>
      <c r="J7200" s="272" t="s">
        <v>14812</v>
      </c>
      <c r="K7200" s="272" t="s">
        <v>14812</v>
      </c>
    </row>
    <row r="7201" spans="1:11" ht="25.5" x14ac:dyDescent="0.2">
      <c r="A7201" s="269">
        <v>37753</v>
      </c>
      <c r="B7201" s="270" t="s">
        <v>27710</v>
      </c>
      <c r="C7201" s="271" t="s">
        <v>12490</v>
      </c>
      <c r="D7201" s="272" t="s">
        <v>14813</v>
      </c>
      <c r="F7201" s="266"/>
      <c r="G7201" s="273">
        <v>37753</v>
      </c>
      <c r="H7201" s="270" t="s">
        <v>27710</v>
      </c>
      <c r="I7201" s="271" t="s">
        <v>12490</v>
      </c>
      <c r="J7201" s="272" t="s">
        <v>14813</v>
      </c>
      <c r="K7201" s="272" t="s">
        <v>14813</v>
      </c>
    </row>
    <row r="7202" spans="1:11" ht="25.5" x14ac:dyDescent="0.2">
      <c r="A7202" s="269">
        <v>37756</v>
      </c>
      <c r="B7202" s="270" t="s">
        <v>27711</v>
      </c>
      <c r="C7202" s="271" t="s">
        <v>12490</v>
      </c>
      <c r="D7202" s="272" t="s">
        <v>14804</v>
      </c>
      <c r="F7202" s="266"/>
      <c r="G7202" s="273">
        <v>37756</v>
      </c>
      <c r="H7202" s="270" t="s">
        <v>27711</v>
      </c>
      <c r="I7202" s="271" t="s">
        <v>12490</v>
      </c>
      <c r="J7202" s="272" t="s">
        <v>14804</v>
      </c>
      <c r="K7202" s="272" t="s">
        <v>14804</v>
      </c>
    </row>
    <row r="7203" spans="1:11" ht="25.5" x14ac:dyDescent="0.2">
      <c r="A7203" s="269">
        <v>37755</v>
      </c>
      <c r="B7203" s="270" t="s">
        <v>27712</v>
      </c>
      <c r="C7203" s="271" t="s">
        <v>12490</v>
      </c>
      <c r="D7203" s="272" t="s">
        <v>14814</v>
      </c>
      <c r="F7203" s="266"/>
      <c r="G7203" s="273">
        <v>37755</v>
      </c>
      <c r="H7203" s="270" t="s">
        <v>27712</v>
      </c>
      <c r="I7203" s="271" t="s">
        <v>12490</v>
      </c>
      <c r="J7203" s="272" t="s">
        <v>14814</v>
      </c>
      <c r="K7203" s="272" t="s">
        <v>14814</v>
      </c>
    </row>
    <row r="7204" spans="1:11" ht="25.5" x14ac:dyDescent="0.2">
      <c r="A7204" s="269">
        <v>37758</v>
      </c>
      <c r="B7204" s="270" t="s">
        <v>27713</v>
      </c>
      <c r="C7204" s="271" t="s">
        <v>12490</v>
      </c>
      <c r="D7204" s="272" t="s">
        <v>14815</v>
      </c>
      <c r="F7204" s="266"/>
      <c r="G7204" s="273">
        <v>37758</v>
      </c>
      <c r="H7204" s="270" t="s">
        <v>27713</v>
      </c>
      <c r="I7204" s="271" t="s">
        <v>12490</v>
      </c>
      <c r="J7204" s="272" t="s">
        <v>14815</v>
      </c>
      <c r="K7204" s="272" t="s">
        <v>14815</v>
      </c>
    </row>
    <row r="7205" spans="1:11" ht="25.5" x14ac:dyDescent="0.2">
      <c r="A7205" s="269">
        <v>37747</v>
      </c>
      <c r="B7205" s="270" t="s">
        <v>27714</v>
      </c>
      <c r="C7205" s="271" t="s">
        <v>12490</v>
      </c>
      <c r="D7205" s="272" t="s">
        <v>14816</v>
      </c>
      <c r="F7205" s="266"/>
      <c r="G7205" s="273">
        <v>37747</v>
      </c>
      <c r="H7205" s="270" t="s">
        <v>27714</v>
      </c>
      <c r="I7205" s="271" t="s">
        <v>12490</v>
      </c>
      <c r="J7205" s="272" t="s">
        <v>14816</v>
      </c>
      <c r="K7205" s="272" t="s">
        <v>14816</v>
      </c>
    </row>
    <row r="7206" spans="1:11" ht="25.5" x14ac:dyDescent="0.2">
      <c r="A7206" s="269">
        <v>37767</v>
      </c>
      <c r="B7206" s="270" t="s">
        <v>27715</v>
      </c>
      <c r="C7206" s="271" t="s">
        <v>12490</v>
      </c>
      <c r="D7206" s="272" t="s">
        <v>14817</v>
      </c>
      <c r="F7206" s="266"/>
      <c r="G7206" s="273">
        <v>37767</v>
      </c>
      <c r="H7206" s="270" t="s">
        <v>27715</v>
      </c>
      <c r="I7206" s="271" t="s">
        <v>12490</v>
      </c>
      <c r="J7206" s="272" t="s">
        <v>14817</v>
      </c>
      <c r="K7206" s="272" t="s">
        <v>14817</v>
      </c>
    </row>
    <row r="7207" spans="1:11" ht="25.5" x14ac:dyDescent="0.2">
      <c r="A7207" s="269">
        <v>37751</v>
      </c>
      <c r="B7207" s="270" t="s">
        <v>27716</v>
      </c>
      <c r="C7207" s="271" t="s">
        <v>12490</v>
      </c>
      <c r="D7207" s="272" t="s">
        <v>14817</v>
      </c>
      <c r="F7207" s="266"/>
      <c r="G7207" s="273">
        <v>37751</v>
      </c>
      <c r="H7207" s="270" t="s">
        <v>27716</v>
      </c>
      <c r="I7207" s="271" t="s">
        <v>12490</v>
      </c>
      <c r="J7207" s="272" t="s">
        <v>14817</v>
      </c>
      <c r="K7207" s="272" t="s">
        <v>14817</v>
      </c>
    </row>
    <row r="7208" spans="1:11" ht="25.5" x14ac:dyDescent="0.2">
      <c r="A7208" s="269">
        <v>37749</v>
      </c>
      <c r="B7208" s="270" t="s">
        <v>27717</v>
      </c>
      <c r="C7208" s="271" t="s">
        <v>12490</v>
      </c>
      <c r="D7208" s="272" t="s">
        <v>14818</v>
      </c>
      <c r="F7208" s="266"/>
      <c r="G7208" s="273">
        <v>37749</v>
      </c>
      <c r="H7208" s="270" t="s">
        <v>27717</v>
      </c>
      <c r="I7208" s="271" t="s">
        <v>12490</v>
      </c>
      <c r="J7208" s="272" t="s">
        <v>14818</v>
      </c>
      <c r="K7208" s="272" t="s">
        <v>14818</v>
      </c>
    </row>
    <row r="7209" spans="1:11" ht="25.5" x14ac:dyDescent="0.2">
      <c r="A7209" s="269">
        <v>13617</v>
      </c>
      <c r="B7209" s="270" t="s">
        <v>27718</v>
      </c>
      <c r="C7209" s="271" t="s">
        <v>12490</v>
      </c>
      <c r="D7209" s="272" t="s">
        <v>27719</v>
      </c>
      <c r="F7209" s="266"/>
      <c r="G7209" s="273">
        <v>13617</v>
      </c>
      <c r="H7209" s="270" t="s">
        <v>27718</v>
      </c>
      <c r="I7209" s="271" t="s">
        <v>12490</v>
      </c>
      <c r="J7209" s="272" t="s">
        <v>27719</v>
      </c>
      <c r="K7209" s="272" t="s">
        <v>27719</v>
      </c>
    </row>
    <row r="7210" spans="1:11" ht="12.75" x14ac:dyDescent="0.2">
      <c r="A7210" s="269">
        <v>1159</v>
      </c>
      <c r="B7210" s="270" t="s">
        <v>27720</v>
      </c>
      <c r="C7210" s="271" t="s">
        <v>12490</v>
      </c>
      <c r="D7210" s="272" t="s">
        <v>27721</v>
      </c>
      <c r="F7210" s="266"/>
      <c r="G7210" s="273">
        <v>1159</v>
      </c>
      <c r="H7210" s="270" t="s">
        <v>27720</v>
      </c>
      <c r="I7210" s="271" t="s">
        <v>12490</v>
      </c>
      <c r="J7210" s="272" t="s">
        <v>27721</v>
      </c>
      <c r="K7210" s="272" t="s">
        <v>27721</v>
      </c>
    </row>
    <row r="7211" spans="1:11" ht="12.75" x14ac:dyDescent="0.2">
      <c r="A7211" s="269">
        <v>12114</v>
      </c>
      <c r="B7211" s="270" t="s">
        <v>27722</v>
      </c>
      <c r="C7211" s="271" t="s">
        <v>12490</v>
      </c>
      <c r="D7211" s="272" t="s">
        <v>12786</v>
      </c>
      <c r="F7211" s="266"/>
      <c r="G7211" s="273">
        <v>12114</v>
      </c>
      <c r="H7211" s="270" t="s">
        <v>27722</v>
      </c>
      <c r="I7211" s="271" t="s">
        <v>12490</v>
      </c>
      <c r="J7211" s="272" t="s">
        <v>12786</v>
      </c>
      <c r="K7211" s="272" t="s">
        <v>12786</v>
      </c>
    </row>
    <row r="7212" spans="1:11" ht="12.75" x14ac:dyDescent="0.2">
      <c r="A7212" s="269">
        <v>38106</v>
      </c>
      <c r="B7212" s="270" t="s">
        <v>27723</v>
      </c>
      <c r="C7212" s="271" t="s">
        <v>12490</v>
      </c>
      <c r="D7212" s="272" t="s">
        <v>5490</v>
      </c>
      <c r="F7212" s="266"/>
      <c r="G7212" s="273">
        <v>38106</v>
      </c>
      <c r="H7212" s="270" t="s">
        <v>27723</v>
      </c>
      <c r="I7212" s="271" t="s">
        <v>12490</v>
      </c>
      <c r="J7212" s="272" t="s">
        <v>5490</v>
      </c>
      <c r="K7212" s="272" t="s">
        <v>5490</v>
      </c>
    </row>
    <row r="7213" spans="1:11" ht="25.5" x14ac:dyDescent="0.2">
      <c r="A7213" s="269">
        <v>38085</v>
      </c>
      <c r="B7213" s="270" t="s">
        <v>27724</v>
      </c>
      <c r="C7213" s="271" t="s">
        <v>12490</v>
      </c>
      <c r="D7213" s="272" t="s">
        <v>8663</v>
      </c>
      <c r="F7213" s="266"/>
      <c r="G7213" s="273">
        <v>38085</v>
      </c>
      <c r="H7213" s="270" t="s">
        <v>27724</v>
      </c>
      <c r="I7213" s="271" t="s">
        <v>12490</v>
      </c>
      <c r="J7213" s="272" t="s">
        <v>8663</v>
      </c>
      <c r="K7213" s="272" t="s">
        <v>8663</v>
      </c>
    </row>
    <row r="7214" spans="1:11" ht="12.75" x14ac:dyDescent="0.2">
      <c r="A7214" s="269">
        <v>38599</v>
      </c>
      <c r="B7214" s="270" t="s">
        <v>27725</v>
      </c>
      <c r="C7214" s="271" t="s">
        <v>12490</v>
      </c>
      <c r="D7214" s="272" t="s">
        <v>12787</v>
      </c>
      <c r="F7214" s="266"/>
      <c r="G7214" s="273">
        <v>38599</v>
      </c>
      <c r="H7214" s="270" t="s">
        <v>27725</v>
      </c>
      <c r="I7214" s="271" t="s">
        <v>12490</v>
      </c>
      <c r="J7214" s="272" t="s">
        <v>12787</v>
      </c>
      <c r="K7214" s="272" t="s">
        <v>12787</v>
      </c>
    </row>
    <row r="7215" spans="1:11" ht="12.75" x14ac:dyDescent="0.2">
      <c r="A7215" s="269">
        <v>38596</v>
      </c>
      <c r="B7215" s="270" t="s">
        <v>27726</v>
      </c>
      <c r="C7215" s="271" t="s">
        <v>12490</v>
      </c>
      <c r="D7215" s="272" t="s">
        <v>10883</v>
      </c>
      <c r="F7215" s="266"/>
      <c r="G7215" s="273">
        <v>38596</v>
      </c>
      <c r="H7215" s="270" t="s">
        <v>27726</v>
      </c>
      <c r="I7215" s="271" t="s">
        <v>12490</v>
      </c>
      <c r="J7215" s="272" t="s">
        <v>10883</v>
      </c>
      <c r="K7215" s="272" t="s">
        <v>10883</v>
      </c>
    </row>
    <row r="7216" spans="1:11" ht="12.75" x14ac:dyDescent="0.2">
      <c r="A7216" s="269">
        <v>38600</v>
      </c>
      <c r="B7216" s="270" t="s">
        <v>27727</v>
      </c>
      <c r="C7216" s="271" t="s">
        <v>12490</v>
      </c>
      <c r="D7216" s="272" t="s">
        <v>12788</v>
      </c>
      <c r="F7216" s="266"/>
      <c r="G7216" s="273">
        <v>38600</v>
      </c>
      <c r="H7216" s="270" t="s">
        <v>27727</v>
      </c>
      <c r="I7216" s="271" t="s">
        <v>12490</v>
      </c>
      <c r="J7216" s="272" t="s">
        <v>12788</v>
      </c>
      <c r="K7216" s="272" t="s">
        <v>12788</v>
      </c>
    </row>
    <row r="7217" spans="1:11" ht="12.75" x14ac:dyDescent="0.2">
      <c r="A7217" s="269">
        <v>38597</v>
      </c>
      <c r="B7217" s="270" t="s">
        <v>27728</v>
      </c>
      <c r="C7217" s="271" t="s">
        <v>12490</v>
      </c>
      <c r="D7217" s="272" t="s">
        <v>10903</v>
      </c>
      <c r="F7217" s="266"/>
      <c r="G7217" s="273">
        <v>38597</v>
      </c>
      <c r="H7217" s="270" t="s">
        <v>27728</v>
      </c>
      <c r="I7217" s="271" t="s">
        <v>12490</v>
      </c>
      <c r="J7217" s="272" t="s">
        <v>10903</v>
      </c>
      <c r="K7217" s="272" t="s">
        <v>10903</v>
      </c>
    </row>
    <row r="7218" spans="1:11" ht="12.75" x14ac:dyDescent="0.2">
      <c r="A7218" s="269">
        <v>659</v>
      </c>
      <c r="B7218" s="270" t="s">
        <v>27729</v>
      </c>
      <c r="C7218" s="271" t="s">
        <v>12490</v>
      </c>
      <c r="D7218" s="272" t="s">
        <v>11828</v>
      </c>
      <c r="F7218" s="266"/>
      <c r="G7218" s="273">
        <v>659</v>
      </c>
      <c r="H7218" s="270" t="s">
        <v>27729</v>
      </c>
      <c r="I7218" s="271" t="s">
        <v>12490</v>
      </c>
      <c r="J7218" s="272" t="s">
        <v>11828</v>
      </c>
      <c r="K7218" s="272" t="s">
        <v>11828</v>
      </c>
    </row>
    <row r="7219" spans="1:11" ht="12.75" x14ac:dyDescent="0.2">
      <c r="A7219" s="269">
        <v>660</v>
      </c>
      <c r="B7219" s="270" t="s">
        <v>27730</v>
      </c>
      <c r="C7219" s="271" t="s">
        <v>12490</v>
      </c>
      <c r="D7219" s="272" t="s">
        <v>5673</v>
      </c>
      <c r="F7219" s="266"/>
      <c r="G7219" s="273">
        <v>660</v>
      </c>
      <c r="H7219" s="270" t="s">
        <v>27730</v>
      </c>
      <c r="I7219" s="271" t="s">
        <v>12490</v>
      </c>
      <c r="J7219" s="272" t="s">
        <v>5673</v>
      </c>
      <c r="K7219" s="272" t="s">
        <v>5673</v>
      </c>
    </row>
    <row r="7220" spans="1:11" ht="12.75" x14ac:dyDescent="0.2">
      <c r="A7220" s="269">
        <v>658</v>
      </c>
      <c r="B7220" s="270" t="s">
        <v>27731</v>
      </c>
      <c r="C7220" s="271" t="s">
        <v>12490</v>
      </c>
      <c r="D7220" s="272" t="s">
        <v>12499</v>
      </c>
      <c r="F7220" s="266"/>
      <c r="G7220" s="273">
        <v>658</v>
      </c>
      <c r="H7220" s="270" t="s">
        <v>27731</v>
      </c>
      <c r="I7220" s="271" t="s">
        <v>12490</v>
      </c>
      <c r="J7220" s="272" t="s">
        <v>12499</v>
      </c>
      <c r="K7220" s="272" t="s">
        <v>12499</v>
      </c>
    </row>
    <row r="7221" spans="1:11" ht="12.75" x14ac:dyDescent="0.2">
      <c r="A7221" s="269">
        <v>38548</v>
      </c>
      <c r="B7221" s="270" t="s">
        <v>27732</v>
      </c>
      <c r="C7221" s="271" t="s">
        <v>12490</v>
      </c>
      <c r="D7221" s="272" t="s">
        <v>10539</v>
      </c>
      <c r="F7221" s="266"/>
      <c r="G7221" s="273">
        <v>38548</v>
      </c>
      <c r="H7221" s="270" t="s">
        <v>27732</v>
      </c>
      <c r="I7221" s="271" t="s">
        <v>12490</v>
      </c>
      <c r="J7221" s="272" t="s">
        <v>10539</v>
      </c>
      <c r="K7221" s="272" t="s">
        <v>10539</v>
      </c>
    </row>
    <row r="7222" spans="1:11" ht="12.75" x14ac:dyDescent="0.2">
      <c r="A7222" s="269">
        <v>34647</v>
      </c>
      <c r="B7222" s="270" t="s">
        <v>27733</v>
      </c>
      <c r="C7222" s="271" t="s">
        <v>12490</v>
      </c>
      <c r="D7222" s="272" t="s">
        <v>11513</v>
      </c>
      <c r="F7222" s="266"/>
      <c r="G7222" s="273">
        <v>34647</v>
      </c>
      <c r="H7222" s="270" t="s">
        <v>27733</v>
      </c>
      <c r="I7222" s="271" t="s">
        <v>12490</v>
      </c>
      <c r="J7222" s="272" t="s">
        <v>11513</v>
      </c>
      <c r="K7222" s="272" t="s">
        <v>11513</v>
      </c>
    </row>
    <row r="7223" spans="1:11" ht="12.75" x14ac:dyDescent="0.2">
      <c r="A7223" s="269">
        <v>34649</v>
      </c>
      <c r="B7223" s="270" t="s">
        <v>27734</v>
      </c>
      <c r="C7223" s="271" t="s">
        <v>12490</v>
      </c>
      <c r="D7223" s="272" t="s">
        <v>10259</v>
      </c>
      <c r="F7223" s="266"/>
      <c r="G7223" s="273">
        <v>34649</v>
      </c>
      <c r="H7223" s="270" t="s">
        <v>27734</v>
      </c>
      <c r="I7223" s="271" t="s">
        <v>12490</v>
      </c>
      <c r="J7223" s="272" t="s">
        <v>10259</v>
      </c>
      <c r="K7223" s="272" t="s">
        <v>10259</v>
      </c>
    </row>
    <row r="7224" spans="1:11" ht="12.75" x14ac:dyDescent="0.2">
      <c r="A7224" s="269">
        <v>34652</v>
      </c>
      <c r="B7224" s="270" t="s">
        <v>27735</v>
      </c>
      <c r="C7224" s="271" t="s">
        <v>12490</v>
      </c>
      <c r="D7224" s="272" t="s">
        <v>10085</v>
      </c>
      <c r="F7224" s="266"/>
      <c r="G7224" s="273">
        <v>34652</v>
      </c>
      <c r="H7224" s="270" t="s">
        <v>27735</v>
      </c>
      <c r="I7224" s="271" t="s">
        <v>12490</v>
      </c>
      <c r="J7224" s="272" t="s">
        <v>10085</v>
      </c>
      <c r="K7224" s="272" t="s">
        <v>10085</v>
      </c>
    </row>
    <row r="7225" spans="1:11" ht="12.75" x14ac:dyDescent="0.2">
      <c r="A7225" s="269">
        <v>34655</v>
      </c>
      <c r="B7225" s="270" t="s">
        <v>27736</v>
      </c>
      <c r="C7225" s="271" t="s">
        <v>12490</v>
      </c>
      <c r="D7225" s="272" t="s">
        <v>5179</v>
      </c>
      <c r="F7225" s="266"/>
      <c r="G7225" s="273">
        <v>34655</v>
      </c>
      <c r="H7225" s="270" t="s">
        <v>27736</v>
      </c>
      <c r="I7225" s="271" t="s">
        <v>12490</v>
      </c>
      <c r="J7225" s="272" t="s">
        <v>5179</v>
      </c>
      <c r="K7225" s="272" t="s">
        <v>5179</v>
      </c>
    </row>
    <row r="7226" spans="1:11" ht="12.75" x14ac:dyDescent="0.2">
      <c r="A7226" s="269">
        <v>40607</v>
      </c>
      <c r="B7226" s="270" t="s">
        <v>27737</v>
      </c>
      <c r="C7226" s="271" t="s">
        <v>12490</v>
      </c>
      <c r="D7226" s="272" t="s">
        <v>5310</v>
      </c>
      <c r="F7226" s="266"/>
      <c r="G7226" s="273">
        <v>40607</v>
      </c>
      <c r="H7226" s="270" t="s">
        <v>27737</v>
      </c>
      <c r="I7226" s="271" t="s">
        <v>12490</v>
      </c>
      <c r="J7226" s="272" t="s">
        <v>5310</v>
      </c>
      <c r="K7226" s="272" t="s">
        <v>5310</v>
      </c>
    </row>
    <row r="7227" spans="1:11" ht="12.75" x14ac:dyDescent="0.2">
      <c r="A7227" s="269">
        <v>585</v>
      </c>
      <c r="B7227" s="270" t="s">
        <v>27738</v>
      </c>
      <c r="C7227" s="271" t="s">
        <v>12505</v>
      </c>
      <c r="D7227" s="272" t="s">
        <v>16620</v>
      </c>
      <c r="F7227" s="266"/>
      <c r="G7227" s="273">
        <v>585</v>
      </c>
      <c r="H7227" s="270" t="s">
        <v>27738</v>
      </c>
      <c r="I7227" s="271" t="s">
        <v>12505</v>
      </c>
      <c r="J7227" s="272" t="s">
        <v>16620</v>
      </c>
      <c r="K7227" s="272" t="s">
        <v>16620</v>
      </c>
    </row>
    <row r="7228" spans="1:11" ht="12.75" x14ac:dyDescent="0.2">
      <c r="A7228" s="269">
        <v>4777</v>
      </c>
      <c r="B7228" s="270" t="s">
        <v>27739</v>
      </c>
      <c r="C7228" s="271" t="s">
        <v>12505</v>
      </c>
      <c r="D7228" s="272" t="s">
        <v>13449</v>
      </c>
      <c r="F7228" s="266"/>
      <c r="G7228" s="273">
        <v>4777</v>
      </c>
      <c r="H7228" s="270" t="s">
        <v>27739</v>
      </c>
      <c r="I7228" s="271" t="s">
        <v>12505</v>
      </c>
      <c r="J7228" s="272" t="s">
        <v>13449</v>
      </c>
      <c r="K7228" s="272" t="s">
        <v>13449</v>
      </c>
    </row>
    <row r="7229" spans="1:11" ht="12.75" x14ac:dyDescent="0.2">
      <c r="A7229" s="269">
        <v>587</v>
      </c>
      <c r="B7229" s="270" t="s">
        <v>27740</v>
      </c>
      <c r="C7229" s="271" t="s">
        <v>12505</v>
      </c>
      <c r="D7229" s="272" t="s">
        <v>20838</v>
      </c>
      <c r="F7229" s="266"/>
      <c r="G7229" s="273">
        <v>587</v>
      </c>
      <c r="H7229" s="270" t="s">
        <v>27740</v>
      </c>
      <c r="I7229" s="271" t="s">
        <v>12505</v>
      </c>
      <c r="J7229" s="272" t="s">
        <v>20838</v>
      </c>
      <c r="K7229" s="272" t="s">
        <v>20838</v>
      </c>
    </row>
    <row r="7230" spans="1:11" ht="12.75" x14ac:dyDescent="0.2">
      <c r="A7230" s="269">
        <v>590</v>
      </c>
      <c r="B7230" s="270" t="s">
        <v>27741</v>
      </c>
      <c r="C7230" s="271" t="s">
        <v>12505</v>
      </c>
      <c r="D7230" s="272" t="s">
        <v>9632</v>
      </c>
      <c r="F7230" s="266"/>
      <c r="G7230" s="273">
        <v>590</v>
      </c>
      <c r="H7230" s="270" t="s">
        <v>27741</v>
      </c>
      <c r="I7230" s="271" t="s">
        <v>12505</v>
      </c>
      <c r="J7230" s="272" t="s">
        <v>9632</v>
      </c>
      <c r="K7230" s="272" t="s">
        <v>9632</v>
      </c>
    </row>
    <row r="7231" spans="1:11" ht="12.75" x14ac:dyDescent="0.2">
      <c r="A7231" s="269">
        <v>592</v>
      </c>
      <c r="B7231" s="270" t="s">
        <v>27742</v>
      </c>
      <c r="C7231" s="271" t="s">
        <v>12505</v>
      </c>
      <c r="D7231" s="272" t="s">
        <v>20838</v>
      </c>
      <c r="F7231" s="266"/>
      <c r="G7231" s="273">
        <v>592</v>
      </c>
      <c r="H7231" s="270" t="s">
        <v>27742</v>
      </c>
      <c r="I7231" s="271" t="s">
        <v>12505</v>
      </c>
      <c r="J7231" s="272" t="s">
        <v>20838</v>
      </c>
      <c r="K7231" s="272" t="s">
        <v>20838</v>
      </c>
    </row>
    <row r="7232" spans="1:11" ht="12.75" x14ac:dyDescent="0.2">
      <c r="A7232" s="269">
        <v>586</v>
      </c>
      <c r="B7232" s="270" t="s">
        <v>27743</v>
      </c>
      <c r="C7232" s="271" t="s">
        <v>12503</v>
      </c>
      <c r="D7232" s="272" t="s">
        <v>14721</v>
      </c>
      <c r="F7232" s="266"/>
      <c r="G7232" s="273">
        <v>586</v>
      </c>
      <c r="H7232" s="270" t="s">
        <v>27743</v>
      </c>
      <c r="I7232" s="271" t="s">
        <v>12503</v>
      </c>
      <c r="J7232" s="272" t="s">
        <v>14721</v>
      </c>
      <c r="K7232" s="272" t="s">
        <v>14721</v>
      </c>
    </row>
    <row r="7233" spans="1:11" ht="12.75" x14ac:dyDescent="0.2">
      <c r="A7233" s="269">
        <v>591</v>
      </c>
      <c r="B7233" s="270" t="s">
        <v>27744</v>
      </c>
      <c r="C7233" s="271" t="s">
        <v>12505</v>
      </c>
      <c r="D7233" s="272" t="s">
        <v>16620</v>
      </c>
      <c r="F7233" s="266"/>
      <c r="G7233" s="273">
        <v>591</v>
      </c>
      <c r="H7233" s="270" t="s">
        <v>27744</v>
      </c>
      <c r="I7233" s="271" t="s">
        <v>12505</v>
      </c>
      <c r="J7233" s="272" t="s">
        <v>16620</v>
      </c>
      <c r="K7233" s="272" t="s">
        <v>16620</v>
      </c>
    </row>
    <row r="7234" spans="1:11" ht="12.75" x14ac:dyDescent="0.2">
      <c r="A7234" s="269">
        <v>588</v>
      </c>
      <c r="B7234" s="270" t="s">
        <v>27745</v>
      </c>
      <c r="C7234" s="271" t="s">
        <v>12503</v>
      </c>
      <c r="D7234" s="272" t="s">
        <v>9108</v>
      </c>
      <c r="F7234" s="266"/>
      <c r="G7234" s="273">
        <v>588</v>
      </c>
      <c r="H7234" s="270" t="s">
        <v>27745</v>
      </c>
      <c r="I7234" s="271" t="s">
        <v>12503</v>
      </c>
      <c r="J7234" s="272" t="s">
        <v>9108</v>
      </c>
      <c r="K7234" s="272" t="s">
        <v>9108</v>
      </c>
    </row>
    <row r="7235" spans="1:11" ht="12.75" x14ac:dyDescent="0.2">
      <c r="A7235" s="269">
        <v>589</v>
      </c>
      <c r="B7235" s="270" t="s">
        <v>27746</v>
      </c>
      <c r="C7235" s="271" t="s">
        <v>12503</v>
      </c>
      <c r="D7235" s="272" t="s">
        <v>13924</v>
      </c>
      <c r="F7235" s="266"/>
      <c r="G7235" s="273">
        <v>589</v>
      </c>
      <c r="H7235" s="270" t="s">
        <v>27746</v>
      </c>
      <c r="I7235" s="271" t="s">
        <v>12503</v>
      </c>
      <c r="J7235" s="272" t="s">
        <v>13924</v>
      </c>
      <c r="K7235" s="272" t="s">
        <v>13924</v>
      </c>
    </row>
    <row r="7236" spans="1:11" ht="12.75" x14ac:dyDescent="0.2">
      <c r="A7236" s="269">
        <v>584</v>
      </c>
      <c r="B7236" s="270" t="s">
        <v>27747</v>
      </c>
      <c r="C7236" s="271" t="s">
        <v>12503</v>
      </c>
      <c r="D7236" s="272" t="s">
        <v>5125</v>
      </c>
      <c r="F7236" s="266"/>
      <c r="G7236" s="273">
        <v>584</v>
      </c>
      <c r="H7236" s="270" t="s">
        <v>27747</v>
      </c>
      <c r="I7236" s="271" t="s">
        <v>12503</v>
      </c>
      <c r="J7236" s="272" t="s">
        <v>5125</v>
      </c>
      <c r="K7236" s="272" t="s">
        <v>5125</v>
      </c>
    </row>
    <row r="7237" spans="1:11" ht="12.75" x14ac:dyDescent="0.2">
      <c r="A7237" s="269">
        <v>4912</v>
      </c>
      <c r="B7237" s="270" t="s">
        <v>27748</v>
      </c>
      <c r="C7237" s="271" t="s">
        <v>12505</v>
      </c>
      <c r="D7237" s="272" t="s">
        <v>27749</v>
      </c>
      <c r="F7237" s="266"/>
      <c r="G7237" s="273">
        <v>4912</v>
      </c>
      <c r="H7237" s="270" t="s">
        <v>27748</v>
      </c>
      <c r="I7237" s="271" t="s">
        <v>12505</v>
      </c>
      <c r="J7237" s="272" t="s">
        <v>27749</v>
      </c>
      <c r="K7237" s="272" t="s">
        <v>27749</v>
      </c>
    </row>
    <row r="7238" spans="1:11" ht="12.75" x14ac:dyDescent="0.2">
      <c r="A7238" s="269">
        <v>574</v>
      </c>
      <c r="B7238" s="270" t="s">
        <v>27750</v>
      </c>
      <c r="C7238" s="271" t="s">
        <v>12503</v>
      </c>
      <c r="D7238" s="272" t="s">
        <v>13632</v>
      </c>
      <c r="F7238" s="266"/>
      <c r="G7238" s="273">
        <v>574</v>
      </c>
      <c r="H7238" s="270" t="s">
        <v>27750</v>
      </c>
      <c r="I7238" s="271" t="s">
        <v>12503</v>
      </c>
      <c r="J7238" s="272" t="s">
        <v>13632</v>
      </c>
      <c r="K7238" s="272" t="s">
        <v>13632</v>
      </c>
    </row>
    <row r="7239" spans="1:11" ht="12.75" x14ac:dyDescent="0.2">
      <c r="A7239" s="269">
        <v>567</v>
      </c>
      <c r="B7239" s="270" t="s">
        <v>27751</v>
      </c>
      <c r="C7239" s="271" t="s">
        <v>12503</v>
      </c>
      <c r="D7239" s="272" t="s">
        <v>5636</v>
      </c>
      <c r="F7239" s="266"/>
      <c r="G7239" s="273">
        <v>567</v>
      </c>
      <c r="H7239" s="270" t="s">
        <v>27751</v>
      </c>
      <c r="I7239" s="271" t="s">
        <v>12503</v>
      </c>
      <c r="J7239" s="272" t="s">
        <v>5636</v>
      </c>
      <c r="K7239" s="272" t="s">
        <v>5636</v>
      </c>
    </row>
    <row r="7240" spans="1:11" ht="12.75" x14ac:dyDescent="0.2">
      <c r="A7240" s="269">
        <v>568</v>
      </c>
      <c r="B7240" s="270" t="s">
        <v>27752</v>
      </c>
      <c r="C7240" s="271" t="s">
        <v>12503</v>
      </c>
      <c r="D7240" s="272" t="s">
        <v>14218</v>
      </c>
      <c r="F7240" s="266"/>
      <c r="G7240" s="273">
        <v>568</v>
      </c>
      <c r="H7240" s="270" t="s">
        <v>27752</v>
      </c>
      <c r="I7240" s="271" t="s">
        <v>12503</v>
      </c>
      <c r="J7240" s="272" t="s">
        <v>14218</v>
      </c>
      <c r="K7240" s="272" t="s">
        <v>14218</v>
      </c>
    </row>
    <row r="7241" spans="1:11" ht="12.75" x14ac:dyDescent="0.2">
      <c r="A7241" s="269">
        <v>569</v>
      </c>
      <c r="B7241" s="270" t="s">
        <v>27753</v>
      </c>
      <c r="C7241" s="271" t="s">
        <v>12505</v>
      </c>
      <c r="D7241" s="272" t="s">
        <v>7132</v>
      </c>
      <c r="F7241" s="266"/>
      <c r="G7241" s="273">
        <v>569</v>
      </c>
      <c r="H7241" s="270" t="s">
        <v>27753</v>
      </c>
      <c r="I7241" s="271" t="s">
        <v>12505</v>
      </c>
      <c r="J7241" s="272" t="s">
        <v>7132</v>
      </c>
      <c r="K7241" s="272" t="s">
        <v>7132</v>
      </c>
    </row>
    <row r="7242" spans="1:11" ht="12.75" x14ac:dyDescent="0.2">
      <c r="A7242" s="269">
        <v>1165</v>
      </c>
      <c r="B7242" s="270" t="s">
        <v>27754</v>
      </c>
      <c r="C7242" s="271" t="s">
        <v>12490</v>
      </c>
      <c r="D7242" s="272" t="s">
        <v>8695</v>
      </c>
      <c r="F7242" s="266"/>
      <c r="G7242" s="273">
        <v>1165</v>
      </c>
      <c r="H7242" s="270" t="s">
        <v>27754</v>
      </c>
      <c r="I7242" s="271" t="s">
        <v>12490</v>
      </c>
      <c r="J7242" s="272" t="s">
        <v>8695</v>
      </c>
      <c r="K7242" s="272" t="s">
        <v>8695</v>
      </c>
    </row>
    <row r="7243" spans="1:11" ht="12.75" x14ac:dyDescent="0.2">
      <c r="A7243" s="269">
        <v>1164</v>
      </c>
      <c r="B7243" s="270" t="s">
        <v>27755</v>
      </c>
      <c r="C7243" s="271" t="s">
        <v>12490</v>
      </c>
      <c r="D7243" s="272" t="s">
        <v>9706</v>
      </c>
      <c r="F7243" s="266"/>
      <c r="G7243" s="273">
        <v>1164</v>
      </c>
      <c r="H7243" s="270" t="s">
        <v>27755</v>
      </c>
      <c r="I7243" s="271" t="s">
        <v>12490</v>
      </c>
      <c r="J7243" s="272" t="s">
        <v>9706</v>
      </c>
      <c r="K7243" s="272" t="s">
        <v>9706</v>
      </c>
    </row>
    <row r="7244" spans="1:11" ht="12.75" x14ac:dyDescent="0.2">
      <c r="A7244" s="269">
        <v>1162</v>
      </c>
      <c r="B7244" s="270" t="s">
        <v>27756</v>
      </c>
      <c r="C7244" s="271" t="s">
        <v>12490</v>
      </c>
      <c r="D7244" s="272" t="s">
        <v>4678</v>
      </c>
      <c r="F7244" s="266"/>
      <c r="G7244" s="273">
        <v>1162</v>
      </c>
      <c r="H7244" s="270" t="s">
        <v>27756</v>
      </c>
      <c r="I7244" s="271" t="s">
        <v>12490</v>
      </c>
      <c r="J7244" s="272" t="s">
        <v>4678</v>
      </c>
      <c r="K7244" s="272" t="s">
        <v>4678</v>
      </c>
    </row>
    <row r="7245" spans="1:11" ht="12.75" x14ac:dyDescent="0.2">
      <c r="A7245" s="269">
        <v>12395</v>
      </c>
      <c r="B7245" s="270" t="s">
        <v>27757</v>
      </c>
      <c r="C7245" s="271" t="s">
        <v>12490</v>
      </c>
      <c r="D7245" s="272" t="s">
        <v>5221</v>
      </c>
      <c r="F7245" s="266"/>
      <c r="G7245" s="273">
        <v>12395</v>
      </c>
      <c r="H7245" s="270" t="s">
        <v>27757</v>
      </c>
      <c r="I7245" s="271" t="s">
        <v>12490</v>
      </c>
      <c r="J7245" s="272" t="s">
        <v>5221</v>
      </c>
      <c r="K7245" s="272" t="s">
        <v>5221</v>
      </c>
    </row>
    <row r="7246" spans="1:11" ht="12.75" x14ac:dyDescent="0.2">
      <c r="A7246" s="269">
        <v>1170</v>
      </c>
      <c r="B7246" s="270" t="s">
        <v>27758</v>
      </c>
      <c r="C7246" s="271" t="s">
        <v>12490</v>
      </c>
      <c r="D7246" s="272" t="s">
        <v>12538</v>
      </c>
      <c r="F7246" s="266"/>
      <c r="G7246" s="273">
        <v>1170</v>
      </c>
      <c r="H7246" s="270" t="s">
        <v>27758</v>
      </c>
      <c r="I7246" s="271" t="s">
        <v>12490</v>
      </c>
      <c r="J7246" s="272" t="s">
        <v>12538</v>
      </c>
      <c r="K7246" s="272" t="s">
        <v>12538</v>
      </c>
    </row>
    <row r="7247" spans="1:11" ht="12.75" x14ac:dyDescent="0.2">
      <c r="A7247" s="269">
        <v>1169</v>
      </c>
      <c r="B7247" s="270" t="s">
        <v>27759</v>
      </c>
      <c r="C7247" s="271" t="s">
        <v>12490</v>
      </c>
      <c r="D7247" s="272" t="s">
        <v>14820</v>
      </c>
      <c r="F7247" s="266"/>
      <c r="G7247" s="273">
        <v>1169</v>
      </c>
      <c r="H7247" s="270" t="s">
        <v>27759</v>
      </c>
      <c r="I7247" s="271" t="s">
        <v>12490</v>
      </c>
      <c r="J7247" s="272" t="s">
        <v>14820</v>
      </c>
      <c r="K7247" s="272" t="s">
        <v>14820</v>
      </c>
    </row>
    <row r="7248" spans="1:11" ht="12.75" x14ac:dyDescent="0.2">
      <c r="A7248" s="269">
        <v>1166</v>
      </c>
      <c r="B7248" s="270" t="s">
        <v>27760</v>
      </c>
      <c r="C7248" s="271" t="s">
        <v>12490</v>
      </c>
      <c r="D7248" s="272" t="s">
        <v>8454</v>
      </c>
      <c r="F7248" s="266"/>
      <c r="G7248" s="273">
        <v>1166</v>
      </c>
      <c r="H7248" s="270" t="s">
        <v>27760</v>
      </c>
      <c r="I7248" s="271" t="s">
        <v>12490</v>
      </c>
      <c r="J7248" s="272" t="s">
        <v>8454</v>
      </c>
      <c r="K7248" s="272" t="s">
        <v>8454</v>
      </c>
    </row>
    <row r="7249" spans="1:11" ht="12.75" x14ac:dyDescent="0.2">
      <c r="A7249" s="269">
        <v>1163</v>
      </c>
      <c r="B7249" s="270" t="s">
        <v>27761</v>
      </c>
      <c r="C7249" s="271" t="s">
        <v>12490</v>
      </c>
      <c r="D7249" s="272" t="s">
        <v>9092</v>
      </c>
      <c r="F7249" s="266"/>
      <c r="G7249" s="273">
        <v>1163</v>
      </c>
      <c r="H7249" s="270" t="s">
        <v>27761</v>
      </c>
      <c r="I7249" s="271" t="s">
        <v>12490</v>
      </c>
      <c r="J7249" s="272" t="s">
        <v>9092</v>
      </c>
      <c r="K7249" s="272" t="s">
        <v>9092</v>
      </c>
    </row>
    <row r="7250" spans="1:11" ht="12.75" x14ac:dyDescent="0.2">
      <c r="A7250" s="269">
        <v>12396</v>
      </c>
      <c r="B7250" s="270" t="s">
        <v>27762</v>
      </c>
      <c r="C7250" s="271" t="s">
        <v>12490</v>
      </c>
      <c r="D7250" s="272" t="s">
        <v>5221</v>
      </c>
      <c r="F7250" s="266"/>
      <c r="G7250" s="273">
        <v>12396</v>
      </c>
      <c r="H7250" s="270" t="s">
        <v>27762</v>
      </c>
      <c r="I7250" s="271" t="s">
        <v>12490</v>
      </c>
      <c r="J7250" s="272" t="s">
        <v>5221</v>
      </c>
      <c r="K7250" s="272" t="s">
        <v>5221</v>
      </c>
    </row>
    <row r="7251" spans="1:11" ht="12.75" x14ac:dyDescent="0.2">
      <c r="A7251" s="269">
        <v>1168</v>
      </c>
      <c r="B7251" s="270" t="s">
        <v>27763</v>
      </c>
      <c r="C7251" s="271" t="s">
        <v>12490</v>
      </c>
      <c r="D7251" s="272" t="s">
        <v>14821</v>
      </c>
      <c r="F7251" s="266"/>
      <c r="G7251" s="273">
        <v>1168</v>
      </c>
      <c r="H7251" s="270" t="s">
        <v>27763</v>
      </c>
      <c r="I7251" s="271" t="s">
        <v>12490</v>
      </c>
      <c r="J7251" s="272" t="s">
        <v>14821</v>
      </c>
      <c r="K7251" s="272" t="s">
        <v>14821</v>
      </c>
    </row>
    <row r="7252" spans="1:11" ht="12.75" x14ac:dyDescent="0.2">
      <c r="A7252" s="269">
        <v>1167</v>
      </c>
      <c r="B7252" s="270" t="s">
        <v>27764</v>
      </c>
      <c r="C7252" s="271" t="s">
        <v>12490</v>
      </c>
      <c r="D7252" s="272" t="s">
        <v>7977</v>
      </c>
      <c r="F7252" s="266"/>
      <c r="G7252" s="273">
        <v>1167</v>
      </c>
      <c r="H7252" s="270" t="s">
        <v>27764</v>
      </c>
      <c r="I7252" s="271" t="s">
        <v>12490</v>
      </c>
      <c r="J7252" s="272" t="s">
        <v>7977</v>
      </c>
      <c r="K7252" s="272" t="s">
        <v>7977</v>
      </c>
    </row>
    <row r="7253" spans="1:11" ht="12.75" x14ac:dyDescent="0.2">
      <c r="A7253" s="269">
        <v>36331</v>
      </c>
      <c r="B7253" s="270" t="s">
        <v>27765</v>
      </c>
      <c r="C7253" s="271" t="s">
        <v>12490</v>
      </c>
      <c r="D7253" s="272" t="s">
        <v>4514</v>
      </c>
      <c r="F7253" s="266"/>
      <c r="G7253" s="273">
        <v>36331</v>
      </c>
      <c r="H7253" s="270" t="s">
        <v>27765</v>
      </c>
      <c r="I7253" s="271" t="s">
        <v>12490</v>
      </c>
      <c r="J7253" s="272" t="s">
        <v>4514</v>
      </c>
      <c r="K7253" s="272" t="s">
        <v>4514</v>
      </c>
    </row>
    <row r="7254" spans="1:11" ht="12.75" x14ac:dyDescent="0.2">
      <c r="A7254" s="269">
        <v>36346</v>
      </c>
      <c r="B7254" s="270" t="s">
        <v>27766</v>
      </c>
      <c r="C7254" s="271" t="s">
        <v>12490</v>
      </c>
      <c r="D7254" s="272" t="s">
        <v>4401</v>
      </c>
      <c r="F7254" s="266"/>
      <c r="G7254" s="273">
        <v>36346</v>
      </c>
      <c r="H7254" s="270" t="s">
        <v>27766</v>
      </c>
      <c r="I7254" s="271" t="s">
        <v>12490</v>
      </c>
      <c r="J7254" s="272" t="s">
        <v>4401</v>
      </c>
      <c r="K7254" s="272" t="s">
        <v>4401</v>
      </c>
    </row>
    <row r="7255" spans="1:11" ht="12.75" x14ac:dyDescent="0.2">
      <c r="A7255" s="269">
        <v>1210</v>
      </c>
      <c r="B7255" s="270" t="s">
        <v>27767</v>
      </c>
      <c r="C7255" s="271" t="s">
        <v>12490</v>
      </c>
      <c r="D7255" s="272" t="s">
        <v>12793</v>
      </c>
      <c r="F7255" s="266"/>
      <c r="G7255" s="273">
        <v>1210</v>
      </c>
      <c r="H7255" s="270" t="s">
        <v>27767</v>
      </c>
      <c r="I7255" s="271" t="s">
        <v>12490</v>
      </c>
      <c r="J7255" s="272" t="s">
        <v>12793</v>
      </c>
      <c r="K7255" s="272" t="s">
        <v>12793</v>
      </c>
    </row>
    <row r="7256" spans="1:11" ht="12.75" x14ac:dyDescent="0.2">
      <c r="A7256" s="269">
        <v>1203</v>
      </c>
      <c r="B7256" s="270" t="s">
        <v>27768</v>
      </c>
      <c r="C7256" s="271" t="s">
        <v>12490</v>
      </c>
      <c r="D7256" s="272" t="s">
        <v>12507</v>
      </c>
      <c r="F7256" s="266"/>
      <c r="G7256" s="273">
        <v>1203</v>
      </c>
      <c r="H7256" s="270" t="s">
        <v>27768</v>
      </c>
      <c r="I7256" s="271" t="s">
        <v>12490</v>
      </c>
      <c r="J7256" s="272" t="s">
        <v>12507</v>
      </c>
      <c r="K7256" s="272" t="s">
        <v>12507</v>
      </c>
    </row>
    <row r="7257" spans="1:11" ht="12.75" x14ac:dyDescent="0.2">
      <c r="A7257" s="269">
        <v>1197</v>
      </c>
      <c r="B7257" s="270" t="s">
        <v>27769</v>
      </c>
      <c r="C7257" s="271" t="s">
        <v>12490</v>
      </c>
      <c r="D7257" s="272" t="s">
        <v>5666</v>
      </c>
      <c r="F7257" s="266"/>
      <c r="G7257" s="273">
        <v>1197</v>
      </c>
      <c r="H7257" s="270" t="s">
        <v>27769</v>
      </c>
      <c r="I7257" s="271" t="s">
        <v>12490</v>
      </c>
      <c r="J7257" s="272" t="s">
        <v>5666</v>
      </c>
      <c r="K7257" s="272" t="s">
        <v>5666</v>
      </c>
    </row>
    <row r="7258" spans="1:11" ht="12.75" x14ac:dyDescent="0.2">
      <c r="A7258" s="269">
        <v>1202</v>
      </c>
      <c r="B7258" s="270" t="s">
        <v>27770</v>
      </c>
      <c r="C7258" s="271" t="s">
        <v>12490</v>
      </c>
      <c r="D7258" s="272" t="s">
        <v>5592</v>
      </c>
      <c r="F7258" s="266"/>
      <c r="G7258" s="273">
        <v>1202</v>
      </c>
      <c r="H7258" s="270" t="s">
        <v>27770</v>
      </c>
      <c r="I7258" s="271" t="s">
        <v>12490</v>
      </c>
      <c r="J7258" s="272" t="s">
        <v>5592</v>
      </c>
      <c r="K7258" s="272" t="s">
        <v>5592</v>
      </c>
    </row>
    <row r="7259" spans="1:11" ht="12.75" x14ac:dyDescent="0.2">
      <c r="A7259" s="269">
        <v>1188</v>
      </c>
      <c r="B7259" s="270" t="s">
        <v>27771</v>
      </c>
      <c r="C7259" s="271" t="s">
        <v>12490</v>
      </c>
      <c r="D7259" s="272" t="s">
        <v>11367</v>
      </c>
      <c r="F7259" s="266"/>
      <c r="G7259" s="273">
        <v>1188</v>
      </c>
      <c r="H7259" s="270" t="s">
        <v>27771</v>
      </c>
      <c r="I7259" s="271" t="s">
        <v>12490</v>
      </c>
      <c r="J7259" s="272" t="s">
        <v>11367</v>
      </c>
      <c r="K7259" s="272" t="s">
        <v>11367</v>
      </c>
    </row>
    <row r="7260" spans="1:11" ht="12.75" x14ac:dyDescent="0.2">
      <c r="A7260" s="269">
        <v>1211</v>
      </c>
      <c r="B7260" s="270" t="s">
        <v>27772</v>
      </c>
      <c r="C7260" s="271" t="s">
        <v>12490</v>
      </c>
      <c r="D7260" s="272" t="s">
        <v>5431</v>
      </c>
      <c r="F7260" s="266"/>
      <c r="G7260" s="273">
        <v>1211</v>
      </c>
      <c r="H7260" s="270" t="s">
        <v>27772</v>
      </c>
      <c r="I7260" s="271" t="s">
        <v>12490</v>
      </c>
      <c r="J7260" s="272" t="s">
        <v>5431</v>
      </c>
      <c r="K7260" s="272" t="s">
        <v>5431</v>
      </c>
    </row>
    <row r="7261" spans="1:11" ht="12.75" x14ac:dyDescent="0.2">
      <c r="A7261" s="269">
        <v>1198</v>
      </c>
      <c r="B7261" s="270" t="s">
        <v>27773</v>
      </c>
      <c r="C7261" s="271" t="s">
        <v>12490</v>
      </c>
      <c r="D7261" s="272" t="s">
        <v>5742</v>
      </c>
      <c r="F7261" s="266"/>
      <c r="G7261" s="273">
        <v>1198</v>
      </c>
      <c r="H7261" s="270" t="s">
        <v>27773</v>
      </c>
      <c r="I7261" s="271" t="s">
        <v>12490</v>
      </c>
      <c r="J7261" s="272" t="s">
        <v>5742</v>
      </c>
      <c r="K7261" s="272" t="s">
        <v>5742</v>
      </c>
    </row>
    <row r="7262" spans="1:11" ht="12.75" x14ac:dyDescent="0.2">
      <c r="A7262" s="269">
        <v>1199</v>
      </c>
      <c r="B7262" s="270" t="s">
        <v>27774</v>
      </c>
      <c r="C7262" s="271" t="s">
        <v>12490</v>
      </c>
      <c r="D7262" s="272" t="s">
        <v>12794</v>
      </c>
      <c r="F7262" s="266"/>
      <c r="G7262" s="273">
        <v>1199</v>
      </c>
      <c r="H7262" s="270" t="s">
        <v>27774</v>
      </c>
      <c r="I7262" s="271" t="s">
        <v>12490</v>
      </c>
      <c r="J7262" s="272" t="s">
        <v>12794</v>
      </c>
      <c r="K7262" s="272" t="s">
        <v>12794</v>
      </c>
    </row>
    <row r="7263" spans="1:11" ht="12.75" x14ac:dyDescent="0.2">
      <c r="A7263" s="269">
        <v>20088</v>
      </c>
      <c r="B7263" s="270" t="s">
        <v>27775</v>
      </c>
      <c r="C7263" s="271" t="s">
        <v>12490</v>
      </c>
      <c r="D7263" s="272" t="s">
        <v>7241</v>
      </c>
      <c r="F7263" s="266"/>
      <c r="G7263" s="273">
        <v>20088</v>
      </c>
      <c r="H7263" s="270" t="s">
        <v>27775</v>
      </c>
      <c r="I7263" s="271" t="s">
        <v>12490</v>
      </c>
      <c r="J7263" s="272" t="s">
        <v>7241</v>
      </c>
      <c r="K7263" s="272" t="s">
        <v>7241</v>
      </c>
    </row>
    <row r="7264" spans="1:11" ht="12.75" x14ac:dyDescent="0.2">
      <c r="A7264" s="269">
        <v>20089</v>
      </c>
      <c r="B7264" s="270" t="s">
        <v>27776</v>
      </c>
      <c r="C7264" s="271" t="s">
        <v>12490</v>
      </c>
      <c r="D7264" s="272" t="s">
        <v>13392</v>
      </c>
      <c r="F7264" s="266"/>
      <c r="G7264" s="273">
        <v>20089</v>
      </c>
      <c r="H7264" s="270" t="s">
        <v>27776</v>
      </c>
      <c r="I7264" s="271" t="s">
        <v>12490</v>
      </c>
      <c r="J7264" s="272" t="s">
        <v>13392</v>
      </c>
      <c r="K7264" s="272" t="s">
        <v>13392</v>
      </c>
    </row>
    <row r="7265" spans="1:11" ht="12.75" x14ac:dyDescent="0.2">
      <c r="A7265" s="269">
        <v>20087</v>
      </c>
      <c r="B7265" s="270" t="s">
        <v>27777</v>
      </c>
      <c r="C7265" s="271" t="s">
        <v>12490</v>
      </c>
      <c r="D7265" s="272" t="s">
        <v>8845</v>
      </c>
      <c r="F7265" s="266"/>
      <c r="G7265" s="273">
        <v>20087</v>
      </c>
      <c r="H7265" s="270" t="s">
        <v>27777</v>
      </c>
      <c r="I7265" s="271" t="s">
        <v>12490</v>
      </c>
      <c r="J7265" s="272" t="s">
        <v>8845</v>
      </c>
      <c r="K7265" s="272" t="s">
        <v>8845</v>
      </c>
    </row>
    <row r="7266" spans="1:11" ht="12.75" x14ac:dyDescent="0.2">
      <c r="A7266" s="269">
        <v>1200</v>
      </c>
      <c r="B7266" s="270" t="s">
        <v>27778</v>
      </c>
      <c r="C7266" s="271" t="s">
        <v>12490</v>
      </c>
      <c r="D7266" s="272" t="s">
        <v>5828</v>
      </c>
      <c r="F7266" s="266"/>
      <c r="G7266" s="273">
        <v>1200</v>
      </c>
      <c r="H7266" s="270" t="s">
        <v>27778</v>
      </c>
      <c r="I7266" s="271" t="s">
        <v>12490</v>
      </c>
      <c r="J7266" s="272" t="s">
        <v>5828</v>
      </c>
      <c r="K7266" s="272" t="s">
        <v>5828</v>
      </c>
    </row>
    <row r="7267" spans="1:11" ht="12.75" x14ac:dyDescent="0.2">
      <c r="A7267" s="269">
        <v>12909</v>
      </c>
      <c r="B7267" s="270" t="s">
        <v>27779</v>
      </c>
      <c r="C7267" s="271" t="s">
        <v>12490</v>
      </c>
      <c r="D7267" s="272" t="s">
        <v>4861</v>
      </c>
      <c r="F7267" s="266"/>
      <c r="G7267" s="273">
        <v>12909</v>
      </c>
      <c r="H7267" s="270" t="s">
        <v>27779</v>
      </c>
      <c r="I7267" s="271" t="s">
        <v>12490</v>
      </c>
      <c r="J7267" s="272" t="s">
        <v>4861</v>
      </c>
      <c r="K7267" s="272" t="s">
        <v>4861</v>
      </c>
    </row>
    <row r="7268" spans="1:11" ht="12.75" x14ac:dyDescent="0.2">
      <c r="A7268" s="269">
        <v>12910</v>
      </c>
      <c r="B7268" s="270" t="s">
        <v>27780</v>
      </c>
      <c r="C7268" s="271" t="s">
        <v>12490</v>
      </c>
      <c r="D7268" s="272" t="s">
        <v>5439</v>
      </c>
      <c r="F7268" s="266"/>
      <c r="G7268" s="273">
        <v>12910</v>
      </c>
      <c r="H7268" s="270" t="s">
        <v>27780</v>
      </c>
      <c r="I7268" s="271" t="s">
        <v>12490</v>
      </c>
      <c r="J7268" s="272" t="s">
        <v>5439</v>
      </c>
      <c r="K7268" s="272" t="s">
        <v>5439</v>
      </c>
    </row>
    <row r="7269" spans="1:11" ht="12.75" x14ac:dyDescent="0.2">
      <c r="A7269" s="269">
        <v>1184</v>
      </c>
      <c r="B7269" s="270" t="s">
        <v>27781</v>
      </c>
      <c r="C7269" s="271" t="s">
        <v>12490</v>
      </c>
      <c r="D7269" s="272" t="s">
        <v>27782</v>
      </c>
      <c r="F7269" s="266"/>
      <c r="G7269" s="273">
        <v>1184</v>
      </c>
      <c r="H7269" s="270" t="s">
        <v>27781</v>
      </c>
      <c r="I7269" s="271" t="s">
        <v>12490</v>
      </c>
      <c r="J7269" s="272" t="s">
        <v>27782</v>
      </c>
      <c r="K7269" s="272" t="s">
        <v>27782</v>
      </c>
    </row>
    <row r="7270" spans="1:11" ht="12.75" x14ac:dyDescent="0.2">
      <c r="A7270" s="269">
        <v>1191</v>
      </c>
      <c r="B7270" s="270" t="s">
        <v>27783</v>
      </c>
      <c r="C7270" s="271" t="s">
        <v>12490</v>
      </c>
      <c r="D7270" s="272" t="s">
        <v>5515</v>
      </c>
      <c r="F7270" s="266"/>
      <c r="G7270" s="273">
        <v>1191</v>
      </c>
      <c r="H7270" s="270" t="s">
        <v>27783</v>
      </c>
      <c r="I7270" s="271" t="s">
        <v>12490</v>
      </c>
      <c r="J7270" s="272" t="s">
        <v>5515</v>
      </c>
      <c r="K7270" s="272" t="s">
        <v>5515</v>
      </c>
    </row>
    <row r="7271" spans="1:11" ht="12.75" x14ac:dyDescent="0.2">
      <c r="A7271" s="269">
        <v>1185</v>
      </c>
      <c r="B7271" s="270" t="s">
        <v>27784</v>
      </c>
      <c r="C7271" s="271" t="s">
        <v>12490</v>
      </c>
      <c r="D7271" s="272" t="s">
        <v>11817</v>
      </c>
      <c r="F7271" s="266"/>
      <c r="G7271" s="273">
        <v>1185</v>
      </c>
      <c r="H7271" s="270" t="s">
        <v>27784</v>
      </c>
      <c r="I7271" s="271" t="s">
        <v>12490</v>
      </c>
      <c r="J7271" s="272" t="s">
        <v>11817</v>
      </c>
      <c r="K7271" s="272" t="s">
        <v>11817</v>
      </c>
    </row>
    <row r="7272" spans="1:11" ht="12.75" x14ac:dyDescent="0.2">
      <c r="A7272" s="269">
        <v>1189</v>
      </c>
      <c r="B7272" s="270" t="s">
        <v>27785</v>
      </c>
      <c r="C7272" s="271" t="s">
        <v>12490</v>
      </c>
      <c r="D7272" s="272" t="s">
        <v>5402</v>
      </c>
      <c r="F7272" s="266"/>
      <c r="G7272" s="273">
        <v>1189</v>
      </c>
      <c r="H7272" s="270" t="s">
        <v>27785</v>
      </c>
      <c r="I7272" s="271" t="s">
        <v>12490</v>
      </c>
      <c r="J7272" s="272" t="s">
        <v>5402</v>
      </c>
      <c r="K7272" s="272" t="s">
        <v>5402</v>
      </c>
    </row>
    <row r="7273" spans="1:11" ht="12.75" x14ac:dyDescent="0.2">
      <c r="A7273" s="269">
        <v>1193</v>
      </c>
      <c r="B7273" s="270" t="s">
        <v>27786</v>
      </c>
      <c r="C7273" s="271" t="s">
        <v>12490</v>
      </c>
      <c r="D7273" s="272" t="s">
        <v>4861</v>
      </c>
      <c r="F7273" s="266"/>
      <c r="G7273" s="273">
        <v>1193</v>
      </c>
      <c r="H7273" s="270" t="s">
        <v>27786</v>
      </c>
      <c r="I7273" s="271" t="s">
        <v>12490</v>
      </c>
      <c r="J7273" s="272" t="s">
        <v>4861</v>
      </c>
      <c r="K7273" s="272" t="s">
        <v>4861</v>
      </c>
    </row>
    <row r="7274" spans="1:11" ht="12.75" x14ac:dyDescent="0.2">
      <c r="A7274" s="269">
        <v>1194</v>
      </c>
      <c r="B7274" s="270" t="s">
        <v>27787</v>
      </c>
      <c r="C7274" s="271" t="s">
        <v>12490</v>
      </c>
      <c r="D7274" s="272" t="s">
        <v>8541</v>
      </c>
      <c r="F7274" s="266"/>
      <c r="G7274" s="273">
        <v>1194</v>
      </c>
      <c r="H7274" s="270" t="s">
        <v>27787</v>
      </c>
      <c r="I7274" s="271" t="s">
        <v>12490</v>
      </c>
      <c r="J7274" s="272" t="s">
        <v>8541</v>
      </c>
      <c r="K7274" s="272" t="s">
        <v>8541</v>
      </c>
    </row>
    <row r="7275" spans="1:11" ht="12.75" x14ac:dyDescent="0.2">
      <c r="A7275" s="269">
        <v>1195</v>
      </c>
      <c r="B7275" s="270" t="s">
        <v>27788</v>
      </c>
      <c r="C7275" s="271" t="s">
        <v>12490</v>
      </c>
      <c r="D7275" s="272" t="s">
        <v>14128</v>
      </c>
      <c r="F7275" s="266"/>
      <c r="G7275" s="273">
        <v>1195</v>
      </c>
      <c r="H7275" s="270" t="s">
        <v>27788</v>
      </c>
      <c r="I7275" s="271" t="s">
        <v>12490</v>
      </c>
      <c r="J7275" s="272" t="s">
        <v>14128</v>
      </c>
      <c r="K7275" s="272" t="s">
        <v>14128</v>
      </c>
    </row>
    <row r="7276" spans="1:11" ht="12.75" x14ac:dyDescent="0.2">
      <c r="A7276" s="269">
        <v>1204</v>
      </c>
      <c r="B7276" s="270" t="s">
        <v>27789</v>
      </c>
      <c r="C7276" s="271" t="s">
        <v>12490</v>
      </c>
      <c r="D7276" s="272" t="s">
        <v>5336</v>
      </c>
      <c r="F7276" s="266"/>
      <c r="G7276" s="273">
        <v>1204</v>
      </c>
      <c r="H7276" s="270" t="s">
        <v>27789</v>
      </c>
      <c r="I7276" s="271" t="s">
        <v>12490</v>
      </c>
      <c r="J7276" s="272" t="s">
        <v>5336</v>
      </c>
      <c r="K7276" s="272" t="s">
        <v>5336</v>
      </c>
    </row>
    <row r="7277" spans="1:11" ht="12.75" x14ac:dyDescent="0.2">
      <c r="A7277" s="269">
        <v>1205</v>
      </c>
      <c r="B7277" s="270" t="s">
        <v>27790</v>
      </c>
      <c r="C7277" s="271" t="s">
        <v>12490</v>
      </c>
      <c r="D7277" s="272" t="s">
        <v>14827</v>
      </c>
      <c r="F7277" s="266"/>
      <c r="G7277" s="273">
        <v>1205</v>
      </c>
      <c r="H7277" s="270" t="s">
        <v>27790</v>
      </c>
      <c r="I7277" s="271" t="s">
        <v>12490</v>
      </c>
      <c r="J7277" s="272" t="s">
        <v>14827</v>
      </c>
      <c r="K7277" s="272" t="s">
        <v>14827</v>
      </c>
    </row>
    <row r="7278" spans="1:11" ht="12.75" x14ac:dyDescent="0.2">
      <c r="A7278" s="269">
        <v>1207</v>
      </c>
      <c r="B7278" s="270" t="s">
        <v>27791</v>
      </c>
      <c r="C7278" s="271" t="s">
        <v>12490</v>
      </c>
      <c r="D7278" s="272" t="s">
        <v>9313</v>
      </c>
      <c r="F7278" s="266"/>
      <c r="G7278" s="273">
        <v>1207</v>
      </c>
      <c r="H7278" s="270" t="s">
        <v>27791</v>
      </c>
      <c r="I7278" s="271" t="s">
        <v>12490</v>
      </c>
      <c r="J7278" s="272" t="s">
        <v>9313</v>
      </c>
      <c r="K7278" s="272" t="s">
        <v>9313</v>
      </c>
    </row>
    <row r="7279" spans="1:11" ht="12.75" x14ac:dyDescent="0.2">
      <c r="A7279" s="269">
        <v>1206</v>
      </c>
      <c r="B7279" s="270" t="s">
        <v>27792</v>
      </c>
      <c r="C7279" s="271" t="s">
        <v>12490</v>
      </c>
      <c r="D7279" s="272" t="s">
        <v>12797</v>
      </c>
      <c r="F7279" s="266"/>
      <c r="G7279" s="273">
        <v>1206</v>
      </c>
      <c r="H7279" s="270" t="s">
        <v>27792</v>
      </c>
      <c r="I7279" s="271" t="s">
        <v>12490</v>
      </c>
      <c r="J7279" s="272" t="s">
        <v>12797</v>
      </c>
      <c r="K7279" s="272" t="s">
        <v>12797</v>
      </c>
    </row>
    <row r="7280" spans="1:11" ht="12.75" x14ac:dyDescent="0.2">
      <c r="A7280" s="269">
        <v>1183</v>
      </c>
      <c r="B7280" s="270" t="s">
        <v>27793</v>
      </c>
      <c r="C7280" s="271" t="s">
        <v>12490</v>
      </c>
      <c r="D7280" s="272" t="s">
        <v>7550</v>
      </c>
      <c r="F7280" s="266"/>
      <c r="G7280" s="273">
        <v>1183</v>
      </c>
      <c r="H7280" s="270" t="s">
        <v>27793</v>
      </c>
      <c r="I7280" s="271" t="s">
        <v>12490</v>
      </c>
      <c r="J7280" s="272" t="s">
        <v>7550</v>
      </c>
      <c r="K7280" s="272" t="s">
        <v>7550</v>
      </c>
    </row>
    <row r="7281" spans="1:11" ht="12.75" x14ac:dyDescent="0.2">
      <c r="A7281" s="269">
        <v>26047</v>
      </c>
      <c r="B7281" s="270" t="s">
        <v>27794</v>
      </c>
      <c r="C7281" s="271" t="s">
        <v>12490</v>
      </c>
      <c r="D7281" s="272" t="s">
        <v>12798</v>
      </c>
      <c r="F7281" s="266"/>
      <c r="G7281" s="273">
        <v>26047</v>
      </c>
      <c r="H7281" s="270" t="s">
        <v>27794</v>
      </c>
      <c r="I7281" s="271" t="s">
        <v>12490</v>
      </c>
      <c r="J7281" s="272" t="s">
        <v>12798</v>
      </c>
      <c r="K7281" s="272" t="s">
        <v>12798</v>
      </c>
    </row>
    <row r="7282" spans="1:11" ht="12.75" x14ac:dyDescent="0.2">
      <c r="A7282" s="269">
        <v>26048</v>
      </c>
      <c r="B7282" s="270" t="s">
        <v>27795</v>
      </c>
      <c r="C7282" s="271" t="s">
        <v>12490</v>
      </c>
      <c r="D7282" s="272" t="s">
        <v>12799</v>
      </c>
      <c r="F7282" s="266"/>
      <c r="G7282" s="273">
        <v>26048</v>
      </c>
      <c r="H7282" s="270" t="s">
        <v>27795</v>
      </c>
      <c r="I7282" s="271" t="s">
        <v>12490</v>
      </c>
      <c r="J7282" s="272" t="s">
        <v>12799</v>
      </c>
      <c r="K7282" s="272" t="s">
        <v>12799</v>
      </c>
    </row>
    <row r="7283" spans="1:11" ht="12.75" x14ac:dyDescent="0.2">
      <c r="A7283" s="269">
        <v>12894</v>
      </c>
      <c r="B7283" s="270" t="s">
        <v>27796</v>
      </c>
      <c r="C7283" s="271" t="s">
        <v>12490</v>
      </c>
      <c r="D7283" s="272" t="s">
        <v>5090</v>
      </c>
      <c r="F7283" s="266"/>
      <c r="G7283" s="273">
        <v>12894</v>
      </c>
      <c r="H7283" s="270" t="s">
        <v>27796</v>
      </c>
      <c r="I7283" s="271" t="s">
        <v>12490</v>
      </c>
      <c r="J7283" s="272" t="s">
        <v>5090</v>
      </c>
      <c r="K7283" s="272" t="s">
        <v>5090</v>
      </c>
    </row>
    <row r="7284" spans="1:11" ht="25.5" x14ac:dyDescent="0.2">
      <c r="A7284" s="269">
        <v>12895</v>
      </c>
      <c r="B7284" s="270" t="s">
        <v>27797</v>
      </c>
      <c r="C7284" s="271" t="s">
        <v>12490</v>
      </c>
      <c r="D7284" s="272" t="s">
        <v>8843</v>
      </c>
      <c r="F7284" s="266"/>
      <c r="G7284" s="273">
        <v>12895</v>
      </c>
      <c r="H7284" s="270" t="s">
        <v>27797</v>
      </c>
      <c r="I7284" s="271" t="s">
        <v>12490</v>
      </c>
      <c r="J7284" s="272" t="s">
        <v>8843</v>
      </c>
      <c r="K7284" s="272" t="s">
        <v>8843</v>
      </c>
    </row>
    <row r="7285" spans="1:11" ht="25.5" x14ac:dyDescent="0.2">
      <c r="A7285" s="269">
        <v>1631</v>
      </c>
      <c r="B7285" s="270" t="s">
        <v>27798</v>
      </c>
      <c r="C7285" s="271" t="s">
        <v>12490</v>
      </c>
      <c r="D7285" s="272" t="s">
        <v>27799</v>
      </c>
      <c r="F7285" s="266"/>
      <c r="G7285" s="273">
        <v>1631</v>
      </c>
      <c r="H7285" s="270" t="s">
        <v>27798</v>
      </c>
      <c r="I7285" s="271" t="s">
        <v>12490</v>
      </c>
      <c r="J7285" s="272" t="s">
        <v>27799</v>
      </c>
      <c r="K7285" s="272" t="s">
        <v>27799</v>
      </c>
    </row>
    <row r="7286" spans="1:11" ht="25.5" x14ac:dyDescent="0.2">
      <c r="A7286" s="269">
        <v>1633</v>
      </c>
      <c r="B7286" s="270" t="s">
        <v>27800</v>
      </c>
      <c r="C7286" s="271" t="s">
        <v>12490</v>
      </c>
      <c r="D7286" s="272" t="s">
        <v>27801</v>
      </c>
      <c r="F7286" s="266"/>
      <c r="G7286" s="273">
        <v>1633</v>
      </c>
      <c r="H7286" s="270" t="s">
        <v>27800</v>
      </c>
      <c r="I7286" s="271" t="s">
        <v>12490</v>
      </c>
      <c r="J7286" s="272" t="s">
        <v>27801</v>
      </c>
      <c r="K7286" s="272" t="s">
        <v>27801</v>
      </c>
    </row>
    <row r="7287" spans="1:11" ht="12.75" x14ac:dyDescent="0.2">
      <c r="A7287" s="269">
        <v>10818</v>
      </c>
      <c r="B7287" s="270" t="s">
        <v>27802</v>
      </c>
      <c r="C7287" s="271" t="s">
        <v>12505</v>
      </c>
      <c r="D7287" s="272" t="s">
        <v>9700</v>
      </c>
      <c r="F7287" s="266"/>
      <c r="G7287" s="273">
        <v>10818</v>
      </c>
      <c r="H7287" s="270" t="s">
        <v>27802</v>
      </c>
      <c r="I7287" s="271" t="s">
        <v>12505</v>
      </c>
      <c r="J7287" s="272" t="s">
        <v>9700</v>
      </c>
      <c r="K7287" s="272" t="s">
        <v>9700</v>
      </c>
    </row>
    <row r="7288" spans="1:11" ht="38.25" x14ac:dyDescent="0.2">
      <c r="A7288" s="269">
        <v>39359</v>
      </c>
      <c r="B7288" s="270" t="s">
        <v>27803</v>
      </c>
      <c r="C7288" s="271" t="s">
        <v>12490</v>
      </c>
      <c r="D7288" s="272" t="s">
        <v>27804</v>
      </c>
      <c r="F7288" s="266"/>
      <c r="G7288" s="273">
        <v>39359</v>
      </c>
      <c r="H7288" s="270" t="s">
        <v>27803</v>
      </c>
      <c r="I7288" s="271" t="s">
        <v>12490</v>
      </c>
      <c r="J7288" s="272" t="s">
        <v>27804</v>
      </c>
      <c r="K7288" s="272" t="s">
        <v>27804</v>
      </c>
    </row>
    <row r="7289" spans="1:11" ht="38.25" x14ac:dyDescent="0.2">
      <c r="A7289" s="269">
        <v>39360</v>
      </c>
      <c r="B7289" s="270" t="s">
        <v>27805</v>
      </c>
      <c r="C7289" s="271" t="s">
        <v>12490</v>
      </c>
      <c r="D7289" s="272" t="s">
        <v>21656</v>
      </c>
      <c r="F7289" s="266"/>
      <c r="G7289" s="273">
        <v>39360</v>
      </c>
      <c r="H7289" s="270" t="s">
        <v>27805</v>
      </c>
      <c r="I7289" s="271" t="s">
        <v>12490</v>
      </c>
      <c r="J7289" s="272" t="s">
        <v>21656</v>
      </c>
      <c r="K7289" s="272" t="s">
        <v>21656</v>
      </c>
    </row>
    <row r="7290" spans="1:11" ht="12.75" x14ac:dyDescent="0.2">
      <c r="A7290" s="269">
        <v>10710</v>
      </c>
      <c r="B7290" s="270" t="s">
        <v>27806</v>
      </c>
      <c r="C7290" s="271" t="s">
        <v>12492</v>
      </c>
      <c r="D7290" s="272" t="s">
        <v>27807</v>
      </c>
      <c r="F7290" s="266"/>
      <c r="G7290" s="273">
        <v>10710</v>
      </c>
      <c r="H7290" s="270" t="s">
        <v>27806</v>
      </c>
      <c r="I7290" s="271" t="s">
        <v>12492</v>
      </c>
      <c r="J7290" s="272" t="s">
        <v>27807</v>
      </c>
      <c r="K7290" s="272" t="s">
        <v>27807</v>
      </c>
    </row>
    <row r="7291" spans="1:11" ht="12.75" x14ac:dyDescent="0.2">
      <c r="A7291" s="269">
        <v>10709</v>
      </c>
      <c r="B7291" s="270" t="s">
        <v>27808</v>
      </c>
      <c r="C7291" s="271" t="s">
        <v>12492</v>
      </c>
      <c r="D7291" s="272" t="s">
        <v>27809</v>
      </c>
      <c r="F7291" s="266"/>
      <c r="G7291" s="273">
        <v>10709</v>
      </c>
      <c r="H7291" s="270" t="s">
        <v>27808</v>
      </c>
      <c r="I7291" s="271" t="s">
        <v>12492</v>
      </c>
      <c r="J7291" s="272" t="s">
        <v>27809</v>
      </c>
      <c r="K7291" s="272" t="s">
        <v>27809</v>
      </c>
    </row>
    <row r="7292" spans="1:11" ht="25.5" x14ac:dyDescent="0.2">
      <c r="A7292" s="269">
        <v>39636</v>
      </c>
      <c r="B7292" s="270" t="s">
        <v>27810</v>
      </c>
      <c r="C7292" s="271" t="s">
        <v>12492</v>
      </c>
      <c r="D7292" s="272" t="s">
        <v>27811</v>
      </c>
      <c r="F7292" s="266"/>
      <c r="G7292" s="273">
        <v>39636</v>
      </c>
      <c r="H7292" s="270" t="s">
        <v>27810</v>
      </c>
      <c r="I7292" s="271" t="s">
        <v>12492</v>
      </c>
      <c r="J7292" s="272" t="s">
        <v>27811</v>
      </c>
      <c r="K7292" s="272" t="s">
        <v>27811</v>
      </c>
    </row>
    <row r="7293" spans="1:11" ht="12.75" x14ac:dyDescent="0.2">
      <c r="A7293" s="269">
        <v>10708</v>
      </c>
      <c r="B7293" s="270" t="s">
        <v>27812</v>
      </c>
      <c r="C7293" s="271" t="s">
        <v>12492</v>
      </c>
      <c r="D7293" s="272" t="s">
        <v>5475</v>
      </c>
      <c r="F7293" s="266"/>
      <c r="G7293" s="273">
        <v>10708</v>
      </c>
      <c r="H7293" s="270" t="s">
        <v>27812</v>
      </c>
      <c r="I7293" s="271" t="s">
        <v>12492</v>
      </c>
      <c r="J7293" s="272" t="s">
        <v>5475</v>
      </c>
      <c r="K7293" s="272" t="s">
        <v>5475</v>
      </c>
    </row>
    <row r="7294" spans="1:11" ht="12.75" x14ac:dyDescent="0.2">
      <c r="A7294" s="269">
        <v>39635</v>
      </c>
      <c r="B7294" s="270" t="s">
        <v>27813</v>
      </c>
      <c r="C7294" s="271" t="s">
        <v>12492</v>
      </c>
      <c r="D7294" s="272" t="s">
        <v>13143</v>
      </c>
      <c r="F7294" s="266"/>
      <c r="G7294" s="273">
        <v>39635</v>
      </c>
      <c r="H7294" s="270" t="s">
        <v>27813</v>
      </c>
      <c r="I7294" s="271" t="s">
        <v>12492</v>
      </c>
      <c r="J7294" s="272" t="s">
        <v>13143</v>
      </c>
      <c r="K7294" s="272" t="s">
        <v>13143</v>
      </c>
    </row>
    <row r="7295" spans="1:11" ht="12.75" x14ac:dyDescent="0.2">
      <c r="A7295" s="269">
        <v>40913</v>
      </c>
      <c r="B7295" s="270" t="s">
        <v>27814</v>
      </c>
      <c r="C7295" s="271" t="s">
        <v>12529</v>
      </c>
      <c r="D7295" s="272" t="s">
        <v>12802</v>
      </c>
      <c r="F7295" s="266"/>
      <c r="G7295" s="273">
        <v>40913</v>
      </c>
      <c r="H7295" s="270" t="s">
        <v>27814</v>
      </c>
      <c r="I7295" s="271" t="s">
        <v>12529</v>
      </c>
      <c r="J7295" s="272" t="s">
        <v>12802</v>
      </c>
      <c r="K7295" s="272" t="s">
        <v>27815</v>
      </c>
    </row>
    <row r="7296" spans="1:11" ht="12.75" x14ac:dyDescent="0.2">
      <c r="A7296" s="269">
        <v>1214</v>
      </c>
      <c r="B7296" s="270" t="s">
        <v>27816</v>
      </c>
      <c r="C7296" s="271" t="s">
        <v>12488</v>
      </c>
      <c r="D7296" s="272" t="s">
        <v>12803</v>
      </c>
      <c r="F7296" s="266"/>
      <c r="G7296" s="273">
        <v>1214</v>
      </c>
      <c r="H7296" s="270" t="s">
        <v>27816</v>
      </c>
      <c r="I7296" s="271" t="s">
        <v>12488</v>
      </c>
      <c r="J7296" s="272" t="s">
        <v>12803</v>
      </c>
      <c r="K7296" s="272" t="s">
        <v>14829</v>
      </c>
    </row>
    <row r="7297" spans="1:11" ht="12.75" x14ac:dyDescent="0.2">
      <c r="A7297" s="269">
        <v>40915</v>
      </c>
      <c r="B7297" s="270" t="s">
        <v>27817</v>
      </c>
      <c r="C7297" s="271" t="s">
        <v>12529</v>
      </c>
      <c r="D7297" s="272" t="s">
        <v>12804</v>
      </c>
      <c r="F7297" s="266"/>
      <c r="G7297" s="273">
        <v>40915</v>
      </c>
      <c r="H7297" s="270" t="s">
        <v>27817</v>
      </c>
      <c r="I7297" s="271" t="s">
        <v>12529</v>
      </c>
      <c r="J7297" s="272" t="s">
        <v>12804</v>
      </c>
      <c r="K7297" s="272" t="s">
        <v>27818</v>
      </c>
    </row>
    <row r="7298" spans="1:11" ht="12.75" x14ac:dyDescent="0.2">
      <c r="A7298" s="269">
        <v>1213</v>
      </c>
      <c r="B7298" s="270" t="s">
        <v>27819</v>
      </c>
      <c r="C7298" s="271" t="s">
        <v>12488</v>
      </c>
      <c r="D7298" s="272" t="s">
        <v>12585</v>
      </c>
      <c r="F7298" s="266"/>
      <c r="G7298" s="273">
        <v>1213</v>
      </c>
      <c r="H7298" s="270" t="s">
        <v>27819</v>
      </c>
      <c r="I7298" s="271" t="s">
        <v>12488</v>
      </c>
      <c r="J7298" s="272" t="s">
        <v>12585</v>
      </c>
      <c r="K7298" s="272" t="s">
        <v>8454</v>
      </c>
    </row>
    <row r="7299" spans="1:11" ht="12.75" x14ac:dyDescent="0.2">
      <c r="A7299" s="269">
        <v>40914</v>
      </c>
      <c r="B7299" s="270" t="s">
        <v>27820</v>
      </c>
      <c r="C7299" s="271" t="s">
        <v>12529</v>
      </c>
      <c r="D7299" s="272" t="s">
        <v>12586</v>
      </c>
      <c r="F7299" s="266"/>
      <c r="G7299" s="273">
        <v>40914</v>
      </c>
      <c r="H7299" s="270" t="s">
        <v>27820</v>
      </c>
      <c r="I7299" s="271" t="s">
        <v>12529</v>
      </c>
      <c r="J7299" s="272" t="s">
        <v>12586</v>
      </c>
      <c r="K7299" s="272" t="s">
        <v>26957</v>
      </c>
    </row>
    <row r="7300" spans="1:11" ht="25.5" x14ac:dyDescent="0.2">
      <c r="A7300" s="269">
        <v>5091</v>
      </c>
      <c r="B7300" s="270" t="s">
        <v>27821</v>
      </c>
      <c r="C7300" s="271" t="s">
        <v>12490</v>
      </c>
      <c r="D7300" s="272" t="s">
        <v>7496</v>
      </c>
      <c r="F7300" s="266"/>
      <c r="G7300" s="273">
        <v>5091</v>
      </c>
      <c r="H7300" s="270" t="s">
        <v>27821</v>
      </c>
      <c r="I7300" s="271" t="s">
        <v>12490</v>
      </c>
      <c r="J7300" s="272" t="s">
        <v>7496</v>
      </c>
      <c r="K7300" s="272" t="s">
        <v>7496</v>
      </c>
    </row>
    <row r="7301" spans="1:11" ht="25.5" x14ac:dyDescent="0.2">
      <c r="A7301" s="269">
        <v>14615</v>
      </c>
      <c r="B7301" s="270" t="s">
        <v>27822</v>
      </c>
      <c r="C7301" s="271" t="s">
        <v>12490</v>
      </c>
      <c r="D7301" s="272" t="s">
        <v>27823</v>
      </c>
      <c r="F7301" s="266"/>
      <c r="G7301" s="273">
        <v>14615</v>
      </c>
      <c r="H7301" s="270" t="s">
        <v>27822</v>
      </c>
      <c r="I7301" s="271" t="s">
        <v>12490</v>
      </c>
      <c r="J7301" s="272" t="s">
        <v>27823</v>
      </c>
      <c r="K7301" s="272" t="s">
        <v>27823</v>
      </c>
    </row>
    <row r="7302" spans="1:11" ht="12.75" x14ac:dyDescent="0.2">
      <c r="A7302" s="269">
        <v>2711</v>
      </c>
      <c r="B7302" s="270" t="s">
        <v>27824</v>
      </c>
      <c r="C7302" s="271" t="s">
        <v>12490</v>
      </c>
      <c r="D7302" s="272" t="s">
        <v>14824</v>
      </c>
      <c r="F7302" s="266"/>
      <c r="G7302" s="273">
        <v>2711</v>
      </c>
      <c r="H7302" s="270" t="s">
        <v>27824</v>
      </c>
      <c r="I7302" s="271" t="s">
        <v>12490</v>
      </c>
      <c r="J7302" s="272" t="s">
        <v>14824</v>
      </c>
      <c r="K7302" s="272" t="s">
        <v>14824</v>
      </c>
    </row>
    <row r="7303" spans="1:11" ht="25.5" x14ac:dyDescent="0.2">
      <c r="A7303" s="269">
        <v>37727</v>
      </c>
      <c r="B7303" s="270" t="s">
        <v>27825</v>
      </c>
      <c r="C7303" s="271" t="s">
        <v>12490</v>
      </c>
      <c r="D7303" s="272" t="s">
        <v>12805</v>
      </c>
      <c r="F7303" s="266"/>
      <c r="G7303" s="273">
        <v>37727</v>
      </c>
      <c r="H7303" s="270" t="s">
        <v>27825</v>
      </c>
      <c r="I7303" s="271" t="s">
        <v>12490</v>
      </c>
      <c r="J7303" s="272" t="s">
        <v>12805</v>
      </c>
      <c r="K7303" s="272" t="s">
        <v>12805</v>
      </c>
    </row>
    <row r="7304" spans="1:11" ht="25.5" x14ac:dyDescent="0.2">
      <c r="A7304" s="269">
        <v>37728</v>
      </c>
      <c r="B7304" s="270" t="s">
        <v>27826</v>
      </c>
      <c r="C7304" s="271" t="s">
        <v>12490</v>
      </c>
      <c r="D7304" s="272" t="s">
        <v>12806</v>
      </c>
      <c r="F7304" s="266"/>
      <c r="G7304" s="273">
        <v>37728</v>
      </c>
      <c r="H7304" s="270" t="s">
        <v>27826</v>
      </c>
      <c r="I7304" s="271" t="s">
        <v>12490</v>
      </c>
      <c r="J7304" s="272" t="s">
        <v>12806</v>
      </c>
      <c r="K7304" s="272" t="s">
        <v>12806</v>
      </c>
    </row>
    <row r="7305" spans="1:11" ht="25.5" x14ac:dyDescent="0.2">
      <c r="A7305" s="269">
        <v>37729</v>
      </c>
      <c r="B7305" s="270" t="s">
        <v>27827</v>
      </c>
      <c r="C7305" s="271" t="s">
        <v>12490</v>
      </c>
      <c r="D7305" s="272" t="s">
        <v>12807</v>
      </c>
      <c r="F7305" s="266"/>
      <c r="G7305" s="273">
        <v>37729</v>
      </c>
      <c r="H7305" s="270" t="s">
        <v>27827</v>
      </c>
      <c r="I7305" s="271" t="s">
        <v>12490</v>
      </c>
      <c r="J7305" s="272" t="s">
        <v>12807</v>
      </c>
      <c r="K7305" s="272" t="s">
        <v>12807</v>
      </c>
    </row>
    <row r="7306" spans="1:11" ht="25.5" x14ac:dyDescent="0.2">
      <c r="A7306" s="269">
        <v>37730</v>
      </c>
      <c r="B7306" s="270" t="s">
        <v>27828</v>
      </c>
      <c r="C7306" s="271" t="s">
        <v>12490</v>
      </c>
      <c r="D7306" s="272" t="s">
        <v>12808</v>
      </c>
      <c r="F7306" s="266"/>
      <c r="G7306" s="273">
        <v>37730</v>
      </c>
      <c r="H7306" s="270" t="s">
        <v>27828</v>
      </c>
      <c r="I7306" s="271" t="s">
        <v>12490</v>
      </c>
      <c r="J7306" s="272" t="s">
        <v>12808</v>
      </c>
      <c r="K7306" s="272" t="s">
        <v>12808</v>
      </c>
    </row>
    <row r="7307" spans="1:11" ht="25.5" x14ac:dyDescent="0.2">
      <c r="A7307" s="269">
        <v>37731</v>
      </c>
      <c r="B7307" s="270" t="s">
        <v>27829</v>
      </c>
      <c r="C7307" s="271" t="s">
        <v>12490</v>
      </c>
      <c r="D7307" s="272" t="s">
        <v>12809</v>
      </c>
      <c r="F7307" s="266"/>
      <c r="G7307" s="273">
        <v>37731</v>
      </c>
      <c r="H7307" s="270" t="s">
        <v>27829</v>
      </c>
      <c r="I7307" s="271" t="s">
        <v>12490</v>
      </c>
      <c r="J7307" s="272" t="s">
        <v>12809</v>
      </c>
      <c r="K7307" s="272" t="s">
        <v>12809</v>
      </c>
    </row>
    <row r="7308" spans="1:11" ht="25.5" x14ac:dyDescent="0.2">
      <c r="A7308" s="269">
        <v>37732</v>
      </c>
      <c r="B7308" s="270" t="s">
        <v>27830</v>
      </c>
      <c r="C7308" s="271" t="s">
        <v>12490</v>
      </c>
      <c r="D7308" s="272" t="s">
        <v>12810</v>
      </c>
      <c r="F7308" s="266"/>
      <c r="G7308" s="273">
        <v>37732</v>
      </c>
      <c r="H7308" s="270" t="s">
        <v>27830</v>
      </c>
      <c r="I7308" s="271" t="s">
        <v>12490</v>
      </c>
      <c r="J7308" s="272" t="s">
        <v>12810</v>
      </c>
      <c r="K7308" s="272" t="s">
        <v>12810</v>
      </c>
    </row>
    <row r="7309" spans="1:11" ht="25.5" x14ac:dyDescent="0.2">
      <c r="A7309" s="269">
        <v>42250</v>
      </c>
      <c r="B7309" s="270" t="s">
        <v>27831</v>
      </c>
      <c r="C7309" s="271" t="s">
        <v>12811</v>
      </c>
      <c r="D7309" s="272" t="s">
        <v>27832</v>
      </c>
      <c r="F7309" s="266"/>
      <c r="G7309" s="273">
        <v>42250</v>
      </c>
      <c r="H7309" s="270" t="s">
        <v>27831</v>
      </c>
      <c r="I7309" s="271" t="s">
        <v>12811</v>
      </c>
      <c r="J7309" s="272" t="s">
        <v>27832</v>
      </c>
      <c r="K7309" s="272" t="s">
        <v>27832</v>
      </c>
    </row>
    <row r="7310" spans="1:11" ht="25.5" x14ac:dyDescent="0.2">
      <c r="A7310" s="269">
        <v>42256</v>
      </c>
      <c r="B7310" s="270" t="s">
        <v>27833</v>
      </c>
      <c r="C7310" s="271" t="s">
        <v>12505</v>
      </c>
      <c r="D7310" s="272" t="s">
        <v>5441</v>
      </c>
      <c r="F7310" s="266"/>
      <c r="G7310" s="273">
        <v>42256</v>
      </c>
      <c r="H7310" s="270" t="s">
        <v>27833</v>
      </c>
      <c r="I7310" s="271" t="s">
        <v>12505</v>
      </c>
      <c r="J7310" s="272" t="s">
        <v>5441</v>
      </c>
      <c r="K7310" s="272" t="s">
        <v>5441</v>
      </c>
    </row>
    <row r="7311" spans="1:11" ht="12.75" x14ac:dyDescent="0.2">
      <c r="A7311" s="269">
        <v>4743</v>
      </c>
      <c r="B7311" s="270" t="s">
        <v>27834</v>
      </c>
      <c r="C7311" s="271" t="s">
        <v>12496</v>
      </c>
      <c r="D7311" s="272" t="s">
        <v>18143</v>
      </c>
      <c r="F7311" s="266"/>
      <c r="G7311" s="273">
        <v>4743</v>
      </c>
      <c r="H7311" s="270" t="s">
        <v>27834</v>
      </c>
      <c r="I7311" s="271" t="s">
        <v>12496</v>
      </c>
      <c r="J7311" s="272" t="s">
        <v>18143</v>
      </c>
      <c r="K7311" s="272" t="s">
        <v>18143</v>
      </c>
    </row>
    <row r="7312" spans="1:11" ht="12.75" x14ac:dyDescent="0.2">
      <c r="A7312" s="269">
        <v>4744</v>
      </c>
      <c r="B7312" s="270" t="s">
        <v>27835</v>
      </c>
      <c r="C7312" s="271" t="s">
        <v>12496</v>
      </c>
      <c r="D7312" s="272" t="s">
        <v>4209</v>
      </c>
      <c r="F7312" s="266"/>
      <c r="G7312" s="273">
        <v>4744</v>
      </c>
      <c r="H7312" s="270" t="s">
        <v>27835</v>
      </c>
      <c r="I7312" s="271" t="s">
        <v>12496</v>
      </c>
      <c r="J7312" s="272" t="s">
        <v>4209</v>
      </c>
      <c r="K7312" s="272" t="s">
        <v>4209</v>
      </c>
    </row>
    <row r="7313" spans="1:11" ht="12.75" x14ac:dyDescent="0.2">
      <c r="A7313" s="269">
        <v>4745</v>
      </c>
      <c r="B7313" s="270" t="s">
        <v>27836</v>
      </c>
      <c r="C7313" s="271" t="s">
        <v>12496</v>
      </c>
      <c r="D7313" s="272" t="s">
        <v>14096</v>
      </c>
      <c r="F7313" s="266"/>
      <c r="G7313" s="273">
        <v>4745</v>
      </c>
      <c r="H7313" s="270" t="s">
        <v>27836</v>
      </c>
      <c r="I7313" s="271" t="s">
        <v>12496</v>
      </c>
      <c r="J7313" s="272" t="s">
        <v>14096</v>
      </c>
      <c r="K7313" s="272" t="s">
        <v>14096</v>
      </c>
    </row>
    <row r="7314" spans="1:11" ht="38.25" x14ac:dyDescent="0.2">
      <c r="A7314" s="269">
        <v>36496</v>
      </c>
      <c r="B7314" s="270" t="s">
        <v>27837</v>
      </c>
      <c r="C7314" s="271" t="s">
        <v>12490</v>
      </c>
      <c r="D7314" s="272" t="s">
        <v>27838</v>
      </c>
      <c r="F7314" s="266"/>
      <c r="G7314" s="273">
        <v>36496</v>
      </c>
      <c r="H7314" s="270" t="s">
        <v>27837</v>
      </c>
      <c r="I7314" s="271" t="s">
        <v>12490</v>
      </c>
      <c r="J7314" s="272" t="s">
        <v>27838</v>
      </c>
      <c r="K7314" s="272" t="s">
        <v>27838</v>
      </c>
    </row>
    <row r="7315" spans="1:11" ht="25.5" x14ac:dyDescent="0.2">
      <c r="A7315" s="269">
        <v>10630</v>
      </c>
      <c r="B7315" s="270" t="s">
        <v>27839</v>
      </c>
      <c r="C7315" s="271" t="s">
        <v>12490</v>
      </c>
      <c r="D7315" s="272" t="s">
        <v>12813</v>
      </c>
      <c r="F7315" s="266"/>
      <c r="G7315" s="273">
        <v>10630</v>
      </c>
      <c r="H7315" s="270" t="s">
        <v>27839</v>
      </c>
      <c r="I7315" s="271" t="s">
        <v>12490</v>
      </c>
      <c r="J7315" s="272" t="s">
        <v>12813</v>
      </c>
      <c r="K7315" s="272" t="s">
        <v>12813</v>
      </c>
    </row>
    <row r="7316" spans="1:11" ht="38.25" x14ac:dyDescent="0.2">
      <c r="A7316" s="269">
        <v>37762</v>
      </c>
      <c r="B7316" s="270" t="s">
        <v>27840</v>
      </c>
      <c r="C7316" s="271" t="s">
        <v>12490</v>
      </c>
      <c r="D7316" s="272" t="s">
        <v>12814</v>
      </c>
      <c r="F7316" s="266"/>
      <c r="G7316" s="273">
        <v>37762</v>
      </c>
      <c r="H7316" s="270" t="s">
        <v>27840</v>
      </c>
      <c r="I7316" s="271" t="s">
        <v>12490</v>
      </c>
      <c r="J7316" s="272" t="s">
        <v>12814</v>
      </c>
      <c r="K7316" s="272" t="s">
        <v>12814</v>
      </c>
    </row>
    <row r="7317" spans="1:11" ht="38.25" x14ac:dyDescent="0.2">
      <c r="A7317" s="269">
        <v>37763</v>
      </c>
      <c r="B7317" s="270" t="s">
        <v>27841</v>
      </c>
      <c r="C7317" s="271" t="s">
        <v>12490</v>
      </c>
      <c r="D7317" s="272" t="s">
        <v>12815</v>
      </c>
      <c r="F7317" s="266"/>
      <c r="G7317" s="273">
        <v>37763</v>
      </c>
      <c r="H7317" s="270" t="s">
        <v>27841</v>
      </c>
      <c r="I7317" s="271" t="s">
        <v>12490</v>
      </c>
      <c r="J7317" s="272" t="s">
        <v>12815</v>
      </c>
      <c r="K7317" s="272" t="s">
        <v>12815</v>
      </c>
    </row>
    <row r="7318" spans="1:11" ht="25.5" x14ac:dyDescent="0.2">
      <c r="A7318" s="269">
        <v>41992</v>
      </c>
      <c r="B7318" s="270" t="s">
        <v>27842</v>
      </c>
      <c r="C7318" s="271" t="s">
        <v>12490</v>
      </c>
      <c r="D7318" s="272" t="s">
        <v>12816</v>
      </c>
      <c r="F7318" s="266"/>
      <c r="G7318" s="273">
        <v>41992</v>
      </c>
      <c r="H7318" s="270" t="s">
        <v>27842</v>
      </c>
      <c r="I7318" s="271" t="s">
        <v>12490</v>
      </c>
      <c r="J7318" s="272" t="s">
        <v>12816</v>
      </c>
      <c r="K7318" s="272" t="s">
        <v>12816</v>
      </c>
    </row>
    <row r="7319" spans="1:11" ht="25.5" x14ac:dyDescent="0.2">
      <c r="A7319" s="269">
        <v>13215</v>
      </c>
      <c r="B7319" s="270" t="s">
        <v>27843</v>
      </c>
      <c r="C7319" s="271" t="s">
        <v>12490</v>
      </c>
      <c r="D7319" s="272" t="s">
        <v>12817</v>
      </c>
      <c r="F7319" s="266"/>
      <c r="G7319" s="273">
        <v>13215</v>
      </c>
      <c r="H7319" s="270" t="s">
        <v>27843</v>
      </c>
      <c r="I7319" s="271" t="s">
        <v>12490</v>
      </c>
      <c r="J7319" s="272" t="s">
        <v>12817</v>
      </c>
      <c r="K7319" s="272" t="s">
        <v>12817</v>
      </c>
    </row>
    <row r="7320" spans="1:11" ht="12.75" x14ac:dyDescent="0.2">
      <c r="A7320" s="269">
        <v>4235</v>
      </c>
      <c r="B7320" s="270" t="s">
        <v>27844</v>
      </c>
      <c r="C7320" s="271" t="s">
        <v>12488</v>
      </c>
      <c r="D7320" s="272" t="s">
        <v>13657</v>
      </c>
      <c r="F7320" s="266"/>
      <c r="G7320" s="273">
        <v>4235</v>
      </c>
      <c r="H7320" s="270" t="s">
        <v>27844</v>
      </c>
      <c r="I7320" s="271" t="s">
        <v>12488</v>
      </c>
      <c r="J7320" s="272" t="s">
        <v>13657</v>
      </c>
      <c r="K7320" s="272" t="s">
        <v>12997</v>
      </c>
    </row>
    <row r="7321" spans="1:11" ht="12.75" x14ac:dyDescent="0.2">
      <c r="A7321" s="269">
        <v>40976</v>
      </c>
      <c r="B7321" s="270" t="s">
        <v>27845</v>
      </c>
      <c r="C7321" s="271" t="s">
        <v>12529</v>
      </c>
      <c r="D7321" s="272" t="s">
        <v>27846</v>
      </c>
      <c r="F7321" s="266"/>
      <c r="G7321" s="273">
        <v>40976</v>
      </c>
      <c r="H7321" s="270" t="s">
        <v>27845</v>
      </c>
      <c r="I7321" s="271" t="s">
        <v>12529</v>
      </c>
      <c r="J7321" s="272" t="s">
        <v>27846</v>
      </c>
      <c r="K7321" s="272" t="s">
        <v>27847</v>
      </c>
    </row>
    <row r="7322" spans="1:11" ht="12.75" x14ac:dyDescent="0.2">
      <c r="A7322" s="269">
        <v>39013</v>
      </c>
      <c r="B7322" s="270" t="s">
        <v>27848</v>
      </c>
      <c r="C7322" s="271" t="s">
        <v>12490</v>
      </c>
      <c r="D7322" s="272" t="s">
        <v>12513</v>
      </c>
      <c r="F7322" s="266"/>
      <c r="G7322" s="273">
        <v>39013</v>
      </c>
      <c r="H7322" s="270" t="s">
        <v>27848</v>
      </c>
      <c r="I7322" s="271" t="s">
        <v>12490</v>
      </c>
      <c r="J7322" s="272" t="s">
        <v>12513</v>
      </c>
      <c r="K7322" s="272" t="s">
        <v>12513</v>
      </c>
    </row>
    <row r="7323" spans="1:11" ht="12.75" x14ac:dyDescent="0.2">
      <c r="A7323" s="269">
        <v>41967</v>
      </c>
      <c r="B7323" s="270" t="s">
        <v>27849</v>
      </c>
      <c r="C7323" s="271" t="s">
        <v>12506</v>
      </c>
      <c r="D7323" s="272" t="s">
        <v>4680</v>
      </c>
      <c r="F7323" s="266"/>
      <c r="G7323" s="273">
        <v>41967</v>
      </c>
      <c r="H7323" s="270" t="s">
        <v>27849</v>
      </c>
      <c r="I7323" s="271" t="s">
        <v>12506</v>
      </c>
      <c r="J7323" s="272" t="s">
        <v>4680</v>
      </c>
      <c r="K7323" s="272" t="s">
        <v>4680</v>
      </c>
    </row>
    <row r="7324" spans="1:11" ht="25.5" x14ac:dyDescent="0.2">
      <c r="A7324" s="269">
        <v>12760</v>
      </c>
      <c r="B7324" s="270" t="s">
        <v>27850</v>
      </c>
      <c r="C7324" s="271" t="s">
        <v>12492</v>
      </c>
      <c r="D7324" s="272" t="s">
        <v>27851</v>
      </c>
      <c r="F7324" s="266"/>
      <c r="G7324" s="273">
        <v>12760</v>
      </c>
      <c r="H7324" s="270" t="s">
        <v>27850</v>
      </c>
      <c r="I7324" s="271" t="s">
        <v>12492</v>
      </c>
      <c r="J7324" s="272" t="s">
        <v>27851</v>
      </c>
      <c r="K7324" s="272" t="s">
        <v>27851</v>
      </c>
    </row>
    <row r="7325" spans="1:11" ht="25.5" x14ac:dyDescent="0.2">
      <c r="A7325" s="269">
        <v>12759</v>
      </c>
      <c r="B7325" s="270" t="s">
        <v>27852</v>
      </c>
      <c r="C7325" s="271" t="s">
        <v>12492</v>
      </c>
      <c r="D7325" s="272" t="s">
        <v>27853</v>
      </c>
      <c r="F7325" s="266"/>
      <c r="G7325" s="273">
        <v>12759</v>
      </c>
      <c r="H7325" s="270" t="s">
        <v>27852</v>
      </c>
      <c r="I7325" s="271" t="s">
        <v>12492</v>
      </c>
      <c r="J7325" s="272" t="s">
        <v>27853</v>
      </c>
      <c r="K7325" s="272" t="s">
        <v>27853</v>
      </c>
    </row>
    <row r="7326" spans="1:11" ht="25.5" x14ac:dyDescent="0.2">
      <c r="A7326" s="269">
        <v>40424</v>
      </c>
      <c r="B7326" s="270" t="s">
        <v>27854</v>
      </c>
      <c r="C7326" s="271" t="s">
        <v>12505</v>
      </c>
      <c r="D7326" s="272" t="s">
        <v>8619</v>
      </c>
      <c r="F7326" s="266"/>
      <c r="G7326" s="273">
        <v>40424</v>
      </c>
      <c r="H7326" s="270" t="s">
        <v>27854</v>
      </c>
      <c r="I7326" s="271" t="s">
        <v>12505</v>
      </c>
      <c r="J7326" s="272" t="s">
        <v>8619</v>
      </c>
      <c r="K7326" s="272" t="s">
        <v>8619</v>
      </c>
    </row>
    <row r="7327" spans="1:11" ht="12.75" x14ac:dyDescent="0.2">
      <c r="A7327" s="269">
        <v>1325</v>
      </c>
      <c r="B7327" s="270" t="s">
        <v>27855</v>
      </c>
      <c r="C7327" s="271" t="s">
        <v>12505</v>
      </c>
      <c r="D7327" s="272" t="s">
        <v>8910</v>
      </c>
      <c r="F7327" s="266"/>
      <c r="G7327" s="273">
        <v>1325</v>
      </c>
      <c r="H7327" s="270" t="s">
        <v>27855</v>
      </c>
      <c r="I7327" s="271" t="s">
        <v>12505</v>
      </c>
      <c r="J7327" s="272" t="s">
        <v>8910</v>
      </c>
      <c r="K7327" s="272" t="s">
        <v>8910</v>
      </c>
    </row>
    <row r="7328" spans="1:11" ht="12.75" x14ac:dyDescent="0.2">
      <c r="A7328" s="269">
        <v>1327</v>
      </c>
      <c r="B7328" s="270" t="s">
        <v>27856</v>
      </c>
      <c r="C7328" s="271" t="s">
        <v>12505</v>
      </c>
      <c r="D7328" s="272" t="s">
        <v>7094</v>
      </c>
      <c r="F7328" s="266"/>
      <c r="G7328" s="273">
        <v>1327</v>
      </c>
      <c r="H7328" s="270" t="s">
        <v>27856</v>
      </c>
      <c r="I7328" s="271" t="s">
        <v>12505</v>
      </c>
      <c r="J7328" s="272" t="s">
        <v>7094</v>
      </c>
      <c r="K7328" s="272" t="s">
        <v>7094</v>
      </c>
    </row>
    <row r="7329" spans="1:11" ht="12.75" x14ac:dyDescent="0.2">
      <c r="A7329" s="269">
        <v>1328</v>
      </c>
      <c r="B7329" s="270" t="s">
        <v>27857</v>
      </c>
      <c r="C7329" s="271" t="s">
        <v>12505</v>
      </c>
      <c r="D7329" s="272" t="s">
        <v>7119</v>
      </c>
      <c r="F7329" s="266"/>
      <c r="G7329" s="273">
        <v>1328</v>
      </c>
      <c r="H7329" s="270" t="s">
        <v>27857</v>
      </c>
      <c r="I7329" s="271" t="s">
        <v>12505</v>
      </c>
      <c r="J7329" s="272" t="s">
        <v>7119</v>
      </c>
      <c r="K7329" s="272" t="s">
        <v>7119</v>
      </c>
    </row>
    <row r="7330" spans="1:11" ht="12.75" x14ac:dyDescent="0.2">
      <c r="A7330" s="269">
        <v>1321</v>
      </c>
      <c r="B7330" s="270" t="s">
        <v>27858</v>
      </c>
      <c r="C7330" s="271" t="s">
        <v>12505</v>
      </c>
      <c r="D7330" s="272" t="s">
        <v>4331</v>
      </c>
      <c r="F7330" s="266"/>
      <c r="G7330" s="273">
        <v>1321</v>
      </c>
      <c r="H7330" s="270" t="s">
        <v>27858</v>
      </c>
      <c r="I7330" s="271" t="s">
        <v>12505</v>
      </c>
      <c r="J7330" s="272" t="s">
        <v>4331</v>
      </c>
      <c r="K7330" s="272" t="s">
        <v>4331</v>
      </c>
    </row>
    <row r="7331" spans="1:11" ht="12.75" x14ac:dyDescent="0.2">
      <c r="A7331" s="269">
        <v>1318</v>
      </c>
      <c r="B7331" s="270" t="s">
        <v>27859</v>
      </c>
      <c r="C7331" s="271" t="s">
        <v>12505</v>
      </c>
      <c r="D7331" s="272" t="s">
        <v>9366</v>
      </c>
      <c r="F7331" s="266"/>
      <c r="G7331" s="273">
        <v>1318</v>
      </c>
      <c r="H7331" s="270" t="s">
        <v>27859</v>
      </c>
      <c r="I7331" s="271" t="s">
        <v>12505</v>
      </c>
      <c r="J7331" s="272" t="s">
        <v>9366</v>
      </c>
      <c r="K7331" s="272" t="s">
        <v>9366</v>
      </c>
    </row>
    <row r="7332" spans="1:11" ht="12.75" x14ac:dyDescent="0.2">
      <c r="A7332" s="269">
        <v>1322</v>
      </c>
      <c r="B7332" s="270" t="s">
        <v>27860</v>
      </c>
      <c r="C7332" s="271" t="s">
        <v>12505</v>
      </c>
      <c r="D7332" s="272" t="s">
        <v>16149</v>
      </c>
      <c r="F7332" s="266"/>
      <c r="G7332" s="273">
        <v>1322</v>
      </c>
      <c r="H7332" s="270" t="s">
        <v>27860</v>
      </c>
      <c r="I7332" s="271" t="s">
        <v>12505</v>
      </c>
      <c r="J7332" s="272" t="s">
        <v>16149</v>
      </c>
      <c r="K7332" s="272" t="s">
        <v>16149</v>
      </c>
    </row>
    <row r="7333" spans="1:11" ht="12.75" x14ac:dyDescent="0.2">
      <c r="A7333" s="269">
        <v>1323</v>
      </c>
      <c r="B7333" s="270" t="s">
        <v>27861</v>
      </c>
      <c r="C7333" s="271" t="s">
        <v>12505</v>
      </c>
      <c r="D7333" s="272" t="s">
        <v>12538</v>
      </c>
      <c r="F7333" s="266"/>
      <c r="G7333" s="273">
        <v>1323</v>
      </c>
      <c r="H7333" s="270" t="s">
        <v>27861</v>
      </c>
      <c r="I7333" s="271" t="s">
        <v>12505</v>
      </c>
      <c r="J7333" s="272" t="s">
        <v>12538</v>
      </c>
      <c r="K7333" s="272" t="s">
        <v>12538</v>
      </c>
    </row>
    <row r="7334" spans="1:11" ht="12.75" x14ac:dyDescent="0.2">
      <c r="A7334" s="269">
        <v>1319</v>
      </c>
      <c r="B7334" s="270" t="s">
        <v>27862</v>
      </c>
      <c r="C7334" s="271" t="s">
        <v>12505</v>
      </c>
      <c r="D7334" s="272" t="s">
        <v>4329</v>
      </c>
      <c r="F7334" s="266"/>
      <c r="G7334" s="273">
        <v>1319</v>
      </c>
      <c r="H7334" s="270" t="s">
        <v>27862</v>
      </c>
      <c r="I7334" s="271" t="s">
        <v>12505</v>
      </c>
      <c r="J7334" s="272" t="s">
        <v>4329</v>
      </c>
      <c r="K7334" s="272" t="s">
        <v>4329</v>
      </c>
    </row>
    <row r="7335" spans="1:11" ht="12.75" x14ac:dyDescent="0.2">
      <c r="A7335" s="269">
        <v>11026</v>
      </c>
      <c r="B7335" s="270" t="s">
        <v>27863</v>
      </c>
      <c r="C7335" s="271" t="s">
        <v>12505</v>
      </c>
      <c r="D7335" s="272" t="s">
        <v>5260</v>
      </c>
      <c r="F7335" s="266"/>
      <c r="G7335" s="273">
        <v>11026</v>
      </c>
      <c r="H7335" s="270" t="s">
        <v>27863</v>
      </c>
      <c r="I7335" s="271" t="s">
        <v>12505</v>
      </c>
      <c r="J7335" s="272" t="s">
        <v>5260</v>
      </c>
      <c r="K7335" s="272" t="s">
        <v>5260</v>
      </c>
    </row>
    <row r="7336" spans="1:11" ht="12.75" x14ac:dyDescent="0.2">
      <c r="A7336" s="269">
        <v>11027</v>
      </c>
      <c r="B7336" s="270" t="s">
        <v>27864</v>
      </c>
      <c r="C7336" s="271" t="s">
        <v>12505</v>
      </c>
      <c r="D7336" s="272" t="s">
        <v>13590</v>
      </c>
      <c r="F7336" s="266"/>
      <c r="G7336" s="273">
        <v>11027</v>
      </c>
      <c r="H7336" s="270" t="s">
        <v>27864</v>
      </c>
      <c r="I7336" s="271" t="s">
        <v>12505</v>
      </c>
      <c r="J7336" s="272" t="s">
        <v>13590</v>
      </c>
      <c r="K7336" s="272" t="s">
        <v>13590</v>
      </c>
    </row>
    <row r="7337" spans="1:11" ht="12.75" x14ac:dyDescent="0.2">
      <c r="A7337" s="269">
        <v>11046</v>
      </c>
      <c r="B7337" s="270" t="s">
        <v>27865</v>
      </c>
      <c r="C7337" s="271" t="s">
        <v>12505</v>
      </c>
      <c r="D7337" s="272" t="s">
        <v>8486</v>
      </c>
      <c r="F7337" s="266"/>
      <c r="G7337" s="273">
        <v>11046</v>
      </c>
      <c r="H7337" s="270" t="s">
        <v>27865</v>
      </c>
      <c r="I7337" s="271" t="s">
        <v>12505</v>
      </c>
      <c r="J7337" s="272" t="s">
        <v>8486</v>
      </c>
      <c r="K7337" s="272" t="s">
        <v>8486</v>
      </c>
    </row>
    <row r="7338" spans="1:11" ht="12.75" x14ac:dyDescent="0.2">
      <c r="A7338" s="269">
        <v>11047</v>
      </c>
      <c r="B7338" s="270" t="s">
        <v>27866</v>
      </c>
      <c r="C7338" s="271" t="s">
        <v>12505</v>
      </c>
      <c r="D7338" s="272" t="s">
        <v>7228</v>
      </c>
      <c r="F7338" s="266"/>
      <c r="G7338" s="273">
        <v>11047</v>
      </c>
      <c r="H7338" s="270" t="s">
        <v>27866</v>
      </c>
      <c r="I7338" s="271" t="s">
        <v>12505</v>
      </c>
      <c r="J7338" s="272" t="s">
        <v>7228</v>
      </c>
      <c r="K7338" s="272" t="s">
        <v>7228</v>
      </c>
    </row>
    <row r="7339" spans="1:11" ht="12.75" x14ac:dyDescent="0.2">
      <c r="A7339" s="269">
        <v>39630</v>
      </c>
      <c r="B7339" s="270" t="s">
        <v>27867</v>
      </c>
      <c r="C7339" s="271" t="s">
        <v>12492</v>
      </c>
      <c r="D7339" s="272" t="s">
        <v>20385</v>
      </c>
      <c r="F7339" s="266"/>
      <c r="G7339" s="273">
        <v>39630</v>
      </c>
      <c r="H7339" s="270" t="s">
        <v>27867</v>
      </c>
      <c r="I7339" s="271" t="s">
        <v>12492</v>
      </c>
      <c r="J7339" s="272" t="s">
        <v>20385</v>
      </c>
      <c r="K7339" s="272" t="s">
        <v>20385</v>
      </c>
    </row>
    <row r="7340" spans="1:11" ht="12.75" x14ac:dyDescent="0.2">
      <c r="A7340" s="269">
        <v>11049</v>
      </c>
      <c r="B7340" s="270" t="s">
        <v>27868</v>
      </c>
      <c r="C7340" s="271" t="s">
        <v>12505</v>
      </c>
      <c r="D7340" s="272" t="s">
        <v>4189</v>
      </c>
      <c r="F7340" s="266"/>
      <c r="G7340" s="273">
        <v>11049</v>
      </c>
      <c r="H7340" s="270" t="s">
        <v>27868</v>
      </c>
      <c r="I7340" s="271" t="s">
        <v>12505</v>
      </c>
      <c r="J7340" s="272" t="s">
        <v>4189</v>
      </c>
      <c r="K7340" s="272" t="s">
        <v>4189</v>
      </c>
    </row>
    <row r="7341" spans="1:11" ht="12.75" x14ac:dyDescent="0.2">
      <c r="A7341" s="269">
        <v>39632</v>
      </c>
      <c r="B7341" s="270" t="s">
        <v>27869</v>
      </c>
      <c r="C7341" s="271" t="s">
        <v>12492</v>
      </c>
      <c r="D7341" s="272" t="s">
        <v>21911</v>
      </c>
      <c r="F7341" s="266"/>
      <c r="G7341" s="273">
        <v>39632</v>
      </c>
      <c r="H7341" s="270" t="s">
        <v>27869</v>
      </c>
      <c r="I7341" s="271" t="s">
        <v>12492</v>
      </c>
      <c r="J7341" s="272" t="s">
        <v>21911</v>
      </c>
      <c r="K7341" s="272" t="s">
        <v>21911</v>
      </c>
    </row>
    <row r="7342" spans="1:11" ht="12.75" x14ac:dyDescent="0.2">
      <c r="A7342" s="269">
        <v>11051</v>
      </c>
      <c r="B7342" s="270" t="s">
        <v>27870</v>
      </c>
      <c r="C7342" s="271" t="s">
        <v>12505</v>
      </c>
      <c r="D7342" s="272" t="s">
        <v>10281</v>
      </c>
      <c r="F7342" s="266"/>
      <c r="G7342" s="273">
        <v>11051</v>
      </c>
      <c r="H7342" s="270" t="s">
        <v>27870</v>
      </c>
      <c r="I7342" s="271" t="s">
        <v>12505</v>
      </c>
      <c r="J7342" s="272" t="s">
        <v>10281</v>
      </c>
      <c r="K7342" s="272" t="s">
        <v>10281</v>
      </c>
    </row>
    <row r="7343" spans="1:11" ht="12.75" x14ac:dyDescent="0.2">
      <c r="A7343" s="269">
        <v>11061</v>
      </c>
      <c r="B7343" s="270" t="s">
        <v>27871</v>
      </c>
      <c r="C7343" s="271" t="s">
        <v>12505</v>
      </c>
      <c r="D7343" s="272" t="s">
        <v>7436</v>
      </c>
      <c r="F7343" s="266"/>
      <c r="G7343" s="273">
        <v>11061</v>
      </c>
      <c r="H7343" s="270" t="s">
        <v>27871</v>
      </c>
      <c r="I7343" s="271" t="s">
        <v>12505</v>
      </c>
      <c r="J7343" s="272" t="s">
        <v>7436</v>
      </c>
      <c r="K7343" s="272" t="s">
        <v>7436</v>
      </c>
    </row>
    <row r="7344" spans="1:11" ht="12.75" x14ac:dyDescent="0.2">
      <c r="A7344" s="269">
        <v>1336</v>
      </c>
      <c r="B7344" s="270" t="s">
        <v>27872</v>
      </c>
      <c r="C7344" s="271" t="s">
        <v>12492</v>
      </c>
      <c r="D7344" s="272" t="s">
        <v>27873</v>
      </c>
      <c r="F7344" s="266"/>
      <c r="G7344" s="273">
        <v>1336</v>
      </c>
      <c r="H7344" s="270" t="s">
        <v>27872</v>
      </c>
      <c r="I7344" s="271" t="s">
        <v>12492</v>
      </c>
      <c r="J7344" s="272" t="s">
        <v>27873</v>
      </c>
      <c r="K7344" s="272" t="s">
        <v>27873</v>
      </c>
    </row>
    <row r="7345" spans="1:11" ht="12.75" x14ac:dyDescent="0.2">
      <c r="A7345" s="269">
        <v>1333</v>
      </c>
      <c r="B7345" s="270" t="s">
        <v>27874</v>
      </c>
      <c r="C7345" s="271" t="s">
        <v>12505</v>
      </c>
      <c r="D7345" s="272" t="s">
        <v>10462</v>
      </c>
      <c r="F7345" s="266"/>
      <c r="G7345" s="273">
        <v>1333</v>
      </c>
      <c r="H7345" s="270" t="s">
        <v>27874</v>
      </c>
      <c r="I7345" s="271" t="s">
        <v>12505</v>
      </c>
      <c r="J7345" s="272" t="s">
        <v>10462</v>
      </c>
      <c r="K7345" s="272" t="s">
        <v>10462</v>
      </c>
    </row>
    <row r="7346" spans="1:11" ht="12.75" x14ac:dyDescent="0.2">
      <c r="A7346" s="269">
        <v>1330</v>
      </c>
      <c r="B7346" s="270" t="s">
        <v>27875</v>
      </c>
      <c r="C7346" s="271" t="s">
        <v>12505</v>
      </c>
      <c r="D7346" s="272" t="s">
        <v>5044</v>
      </c>
      <c r="F7346" s="266"/>
      <c r="G7346" s="273">
        <v>1330</v>
      </c>
      <c r="H7346" s="270" t="s">
        <v>27875</v>
      </c>
      <c r="I7346" s="271" t="s">
        <v>12505</v>
      </c>
      <c r="J7346" s="272" t="s">
        <v>5044</v>
      </c>
      <c r="K7346" s="272" t="s">
        <v>5044</v>
      </c>
    </row>
    <row r="7347" spans="1:11" ht="12.75" x14ac:dyDescent="0.2">
      <c r="A7347" s="269">
        <v>10957</v>
      </c>
      <c r="B7347" s="270" t="s">
        <v>27876</v>
      </c>
      <c r="C7347" s="271" t="s">
        <v>12505</v>
      </c>
      <c r="D7347" s="272" t="s">
        <v>4189</v>
      </c>
      <c r="F7347" s="266"/>
      <c r="G7347" s="273">
        <v>10957</v>
      </c>
      <c r="H7347" s="270" t="s">
        <v>27876</v>
      </c>
      <c r="I7347" s="271" t="s">
        <v>12505</v>
      </c>
      <c r="J7347" s="272" t="s">
        <v>4189</v>
      </c>
      <c r="K7347" s="272" t="s">
        <v>4189</v>
      </c>
    </row>
    <row r="7348" spans="1:11" ht="12.75" x14ac:dyDescent="0.2">
      <c r="A7348" s="269">
        <v>1332</v>
      </c>
      <c r="B7348" s="270" t="s">
        <v>27877</v>
      </c>
      <c r="C7348" s="271" t="s">
        <v>12505</v>
      </c>
      <c r="D7348" s="272" t="s">
        <v>7173</v>
      </c>
      <c r="F7348" s="266"/>
      <c r="G7348" s="273">
        <v>1332</v>
      </c>
      <c r="H7348" s="270" t="s">
        <v>27877</v>
      </c>
      <c r="I7348" s="271" t="s">
        <v>12505</v>
      </c>
      <c r="J7348" s="272" t="s">
        <v>7173</v>
      </c>
      <c r="K7348" s="272" t="s">
        <v>7173</v>
      </c>
    </row>
    <row r="7349" spans="1:11" ht="12.75" x14ac:dyDescent="0.2">
      <c r="A7349" s="269">
        <v>1334</v>
      </c>
      <c r="B7349" s="270" t="s">
        <v>27878</v>
      </c>
      <c r="C7349" s="271" t="s">
        <v>12505</v>
      </c>
      <c r="D7349" s="272" t="s">
        <v>6035</v>
      </c>
      <c r="F7349" s="266"/>
      <c r="G7349" s="273">
        <v>1334</v>
      </c>
      <c r="H7349" s="270" t="s">
        <v>27878</v>
      </c>
      <c r="I7349" s="271" t="s">
        <v>12505</v>
      </c>
      <c r="J7349" s="272" t="s">
        <v>6035</v>
      </c>
      <c r="K7349" s="272" t="s">
        <v>6035</v>
      </c>
    </row>
    <row r="7350" spans="1:11" ht="12.75" x14ac:dyDescent="0.2">
      <c r="A7350" s="269">
        <v>1335</v>
      </c>
      <c r="B7350" s="270" t="s">
        <v>27879</v>
      </c>
      <c r="C7350" s="271" t="s">
        <v>12505</v>
      </c>
      <c r="D7350" s="272" t="s">
        <v>8017</v>
      </c>
      <c r="F7350" s="266"/>
      <c r="G7350" s="273">
        <v>1335</v>
      </c>
      <c r="H7350" s="270" t="s">
        <v>27879</v>
      </c>
      <c r="I7350" s="271" t="s">
        <v>12505</v>
      </c>
      <c r="J7350" s="272" t="s">
        <v>8017</v>
      </c>
      <c r="K7350" s="272" t="s">
        <v>8017</v>
      </c>
    </row>
    <row r="7351" spans="1:11" ht="12.75" x14ac:dyDescent="0.2">
      <c r="A7351" s="269">
        <v>40425</v>
      </c>
      <c r="B7351" s="270" t="s">
        <v>27880</v>
      </c>
      <c r="C7351" s="271" t="s">
        <v>12505</v>
      </c>
      <c r="D7351" s="272" t="s">
        <v>4976</v>
      </c>
      <c r="F7351" s="266"/>
      <c r="G7351" s="273">
        <v>40425</v>
      </c>
      <c r="H7351" s="270" t="s">
        <v>27880</v>
      </c>
      <c r="I7351" s="271" t="s">
        <v>12505</v>
      </c>
      <c r="J7351" s="272" t="s">
        <v>4976</v>
      </c>
      <c r="K7351" s="272" t="s">
        <v>4976</v>
      </c>
    </row>
    <row r="7352" spans="1:11" ht="12.75" x14ac:dyDescent="0.2">
      <c r="A7352" s="269">
        <v>1337</v>
      </c>
      <c r="B7352" s="270" t="s">
        <v>27881</v>
      </c>
      <c r="C7352" s="271" t="s">
        <v>12505</v>
      </c>
      <c r="D7352" s="272" t="s">
        <v>12589</v>
      </c>
      <c r="F7352" s="266"/>
      <c r="G7352" s="273">
        <v>1337</v>
      </c>
      <c r="H7352" s="270" t="s">
        <v>27881</v>
      </c>
      <c r="I7352" s="271" t="s">
        <v>12505</v>
      </c>
      <c r="J7352" s="272" t="s">
        <v>12589</v>
      </c>
      <c r="K7352" s="272" t="s">
        <v>12589</v>
      </c>
    </row>
    <row r="7353" spans="1:11" ht="12.75" x14ac:dyDescent="0.2">
      <c r="A7353" s="269">
        <v>11122</v>
      </c>
      <c r="B7353" s="270" t="s">
        <v>27882</v>
      </c>
      <c r="C7353" s="271" t="s">
        <v>12505</v>
      </c>
      <c r="D7353" s="272" t="s">
        <v>6444</v>
      </c>
      <c r="F7353" s="266"/>
      <c r="G7353" s="273">
        <v>11122</v>
      </c>
      <c r="H7353" s="270" t="s">
        <v>27882</v>
      </c>
      <c r="I7353" s="271" t="s">
        <v>12505</v>
      </c>
      <c r="J7353" s="272" t="s">
        <v>6444</v>
      </c>
      <c r="K7353" s="272" t="s">
        <v>6444</v>
      </c>
    </row>
    <row r="7354" spans="1:11" ht="12.75" x14ac:dyDescent="0.2">
      <c r="A7354" s="269">
        <v>11123</v>
      </c>
      <c r="B7354" s="270" t="s">
        <v>27883</v>
      </c>
      <c r="C7354" s="271" t="s">
        <v>12505</v>
      </c>
      <c r="D7354" s="272" t="s">
        <v>6444</v>
      </c>
      <c r="F7354" s="266"/>
      <c r="G7354" s="273">
        <v>11123</v>
      </c>
      <c r="H7354" s="270" t="s">
        <v>27883</v>
      </c>
      <c r="I7354" s="271" t="s">
        <v>12505</v>
      </c>
      <c r="J7354" s="272" t="s">
        <v>6444</v>
      </c>
      <c r="K7354" s="272" t="s">
        <v>6444</v>
      </c>
    </row>
    <row r="7355" spans="1:11" ht="12.75" x14ac:dyDescent="0.2">
      <c r="A7355" s="269">
        <v>11125</v>
      </c>
      <c r="B7355" s="270" t="s">
        <v>27884</v>
      </c>
      <c r="C7355" s="271" t="s">
        <v>12505</v>
      </c>
      <c r="D7355" s="272" t="s">
        <v>6444</v>
      </c>
      <c r="F7355" s="266"/>
      <c r="G7355" s="273">
        <v>11125</v>
      </c>
      <c r="H7355" s="270" t="s">
        <v>27884</v>
      </c>
      <c r="I7355" s="271" t="s">
        <v>12505</v>
      </c>
      <c r="J7355" s="272" t="s">
        <v>6444</v>
      </c>
      <c r="K7355" s="272" t="s">
        <v>6444</v>
      </c>
    </row>
    <row r="7356" spans="1:11" ht="25.5" x14ac:dyDescent="0.2">
      <c r="A7356" s="269">
        <v>39416</v>
      </c>
      <c r="B7356" s="270" t="s">
        <v>27885</v>
      </c>
      <c r="C7356" s="271" t="s">
        <v>12492</v>
      </c>
      <c r="D7356" s="272" t="s">
        <v>5841</v>
      </c>
      <c r="F7356" s="266"/>
      <c r="G7356" s="273">
        <v>39416</v>
      </c>
      <c r="H7356" s="270" t="s">
        <v>27885</v>
      </c>
      <c r="I7356" s="271" t="s">
        <v>12492</v>
      </c>
      <c r="J7356" s="272" t="s">
        <v>5841</v>
      </c>
      <c r="K7356" s="272" t="s">
        <v>5841</v>
      </c>
    </row>
    <row r="7357" spans="1:11" ht="25.5" x14ac:dyDescent="0.2">
      <c r="A7357" s="269">
        <v>39417</v>
      </c>
      <c r="B7357" s="270" t="s">
        <v>27886</v>
      </c>
      <c r="C7357" s="271" t="s">
        <v>12492</v>
      </c>
      <c r="D7357" s="272" t="s">
        <v>23725</v>
      </c>
      <c r="F7357" s="266"/>
      <c r="G7357" s="273">
        <v>39417</v>
      </c>
      <c r="H7357" s="270" t="s">
        <v>27886</v>
      </c>
      <c r="I7357" s="271" t="s">
        <v>12492</v>
      </c>
      <c r="J7357" s="272" t="s">
        <v>23725</v>
      </c>
      <c r="K7357" s="272" t="s">
        <v>23725</v>
      </c>
    </row>
    <row r="7358" spans="1:11" ht="25.5" x14ac:dyDescent="0.2">
      <c r="A7358" s="269">
        <v>39414</v>
      </c>
      <c r="B7358" s="270" t="s">
        <v>27887</v>
      </c>
      <c r="C7358" s="271" t="s">
        <v>12492</v>
      </c>
      <c r="D7358" s="272" t="s">
        <v>12836</v>
      </c>
      <c r="F7358" s="266"/>
      <c r="G7358" s="273">
        <v>39414</v>
      </c>
      <c r="H7358" s="270" t="s">
        <v>27887</v>
      </c>
      <c r="I7358" s="271" t="s">
        <v>12492</v>
      </c>
      <c r="J7358" s="272" t="s">
        <v>12836</v>
      </c>
      <c r="K7358" s="272" t="s">
        <v>12836</v>
      </c>
    </row>
    <row r="7359" spans="1:11" ht="25.5" x14ac:dyDescent="0.2">
      <c r="A7359" s="269">
        <v>39415</v>
      </c>
      <c r="B7359" s="270" t="s">
        <v>27888</v>
      </c>
      <c r="C7359" s="271" t="s">
        <v>12492</v>
      </c>
      <c r="D7359" s="272" t="s">
        <v>11216</v>
      </c>
      <c r="F7359" s="266"/>
      <c r="G7359" s="273">
        <v>39415</v>
      </c>
      <c r="H7359" s="270" t="s">
        <v>27888</v>
      </c>
      <c r="I7359" s="271" t="s">
        <v>12492</v>
      </c>
      <c r="J7359" s="272" t="s">
        <v>11216</v>
      </c>
      <c r="K7359" s="272" t="s">
        <v>11216</v>
      </c>
    </row>
    <row r="7360" spans="1:11" ht="12.75" x14ac:dyDescent="0.2">
      <c r="A7360" s="269">
        <v>39412</v>
      </c>
      <c r="B7360" s="270" t="s">
        <v>27889</v>
      </c>
      <c r="C7360" s="271" t="s">
        <v>12492</v>
      </c>
      <c r="D7360" s="272" t="s">
        <v>22040</v>
      </c>
      <c r="F7360" s="266"/>
      <c r="G7360" s="273">
        <v>39412</v>
      </c>
      <c r="H7360" s="270" t="s">
        <v>27889</v>
      </c>
      <c r="I7360" s="271" t="s">
        <v>12492</v>
      </c>
      <c r="J7360" s="272" t="s">
        <v>22040</v>
      </c>
      <c r="K7360" s="272" t="s">
        <v>22040</v>
      </c>
    </row>
    <row r="7361" spans="1:11" ht="12.75" x14ac:dyDescent="0.2">
      <c r="A7361" s="269">
        <v>39413</v>
      </c>
      <c r="B7361" s="270" t="s">
        <v>27890</v>
      </c>
      <c r="C7361" s="271" t="s">
        <v>12492</v>
      </c>
      <c r="D7361" s="272" t="s">
        <v>12661</v>
      </c>
      <c r="F7361" s="266"/>
      <c r="G7361" s="273">
        <v>39413</v>
      </c>
      <c r="H7361" s="270" t="s">
        <v>27890</v>
      </c>
      <c r="I7361" s="271" t="s">
        <v>12492</v>
      </c>
      <c r="J7361" s="272" t="s">
        <v>12661</v>
      </c>
      <c r="K7361" s="272" t="s">
        <v>12661</v>
      </c>
    </row>
    <row r="7362" spans="1:11" ht="12.75" x14ac:dyDescent="0.2">
      <c r="A7362" s="269">
        <v>1338</v>
      </c>
      <c r="B7362" s="270" t="s">
        <v>27891</v>
      </c>
      <c r="C7362" s="271" t="s">
        <v>12492</v>
      </c>
      <c r="D7362" s="272" t="s">
        <v>12826</v>
      </c>
      <c r="F7362" s="266"/>
      <c r="G7362" s="273">
        <v>1338</v>
      </c>
      <c r="H7362" s="270" t="s">
        <v>27891</v>
      </c>
      <c r="I7362" s="271" t="s">
        <v>12492</v>
      </c>
      <c r="J7362" s="272" t="s">
        <v>12826</v>
      </c>
      <c r="K7362" s="272" t="s">
        <v>12826</v>
      </c>
    </row>
    <row r="7363" spans="1:11" ht="12.75" x14ac:dyDescent="0.2">
      <c r="A7363" s="269">
        <v>1340</v>
      </c>
      <c r="B7363" s="270" t="s">
        <v>27892</v>
      </c>
      <c r="C7363" s="271" t="s">
        <v>12492</v>
      </c>
      <c r="D7363" s="272" t="s">
        <v>12827</v>
      </c>
      <c r="F7363" s="266"/>
      <c r="G7363" s="273">
        <v>1340</v>
      </c>
      <c r="H7363" s="270" t="s">
        <v>27892</v>
      </c>
      <c r="I7363" s="271" t="s">
        <v>12492</v>
      </c>
      <c r="J7363" s="272" t="s">
        <v>12827</v>
      </c>
      <c r="K7363" s="272" t="s">
        <v>12827</v>
      </c>
    </row>
    <row r="7364" spans="1:11" ht="12.75" x14ac:dyDescent="0.2">
      <c r="A7364" s="269">
        <v>1341</v>
      </c>
      <c r="B7364" s="270" t="s">
        <v>27893</v>
      </c>
      <c r="C7364" s="271" t="s">
        <v>12492</v>
      </c>
      <c r="D7364" s="272" t="s">
        <v>5003</v>
      </c>
      <c r="F7364" s="266"/>
      <c r="G7364" s="273">
        <v>1341</v>
      </c>
      <c r="H7364" s="270" t="s">
        <v>27893</v>
      </c>
      <c r="I7364" s="271" t="s">
        <v>12492</v>
      </c>
      <c r="J7364" s="272" t="s">
        <v>5003</v>
      </c>
      <c r="K7364" s="272" t="s">
        <v>5003</v>
      </c>
    </row>
    <row r="7365" spans="1:11" ht="12.75" x14ac:dyDescent="0.2">
      <c r="A7365" s="269">
        <v>1364</v>
      </c>
      <c r="B7365" s="270" t="s">
        <v>27894</v>
      </c>
      <c r="C7365" s="271" t="s">
        <v>12492</v>
      </c>
      <c r="D7365" s="272" t="s">
        <v>27895</v>
      </c>
      <c r="F7365" s="266"/>
      <c r="G7365" s="273">
        <v>1364</v>
      </c>
      <c r="H7365" s="270" t="s">
        <v>27894</v>
      </c>
      <c r="I7365" s="271" t="s">
        <v>12492</v>
      </c>
      <c r="J7365" s="272" t="s">
        <v>27895</v>
      </c>
      <c r="K7365" s="272" t="s">
        <v>27895</v>
      </c>
    </row>
    <row r="7366" spans="1:11" ht="12.75" x14ac:dyDescent="0.2">
      <c r="A7366" s="269">
        <v>1361</v>
      </c>
      <c r="B7366" s="270" t="s">
        <v>27896</v>
      </c>
      <c r="C7366" s="271" t="s">
        <v>12490</v>
      </c>
      <c r="D7366" s="272" t="s">
        <v>22905</v>
      </c>
      <c r="F7366" s="266"/>
      <c r="G7366" s="273">
        <v>1361</v>
      </c>
      <c r="H7366" s="270" t="s">
        <v>27896</v>
      </c>
      <c r="I7366" s="271" t="s">
        <v>12490</v>
      </c>
      <c r="J7366" s="272" t="s">
        <v>22905</v>
      </c>
      <c r="K7366" s="272" t="s">
        <v>22905</v>
      </c>
    </row>
    <row r="7367" spans="1:11" ht="12.75" x14ac:dyDescent="0.2">
      <c r="A7367" s="269">
        <v>1362</v>
      </c>
      <c r="B7367" s="270" t="s">
        <v>27897</v>
      </c>
      <c r="C7367" s="271" t="s">
        <v>12492</v>
      </c>
      <c r="D7367" s="272" t="s">
        <v>14173</v>
      </c>
      <c r="F7367" s="266"/>
      <c r="G7367" s="273">
        <v>1362</v>
      </c>
      <c r="H7367" s="270" t="s">
        <v>27897</v>
      </c>
      <c r="I7367" s="271" t="s">
        <v>12492</v>
      </c>
      <c r="J7367" s="272" t="s">
        <v>14173</v>
      </c>
      <c r="K7367" s="272" t="s">
        <v>14173</v>
      </c>
    </row>
    <row r="7368" spans="1:11" ht="12.75" x14ac:dyDescent="0.2">
      <c r="A7368" s="269">
        <v>11131</v>
      </c>
      <c r="B7368" s="270" t="s">
        <v>27898</v>
      </c>
      <c r="C7368" s="271" t="s">
        <v>12492</v>
      </c>
      <c r="D7368" s="272" t="s">
        <v>27899</v>
      </c>
      <c r="F7368" s="266"/>
      <c r="G7368" s="273">
        <v>11131</v>
      </c>
      <c r="H7368" s="270" t="s">
        <v>27898</v>
      </c>
      <c r="I7368" s="271" t="s">
        <v>12492</v>
      </c>
      <c r="J7368" s="272" t="s">
        <v>27899</v>
      </c>
      <c r="K7368" s="272" t="s">
        <v>27899</v>
      </c>
    </row>
    <row r="7369" spans="1:11" ht="12.75" x14ac:dyDescent="0.2">
      <c r="A7369" s="269">
        <v>11132</v>
      </c>
      <c r="B7369" s="270" t="s">
        <v>27900</v>
      </c>
      <c r="C7369" s="271" t="s">
        <v>12492</v>
      </c>
      <c r="D7369" s="272" t="s">
        <v>27901</v>
      </c>
      <c r="F7369" s="266"/>
      <c r="G7369" s="273">
        <v>11132</v>
      </c>
      <c r="H7369" s="270" t="s">
        <v>27900</v>
      </c>
      <c r="I7369" s="271" t="s">
        <v>12492</v>
      </c>
      <c r="J7369" s="272" t="s">
        <v>27901</v>
      </c>
      <c r="K7369" s="272" t="s">
        <v>27901</v>
      </c>
    </row>
    <row r="7370" spans="1:11" ht="12.75" x14ac:dyDescent="0.2">
      <c r="A7370" s="269">
        <v>1363</v>
      </c>
      <c r="B7370" s="270" t="s">
        <v>27902</v>
      </c>
      <c r="C7370" s="271" t="s">
        <v>12492</v>
      </c>
      <c r="D7370" s="272" t="s">
        <v>22008</v>
      </c>
      <c r="F7370" s="266"/>
      <c r="G7370" s="273">
        <v>1363</v>
      </c>
      <c r="H7370" s="270" t="s">
        <v>27902</v>
      </c>
      <c r="I7370" s="271" t="s">
        <v>12492</v>
      </c>
      <c r="J7370" s="272" t="s">
        <v>22008</v>
      </c>
      <c r="K7370" s="272" t="s">
        <v>22008</v>
      </c>
    </row>
    <row r="7371" spans="1:11" ht="12.75" x14ac:dyDescent="0.2">
      <c r="A7371" s="269">
        <v>11130</v>
      </c>
      <c r="B7371" s="270" t="s">
        <v>27903</v>
      </c>
      <c r="C7371" s="271" t="s">
        <v>12492</v>
      </c>
      <c r="D7371" s="272" t="s">
        <v>14422</v>
      </c>
      <c r="F7371" s="266"/>
      <c r="G7371" s="273">
        <v>11130</v>
      </c>
      <c r="H7371" s="270" t="s">
        <v>27903</v>
      </c>
      <c r="I7371" s="271" t="s">
        <v>12492</v>
      </c>
      <c r="J7371" s="272" t="s">
        <v>14422</v>
      </c>
      <c r="K7371" s="272" t="s">
        <v>14422</v>
      </c>
    </row>
    <row r="7372" spans="1:11" ht="12.75" x14ac:dyDescent="0.2">
      <c r="A7372" s="269">
        <v>11134</v>
      </c>
      <c r="B7372" s="270" t="s">
        <v>27904</v>
      </c>
      <c r="C7372" s="271" t="s">
        <v>12492</v>
      </c>
      <c r="D7372" s="272" t="s">
        <v>12679</v>
      </c>
      <c r="F7372" s="266"/>
      <c r="G7372" s="273">
        <v>11134</v>
      </c>
      <c r="H7372" s="270" t="s">
        <v>27904</v>
      </c>
      <c r="I7372" s="271" t="s">
        <v>12492</v>
      </c>
      <c r="J7372" s="272" t="s">
        <v>12679</v>
      </c>
      <c r="K7372" s="272" t="s">
        <v>12679</v>
      </c>
    </row>
    <row r="7373" spans="1:11" ht="12.75" x14ac:dyDescent="0.2">
      <c r="A7373" s="269">
        <v>11135</v>
      </c>
      <c r="B7373" s="270" t="s">
        <v>27905</v>
      </c>
      <c r="C7373" s="271" t="s">
        <v>12492</v>
      </c>
      <c r="D7373" s="272" t="s">
        <v>14151</v>
      </c>
      <c r="F7373" s="266"/>
      <c r="G7373" s="273">
        <v>11135</v>
      </c>
      <c r="H7373" s="270" t="s">
        <v>27905</v>
      </c>
      <c r="I7373" s="271" t="s">
        <v>12492</v>
      </c>
      <c r="J7373" s="272" t="s">
        <v>14151</v>
      </c>
      <c r="K7373" s="272" t="s">
        <v>14151</v>
      </c>
    </row>
    <row r="7374" spans="1:11" ht="12.75" x14ac:dyDescent="0.2">
      <c r="A7374" s="269">
        <v>11136</v>
      </c>
      <c r="B7374" s="270" t="s">
        <v>27906</v>
      </c>
      <c r="C7374" s="271" t="s">
        <v>12492</v>
      </c>
      <c r="D7374" s="272" t="s">
        <v>27907</v>
      </c>
      <c r="F7374" s="266"/>
      <c r="G7374" s="273">
        <v>11136</v>
      </c>
      <c r="H7374" s="270" t="s">
        <v>27906</v>
      </c>
      <c r="I7374" s="271" t="s">
        <v>12492</v>
      </c>
      <c r="J7374" s="272" t="s">
        <v>27907</v>
      </c>
      <c r="K7374" s="272" t="s">
        <v>27907</v>
      </c>
    </row>
    <row r="7375" spans="1:11" ht="12.75" x14ac:dyDescent="0.2">
      <c r="A7375" s="269">
        <v>34743</v>
      </c>
      <c r="B7375" s="270" t="s">
        <v>27908</v>
      </c>
      <c r="C7375" s="271" t="s">
        <v>12492</v>
      </c>
      <c r="D7375" s="272" t="s">
        <v>14335</v>
      </c>
      <c r="F7375" s="266"/>
      <c r="G7375" s="273">
        <v>34743</v>
      </c>
      <c r="H7375" s="270" t="s">
        <v>27908</v>
      </c>
      <c r="I7375" s="271" t="s">
        <v>12492</v>
      </c>
      <c r="J7375" s="272" t="s">
        <v>14335</v>
      </c>
      <c r="K7375" s="272" t="s">
        <v>14335</v>
      </c>
    </row>
    <row r="7376" spans="1:11" ht="12.75" x14ac:dyDescent="0.2">
      <c r="A7376" s="269">
        <v>11137</v>
      </c>
      <c r="B7376" s="270" t="s">
        <v>27909</v>
      </c>
      <c r="C7376" s="271" t="s">
        <v>12492</v>
      </c>
      <c r="D7376" s="272" t="s">
        <v>13569</v>
      </c>
      <c r="F7376" s="266"/>
      <c r="G7376" s="273">
        <v>11137</v>
      </c>
      <c r="H7376" s="270" t="s">
        <v>27909</v>
      </c>
      <c r="I7376" s="271" t="s">
        <v>12492</v>
      </c>
      <c r="J7376" s="272" t="s">
        <v>13569</v>
      </c>
      <c r="K7376" s="272" t="s">
        <v>13569</v>
      </c>
    </row>
    <row r="7377" spans="1:11" ht="12.75" x14ac:dyDescent="0.2">
      <c r="A7377" s="269">
        <v>34745</v>
      </c>
      <c r="B7377" s="270" t="s">
        <v>27910</v>
      </c>
      <c r="C7377" s="271" t="s">
        <v>12492</v>
      </c>
      <c r="D7377" s="272" t="s">
        <v>27911</v>
      </c>
      <c r="F7377" s="266"/>
      <c r="G7377" s="273">
        <v>34745</v>
      </c>
      <c r="H7377" s="270" t="s">
        <v>27910</v>
      </c>
      <c r="I7377" s="271" t="s">
        <v>12492</v>
      </c>
      <c r="J7377" s="272" t="s">
        <v>27911</v>
      </c>
      <c r="K7377" s="272" t="s">
        <v>27911</v>
      </c>
    </row>
    <row r="7378" spans="1:11" ht="12.75" x14ac:dyDescent="0.2">
      <c r="A7378" s="269">
        <v>34746</v>
      </c>
      <c r="B7378" s="270" t="s">
        <v>27912</v>
      </c>
      <c r="C7378" s="271" t="s">
        <v>12492</v>
      </c>
      <c r="D7378" s="272" t="s">
        <v>14907</v>
      </c>
      <c r="F7378" s="266"/>
      <c r="G7378" s="273">
        <v>34746</v>
      </c>
      <c r="H7378" s="270" t="s">
        <v>27912</v>
      </c>
      <c r="I7378" s="271" t="s">
        <v>12492</v>
      </c>
      <c r="J7378" s="272" t="s">
        <v>14907</v>
      </c>
      <c r="K7378" s="272" t="s">
        <v>14907</v>
      </c>
    </row>
    <row r="7379" spans="1:11" ht="12.75" x14ac:dyDescent="0.2">
      <c r="A7379" s="269">
        <v>1360</v>
      </c>
      <c r="B7379" s="270" t="s">
        <v>27913</v>
      </c>
      <c r="C7379" s="271" t="s">
        <v>12492</v>
      </c>
      <c r="D7379" s="272" t="s">
        <v>6789</v>
      </c>
      <c r="F7379" s="266"/>
      <c r="G7379" s="273">
        <v>1360</v>
      </c>
      <c r="H7379" s="270" t="s">
        <v>27913</v>
      </c>
      <c r="I7379" s="271" t="s">
        <v>12492</v>
      </c>
      <c r="J7379" s="272" t="s">
        <v>6789</v>
      </c>
      <c r="K7379" s="272" t="s">
        <v>6789</v>
      </c>
    </row>
    <row r="7380" spans="1:11" ht="25.5" x14ac:dyDescent="0.2">
      <c r="A7380" s="269">
        <v>1346</v>
      </c>
      <c r="B7380" s="270" t="s">
        <v>27914</v>
      </c>
      <c r="C7380" s="271" t="s">
        <v>12492</v>
      </c>
      <c r="D7380" s="272" t="s">
        <v>14568</v>
      </c>
      <c r="F7380" s="266"/>
      <c r="G7380" s="273">
        <v>1346</v>
      </c>
      <c r="H7380" s="270" t="s">
        <v>27914</v>
      </c>
      <c r="I7380" s="271" t="s">
        <v>12492</v>
      </c>
      <c r="J7380" s="272" t="s">
        <v>14568</v>
      </c>
      <c r="K7380" s="272" t="s">
        <v>14568</v>
      </c>
    </row>
    <row r="7381" spans="1:11" ht="25.5" x14ac:dyDescent="0.2">
      <c r="A7381" s="269">
        <v>1345</v>
      </c>
      <c r="B7381" s="270" t="s">
        <v>27915</v>
      </c>
      <c r="C7381" s="271" t="s">
        <v>12492</v>
      </c>
      <c r="D7381" s="272" t="s">
        <v>11143</v>
      </c>
      <c r="F7381" s="266"/>
      <c r="G7381" s="273">
        <v>1345</v>
      </c>
      <c r="H7381" s="270" t="s">
        <v>27915</v>
      </c>
      <c r="I7381" s="271" t="s">
        <v>12492</v>
      </c>
      <c r="J7381" s="272" t="s">
        <v>11143</v>
      </c>
      <c r="K7381" s="272" t="s">
        <v>11143</v>
      </c>
    </row>
    <row r="7382" spans="1:11" ht="25.5" x14ac:dyDescent="0.2">
      <c r="A7382" s="269">
        <v>1344</v>
      </c>
      <c r="B7382" s="270" t="s">
        <v>27916</v>
      </c>
      <c r="C7382" s="271" t="s">
        <v>12490</v>
      </c>
      <c r="D7382" s="272" t="s">
        <v>7719</v>
      </c>
      <c r="F7382" s="266"/>
      <c r="G7382" s="273">
        <v>1344</v>
      </c>
      <c r="H7382" s="270" t="s">
        <v>27916</v>
      </c>
      <c r="I7382" s="271" t="s">
        <v>12490</v>
      </c>
      <c r="J7382" s="272" t="s">
        <v>7719</v>
      </c>
      <c r="K7382" s="272" t="s">
        <v>7719</v>
      </c>
    </row>
    <row r="7383" spans="1:11" ht="25.5" x14ac:dyDescent="0.2">
      <c r="A7383" s="269">
        <v>1342</v>
      </c>
      <c r="B7383" s="270" t="s">
        <v>27917</v>
      </c>
      <c r="C7383" s="271" t="s">
        <v>12490</v>
      </c>
      <c r="D7383" s="272" t="s">
        <v>14830</v>
      </c>
      <c r="F7383" s="266"/>
      <c r="G7383" s="273">
        <v>1342</v>
      </c>
      <c r="H7383" s="270" t="s">
        <v>27917</v>
      </c>
      <c r="I7383" s="271" t="s">
        <v>12490</v>
      </c>
      <c r="J7383" s="272" t="s">
        <v>14830</v>
      </c>
      <c r="K7383" s="272" t="s">
        <v>14830</v>
      </c>
    </row>
    <row r="7384" spans="1:11" ht="25.5" x14ac:dyDescent="0.2">
      <c r="A7384" s="269">
        <v>1347</v>
      </c>
      <c r="B7384" s="270" t="s">
        <v>27918</v>
      </c>
      <c r="C7384" s="271" t="s">
        <v>12492</v>
      </c>
      <c r="D7384" s="272" t="s">
        <v>13227</v>
      </c>
      <c r="F7384" s="266"/>
      <c r="G7384" s="273">
        <v>1347</v>
      </c>
      <c r="H7384" s="270" t="s">
        <v>27918</v>
      </c>
      <c r="I7384" s="271" t="s">
        <v>12492</v>
      </c>
      <c r="J7384" s="272" t="s">
        <v>13227</v>
      </c>
      <c r="K7384" s="272" t="s">
        <v>13227</v>
      </c>
    </row>
    <row r="7385" spans="1:11" ht="25.5" x14ac:dyDescent="0.2">
      <c r="A7385" s="269">
        <v>1349</v>
      </c>
      <c r="B7385" s="270" t="s">
        <v>27919</v>
      </c>
      <c r="C7385" s="271" t="s">
        <v>12490</v>
      </c>
      <c r="D7385" s="272" t="s">
        <v>14831</v>
      </c>
      <c r="F7385" s="266"/>
      <c r="G7385" s="273">
        <v>1349</v>
      </c>
      <c r="H7385" s="270" t="s">
        <v>27919</v>
      </c>
      <c r="I7385" s="271" t="s">
        <v>12490</v>
      </c>
      <c r="J7385" s="272" t="s">
        <v>14831</v>
      </c>
      <c r="K7385" s="272" t="s">
        <v>14831</v>
      </c>
    </row>
    <row r="7386" spans="1:11" ht="12.75" x14ac:dyDescent="0.2">
      <c r="A7386" s="269">
        <v>1350</v>
      </c>
      <c r="B7386" s="270" t="s">
        <v>27920</v>
      </c>
      <c r="C7386" s="271" t="s">
        <v>12490</v>
      </c>
      <c r="D7386" s="272" t="s">
        <v>15230</v>
      </c>
      <c r="F7386" s="266"/>
      <c r="G7386" s="273">
        <v>1350</v>
      </c>
      <c r="H7386" s="270" t="s">
        <v>27920</v>
      </c>
      <c r="I7386" s="271" t="s">
        <v>12490</v>
      </c>
      <c r="J7386" s="272" t="s">
        <v>15230</v>
      </c>
      <c r="K7386" s="272" t="s">
        <v>15230</v>
      </c>
    </row>
    <row r="7387" spans="1:11" ht="12.75" x14ac:dyDescent="0.2">
      <c r="A7387" s="269">
        <v>1357</v>
      </c>
      <c r="B7387" s="270" t="s">
        <v>27921</v>
      </c>
      <c r="C7387" s="271" t="s">
        <v>12490</v>
      </c>
      <c r="D7387" s="272" t="s">
        <v>25050</v>
      </c>
      <c r="F7387" s="266"/>
      <c r="G7387" s="273">
        <v>1357</v>
      </c>
      <c r="H7387" s="270" t="s">
        <v>27921</v>
      </c>
      <c r="I7387" s="271" t="s">
        <v>12490</v>
      </c>
      <c r="J7387" s="272" t="s">
        <v>25050</v>
      </c>
      <c r="K7387" s="272" t="s">
        <v>25050</v>
      </c>
    </row>
    <row r="7388" spans="1:11" ht="12.75" x14ac:dyDescent="0.2">
      <c r="A7388" s="269">
        <v>1355</v>
      </c>
      <c r="B7388" s="270" t="s">
        <v>27922</v>
      </c>
      <c r="C7388" s="271" t="s">
        <v>12492</v>
      </c>
      <c r="D7388" s="272" t="s">
        <v>7958</v>
      </c>
      <c r="F7388" s="266"/>
      <c r="G7388" s="273">
        <v>1355</v>
      </c>
      <c r="H7388" s="270" t="s">
        <v>27922</v>
      </c>
      <c r="I7388" s="271" t="s">
        <v>12492</v>
      </c>
      <c r="J7388" s="272" t="s">
        <v>7958</v>
      </c>
      <c r="K7388" s="272" t="s">
        <v>7958</v>
      </c>
    </row>
    <row r="7389" spans="1:11" ht="12.75" x14ac:dyDescent="0.2">
      <c r="A7389" s="269">
        <v>1358</v>
      </c>
      <c r="B7389" s="270" t="s">
        <v>27923</v>
      </c>
      <c r="C7389" s="271" t="s">
        <v>12492</v>
      </c>
      <c r="D7389" s="272" t="s">
        <v>14268</v>
      </c>
      <c r="F7389" s="266"/>
      <c r="G7389" s="273">
        <v>1358</v>
      </c>
      <c r="H7389" s="270" t="s">
        <v>27923</v>
      </c>
      <c r="I7389" s="271" t="s">
        <v>12492</v>
      </c>
      <c r="J7389" s="272" t="s">
        <v>14268</v>
      </c>
      <c r="K7389" s="272" t="s">
        <v>14268</v>
      </c>
    </row>
    <row r="7390" spans="1:11" ht="12.75" x14ac:dyDescent="0.2">
      <c r="A7390" s="269">
        <v>1359</v>
      </c>
      <c r="B7390" s="270" t="s">
        <v>27924</v>
      </c>
      <c r="C7390" s="271" t="s">
        <v>12490</v>
      </c>
      <c r="D7390" s="272" t="s">
        <v>25263</v>
      </c>
      <c r="F7390" s="266"/>
      <c r="G7390" s="273">
        <v>1359</v>
      </c>
      <c r="H7390" s="270" t="s">
        <v>27924</v>
      </c>
      <c r="I7390" s="271" t="s">
        <v>12490</v>
      </c>
      <c r="J7390" s="272" t="s">
        <v>25263</v>
      </c>
      <c r="K7390" s="272" t="s">
        <v>25263</v>
      </c>
    </row>
    <row r="7391" spans="1:11" ht="12.75" x14ac:dyDescent="0.2">
      <c r="A7391" s="269">
        <v>1351</v>
      </c>
      <c r="B7391" s="270" t="s">
        <v>27925</v>
      </c>
      <c r="C7391" s="271" t="s">
        <v>12490</v>
      </c>
      <c r="D7391" s="272" t="s">
        <v>24836</v>
      </c>
      <c r="F7391" s="266"/>
      <c r="G7391" s="273">
        <v>1351</v>
      </c>
      <c r="H7391" s="270" t="s">
        <v>27925</v>
      </c>
      <c r="I7391" s="271" t="s">
        <v>12490</v>
      </c>
      <c r="J7391" s="272" t="s">
        <v>24836</v>
      </c>
      <c r="K7391" s="272" t="s">
        <v>24836</v>
      </c>
    </row>
    <row r="7392" spans="1:11" ht="12.75" x14ac:dyDescent="0.2">
      <c r="A7392" s="269">
        <v>34659</v>
      </c>
      <c r="B7392" s="270" t="s">
        <v>27926</v>
      </c>
      <c r="C7392" s="271" t="s">
        <v>12492</v>
      </c>
      <c r="D7392" s="272" t="s">
        <v>13928</v>
      </c>
      <c r="F7392" s="266"/>
      <c r="G7392" s="273">
        <v>34659</v>
      </c>
      <c r="H7392" s="270" t="s">
        <v>27926</v>
      </c>
      <c r="I7392" s="271" t="s">
        <v>12492</v>
      </c>
      <c r="J7392" s="272" t="s">
        <v>13928</v>
      </c>
      <c r="K7392" s="272" t="s">
        <v>13928</v>
      </c>
    </row>
    <row r="7393" spans="1:11" ht="12.75" x14ac:dyDescent="0.2">
      <c r="A7393" s="269">
        <v>34514</v>
      </c>
      <c r="B7393" s="270" t="s">
        <v>27927</v>
      </c>
      <c r="C7393" s="271" t="s">
        <v>12492</v>
      </c>
      <c r="D7393" s="272" t="s">
        <v>18833</v>
      </c>
      <c r="F7393" s="266"/>
      <c r="G7393" s="273">
        <v>34514</v>
      </c>
      <c r="H7393" s="270" t="s">
        <v>27927</v>
      </c>
      <c r="I7393" s="271" t="s">
        <v>12492</v>
      </c>
      <c r="J7393" s="272" t="s">
        <v>18833</v>
      </c>
      <c r="K7393" s="272" t="s">
        <v>18833</v>
      </c>
    </row>
    <row r="7394" spans="1:11" ht="12.75" x14ac:dyDescent="0.2">
      <c r="A7394" s="269">
        <v>34660</v>
      </c>
      <c r="B7394" s="270" t="s">
        <v>27928</v>
      </c>
      <c r="C7394" s="271" t="s">
        <v>12492</v>
      </c>
      <c r="D7394" s="272" t="s">
        <v>27929</v>
      </c>
      <c r="F7394" s="266"/>
      <c r="G7394" s="273">
        <v>34660</v>
      </c>
      <c r="H7394" s="270" t="s">
        <v>27928</v>
      </c>
      <c r="I7394" s="271" t="s">
        <v>12492</v>
      </c>
      <c r="J7394" s="272" t="s">
        <v>27929</v>
      </c>
      <c r="K7394" s="272" t="s">
        <v>27929</v>
      </c>
    </row>
    <row r="7395" spans="1:11" ht="12.75" x14ac:dyDescent="0.2">
      <c r="A7395" s="269">
        <v>34661</v>
      </c>
      <c r="B7395" s="270" t="s">
        <v>27930</v>
      </c>
      <c r="C7395" s="271" t="s">
        <v>12492</v>
      </c>
      <c r="D7395" s="272" t="s">
        <v>19394</v>
      </c>
      <c r="F7395" s="266"/>
      <c r="G7395" s="273">
        <v>34661</v>
      </c>
      <c r="H7395" s="270" t="s">
        <v>27930</v>
      </c>
      <c r="I7395" s="271" t="s">
        <v>12492</v>
      </c>
      <c r="J7395" s="272" t="s">
        <v>19394</v>
      </c>
      <c r="K7395" s="272" t="s">
        <v>19394</v>
      </c>
    </row>
    <row r="7396" spans="1:11" ht="12.75" x14ac:dyDescent="0.2">
      <c r="A7396" s="269">
        <v>34667</v>
      </c>
      <c r="B7396" s="270" t="s">
        <v>27931</v>
      </c>
      <c r="C7396" s="271" t="s">
        <v>12492</v>
      </c>
      <c r="D7396" s="272" t="s">
        <v>4231</v>
      </c>
      <c r="F7396" s="266"/>
      <c r="G7396" s="273">
        <v>34667</v>
      </c>
      <c r="H7396" s="270" t="s">
        <v>27931</v>
      </c>
      <c r="I7396" s="271" t="s">
        <v>12492</v>
      </c>
      <c r="J7396" s="272" t="s">
        <v>4231</v>
      </c>
      <c r="K7396" s="272" t="s">
        <v>4231</v>
      </c>
    </row>
    <row r="7397" spans="1:11" ht="12.75" x14ac:dyDescent="0.2">
      <c r="A7397" s="269">
        <v>34668</v>
      </c>
      <c r="B7397" s="270" t="s">
        <v>27932</v>
      </c>
      <c r="C7397" s="271" t="s">
        <v>12492</v>
      </c>
      <c r="D7397" s="272" t="s">
        <v>12830</v>
      </c>
      <c r="F7397" s="266"/>
      <c r="G7397" s="273">
        <v>34668</v>
      </c>
      <c r="H7397" s="270" t="s">
        <v>27932</v>
      </c>
      <c r="I7397" s="271" t="s">
        <v>12492</v>
      </c>
      <c r="J7397" s="272" t="s">
        <v>12830</v>
      </c>
      <c r="K7397" s="272" t="s">
        <v>12830</v>
      </c>
    </row>
    <row r="7398" spans="1:11" ht="12.75" x14ac:dyDescent="0.2">
      <c r="A7398" s="269">
        <v>34741</v>
      </c>
      <c r="B7398" s="270" t="s">
        <v>27933</v>
      </c>
      <c r="C7398" s="271" t="s">
        <v>12492</v>
      </c>
      <c r="D7398" s="272" t="s">
        <v>6509</v>
      </c>
      <c r="F7398" s="266"/>
      <c r="G7398" s="273">
        <v>34741</v>
      </c>
      <c r="H7398" s="270" t="s">
        <v>27933</v>
      </c>
      <c r="I7398" s="271" t="s">
        <v>12492</v>
      </c>
      <c r="J7398" s="272" t="s">
        <v>6509</v>
      </c>
      <c r="K7398" s="272" t="s">
        <v>6509</v>
      </c>
    </row>
    <row r="7399" spans="1:11" ht="12.75" x14ac:dyDescent="0.2">
      <c r="A7399" s="269">
        <v>34664</v>
      </c>
      <c r="B7399" s="270" t="s">
        <v>27934</v>
      </c>
      <c r="C7399" s="271" t="s">
        <v>12492</v>
      </c>
      <c r="D7399" s="272" t="s">
        <v>8466</v>
      </c>
      <c r="F7399" s="266"/>
      <c r="G7399" s="273">
        <v>34664</v>
      </c>
      <c r="H7399" s="270" t="s">
        <v>27934</v>
      </c>
      <c r="I7399" s="271" t="s">
        <v>12492</v>
      </c>
      <c r="J7399" s="272" t="s">
        <v>8466</v>
      </c>
      <c r="K7399" s="272" t="s">
        <v>8466</v>
      </c>
    </row>
    <row r="7400" spans="1:11" ht="12.75" x14ac:dyDescent="0.2">
      <c r="A7400" s="269">
        <v>34665</v>
      </c>
      <c r="B7400" s="270" t="s">
        <v>27935</v>
      </c>
      <c r="C7400" s="271" t="s">
        <v>12492</v>
      </c>
      <c r="D7400" s="272" t="s">
        <v>13629</v>
      </c>
      <c r="F7400" s="266"/>
      <c r="G7400" s="273">
        <v>34665</v>
      </c>
      <c r="H7400" s="270" t="s">
        <v>27935</v>
      </c>
      <c r="I7400" s="271" t="s">
        <v>12492</v>
      </c>
      <c r="J7400" s="272" t="s">
        <v>13629</v>
      </c>
      <c r="K7400" s="272" t="s">
        <v>13629</v>
      </c>
    </row>
    <row r="7401" spans="1:11" ht="12.75" x14ac:dyDescent="0.2">
      <c r="A7401" s="269">
        <v>34666</v>
      </c>
      <c r="B7401" s="270" t="s">
        <v>27936</v>
      </c>
      <c r="C7401" s="271" t="s">
        <v>12492</v>
      </c>
      <c r="D7401" s="272" t="s">
        <v>20909</v>
      </c>
      <c r="F7401" s="266"/>
      <c r="G7401" s="273">
        <v>34666</v>
      </c>
      <c r="H7401" s="270" t="s">
        <v>27936</v>
      </c>
      <c r="I7401" s="271" t="s">
        <v>12492</v>
      </c>
      <c r="J7401" s="272" t="s">
        <v>20909</v>
      </c>
      <c r="K7401" s="272" t="s">
        <v>20909</v>
      </c>
    </row>
    <row r="7402" spans="1:11" ht="12.75" x14ac:dyDescent="0.2">
      <c r="A7402" s="269">
        <v>34669</v>
      </c>
      <c r="B7402" s="270" t="s">
        <v>27937</v>
      </c>
      <c r="C7402" s="271" t="s">
        <v>12492</v>
      </c>
      <c r="D7402" s="272" t="s">
        <v>14000</v>
      </c>
      <c r="F7402" s="266"/>
      <c r="G7402" s="273">
        <v>34669</v>
      </c>
      <c r="H7402" s="270" t="s">
        <v>27937</v>
      </c>
      <c r="I7402" s="271" t="s">
        <v>12492</v>
      </c>
      <c r="J7402" s="272" t="s">
        <v>14000</v>
      </c>
      <c r="K7402" s="272" t="s">
        <v>14000</v>
      </c>
    </row>
    <row r="7403" spans="1:11" ht="12.75" x14ac:dyDescent="0.2">
      <c r="A7403" s="269">
        <v>34670</v>
      </c>
      <c r="B7403" s="270" t="s">
        <v>27938</v>
      </c>
      <c r="C7403" s="271" t="s">
        <v>12492</v>
      </c>
      <c r="D7403" s="272" t="s">
        <v>27939</v>
      </c>
      <c r="F7403" s="266"/>
      <c r="G7403" s="273">
        <v>34670</v>
      </c>
      <c r="H7403" s="270" t="s">
        <v>27938</v>
      </c>
      <c r="I7403" s="271" t="s">
        <v>12492</v>
      </c>
      <c r="J7403" s="272" t="s">
        <v>27939</v>
      </c>
      <c r="K7403" s="272" t="s">
        <v>27939</v>
      </c>
    </row>
    <row r="7404" spans="1:11" ht="12.75" x14ac:dyDescent="0.2">
      <c r="A7404" s="269">
        <v>34671</v>
      </c>
      <c r="B7404" s="270" t="s">
        <v>27940</v>
      </c>
      <c r="C7404" s="271" t="s">
        <v>12492</v>
      </c>
      <c r="D7404" s="272" t="s">
        <v>27941</v>
      </c>
      <c r="F7404" s="266"/>
      <c r="G7404" s="273">
        <v>34671</v>
      </c>
      <c r="H7404" s="270" t="s">
        <v>27940</v>
      </c>
      <c r="I7404" s="271" t="s">
        <v>12492</v>
      </c>
      <c r="J7404" s="272" t="s">
        <v>27941</v>
      </c>
      <c r="K7404" s="272" t="s">
        <v>27941</v>
      </c>
    </row>
    <row r="7405" spans="1:11" ht="12.75" x14ac:dyDescent="0.2">
      <c r="A7405" s="269">
        <v>34672</v>
      </c>
      <c r="B7405" s="270" t="s">
        <v>27942</v>
      </c>
      <c r="C7405" s="271" t="s">
        <v>12492</v>
      </c>
      <c r="D7405" s="272" t="s">
        <v>13368</v>
      </c>
      <c r="F7405" s="266"/>
      <c r="G7405" s="273">
        <v>34672</v>
      </c>
      <c r="H7405" s="270" t="s">
        <v>27942</v>
      </c>
      <c r="I7405" s="271" t="s">
        <v>12492</v>
      </c>
      <c r="J7405" s="272" t="s">
        <v>13368</v>
      </c>
      <c r="K7405" s="272" t="s">
        <v>13368</v>
      </c>
    </row>
    <row r="7406" spans="1:11" ht="12.75" x14ac:dyDescent="0.2">
      <c r="A7406" s="269">
        <v>34673</v>
      </c>
      <c r="B7406" s="270" t="s">
        <v>27943</v>
      </c>
      <c r="C7406" s="271" t="s">
        <v>12492</v>
      </c>
      <c r="D7406" s="272" t="s">
        <v>10876</v>
      </c>
      <c r="F7406" s="266"/>
      <c r="G7406" s="273">
        <v>34673</v>
      </c>
      <c r="H7406" s="270" t="s">
        <v>27943</v>
      </c>
      <c r="I7406" s="271" t="s">
        <v>12492</v>
      </c>
      <c r="J7406" s="272" t="s">
        <v>10876</v>
      </c>
      <c r="K7406" s="272" t="s">
        <v>10876</v>
      </c>
    </row>
    <row r="7407" spans="1:11" ht="12.75" x14ac:dyDescent="0.2">
      <c r="A7407" s="269">
        <v>34674</v>
      </c>
      <c r="B7407" s="270" t="s">
        <v>27944</v>
      </c>
      <c r="C7407" s="271" t="s">
        <v>12492</v>
      </c>
      <c r="D7407" s="272" t="s">
        <v>22005</v>
      </c>
      <c r="F7407" s="266"/>
      <c r="G7407" s="273">
        <v>34674</v>
      </c>
      <c r="H7407" s="270" t="s">
        <v>27944</v>
      </c>
      <c r="I7407" s="271" t="s">
        <v>12492</v>
      </c>
      <c r="J7407" s="272" t="s">
        <v>22005</v>
      </c>
      <c r="K7407" s="272" t="s">
        <v>22005</v>
      </c>
    </row>
    <row r="7408" spans="1:11" ht="12.75" x14ac:dyDescent="0.2">
      <c r="A7408" s="269">
        <v>34675</v>
      </c>
      <c r="B7408" s="270" t="s">
        <v>27945</v>
      </c>
      <c r="C7408" s="271" t="s">
        <v>12492</v>
      </c>
      <c r="D7408" s="272" t="s">
        <v>18715</v>
      </c>
      <c r="F7408" s="266"/>
      <c r="G7408" s="273">
        <v>34675</v>
      </c>
      <c r="H7408" s="270" t="s">
        <v>27945</v>
      </c>
      <c r="I7408" s="271" t="s">
        <v>12492</v>
      </c>
      <c r="J7408" s="272" t="s">
        <v>18715</v>
      </c>
      <c r="K7408" s="272" t="s">
        <v>18715</v>
      </c>
    </row>
    <row r="7409" spans="1:11" ht="12.75" x14ac:dyDescent="0.2">
      <c r="A7409" s="269">
        <v>34676</v>
      </c>
      <c r="B7409" s="270" t="s">
        <v>27946</v>
      </c>
      <c r="C7409" s="271" t="s">
        <v>12492</v>
      </c>
      <c r="D7409" s="272" t="s">
        <v>8554</v>
      </c>
      <c r="F7409" s="266"/>
      <c r="G7409" s="273">
        <v>34676</v>
      </c>
      <c r="H7409" s="270" t="s">
        <v>27946</v>
      </c>
      <c r="I7409" s="271" t="s">
        <v>12492</v>
      </c>
      <c r="J7409" s="272" t="s">
        <v>8554</v>
      </c>
      <c r="K7409" s="272" t="s">
        <v>8554</v>
      </c>
    </row>
    <row r="7410" spans="1:11" ht="12.75" x14ac:dyDescent="0.2">
      <c r="A7410" s="269">
        <v>34677</v>
      </c>
      <c r="B7410" s="270" t="s">
        <v>27947</v>
      </c>
      <c r="C7410" s="271" t="s">
        <v>12492</v>
      </c>
      <c r="D7410" s="272" t="s">
        <v>26222</v>
      </c>
      <c r="F7410" s="266"/>
      <c r="G7410" s="273">
        <v>34677</v>
      </c>
      <c r="H7410" s="270" t="s">
        <v>27947</v>
      </c>
      <c r="I7410" s="271" t="s">
        <v>12492</v>
      </c>
      <c r="J7410" s="272" t="s">
        <v>26222</v>
      </c>
      <c r="K7410" s="272" t="s">
        <v>26222</v>
      </c>
    </row>
    <row r="7411" spans="1:11" ht="25.5" x14ac:dyDescent="0.2">
      <c r="A7411" s="269">
        <v>40623</v>
      </c>
      <c r="B7411" s="270" t="s">
        <v>27948</v>
      </c>
      <c r="C7411" s="271" t="s">
        <v>12603</v>
      </c>
      <c r="D7411" s="272" t="s">
        <v>14918</v>
      </c>
      <c r="F7411" s="266"/>
      <c r="G7411" s="273">
        <v>40623</v>
      </c>
      <c r="H7411" s="270" t="s">
        <v>27948</v>
      </c>
      <c r="I7411" s="271" t="s">
        <v>12603</v>
      </c>
      <c r="J7411" s="272" t="s">
        <v>14918</v>
      </c>
      <c r="K7411" s="272" t="s">
        <v>14918</v>
      </c>
    </row>
    <row r="7412" spans="1:11" ht="12.75" x14ac:dyDescent="0.2">
      <c r="A7412" s="269">
        <v>11584</v>
      </c>
      <c r="B7412" s="270" t="s">
        <v>27949</v>
      </c>
      <c r="C7412" s="271" t="s">
        <v>12490</v>
      </c>
      <c r="D7412" s="272" t="s">
        <v>23261</v>
      </c>
      <c r="F7412" s="266"/>
      <c r="G7412" s="273">
        <v>11584</v>
      </c>
      <c r="H7412" s="270" t="s">
        <v>27949</v>
      </c>
      <c r="I7412" s="271" t="s">
        <v>12490</v>
      </c>
      <c r="J7412" s="272" t="s">
        <v>23261</v>
      </c>
      <c r="K7412" s="272" t="s">
        <v>23261</v>
      </c>
    </row>
    <row r="7413" spans="1:11" ht="12.75" x14ac:dyDescent="0.2">
      <c r="A7413" s="269">
        <v>11112</v>
      </c>
      <c r="B7413" s="270" t="s">
        <v>27950</v>
      </c>
      <c r="C7413" s="271" t="s">
        <v>12505</v>
      </c>
      <c r="D7413" s="272" t="s">
        <v>6444</v>
      </c>
      <c r="F7413" s="266"/>
      <c r="G7413" s="273">
        <v>11112</v>
      </c>
      <c r="H7413" s="270" t="s">
        <v>27950</v>
      </c>
      <c r="I7413" s="271" t="s">
        <v>12505</v>
      </c>
      <c r="J7413" s="272" t="s">
        <v>6444</v>
      </c>
      <c r="K7413" s="272" t="s">
        <v>6444</v>
      </c>
    </row>
    <row r="7414" spans="1:11" ht="12.75" x14ac:dyDescent="0.2">
      <c r="A7414" s="269">
        <v>11115</v>
      </c>
      <c r="B7414" s="270" t="s">
        <v>27951</v>
      </c>
      <c r="C7414" s="271" t="s">
        <v>12503</v>
      </c>
      <c r="D7414" s="272" t="s">
        <v>16335</v>
      </c>
      <c r="F7414" s="266"/>
      <c r="G7414" s="273">
        <v>11115</v>
      </c>
      <c r="H7414" s="270" t="s">
        <v>27951</v>
      </c>
      <c r="I7414" s="271" t="s">
        <v>12503</v>
      </c>
      <c r="J7414" s="272" t="s">
        <v>16335</v>
      </c>
      <c r="K7414" s="272" t="s">
        <v>16335</v>
      </c>
    </row>
    <row r="7415" spans="1:11" ht="12.75" x14ac:dyDescent="0.2">
      <c r="A7415" s="269">
        <v>11113</v>
      </c>
      <c r="B7415" s="270" t="s">
        <v>27952</v>
      </c>
      <c r="C7415" s="271" t="s">
        <v>12505</v>
      </c>
      <c r="D7415" s="272" t="s">
        <v>6444</v>
      </c>
      <c r="F7415" s="266"/>
      <c r="G7415" s="273">
        <v>11113</v>
      </c>
      <c r="H7415" s="270" t="s">
        <v>27952</v>
      </c>
      <c r="I7415" s="271" t="s">
        <v>12505</v>
      </c>
      <c r="J7415" s="272" t="s">
        <v>6444</v>
      </c>
      <c r="K7415" s="272" t="s">
        <v>6444</v>
      </c>
    </row>
    <row r="7416" spans="1:11" ht="12.75" x14ac:dyDescent="0.2">
      <c r="A7416" s="269">
        <v>11114</v>
      </c>
      <c r="B7416" s="270" t="s">
        <v>27953</v>
      </c>
      <c r="C7416" s="271" t="s">
        <v>12503</v>
      </c>
      <c r="D7416" s="272" t="s">
        <v>12732</v>
      </c>
      <c r="F7416" s="266"/>
      <c r="G7416" s="273">
        <v>11114</v>
      </c>
      <c r="H7416" s="270" t="s">
        <v>27953</v>
      </c>
      <c r="I7416" s="271" t="s">
        <v>12503</v>
      </c>
      <c r="J7416" s="272" t="s">
        <v>12732</v>
      </c>
      <c r="K7416" s="272" t="s">
        <v>12732</v>
      </c>
    </row>
    <row r="7417" spans="1:11" ht="25.5" x14ac:dyDescent="0.2">
      <c r="A7417" s="269">
        <v>12083</v>
      </c>
      <c r="B7417" s="270" t="s">
        <v>27954</v>
      </c>
      <c r="C7417" s="271" t="s">
        <v>12490</v>
      </c>
      <c r="D7417" s="272" t="s">
        <v>12842</v>
      </c>
      <c r="F7417" s="266"/>
      <c r="G7417" s="273">
        <v>12083</v>
      </c>
      <c r="H7417" s="270" t="s">
        <v>27954</v>
      </c>
      <c r="I7417" s="271" t="s">
        <v>12490</v>
      </c>
      <c r="J7417" s="272" t="s">
        <v>12842</v>
      </c>
      <c r="K7417" s="272" t="s">
        <v>12842</v>
      </c>
    </row>
    <row r="7418" spans="1:11" ht="25.5" x14ac:dyDescent="0.2">
      <c r="A7418" s="269">
        <v>12081</v>
      </c>
      <c r="B7418" s="270" t="s">
        <v>27955</v>
      </c>
      <c r="C7418" s="271" t="s">
        <v>12490</v>
      </c>
      <c r="D7418" s="272" t="s">
        <v>12843</v>
      </c>
      <c r="F7418" s="266"/>
      <c r="G7418" s="273">
        <v>12081</v>
      </c>
      <c r="H7418" s="270" t="s">
        <v>27955</v>
      </c>
      <c r="I7418" s="271" t="s">
        <v>12490</v>
      </c>
      <c r="J7418" s="272" t="s">
        <v>12843</v>
      </c>
      <c r="K7418" s="272" t="s">
        <v>12843</v>
      </c>
    </row>
    <row r="7419" spans="1:11" ht="25.5" x14ac:dyDescent="0.2">
      <c r="A7419" s="269">
        <v>12082</v>
      </c>
      <c r="B7419" s="270" t="s">
        <v>27956</v>
      </c>
      <c r="C7419" s="271" t="s">
        <v>12490</v>
      </c>
      <c r="D7419" s="272" t="s">
        <v>12844</v>
      </c>
      <c r="F7419" s="266"/>
      <c r="G7419" s="273">
        <v>12082</v>
      </c>
      <c r="H7419" s="270" t="s">
        <v>27956</v>
      </c>
      <c r="I7419" s="271" t="s">
        <v>12490</v>
      </c>
      <c r="J7419" s="272" t="s">
        <v>12844</v>
      </c>
      <c r="K7419" s="272" t="s">
        <v>12844</v>
      </c>
    </row>
    <row r="7420" spans="1:11" ht="25.5" x14ac:dyDescent="0.2">
      <c r="A7420" s="269">
        <v>13354</v>
      </c>
      <c r="B7420" s="270" t="s">
        <v>27957</v>
      </c>
      <c r="C7420" s="271" t="s">
        <v>12490</v>
      </c>
      <c r="D7420" s="272" t="s">
        <v>12845</v>
      </c>
      <c r="F7420" s="266"/>
      <c r="G7420" s="273">
        <v>13354</v>
      </c>
      <c r="H7420" s="270" t="s">
        <v>27957</v>
      </c>
      <c r="I7420" s="271" t="s">
        <v>12490</v>
      </c>
      <c r="J7420" s="272" t="s">
        <v>12845</v>
      </c>
      <c r="K7420" s="272" t="s">
        <v>12845</v>
      </c>
    </row>
    <row r="7421" spans="1:11" ht="25.5" x14ac:dyDescent="0.2">
      <c r="A7421" s="269">
        <v>14057</v>
      </c>
      <c r="B7421" s="270" t="s">
        <v>27958</v>
      </c>
      <c r="C7421" s="271" t="s">
        <v>12490</v>
      </c>
      <c r="D7421" s="272" t="s">
        <v>12846</v>
      </c>
      <c r="F7421" s="266"/>
      <c r="G7421" s="273">
        <v>14057</v>
      </c>
      <c r="H7421" s="270" t="s">
        <v>27958</v>
      </c>
      <c r="I7421" s="271" t="s">
        <v>12490</v>
      </c>
      <c r="J7421" s="272" t="s">
        <v>12846</v>
      </c>
      <c r="K7421" s="272" t="s">
        <v>12846</v>
      </c>
    </row>
    <row r="7422" spans="1:11" ht="25.5" x14ac:dyDescent="0.2">
      <c r="A7422" s="269">
        <v>14058</v>
      </c>
      <c r="B7422" s="270" t="s">
        <v>27959</v>
      </c>
      <c r="C7422" s="271" t="s">
        <v>12490</v>
      </c>
      <c r="D7422" s="272" t="s">
        <v>12847</v>
      </c>
      <c r="F7422" s="266"/>
      <c r="G7422" s="273">
        <v>14058</v>
      </c>
      <c r="H7422" s="270" t="s">
        <v>27959</v>
      </c>
      <c r="I7422" s="271" t="s">
        <v>12490</v>
      </c>
      <c r="J7422" s="272" t="s">
        <v>12847</v>
      </c>
      <c r="K7422" s="272" t="s">
        <v>12847</v>
      </c>
    </row>
    <row r="7423" spans="1:11" ht="25.5" x14ac:dyDescent="0.2">
      <c r="A7423" s="269">
        <v>20971</v>
      </c>
      <c r="B7423" s="270" t="s">
        <v>27960</v>
      </c>
      <c r="C7423" s="271" t="s">
        <v>12490</v>
      </c>
      <c r="D7423" s="272" t="s">
        <v>7182</v>
      </c>
      <c r="F7423" s="266"/>
      <c r="G7423" s="273">
        <v>20971</v>
      </c>
      <c r="H7423" s="270" t="s">
        <v>27960</v>
      </c>
      <c r="I7423" s="271" t="s">
        <v>12490</v>
      </c>
      <c r="J7423" s="272" t="s">
        <v>7182</v>
      </c>
      <c r="K7423" s="272" t="s">
        <v>7182</v>
      </c>
    </row>
    <row r="7424" spans="1:11" ht="38.25" x14ac:dyDescent="0.2">
      <c r="A7424" s="269">
        <v>5047</v>
      </c>
      <c r="B7424" s="270" t="s">
        <v>27961</v>
      </c>
      <c r="C7424" s="271" t="s">
        <v>12490</v>
      </c>
      <c r="D7424" s="272" t="s">
        <v>12848</v>
      </c>
      <c r="F7424" s="266"/>
      <c r="G7424" s="273">
        <v>5047</v>
      </c>
      <c r="H7424" s="270" t="s">
        <v>27961</v>
      </c>
      <c r="I7424" s="271" t="s">
        <v>12490</v>
      </c>
      <c r="J7424" s="272" t="s">
        <v>12848</v>
      </c>
      <c r="K7424" s="272" t="s">
        <v>12848</v>
      </c>
    </row>
    <row r="7425" spans="1:11" ht="25.5" x14ac:dyDescent="0.2">
      <c r="A7425" s="269">
        <v>13369</v>
      </c>
      <c r="B7425" s="270" t="s">
        <v>27962</v>
      </c>
      <c r="C7425" s="271" t="s">
        <v>12490</v>
      </c>
      <c r="D7425" s="272" t="s">
        <v>12849</v>
      </c>
      <c r="F7425" s="266"/>
      <c r="G7425" s="273">
        <v>13369</v>
      </c>
      <c r="H7425" s="270" t="s">
        <v>27962</v>
      </c>
      <c r="I7425" s="271" t="s">
        <v>12490</v>
      </c>
      <c r="J7425" s="272" t="s">
        <v>12849</v>
      </c>
      <c r="K7425" s="272" t="s">
        <v>12849</v>
      </c>
    </row>
    <row r="7426" spans="1:11" ht="25.5" x14ac:dyDescent="0.2">
      <c r="A7426" s="269">
        <v>13370</v>
      </c>
      <c r="B7426" s="270" t="s">
        <v>27963</v>
      </c>
      <c r="C7426" s="271" t="s">
        <v>12490</v>
      </c>
      <c r="D7426" s="272" t="s">
        <v>12850</v>
      </c>
      <c r="F7426" s="266"/>
      <c r="G7426" s="273">
        <v>13370</v>
      </c>
      <c r="H7426" s="270" t="s">
        <v>27963</v>
      </c>
      <c r="I7426" s="271" t="s">
        <v>12490</v>
      </c>
      <c r="J7426" s="272" t="s">
        <v>12850</v>
      </c>
      <c r="K7426" s="272" t="s">
        <v>12850</v>
      </c>
    </row>
    <row r="7427" spans="1:11" ht="12.75" x14ac:dyDescent="0.2">
      <c r="A7427" s="269">
        <v>13279</v>
      </c>
      <c r="B7427" s="270" t="s">
        <v>27964</v>
      </c>
      <c r="C7427" s="271" t="s">
        <v>12505</v>
      </c>
      <c r="D7427" s="272" t="s">
        <v>27965</v>
      </c>
      <c r="F7427" s="266"/>
      <c r="G7427" s="273">
        <v>13279</v>
      </c>
      <c r="H7427" s="270" t="s">
        <v>27964</v>
      </c>
      <c r="I7427" s="271" t="s">
        <v>12505</v>
      </c>
      <c r="J7427" s="272" t="s">
        <v>27965</v>
      </c>
      <c r="K7427" s="272" t="s">
        <v>27965</v>
      </c>
    </row>
    <row r="7428" spans="1:11" ht="12.75" x14ac:dyDescent="0.2">
      <c r="A7428" s="269">
        <v>11977</v>
      </c>
      <c r="B7428" s="270" t="s">
        <v>27966</v>
      </c>
      <c r="C7428" s="271" t="s">
        <v>12490</v>
      </c>
      <c r="D7428" s="272" t="s">
        <v>5556</v>
      </c>
      <c r="F7428" s="266"/>
      <c r="G7428" s="273">
        <v>11977</v>
      </c>
      <c r="H7428" s="270" t="s">
        <v>27966</v>
      </c>
      <c r="I7428" s="271" t="s">
        <v>12490</v>
      </c>
      <c r="J7428" s="272" t="s">
        <v>5556</v>
      </c>
      <c r="K7428" s="272" t="s">
        <v>5556</v>
      </c>
    </row>
    <row r="7429" spans="1:11" ht="12.75" x14ac:dyDescent="0.2">
      <c r="A7429" s="269">
        <v>11975</v>
      </c>
      <c r="B7429" s="270" t="s">
        <v>27967</v>
      </c>
      <c r="C7429" s="271" t="s">
        <v>12490</v>
      </c>
      <c r="D7429" s="272" t="s">
        <v>13290</v>
      </c>
      <c r="F7429" s="266"/>
      <c r="G7429" s="273">
        <v>11975</v>
      </c>
      <c r="H7429" s="270" t="s">
        <v>27967</v>
      </c>
      <c r="I7429" s="271" t="s">
        <v>12490</v>
      </c>
      <c r="J7429" s="272" t="s">
        <v>13290</v>
      </c>
      <c r="K7429" s="272" t="s">
        <v>13290</v>
      </c>
    </row>
    <row r="7430" spans="1:11" ht="12.75" x14ac:dyDescent="0.2">
      <c r="A7430" s="269">
        <v>39746</v>
      </c>
      <c r="B7430" s="270" t="s">
        <v>27968</v>
      </c>
      <c r="C7430" s="271" t="s">
        <v>12490</v>
      </c>
      <c r="D7430" s="272" t="s">
        <v>27969</v>
      </c>
      <c r="F7430" s="266"/>
      <c r="G7430" s="273">
        <v>39746</v>
      </c>
      <c r="H7430" s="270" t="s">
        <v>27968</v>
      </c>
      <c r="I7430" s="271" t="s">
        <v>12490</v>
      </c>
      <c r="J7430" s="272" t="s">
        <v>27969</v>
      </c>
      <c r="K7430" s="272" t="s">
        <v>27969</v>
      </c>
    </row>
    <row r="7431" spans="1:11" ht="12.75" x14ac:dyDescent="0.2">
      <c r="A7431" s="269">
        <v>11976</v>
      </c>
      <c r="B7431" s="270" t="s">
        <v>27970</v>
      </c>
      <c r="C7431" s="271" t="s">
        <v>12490</v>
      </c>
      <c r="D7431" s="272" t="s">
        <v>4516</v>
      </c>
      <c r="F7431" s="266"/>
      <c r="G7431" s="273">
        <v>11976</v>
      </c>
      <c r="H7431" s="270" t="s">
        <v>27970</v>
      </c>
      <c r="I7431" s="271" t="s">
        <v>12490</v>
      </c>
      <c r="J7431" s="272" t="s">
        <v>4516</v>
      </c>
      <c r="K7431" s="272" t="s">
        <v>4516</v>
      </c>
    </row>
    <row r="7432" spans="1:11" ht="12.75" x14ac:dyDescent="0.2">
      <c r="A7432" s="269">
        <v>1368</v>
      </c>
      <c r="B7432" s="270" t="s">
        <v>27971</v>
      </c>
      <c r="C7432" s="271" t="s">
        <v>12490</v>
      </c>
      <c r="D7432" s="272" t="s">
        <v>14625</v>
      </c>
      <c r="F7432" s="266"/>
      <c r="G7432" s="273">
        <v>1368</v>
      </c>
      <c r="H7432" s="270" t="s">
        <v>27971</v>
      </c>
      <c r="I7432" s="271" t="s">
        <v>12490</v>
      </c>
      <c r="J7432" s="272" t="s">
        <v>14625</v>
      </c>
      <c r="K7432" s="272" t="s">
        <v>14625</v>
      </c>
    </row>
    <row r="7433" spans="1:11" ht="12.75" x14ac:dyDescent="0.2">
      <c r="A7433" s="269">
        <v>1367</v>
      </c>
      <c r="B7433" s="270" t="s">
        <v>27972</v>
      </c>
      <c r="C7433" s="271" t="s">
        <v>12490</v>
      </c>
      <c r="D7433" s="272" t="s">
        <v>27973</v>
      </c>
      <c r="F7433" s="266"/>
      <c r="G7433" s="273">
        <v>1367</v>
      </c>
      <c r="H7433" s="270" t="s">
        <v>27972</v>
      </c>
      <c r="I7433" s="271" t="s">
        <v>12490</v>
      </c>
      <c r="J7433" s="272" t="s">
        <v>27973</v>
      </c>
      <c r="K7433" s="272" t="s">
        <v>27973</v>
      </c>
    </row>
    <row r="7434" spans="1:11" ht="12.75" x14ac:dyDescent="0.2">
      <c r="A7434" s="269">
        <v>7608</v>
      </c>
      <c r="B7434" s="270" t="s">
        <v>27974</v>
      </c>
      <c r="C7434" s="271" t="s">
        <v>12490</v>
      </c>
      <c r="D7434" s="272" t="s">
        <v>7165</v>
      </c>
      <c r="F7434" s="266"/>
      <c r="G7434" s="273">
        <v>7608</v>
      </c>
      <c r="H7434" s="270" t="s">
        <v>27974</v>
      </c>
      <c r="I7434" s="271" t="s">
        <v>12490</v>
      </c>
      <c r="J7434" s="272" t="s">
        <v>7165</v>
      </c>
      <c r="K7434" s="272" t="s">
        <v>7165</v>
      </c>
    </row>
    <row r="7435" spans="1:11" ht="25.5" x14ac:dyDescent="0.2">
      <c r="A7435" s="269">
        <v>41900</v>
      </c>
      <c r="B7435" s="270" t="s">
        <v>27975</v>
      </c>
      <c r="C7435" s="271" t="s">
        <v>12505</v>
      </c>
      <c r="D7435" s="272" t="s">
        <v>12965</v>
      </c>
      <c r="F7435" s="266"/>
      <c r="G7435" s="273">
        <v>41900</v>
      </c>
      <c r="H7435" s="270" t="s">
        <v>27975</v>
      </c>
      <c r="I7435" s="271" t="s">
        <v>12505</v>
      </c>
      <c r="J7435" s="272" t="s">
        <v>12965</v>
      </c>
      <c r="K7435" s="272" t="s">
        <v>12965</v>
      </c>
    </row>
    <row r="7436" spans="1:11" ht="25.5" x14ac:dyDescent="0.2">
      <c r="A7436" s="269">
        <v>41899</v>
      </c>
      <c r="B7436" s="270" t="s">
        <v>27976</v>
      </c>
      <c r="C7436" s="271" t="s">
        <v>12811</v>
      </c>
      <c r="D7436" s="272" t="s">
        <v>27977</v>
      </c>
      <c r="F7436" s="266"/>
      <c r="G7436" s="273">
        <v>41899</v>
      </c>
      <c r="H7436" s="270" t="s">
        <v>27976</v>
      </c>
      <c r="I7436" s="271" t="s">
        <v>12811</v>
      </c>
      <c r="J7436" s="272" t="s">
        <v>27977</v>
      </c>
      <c r="K7436" s="272" t="s">
        <v>27977</v>
      </c>
    </row>
    <row r="7437" spans="1:11" ht="12.75" x14ac:dyDescent="0.2">
      <c r="A7437" s="269">
        <v>1380</v>
      </c>
      <c r="B7437" s="270" t="s">
        <v>27978</v>
      </c>
      <c r="C7437" s="271" t="s">
        <v>12505</v>
      </c>
      <c r="D7437" s="272" t="s">
        <v>7622</v>
      </c>
      <c r="F7437" s="266"/>
      <c r="G7437" s="273">
        <v>1380</v>
      </c>
      <c r="H7437" s="270" t="s">
        <v>27978</v>
      </c>
      <c r="I7437" s="271" t="s">
        <v>12505</v>
      </c>
      <c r="J7437" s="272" t="s">
        <v>7622</v>
      </c>
      <c r="K7437" s="272" t="s">
        <v>7622</v>
      </c>
    </row>
    <row r="7438" spans="1:11" ht="12.75" x14ac:dyDescent="0.2">
      <c r="A7438" s="269">
        <v>1375</v>
      </c>
      <c r="B7438" s="270" t="s">
        <v>27979</v>
      </c>
      <c r="C7438" s="271" t="s">
        <v>12505</v>
      </c>
      <c r="D7438" s="272" t="s">
        <v>14836</v>
      </c>
      <c r="F7438" s="266"/>
      <c r="G7438" s="273">
        <v>1375</v>
      </c>
      <c r="H7438" s="270" t="s">
        <v>27979</v>
      </c>
      <c r="I7438" s="271" t="s">
        <v>12505</v>
      </c>
      <c r="J7438" s="272" t="s">
        <v>14836</v>
      </c>
      <c r="K7438" s="272" t="s">
        <v>14836</v>
      </c>
    </row>
    <row r="7439" spans="1:11" ht="12.75" x14ac:dyDescent="0.2">
      <c r="A7439" s="269">
        <v>1379</v>
      </c>
      <c r="B7439" s="270" t="s">
        <v>27980</v>
      </c>
      <c r="C7439" s="271" t="s">
        <v>12505</v>
      </c>
      <c r="D7439" s="272" t="s">
        <v>5199</v>
      </c>
      <c r="F7439" s="266"/>
      <c r="G7439" s="273">
        <v>1379</v>
      </c>
      <c r="H7439" s="270" t="s">
        <v>27980</v>
      </c>
      <c r="I7439" s="271" t="s">
        <v>12505</v>
      </c>
      <c r="J7439" s="272" t="s">
        <v>5199</v>
      </c>
      <c r="K7439" s="272" t="s">
        <v>5199</v>
      </c>
    </row>
    <row r="7440" spans="1:11" ht="12.75" x14ac:dyDescent="0.2">
      <c r="A7440" s="269">
        <v>10511</v>
      </c>
      <c r="B7440" s="270" t="s">
        <v>27981</v>
      </c>
      <c r="C7440" s="271" t="s">
        <v>12853</v>
      </c>
      <c r="D7440" s="272" t="s">
        <v>14837</v>
      </c>
      <c r="F7440" s="266"/>
      <c r="G7440" s="273">
        <v>10511</v>
      </c>
      <c r="H7440" s="270" t="s">
        <v>27981</v>
      </c>
      <c r="I7440" s="271" t="s">
        <v>12853</v>
      </c>
      <c r="J7440" s="272" t="s">
        <v>14837</v>
      </c>
      <c r="K7440" s="272" t="s">
        <v>14837</v>
      </c>
    </row>
    <row r="7441" spans="1:11" ht="12.75" x14ac:dyDescent="0.2">
      <c r="A7441" s="269">
        <v>13284</v>
      </c>
      <c r="B7441" s="270" t="s">
        <v>27982</v>
      </c>
      <c r="C7441" s="271" t="s">
        <v>12505</v>
      </c>
      <c r="D7441" s="272" t="s">
        <v>10839</v>
      </c>
      <c r="F7441" s="266"/>
      <c r="G7441" s="273">
        <v>13284</v>
      </c>
      <c r="H7441" s="270" t="s">
        <v>27982</v>
      </c>
      <c r="I7441" s="271" t="s">
        <v>12505</v>
      </c>
      <c r="J7441" s="272" t="s">
        <v>10839</v>
      </c>
      <c r="K7441" s="272" t="s">
        <v>10839</v>
      </c>
    </row>
    <row r="7442" spans="1:11" ht="12.75" x14ac:dyDescent="0.2">
      <c r="A7442" s="269">
        <v>25974</v>
      </c>
      <c r="B7442" s="270" t="s">
        <v>27983</v>
      </c>
      <c r="C7442" s="271" t="s">
        <v>12505</v>
      </c>
      <c r="D7442" s="272" t="s">
        <v>10779</v>
      </c>
      <c r="F7442" s="266"/>
      <c r="G7442" s="273">
        <v>25974</v>
      </c>
      <c r="H7442" s="270" t="s">
        <v>27983</v>
      </c>
      <c r="I7442" s="271" t="s">
        <v>12505</v>
      </c>
      <c r="J7442" s="272" t="s">
        <v>10779</v>
      </c>
      <c r="K7442" s="272" t="s">
        <v>10779</v>
      </c>
    </row>
    <row r="7443" spans="1:11" ht="12.75" x14ac:dyDescent="0.2">
      <c r="A7443" s="269">
        <v>1382</v>
      </c>
      <c r="B7443" s="270" t="s">
        <v>27984</v>
      </c>
      <c r="C7443" s="271" t="s">
        <v>12853</v>
      </c>
      <c r="D7443" s="272" t="s">
        <v>5771</v>
      </c>
      <c r="F7443" s="266"/>
      <c r="G7443" s="273">
        <v>1382</v>
      </c>
      <c r="H7443" s="270" t="s">
        <v>27984</v>
      </c>
      <c r="I7443" s="271" t="s">
        <v>12853</v>
      </c>
      <c r="J7443" s="272" t="s">
        <v>5771</v>
      </c>
      <c r="K7443" s="272" t="s">
        <v>5771</v>
      </c>
    </row>
    <row r="7444" spans="1:11" ht="12.75" x14ac:dyDescent="0.2">
      <c r="A7444" s="269">
        <v>34753</v>
      </c>
      <c r="B7444" s="270" t="s">
        <v>27985</v>
      </c>
      <c r="C7444" s="271" t="s">
        <v>12505</v>
      </c>
      <c r="D7444" s="272" t="s">
        <v>11732</v>
      </c>
      <c r="F7444" s="266"/>
      <c r="G7444" s="273">
        <v>34753</v>
      </c>
      <c r="H7444" s="270" t="s">
        <v>27985</v>
      </c>
      <c r="I7444" s="271" t="s">
        <v>12505</v>
      </c>
      <c r="J7444" s="272" t="s">
        <v>11732</v>
      </c>
      <c r="K7444" s="272" t="s">
        <v>11732</v>
      </c>
    </row>
    <row r="7445" spans="1:11" ht="25.5" x14ac:dyDescent="0.2">
      <c r="A7445" s="269">
        <v>420</v>
      </c>
      <c r="B7445" s="270" t="s">
        <v>27986</v>
      </c>
      <c r="C7445" s="271" t="s">
        <v>12490</v>
      </c>
      <c r="D7445" s="272" t="s">
        <v>9477</v>
      </c>
      <c r="F7445" s="266"/>
      <c r="G7445" s="273">
        <v>420</v>
      </c>
      <c r="H7445" s="270" t="s">
        <v>27986</v>
      </c>
      <c r="I7445" s="271" t="s">
        <v>12490</v>
      </c>
      <c r="J7445" s="272" t="s">
        <v>9477</v>
      </c>
      <c r="K7445" s="272" t="s">
        <v>9477</v>
      </c>
    </row>
    <row r="7446" spans="1:11" ht="25.5" x14ac:dyDescent="0.2">
      <c r="A7446" s="269">
        <v>12327</v>
      </c>
      <c r="B7446" s="270" t="s">
        <v>27987</v>
      </c>
      <c r="C7446" s="271" t="s">
        <v>12490</v>
      </c>
      <c r="D7446" s="272" t="s">
        <v>11346</v>
      </c>
      <c r="F7446" s="266"/>
      <c r="G7446" s="273">
        <v>12327</v>
      </c>
      <c r="H7446" s="270" t="s">
        <v>27987</v>
      </c>
      <c r="I7446" s="271" t="s">
        <v>12490</v>
      </c>
      <c r="J7446" s="272" t="s">
        <v>11346</v>
      </c>
      <c r="K7446" s="272" t="s">
        <v>11346</v>
      </c>
    </row>
    <row r="7447" spans="1:11" ht="25.5" x14ac:dyDescent="0.2">
      <c r="A7447" s="269">
        <v>36148</v>
      </c>
      <c r="B7447" s="270" t="s">
        <v>27988</v>
      </c>
      <c r="C7447" s="271" t="s">
        <v>12490</v>
      </c>
      <c r="D7447" s="272" t="s">
        <v>27270</v>
      </c>
      <c r="F7447" s="266"/>
      <c r="G7447" s="273">
        <v>36148</v>
      </c>
      <c r="H7447" s="270" t="s">
        <v>27988</v>
      </c>
      <c r="I7447" s="271" t="s">
        <v>12490</v>
      </c>
      <c r="J7447" s="272" t="s">
        <v>27270</v>
      </c>
      <c r="K7447" s="272" t="s">
        <v>27270</v>
      </c>
    </row>
    <row r="7448" spans="1:11" ht="12.75" x14ac:dyDescent="0.2">
      <c r="A7448" s="269">
        <v>12329</v>
      </c>
      <c r="B7448" s="270" t="s">
        <v>27989</v>
      </c>
      <c r="C7448" s="271" t="s">
        <v>12505</v>
      </c>
      <c r="D7448" s="272" t="s">
        <v>12854</v>
      </c>
      <c r="F7448" s="266"/>
      <c r="G7448" s="273">
        <v>12329</v>
      </c>
      <c r="H7448" s="270" t="s">
        <v>27989</v>
      </c>
      <c r="I7448" s="271" t="s">
        <v>12505</v>
      </c>
      <c r="J7448" s="272" t="s">
        <v>12854</v>
      </c>
      <c r="K7448" s="272" t="s">
        <v>12854</v>
      </c>
    </row>
    <row r="7449" spans="1:11" ht="12.75" x14ac:dyDescent="0.2">
      <c r="A7449" s="269">
        <v>1339</v>
      </c>
      <c r="B7449" s="270" t="s">
        <v>27990</v>
      </c>
      <c r="C7449" s="271" t="s">
        <v>12505</v>
      </c>
      <c r="D7449" s="272" t="s">
        <v>6546</v>
      </c>
      <c r="F7449" s="266"/>
      <c r="G7449" s="273">
        <v>1339</v>
      </c>
      <c r="H7449" s="270" t="s">
        <v>27990</v>
      </c>
      <c r="I7449" s="271" t="s">
        <v>12505</v>
      </c>
      <c r="J7449" s="272" t="s">
        <v>6546</v>
      </c>
      <c r="K7449" s="272" t="s">
        <v>6546</v>
      </c>
    </row>
    <row r="7450" spans="1:11" ht="12.75" x14ac:dyDescent="0.2">
      <c r="A7450" s="269">
        <v>11849</v>
      </c>
      <c r="B7450" s="270" t="s">
        <v>27991</v>
      </c>
      <c r="C7450" s="271" t="s">
        <v>12506</v>
      </c>
      <c r="D7450" s="272" t="s">
        <v>13035</v>
      </c>
      <c r="F7450" s="266"/>
      <c r="G7450" s="273">
        <v>11849</v>
      </c>
      <c r="H7450" s="270" t="s">
        <v>27991</v>
      </c>
      <c r="I7450" s="271" t="s">
        <v>12506</v>
      </c>
      <c r="J7450" s="272" t="s">
        <v>13035</v>
      </c>
      <c r="K7450" s="272" t="s">
        <v>13035</v>
      </c>
    </row>
    <row r="7451" spans="1:11" ht="25.5" x14ac:dyDescent="0.2">
      <c r="A7451" s="269">
        <v>37418</v>
      </c>
      <c r="B7451" s="270" t="s">
        <v>27992</v>
      </c>
      <c r="C7451" s="271" t="s">
        <v>12490</v>
      </c>
      <c r="D7451" s="272" t="s">
        <v>8233</v>
      </c>
      <c r="F7451" s="266"/>
      <c r="G7451" s="273">
        <v>37418</v>
      </c>
      <c r="H7451" s="270" t="s">
        <v>27992</v>
      </c>
      <c r="I7451" s="271" t="s">
        <v>12490</v>
      </c>
      <c r="J7451" s="272" t="s">
        <v>8233</v>
      </c>
      <c r="K7451" s="272" t="s">
        <v>8233</v>
      </c>
    </row>
    <row r="7452" spans="1:11" ht="25.5" x14ac:dyDescent="0.2">
      <c r="A7452" s="269">
        <v>37419</v>
      </c>
      <c r="B7452" s="270" t="s">
        <v>27993</v>
      </c>
      <c r="C7452" s="271" t="s">
        <v>12490</v>
      </c>
      <c r="D7452" s="272" t="s">
        <v>19602</v>
      </c>
      <c r="F7452" s="266"/>
      <c r="G7452" s="273">
        <v>37419</v>
      </c>
      <c r="H7452" s="270" t="s">
        <v>27993</v>
      </c>
      <c r="I7452" s="271" t="s">
        <v>12490</v>
      </c>
      <c r="J7452" s="272" t="s">
        <v>19602</v>
      </c>
      <c r="K7452" s="272" t="s">
        <v>19602</v>
      </c>
    </row>
    <row r="7453" spans="1:11" ht="25.5" x14ac:dyDescent="0.2">
      <c r="A7453" s="269">
        <v>1427</v>
      </c>
      <c r="B7453" s="270" t="s">
        <v>27994</v>
      </c>
      <c r="C7453" s="271" t="s">
        <v>12490</v>
      </c>
      <c r="D7453" s="272" t="s">
        <v>9310</v>
      </c>
      <c r="F7453" s="266"/>
      <c r="G7453" s="273">
        <v>1427</v>
      </c>
      <c r="H7453" s="270" t="s">
        <v>27994</v>
      </c>
      <c r="I7453" s="271" t="s">
        <v>12490</v>
      </c>
      <c r="J7453" s="272" t="s">
        <v>9310</v>
      </c>
      <c r="K7453" s="272" t="s">
        <v>9310</v>
      </c>
    </row>
    <row r="7454" spans="1:11" ht="25.5" x14ac:dyDescent="0.2">
      <c r="A7454" s="269">
        <v>1402</v>
      </c>
      <c r="B7454" s="270" t="s">
        <v>27995</v>
      </c>
      <c r="C7454" s="271" t="s">
        <v>12490</v>
      </c>
      <c r="D7454" s="272" t="s">
        <v>12855</v>
      </c>
      <c r="F7454" s="266"/>
      <c r="G7454" s="273">
        <v>1402</v>
      </c>
      <c r="H7454" s="270" t="s">
        <v>27995</v>
      </c>
      <c r="I7454" s="271" t="s">
        <v>12490</v>
      </c>
      <c r="J7454" s="272" t="s">
        <v>12855</v>
      </c>
      <c r="K7454" s="272" t="s">
        <v>12855</v>
      </c>
    </row>
    <row r="7455" spans="1:11" ht="25.5" x14ac:dyDescent="0.2">
      <c r="A7455" s="269">
        <v>1420</v>
      </c>
      <c r="B7455" s="270" t="s">
        <v>27996</v>
      </c>
      <c r="C7455" s="271" t="s">
        <v>12490</v>
      </c>
      <c r="D7455" s="272" t="s">
        <v>10283</v>
      </c>
      <c r="F7455" s="266"/>
      <c r="G7455" s="273">
        <v>1420</v>
      </c>
      <c r="H7455" s="270" t="s">
        <v>27996</v>
      </c>
      <c r="I7455" s="271" t="s">
        <v>12490</v>
      </c>
      <c r="J7455" s="272" t="s">
        <v>10283</v>
      </c>
      <c r="K7455" s="272" t="s">
        <v>10283</v>
      </c>
    </row>
    <row r="7456" spans="1:11" ht="25.5" x14ac:dyDescent="0.2">
      <c r="A7456" s="269">
        <v>1419</v>
      </c>
      <c r="B7456" s="270" t="s">
        <v>27997</v>
      </c>
      <c r="C7456" s="271" t="s">
        <v>12490</v>
      </c>
      <c r="D7456" s="272" t="s">
        <v>12856</v>
      </c>
      <c r="F7456" s="266"/>
      <c r="G7456" s="273">
        <v>1419</v>
      </c>
      <c r="H7456" s="270" t="s">
        <v>27997</v>
      </c>
      <c r="I7456" s="271" t="s">
        <v>12490</v>
      </c>
      <c r="J7456" s="272" t="s">
        <v>12856</v>
      </c>
      <c r="K7456" s="272" t="s">
        <v>12856</v>
      </c>
    </row>
    <row r="7457" spans="1:11" ht="25.5" x14ac:dyDescent="0.2">
      <c r="A7457" s="269">
        <v>1414</v>
      </c>
      <c r="B7457" s="270" t="s">
        <v>27998</v>
      </c>
      <c r="C7457" s="271" t="s">
        <v>12490</v>
      </c>
      <c r="D7457" s="272" t="s">
        <v>7804</v>
      </c>
      <c r="F7457" s="266"/>
      <c r="G7457" s="273">
        <v>1414</v>
      </c>
      <c r="H7457" s="270" t="s">
        <v>27998</v>
      </c>
      <c r="I7457" s="271" t="s">
        <v>12490</v>
      </c>
      <c r="J7457" s="272" t="s">
        <v>7804</v>
      </c>
      <c r="K7457" s="272" t="s">
        <v>7804</v>
      </c>
    </row>
    <row r="7458" spans="1:11" ht="25.5" x14ac:dyDescent="0.2">
      <c r="A7458" s="269">
        <v>1413</v>
      </c>
      <c r="B7458" s="270" t="s">
        <v>27999</v>
      </c>
      <c r="C7458" s="271" t="s">
        <v>12490</v>
      </c>
      <c r="D7458" s="272" t="s">
        <v>4525</v>
      </c>
      <c r="F7458" s="266"/>
      <c r="G7458" s="273">
        <v>1413</v>
      </c>
      <c r="H7458" s="270" t="s">
        <v>27999</v>
      </c>
      <c r="I7458" s="271" t="s">
        <v>12490</v>
      </c>
      <c r="J7458" s="272" t="s">
        <v>4525</v>
      </c>
      <c r="K7458" s="272" t="s">
        <v>4525</v>
      </c>
    </row>
    <row r="7459" spans="1:11" ht="25.5" x14ac:dyDescent="0.2">
      <c r="A7459" s="269">
        <v>1412</v>
      </c>
      <c r="B7459" s="270" t="s">
        <v>28000</v>
      </c>
      <c r="C7459" s="271" t="s">
        <v>12490</v>
      </c>
      <c r="D7459" s="272" t="s">
        <v>6143</v>
      </c>
      <c r="F7459" s="266"/>
      <c r="G7459" s="273">
        <v>1412</v>
      </c>
      <c r="H7459" s="270" t="s">
        <v>28000</v>
      </c>
      <c r="I7459" s="271" t="s">
        <v>12490</v>
      </c>
      <c r="J7459" s="272" t="s">
        <v>6143</v>
      </c>
      <c r="K7459" s="272" t="s">
        <v>6143</v>
      </c>
    </row>
    <row r="7460" spans="1:11" ht="25.5" x14ac:dyDescent="0.2">
      <c r="A7460" s="269">
        <v>1411</v>
      </c>
      <c r="B7460" s="270" t="s">
        <v>28001</v>
      </c>
      <c r="C7460" s="271" t="s">
        <v>12490</v>
      </c>
      <c r="D7460" s="272" t="s">
        <v>11188</v>
      </c>
      <c r="F7460" s="266"/>
      <c r="G7460" s="273">
        <v>1411</v>
      </c>
      <c r="H7460" s="270" t="s">
        <v>28001</v>
      </c>
      <c r="I7460" s="271" t="s">
        <v>12490</v>
      </c>
      <c r="J7460" s="272" t="s">
        <v>11188</v>
      </c>
      <c r="K7460" s="272" t="s">
        <v>11188</v>
      </c>
    </row>
    <row r="7461" spans="1:11" ht="25.5" x14ac:dyDescent="0.2">
      <c r="A7461" s="269">
        <v>1406</v>
      </c>
      <c r="B7461" s="270" t="s">
        <v>28002</v>
      </c>
      <c r="C7461" s="271" t="s">
        <v>12490</v>
      </c>
      <c r="D7461" s="272" t="s">
        <v>11020</v>
      </c>
      <c r="F7461" s="266"/>
      <c r="G7461" s="273">
        <v>1406</v>
      </c>
      <c r="H7461" s="270" t="s">
        <v>28002</v>
      </c>
      <c r="I7461" s="271" t="s">
        <v>12490</v>
      </c>
      <c r="J7461" s="272" t="s">
        <v>11020</v>
      </c>
      <c r="K7461" s="272" t="s">
        <v>11020</v>
      </c>
    </row>
    <row r="7462" spans="1:11" ht="25.5" x14ac:dyDescent="0.2">
      <c r="A7462" s="269">
        <v>1407</v>
      </c>
      <c r="B7462" s="270" t="s">
        <v>28003</v>
      </c>
      <c r="C7462" s="271" t="s">
        <v>12490</v>
      </c>
      <c r="D7462" s="272" t="s">
        <v>12857</v>
      </c>
      <c r="F7462" s="266"/>
      <c r="G7462" s="273">
        <v>1407</v>
      </c>
      <c r="H7462" s="270" t="s">
        <v>28003</v>
      </c>
      <c r="I7462" s="271" t="s">
        <v>12490</v>
      </c>
      <c r="J7462" s="272" t="s">
        <v>12857</v>
      </c>
      <c r="K7462" s="272" t="s">
        <v>12857</v>
      </c>
    </row>
    <row r="7463" spans="1:11" ht="25.5" x14ac:dyDescent="0.2">
      <c r="A7463" s="269">
        <v>1404</v>
      </c>
      <c r="B7463" s="270" t="s">
        <v>28004</v>
      </c>
      <c r="C7463" s="271" t="s">
        <v>12490</v>
      </c>
      <c r="D7463" s="272" t="s">
        <v>4256</v>
      </c>
      <c r="F7463" s="266"/>
      <c r="G7463" s="273">
        <v>1404</v>
      </c>
      <c r="H7463" s="270" t="s">
        <v>28004</v>
      </c>
      <c r="I7463" s="271" t="s">
        <v>12490</v>
      </c>
      <c r="J7463" s="272" t="s">
        <v>4256</v>
      </c>
      <c r="K7463" s="272" t="s">
        <v>4256</v>
      </c>
    </row>
    <row r="7464" spans="1:11" ht="38.25" x14ac:dyDescent="0.2">
      <c r="A7464" s="269">
        <v>11281</v>
      </c>
      <c r="B7464" s="270" t="s">
        <v>28005</v>
      </c>
      <c r="C7464" s="271" t="s">
        <v>12490</v>
      </c>
      <c r="D7464" s="272" t="s">
        <v>12858</v>
      </c>
      <c r="F7464" s="266"/>
      <c r="G7464" s="273">
        <v>11281</v>
      </c>
      <c r="H7464" s="270" t="s">
        <v>28005</v>
      </c>
      <c r="I7464" s="271" t="s">
        <v>12490</v>
      </c>
      <c r="J7464" s="272" t="s">
        <v>12858</v>
      </c>
      <c r="K7464" s="272" t="s">
        <v>12858</v>
      </c>
    </row>
    <row r="7465" spans="1:11" ht="51" x14ac:dyDescent="0.2">
      <c r="A7465" s="269">
        <v>40699</v>
      </c>
      <c r="B7465" s="270" t="s">
        <v>28006</v>
      </c>
      <c r="C7465" s="271" t="s">
        <v>12490</v>
      </c>
      <c r="D7465" s="272" t="s">
        <v>12859</v>
      </c>
      <c r="F7465" s="266"/>
      <c r="G7465" s="273">
        <v>40699</v>
      </c>
      <c r="H7465" s="270" t="s">
        <v>28006</v>
      </c>
      <c r="I7465" s="271" t="s">
        <v>12490</v>
      </c>
      <c r="J7465" s="272" t="s">
        <v>12859</v>
      </c>
      <c r="K7465" s="272" t="s">
        <v>12859</v>
      </c>
    </row>
    <row r="7466" spans="1:11" ht="51" x14ac:dyDescent="0.2">
      <c r="A7466" s="269">
        <v>40701</v>
      </c>
      <c r="B7466" s="270" t="s">
        <v>28007</v>
      </c>
      <c r="C7466" s="271" t="s">
        <v>12490</v>
      </c>
      <c r="D7466" s="272" t="s">
        <v>12860</v>
      </c>
      <c r="F7466" s="266"/>
      <c r="G7466" s="273">
        <v>40701</v>
      </c>
      <c r="H7466" s="270" t="s">
        <v>28007</v>
      </c>
      <c r="I7466" s="271" t="s">
        <v>12490</v>
      </c>
      <c r="J7466" s="272" t="s">
        <v>12860</v>
      </c>
      <c r="K7466" s="272" t="s">
        <v>12860</v>
      </c>
    </row>
    <row r="7467" spans="1:11" ht="51" x14ac:dyDescent="0.2">
      <c r="A7467" s="269">
        <v>1442</v>
      </c>
      <c r="B7467" s="270" t="s">
        <v>28008</v>
      </c>
      <c r="C7467" s="271" t="s">
        <v>12490</v>
      </c>
      <c r="D7467" s="272" t="s">
        <v>12861</v>
      </c>
      <c r="F7467" s="266"/>
      <c r="G7467" s="273">
        <v>1442</v>
      </c>
      <c r="H7467" s="270" t="s">
        <v>28008</v>
      </c>
      <c r="I7467" s="271" t="s">
        <v>12490</v>
      </c>
      <c r="J7467" s="272" t="s">
        <v>12861</v>
      </c>
      <c r="K7467" s="272" t="s">
        <v>12861</v>
      </c>
    </row>
    <row r="7468" spans="1:11" ht="51" x14ac:dyDescent="0.2">
      <c r="A7468" s="269">
        <v>13457</v>
      </c>
      <c r="B7468" s="270" t="s">
        <v>28009</v>
      </c>
      <c r="C7468" s="271" t="s">
        <v>12490</v>
      </c>
      <c r="D7468" s="272" t="s">
        <v>12862</v>
      </c>
      <c r="F7468" s="266"/>
      <c r="G7468" s="273">
        <v>13457</v>
      </c>
      <c r="H7468" s="270" t="s">
        <v>28009</v>
      </c>
      <c r="I7468" s="271" t="s">
        <v>12490</v>
      </c>
      <c r="J7468" s="272" t="s">
        <v>12862</v>
      </c>
      <c r="K7468" s="272" t="s">
        <v>12862</v>
      </c>
    </row>
    <row r="7469" spans="1:11" ht="51" x14ac:dyDescent="0.2">
      <c r="A7469" s="269">
        <v>40700</v>
      </c>
      <c r="B7469" s="270" t="s">
        <v>28010</v>
      </c>
      <c r="C7469" s="271" t="s">
        <v>12490</v>
      </c>
      <c r="D7469" s="272" t="s">
        <v>12863</v>
      </c>
      <c r="F7469" s="266"/>
      <c r="G7469" s="273">
        <v>40700</v>
      </c>
      <c r="H7469" s="270" t="s">
        <v>28010</v>
      </c>
      <c r="I7469" s="271" t="s">
        <v>12490</v>
      </c>
      <c r="J7469" s="272" t="s">
        <v>12863</v>
      </c>
      <c r="K7469" s="272" t="s">
        <v>12863</v>
      </c>
    </row>
    <row r="7470" spans="1:11" ht="25.5" x14ac:dyDescent="0.2">
      <c r="A7470" s="269">
        <v>13458</v>
      </c>
      <c r="B7470" s="270" t="s">
        <v>28011</v>
      </c>
      <c r="C7470" s="271" t="s">
        <v>12490</v>
      </c>
      <c r="D7470" s="272" t="s">
        <v>12864</v>
      </c>
      <c r="F7470" s="266"/>
      <c r="G7470" s="273">
        <v>13458</v>
      </c>
      <c r="H7470" s="270" t="s">
        <v>28011</v>
      </c>
      <c r="I7470" s="271" t="s">
        <v>12490</v>
      </c>
      <c r="J7470" s="272" t="s">
        <v>12864</v>
      </c>
      <c r="K7470" s="272" t="s">
        <v>12864</v>
      </c>
    </row>
    <row r="7471" spans="1:11" ht="25.5" x14ac:dyDescent="0.2">
      <c r="A7471" s="269">
        <v>36524</v>
      </c>
      <c r="B7471" s="270" t="s">
        <v>28012</v>
      </c>
      <c r="C7471" s="271" t="s">
        <v>12490</v>
      </c>
      <c r="D7471" s="272" t="s">
        <v>12865</v>
      </c>
      <c r="F7471" s="266"/>
      <c r="G7471" s="273">
        <v>36524</v>
      </c>
      <c r="H7471" s="270" t="s">
        <v>28012</v>
      </c>
      <c r="I7471" s="271" t="s">
        <v>12490</v>
      </c>
      <c r="J7471" s="272" t="s">
        <v>12865</v>
      </c>
      <c r="K7471" s="272" t="s">
        <v>12865</v>
      </c>
    </row>
    <row r="7472" spans="1:11" ht="25.5" x14ac:dyDescent="0.2">
      <c r="A7472" s="269">
        <v>36526</v>
      </c>
      <c r="B7472" s="270" t="s">
        <v>28013</v>
      </c>
      <c r="C7472" s="271" t="s">
        <v>12490</v>
      </c>
      <c r="D7472" s="272" t="s">
        <v>12866</v>
      </c>
      <c r="F7472" s="266"/>
      <c r="G7472" s="273">
        <v>36526</v>
      </c>
      <c r="H7472" s="270" t="s">
        <v>28013</v>
      </c>
      <c r="I7472" s="271" t="s">
        <v>12490</v>
      </c>
      <c r="J7472" s="272" t="s">
        <v>12866</v>
      </c>
      <c r="K7472" s="272" t="s">
        <v>12866</v>
      </c>
    </row>
    <row r="7473" spans="1:11" ht="25.5" x14ac:dyDescent="0.2">
      <c r="A7473" s="269">
        <v>36523</v>
      </c>
      <c r="B7473" s="270" t="s">
        <v>28014</v>
      </c>
      <c r="C7473" s="271" t="s">
        <v>12490</v>
      </c>
      <c r="D7473" s="272" t="s">
        <v>12867</v>
      </c>
      <c r="F7473" s="266"/>
      <c r="G7473" s="273">
        <v>36523</v>
      </c>
      <c r="H7473" s="270" t="s">
        <v>28014</v>
      </c>
      <c r="I7473" s="271" t="s">
        <v>12490</v>
      </c>
      <c r="J7473" s="272" t="s">
        <v>12867</v>
      </c>
      <c r="K7473" s="272" t="s">
        <v>12867</v>
      </c>
    </row>
    <row r="7474" spans="1:11" ht="25.5" x14ac:dyDescent="0.2">
      <c r="A7474" s="269">
        <v>36527</v>
      </c>
      <c r="B7474" s="270" t="s">
        <v>28015</v>
      </c>
      <c r="C7474" s="271" t="s">
        <v>12490</v>
      </c>
      <c r="D7474" s="272" t="s">
        <v>12868</v>
      </c>
      <c r="F7474" s="266"/>
      <c r="G7474" s="273">
        <v>36527</v>
      </c>
      <c r="H7474" s="270" t="s">
        <v>28015</v>
      </c>
      <c r="I7474" s="271" t="s">
        <v>12490</v>
      </c>
      <c r="J7474" s="272" t="s">
        <v>12868</v>
      </c>
      <c r="K7474" s="272" t="s">
        <v>12868</v>
      </c>
    </row>
    <row r="7475" spans="1:11" ht="25.5" x14ac:dyDescent="0.2">
      <c r="A7475" s="269">
        <v>13803</v>
      </c>
      <c r="B7475" s="270" t="s">
        <v>28016</v>
      </c>
      <c r="C7475" s="271" t="s">
        <v>12490</v>
      </c>
      <c r="D7475" s="272" t="s">
        <v>12869</v>
      </c>
      <c r="F7475" s="266"/>
      <c r="G7475" s="273">
        <v>13803</v>
      </c>
      <c r="H7475" s="270" t="s">
        <v>28016</v>
      </c>
      <c r="I7475" s="271" t="s">
        <v>12490</v>
      </c>
      <c r="J7475" s="272" t="s">
        <v>12869</v>
      </c>
      <c r="K7475" s="272" t="s">
        <v>12869</v>
      </c>
    </row>
    <row r="7476" spans="1:11" ht="25.5" x14ac:dyDescent="0.2">
      <c r="A7476" s="269">
        <v>38642</v>
      </c>
      <c r="B7476" s="270" t="s">
        <v>28017</v>
      </c>
      <c r="C7476" s="271" t="s">
        <v>12490</v>
      </c>
      <c r="D7476" s="272" t="s">
        <v>12870</v>
      </c>
      <c r="F7476" s="266"/>
      <c r="G7476" s="273">
        <v>38642</v>
      </c>
      <c r="H7476" s="270" t="s">
        <v>28017</v>
      </c>
      <c r="I7476" s="271" t="s">
        <v>12490</v>
      </c>
      <c r="J7476" s="272" t="s">
        <v>12870</v>
      </c>
      <c r="K7476" s="272" t="s">
        <v>12870</v>
      </c>
    </row>
    <row r="7477" spans="1:11" ht="25.5" x14ac:dyDescent="0.2">
      <c r="A7477" s="269">
        <v>36522</v>
      </c>
      <c r="B7477" s="270" t="s">
        <v>28018</v>
      </c>
      <c r="C7477" s="271" t="s">
        <v>12490</v>
      </c>
      <c r="D7477" s="272" t="s">
        <v>12871</v>
      </c>
      <c r="F7477" s="266"/>
      <c r="G7477" s="273">
        <v>36522</v>
      </c>
      <c r="H7477" s="270" t="s">
        <v>28018</v>
      </c>
      <c r="I7477" s="271" t="s">
        <v>12490</v>
      </c>
      <c r="J7477" s="272" t="s">
        <v>12871</v>
      </c>
      <c r="K7477" s="272" t="s">
        <v>12871</v>
      </c>
    </row>
    <row r="7478" spans="1:11" ht="25.5" x14ac:dyDescent="0.2">
      <c r="A7478" s="269">
        <v>36525</v>
      </c>
      <c r="B7478" s="270" t="s">
        <v>28019</v>
      </c>
      <c r="C7478" s="271" t="s">
        <v>12490</v>
      </c>
      <c r="D7478" s="272" t="s">
        <v>12872</v>
      </c>
      <c r="F7478" s="266"/>
      <c r="G7478" s="273">
        <v>36525</v>
      </c>
      <c r="H7478" s="270" t="s">
        <v>28019</v>
      </c>
      <c r="I7478" s="271" t="s">
        <v>12490</v>
      </c>
      <c r="J7478" s="272" t="s">
        <v>12872</v>
      </c>
      <c r="K7478" s="272" t="s">
        <v>12872</v>
      </c>
    </row>
    <row r="7479" spans="1:11" ht="25.5" x14ac:dyDescent="0.2">
      <c r="A7479" s="269">
        <v>41991</v>
      </c>
      <c r="B7479" s="270" t="s">
        <v>28020</v>
      </c>
      <c r="C7479" s="271" t="s">
        <v>12490</v>
      </c>
      <c r="D7479" s="272" t="s">
        <v>12873</v>
      </c>
      <c r="F7479" s="266"/>
      <c r="G7479" s="273">
        <v>41991</v>
      </c>
      <c r="H7479" s="270" t="s">
        <v>28020</v>
      </c>
      <c r="I7479" s="271" t="s">
        <v>12490</v>
      </c>
      <c r="J7479" s="272" t="s">
        <v>12873</v>
      </c>
      <c r="K7479" s="272" t="s">
        <v>12873</v>
      </c>
    </row>
    <row r="7480" spans="1:11" ht="25.5" x14ac:dyDescent="0.2">
      <c r="A7480" s="269">
        <v>34348</v>
      </c>
      <c r="B7480" s="270" t="s">
        <v>28021</v>
      </c>
      <c r="C7480" s="271" t="s">
        <v>12503</v>
      </c>
      <c r="D7480" s="272" t="s">
        <v>11329</v>
      </c>
      <c r="F7480" s="266"/>
      <c r="G7480" s="273">
        <v>34348</v>
      </c>
      <c r="H7480" s="270" t="s">
        <v>28021</v>
      </c>
      <c r="I7480" s="271" t="s">
        <v>12503</v>
      </c>
      <c r="J7480" s="272" t="s">
        <v>11329</v>
      </c>
      <c r="K7480" s="272" t="s">
        <v>11329</v>
      </c>
    </row>
    <row r="7481" spans="1:11" ht="25.5" x14ac:dyDescent="0.2">
      <c r="A7481" s="269">
        <v>34347</v>
      </c>
      <c r="B7481" s="270" t="s">
        <v>28022</v>
      </c>
      <c r="C7481" s="271" t="s">
        <v>12503</v>
      </c>
      <c r="D7481" s="272" t="s">
        <v>7580</v>
      </c>
      <c r="F7481" s="266"/>
      <c r="G7481" s="273">
        <v>34347</v>
      </c>
      <c r="H7481" s="270" t="s">
        <v>28022</v>
      </c>
      <c r="I7481" s="271" t="s">
        <v>12503</v>
      </c>
      <c r="J7481" s="272" t="s">
        <v>7580</v>
      </c>
      <c r="K7481" s="272" t="s">
        <v>7580</v>
      </c>
    </row>
    <row r="7482" spans="1:11" ht="25.5" x14ac:dyDescent="0.2">
      <c r="A7482" s="269">
        <v>11146</v>
      </c>
      <c r="B7482" s="270" t="s">
        <v>28023</v>
      </c>
      <c r="C7482" s="271" t="s">
        <v>12496</v>
      </c>
      <c r="D7482" s="272" t="s">
        <v>12874</v>
      </c>
      <c r="F7482" s="266"/>
      <c r="G7482" s="273">
        <v>11146</v>
      </c>
      <c r="H7482" s="270" t="s">
        <v>28023</v>
      </c>
      <c r="I7482" s="271" t="s">
        <v>12496</v>
      </c>
      <c r="J7482" s="272" t="s">
        <v>12874</v>
      </c>
      <c r="K7482" s="272" t="s">
        <v>12874</v>
      </c>
    </row>
    <row r="7483" spans="1:11" ht="25.5" x14ac:dyDescent="0.2">
      <c r="A7483" s="269">
        <v>11147</v>
      </c>
      <c r="B7483" s="270" t="s">
        <v>28024</v>
      </c>
      <c r="C7483" s="271" t="s">
        <v>12496</v>
      </c>
      <c r="D7483" s="272" t="s">
        <v>12875</v>
      </c>
      <c r="F7483" s="266"/>
      <c r="G7483" s="273">
        <v>11147</v>
      </c>
      <c r="H7483" s="270" t="s">
        <v>28024</v>
      </c>
      <c r="I7483" s="271" t="s">
        <v>12496</v>
      </c>
      <c r="J7483" s="272" t="s">
        <v>12875</v>
      </c>
      <c r="K7483" s="272" t="s">
        <v>12875</v>
      </c>
    </row>
    <row r="7484" spans="1:11" ht="25.5" x14ac:dyDescent="0.2">
      <c r="A7484" s="269">
        <v>34872</v>
      </c>
      <c r="B7484" s="270" t="s">
        <v>28025</v>
      </c>
      <c r="C7484" s="271" t="s">
        <v>12496</v>
      </c>
      <c r="D7484" s="272" t="s">
        <v>12876</v>
      </c>
      <c r="F7484" s="266"/>
      <c r="G7484" s="273">
        <v>34872</v>
      </c>
      <c r="H7484" s="270" t="s">
        <v>28025</v>
      </c>
      <c r="I7484" s="271" t="s">
        <v>12496</v>
      </c>
      <c r="J7484" s="272" t="s">
        <v>12876</v>
      </c>
      <c r="K7484" s="272" t="s">
        <v>12876</v>
      </c>
    </row>
    <row r="7485" spans="1:11" ht="25.5" x14ac:dyDescent="0.2">
      <c r="A7485" s="269">
        <v>34491</v>
      </c>
      <c r="B7485" s="270" t="s">
        <v>28026</v>
      </c>
      <c r="C7485" s="271" t="s">
        <v>12496</v>
      </c>
      <c r="D7485" s="272" t="s">
        <v>12877</v>
      </c>
      <c r="F7485" s="266"/>
      <c r="G7485" s="273">
        <v>34491</v>
      </c>
      <c r="H7485" s="270" t="s">
        <v>28026</v>
      </c>
      <c r="I7485" s="271" t="s">
        <v>12496</v>
      </c>
      <c r="J7485" s="272" t="s">
        <v>12877</v>
      </c>
      <c r="K7485" s="272" t="s">
        <v>12877</v>
      </c>
    </row>
    <row r="7486" spans="1:11" ht="25.5" x14ac:dyDescent="0.2">
      <c r="A7486" s="269">
        <v>34770</v>
      </c>
      <c r="B7486" s="270" t="s">
        <v>28027</v>
      </c>
      <c r="C7486" s="271" t="s">
        <v>12811</v>
      </c>
      <c r="D7486" s="272" t="s">
        <v>28028</v>
      </c>
      <c r="F7486" s="266"/>
      <c r="G7486" s="273">
        <v>34770</v>
      </c>
      <c r="H7486" s="270" t="s">
        <v>28027</v>
      </c>
      <c r="I7486" s="271" t="s">
        <v>12811</v>
      </c>
      <c r="J7486" s="272" t="s">
        <v>28028</v>
      </c>
      <c r="K7486" s="272" t="s">
        <v>28028</v>
      </c>
    </row>
    <row r="7487" spans="1:11" ht="25.5" x14ac:dyDescent="0.2">
      <c r="A7487" s="269">
        <v>1518</v>
      </c>
      <c r="B7487" s="270" t="s">
        <v>28029</v>
      </c>
      <c r="C7487" s="271" t="s">
        <v>12811</v>
      </c>
      <c r="D7487" s="272" t="s">
        <v>28030</v>
      </c>
      <c r="F7487" s="266"/>
      <c r="G7487" s="273">
        <v>1518</v>
      </c>
      <c r="H7487" s="270" t="s">
        <v>28029</v>
      </c>
      <c r="I7487" s="271" t="s">
        <v>12811</v>
      </c>
      <c r="J7487" s="272" t="s">
        <v>28030</v>
      </c>
      <c r="K7487" s="272" t="s">
        <v>28030</v>
      </c>
    </row>
    <row r="7488" spans="1:11" ht="25.5" x14ac:dyDescent="0.2">
      <c r="A7488" s="269">
        <v>41965</v>
      </c>
      <c r="B7488" s="270" t="s">
        <v>28031</v>
      </c>
      <c r="C7488" s="271" t="s">
        <v>12811</v>
      </c>
      <c r="D7488" s="272" t="s">
        <v>28032</v>
      </c>
      <c r="F7488" s="266"/>
      <c r="G7488" s="273">
        <v>41965</v>
      </c>
      <c r="H7488" s="270" t="s">
        <v>28031</v>
      </c>
      <c r="I7488" s="271" t="s">
        <v>12811</v>
      </c>
      <c r="J7488" s="272" t="s">
        <v>28032</v>
      </c>
      <c r="K7488" s="272" t="s">
        <v>28032</v>
      </c>
    </row>
    <row r="7489" spans="1:11" ht="25.5" x14ac:dyDescent="0.2">
      <c r="A7489" s="269">
        <v>34492</v>
      </c>
      <c r="B7489" s="270" t="s">
        <v>28033</v>
      </c>
      <c r="C7489" s="271" t="s">
        <v>12496</v>
      </c>
      <c r="D7489" s="272" t="s">
        <v>12878</v>
      </c>
      <c r="F7489" s="266"/>
      <c r="G7489" s="273">
        <v>34492</v>
      </c>
      <c r="H7489" s="270" t="s">
        <v>28033</v>
      </c>
      <c r="I7489" s="271" t="s">
        <v>12496</v>
      </c>
      <c r="J7489" s="272" t="s">
        <v>12878</v>
      </c>
      <c r="K7489" s="272" t="s">
        <v>12878</v>
      </c>
    </row>
    <row r="7490" spans="1:11" ht="25.5" x14ac:dyDescent="0.2">
      <c r="A7490" s="269">
        <v>1524</v>
      </c>
      <c r="B7490" s="270" t="s">
        <v>28034</v>
      </c>
      <c r="C7490" s="271" t="s">
        <v>12496</v>
      </c>
      <c r="D7490" s="272" t="s">
        <v>12879</v>
      </c>
      <c r="F7490" s="266"/>
      <c r="G7490" s="273">
        <v>1524</v>
      </c>
      <c r="H7490" s="270" t="s">
        <v>28034</v>
      </c>
      <c r="I7490" s="271" t="s">
        <v>12496</v>
      </c>
      <c r="J7490" s="272" t="s">
        <v>12879</v>
      </c>
      <c r="K7490" s="272" t="s">
        <v>12879</v>
      </c>
    </row>
    <row r="7491" spans="1:11" ht="25.5" x14ac:dyDescent="0.2">
      <c r="A7491" s="269">
        <v>38404</v>
      </c>
      <c r="B7491" s="270" t="s">
        <v>28035</v>
      </c>
      <c r="C7491" s="271" t="s">
        <v>12496</v>
      </c>
      <c r="D7491" s="272" t="s">
        <v>12880</v>
      </c>
      <c r="F7491" s="266"/>
      <c r="G7491" s="273">
        <v>38404</v>
      </c>
      <c r="H7491" s="270" t="s">
        <v>28035</v>
      </c>
      <c r="I7491" s="271" t="s">
        <v>12496</v>
      </c>
      <c r="J7491" s="272" t="s">
        <v>12880</v>
      </c>
      <c r="K7491" s="272" t="s">
        <v>12880</v>
      </c>
    </row>
    <row r="7492" spans="1:11" ht="25.5" x14ac:dyDescent="0.2">
      <c r="A7492" s="269">
        <v>39849</v>
      </c>
      <c r="B7492" s="270" t="s">
        <v>28036</v>
      </c>
      <c r="C7492" s="271" t="s">
        <v>12496</v>
      </c>
      <c r="D7492" s="272" t="s">
        <v>12881</v>
      </c>
      <c r="F7492" s="266"/>
      <c r="G7492" s="273">
        <v>39849</v>
      </c>
      <c r="H7492" s="270" t="s">
        <v>28036</v>
      </c>
      <c r="I7492" s="271" t="s">
        <v>12496</v>
      </c>
      <c r="J7492" s="272" t="s">
        <v>12881</v>
      </c>
      <c r="K7492" s="272" t="s">
        <v>12881</v>
      </c>
    </row>
    <row r="7493" spans="1:11" ht="25.5" x14ac:dyDescent="0.2">
      <c r="A7493" s="269">
        <v>38464</v>
      </c>
      <c r="B7493" s="270" t="s">
        <v>28037</v>
      </c>
      <c r="C7493" s="271" t="s">
        <v>12496</v>
      </c>
      <c r="D7493" s="272" t="s">
        <v>12882</v>
      </c>
      <c r="F7493" s="266"/>
      <c r="G7493" s="273">
        <v>38464</v>
      </c>
      <c r="H7493" s="270" t="s">
        <v>28037</v>
      </c>
      <c r="I7493" s="271" t="s">
        <v>12496</v>
      </c>
      <c r="J7493" s="272" t="s">
        <v>12882</v>
      </c>
      <c r="K7493" s="272" t="s">
        <v>12882</v>
      </c>
    </row>
    <row r="7494" spans="1:11" ht="25.5" x14ac:dyDescent="0.2">
      <c r="A7494" s="269">
        <v>34493</v>
      </c>
      <c r="B7494" s="270" t="s">
        <v>28038</v>
      </c>
      <c r="C7494" s="271" t="s">
        <v>12496</v>
      </c>
      <c r="D7494" s="272" t="s">
        <v>12883</v>
      </c>
      <c r="F7494" s="266"/>
      <c r="G7494" s="273">
        <v>34493</v>
      </c>
      <c r="H7494" s="270" t="s">
        <v>28038</v>
      </c>
      <c r="I7494" s="271" t="s">
        <v>12496</v>
      </c>
      <c r="J7494" s="272" t="s">
        <v>12883</v>
      </c>
      <c r="K7494" s="272" t="s">
        <v>12883</v>
      </c>
    </row>
    <row r="7495" spans="1:11" ht="25.5" x14ac:dyDescent="0.2">
      <c r="A7495" s="269">
        <v>1527</v>
      </c>
      <c r="B7495" s="270" t="s">
        <v>28039</v>
      </c>
      <c r="C7495" s="271" t="s">
        <v>12496</v>
      </c>
      <c r="D7495" s="272" t="s">
        <v>12884</v>
      </c>
      <c r="F7495" s="266"/>
      <c r="G7495" s="273">
        <v>1527</v>
      </c>
      <c r="H7495" s="270" t="s">
        <v>28039</v>
      </c>
      <c r="I7495" s="271" t="s">
        <v>12496</v>
      </c>
      <c r="J7495" s="272" t="s">
        <v>12884</v>
      </c>
      <c r="K7495" s="272" t="s">
        <v>12884</v>
      </c>
    </row>
    <row r="7496" spans="1:11" ht="25.5" x14ac:dyDescent="0.2">
      <c r="A7496" s="269">
        <v>38405</v>
      </c>
      <c r="B7496" s="270" t="s">
        <v>28040</v>
      </c>
      <c r="C7496" s="271" t="s">
        <v>12496</v>
      </c>
      <c r="D7496" s="272" t="s">
        <v>12885</v>
      </c>
      <c r="F7496" s="266"/>
      <c r="G7496" s="273">
        <v>38405</v>
      </c>
      <c r="H7496" s="270" t="s">
        <v>28040</v>
      </c>
      <c r="I7496" s="271" t="s">
        <v>12496</v>
      </c>
      <c r="J7496" s="272" t="s">
        <v>12885</v>
      </c>
      <c r="K7496" s="272" t="s">
        <v>12885</v>
      </c>
    </row>
    <row r="7497" spans="1:11" ht="25.5" x14ac:dyDescent="0.2">
      <c r="A7497" s="269">
        <v>38408</v>
      </c>
      <c r="B7497" s="270" t="s">
        <v>28041</v>
      </c>
      <c r="C7497" s="271" t="s">
        <v>12496</v>
      </c>
      <c r="D7497" s="272" t="s">
        <v>12886</v>
      </c>
      <c r="F7497" s="266"/>
      <c r="G7497" s="273">
        <v>38408</v>
      </c>
      <c r="H7497" s="270" t="s">
        <v>28041</v>
      </c>
      <c r="I7497" s="271" t="s">
        <v>12496</v>
      </c>
      <c r="J7497" s="272" t="s">
        <v>12886</v>
      </c>
      <c r="K7497" s="272" t="s">
        <v>12886</v>
      </c>
    </row>
    <row r="7498" spans="1:11" ht="25.5" x14ac:dyDescent="0.2">
      <c r="A7498" s="269">
        <v>34494</v>
      </c>
      <c r="B7498" s="270" t="s">
        <v>28042</v>
      </c>
      <c r="C7498" s="271" t="s">
        <v>12496</v>
      </c>
      <c r="D7498" s="272" t="s">
        <v>12887</v>
      </c>
      <c r="F7498" s="266"/>
      <c r="G7498" s="273">
        <v>34494</v>
      </c>
      <c r="H7498" s="270" t="s">
        <v>28042</v>
      </c>
      <c r="I7498" s="271" t="s">
        <v>12496</v>
      </c>
      <c r="J7498" s="272" t="s">
        <v>12887</v>
      </c>
      <c r="K7498" s="272" t="s">
        <v>12887</v>
      </c>
    </row>
    <row r="7499" spans="1:11" ht="25.5" x14ac:dyDescent="0.2">
      <c r="A7499" s="269">
        <v>1525</v>
      </c>
      <c r="B7499" s="270" t="s">
        <v>28043</v>
      </c>
      <c r="C7499" s="271" t="s">
        <v>12496</v>
      </c>
      <c r="D7499" s="272" t="s">
        <v>12888</v>
      </c>
      <c r="F7499" s="266"/>
      <c r="G7499" s="273">
        <v>1525</v>
      </c>
      <c r="H7499" s="270" t="s">
        <v>28043</v>
      </c>
      <c r="I7499" s="271" t="s">
        <v>12496</v>
      </c>
      <c r="J7499" s="272" t="s">
        <v>12888</v>
      </c>
      <c r="K7499" s="272" t="s">
        <v>12888</v>
      </c>
    </row>
    <row r="7500" spans="1:11" ht="25.5" x14ac:dyDescent="0.2">
      <c r="A7500" s="269">
        <v>38406</v>
      </c>
      <c r="B7500" s="270" t="s">
        <v>28044</v>
      </c>
      <c r="C7500" s="271" t="s">
        <v>12496</v>
      </c>
      <c r="D7500" s="272" t="s">
        <v>12889</v>
      </c>
      <c r="F7500" s="266"/>
      <c r="G7500" s="273">
        <v>38406</v>
      </c>
      <c r="H7500" s="270" t="s">
        <v>28044</v>
      </c>
      <c r="I7500" s="271" t="s">
        <v>12496</v>
      </c>
      <c r="J7500" s="272" t="s">
        <v>12889</v>
      </c>
      <c r="K7500" s="272" t="s">
        <v>12889</v>
      </c>
    </row>
    <row r="7501" spans="1:11" ht="25.5" x14ac:dyDescent="0.2">
      <c r="A7501" s="269">
        <v>38409</v>
      </c>
      <c r="B7501" s="270" t="s">
        <v>28045</v>
      </c>
      <c r="C7501" s="271" t="s">
        <v>12496</v>
      </c>
      <c r="D7501" s="272" t="s">
        <v>12890</v>
      </c>
      <c r="F7501" s="266"/>
      <c r="G7501" s="273">
        <v>38409</v>
      </c>
      <c r="H7501" s="270" t="s">
        <v>28045</v>
      </c>
      <c r="I7501" s="271" t="s">
        <v>12496</v>
      </c>
      <c r="J7501" s="272" t="s">
        <v>12890</v>
      </c>
      <c r="K7501" s="272" t="s">
        <v>12890</v>
      </c>
    </row>
    <row r="7502" spans="1:11" ht="25.5" x14ac:dyDescent="0.2">
      <c r="A7502" s="269">
        <v>34495</v>
      </c>
      <c r="B7502" s="270" t="s">
        <v>28046</v>
      </c>
      <c r="C7502" s="271" t="s">
        <v>12496</v>
      </c>
      <c r="D7502" s="272" t="s">
        <v>12891</v>
      </c>
      <c r="F7502" s="266"/>
      <c r="G7502" s="273">
        <v>34495</v>
      </c>
      <c r="H7502" s="270" t="s">
        <v>28046</v>
      </c>
      <c r="I7502" s="271" t="s">
        <v>12496</v>
      </c>
      <c r="J7502" s="272" t="s">
        <v>12891</v>
      </c>
      <c r="K7502" s="272" t="s">
        <v>12891</v>
      </c>
    </row>
    <row r="7503" spans="1:11" ht="25.5" x14ac:dyDescent="0.2">
      <c r="A7503" s="269">
        <v>11145</v>
      </c>
      <c r="B7503" s="270" t="s">
        <v>28047</v>
      </c>
      <c r="C7503" s="271" t="s">
        <v>12496</v>
      </c>
      <c r="D7503" s="272" t="s">
        <v>12892</v>
      </c>
      <c r="F7503" s="266"/>
      <c r="G7503" s="273">
        <v>11145</v>
      </c>
      <c r="H7503" s="270" t="s">
        <v>28047</v>
      </c>
      <c r="I7503" s="271" t="s">
        <v>12496</v>
      </c>
      <c r="J7503" s="272" t="s">
        <v>12892</v>
      </c>
      <c r="K7503" s="272" t="s">
        <v>12892</v>
      </c>
    </row>
    <row r="7504" spans="1:11" ht="25.5" x14ac:dyDescent="0.2">
      <c r="A7504" s="269">
        <v>34496</v>
      </c>
      <c r="B7504" s="270" t="s">
        <v>28048</v>
      </c>
      <c r="C7504" s="271" t="s">
        <v>12496</v>
      </c>
      <c r="D7504" s="272" t="s">
        <v>12893</v>
      </c>
      <c r="F7504" s="266"/>
      <c r="G7504" s="273">
        <v>34496</v>
      </c>
      <c r="H7504" s="270" t="s">
        <v>28048</v>
      </c>
      <c r="I7504" s="271" t="s">
        <v>12496</v>
      </c>
      <c r="J7504" s="272" t="s">
        <v>12893</v>
      </c>
      <c r="K7504" s="272" t="s">
        <v>12893</v>
      </c>
    </row>
    <row r="7505" spans="1:11" ht="25.5" x14ac:dyDescent="0.2">
      <c r="A7505" s="269">
        <v>34479</v>
      </c>
      <c r="B7505" s="270" t="s">
        <v>28049</v>
      </c>
      <c r="C7505" s="271" t="s">
        <v>12496</v>
      </c>
      <c r="D7505" s="272" t="s">
        <v>4595</v>
      </c>
      <c r="F7505" s="266"/>
      <c r="G7505" s="273">
        <v>34479</v>
      </c>
      <c r="H7505" s="270" t="s">
        <v>28049</v>
      </c>
      <c r="I7505" s="271" t="s">
        <v>12496</v>
      </c>
      <c r="J7505" s="272" t="s">
        <v>4595</v>
      </c>
      <c r="K7505" s="272" t="s">
        <v>4595</v>
      </c>
    </row>
    <row r="7506" spans="1:11" ht="25.5" x14ac:dyDescent="0.2">
      <c r="A7506" s="269">
        <v>34481</v>
      </c>
      <c r="B7506" s="270" t="s">
        <v>28050</v>
      </c>
      <c r="C7506" s="271" t="s">
        <v>12496</v>
      </c>
      <c r="D7506" s="272" t="s">
        <v>12894</v>
      </c>
      <c r="F7506" s="266"/>
      <c r="G7506" s="273">
        <v>34481</v>
      </c>
      <c r="H7506" s="270" t="s">
        <v>28050</v>
      </c>
      <c r="I7506" s="271" t="s">
        <v>12496</v>
      </c>
      <c r="J7506" s="272" t="s">
        <v>12894</v>
      </c>
      <c r="K7506" s="272" t="s">
        <v>12894</v>
      </c>
    </row>
    <row r="7507" spans="1:11" ht="25.5" x14ac:dyDescent="0.2">
      <c r="A7507" s="269">
        <v>34483</v>
      </c>
      <c r="B7507" s="270" t="s">
        <v>28051</v>
      </c>
      <c r="C7507" s="271" t="s">
        <v>12496</v>
      </c>
      <c r="D7507" s="272" t="s">
        <v>12895</v>
      </c>
      <c r="F7507" s="266"/>
      <c r="G7507" s="273">
        <v>34483</v>
      </c>
      <c r="H7507" s="270" t="s">
        <v>28051</v>
      </c>
      <c r="I7507" s="271" t="s">
        <v>12496</v>
      </c>
      <c r="J7507" s="272" t="s">
        <v>12895</v>
      </c>
      <c r="K7507" s="272" t="s">
        <v>12895</v>
      </c>
    </row>
    <row r="7508" spans="1:11" ht="25.5" x14ac:dyDescent="0.2">
      <c r="A7508" s="269">
        <v>34485</v>
      </c>
      <c r="B7508" s="270" t="s">
        <v>28052</v>
      </c>
      <c r="C7508" s="271" t="s">
        <v>12496</v>
      </c>
      <c r="D7508" s="272" t="s">
        <v>12896</v>
      </c>
      <c r="F7508" s="266"/>
      <c r="G7508" s="273">
        <v>34485</v>
      </c>
      <c r="H7508" s="270" t="s">
        <v>28052</v>
      </c>
      <c r="I7508" s="271" t="s">
        <v>12496</v>
      </c>
      <c r="J7508" s="272" t="s">
        <v>12896</v>
      </c>
      <c r="K7508" s="272" t="s">
        <v>12896</v>
      </c>
    </row>
    <row r="7509" spans="1:11" ht="25.5" x14ac:dyDescent="0.2">
      <c r="A7509" s="269">
        <v>34497</v>
      </c>
      <c r="B7509" s="270" t="s">
        <v>28053</v>
      </c>
      <c r="C7509" s="271" t="s">
        <v>12496</v>
      </c>
      <c r="D7509" s="272" t="s">
        <v>12897</v>
      </c>
      <c r="F7509" s="266"/>
      <c r="G7509" s="273">
        <v>34497</v>
      </c>
      <c r="H7509" s="270" t="s">
        <v>28053</v>
      </c>
      <c r="I7509" s="271" t="s">
        <v>12496</v>
      </c>
      <c r="J7509" s="272" t="s">
        <v>12897</v>
      </c>
      <c r="K7509" s="272" t="s">
        <v>12897</v>
      </c>
    </row>
    <row r="7510" spans="1:11" ht="25.5" x14ac:dyDescent="0.2">
      <c r="A7510" s="269">
        <v>14041</v>
      </c>
      <c r="B7510" s="270" t="s">
        <v>28054</v>
      </c>
      <c r="C7510" s="271" t="s">
        <v>12496</v>
      </c>
      <c r="D7510" s="272" t="s">
        <v>12898</v>
      </c>
      <c r="F7510" s="266"/>
      <c r="G7510" s="273">
        <v>14041</v>
      </c>
      <c r="H7510" s="270" t="s">
        <v>28054</v>
      </c>
      <c r="I7510" s="271" t="s">
        <v>12496</v>
      </c>
      <c r="J7510" s="272" t="s">
        <v>12898</v>
      </c>
      <c r="K7510" s="272" t="s">
        <v>12898</v>
      </c>
    </row>
    <row r="7511" spans="1:11" ht="25.5" x14ac:dyDescent="0.2">
      <c r="A7511" s="269">
        <v>1523</v>
      </c>
      <c r="B7511" s="270" t="s">
        <v>28055</v>
      </c>
      <c r="C7511" s="271" t="s">
        <v>12496</v>
      </c>
      <c r="D7511" s="272" t="s">
        <v>12899</v>
      </c>
      <c r="F7511" s="266"/>
      <c r="G7511" s="273">
        <v>1523</v>
      </c>
      <c r="H7511" s="270" t="s">
        <v>28055</v>
      </c>
      <c r="I7511" s="271" t="s">
        <v>12496</v>
      </c>
      <c r="J7511" s="272" t="s">
        <v>12899</v>
      </c>
      <c r="K7511" s="272" t="s">
        <v>12899</v>
      </c>
    </row>
    <row r="7512" spans="1:11" ht="12.75" x14ac:dyDescent="0.2">
      <c r="A7512" s="269">
        <v>14052</v>
      </c>
      <c r="B7512" s="270" t="s">
        <v>28056</v>
      </c>
      <c r="C7512" s="271" t="s">
        <v>12490</v>
      </c>
      <c r="D7512" s="272" t="s">
        <v>5194</v>
      </c>
      <c r="F7512" s="266"/>
      <c r="G7512" s="273">
        <v>14052</v>
      </c>
      <c r="H7512" s="270" t="s">
        <v>28056</v>
      </c>
      <c r="I7512" s="271" t="s">
        <v>12490</v>
      </c>
      <c r="J7512" s="272" t="s">
        <v>5194</v>
      </c>
      <c r="K7512" s="272" t="s">
        <v>5194</v>
      </c>
    </row>
    <row r="7513" spans="1:11" ht="12.75" x14ac:dyDescent="0.2">
      <c r="A7513" s="269">
        <v>14054</v>
      </c>
      <c r="B7513" s="270" t="s">
        <v>28057</v>
      </c>
      <c r="C7513" s="271" t="s">
        <v>12490</v>
      </c>
      <c r="D7513" s="272" t="s">
        <v>7205</v>
      </c>
      <c r="F7513" s="266"/>
      <c r="G7513" s="273">
        <v>14054</v>
      </c>
      <c r="H7513" s="270" t="s">
        <v>28057</v>
      </c>
      <c r="I7513" s="271" t="s">
        <v>12490</v>
      </c>
      <c r="J7513" s="272" t="s">
        <v>7205</v>
      </c>
      <c r="K7513" s="272" t="s">
        <v>7205</v>
      </c>
    </row>
    <row r="7514" spans="1:11" ht="12.75" x14ac:dyDescent="0.2">
      <c r="A7514" s="269">
        <v>14053</v>
      </c>
      <c r="B7514" s="270" t="s">
        <v>28058</v>
      </c>
      <c r="C7514" s="271" t="s">
        <v>12490</v>
      </c>
      <c r="D7514" s="272" t="s">
        <v>12469</v>
      </c>
      <c r="F7514" s="266"/>
      <c r="G7514" s="273">
        <v>14053</v>
      </c>
      <c r="H7514" s="270" t="s">
        <v>28058</v>
      </c>
      <c r="I7514" s="271" t="s">
        <v>12490</v>
      </c>
      <c r="J7514" s="272" t="s">
        <v>12469</v>
      </c>
      <c r="K7514" s="272" t="s">
        <v>12469</v>
      </c>
    </row>
    <row r="7515" spans="1:11" ht="12.75" x14ac:dyDescent="0.2">
      <c r="A7515" s="269">
        <v>2558</v>
      </c>
      <c r="B7515" s="270" t="s">
        <v>28059</v>
      </c>
      <c r="C7515" s="271" t="s">
        <v>12490</v>
      </c>
      <c r="D7515" s="272" t="s">
        <v>13589</v>
      </c>
      <c r="F7515" s="266"/>
      <c r="G7515" s="273">
        <v>2558</v>
      </c>
      <c r="H7515" s="270" t="s">
        <v>28059</v>
      </c>
      <c r="I7515" s="271" t="s">
        <v>12490</v>
      </c>
      <c r="J7515" s="272" t="s">
        <v>13589</v>
      </c>
      <c r="K7515" s="272" t="s">
        <v>13589</v>
      </c>
    </row>
    <row r="7516" spans="1:11" ht="12.75" x14ac:dyDescent="0.2">
      <c r="A7516" s="269">
        <v>2560</v>
      </c>
      <c r="B7516" s="270" t="s">
        <v>28060</v>
      </c>
      <c r="C7516" s="271" t="s">
        <v>12490</v>
      </c>
      <c r="D7516" s="272" t="s">
        <v>4228</v>
      </c>
      <c r="F7516" s="266"/>
      <c r="G7516" s="273">
        <v>2560</v>
      </c>
      <c r="H7516" s="270" t="s">
        <v>28060</v>
      </c>
      <c r="I7516" s="271" t="s">
        <v>12490</v>
      </c>
      <c r="J7516" s="272" t="s">
        <v>4228</v>
      </c>
      <c r="K7516" s="272" t="s">
        <v>4228</v>
      </c>
    </row>
    <row r="7517" spans="1:11" ht="12.75" x14ac:dyDescent="0.2">
      <c r="A7517" s="269">
        <v>2559</v>
      </c>
      <c r="B7517" s="270" t="s">
        <v>28061</v>
      </c>
      <c r="C7517" s="271" t="s">
        <v>12490</v>
      </c>
      <c r="D7517" s="272" t="s">
        <v>13075</v>
      </c>
      <c r="F7517" s="266"/>
      <c r="G7517" s="273">
        <v>2559</v>
      </c>
      <c r="H7517" s="270" t="s">
        <v>28061</v>
      </c>
      <c r="I7517" s="271" t="s">
        <v>12490</v>
      </c>
      <c r="J7517" s="272" t="s">
        <v>13075</v>
      </c>
      <c r="K7517" s="272" t="s">
        <v>13075</v>
      </c>
    </row>
    <row r="7518" spans="1:11" ht="12.75" x14ac:dyDescent="0.2">
      <c r="A7518" s="269">
        <v>2592</v>
      </c>
      <c r="B7518" s="270" t="s">
        <v>28062</v>
      </c>
      <c r="C7518" s="271" t="s">
        <v>12490</v>
      </c>
      <c r="D7518" s="272" t="s">
        <v>14839</v>
      </c>
      <c r="F7518" s="266"/>
      <c r="G7518" s="273">
        <v>2592</v>
      </c>
      <c r="H7518" s="270" t="s">
        <v>28062</v>
      </c>
      <c r="I7518" s="271" t="s">
        <v>12490</v>
      </c>
      <c r="J7518" s="272" t="s">
        <v>14839</v>
      </c>
      <c r="K7518" s="272" t="s">
        <v>14839</v>
      </c>
    </row>
    <row r="7519" spans="1:11" ht="12.75" x14ac:dyDescent="0.2">
      <c r="A7519" s="269">
        <v>2566</v>
      </c>
      <c r="B7519" s="270" t="s">
        <v>28063</v>
      </c>
      <c r="C7519" s="271" t="s">
        <v>12490</v>
      </c>
      <c r="D7519" s="272" t="s">
        <v>8975</v>
      </c>
      <c r="F7519" s="266"/>
      <c r="G7519" s="273">
        <v>2566</v>
      </c>
      <c r="H7519" s="270" t="s">
        <v>28063</v>
      </c>
      <c r="I7519" s="271" t="s">
        <v>12490</v>
      </c>
      <c r="J7519" s="272" t="s">
        <v>8975</v>
      </c>
      <c r="K7519" s="272" t="s">
        <v>8975</v>
      </c>
    </row>
    <row r="7520" spans="1:11" ht="12.75" x14ac:dyDescent="0.2">
      <c r="A7520" s="269">
        <v>2589</v>
      </c>
      <c r="B7520" s="270" t="s">
        <v>28064</v>
      </c>
      <c r="C7520" s="271" t="s">
        <v>12490</v>
      </c>
      <c r="D7520" s="272" t="s">
        <v>14840</v>
      </c>
      <c r="F7520" s="266"/>
      <c r="G7520" s="273">
        <v>2589</v>
      </c>
      <c r="H7520" s="270" t="s">
        <v>28064</v>
      </c>
      <c r="I7520" s="271" t="s">
        <v>12490</v>
      </c>
      <c r="J7520" s="272" t="s">
        <v>14840</v>
      </c>
      <c r="K7520" s="272" t="s">
        <v>14840</v>
      </c>
    </row>
    <row r="7521" spans="1:11" ht="12.75" x14ac:dyDescent="0.2">
      <c r="A7521" s="269">
        <v>2591</v>
      </c>
      <c r="B7521" s="270" t="s">
        <v>28065</v>
      </c>
      <c r="C7521" s="271" t="s">
        <v>12490</v>
      </c>
      <c r="D7521" s="272" t="s">
        <v>12545</v>
      </c>
      <c r="F7521" s="266"/>
      <c r="G7521" s="273">
        <v>2591</v>
      </c>
      <c r="H7521" s="270" t="s">
        <v>28065</v>
      </c>
      <c r="I7521" s="271" t="s">
        <v>12490</v>
      </c>
      <c r="J7521" s="272" t="s">
        <v>12545</v>
      </c>
      <c r="K7521" s="272" t="s">
        <v>12545</v>
      </c>
    </row>
    <row r="7522" spans="1:11" ht="12.75" x14ac:dyDescent="0.2">
      <c r="A7522" s="269">
        <v>2590</v>
      </c>
      <c r="B7522" s="270" t="s">
        <v>28066</v>
      </c>
      <c r="C7522" s="271" t="s">
        <v>12490</v>
      </c>
      <c r="D7522" s="272" t="s">
        <v>9673</v>
      </c>
      <c r="F7522" s="266"/>
      <c r="G7522" s="273">
        <v>2590</v>
      </c>
      <c r="H7522" s="270" t="s">
        <v>28066</v>
      </c>
      <c r="I7522" s="271" t="s">
        <v>12490</v>
      </c>
      <c r="J7522" s="272" t="s">
        <v>9673</v>
      </c>
      <c r="K7522" s="272" t="s">
        <v>9673</v>
      </c>
    </row>
    <row r="7523" spans="1:11" ht="12.75" x14ac:dyDescent="0.2">
      <c r="A7523" s="269">
        <v>2567</v>
      </c>
      <c r="B7523" s="270" t="s">
        <v>28067</v>
      </c>
      <c r="C7523" s="271" t="s">
        <v>12490</v>
      </c>
      <c r="D7523" s="272" t="s">
        <v>6408</v>
      </c>
      <c r="F7523" s="266"/>
      <c r="G7523" s="273">
        <v>2567</v>
      </c>
      <c r="H7523" s="270" t="s">
        <v>28067</v>
      </c>
      <c r="I7523" s="271" t="s">
        <v>12490</v>
      </c>
      <c r="J7523" s="272" t="s">
        <v>6408</v>
      </c>
      <c r="K7523" s="272" t="s">
        <v>6408</v>
      </c>
    </row>
    <row r="7524" spans="1:11" ht="12.75" x14ac:dyDescent="0.2">
      <c r="A7524" s="269">
        <v>2565</v>
      </c>
      <c r="B7524" s="270" t="s">
        <v>28068</v>
      </c>
      <c r="C7524" s="271" t="s">
        <v>12490</v>
      </c>
      <c r="D7524" s="272" t="s">
        <v>5636</v>
      </c>
      <c r="F7524" s="266"/>
      <c r="G7524" s="273">
        <v>2565</v>
      </c>
      <c r="H7524" s="270" t="s">
        <v>28068</v>
      </c>
      <c r="I7524" s="271" t="s">
        <v>12490</v>
      </c>
      <c r="J7524" s="272" t="s">
        <v>5636</v>
      </c>
      <c r="K7524" s="272" t="s">
        <v>5636</v>
      </c>
    </row>
    <row r="7525" spans="1:11" ht="12.75" x14ac:dyDescent="0.2">
      <c r="A7525" s="269">
        <v>2568</v>
      </c>
      <c r="B7525" s="270" t="s">
        <v>28069</v>
      </c>
      <c r="C7525" s="271" t="s">
        <v>12490</v>
      </c>
      <c r="D7525" s="272" t="s">
        <v>14841</v>
      </c>
      <c r="F7525" s="266"/>
      <c r="G7525" s="273">
        <v>2568</v>
      </c>
      <c r="H7525" s="270" t="s">
        <v>28069</v>
      </c>
      <c r="I7525" s="271" t="s">
        <v>12490</v>
      </c>
      <c r="J7525" s="272" t="s">
        <v>14841</v>
      </c>
      <c r="K7525" s="272" t="s">
        <v>14841</v>
      </c>
    </row>
    <row r="7526" spans="1:11" ht="12.75" x14ac:dyDescent="0.2">
      <c r="A7526" s="269">
        <v>2594</v>
      </c>
      <c r="B7526" s="270" t="s">
        <v>28070</v>
      </c>
      <c r="C7526" s="271" t="s">
        <v>12490</v>
      </c>
      <c r="D7526" s="272" t="s">
        <v>14842</v>
      </c>
      <c r="F7526" s="266"/>
      <c r="G7526" s="273">
        <v>2594</v>
      </c>
      <c r="H7526" s="270" t="s">
        <v>28070</v>
      </c>
      <c r="I7526" s="271" t="s">
        <v>12490</v>
      </c>
      <c r="J7526" s="272" t="s">
        <v>14842</v>
      </c>
      <c r="K7526" s="272" t="s">
        <v>14842</v>
      </c>
    </row>
    <row r="7527" spans="1:11" ht="12.75" x14ac:dyDescent="0.2">
      <c r="A7527" s="269">
        <v>2587</v>
      </c>
      <c r="B7527" s="270" t="s">
        <v>28071</v>
      </c>
      <c r="C7527" s="271" t="s">
        <v>12490</v>
      </c>
      <c r="D7527" s="272" t="s">
        <v>5345</v>
      </c>
      <c r="F7527" s="266"/>
      <c r="G7527" s="273">
        <v>2587</v>
      </c>
      <c r="H7527" s="270" t="s">
        <v>28071</v>
      </c>
      <c r="I7527" s="271" t="s">
        <v>12490</v>
      </c>
      <c r="J7527" s="272" t="s">
        <v>5345</v>
      </c>
      <c r="K7527" s="272" t="s">
        <v>5345</v>
      </c>
    </row>
    <row r="7528" spans="1:11" ht="12.75" x14ac:dyDescent="0.2">
      <c r="A7528" s="269">
        <v>2588</v>
      </c>
      <c r="B7528" s="270" t="s">
        <v>28072</v>
      </c>
      <c r="C7528" s="271" t="s">
        <v>12490</v>
      </c>
      <c r="D7528" s="272" t="s">
        <v>8982</v>
      </c>
      <c r="F7528" s="266"/>
      <c r="G7528" s="273">
        <v>2588</v>
      </c>
      <c r="H7528" s="270" t="s">
        <v>28072</v>
      </c>
      <c r="I7528" s="271" t="s">
        <v>12490</v>
      </c>
      <c r="J7528" s="272" t="s">
        <v>8982</v>
      </c>
      <c r="K7528" s="272" t="s">
        <v>8982</v>
      </c>
    </row>
    <row r="7529" spans="1:11" ht="12.75" x14ac:dyDescent="0.2">
      <c r="A7529" s="269">
        <v>2569</v>
      </c>
      <c r="B7529" s="270" t="s">
        <v>28073</v>
      </c>
      <c r="C7529" s="271" t="s">
        <v>12490</v>
      </c>
      <c r="D7529" s="272" t="s">
        <v>5070</v>
      </c>
      <c r="F7529" s="266"/>
      <c r="G7529" s="273">
        <v>2569</v>
      </c>
      <c r="H7529" s="270" t="s">
        <v>28073</v>
      </c>
      <c r="I7529" s="271" t="s">
        <v>12490</v>
      </c>
      <c r="J7529" s="272" t="s">
        <v>5070</v>
      </c>
      <c r="K7529" s="272" t="s">
        <v>5070</v>
      </c>
    </row>
    <row r="7530" spans="1:11" ht="12.75" x14ac:dyDescent="0.2">
      <c r="A7530" s="269">
        <v>2570</v>
      </c>
      <c r="B7530" s="270" t="s">
        <v>28074</v>
      </c>
      <c r="C7530" s="271" t="s">
        <v>12490</v>
      </c>
      <c r="D7530" s="272" t="s">
        <v>8495</v>
      </c>
      <c r="F7530" s="266"/>
      <c r="G7530" s="273">
        <v>2570</v>
      </c>
      <c r="H7530" s="270" t="s">
        <v>28074</v>
      </c>
      <c r="I7530" s="271" t="s">
        <v>12490</v>
      </c>
      <c r="J7530" s="272" t="s">
        <v>8495</v>
      </c>
      <c r="K7530" s="272" t="s">
        <v>8495</v>
      </c>
    </row>
    <row r="7531" spans="1:11" ht="12.75" x14ac:dyDescent="0.2">
      <c r="A7531" s="269">
        <v>2571</v>
      </c>
      <c r="B7531" s="270" t="s">
        <v>28075</v>
      </c>
      <c r="C7531" s="271" t="s">
        <v>12490</v>
      </c>
      <c r="D7531" s="272" t="s">
        <v>14843</v>
      </c>
      <c r="F7531" s="266"/>
      <c r="G7531" s="273">
        <v>2571</v>
      </c>
      <c r="H7531" s="270" t="s">
        <v>28075</v>
      </c>
      <c r="I7531" s="271" t="s">
        <v>12490</v>
      </c>
      <c r="J7531" s="272" t="s">
        <v>14843</v>
      </c>
      <c r="K7531" s="272" t="s">
        <v>14843</v>
      </c>
    </row>
    <row r="7532" spans="1:11" ht="12.75" x14ac:dyDescent="0.2">
      <c r="A7532" s="269">
        <v>2593</v>
      </c>
      <c r="B7532" s="270" t="s">
        <v>28076</v>
      </c>
      <c r="C7532" s="271" t="s">
        <v>12490</v>
      </c>
      <c r="D7532" s="272" t="s">
        <v>12510</v>
      </c>
      <c r="F7532" s="266"/>
      <c r="G7532" s="273">
        <v>2593</v>
      </c>
      <c r="H7532" s="270" t="s">
        <v>28076</v>
      </c>
      <c r="I7532" s="271" t="s">
        <v>12490</v>
      </c>
      <c r="J7532" s="272" t="s">
        <v>12510</v>
      </c>
      <c r="K7532" s="272" t="s">
        <v>12510</v>
      </c>
    </row>
    <row r="7533" spans="1:11" ht="12.75" x14ac:dyDescent="0.2">
      <c r="A7533" s="269">
        <v>2572</v>
      </c>
      <c r="B7533" s="270" t="s">
        <v>28077</v>
      </c>
      <c r="C7533" s="271" t="s">
        <v>12490</v>
      </c>
      <c r="D7533" s="272" t="s">
        <v>12798</v>
      </c>
      <c r="F7533" s="266"/>
      <c r="G7533" s="273">
        <v>2572</v>
      </c>
      <c r="H7533" s="270" t="s">
        <v>28077</v>
      </c>
      <c r="I7533" s="271" t="s">
        <v>12490</v>
      </c>
      <c r="J7533" s="272" t="s">
        <v>12798</v>
      </c>
      <c r="K7533" s="272" t="s">
        <v>12798</v>
      </c>
    </row>
    <row r="7534" spans="1:11" ht="12.75" x14ac:dyDescent="0.2">
      <c r="A7534" s="269">
        <v>2595</v>
      </c>
      <c r="B7534" s="270" t="s">
        <v>28078</v>
      </c>
      <c r="C7534" s="271" t="s">
        <v>12490</v>
      </c>
      <c r="D7534" s="272" t="s">
        <v>14844</v>
      </c>
      <c r="F7534" s="266"/>
      <c r="G7534" s="273">
        <v>2595</v>
      </c>
      <c r="H7534" s="270" t="s">
        <v>28078</v>
      </c>
      <c r="I7534" s="271" t="s">
        <v>12490</v>
      </c>
      <c r="J7534" s="272" t="s">
        <v>14844</v>
      </c>
      <c r="K7534" s="272" t="s">
        <v>14844</v>
      </c>
    </row>
    <row r="7535" spans="1:11" ht="12.75" x14ac:dyDescent="0.2">
      <c r="A7535" s="269">
        <v>2576</v>
      </c>
      <c r="B7535" s="270" t="s">
        <v>28079</v>
      </c>
      <c r="C7535" s="271" t="s">
        <v>12490</v>
      </c>
      <c r="D7535" s="272" t="s">
        <v>5046</v>
      </c>
      <c r="F7535" s="266"/>
      <c r="G7535" s="273">
        <v>2576</v>
      </c>
      <c r="H7535" s="270" t="s">
        <v>28079</v>
      </c>
      <c r="I7535" s="271" t="s">
        <v>12490</v>
      </c>
      <c r="J7535" s="272" t="s">
        <v>5046</v>
      </c>
      <c r="K7535" s="272" t="s">
        <v>5046</v>
      </c>
    </row>
    <row r="7536" spans="1:11" ht="12.75" x14ac:dyDescent="0.2">
      <c r="A7536" s="269">
        <v>2575</v>
      </c>
      <c r="B7536" s="270" t="s">
        <v>28080</v>
      </c>
      <c r="C7536" s="271" t="s">
        <v>12490</v>
      </c>
      <c r="D7536" s="272" t="s">
        <v>10966</v>
      </c>
      <c r="F7536" s="266"/>
      <c r="G7536" s="273">
        <v>2575</v>
      </c>
      <c r="H7536" s="270" t="s">
        <v>28080</v>
      </c>
      <c r="I7536" s="271" t="s">
        <v>12490</v>
      </c>
      <c r="J7536" s="272" t="s">
        <v>10966</v>
      </c>
      <c r="K7536" s="272" t="s">
        <v>10966</v>
      </c>
    </row>
    <row r="7537" spans="1:11" ht="12.75" x14ac:dyDescent="0.2">
      <c r="A7537" s="269">
        <v>2573</v>
      </c>
      <c r="B7537" s="270" t="s">
        <v>28081</v>
      </c>
      <c r="C7537" s="271" t="s">
        <v>12490</v>
      </c>
      <c r="D7537" s="272" t="s">
        <v>8989</v>
      </c>
      <c r="F7537" s="266"/>
      <c r="G7537" s="273">
        <v>2573</v>
      </c>
      <c r="H7537" s="270" t="s">
        <v>28081</v>
      </c>
      <c r="I7537" s="271" t="s">
        <v>12490</v>
      </c>
      <c r="J7537" s="272" t="s">
        <v>8989</v>
      </c>
      <c r="K7537" s="272" t="s">
        <v>8989</v>
      </c>
    </row>
    <row r="7538" spans="1:11" ht="12.75" x14ac:dyDescent="0.2">
      <c r="A7538" s="269">
        <v>2586</v>
      </c>
      <c r="B7538" s="270" t="s">
        <v>28082</v>
      </c>
      <c r="C7538" s="271" t="s">
        <v>12490</v>
      </c>
      <c r="D7538" s="272" t="s">
        <v>5332</v>
      </c>
      <c r="F7538" s="266"/>
      <c r="G7538" s="273">
        <v>2586</v>
      </c>
      <c r="H7538" s="270" t="s">
        <v>28082</v>
      </c>
      <c r="I7538" s="271" t="s">
        <v>12490</v>
      </c>
      <c r="J7538" s="272" t="s">
        <v>5332</v>
      </c>
      <c r="K7538" s="272" t="s">
        <v>5332</v>
      </c>
    </row>
    <row r="7539" spans="1:11" ht="12.75" x14ac:dyDescent="0.2">
      <c r="A7539" s="269">
        <v>2577</v>
      </c>
      <c r="B7539" s="270" t="s">
        <v>28083</v>
      </c>
      <c r="C7539" s="271" t="s">
        <v>12490</v>
      </c>
      <c r="D7539" s="272" t="s">
        <v>14845</v>
      </c>
      <c r="F7539" s="266"/>
      <c r="G7539" s="273">
        <v>2577</v>
      </c>
      <c r="H7539" s="270" t="s">
        <v>28083</v>
      </c>
      <c r="I7539" s="271" t="s">
        <v>12490</v>
      </c>
      <c r="J7539" s="272" t="s">
        <v>14845</v>
      </c>
      <c r="K7539" s="272" t="s">
        <v>14845</v>
      </c>
    </row>
    <row r="7540" spans="1:11" ht="12.75" x14ac:dyDescent="0.2">
      <c r="A7540" s="269">
        <v>2574</v>
      </c>
      <c r="B7540" s="270" t="s">
        <v>28084</v>
      </c>
      <c r="C7540" s="271" t="s">
        <v>12490</v>
      </c>
      <c r="D7540" s="272" t="s">
        <v>5431</v>
      </c>
      <c r="F7540" s="266"/>
      <c r="G7540" s="273">
        <v>2574</v>
      </c>
      <c r="H7540" s="270" t="s">
        <v>28084</v>
      </c>
      <c r="I7540" s="271" t="s">
        <v>12490</v>
      </c>
      <c r="J7540" s="272" t="s">
        <v>5431</v>
      </c>
      <c r="K7540" s="272" t="s">
        <v>5431</v>
      </c>
    </row>
    <row r="7541" spans="1:11" ht="12.75" x14ac:dyDescent="0.2">
      <c r="A7541" s="269">
        <v>2578</v>
      </c>
      <c r="B7541" s="270" t="s">
        <v>28085</v>
      </c>
      <c r="C7541" s="271" t="s">
        <v>12490</v>
      </c>
      <c r="D7541" s="272" t="s">
        <v>14846</v>
      </c>
      <c r="F7541" s="266"/>
      <c r="G7541" s="273">
        <v>2578</v>
      </c>
      <c r="H7541" s="270" t="s">
        <v>28085</v>
      </c>
      <c r="I7541" s="271" t="s">
        <v>12490</v>
      </c>
      <c r="J7541" s="272" t="s">
        <v>14846</v>
      </c>
      <c r="K7541" s="272" t="s">
        <v>14846</v>
      </c>
    </row>
    <row r="7542" spans="1:11" ht="12.75" x14ac:dyDescent="0.2">
      <c r="A7542" s="269">
        <v>2585</v>
      </c>
      <c r="B7542" s="270" t="s">
        <v>28086</v>
      </c>
      <c r="C7542" s="271" t="s">
        <v>12490</v>
      </c>
      <c r="D7542" s="272" t="s">
        <v>14847</v>
      </c>
      <c r="F7542" s="266"/>
      <c r="G7542" s="273">
        <v>2585</v>
      </c>
      <c r="H7542" s="270" t="s">
        <v>28086</v>
      </c>
      <c r="I7542" s="271" t="s">
        <v>12490</v>
      </c>
      <c r="J7542" s="272" t="s">
        <v>14847</v>
      </c>
      <c r="K7542" s="272" t="s">
        <v>14847</v>
      </c>
    </row>
    <row r="7543" spans="1:11" ht="12.75" x14ac:dyDescent="0.2">
      <c r="A7543" s="269">
        <v>12008</v>
      </c>
      <c r="B7543" s="270" t="s">
        <v>28087</v>
      </c>
      <c r="C7543" s="271" t="s">
        <v>12490</v>
      </c>
      <c r="D7543" s="272" t="s">
        <v>14848</v>
      </c>
      <c r="F7543" s="266"/>
      <c r="G7543" s="273">
        <v>12008</v>
      </c>
      <c r="H7543" s="270" t="s">
        <v>28087</v>
      </c>
      <c r="I7543" s="271" t="s">
        <v>12490</v>
      </c>
      <c r="J7543" s="272" t="s">
        <v>14848</v>
      </c>
      <c r="K7543" s="272" t="s">
        <v>14848</v>
      </c>
    </row>
    <row r="7544" spans="1:11" ht="12.75" x14ac:dyDescent="0.2">
      <c r="A7544" s="269">
        <v>2582</v>
      </c>
      <c r="B7544" s="270" t="s">
        <v>28088</v>
      </c>
      <c r="C7544" s="271" t="s">
        <v>12490</v>
      </c>
      <c r="D7544" s="272" t="s">
        <v>10071</v>
      </c>
      <c r="F7544" s="266"/>
      <c r="G7544" s="273">
        <v>2582</v>
      </c>
      <c r="H7544" s="270" t="s">
        <v>28088</v>
      </c>
      <c r="I7544" s="271" t="s">
        <v>12490</v>
      </c>
      <c r="J7544" s="272" t="s">
        <v>10071</v>
      </c>
      <c r="K7544" s="272" t="s">
        <v>10071</v>
      </c>
    </row>
    <row r="7545" spans="1:11" ht="12.75" x14ac:dyDescent="0.2">
      <c r="A7545" s="269">
        <v>2597</v>
      </c>
      <c r="B7545" s="270" t="s">
        <v>28089</v>
      </c>
      <c r="C7545" s="271" t="s">
        <v>12490</v>
      </c>
      <c r="D7545" s="272" t="s">
        <v>13204</v>
      </c>
      <c r="F7545" s="266"/>
      <c r="G7545" s="273">
        <v>2597</v>
      </c>
      <c r="H7545" s="270" t="s">
        <v>28089</v>
      </c>
      <c r="I7545" s="271" t="s">
        <v>12490</v>
      </c>
      <c r="J7545" s="272" t="s">
        <v>13204</v>
      </c>
      <c r="K7545" s="272" t="s">
        <v>13204</v>
      </c>
    </row>
    <row r="7546" spans="1:11" ht="12.75" x14ac:dyDescent="0.2">
      <c r="A7546" s="269">
        <v>2579</v>
      </c>
      <c r="B7546" s="270" t="s">
        <v>28090</v>
      </c>
      <c r="C7546" s="271" t="s">
        <v>12490</v>
      </c>
      <c r="D7546" s="272" t="s">
        <v>12665</v>
      </c>
      <c r="F7546" s="266"/>
      <c r="G7546" s="273">
        <v>2579</v>
      </c>
      <c r="H7546" s="270" t="s">
        <v>28090</v>
      </c>
      <c r="I7546" s="271" t="s">
        <v>12490</v>
      </c>
      <c r="J7546" s="272" t="s">
        <v>12665</v>
      </c>
      <c r="K7546" s="272" t="s">
        <v>12665</v>
      </c>
    </row>
    <row r="7547" spans="1:11" ht="12.75" x14ac:dyDescent="0.2">
      <c r="A7547" s="269">
        <v>2581</v>
      </c>
      <c r="B7547" s="270" t="s">
        <v>28091</v>
      </c>
      <c r="C7547" s="271" t="s">
        <v>12490</v>
      </c>
      <c r="D7547" s="272" t="s">
        <v>13747</v>
      </c>
      <c r="F7547" s="266"/>
      <c r="G7547" s="273">
        <v>2581</v>
      </c>
      <c r="H7547" s="270" t="s">
        <v>28091</v>
      </c>
      <c r="I7547" s="271" t="s">
        <v>12490</v>
      </c>
      <c r="J7547" s="272" t="s">
        <v>13747</v>
      </c>
      <c r="K7547" s="272" t="s">
        <v>13747</v>
      </c>
    </row>
    <row r="7548" spans="1:11" ht="12.75" x14ac:dyDescent="0.2">
      <c r="A7548" s="269">
        <v>2596</v>
      </c>
      <c r="B7548" s="270" t="s">
        <v>28092</v>
      </c>
      <c r="C7548" s="271" t="s">
        <v>12490</v>
      </c>
      <c r="D7548" s="272" t="s">
        <v>11049</v>
      </c>
      <c r="F7548" s="266"/>
      <c r="G7548" s="273">
        <v>2596</v>
      </c>
      <c r="H7548" s="270" t="s">
        <v>28092</v>
      </c>
      <c r="I7548" s="271" t="s">
        <v>12490</v>
      </c>
      <c r="J7548" s="272" t="s">
        <v>11049</v>
      </c>
      <c r="K7548" s="272" t="s">
        <v>11049</v>
      </c>
    </row>
    <row r="7549" spans="1:11" ht="12.75" x14ac:dyDescent="0.2">
      <c r="A7549" s="269">
        <v>2580</v>
      </c>
      <c r="B7549" s="270" t="s">
        <v>28093</v>
      </c>
      <c r="C7549" s="271" t="s">
        <v>12490</v>
      </c>
      <c r="D7549" s="272" t="s">
        <v>13657</v>
      </c>
      <c r="F7549" s="266"/>
      <c r="G7549" s="273">
        <v>2580</v>
      </c>
      <c r="H7549" s="270" t="s">
        <v>28093</v>
      </c>
      <c r="I7549" s="271" t="s">
        <v>12490</v>
      </c>
      <c r="J7549" s="272" t="s">
        <v>13657</v>
      </c>
      <c r="K7549" s="272" t="s">
        <v>13657</v>
      </c>
    </row>
    <row r="7550" spans="1:11" ht="12.75" x14ac:dyDescent="0.2">
      <c r="A7550" s="269">
        <v>2583</v>
      </c>
      <c r="B7550" s="270" t="s">
        <v>28094</v>
      </c>
      <c r="C7550" s="271" t="s">
        <v>12490</v>
      </c>
      <c r="D7550" s="272" t="s">
        <v>14849</v>
      </c>
      <c r="F7550" s="266"/>
      <c r="G7550" s="273">
        <v>2583</v>
      </c>
      <c r="H7550" s="270" t="s">
        <v>28094</v>
      </c>
      <c r="I7550" s="271" t="s">
        <v>12490</v>
      </c>
      <c r="J7550" s="272" t="s">
        <v>14849</v>
      </c>
      <c r="K7550" s="272" t="s">
        <v>14849</v>
      </c>
    </row>
    <row r="7551" spans="1:11" ht="12.75" x14ac:dyDescent="0.2">
      <c r="A7551" s="269">
        <v>2584</v>
      </c>
      <c r="B7551" s="270" t="s">
        <v>28095</v>
      </c>
      <c r="C7551" s="271" t="s">
        <v>12490</v>
      </c>
      <c r="D7551" s="272" t="s">
        <v>14850</v>
      </c>
      <c r="F7551" s="266"/>
      <c r="G7551" s="273">
        <v>2584</v>
      </c>
      <c r="H7551" s="270" t="s">
        <v>28095</v>
      </c>
      <c r="I7551" s="271" t="s">
        <v>12490</v>
      </c>
      <c r="J7551" s="272" t="s">
        <v>14850</v>
      </c>
      <c r="K7551" s="272" t="s">
        <v>14850</v>
      </c>
    </row>
    <row r="7552" spans="1:11" ht="12.75" x14ac:dyDescent="0.2">
      <c r="A7552" s="269">
        <v>12010</v>
      </c>
      <c r="B7552" s="270" t="s">
        <v>28096</v>
      </c>
      <c r="C7552" s="271" t="s">
        <v>12490</v>
      </c>
      <c r="D7552" s="272" t="s">
        <v>8017</v>
      </c>
      <c r="F7552" s="266"/>
      <c r="G7552" s="273">
        <v>12010</v>
      </c>
      <c r="H7552" s="270" t="s">
        <v>28096</v>
      </c>
      <c r="I7552" s="271" t="s">
        <v>12490</v>
      </c>
      <c r="J7552" s="272" t="s">
        <v>8017</v>
      </c>
      <c r="K7552" s="272" t="s">
        <v>8017</v>
      </c>
    </row>
    <row r="7553" spans="1:11" ht="12.75" x14ac:dyDescent="0.2">
      <c r="A7553" s="269">
        <v>39329</v>
      </c>
      <c r="B7553" s="270" t="s">
        <v>28097</v>
      </c>
      <c r="C7553" s="271" t="s">
        <v>12490</v>
      </c>
      <c r="D7553" s="272" t="s">
        <v>12912</v>
      </c>
      <c r="F7553" s="266"/>
      <c r="G7553" s="273">
        <v>39329</v>
      </c>
      <c r="H7553" s="270" t="s">
        <v>28097</v>
      </c>
      <c r="I7553" s="271" t="s">
        <v>12490</v>
      </c>
      <c r="J7553" s="272" t="s">
        <v>12912</v>
      </c>
      <c r="K7553" s="272" t="s">
        <v>12912</v>
      </c>
    </row>
    <row r="7554" spans="1:11" ht="12.75" x14ac:dyDescent="0.2">
      <c r="A7554" s="269">
        <v>39330</v>
      </c>
      <c r="B7554" s="270" t="s">
        <v>28098</v>
      </c>
      <c r="C7554" s="271" t="s">
        <v>12490</v>
      </c>
      <c r="D7554" s="272" t="s">
        <v>12913</v>
      </c>
      <c r="F7554" s="266"/>
      <c r="G7554" s="273">
        <v>39330</v>
      </c>
      <c r="H7554" s="270" t="s">
        <v>28098</v>
      </c>
      <c r="I7554" s="271" t="s">
        <v>12490</v>
      </c>
      <c r="J7554" s="272" t="s">
        <v>12913</v>
      </c>
      <c r="K7554" s="272" t="s">
        <v>12913</v>
      </c>
    </row>
    <row r="7555" spans="1:11" ht="12.75" x14ac:dyDescent="0.2">
      <c r="A7555" s="269">
        <v>39332</v>
      </c>
      <c r="B7555" s="270" t="s">
        <v>28099</v>
      </c>
      <c r="C7555" s="271" t="s">
        <v>12490</v>
      </c>
      <c r="D7555" s="272" t="s">
        <v>9643</v>
      </c>
      <c r="F7555" s="266"/>
      <c r="G7555" s="273">
        <v>39332</v>
      </c>
      <c r="H7555" s="270" t="s">
        <v>28099</v>
      </c>
      <c r="I7555" s="271" t="s">
        <v>12490</v>
      </c>
      <c r="J7555" s="272" t="s">
        <v>9643</v>
      </c>
      <c r="K7555" s="272" t="s">
        <v>9643</v>
      </c>
    </row>
    <row r="7556" spans="1:11" ht="12.75" x14ac:dyDescent="0.2">
      <c r="A7556" s="269">
        <v>39331</v>
      </c>
      <c r="B7556" s="270" t="s">
        <v>28100</v>
      </c>
      <c r="C7556" s="271" t="s">
        <v>12490</v>
      </c>
      <c r="D7556" s="272" t="s">
        <v>12914</v>
      </c>
      <c r="F7556" s="266"/>
      <c r="G7556" s="273">
        <v>39331</v>
      </c>
      <c r="H7556" s="270" t="s">
        <v>28100</v>
      </c>
      <c r="I7556" s="271" t="s">
        <v>12490</v>
      </c>
      <c r="J7556" s="272" t="s">
        <v>12914</v>
      </c>
      <c r="K7556" s="272" t="s">
        <v>12914</v>
      </c>
    </row>
    <row r="7557" spans="1:11" ht="12.75" x14ac:dyDescent="0.2">
      <c r="A7557" s="269">
        <v>39333</v>
      </c>
      <c r="B7557" s="270" t="s">
        <v>28101</v>
      </c>
      <c r="C7557" s="271" t="s">
        <v>12490</v>
      </c>
      <c r="D7557" s="272" t="s">
        <v>5967</v>
      </c>
      <c r="F7557" s="266"/>
      <c r="G7557" s="273">
        <v>39333</v>
      </c>
      <c r="H7557" s="270" t="s">
        <v>28101</v>
      </c>
      <c r="I7557" s="271" t="s">
        <v>12490</v>
      </c>
      <c r="J7557" s="272" t="s">
        <v>5967</v>
      </c>
      <c r="K7557" s="272" t="s">
        <v>5967</v>
      </c>
    </row>
    <row r="7558" spans="1:11" ht="12.75" x14ac:dyDescent="0.2">
      <c r="A7558" s="269">
        <v>39335</v>
      </c>
      <c r="B7558" s="270" t="s">
        <v>28102</v>
      </c>
      <c r="C7558" s="271" t="s">
        <v>12490</v>
      </c>
      <c r="D7558" s="272" t="s">
        <v>7533</v>
      </c>
      <c r="F7558" s="266"/>
      <c r="G7558" s="273">
        <v>39335</v>
      </c>
      <c r="H7558" s="270" t="s">
        <v>28102</v>
      </c>
      <c r="I7558" s="271" t="s">
        <v>12490</v>
      </c>
      <c r="J7558" s="272" t="s">
        <v>7533</v>
      </c>
      <c r="K7558" s="272" t="s">
        <v>7533</v>
      </c>
    </row>
    <row r="7559" spans="1:11" ht="12.75" x14ac:dyDescent="0.2">
      <c r="A7559" s="269">
        <v>39334</v>
      </c>
      <c r="B7559" s="270" t="s">
        <v>28103</v>
      </c>
      <c r="C7559" s="271" t="s">
        <v>12490</v>
      </c>
      <c r="D7559" s="272" t="s">
        <v>12915</v>
      </c>
      <c r="F7559" s="266"/>
      <c r="G7559" s="273">
        <v>39334</v>
      </c>
      <c r="H7559" s="270" t="s">
        <v>28103</v>
      </c>
      <c r="I7559" s="271" t="s">
        <v>12490</v>
      </c>
      <c r="J7559" s="272" t="s">
        <v>12915</v>
      </c>
      <c r="K7559" s="272" t="s">
        <v>12915</v>
      </c>
    </row>
    <row r="7560" spans="1:11" ht="12.75" x14ac:dyDescent="0.2">
      <c r="A7560" s="269">
        <v>12016</v>
      </c>
      <c r="B7560" s="270" t="s">
        <v>28104</v>
      </c>
      <c r="C7560" s="271" t="s">
        <v>12490</v>
      </c>
      <c r="D7560" s="272" t="s">
        <v>12522</v>
      </c>
      <c r="F7560" s="266"/>
      <c r="G7560" s="273">
        <v>12016</v>
      </c>
      <c r="H7560" s="270" t="s">
        <v>28104</v>
      </c>
      <c r="I7560" s="271" t="s">
        <v>12490</v>
      </c>
      <c r="J7560" s="272" t="s">
        <v>12522</v>
      </c>
      <c r="K7560" s="272" t="s">
        <v>12522</v>
      </c>
    </row>
    <row r="7561" spans="1:11" ht="12.75" x14ac:dyDescent="0.2">
      <c r="A7561" s="269">
        <v>12015</v>
      </c>
      <c r="B7561" s="270" t="s">
        <v>28105</v>
      </c>
      <c r="C7561" s="271" t="s">
        <v>12490</v>
      </c>
      <c r="D7561" s="272" t="s">
        <v>11259</v>
      </c>
      <c r="F7561" s="266"/>
      <c r="G7561" s="273">
        <v>12015</v>
      </c>
      <c r="H7561" s="270" t="s">
        <v>28105</v>
      </c>
      <c r="I7561" s="271" t="s">
        <v>12490</v>
      </c>
      <c r="J7561" s="272" t="s">
        <v>11259</v>
      </c>
      <c r="K7561" s="272" t="s">
        <v>11259</v>
      </c>
    </row>
    <row r="7562" spans="1:11" ht="12.75" x14ac:dyDescent="0.2">
      <c r="A7562" s="269">
        <v>12020</v>
      </c>
      <c r="B7562" s="270" t="s">
        <v>28106</v>
      </c>
      <c r="C7562" s="271" t="s">
        <v>12490</v>
      </c>
      <c r="D7562" s="272" t="s">
        <v>12522</v>
      </c>
      <c r="F7562" s="266"/>
      <c r="G7562" s="273">
        <v>12020</v>
      </c>
      <c r="H7562" s="270" t="s">
        <v>28106</v>
      </c>
      <c r="I7562" s="271" t="s">
        <v>12490</v>
      </c>
      <c r="J7562" s="272" t="s">
        <v>12522</v>
      </c>
      <c r="K7562" s="272" t="s">
        <v>12522</v>
      </c>
    </row>
    <row r="7563" spans="1:11" ht="12.75" x14ac:dyDescent="0.2">
      <c r="A7563" s="269">
        <v>12019</v>
      </c>
      <c r="B7563" s="270" t="s">
        <v>28107</v>
      </c>
      <c r="C7563" s="271" t="s">
        <v>12490</v>
      </c>
      <c r="D7563" s="272" t="s">
        <v>11259</v>
      </c>
      <c r="F7563" s="266"/>
      <c r="G7563" s="273">
        <v>12019</v>
      </c>
      <c r="H7563" s="270" t="s">
        <v>28107</v>
      </c>
      <c r="I7563" s="271" t="s">
        <v>12490</v>
      </c>
      <c r="J7563" s="272" t="s">
        <v>11259</v>
      </c>
      <c r="K7563" s="272" t="s">
        <v>11259</v>
      </c>
    </row>
    <row r="7564" spans="1:11" ht="12.75" x14ac:dyDescent="0.2">
      <c r="A7564" s="269">
        <v>39336</v>
      </c>
      <c r="B7564" s="270" t="s">
        <v>28108</v>
      </c>
      <c r="C7564" s="271" t="s">
        <v>12490</v>
      </c>
      <c r="D7564" s="272" t="s">
        <v>12913</v>
      </c>
      <c r="F7564" s="266"/>
      <c r="G7564" s="273">
        <v>39336</v>
      </c>
      <c r="H7564" s="270" t="s">
        <v>28108</v>
      </c>
      <c r="I7564" s="271" t="s">
        <v>12490</v>
      </c>
      <c r="J7564" s="272" t="s">
        <v>12913</v>
      </c>
      <c r="K7564" s="272" t="s">
        <v>12913</v>
      </c>
    </row>
    <row r="7565" spans="1:11" ht="12.75" x14ac:dyDescent="0.2">
      <c r="A7565" s="269">
        <v>39338</v>
      </c>
      <c r="B7565" s="270" t="s">
        <v>28109</v>
      </c>
      <c r="C7565" s="271" t="s">
        <v>12490</v>
      </c>
      <c r="D7565" s="272" t="s">
        <v>9643</v>
      </c>
      <c r="F7565" s="266"/>
      <c r="G7565" s="273">
        <v>39338</v>
      </c>
      <c r="H7565" s="270" t="s">
        <v>28109</v>
      </c>
      <c r="I7565" s="271" t="s">
        <v>12490</v>
      </c>
      <c r="J7565" s="272" t="s">
        <v>9643</v>
      </c>
      <c r="K7565" s="272" t="s">
        <v>9643</v>
      </c>
    </row>
    <row r="7566" spans="1:11" ht="12.75" x14ac:dyDescent="0.2">
      <c r="A7566" s="269">
        <v>39337</v>
      </c>
      <c r="B7566" s="270" t="s">
        <v>28110</v>
      </c>
      <c r="C7566" s="271" t="s">
        <v>12490</v>
      </c>
      <c r="D7566" s="272" t="s">
        <v>12914</v>
      </c>
      <c r="F7566" s="266"/>
      <c r="G7566" s="273">
        <v>39337</v>
      </c>
      <c r="H7566" s="270" t="s">
        <v>28110</v>
      </c>
      <c r="I7566" s="271" t="s">
        <v>12490</v>
      </c>
      <c r="J7566" s="272" t="s">
        <v>12914</v>
      </c>
      <c r="K7566" s="272" t="s">
        <v>12914</v>
      </c>
    </row>
    <row r="7567" spans="1:11" ht="12.75" x14ac:dyDescent="0.2">
      <c r="A7567" s="269">
        <v>39341</v>
      </c>
      <c r="B7567" s="270" t="s">
        <v>28111</v>
      </c>
      <c r="C7567" s="271" t="s">
        <v>12490</v>
      </c>
      <c r="D7567" s="272" t="s">
        <v>12916</v>
      </c>
      <c r="F7567" s="266"/>
      <c r="G7567" s="273">
        <v>39341</v>
      </c>
      <c r="H7567" s="270" t="s">
        <v>28111</v>
      </c>
      <c r="I7567" s="271" t="s">
        <v>12490</v>
      </c>
      <c r="J7567" s="272" t="s">
        <v>12916</v>
      </c>
      <c r="K7567" s="272" t="s">
        <v>12916</v>
      </c>
    </row>
    <row r="7568" spans="1:11" ht="12.75" x14ac:dyDescent="0.2">
      <c r="A7568" s="269">
        <v>39340</v>
      </c>
      <c r="B7568" s="270" t="s">
        <v>28112</v>
      </c>
      <c r="C7568" s="271" t="s">
        <v>12490</v>
      </c>
      <c r="D7568" s="272" t="s">
        <v>7556</v>
      </c>
      <c r="F7568" s="266"/>
      <c r="G7568" s="273">
        <v>39340</v>
      </c>
      <c r="H7568" s="270" t="s">
        <v>28112</v>
      </c>
      <c r="I7568" s="271" t="s">
        <v>12490</v>
      </c>
      <c r="J7568" s="272" t="s">
        <v>7556</v>
      </c>
      <c r="K7568" s="272" t="s">
        <v>7556</v>
      </c>
    </row>
    <row r="7569" spans="1:11" ht="12.75" x14ac:dyDescent="0.2">
      <c r="A7569" s="269">
        <v>12025</v>
      </c>
      <c r="B7569" s="270" t="s">
        <v>28113</v>
      </c>
      <c r="C7569" s="271" t="s">
        <v>12490</v>
      </c>
      <c r="D7569" s="272" t="s">
        <v>5594</v>
      </c>
      <c r="F7569" s="266"/>
      <c r="G7569" s="273">
        <v>12025</v>
      </c>
      <c r="H7569" s="270" t="s">
        <v>28113</v>
      </c>
      <c r="I7569" s="271" t="s">
        <v>12490</v>
      </c>
      <c r="J7569" s="272" t="s">
        <v>5594</v>
      </c>
      <c r="K7569" s="272" t="s">
        <v>5594</v>
      </c>
    </row>
    <row r="7570" spans="1:11" ht="12.75" x14ac:dyDescent="0.2">
      <c r="A7570" s="269">
        <v>39342</v>
      </c>
      <c r="B7570" s="270" t="s">
        <v>28114</v>
      </c>
      <c r="C7570" s="271" t="s">
        <v>12490</v>
      </c>
      <c r="D7570" s="272" t="s">
        <v>12916</v>
      </c>
      <c r="F7570" s="266"/>
      <c r="G7570" s="273">
        <v>39342</v>
      </c>
      <c r="H7570" s="270" t="s">
        <v>28114</v>
      </c>
      <c r="I7570" s="271" t="s">
        <v>12490</v>
      </c>
      <c r="J7570" s="272" t="s">
        <v>12916</v>
      </c>
      <c r="K7570" s="272" t="s">
        <v>12916</v>
      </c>
    </row>
    <row r="7571" spans="1:11" ht="12.75" x14ac:dyDescent="0.2">
      <c r="A7571" s="269">
        <v>39343</v>
      </c>
      <c r="B7571" s="270" t="s">
        <v>28115</v>
      </c>
      <c r="C7571" s="271" t="s">
        <v>12490</v>
      </c>
      <c r="D7571" s="272" t="s">
        <v>7241</v>
      </c>
      <c r="F7571" s="266"/>
      <c r="G7571" s="273">
        <v>39343</v>
      </c>
      <c r="H7571" s="270" t="s">
        <v>28115</v>
      </c>
      <c r="I7571" s="271" t="s">
        <v>12490</v>
      </c>
      <c r="J7571" s="272" t="s">
        <v>7241</v>
      </c>
      <c r="K7571" s="272" t="s">
        <v>7241</v>
      </c>
    </row>
    <row r="7572" spans="1:11" ht="12.75" x14ac:dyDescent="0.2">
      <c r="A7572" s="269">
        <v>39345</v>
      </c>
      <c r="B7572" s="270" t="s">
        <v>28116</v>
      </c>
      <c r="C7572" s="271" t="s">
        <v>12490</v>
      </c>
      <c r="D7572" s="272" t="s">
        <v>12714</v>
      </c>
      <c r="F7572" s="266"/>
      <c r="G7572" s="273">
        <v>39345</v>
      </c>
      <c r="H7572" s="270" t="s">
        <v>28116</v>
      </c>
      <c r="I7572" s="271" t="s">
        <v>12490</v>
      </c>
      <c r="J7572" s="272" t="s">
        <v>12714</v>
      </c>
      <c r="K7572" s="272" t="s">
        <v>12714</v>
      </c>
    </row>
    <row r="7573" spans="1:11" ht="12.75" x14ac:dyDescent="0.2">
      <c r="A7573" s="269">
        <v>39344</v>
      </c>
      <c r="B7573" s="270" t="s">
        <v>28117</v>
      </c>
      <c r="C7573" s="271" t="s">
        <v>12490</v>
      </c>
      <c r="D7573" s="272" t="s">
        <v>5431</v>
      </c>
      <c r="F7573" s="266"/>
      <c r="G7573" s="273">
        <v>39344</v>
      </c>
      <c r="H7573" s="270" t="s">
        <v>28117</v>
      </c>
      <c r="I7573" s="271" t="s">
        <v>12490</v>
      </c>
      <c r="J7573" s="272" t="s">
        <v>5431</v>
      </c>
      <c r="K7573" s="272" t="s">
        <v>5431</v>
      </c>
    </row>
    <row r="7574" spans="1:11" ht="12.75" x14ac:dyDescent="0.2">
      <c r="A7574" s="269">
        <v>12623</v>
      </c>
      <c r="B7574" s="270" t="s">
        <v>28118</v>
      </c>
      <c r="C7574" s="271" t="s">
        <v>12503</v>
      </c>
      <c r="D7574" s="272" t="s">
        <v>12913</v>
      </c>
      <c r="F7574" s="266"/>
      <c r="G7574" s="273">
        <v>12623</v>
      </c>
      <c r="H7574" s="270" t="s">
        <v>28118</v>
      </c>
      <c r="I7574" s="271" t="s">
        <v>12503</v>
      </c>
      <c r="J7574" s="272" t="s">
        <v>12913</v>
      </c>
      <c r="K7574" s="272" t="s">
        <v>12913</v>
      </c>
    </row>
    <row r="7575" spans="1:11" ht="12.75" x14ac:dyDescent="0.2">
      <c r="A7575" s="269">
        <v>34498</v>
      </c>
      <c r="B7575" s="270" t="s">
        <v>28119</v>
      </c>
      <c r="C7575" s="271" t="s">
        <v>12490</v>
      </c>
      <c r="D7575" s="272" t="s">
        <v>14851</v>
      </c>
      <c r="F7575" s="266"/>
      <c r="G7575" s="273">
        <v>34498</v>
      </c>
      <c r="H7575" s="270" t="s">
        <v>28119</v>
      </c>
      <c r="I7575" s="271" t="s">
        <v>12490</v>
      </c>
      <c r="J7575" s="272" t="s">
        <v>14851</v>
      </c>
      <c r="K7575" s="272" t="s">
        <v>14851</v>
      </c>
    </row>
    <row r="7576" spans="1:11" ht="12.75" x14ac:dyDescent="0.2">
      <c r="A7576" s="269">
        <v>13244</v>
      </c>
      <c r="B7576" s="270" t="s">
        <v>28120</v>
      </c>
      <c r="C7576" s="271" t="s">
        <v>12490</v>
      </c>
      <c r="D7576" s="272" t="s">
        <v>12704</v>
      </c>
      <c r="F7576" s="266"/>
      <c r="G7576" s="273">
        <v>13244</v>
      </c>
      <c r="H7576" s="270" t="s">
        <v>28120</v>
      </c>
      <c r="I7576" s="271" t="s">
        <v>12490</v>
      </c>
      <c r="J7576" s="272" t="s">
        <v>12704</v>
      </c>
      <c r="K7576" s="272" t="s">
        <v>12704</v>
      </c>
    </row>
    <row r="7577" spans="1:11" ht="25.5" x14ac:dyDescent="0.2">
      <c r="A7577" s="269">
        <v>38998</v>
      </c>
      <c r="B7577" s="270" t="s">
        <v>28121</v>
      </c>
      <c r="C7577" s="271" t="s">
        <v>12490</v>
      </c>
      <c r="D7577" s="272" t="s">
        <v>8526</v>
      </c>
      <c r="F7577" s="266"/>
      <c r="G7577" s="273">
        <v>38998</v>
      </c>
      <c r="H7577" s="270" t="s">
        <v>28121</v>
      </c>
      <c r="I7577" s="271" t="s">
        <v>12490</v>
      </c>
      <c r="J7577" s="272" t="s">
        <v>8526</v>
      </c>
      <c r="K7577" s="272" t="s">
        <v>8526</v>
      </c>
    </row>
    <row r="7578" spans="1:11" ht="25.5" x14ac:dyDescent="0.2">
      <c r="A7578" s="269">
        <v>38999</v>
      </c>
      <c r="B7578" s="270" t="s">
        <v>28122</v>
      </c>
      <c r="C7578" s="271" t="s">
        <v>12490</v>
      </c>
      <c r="D7578" s="272" t="s">
        <v>4341</v>
      </c>
      <c r="F7578" s="266"/>
      <c r="G7578" s="273">
        <v>38999</v>
      </c>
      <c r="H7578" s="270" t="s">
        <v>28122</v>
      </c>
      <c r="I7578" s="271" t="s">
        <v>12490</v>
      </c>
      <c r="J7578" s="272" t="s">
        <v>4341</v>
      </c>
      <c r="K7578" s="272" t="s">
        <v>4341</v>
      </c>
    </row>
    <row r="7579" spans="1:11" ht="25.5" x14ac:dyDescent="0.2">
      <c r="A7579" s="269">
        <v>38996</v>
      </c>
      <c r="B7579" s="270" t="s">
        <v>28123</v>
      </c>
      <c r="C7579" s="271" t="s">
        <v>12490</v>
      </c>
      <c r="D7579" s="272" t="s">
        <v>8719</v>
      </c>
      <c r="F7579" s="266"/>
      <c r="G7579" s="273">
        <v>38996</v>
      </c>
      <c r="H7579" s="270" t="s">
        <v>28123</v>
      </c>
      <c r="I7579" s="271" t="s">
        <v>12490</v>
      </c>
      <c r="J7579" s="272" t="s">
        <v>8719</v>
      </c>
      <c r="K7579" s="272" t="s">
        <v>8719</v>
      </c>
    </row>
    <row r="7580" spans="1:11" ht="25.5" x14ac:dyDescent="0.2">
      <c r="A7580" s="269">
        <v>38997</v>
      </c>
      <c r="B7580" s="270" t="s">
        <v>28124</v>
      </c>
      <c r="C7580" s="271" t="s">
        <v>12490</v>
      </c>
      <c r="D7580" s="272" t="s">
        <v>14852</v>
      </c>
      <c r="F7580" s="266"/>
      <c r="G7580" s="273">
        <v>38997</v>
      </c>
      <c r="H7580" s="270" t="s">
        <v>28124</v>
      </c>
      <c r="I7580" s="271" t="s">
        <v>12490</v>
      </c>
      <c r="J7580" s="272" t="s">
        <v>14852</v>
      </c>
      <c r="K7580" s="272" t="s">
        <v>14852</v>
      </c>
    </row>
    <row r="7581" spans="1:11" ht="12.75" x14ac:dyDescent="0.2">
      <c r="A7581" s="269">
        <v>39862</v>
      </c>
      <c r="B7581" s="270" t="s">
        <v>28125</v>
      </c>
      <c r="C7581" s="271" t="s">
        <v>12490</v>
      </c>
      <c r="D7581" s="272" t="s">
        <v>13526</v>
      </c>
      <c r="F7581" s="266"/>
      <c r="G7581" s="273">
        <v>39862</v>
      </c>
      <c r="H7581" s="270" t="s">
        <v>28125</v>
      </c>
      <c r="I7581" s="271" t="s">
        <v>12490</v>
      </c>
      <c r="J7581" s="272" t="s">
        <v>13526</v>
      </c>
      <c r="K7581" s="272" t="s">
        <v>13526</v>
      </c>
    </row>
    <row r="7582" spans="1:11" ht="12.75" x14ac:dyDescent="0.2">
      <c r="A7582" s="269">
        <v>39863</v>
      </c>
      <c r="B7582" s="270" t="s">
        <v>28126</v>
      </c>
      <c r="C7582" s="271" t="s">
        <v>12490</v>
      </c>
      <c r="D7582" s="272" t="s">
        <v>10303</v>
      </c>
      <c r="F7582" s="266"/>
      <c r="G7582" s="273">
        <v>39863</v>
      </c>
      <c r="H7582" s="270" t="s">
        <v>28126</v>
      </c>
      <c r="I7582" s="271" t="s">
        <v>12490</v>
      </c>
      <c r="J7582" s="272" t="s">
        <v>10303</v>
      </c>
      <c r="K7582" s="272" t="s">
        <v>10303</v>
      </c>
    </row>
    <row r="7583" spans="1:11" ht="12.75" x14ac:dyDescent="0.2">
      <c r="A7583" s="269">
        <v>39864</v>
      </c>
      <c r="B7583" s="270" t="s">
        <v>28127</v>
      </c>
      <c r="C7583" s="271" t="s">
        <v>12490</v>
      </c>
      <c r="D7583" s="272" t="s">
        <v>10412</v>
      </c>
      <c r="F7583" s="266"/>
      <c r="G7583" s="273">
        <v>39864</v>
      </c>
      <c r="H7583" s="270" t="s">
        <v>28127</v>
      </c>
      <c r="I7583" s="271" t="s">
        <v>12490</v>
      </c>
      <c r="J7583" s="272" t="s">
        <v>10412</v>
      </c>
      <c r="K7583" s="272" t="s">
        <v>10412</v>
      </c>
    </row>
    <row r="7584" spans="1:11" ht="12.75" x14ac:dyDescent="0.2">
      <c r="A7584" s="269">
        <v>39865</v>
      </c>
      <c r="B7584" s="270" t="s">
        <v>28128</v>
      </c>
      <c r="C7584" s="271" t="s">
        <v>12490</v>
      </c>
      <c r="D7584" s="272" t="s">
        <v>20620</v>
      </c>
      <c r="F7584" s="266"/>
      <c r="G7584" s="273">
        <v>39865</v>
      </c>
      <c r="H7584" s="270" t="s">
        <v>28128</v>
      </c>
      <c r="I7584" s="271" t="s">
        <v>12490</v>
      </c>
      <c r="J7584" s="272" t="s">
        <v>20620</v>
      </c>
      <c r="K7584" s="272" t="s">
        <v>20620</v>
      </c>
    </row>
    <row r="7585" spans="1:11" ht="25.5" x14ac:dyDescent="0.2">
      <c r="A7585" s="269">
        <v>2517</v>
      </c>
      <c r="B7585" s="270" t="s">
        <v>28129</v>
      </c>
      <c r="C7585" s="271" t="s">
        <v>12490</v>
      </c>
      <c r="D7585" s="272" t="s">
        <v>7565</v>
      </c>
      <c r="F7585" s="266"/>
      <c r="G7585" s="273">
        <v>2517</v>
      </c>
      <c r="H7585" s="270" t="s">
        <v>28129</v>
      </c>
      <c r="I7585" s="271" t="s">
        <v>12490</v>
      </c>
      <c r="J7585" s="272" t="s">
        <v>7565</v>
      </c>
      <c r="K7585" s="272" t="s">
        <v>7565</v>
      </c>
    </row>
    <row r="7586" spans="1:11" ht="25.5" x14ac:dyDescent="0.2">
      <c r="A7586" s="269">
        <v>2522</v>
      </c>
      <c r="B7586" s="270" t="s">
        <v>28130</v>
      </c>
      <c r="C7586" s="271" t="s">
        <v>12490</v>
      </c>
      <c r="D7586" s="272" t="s">
        <v>7735</v>
      </c>
      <c r="F7586" s="266"/>
      <c r="G7586" s="273">
        <v>2522</v>
      </c>
      <c r="H7586" s="270" t="s">
        <v>28130</v>
      </c>
      <c r="I7586" s="271" t="s">
        <v>12490</v>
      </c>
      <c r="J7586" s="272" t="s">
        <v>7735</v>
      </c>
      <c r="K7586" s="272" t="s">
        <v>7735</v>
      </c>
    </row>
    <row r="7587" spans="1:11" ht="25.5" x14ac:dyDescent="0.2">
      <c r="A7587" s="269">
        <v>2548</v>
      </c>
      <c r="B7587" s="270" t="s">
        <v>28131</v>
      </c>
      <c r="C7587" s="271" t="s">
        <v>12490</v>
      </c>
      <c r="D7587" s="272" t="s">
        <v>11292</v>
      </c>
      <c r="F7587" s="266"/>
      <c r="G7587" s="273">
        <v>2548</v>
      </c>
      <c r="H7587" s="270" t="s">
        <v>28131</v>
      </c>
      <c r="I7587" s="271" t="s">
        <v>12490</v>
      </c>
      <c r="J7587" s="272" t="s">
        <v>11292</v>
      </c>
      <c r="K7587" s="272" t="s">
        <v>11292</v>
      </c>
    </row>
    <row r="7588" spans="1:11" ht="25.5" x14ac:dyDescent="0.2">
      <c r="A7588" s="269">
        <v>2516</v>
      </c>
      <c r="B7588" s="270" t="s">
        <v>28132</v>
      </c>
      <c r="C7588" s="271" t="s">
        <v>12490</v>
      </c>
      <c r="D7588" s="272" t="s">
        <v>13203</v>
      </c>
      <c r="F7588" s="266"/>
      <c r="G7588" s="273">
        <v>2516</v>
      </c>
      <c r="H7588" s="270" t="s">
        <v>28132</v>
      </c>
      <c r="I7588" s="271" t="s">
        <v>12490</v>
      </c>
      <c r="J7588" s="272" t="s">
        <v>13203</v>
      </c>
      <c r="K7588" s="272" t="s">
        <v>13203</v>
      </c>
    </row>
    <row r="7589" spans="1:11" ht="25.5" x14ac:dyDescent="0.2">
      <c r="A7589" s="269">
        <v>2518</v>
      </c>
      <c r="B7589" s="270" t="s">
        <v>28133</v>
      </c>
      <c r="C7589" s="271" t="s">
        <v>12490</v>
      </c>
      <c r="D7589" s="272" t="s">
        <v>13519</v>
      </c>
      <c r="F7589" s="266"/>
      <c r="G7589" s="273">
        <v>2518</v>
      </c>
      <c r="H7589" s="270" t="s">
        <v>28133</v>
      </c>
      <c r="I7589" s="271" t="s">
        <v>12490</v>
      </c>
      <c r="J7589" s="272" t="s">
        <v>13519</v>
      </c>
      <c r="K7589" s="272" t="s">
        <v>13519</v>
      </c>
    </row>
    <row r="7590" spans="1:11" ht="25.5" x14ac:dyDescent="0.2">
      <c r="A7590" s="269">
        <v>2521</v>
      </c>
      <c r="B7590" s="270" t="s">
        <v>28134</v>
      </c>
      <c r="C7590" s="271" t="s">
        <v>12490</v>
      </c>
      <c r="D7590" s="272" t="s">
        <v>9557</v>
      </c>
      <c r="F7590" s="266"/>
      <c r="G7590" s="273">
        <v>2521</v>
      </c>
      <c r="H7590" s="270" t="s">
        <v>28134</v>
      </c>
      <c r="I7590" s="271" t="s">
        <v>12490</v>
      </c>
      <c r="J7590" s="272" t="s">
        <v>9557</v>
      </c>
      <c r="K7590" s="272" t="s">
        <v>9557</v>
      </c>
    </row>
    <row r="7591" spans="1:11" ht="25.5" x14ac:dyDescent="0.2">
      <c r="A7591" s="269">
        <v>2515</v>
      </c>
      <c r="B7591" s="270" t="s">
        <v>28135</v>
      </c>
      <c r="C7591" s="271" t="s">
        <v>12490</v>
      </c>
      <c r="D7591" s="272" t="s">
        <v>13442</v>
      </c>
      <c r="F7591" s="266"/>
      <c r="G7591" s="273">
        <v>2515</v>
      </c>
      <c r="H7591" s="270" t="s">
        <v>28135</v>
      </c>
      <c r="I7591" s="271" t="s">
        <v>12490</v>
      </c>
      <c r="J7591" s="272" t="s">
        <v>13442</v>
      </c>
      <c r="K7591" s="272" t="s">
        <v>13442</v>
      </c>
    </row>
    <row r="7592" spans="1:11" ht="25.5" x14ac:dyDescent="0.2">
      <c r="A7592" s="269">
        <v>2519</v>
      </c>
      <c r="B7592" s="270" t="s">
        <v>28136</v>
      </c>
      <c r="C7592" s="271" t="s">
        <v>12490</v>
      </c>
      <c r="D7592" s="272" t="s">
        <v>9289</v>
      </c>
      <c r="F7592" s="266"/>
      <c r="G7592" s="273">
        <v>2519</v>
      </c>
      <c r="H7592" s="270" t="s">
        <v>28136</v>
      </c>
      <c r="I7592" s="271" t="s">
        <v>12490</v>
      </c>
      <c r="J7592" s="272" t="s">
        <v>9289</v>
      </c>
      <c r="K7592" s="272" t="s">
        <v>9289</v>
      </c>
    </row>
    <row r="7593" spans="1:11" ht="25.5" x14ac:dyDescent="0.2">
      <c r="A7593" s="269">
        <v>2520</v>
      </c>
      <c r="B7593" s="270" t="s">
        <v>28137</v>
      </c>
      <c r="C7593" s="271" t="s">
        <v>12490</v>
      </c>
      <c r="D7593" s="272" t="s">
        <v>14853</v>
      </c>
      <c r="F7593" s="266"/>
      <c r="G7593" s="273">
        <v>2520</v>
      </c>
      <c r="H7593" s="270" t="s">
        <v>28137</v>
      </c>
      <c r="I7593" s="271" t="s">
        <v>12490</v>
      </c>
      <c r="J7593" s="272" t="s">
        <v>14853</v>
      </c>
      <c r="K7593" s="272" t="s">
        <v>14853</v>
      </c>
    </row>
    <row r="7594" spans="1:11" ht="12.75" x14ac:dyDescent="0.2">
      <c r="A7594" s="269">
        <v>1602</v>
      </c>
      <c r="B7594" s="270" t="s">
        <v>28138</v>
      </c>
      <c r="C7594" s="271" t="s">
        <v>12490</v>
      </c>
      <c r="D7594" s="272" t="s">
        <v>12922</v>
      </c>
      <c r="F7594" s="266"/>
      <c r="G7594" s="273">
        <v>1602</v>
      </c>
      <c r="H7594" s="270" t="s">
        <v>28138</v>
      </c>
      <c r="I7594" s="271" t="s">
        <v>12490</v>
      </c>
      <c r="J7594" s="272" t="s">
        <v>12922</v>
      </c>
      <c r="K7594" s="272" t="s">
        <v>12922</v>
      </c>
    </row>
    <row r="7595" spans="1:11" ht="12.75" x14ac:dyDescent="0.2">
      <c r="A7595" s="269">
        <v>1601</v>
      </c>
      <c r="B7595" s="270" t="s">
        <v>28139</v>
      </c>
      <c r="C7595" s="271" t="s">
        <v>12490</v>
      </c>
      <c r="D7595" s="272" t="s">
        <v>5955</v>
      </c>
      <c r="F7595" s="266"/>
      <c r="G7595" s="273">
        <v>1601</v>
      </c>
      <c r="H7595" s="270" t="s">
        <v>28139</v>
      </c>
      <c r="I7595" s="271" t="s">
        <v>12490</v>
      </c>
      <c r="J7595" s="272" t="s">
        <v>5955</v>
      </c>
      <c r="K7595" s="272" t="s">
        <v>5955</v>
      </c>
    </row>
    <row r="7596" spans="1:11" ht="12.75" x14ac:dyDescent="0.2">
      <c r="A7596" s="269">
        <v>1598</v>
      </c>
      <c r="B7596" s="270" t="s">
        <v>28140</v>
      </c>
      <c r="C7596" s="271" t="s">
        <v>12490</v>
      </c>
      <c r="D7596" s="272" t="s">
        <v>7056</v>
      </c>
      <c r="F7596" s="266"/>
      <c r="G7596" s="273">
        <v>1598</v>
      </c>
      <c r="H7596" s="270" t="s">
        <v>28140</v>
      </c>
      <c r="I7596" s="271" t="s">
        <v>12490</v>
      </c>
      <c r="J7596" s="272" t="s">
        <v>7056</v>
      </c>
      <c r="K7596" s="272" t="s">
        <v>7056</v>
      </c>
    </row>
    <row r="7597" spans="1:11" ht="12.75" x14ac:dyDescent="0.2">
      <c r="A7597" s="269">
        <v>1600</v>
      </c>
      <c r="B7597" s="270" t="s">
        <v>28141</v>
      </c>
      <c r="C7597" s="271" t="s">
        <v>12490</v>
      </c>
      <c r="D7597" s="272" t="s">
        <v>9723</v>
      </c>
      <c r="F7597" s="266"/>
      <c r="G7597" s="273">
        <v>1600</v>
      </c>
      <c r="H7597" s="270" t="s">
        <v>28141</v>
      </c>
      <c r="I7597" s="271" t="s">
        <v>12490</v>
      </c>
      <c r="J7597" s="272" t="s">
        <v>9723</v>
      </c>
      <c r="K7597" s="272" t="s">
        <v>9723</v>
      </c>
    </row>
    <row r="7598" spans="1:11" ht="12.75" x14ac:dyDescent="0.2">
      <c r="A7598" s="269">
        <v>1603</v>
      </c>
      <c r="B7598" s="270" t="s">
        <v>28142</v>
      </c>
      <c r="C7598" s="271" t="s">
        <v>12490</v>
      </c>
      <c r="D7598" s="272" t="s">
        <v>12923</v>
      </c>
      <c r="F7598" s="266"/>
      <c r="G7598" s="273">
        <v>1603</v>
      </c>
      <c r="H7598" s="270" t="s">
        <v>28142</v>
      </c>
      <c r="I7598" s="271" t="s">
        <v>12490</v>
      </c>
      <c r="J7598" s="272" t="s">
        <v>12923</v>
      </c>
      <c r="K7598" s="272" t="s">
        <v>12923</v>
      </c>
    </row>
    <row r="7599" spans="1:11" ht="12.75" x14ac:dyDescent="0.2">
      <c r="A7599" s="269">
        <v>1599</v>
      </c>
      <c r="B7599" s="270" t="s">
        <v>28143</v>
      </c>
      <c r="C7599" s="271" t="s">
        <v>12490</v>
      </c>
      <c r="D7599" s="272" t="s">
        <v>4335</v>
      </c>
      <c r="F7599" s="266"/>
      <c r="G7599" s="273">
        <v>1599</v>
      </c>
      <c r="H7599" s="270" t="s">
        <v>28143</v>
      </c>
      <c r="I7599" s="271" t="s">
        <v>12490</v>
      </c>
      <c r="J7599" s="272" t="s">
        <v>4335</v>
      </c>
      <c r="K7599" s="272" t="s">
        <v>4335</v>
      </c>
    </row>
    <row r="7600" spans="1:11" ht="12.75" x14ac:dyDescent="0.2">
      <c r="A7600" s="269">
        <v>1597</v>
      </c>
      <c r="B7600" s="270" t="s">
        <v>28144</v>
      </c>
      <c r="C7600" s="271" t="s">
        <v>12490</v>
      </c>
      <c r="D7600" s="272" t="s">
        <v>12547</v>
      </c>
      <c r="F7600" s="266"/>
      <c r="G7600" s="273">
        <v>1597</v>
      </c>
      <c r="H7600" s="270" t="s">
        <v>28144</v>
      </c>
      <c r="I7600" s="271" t="s">
        <v>12490</v>
      </c>
      <c r="J7600" s="272" t="s">
        <v>12547</v>
      </c>
      <c r="K7600" s="272" t="s">
        <v>12547</v>
      </c>
    </row>
    <row r="7601" spans="1:11" ht="12.75" x14ac:dyDescent="0.2">
      <c r="A7601" s="269">
        <v>39600</v>
      </c>
      <c r="B7601" s="270" t="s">
        <v>28145</v>
      </c>
      <c r="C7601" s="271" t="s">
        <v>12490</v>
      </c>
      <c r="D7601" s="272" t="s">
        <v>13331</v>
      </c>
      <c r="F7601" s="266"/>
      <c r="G7601" s="273">
        <v>39600</v>
      </c>
      <c r="H7601" s="270" t="s">
        <v>28145</v>
      </c>
      <c r="I7601" s="271" t="s">
        <v>12490</v>
      </c>
      <c r="J7601" s="272" t="s">
        <v>13331</v>
      </c>
      <c r="K7601" s="272" t="s">
        <v>13331</v>
      </c>
    </row>
    <row r="7602" spans="1:11" ht="12.75" x14ac:dyDescent="0.2">
      <c r="A7602" s="269">
        <v>39601</v>
      </c>
      <c r="B7602" s="270" t="s">
        <v>28146</v>
      </c>
      <c r="C7602" s="271" t="s">
        <v>12490</v>
      </c>
      <c r="D7602" s="272" t="s">
        <v>12540</v>
      </c>
      <c r="F7602" s="266"/>
      <c r="G7602" s="273">
        <v>39601</v>
      </c>
      <c r="H7602" s="270" t="s">
        <v>28146</v>
      </c>
      <c r="I7602" s="271" t="s">
        <v>12490</v>
      </c>
      <c r="J7602" s="272" t="s">
        <v>12540</v>
      </c>
      <c r="K7602" s="272" t="s">
        <v>12540</v>
      </c>
    </row>
    <row r="7603" spans="1:11" ht="12.75" x14ac:dyDescent="0.2">
      <c r="A7603" s="269">
        <v>39602</v>
      </c>
      <c r="B7603" s="270" t="s">
        <v>28147</v>
      </c>
      <c r="C7603" s="271" t="s">
        <v>12490</v>
      </c>
      <c r="D7603" s="272" t="s">
        <v>5813</v>
      </c>
      <c r="F7603" s="266"/>
      <c r="G7603" s="273">
        <v>39602</v>
      </c>
      <c r="H7603" s="270" t="s">
        <v>28147</v>
      </c>
      <c r="I7603" s="271" t="s">
        <v>12490</v>
      </c>
      <c r="J7603" s="272" t="s">
        <v>5813</v>
      </c>
      <c r="K7603" s="272" t="s">
        <v>5813</v>
      </c>
    </row>
    <row r="7604" spans="1:11" ht="12.75" x14ac:dyDescent="0.2">
      <c r="A7604" s="269">
        <v>39603</v>
      </c>
      <c r="B7604" s="270" t="s">
        <v>28148</v>
      </c>
      <c r="C7604" s="271" t="s">
        <v>12490</v>
      </c>
      <c r="D7604" s="272" t="s">
        <v>10488</v>
      </c>
      <c r="F7604" s="266"/>
      <c r="G7604" s="273">
        <v>39603</v>
      </c>
      <c r="H7604" s="270" t="s">
        <v>28148</v>
      </c>
      <c r="I7604" s="271" t="s">
        <v>12490</v>
      </c>
      <c r="J7604" s="272" t="s">
        <v>10488</v>
      </c>
      <c r="K7604" s="272" t="s">
        <v>10488</v>
      </c>
    </row>
    <row r="7605" spans="1:11" ht="25.5" x14ac:dyDescent="0.2">
      <c r="A7605" s="269">
        <v>11821</v>
      </c>
      <c r="B7605" s="270" t="s">
        <v>28149</v>
      </c>
      <c r="C7605" s="271" t="s">
        <v>12490</v>
      </c>
      <c r="D7605" s="272" t="s">
        <v>12599</v>
      </c>
      <c r="F7605" s="266"/>
      <c r="G7605" s="273">
        <v>11821</v>
      </c>
      <c r="H7605" s="270" t="s">
        <v>28149</v>
      </c>
      <c r="I7605" s="271" t="s">
        <v>12490</v>
      </c>
      <c r="J7605" s="272" t="s">
        <v>12599</v>
      </c>
      <c r="K7605" s="272" t="s">
        <v>12599</v>
      </c>
    </row>
    <row r="7606" spans="1:11" ht="25.5" x14ac:dyDescent="0.2">
      <c r="A7606" s="269">
        <v>1562</v>
      </c>
      <c r="B7606" s="270" t="s">
        <v>28150</v>
      </c>
      <c r="C7606" s="271" t="s">
        <v>12490</v>
      </c>
      <c r="D7606" s="272" t="s">
        <v>4745</v>
      </c>
      <c r="F7606" s="266"/>
      <c r="G7606" s="273">
        <v>1562</v>
      </c>
      <c r="H7606" s="270" t="s">
        <v>28150</v>
      </c>
      <c r="I7606" s="271" t="s">
        <v>12490</v>
      </c>
      <c r="J7606" s="272" t="s">
        <v>4745</v>
      </c>
      <c r="K7606" s="272" t="s">
        <v>4745</v>
      </c>
    </row>
    <row r="7607" spans="1:11" ht="25.5" x14ac:dyDescent="0.2">
      <c r="A7607" s="269">
        <v>1563</v>
      </c>
      <c r="B7607" s="270" t="s">
        <v>28151</v>
      </c>
      <c r="C7607" s="271" t="s">
        <v>12490</v>
      </c>
      <c r="D7607" s="272" t="s">
        <v>10908</v>
      </c>
      <c r="F7607" s="266"/>
      <c r="G7607" s="273">
        <v>1563</v>
      </c>
      <c r="H7607" s="270" t="s">
        <v>28151</v>
      </c>
      <c r="I7607" s="271" t="s">
        <v>12490</v>
      </c>
      <c r="J7607" s="272" t="s">
        <v>10908</v>
      </c>
      <c r="K7607" s="272" t="s">
        <v>10908</v>
      </c>
    </row>
    <row r="7608" spans="1:11" ht="12.75" x14ac:dyDescent="0.2">
      <c r="A7608" s="269">
        <v>11856</v>
      </c>
      <c r="B7608" s="270" t="s">
        <v>28152</v>
      </c>
      <c r="C7608" s="271" t="s">
        <v>12490</v>
      </c>
      <c r="D7608" s="272" t="s">
        <v>10122</v>
      </c>
      <c r="F7608" s="266"/>
      <c r="G7608" s="273">
        <v>11856</v>
      </c>
      <c r="H7608" s="270" t="s">
        <v>28152</v>
      </c>
      <c r="I7608" s="271" t="s">
        <v>12490</v>
      </c>
      <c r="J7608" s="272" t="s">
        <v>10122</v>
      </c>
      <c r="K7608" s="272" t="s">
        <v>10122</v>
      </c>
    </row>
    <row r="7609" spans="1:11" ht="12.75" x14ac:dyDescent="0.2">
      <c r="A7609" s="269">
        <v>11857</v>
      </c>
      <c r="B7609" s="270" t="s">
        <v>28153</v>
      </c>
      <c r="C7609" s="271" t="s">
        <v>12490</v>
      </c>
      <c r="D7609" s="272" t="s">
        <v>8215</v>
      </c>
      <c r="F7609" s="266"/>
      <c r="G7609" s="273">
        <v>11857</v>
      </c>
      <c r="H7609" s="270" t="s">
        <v>28153</v>
      </c>
      <c r="I7609" s="271" t="s">
        <v>12490</v>
      </c>
      <c r="J7609" s="272" t="s">
        <v>8215</v>
      </c>
      <c r="K7609" s="272" t="s">
        <v>8215</v>
      </c>
    </row>
    <row r="7610" spans="1:11" ht="12.75" x14ac:dyDescent="0.2">
      <c r="A7610" s="269">
        <v>11858</v>
      </c>
      <c r="B7610" s="270" t="s">
        <v>28154</v>
      </c>
      <c r="C7610" s="271" t="s">
        <v>12490</v>
      </c>
      <c r="D7610" s="272" t="s">
        <v>12924</v>
      </c>
      <c r="F7610" s="266"/>
      <c r="G7610" s="273">
        <v>11858</v>
      </c>
      <c r="H7610" s="270" t="s">
        <v>28154</v>
      </c>
      <c r="I7610" s="271" t="s">
        <v>12490</v>
      </c>
      <c r="J7610" s="272" t="s">
        <v>12924</v>
      </c>
      <c r="K7610" s="272" t="s">
        <v>12924</v>
      </c>
    </row>
    <row r="7611" spans="1:11" ht="12.75" x14ac:dyDescent="0.2">
      <c r="A7611" s="269">
        <v>1539</v>
      </c>
      <c r="B7611" s="270" t="s">
        <v>28155</v>
      </c>
      <c r="C7611" s="271" t="s">
        <v>12490</v>
      </c>
      <c r="D7611" s="272" t="s">
        <v>5133</v>
      </c>
      <c r="F7611" s="266"/>
      <c r="G7611" s="273">
        <v>1539</v>
      </c>
      <c r="H7611" s="270" t="s">
        <v>28155</v>
      </c>
      <c r="I7611" s="271" t="s">
        <v>12490</v>
      </c>
      <c r="J7611" s="272" t="s">
        <v>5133</v>
      </c>
      <c r="K7611" s="272" t="s">
        <v>5133</v>
      </c>
    </row>
    <row r="7612" spans="1:11" ht="12.75" x14ac:dyDescent="0.2">
      <c r="A7612" s="269">
        <v>11859</v>
      </c>
      <c r="B7612" s="270" t="s">
        <v>28156</v>
      </c>
      <c r="C7612" s="271" t="s">
        <v>12490</v>
      </c>
      <c r="D7612" s="272" t="s">
        <v>12925</v>
      </c>
      <c r="F7612" s="266"/>
      <c r="G7612" s="273">
        <v>11859</v>
      </c>
      <c r="H7612" s="270" t="s">
        <v>28156</v>
      </c>
      <c r="I7612" s="271" t="s">
        <v>12490</v>
      </c>
      <c r="J7612" s="272" t="s">
        <v>12925</v>
      </c>
      <c r="K7612" s="272" t="s">
        <v>12925</v>
      </c>
    </row>
    <row r="7613" spans="1:11" ht="12.75" x14ac:dyDescent="0.2">
      <c r="A7613" s="269">
        <v>1550</v>
      </c>
      <c r="B7613" s="270" t="s">
        <v>28157</v>
      </c>
      <c r="C7613" s="271" t="s">
        <v>12490</v>
      </c>
      <c r="D7613" s="272" t="s">
        <v>12926</v>
      </c>
      <c r="F7613" s="266"/>
      <c r="G7613" s="273">
        <v>1550</v>
      </c>
      <c r="H7613" s="270" t="s">
        <v>28157</v>
      </c>
      <c r="I7613" s="271" t="s">
        <v>12490</v>
      </c>
      <c r="J7613" s="272" t="s">
        <v>12926</v>
      </c>
      <c r="K7613" s="272" t="s">
        <v>12926</v>
      </c>
    </row>
    <row r="7614" spans="1:11" ht="12.75" x14ac:dyDescent="0.2">
      <c r="A7614" s="269">
        <v>11854</v>
      </c>
      <c r="B7614" s="270" t="s">
        <v>28158</v>
      </c>
      <c r="C7614" s="271" t="s">
        <v>12490</v>
      </c>
      <c r="D7614" s="272" t="s">
        <v>4323</v>
      </c>
      <c r="F7614" s="266"/>
      <c r="G7614" s="273">
        <v>11854</v>
      </c>
      <c r="H7614" s="270" t="s">
        <v>28158</v>
      </c>
      <c r="I7614" s="271" t="s">
        <v>12490</v>
      </c>
      <c r="J7614" s="272" t="s">
        <v>4323</v>
      </c>
      <c r="K7614" s="272" t="s">
        <v>4323</v>
      </c>
    </row>
    <row r="7615" spans="1:11" ht="12.75" x14ac:dyDescent="0.2">
      <c r="A7615" s="269">
        <v>11862</v>
      </c>
      <c r="B7615" s="270" t="s">
        <v>28159</v>
      </c>
      <c r="C7615" s="271" t="s">
        <v>12490</v>
      </c>
      <c r="D7615" s="272" t="s">
        <v>5836</v>
      </c>
      <c r="F7615" s="266"/>
      <c r="G7615" s="273">
        <v>11862</v>
      </c>
      <c r="H7615" s="270" t="s">
        <v>28159</v>
      </c>
      <c r="I7615" s="271" t="s">
        <v>12490</v>
      </c>
      <c r="J7615" s="272" t="s">
        <v>5836</v>
      </c>
      <c r="K7615" s="272" t="s">
        <v>5836</v>
      </c>
    </row>
    <row r="7616" spans="1:11" ht="12.75" x14ac:dyDescent="0.2">
      <c r="A7616" s="269">
        <v>11863</v>
      </c>
      <c r="B7616" s="270" t="s">
        <v>28160</v>
      </c>
      <c r="C7616" s="271" t="s">
        <v>12490</v>
      </c>
      <c r="D7616" s="272" t="s">
        <v>12681</v>
      </c>
      <c r="F7616" s="266"/>
      <c r="G7616" s="273">
        <v>11863</v>
      </c>
      <c r="H7616" s="270" t="s">
        <v>28160</v>
      </c>
      <c r="I7616" s="271" t="s">
        <v>12490</v>
      </c>
      <c r="J7616" s="272" t="s">
        <v>12681</v>
      </c>
      <c r="K7616" s="272" t="s">
        <v>12681</v>
      </c>
    </row>
    <row r="7617" spans="1:11" ht="12.75" x14ac:dyDescent="0.2">
      <c r="A7617" s="269">
        <v>11855</v>
      </c>
      <c r="B7617" s="270" t="s">
        <v>28161</v>
      </c>
      <c r="C7617" s="271" t="s">
        <v>12490</v>
      </c>
      <c r="D7617" s="272" t="s">
        <v>9242</v>
      </c>
      <c r="F7617" s="266"/>
      <c r="G7617" s="273">
        <v>11855</v>
      </c>
      <c r="H7617" s="270" t="s">
        <v>28161</v>
      </c>
      <c r="I7617" s="271" t="s">
        <v>12490</v>
      </c>
      <c r="J7617" s="272" t="s">
        <v>9242</v>
      </c>
      <c r="K7617" s="272" t="s">
        <v>9242</v>
      </c>
    </row>
    <row r="7618" spans="1:11" ht="12.75" x14ac:dyDescent="0.2">
      <c r="A7618" s="269">
        <v>11864</v>
      </c>
      <c r="B7618" s="270" t="s">
        <v>28162</v>
      </c>
      <c r="C7618" s="271" t="s">
        <v>12490</v>
      </c>
      <c r="D7618" s="272" t="s">
        <v>5090</v>
      </c>
      <c r="F7618" s="266"/>
      <c r="G7618" s="273">
        <v>11864</v>
      </c>
      <c r="H7618" s="270" t="s">
        <v>28162</v>
      </c>
      <c r="I7618" s="271" t="s">
        <v>12490</v>
      </c>
      <c r="J7618" s="272" t="s">
        <v>5090</v>
      </c>
      <c r="K7618" s="272" t="s">
        <v>5090</v>
      </c>
    </row>
    <row r="7619" spans="1:11" ht="25.5" x14ac:dyDescent="0.2">
      <c r="A7619" s="269">
        <v>2527</v>
      </c>
      <c r="B7619" s="270" t="s">
        <v>28163</v>
      </c>
      <c r="C7619" s="271" t="s">
        <v>12490</v>
      </c>
      <c r="D7619" s="272" t="s">
        <v>12824</v>
      </c>
      <c r="F7619" s="266"/>
      <c r="G7619" s="273">
        <v>2527</v>
      </c>
      <c r="H7619" s="270" t="s">
        <v>28163</v>
      </c>
      <c r="I7619" s="271" t="s">
        <v>12490</v>
      </c>
      <c r="J7619" s="272" t="s">
        <v>12824</v>
      </c>
      <c r="K7619" s="272" t="s">
        <v>12824</v>
      </c>
    </row>
    <row r="7620" spans="1:11" ht="25.5" x14ac:dyDescent="0.2">
      <c r="A7620" s="269">
        <v>2526</v>
      </c>
      <c r="B7620" s="270" t="s">
        <v>28164</v>
      </c>
      <c r="C7620" s="271" t="s">
        <v>12490</v>
      </c>
      <c r="D7620" s="272" t="s">
        <v>5444</v>
      </c>
      <c r="F7620" s="266"/>
      <c r="G7620" s="273">
        <v>2526</v>
      </c>
      <c r="H7620" s="270" t="s">
        <v>28164</v>
      </c>
      <c r="I7620" s="271" t="s">
        <v>12490</v>
      </c>
      <c r="J7620" s="272" t="s">
        <v>5444</v>
      </c>
      <c r="K7620" s="272" t="s">
        <v>5444</v>
      </c>
    </row>
    <row r="7621" spans="1:11" ht="25.5" x14ac:dyDescent="0.2">
      <c r="A7621" s="269">
        <v>2487</v>
      </c>
      <c r="B7621" s="270" t="s">
        <v>28165</v>
      </c>
      <c r="C7621" s="271" t="s">
        <v>12490</v>
      </c>
      <c r="D7621" s="272" t="s">
        <v>12641</v>
      </c>
      <c r="F7621" s="266"/>
      <c r="G7621" s="273">
        <v>2487</v>
      </c>
      <c r="H7621" s="270" t="s">
        <v>28165</v>
      </c>
      <c r="I7621" s="271" t="s">
        <v>12490</v>
      </c>
      <c r="J7621" s="272" t="s">
        <v>12641</v>
      </c>
      <c r="K7621" s="272" t="s">
        <v>12641</v>
      </c>
    </row>
    <row r="7622" spans="1:11" ht="25.5" x14ac:dyDescent="0.2">
      <c r="A7622" s="269">
        <v>2483</v>
      </c>
      <c r="B7622" s="270" t="s">
        <v>28166</v>
      </c>
      <c r="C7622" s="271" t="s">
        <v>12490</v>
      </c>
      <c r="D7622" s="272" t="s">
        <v>13044</v>
      </c>
      <c r="F7622" s="266"/>
      <c r="G7622" s="273">
        <v>2483</v>
      </c>
      <c r="H7622" s="270" t="s">
        <v>28166</v>
      </c>
      <c r="I7622" s="271" t="s">
        <v>12490</v>
      </c>
      <c r="J7622" s="272" t="s">
        <v>13044</v>
      </c>
      <c r="K7622" s="272" t="s">
        <v>13044</v>
      </c>
    </row>
    <row r="7623" spans="1:11" ht="25.5" x14ac:dyDescent="0.2">
      <c r="A7623" s="269">
        <v>2528</v>
      </c>
      <c r="B7623" s="270" t="s">
        <v>28167</v>
      </c>
      <c r="C7623" s="271" t="s">
        <v>12490</v>
      </c>
      <c r="D7623" s="272" t="s">
        <v>8980</v>
      </c>
      <c r="F7623" s="266"/>
      <c r="G7623" s="273">
        <v>2528</v>
      </c>
      <c r="H7623" s="270" t="s">
        <v>28167</v>
      </c>
      <c r="I7623" s="271" t="s">
        <v>12490</v>
      </c>
      <c r="J7623" s="272" t="s">
        <v>8980</v>
      </c>
      <c r="K7623" s="272" t="s">
        <v>8980</v>
      </c>
    </row>
    <row r="7624" spans="1:11" ht="25.5" x14ac:dyDescent="0.2">
      <c r="A7624" s="269">
        <v>2489</v>
      </c>
      <c r="B7624" s="270" t="s">
        <v>28168</v>
      </c>
      <c r="C7624" s="271" t="s">
        <v>12490</v>
      </c>
      <c r="D7624" s="272" t="s">
        <v>8594</v>
      </c>
      <c r="F7624" s="266"/>
      <c r="G7624" s="273">
        <v>2489</v>
      </c>
      <c r="H7624" s="270" t="s">
        <v>28168</v>
      </c>
      <c r="I7624" s="271" t="s">
        <v>12490</v>
      </c>
      <c r="J7624" s="272" t="s">
        <v>8594</v>
      </c>
      <c r="K7624" s="272" t="s">
        <v>8594</v>
      </c>
    </row>
    <row r="7625" spans="1:11" ht="25.5" x14ac:dyDescent="0.2">
      <c r="A7625" s="269">
        <v>2488</v>
      </c>
      <c r="B7625" s="270" t="s">
        <v>28169</v>
      </c>
      <c r="C7625" s="271" t="s">
        <v>12490</v>
      </c>
      <c r="D7625" s="272" t="s">
        <v>11800</v>
      </c>
      <c r="F7625" s="266"/>
      <c r="G7625" s="273">
        <v>2488</v>
      </c>
      <c r="H7625" s="270" t="s">
        <v>28169</v>
      </c>
      <c r="I7625" s="271" t="s">
        <v>12490</v>
      </c>
      <c r="J7625" s="272" t="s">
        <v>11800</v>
      </c>
      <c r="K7625" s="272" t="s">
        <v>11800</v>
      </c>
    </row>
    <row r="7626" spans="1:11" ht="25.5" x14ac:dyDescent="0.2">
      <c r="A7626" s="269">
        <v>2484</v>
      </c>
      <c r="B7626" s="270" t="s">
        <v>28170</v>
      </c>
      <c r="C7626" s="271" t="s">
        <v>12490</v>
      </c>
      <c r="D7626" s="272" t="s">
        <v>14854</v>
      </c>
      <c r="F7626" s="266"/>
      <c r="G7626" s="273">
        <v>2484</v>
      </c>
      <c r="H7626" s="270" t="s">
        <v>28170</v>
      </c>
      <c r="I7626" s="271" t="s">
        <v>12490</v>
      </c>
      <c r="J7626" s="272" t="s">
        <v>14854</v>
      </c>
      <c r="K7626" s="272" t="s">
        <v>14854</v>
      </c>
    </row>
    <row r="7627" spans="1:11" ht="25.5" x14ac:dyDescent="0.2">
      <c r="A7627" s="269">
        <v>2485</v>
      </c>
      <c r="B7627" s="270" t="s">
        <v>28171</v>
      </c>
      <c r="C7627" s="271" t="s">
        <v>12490</v>
      </c>
      <c r="D7627" s="272" t="s">
        <v>9010</v>
      </c>
      <c r="F7627" s="266"/>
      <c r="G7627" s="273">
        <v>2485</v>
      </c>
      <c r="H7627" s="270" t="s">
        <v>28171</v>
      </c>
      <c r="I7627" s="271" t="s">
        <v>12490</v>
      </c>
      <c r="J7627" s="272" t="s">
        <v>9010</v>
      </c>
      <c r="K7627" s="272" t="s">
        <v>9010</v>
      </c>
    </row>
    <row r="7628" spans="1:11" ht="12.75" x14ac:dyDescent="0.2">
      <c r="A7628" s="269">
        <v>38005</v>
      </c>
      <c r="B7628" s="270" t="s">
        <v>28172</v>
      </c>
      <c r="C7628" s="271" t="s">
        <v>12490</v>
      </c>
      <c r="D7628" s="272" t="s">
        <v>8735</v>
      </c>
      <c r="F7628" s="266"/>
      <c r="G7628" s="273">
        <v>38005</v>
      </c>
      <c r="H7628" s="270" t="s">
        <v>28172</v>
      </c>
      <c r="I7628" s="271" t="s">
        <v>12490</v>
      </c>
      <c r="J7628" s="272" t="s">
        <v>8735</v>
      </c>
      <c r="K7628" s="272" t="s">
        <v>8735</v>
      </c>
    </row>
    <row r="7629" spans="1:11" ht="12.75" x14ac:dyDescent="0.2">
      <c r="A7629" s="269">
        <v>38006</v>
      </c>
      <c r="B7629" s="270" t="s">
        <v>28173</v>
      </c>
      <c r="C7629" s="271" t="s">
        <v>12490</v>
      </c>
      <c r="D7629" s="272" t="s">
        <v>12927</v>
      </c>
      <c r="F7629" s="266"/>
      <c r="G7629" s="273">
        <v>38006</v>
      </c>
      <c r="H7629" s="270" t="s">
        <v>28173</v>
      </c>
      <c r="I7629" s="271" t="s">
        <v>12490</v>
      </c>
      <c r="J7629" s="272" t="s">
        <v>12927</v>
      </c>
      <c r="K7629" s="272" t="s">
        <v>12927</v>
      </c>
    </row>
    <row r="7630" spans="1:11" ht="12.75" x14ac:dyDescent="0.2">
      <c r="A7630" s="269">
        <v>38428</v>
      </c>
      <c r="B7630" s="270" t="s">
        <v>28174</v>
      </c>
      <c r="C7630" s="271" t="s">
        <v>12490</v>
      </c>
      <c r="D7630" s="272" t="s">
        <v>12928</v>
      </c>
      <c r="F7630" s="266"/>
      <c r="G7630" s="273">
        <v>38428</v>
      </c>
      <c r="H7630" s="270" t="s">
        <v>28174</v>
      </c>
      <c r="I7630" s="271" t="s">
        <v>12490</v>
      </c>
      <c r="J7630" s="272" t="s">
        <v>12928</v>
      </c>
      <c r="K7630" s="272" t="s">
        <v>12928</v>
      </c>
    </row>
    <row r="7631" spans="1:11" ht="12.75" x14ac:dyDescent="0.2">
      <c r="A7631" s="269">
        <v>38007</v>
      </c>
      <c r="B7631" s="270" t="s">
        <v>28175</v>
      </c>
      <c r="C7631" s="271" t="s">
        <v>12490</v>
      </c>
      <c r="D7631" s="272" t="s">
        <v>11308</v>
      </c>
      <c r="F7631" s="266"/>
      <c r="G7631" s="273">
        <v>38007</v>
      </c>
      <c r="H7631" s="270" t="s">
        <v>28175</v>
      </c>
      <c r="I7631" s="271" t="s">
        <v>12490</v>
      </c>
      <c r="J7631" s="272" t="s">
        <v>11308</v>
      </c>
      <c r="K7631" s="272" t="s">
        <v>11308</v>
      </c>
    </row>
    <row r="7632" spans="1:11" ht="12.75" x14ac:dyDescent="0.2">
      <c r="A7632" s="269">
        <v>38008</v>
      </c>
      <c r="B7632" s="270" t="s">
        <v>28176</v>
      </c>
      <c r="C7632" s="271" t="s">
        <v>12490</v>
      </c>
      <c r="D7632" s="272" t="s">
        <v>12929</v>
      </c>
      <c r="F7632" s="266"/>
      <c r="G7632" s="273">
        <v>38008</v>
      </c>
      <c r="H7632" s="270" t="s">
        <v>28176</v>
      </c>
      <c r="I7632" s="271" t="s">
        <v>12490</v>
      </c>
      <c r="J7632" s="272" t="s">
        <v>12929</v>
      </c>
      <c r="K7632" s="272" t="s">
        <v>12929</v>
      </c>
    </row>
    <row r="7633" spans="1:11" ht="12.75" x14ac:dyDescent="0.2">
      <c r="A7633" s="269">
        <v>38009</v>
      </c>
      <c r="B7633" s="270" t="s">
        <v>28177</v>
      </c>
      <c r="C7633" s="271" t="s">
        <v>12490</v>
      </c>
      <c r="D7633" s="272" t="s">
        <v>12930</v>
      </c>
      <c r="F7633" s="266"/>
      <c r="G7633" s="273">
        <v>38009</v>
      </c>
      <c r="H7633" s="270" t="s">
        <v>28177</v>
      </c>
      <c r="I7633" s="271" t="s">
        <v>12490</v>
      </c>
      <c r="J7633" s="272" t="s">
        <v>12930</v>
      </c>
      <c r="K7633" s="272" t="s">
        <v>12930</v>
      </c>
    </row>
    <row r="7634" spans="1:11" ht="25.5" x14ac:dyDescent="0.2">
      <c r="A7634" s="269">
        <v>39279</v>
      </c>
      <c r="B7634" s="270" t="s">
        <v>28178</v>
      </c>
      <c r="C7634" s="271" t="s">
        <v>12490</v>
      </c>
      <c r="D7634" s="272" t="s">
        <v>13159</v>
      </c>
      <c r="F7634" s="266"/>
      <c r="G7634" s="273">
        <v>39279</v>
      </c>
      <c r="H7634" s="270" t="s">
        <v>28178</v>
      </c>
      <c r="I7634" s="271" t="s">
        <v>12490</v>
      </c>
      <c r="J7634" s="272" t="s">
        <v>13159</v>
      </c>
      <c r="K7634" s="272" t="s">
        <v>13159</v>
      </c>
    </row>
    <row r="7635" spans="1:11" ht="25.5" x14ac:dyDescent="0.2">
      <c r="A7635" s="269">
        <v>38845</v>
      </c>
      <c r="B7635" s="270" t="s">
        <v>28179</v>
      </c>
      <c r="C7635" s="271" t="s">
        <v>12490</v>
      </c>
      <c r="D7635" s="272" t="s">
        <v>9390</v>
      </c>
      <c r="F7635" s="266"/>
      <c r="G7635" s="273">
        <v>38845</v>
      </c>
      <c r="H7635" s="270" t="s">
        <v>28179</v>
      </c>
      <c r="I7635" s="271" t="s">
        <v>12490</v>
      </c>
      <c r="J7635" s="272" t="s">
        <v>9390</v>
      </c>
      <c r="K7635" s="272" t="s">
        <v>9390</v>
      </c>
    </row>
    <row r="7636" spans="1:11" ht="25.5" x14ac:dyDescent="0.2">
      <c r="A7636" s="269">
        <v>39280</v>
      </c>
      <c r="B7636" s="270" t="s">
        <v>28180</v>
      </c>
      <c r="C7636" s="271" t="s">
        <v>12490</v>
      </c>
      <c r="D7636" s="272" t="s">
        <v>20588</v>
      </c>
      <c r="F7636" s="266"/>
      <c r="G7636" s="273">
        <v>39280</v>
      </c>
      <c r="H7636" s="270" t="s">
        <v>28180</v>
      </c>
      <c r="I7636" s="271" t="s">
        <v>12490</v>
      </c>
      <c r="J7636" s="272" t="s">
        <v>20588</v>
      </c>
      <c r="K7636" s="272" t="s">
        <v>20588</v>
      </c>
    </row>
    <row r="7637" spans="1:11" ht="25.5" x14ac:dyDescent="0.2">
      <c r="A7637" s="269">
        <v>39281</v>
      </c>
      <c r="B7637" s="270" t="s">
        <v>28181</v>
      </c>
      <c r="C7637" s="271" t="s">
        <v>12490</v>
      </c>
      <c r="D7637" s="272" t="s">
        <v>14215</v>
      </c>
      <c r="F7637" s="266"/>
      <c r="G7637" s="273">
        <v>39281</v>
      </c>
      <c r="H7637" s="270" t="s">
        <v>28181</v>
      </c>
      <c r="I7637" s="271" t="s">
        <v>12490</v>
      </c>
      <c r="J7637" s="272" t="s">
        <v>14215</v>
      </c>
      <c r="K7637" s="272" t="s">
        <v>14215</v>
      </c>
    </row>
    <row r="7638" spans="1:11" ht="25.5" x14ac:dyDescent="0.2">
      <c r="A7638" s="269">
        <v>38849</v>
      </c>
      <c r="B7638" s="270" t="s">
        <v>28182</v>
      </c>
      <c r="C7638" s="271" t="s">
        <v>12490</v>
      </c>
      <c r="D7638" s="272" t="s">
        <v>6143</v>
      </c>
      <c r="F7638" s="266"/>
      <c r="G7638" s="273">
        <v>38849</v>
      </c>
      <c r="H7638" s="270" t="s">
        <v>28182</v>
      </c>
      <c r="I7638" s="271" t="s">
        <v>12490</v>
      </c>
      <c r="J7638" s="272" t="s">
        <v>6143</v>
      </c>
      <c r="K7638" s="272" t="s">
        <v>6143</v>
      </c>
    </row>
    <row r="7639" spans="1:11" ht="25.5" x14ac:dyDescent="0.2">
      <c r="A7639" s="269">
        <v>39282</v>
      </c>
      <c r="B7639" s="270" t="s">
        <v>28183</v>
      </c>
      <c r="C7639" s="271" t="s">
        <v>12490</v>
      </c>
      <c r="D7639" s="272" t="s">
        <v>14601</v>
      </c>
      <c r="F7639" s="266"/>
      <c r="G7639" s="273">
        <v>39282</v>
      </c>
      <c r="H7639" s="270" t="s">
        <v>28183</v>
      </c>
      <c r="I7639" s="271" t="s">
        <v>12490</v>
      </c>
      <c r="J7639" s="272" t="s">
        <v>14601</v>
      </c>
      <c r="K7639" s="272" t="s">
        <v>14601</v>
      </c>
    </row>
    <row r="7640" spans="1:11" ht="25.5" x14ac:dyDescent="0.2">
      <c r="A7640" s="269">
        <v>38852</v>
      </c>
      <c r="B7640" s="270" t="s">
        <v>28184</v>
      </c>
      <c r="C7640" s="271" t="s">
        <v>12490</v>
      </c>
      <c r="D7640" s="272" t="s">
        <v>28185</v>
      </c>
      <c r="F7640" s="266"/>
      <c r="G7640" s="273">
        <v>38852</v>
      </c>
      <c r="H7640" s="270" t="s">
        <v>28184</v>
      </c>
      <c r="I7640" s="271" t="s">
        <v>12490</v>
      </c>
      <c r="J7640" s="272" t="s">
        <v>28185</v>
      </c>
      <c r="K7640" s="272" t="s">
        <v>28185</v>
      </c>
    </row>
    <row r="7641" spans="1:11" ht="12.75" x14ac:dyDescent="0.2">
      <c r="A7641" s="269">
        <v>38844</v>
      </c>
      <c r="B7641" s="270" t="s">
        <v>28186</v>
      </c>
      <c r="C7641" s="271" t="s">
        <v>12490</v>
      </c>
      <c r="D7641" s="272" t="s">
        <v>8822</v>
      </c>
      <c r="F7641" s="266"/>
      <c r="G7641" s="273">
        <v>38844</v>
      </c>
      <c r="H7641" s="270" t="s">
        <v>28186</v>
      </c>
      <c r="I7641" s="271" t="s">
        <v>12490</v>
      </c>
      <c r="J7641" s="272" t="s">
        <v>8822</v>
      </c>
      <c r="K7641" s="272" t="s">
        <v>8822</v>
      </c>
    </row>
    <row r="7642" spans="1:11" ht="12.75" x14ac:dyDescent="0.2">
      <c r="A7642" s="269">
        <v>38846</v>
      </c>
      <c r="B7642" s="270" t="s">
        <v>28187</v>
      </c>
      <c r="C7642" s="271" t="s">
        <v>12490</v>
      </c>
      <c r="D7642" s="272" t="s">
        <v>7207</v>
      </c>
      <c r="F7642" s="266"/>
      <c r="G7642" s="273">
        <v>38846</v>
      </c>
      <c r="H7642" s="270" t="s">
        <v>28187</v>
      </c>
      <c r="I7642" s="271" t="s">
        <v>12490</v>
      </c>
      <c r="J7642" s="272" t="s">
        <v>7207</v>
      </c>
      <c r="K7642" s="272" t="s">
        <v>7207</v>
      </c>
    </row>
    <row r="7643" spans="1:11" ht="12.75" x14ac:dyDescent="0.2">
      <c r="A7643" s="269">
        <v>38847</v>
      </c>
      <c r="B7643" s="270" t="s">
        <v>28188</v>
      </c>
      <c r="C7643" s="271" t="s">
        <v>12490</v>
      </c>
      <c r="D7643" s="272" t="s">
        <v>5853</v>
      </c>
      <c r="F7643" s="266"/>
      <c r="G7643" s="273">
        <v>38847</v>
      </c>
      <c r="H7643" s="270" t="s">
        <v>28188</v>
      </c>
      <c r="I7643" s="271" t="s">
        <v>12490</v>
      </c>
      <c r="J7643" s="272" t="s">
        <v>5853</v>
      </c>
      <c r="K7643" s="272" t="s">
        <v>5853</v>
      </c>
    </row>
    <row r="7644" spans="1:11" ht="12.75" x14ac:dyDescent="0.2">
      <c r="A7644" s="269">
        <v>38850</v>
      </c>
      <c r="B7644" s="270" t="s">
        <v>28189</v>
      </c>
      <c r="C7644" s="271" t="s">
        <v>12490</v>
      </c>
      <c r="D7644" s="272" t="s">
        <v>8972</v>
      </c>
      <c r="F7644" s="266"/>
      <c r="G7644" s="273">
        <v>38850</v>
      </c>
      <c r="H7644" s="270" t="s">
        <v>28189</v>
      </c>
      <c r="I7644" s="271" t="s">
        <v>12490</v>
      </c>
      <c r="J7644" s="272" t="s">
        <v>8972</v>
      </c>
      <c r="K7644" s="272" t="s">
        <v>8972</v>
      </c>
    </row>
    <row r="7645" spans="1:11" ht="12.75" x14ac:dyDescent="0.2">
      <c r="A7645" s="269">
        <v>38848</v>
      </c>
      <c r="B7645" s="270" t="s">
        <v>28190</v>
      </c>
      <c r="C7645" s="271" t="s">
        <v>12490</v>
      </c>
      <c r="D7645" s="272" t="s">
        <v>8610</v>
      </c>
      <c r="F7645" s="266"/>
      <c r="G7645" s="273">
        <v>38848</v>
      </c>
      <c r="H7645" s="270" t="s">
        <v>28190</v>
      </c>
      <c r="I7645" s="271" t="s">
        <v>12490</v>
      </c>
      <c r="J7645" s="272" t="s">
        <v>8610</v>
      </c>
      <c r="K7645" s="272" t="s">
        <v>8610</v>
      </c>
    </row>
    <row r="7646" spans="1:11" ht="12.75" x14ac:dyDescent="0.2">
      <c r="A7646" s="269">
        <v>38851</v>
      </c>
      <c r="B7646" s="270" t="s">
        <v>28191</v>
      </c>
      <c r="C7646" s="271" t="s">
        <v>12490</v>
      </c>
      <c r="D7646" s="272" t="s">
        <v>11862</v>
      </c>
      <c r="F7646" s="266"/>
      <c r="G7646" s="273">
        <v>38851</v>
      </c>
      <c r="H7646" s="270" t="s">
        <v>28191</v>
      </c>
      <c r="I7646" s="271" t="s">
        <v>12490</v>
      </c>
      <c r="J7646" s="272" t="s">
        <v>11862</v>
      </c>
      <c r="K7646" s="272" t="s">
        <v>11862</v>
      </c>
    </row>
    <row r="7647" spans="1:11" ht="12.75" x14ac:dyDescent="0.2">
      <c r="A7647" s="269">
        <v>38860</v>
      </c>
      <c r="B7647" s="270" t="s">
        <v>28192</v>
      </c>
      <c r="C7647" s="271" t="s">
        <v>12490</v>
      </c>
      <c r="D7647" s="272" t="s">
        <v>13589</v>
      </c>
      <c r="F7647" s="266"/>
      <c r="G7647" s="273">
        <v>38860</v>
      </c>
      <c r="H7647" s="270" t="s">
        <v>28192</v>
      </c>
      <c r="I7647" s="271" t="s">
        <v>12490</v>
      </c>
      <c r="J7647" s="272" t="s">
        <v>13589</v>
      </c>
      <c r="K7647" s="272" t="s">
        <v>13589</v>
      </c>
    </row>
    <row r="7648" spans="1:11" ht="12.75" x14ac:dyDescent="0.2">
      <c r="A7648" s="269">
        <v>38861</v>
      </c>
      <c r="B7648" s="270" t="s">
        <v>28193</v>
      </c>
      <c r="C7648" s="271" t="s">
        <v>12490</v>
      </c>
      <c r="D7648" s="272" t="s">
        <v>8544</v>
      </c>
      <c r="F7648" s="266"/>
      <c r="G7648" s="273">
        <v>38861</v>
      </c>
      <c r="H7648" s="270" t="s">
        <v>28193</v>
      </c>
      <c r="I7648" s="271" t="s">
        <v>12490</v>
      </c>
      <c r="J7648" s="272" t="s">
        <v>8544</v>
      </c>
      <c r="K7648" s="272" t="s">
        <v>8544</v>
      </c>
    </row>
    <row r="7649" spans="1:11" ht="12.75" x14ac:dyDescent="0.2">
      <c r="A7649" s="269">
        <v>38862</v>
      </c>
      <c r="B7649" s="270" t="s">
        <v>28194</v>
      </c>
      <c r="C7649" s="271" t="s">
        <v>12490</v>
      </c>
      <c r="D7649" s="272" t="s">
        <v>7685</v>
      </c>
      <c r="F7649" s="266"/>
      <c r="G7649" s="273">
        <v>38862</v>
      </c>
      <c r="H7649" s="270" t="s">
        <v>28194</v>
      </c>
      <c r="I7649" s="271" t="s">
        <v>12490</v>
      </c>
      <c r="J7649" s="272" t="s">
        <v>7685</v>
      </c>
      <c r="K7649" s="272" t="s">
        <v>7685</v>
      </c>
    </row>
    <row r="7650" spans="1:11" ht="12.75" x14ac:dyDescent="0.2">
      <c r="A7650" s="269">
        <v>38863</v>
      </c>
      <c r="B7650" s="270" t="s">
        <v>28195</v>
      </c>
      <c r="C7650" s="271" t="s">
        <v>12490</v>
      </c>
      <c r="D7650" s="272" t="s">
        <v>28196</v>
      </c>
      <c r="F7650" s="266"/>
      <c r="G7650" s="273">
        <v>38863</v>
      </c>
      <c r="H7650" s="270" t="s">
        <v>28195</v>
      </c>
      <c r="I7650" s="271" t="s">
        <v>12490</v>
      </c>
      <c r="J7650" s="272" t="s">
        <v>28196</v>
      </c>
      <c r="K7650" s="272" t="s">
        <v>28196</v>
      </c>
    </row>
    <row r="7651" spans="1:11" ht="12.75" x14ac:dyDescent="0.2">
      <c r="A7651" s="269">
        <v>38865</v>
      </c>
      <c r="B7651" s="270" t="s">
        <v>28197</v>
      </c>
      <c r="C7651" s="271" t="s">
        <v>12490</v>
      </c>
      <c r="D7651" s="272" t="s">
        <v>20051</v>
      </c>
      <c r="F7651" s="266"/>
      <c r="G7651" s="273">
        <v>38865</v>
      </c>
      <c r="H7651" s="270" t="s">
        <v>28197</v>
      </c>
      <c r="I7651" s="271" t="s">
        <v>12490</v>
      </c>
      <c r="J7651" s="272" t="s">
        <v>20051</v>
      </c>
      <c r="K7651" s="272" t="s">
        <v>20051</v>
      </c>
    </row>
    <row r="7652" spans="1:11" ht="12.75" x14ac:dyDescent="0.2">
      <c r="A7652" s="269">
        <v>38864</v>
      </c>
      <c r="B7652" s="270" t="s">
        <v>28198</v>
      </c>
      <c r="C7652" s="271" t="s">
        <v>12490</v>
      </c>
      <c r="D7652" s="272" t="s">
        <v>13080</v>
      </c>
      <c r="F7652" s="266"/>
      <c r="G7652" s="273">
        <v>38864</v>
      </c>
      <c r="H7652" s="270" t="s">
        <v>28198</v>
      </c>
      <c r="I7652" s="271" t="s">
        <v>12490</v>
      </c>
      <c r="J7652" s="272" t="s">
        <v>13080</v>
      </c>
      <c r="K7652" s="272" t="s">
        <v>13080</v>
      </c>
    </row>
    <row r="7653" spans="1:11" ht="12.75" x14ac:dyDescent="0.2">
      <c r="A7653" s="269">
        <v>38866</v>
      </c>
      <c r="B7653" s="270" t="s">
        <v>28199</v>
      </c>
      <c r="C7653" s="271" t="s">
        <v>12490</v>
      </c>
      <c r="D7653" s="272" t="s">
        <v>12940</v>
      </c>
      <c r="F7653" s="266"/>
      <c r="G7653" s="273">
        <v>38866</v>
      </c>
      <c r="H7653" s="270" t="s">
        <v>28199</v>
      </c>
      <c r="I7653" s="271" t="s">
        <v>12490</v>
      </c>
      <c r="J7653" s="272" t="s">
        <v>12940</v>
      </c>
      <c r="K7653" s="272" t="s">
        <v>12940</v>
      </c>
    </row>
    <row r="7654" spans="1:11" ht="12.75" x14ac:dyDescent="0.2">
      <c r="A7654" s="269">
        <v>38868</v>
      </c>
      <c r="B7654" s="270" t="s">
        <v>28200</v>
      </c>
      <c r="C7654" s="271" t="s">
        <v>12490</v>
      </c>
      <c r="D7654" s="272" t="s">
        <v>14478</v>
      </c>
      <c r="F7654" s="266"/>
      <c r="G7654" s="273">
        <v>38868</v>
      </c>
      <c r="H7654" s="270" t="s">
        <v>28200</v>
      </c>
      <c r="I7654" s="271" t="s">
        <v>12490</v>
      </c>
      <c r="J7654" s="272" t="s">
        <v>14478</v>
      </c>
      <c r="K7654" s="272" t="s">
        <v>14478</v>
      </c>
    </row>
    <row r="7655" spans="1:11" ht="12.75" x14ac:dyDescent="0.2">
      <c r="A7655" s="269">
        <v>38853</v>
      </c>
      <c r="B7655" s="270" t="s">
        <v>28201</v>
      </c>
      <c r="C7655" s="271" t="s">
        <v>12490</v>
      </c>
      <c r="D7655" s="272" t="s">
        <v>12791</v>
      </c>
      <c r="F7655" s="266"/>
      <c r="G7655" s="273">
        <v>38853</v>
      </c>
      <c r="H7655" s="270" t="s">
        <v>28201</v>
      </c>
      <c r="I7655" s="271" t="s">
        <v>12490</v>
      </c>
      <c r="J7655" s="272" t="s">
        <v>12791</v>
      </c>
      <c r="K7655" s="272" t="s">
        <v>12791</v>
      </c>
    </row>
    <row r="7656" spans="1:11" ht="12.75" x14ac:dyDescent="0.2">
      <c r="A7656" s="269">
        <v>38854</v>
      </c>
      <c r="B7656" s="270" t="s">
        <v>28202</v>
      </c>
      <c r="C7656" s="271" t="s">
        <v>12490</v>
      </c>
      <c r="D7656" s="272" t="s">
        <v>4191</v>
      </c>
      <c r="F7656" s="266"/>
      <c r="G7656" s="273">
        <v>38854</v>
      </c>
      <c r="H7656" s="270" t="s">
        <v>28202</v>
      </c>
      <c r="I7656" s="271" t="s">
        <v>12490</v>
      </c>
      <c r="J7656" s="272" t="s">
        <v>4191</v>
      </c>
      <c r="K7656" s="272" t="s">
        <v>4191</v>
      </c>
    </row>
    <row r="7657" spans="1:11" ht="12.75" x14ac:dyDescent="0.2">
      <c r="A7657" s="269">
        <v>38855</v>
      </c>
      <c r="B7657" s="270" t="s">
        <v>28203</v>
      </c>
      <c r="C7657" s="271" t="s">
        <v>12490</v>
      </c>
      <c r="D7657" s="272" t="s">
        <v>9104</v>
      </c>
      <c r="F7657" s="266"/>
      <c r="G7657" s="273">
        <v>38855</v>
      </c>
      <c r="H7657" s="270" t="s">
        <v>28203</v>
      </c>
      <c r="I7657" s="271" t="s">
        <v>12490</v>
      </c>
      <c r="J7657" s="272" t="s">
        <v>9104</v>
      </c>
      <c r="K7657" s="272" t="s">
        <v>9104</v>
      </c>
    </row>
    <row r="7658" spans="1:11" ht="12.75" x14ac:dyDescent="0.2">
      <c r="A7658" s="269">
        <v>38856</v>
      </c>
      <c r="B7658" s="270" t="s">
        <v>28204</v>
      </c>
      <c r="C7658" s="271" t="s">
        <v>12490</v>
      </c>
      <c r="D7658" s="272" t="s">
        <v>7578</v>
      </c>
      <c r="F7658" s="266"/>
      <c r="G7658" s="273">
        <v>38856</v>
      </c>
      <c r="H7658" s="270" t="s">
        <v>28204</v>
      </c>
      <c r="I7658" s="271" t="s">
        <v>12490</v>
      </c>
      <c r="J7658" s="272" t="s">
        <v>7578</v>
      </c>
      <c r="K7658" s="272" t="s">
        <v>7578</v>
      </c>
    </row>
    <row r="7659" spans="1:11" ht="12.75" x14ac:dyDescent="0.2">
      <c r="A7659" s="269">
        <v>38857</v>
      </c>
      <c r="B7659" s="270" t="s">
        <v>28205</v>
      </c>
      <c r="C7659" s="271" t="s">
        <v>12490</v>
      </c>
      <c r="D7659" s="272" t="s">
        <v>8934</v>
      </c>
      <c r="F7659" s="266"/>
      <c r="G7659" s="273">
        <v>38857</v>
      </c>
      <c r="H7659" s="270" t="s">
        <v>28205</v>
      </c>
      <c r="I7659" s="271" t="s">
        <v>12490</v>
      </c>
      <c r="J7659" s="272" t="s">
        <v>8934</v>
      </c>
      <c r="K7659" s="272" t="s">
        <v>8934</v>
      </c>
    </row>
    <row r="7660" spans="1:11" ht="12.75" x14ac:dyDescent="0.2">
      <c r="A7660" s="269">
        <v>38858</v>
      </c>
      <c r="B7660" s="270" t="s">
        <v>28206</v>
      </c>
      <c r="C7660" s="271" t="s">
        <v>12490</v>
      </c>
      <c r="D7660" s="272" t="s">
        <v>15232</v>
      </c>
      <c r="F7660" s="266"/>
      <c r="G7660" s="273">
        <v>38858</v>
      </c>
      <c r="H7660" s="270" t="s">
        <v>28206</v>
      </c>
      <c r="I7660" s="271" t="s">
        <v>12490</v>
      </c>
      <c r="J7660" s="272" t="s">
        <v>15232</v>
      </c>
      <c r="K7660" s="272" t="s">
        <v>15232</v>
      </c>
    </row>
    <row r="7661" spans="1:11" ht="12.75" x14ac:dyDescent="0.2">
      <c r="A7661" s="269">
        <v>38859</v>
      </c>
      <c r="B7661" s="270" t="s">
        <v>28207</v>
      </c>
      <c r="C7661" s="271" t="s">
        <v>12490</v>
      </c>
      <c r="D7661" s="272" t="s">
        <v>16354</v>
      </c>
      <c r="F7661" s="266"/>
      <c r="G7661" s="273">
        <v>38859</v>
      </c>
      <c r="H7661" s="270" t="s">
        <v>28207</v>
      </c>
      <c r="I7661" s="271" t="s">
        <v>12490</v>
      </c>
      <c r="J7661" s="272" t="s">
        <v>16354</v>
      </c>
      <c r="K7661" s="272" t="s">
        <v>16354</v>
      </c>
    </row>
    <row r="7662" spans="1:11" ht="25.5" x14ac:dyDescent="0.2">
      <c r="A7662" s="269">
        <v>1607</v>
      </c>
      <c r="B7662" s="270" t="s">
        <v>28208</v>
      </c>
      <c r="C7662" s="271" t="s">
        <v>12939</v>
      </c>
      <c r="D7662" s="272" t="s">
        <v>4750</v>
      </c>
      <c r="F7662" s="266"/>
      <c r="G7662" s="273">
        <v>1607</v>
      </c>
      <c r="H7662" s="270" t="s">
        <v>28208</v>
      </c>
      <c r="I7662" s="271" t="s">
        <v>12939</v>
      </c>
      <c r="J7662" s="272" t="s">
        <v>4750</v>
      </c>
      <c r="K7662" s="272" t="s">
        <v>4750</v>
      </c>
    </row>
    <row r="7663" spans="1:11" ht="25.5" x14ac:dyDescent="0.2">
      <c r="A7663" s="269">
        <v>11467</v>
      </c>
      <c r="B7663" s="270" t="s">
        <v>28209</v>
      </c>
      <c r="C7663" s="271" t="s">
        <v>12490</v>
      </c>
      <c r="D7663" s="272" t="s">
        <v>12940</v>
      </c>
      <c r="F7663" s="266"/>
      <c r="G7663" s="273">
        <v>11467</v>
      </c>
      <c r="H7663" s="270" t="s">
        <v>28209</v>
      </c>
      <c r="I7663" s="271" t="s">
        <v>12490</v>
      </c>
      <c r="J7663" s="272" t="s">
        <v>12940</v>
      </c>
      <c r="K7663" s="272" t="s">
        <v>12940</v>
      </c>
    </row>
    <row r="7664" spans="1:11" ht="25.5" x14ac:dyDescent="0.2">
      <c r="A7664" s="269">
        <v>38169</v>
      </c>
      <c r="B7664" s="270" t="s">
        <v>28210</v>
      </c>
      <c r="C7664" s="271" t="s">
        <v>12939</v>
      </c>
      <c r="D7664" s="272" t="s">
        <v>21213</v>
      </c>
      <c r="F7664" s="266"/>
      <c r="G7664" s="273">
        <v>38169</v>
      </c>
      <c r="H7664" s="270" t="s">
        <v>28210</v>
      </c>
      <c r="I7664" s="271" t="s">
        <v>12939</v>
      </c>
      <c r="J7664" s="272" t="s">
        <v>21213</v>
      </c>
      <c r="K7664" s="272" t="s">
        <v>21213</v>
      </c>
    </row>
    <row r="7665" spans="1:11" ht="25.5" x14ac:dyDescent="0.2">
      <c r="A7665" s="269">
        <v>6142</v>
      </c>
      <c r="B7665" s="270" t="s">
        <v>28211</v>
      </c>
      <c r="C7665" s="271" t="s">
        <v>12490</v>
      </c>
      <c r="D7665" s="272" t="s">
        <v>10257</v>
      </c>
      <c r="F7665" s="266"/>
      <c r="G7665" s="273">
        <v>6142</v>
      </c>
      <c r="H7665" s="270" t="s">
        <v>28211</v>
      </c>
      <c r="I7665" s="271" t="s">
        <v>12490</v>
      </c>
      <c r="J7665" s="272" t="s">
        <v>10257</v>
      </c>
      <c r="K7665" s="272" t="s">
        <v>10257</v>
      </c>
    </row>
    <row r="7666" spans="1:11" ht="25.5" x14ac:dyDescent="0.2">
      <c r="A7666" s="269">
        <v>11686</v>
      </c>
      <c r="B7666" s="270" t="s">
        <v>28212</v>
      </c>
      <c r="C7666" s="271" t="s">
        <v>12490</v>
      </c>
      <c r="D7666" s="272" t="s">
        <v>4189</v>
      </c>
      <c r="F7666" s="266"/>
      <c r="G7666" s="273">
        <v>11686</v>
      </c>
      <c r="H7666" s="270" t="s">
        <v>28212</v>
      </c>
      <c r="I7666" s="271" t="s">
        <v>12490</v>
      </c>
      <c r="J7666" s="272" t="s">
        <v>4189</v>
      </c>
      <c r="K7666" s="272" t="s">
        <v>4189</v>
      </c>
    </row>
    <row r="7667" spans="1:11" ht="12.75" x14ac:dyDescent="0.2">
      <c r="A7667" s="269">
        <v>37598</v>
      </c>
      <c r="B7667" s="270" t="s">
        <v>28213</v>
      </c>
      <c r="C7667" s="271" t="s">
        <v>12490</v>
      </c>
      <c r="D7667" s="272" t="s">
        <v>9795</v>
      </c>
      <c r="F7667" s="266"/>
      <c r="G7667" s="273">
        <v>37598</v>
      </c>
      <c r="H7667" s="270" t="s">
        <v>28213</v>
      </c>
      <c r="I7667" s="271" t="s">
        <v>12490</v>
      </c>
      <c r="J7667" s="272" t="s">
        <v>9795</v>
      </c>
      <c r="K7667" s="272" t="s">
        <v>9795</v>
      </c>
    </row>
    <row r="7668" spans="1:11" ht="38.25" x14ac:dyDescent="0.2">
      <c r="A7668" s="269">
        <v>25398</v>
      </c>
      <c r="B7668" s="270" t="s">
        <v>28214</v>
      </c>
      <c r="C7668" s="271" t="s">
        <v>12490</v>
      </c>
      <c r="D7668" s="272" t="s">
        <v>28215</v>
      </c>
      <c r="F7668" s="266"/>
      <c r="G7668" s="273">
        <v>25398</v>
      </c>
      <c r="H7668" s="270" t="s">
        <v>28214</v>
      </c>
      <c r="I7668" s="271" t="s">
        <v>12490</v>
      </c>
      <c r="J7668" s="272" t="s">
        <v>28215</v>
      </c>
      <c r="K7668" s="272" t="s">
        <v>28215</v>
      </c>
    </row>
    <row r="7669" spans="1:11" ht="38.25" x14ac:dyDescent="0.2">
      <c r="A7669" s="269">
        <v>25399</v>
      </c>
      <c r="B7669" s="270" t="s">
        <v>28216</v>
      </c>
      <c r="C7669" s="271" t="s">
        <v>12490</v>
      </c>
      <c r="D7669" s="272" t="s">
        <v>28217</v>
      </c>
      <c r="F7669" s="266"/>
      <c r="G7669" s="273">
        <v>25399</v>
      </c>
      <c r="H7669" s="270" t="s">
        <v>28216</v>
      </c>
      <c r="I7669" s="271" t="s">
        <v>12490</v>
      </c>
      <c r="J7669" s="272" t="s">
        <v>28217</v>
      </c>
      <c r="K7669" s="272" t="s">
        <v>28217</v>
      </c>
    </row>
    <row r="7670" spans="1:11" ht="25.5" x14ac:dyDescent="0.2">
      <c r="A7670" s="269">
        <v>10667</v>
      </c>
      <c r="B7670" s="270" t="s">
        <v>28218</v>
      </c>
      <c r="C7670" s="271" t="s">
        <v>12490</v>
      </c>
      <c r="D7670" s="272" t="s">
        <v>12943</v>
      </c>
      <c r="F7670" s="266"/>
      <c r="G7670" s="273">
        <v>10667</v>
      </c>
      <c r="H7670" s="270" t="s">
        <v>28218</v>
      </c>
      <c r="I7670" s="271" t="s">
        <v>12490</v>
      </c>
      <c r="J7670" s="272" t="s">
        <v>12943</v>
      </c>
      <c r="K7670" s="272" t="s">
        <v>12943</v>
      </c>
    </row>
    <row r="7671" spans="1:11" ht="12.75" x14ac:dyDescent="0.2">
      <c r="A7671" s="269">
        <v>1613</v>
      </c>
      <c r="B7671" s="270" t="s">
        <v>28219</v>
      </c>
      <c r="C7671" s="271" t="s">
        <v>12490</v>
      </c>
      <c r="D7671" s="272" t="s">
        <v>28220</v>
      </c>
      <c r="F7671" s="266"/>
      <c r="G7671" s="273">
        <v>1613</v>
      </c>
      <c r="H7671" s="270" t="s">
        <v>28219</v>
      </c>
      <c r="I7671" s="271" t="s">
        <v>12490</v>
      </c>
      <c r="J7671" s="272" t="s">
        <v>28220</v>
      </c>
      <c r="K7671" s="272" t="s">
        <v>28220</v>
      </c>
    </row>
    <row r="7672" spans="1:11" ht="12.75" x14ac:dyDescent="0.2">
      <c r="A7672" s="269">
        <v>1626</v>
      </c>
      <c r="B7672" s="270" t="s">
        <v>28221</v>
      </c>
      <c r="C7672" s="271" t="s">
        <v>12490</v>
      </c>
      <c r="D7672" s="272" t="s">
        <v>28222</v>
      </c>
      <c r="F7672" s="266"/>
      <c r="G7672" s="273">
        <v>1626</v>
      </c>
      <c r="H7672" s="270" t="s">
        <v>28221</v>
      </c>
      <c r="I7672" s="271" t="s">
        <v>12490</v>
      </c>
      <c r="J7672" s="272" t="s">
        <v>28222</v>
      </c>
      <c r="K7672" s="272" t="s">
        <v>28222</v>
      </c>
    </row>
    <row r="7673" spans="1:11" ht="12.75" x14ac:dyDescent="0.2">
      <c r="A7673" s="269">
        <v>1625</v>
      </c>
      <c r="B7673" s="270" t="s">
        <v>28223</v>
      </c>
      <c r="C7673" s="271" t="s">
        <v>12490</v>
      </c>
      <c r="D7673" s="272" t="s">
        <v>28224</v>
      </c>
      <c r="F7673" s="266"/>
      <c r="G7673" s="273">
        <v>1625</v>
      </c>
      <c r="H7673" s="270" t="s">
        <v>28223</v>
      </c>
      <c r="I7673" s="271" t="s">
        <v>12490</v>
      </c>
      <c r="J7673" s="272" t="s">
        <v>28224</v>
      </c>
      <c r="K7673" s="272" t="s">
        <v>28224</v>
      </c>
    </row>
    <row r="7674" spans="1:11" ht="12.75" x14ac:dyDescent="0.2">
      <c r="A7674" s="269">
        <v>1622</v>
      </c>
      <c r="B7674" s="270" t="s">
        <v>28225</v>
      </c>
      <c r="C7674" s="271" t="s">
        <v>12490</v>
      </c>
      <c r="D7674" s="272" t="s">
        <v>28226</v>
      </c>
      <c r="F7674" s="266"/>
      <c r="G7674" s="273">
        <v>1622</v>
      </c>
      <c r="H7674" s="270" t="s">
        <v>28225</v>
      </c>
      <c r="I7674" s="271" t="s">
        <v>12490</v>
      </c>
      <c r="J7674" s="272" t="s">
        <v>28226</v>
      </c>
      <c r="K7674" s="272" t="s">
        <v>28226</v>
      </c>
    </row>
    <row r="7675" spans="1:11" ht="12.75" x14ac:dyDescent="0.2">
      <c r="A7675" s="269">
        <v>1620</v>
      </c>
      <c r="B7675" s="270" t="s">
        <v>28227</v>
      </c>
      <c r="C7675" s="271" t="s">
        <v>12490</v>
      </c>
      <c r="D7675" s="272" t="s">
        <v>28228</v>
      </c>
      <c r="F7675" s="266"/>
      <c r="G7675" s="273">
        <v>1620</v>
      </c>
      <c r="H7675" s="270" t="s">
        <v>28227</v>
      </c>
      <c r="I7675" s="271" t="s">
        <v>12490</v>
      </c>
      <c r="J7675" s="272" t="s">
        <v>28228</v>
      </c>
      <c r="K7675" s="272" t="s">
        <v>28228</v>
      </c>
    </row>
    <row r="7676" spans="1:11" ht="12.75" x14ac:dyDescent="0.2">
      <c r="A7676" s="269">
        <v>1629</v>
      </c>
      <c r="B7676" s="270" t="s">
        <v>28229</v>
      </c>
      <c r="C7676" s="271" t="s">
        <v>12490</v>
      </c>
      <c r="D7676" s="272" t="s">
        <v>28230</v>
      </c>
      <c r="F7676" s="266"/>
      <c r="G7676" s="273">
        <v>1629</v>
      </c>
      <c r="H7676" s="270" t="s">
        <v>28229</v>
      </c>
      <c r="I7676" s="271" t="s">
        <v>12490</v>
      </c>
      <c r="J7676" s="272" t="s">
        <v>28230</v>
      </c>
      <c r="K7676" s="272" t="s">
        <v>28230</v>
      </c>
    </row>
    <row r="7677" spans="1:11" ht="12.75" x14ac:dyDescent="0.2">
      <c r="A7677" s="269">
        <v>1627</v>
      </c>
      <c r="B7677" s="270" t="s">
        <v>28231</v>
      </c>
      <c r="C7677" s="271" t="s">
        <v>12490</v>
      </c>
      <c r="D7677" s="272" t="s">
        <v>28232</v>
      </c>
      <c r="F7677" s="266"/>
      <c r="G7677" s="273">
        <v>1627</v>
      </c>
      <c r="H7677" s="270" t="s">
        <v>28231</v>
      </c>
      <c r="I7677" s="271" t="s">
        <v>12490</v>
      </c>
      <c r="J7677" s="272" t="s">
        <v>28232</v>
      </c>
      <c r="K7677" s="272" t="s">
        <v>28232</v>
      </c>
    </row>
    <row r="7678" spans="1:11" ht="12.75" x14ac:dyDescent="0.2">
      <c r="A7678" s="269">
        <v>1623</v>
      </c>
      <c r="B7678" s="270" t="s">
        <v>28233</v>
      </c>
      <c r="C7678" s="271" t="s">
        <v>12490</v>
      </c>
      <c r="D7678" s="272" t="s">
        <v>22425</v>
      </c>
      <c r="F7678" s="266"/>
      <c r="G7678" s="273">
        <v>1623</v>
      </c>
      <c r="H7678" s="270" t="s">
        <v>28233</v>
      </c>
      <c r="I7678" s="271" t="s">
        <v>12490</v>
      </c>
      <c r="J7678" s="272" t="s">
        <v>22425</v>
      </c>
      <c r="K7678" s="272" t="s">
        <v>22425</v>
      </c>
    </row>
    <row r="7679" spans="1:11" ht="12.75" x14ac:dyDescent="0.2">
      <c r="A7679" s="269">
        <v>1619</v>
      </c>
      <c r="B7679" s="270" t="s">
        <v>28234</v>
      </c>
      <c r="C7679" s="271" t="s">
        <v>12490</v>
      </c>
      <c r="D7679" s="272" t="s">
        <v>28235</v>
      </c>
      <c r="F7679" s="266"/>
      <c r="G7679" s="273">
        <v>1619</v>
      </c>
      <c r="H7679" s="270" t="s">
        <v>28234</v>
      </c>
      <c r="I7679" s="271" t="s">
        <v>12490</v>
      </c>
      <c r="J7679" s="272" t="s">
        <v>28235</v>
      </c>
      <c r="K7679" s="272" t="s">
        <v>28235</v>
      </c>
    </row>
    <row r="7680" spans="1:11" ht="25.5" x14ac:dyDescent="0.2">
      <c r="A7680" s="269">
        <v>1630</v>
      </c>
      <c r="B7680" s="270" t="s">
        <v>28236</v>
      </c>
      <c r="C7680" s="271" t="s">
        <v>12490</v>
      </c>
      <c r="D7680" s="272" t="s">
        <v>28237</v>
      </c>
      <c r="F7680" s="266"/>
      <c r="G7680" s="273">
        <v>1630</v>
      </c>
      <c r="H7680" s="270" t="s">
        <v>28236</v>
      </c>
      <c r="I7680" s="271" t="s">
        <v>12490</v>
      </c>
      <c r="J7680" s="272" t="s">
        <v>28237</v>
      </c>
      <c r="K7680" s="272" t="s">
        <v>28237</v>
      </c>
    </row>
    <row r="7681" spans="1:11" ht="12.75" x14ac:dyDescent="0.2">
      <c r="A7681" s="269">
        <v>1616</v>
      </c>
      <c r="B7681" s="270" t="s">
        <v>28238</v>
      </c>
      <c r="C7681" s="271" t="s">
        <v>12490</v>
      </c>
      <c r="D7681" s="272" t="s">
        <v>28239</v>
      </c>
      <c r="F7681" s="266"/>
      <c r="G7681" s="273">
        <v>1616</v>
      </c>
      <c r="H7681" s="270" t="s">
        <v>28238</v>
      </c>
      <c r="I7681" s="271" t="s">
        <v>12490</v>
      </c>
      <c r="J7681" s="272" t="s">
        <v>28239</v>
      </c>
      <c r="K7681" s="272" t="s">
        <v>28239</v>
      </c>
    </row>
    <row r="7682" spans="1:11" ht="12.75" x14ac:dyDescent="0.2">
      <c r="A7682" s="269">
        <v>1614</v>
      </c>
      <c r="B7682" s="270" t="s">
        <v>28240</v>
      </c>
      <c r="C7682" s="271" t="s">
        <v>12490</v>
      </c>
      <c r="D7682" s="272" t="s">
        <v>28241</v>
      </c>
      <c r="F7682" s="266"/>
      <c r="G7682" s="273">
        <v>1614</v>
      </c>
      <c r="H7682" s="270" t="s">
        <v>28240</v>
      </c>
      <c r="I7682" s="271" t="s">
        <v>12490</v>
      </c>
      <c r="J7682" s="272" t="s">
        <v>28241</v>
      </c>
      <c r="K7682" s="272" t="s">
        <v>28241</v>
      </c>
    </row>
    <row r="7683" spans="1:11" ht="12.75" x14ac:dyDescent="0.2">
      <c r="A7683" s="269">
        <v>1617</v>
      </c>
      <c r="B7683" s="270" t="s">
        <v>28242</v>
      </c>
      <c r="C7683" s="271" t="s">
        <v>12490</v>
      </c>
      <c r="D7683" s="272" t="s">
        <v>28243</v>
      </c>
      <c r="F7683" s="266"/>
      <c r="G7683" s="273">
        <v>1617</v>
      </c>
      <c r="H7683" s="270" t="s">
        <v>28242</v>
      </c>
      <c r="I7683" s="271" t="s">
        <v>12490</v>
      </c>
      <c r="J7683" s="272" t="s">
        <v>28243</v>
      </c>
      <c r="K7683" s="272" t="s">
        <v>28243</v>
      </c>
    </row>
    <row r="7684" spans="1:11" ht="12.75" x14ac:dyDescent="0.2">
      <c r="A7684" s="269">
        <v>1621</v>
      </c>
      <c r="B7684" s="270" t="s">
        <v>28244</v>
      </c>
      <c r="C7684" s="271" t="s">
        <v>12490</v>
      </c>
      <c r="D7684" s="272" t="s">
        <v>28245</v>
      </c>
      <c r="F7684" s="266"/>
      <c r="G7684" s="273">
        <v>1621</v>
      </c>
      <c r="H7684" s="270" t="s">
        <v>28244</v>
      </c>
      <c r="I7684" s="271" t="s">
        <v>12490</v>
      </c>
      <c r="J7684" s="272" t="s">
        <v>28245</v>
      </c>
      <c r="K7684" s="272" t="s">
        <v>28245</v>
      </c>
    </row>
    <row r="7685" spans="1:11" ht="12.75" x14ac:dyDescent="0.2">
      <c r="A7685" s="269">
        <v>1624</v>
      </c>
      <c r="B7685" s="270" t="s">
        <v>28246</v>
      </c>
      <c r="C7685" s="271" t="s">
        <v>12490</v>
      </c>
      <c r="D7685" s="272" t="s">
        <v>28247</v>
      </c>
      <c r="F7685" s="266"/>
      <c r="G7685" s="273">
        <v>1624</v>
      </c>
      <c r="H7685" s="270" t="s">
        <v>28246</v>
      </c>
      <c r="I7685" s="271" t="s">
        <v>12490</v>
      </c>
      <c r="J7685" s="272" t="s">
        <v>28247</v>
      </c>
      <c r="K7685" s="272" t="s">
        <v>28247</v>
      </c>
    </row>
    <row r="7686" spans="1:11" ht="12.75" x14ac:dyDescent="0.2">
      <c r="A7686" s="269">
        <v>1615</v>
      </c>
      <c r="B7686" s="270" t="s">
        <v>28248</v>
      </c>
      <c r="C7686" s="271" t="s">
        <v>12490</v>
      </c>
      <c r="D7686" s="272" t="s">
        <v>28249</v>
      </c>
      <c r="F7686" s="266"/>
      <c r="G7686" s="273">
        <v>1615</v>
      </c>
      <c r="H7686" s="270" t="s">
        <v>28248</v>
      </c>
      <c r="I7686" s="271" t="s">
        <v>12490</v>
      </c>
      <c r="J7686" s="272" t="s">
        <v>28249</v>
      </c>
      <c r="K7686" s="272" t="s">
        <v>28249</v>
      </c>
    </row>
    <row r="7687" spans="1:11" ht="12.75" x14ac:dyDescent="0.2">
      <c r="A7687" s="269">
        <v>1612</v>
      </c>
      <c r="B7687" s="270" t="s">
        <v>28250</v>
      </c>
      <c r="C7687" s="271" t="s">
        <v>12490</v>
      </c>
      <c r="D7687" s="272" t="s">
        <v>14242</v>
      </c>
      <c r="F7687" s="266"/>
      <c r="G7687" s="273">
        <v>1612</v>
      </c>
      <c r="H7687" s="270" t="s">
        <v>28250</v>
      </c>
      <c r="I7687" s="271" t="s">
        <v>12490</v>
      </c>
      <c r="J7687" s="272" t="s">
        <v>14242</v>
      </c>
      <c r="K7687" s="272" t="s">
        <v>14242</v>
      </c>
    </row>
    <row r="7688" spans="1:11" ht="12.75" x14ac:dyDescent="0.2">
      <c r="A7688" s="269">
        <v>1618</v>
      </c>
      <c r="B7688" s="270" t="s">
        <v>28251</v>
      </c>
      <c r="C7688" s="271" t="s">
        <v>12490</v>
      </c>
      <c r="D7688" s="272" t="s">
        <v>28252</v>
      </c>
      <c r="F7688" s="266"/>
      <c r="G7688" s="273">
        <v>1618</v>
      </c>
      <c r="H7688" s="270" t="s">
        <v>28251</v>
      </c>
      <c r="I7688" s="271" t="s">
        <v>12490</v>
      </c>
      <c r="J7688" s="272" t="s">
        <v>28252</v>
      </c>
      <c r="K7688" s="272" t="s">
        <v>28252</v>
      </c>
    </row>
    <row r="7689" spans="1:11" ht="12.75" x14ac:dyDescent="0.2">
      <c r="A7689" s="269">
        <v>14211</v>
      </c>
      <c r="B7689" s="270" t="s">
        <v>28253</v>
      </c>
      <c r="C7689" s="271" t="s">
        <v>12490</v>
      </c>
      <c r="D7689" s="272" t="s">
        <v>14587</v>
      </c>
      <c r="F7689" s="266"/>
      <c r="G7689" s="273">
        <v>14211</v>
      </c>
      <c r="H7689" s="270" t="s">
        <v>28253</v>
      </c>
      <c r="I7689" s="271" t="s">
        <v>12490</v>
      </c>
      <c r="J7689" s="272" t="s">
        <v>14587</v>
      </c>
      <c r="K7689" s="272" t="s">
        <v>14587</v>
      </c>
    </row>
    <row r="7690" spans="1:11" ht="12.75" x14ac:dyDescent="0.2">
      <c r="A7690" s="269">
        <v>40934</v>
      </c>
      <c r="B7690" s="270" t="s">
        <v>28254</v>
      </c>
      <c r="C7690" s="271" t="s">
        <v>12529</v>
      </c>
      <c r="D7690" s="272" t="s">
        <v>14858</v>
      </c>
      <c r="F7690" s="266"/>
      <c r="G7690" s="273">
        <v>40934</v>
      </c>
      <c r="H7690" s="270" t="s">
        <v>28254</v>
      </c>
      <c r="I7690" s="271" t="s">
        <v>12529</v>
      </c>
      <c r="J7690" s="272" t="s">
        <v>14858</v>
      </c>
      <c r="K7690" s="272" t="s">
        <v>28255</v>
      </c>
    </row>
    <row r="7691" spans="1:11" ht="12.75" x14ac:dyDescent="0.2">
      <c r="A7691" s="269">
        <v>34500</v>
      </c>
      <c r="B7691" s="270" t="s">
        <v>28256</v>
      </c>
      <c r="C7691" s="271" t="s">
        <v>12488</v>
      </c>
      <c r="D7691" s="272" t="s">
        <v>14859</v>
      </c>
      <c r="F7691" s="266"/>
      <c r="G7691" s="273">
        <v>34500</v>
      </c>
      <c r="H7691" s="270" t="s">
        <v>28256</v>
      </c>
      <c r="I7691" s="271" t="s">
        <v>12488</v>
      </c>
      <c r="J7691" s="272" t="s">
        <v>14859</v>
      </c>
      <c r="K7691" s="272" t="s">
        <v>28257</v>
      </c>
    </row>
    <row r="7692" spans="1:11" ht="12.75" x14ac:dyDescent="0.2">
      <c r="A7692" s="269">
        <v>5328</v>
      </c>
      <c r="B7692" s="270" t="s">
        <v>28258</v>
      </c>
      <c r="C7692" s="271" t="s">
        <v>12490</v>
      </c>
      <c r="D7692" s="272" t="s">
        <v>10118</v>
      </c>
      <c r="F7692" s="266"/>
      <c r="G7692" s="273">
        <v>5328</v>
      </c>
      <c r="H7692" s="270" t="s">
        <v>28258</v>
      </c>
      <c r="I7692" s="271" t="s">
        <v>12490</v>
      </c>
      <c r="J7692" s="272" t="s">
        <v>10118</v>
      </c>
      <c r="K7692" s="272" t="s">
        <v>10118</v>
      </c>
    </row>
    <row r="7693" spans="1:11" ht="12.75" x14ac:dyDescent="0.2">
      <c r="A7693" s="269">
        <v>38200</v>
      </c>
      <c r="B7693" s="270" t="s">
        <v>28259</v>
      </c>
      <c r="C7693" s="271" t="s">
        <v>12945</v>
      </c>
      <c r="D7693" s="272" t="s">
        <v>28260</v>
      </c>
      <c r="F7693" s="266"/>
      <c r="G7693" s="273">
        <v>38200</v>
      </c>
      <c r="H7693" s="270" t="s">
        <v>28259</v>
      </c>
      <c r="I7693" s="271" t="s">
        <v>12945</v>
      </c>
      <c r="J7693" s="272" t="s">
        <v>28260</v>
      </c>
      <c r="K7693" s="272" t="s">
        <v>28260</v>
      </c>
    </row>
    <row r="7694" spans="1:11" ht="25.5" x14ac:dyDescent="0.2">
      <c r="A7694" s="269">
        <v>39269</v>
      </c>
      <c r="B7694" s="270" t="s">
        <v>28261</v>
      </c>
      <c r="C7694" s="271" t="s">
        <v>12503</v>
      </c>
      <c r="D7694" s="272" t="s">
        <v>4924</v>
      </c>
      <c r="F7694" s="266"/>
      <c r="G7694" s="273">
        <v>39269</v>
      </c>
      <c r="H7694" s="270" t="s">
        <v>28261</v>
      </c>
      <c r="I7694" s="271" t="s">
        <v>12503</v>
      </c>
      <c r="J7694" s="272" t="s">
        <v>4924</v>
      </c>
      <c r="K7694" s="272" t="s">
        <v>4924</v>
      </c>
    </row>
    <row r="7695" spans="1:11" ht="25.5" x14ac:dyDescent="0.2">
      <c r="A7695" s="269">
        <v>11889</v>
      </c>
      <c r="B7695" s="270" t="s">
        <v>28262</v>
      </c>
      <c r="C7695" s="271" t="s">
        <v>12503</v>
      </c>
      <c r="D7695" s="272" t="s">
        <v>4904</v>
      </c>
      <c r="F7695" s="266"/>
      <c r="G7695" s="273">
        <v>11889</v>
      </c>
      <c r="H7695" s="270" t="s">
        <v>28262</v>
      </c>
      <c r="I7695" s="271" t="s">
        <v>12503</v>
      </c>
      <c r="J7695" s="272" t="s">
        <v>4904</v>
      </c>
      <c r="K7695" s="272" t="s">
        <v>4904</v>
      </c>
    </row>
    <row r="7696" spans="1:11" ht="25.5" x14ac:dyDescent="0.2">
      <c r="A7696" s="269">
        <v>39270</v>
      </c>
      <c r="B7696" s="270" t="s">
        <v>28263</v>
      </c>
      <c r="C7696" s="271" t="s">
        <v>12503</v>
      </c>
      <c r="D7696" s="272" t="s">
        <v>4409</v>
      </c>
      <c r="F7696" s="266"/>
      <c r="G7696" s="273">
        <v>39270</v>
      </c>
      <c r="H7696" s="270" t="s">
        <v>28263</v>
      </c>
      <c r="I7696" s="271" t="s">
        <v>12503</v>
      </c>
      <c r="J7696" s="272" t="s">
        <v>4409</v>
      </c>
      <c r="K7696" s="272" t="s">
        <v>4409</v>
      </c>
    </row>
    <row r="7697" spans="1:11" ht="25.5" x14ac:dyDescent="0.2">
      <c r="A7697" s="269">
        <v>11890</v>
      </c>
      <c r="B7697" s="270" t="s">
        <v>28264</v>
      </c>
      <c r="C7697" s="271" t="s">
        <v>12503</v>
      </c>
      <c r="D7697" s="272" t="s">
        <v>5160</v>
      </c>
      <c r="F7697" s="266"/>
      <c r="G7697" s="273">
        <v>11890</v>
      </c>
      <c r="H7697" s="270" t="s">
        <v>28264</v>
      </c>
      <c r="I7697" s="271" t="s">
        <v>12503</v>
      </c>
      <c r="J7697" s="272" t="s">
        <v>5160</v>
      </c>
      <c r="K7697" s="272" t="s">
        <v>5160</v>
      </c>
    </row>
    <row r="7698" spans="1:11" ht="25.5" x14ac:dyDescent="0.2">
      <c r="A7698" s="269">
        <v>11891</v>
      </c>
      <c r="B7698" s="270" t="s">
        <v>28265</v>
      </c>
      <c r="C7698" s="271" t="s">
        <v>12503</v>
      </c>
      <c r="D7698" s="272" t="s">
        <v>12460</v>
      </c>
      <c r="F7698" s="266"/>
      <c r="G7698" s="273">
        <v>11891</v>
      </c>
      <c r="H7698" s="270" t="s">
        <v>28265</v>
      </c>
      <c r="I7698" s="271" t="s">
        <v>12503</v>
      </c>
      <c r="J7698" s="272" t="s">
        <v>12460</v>
      </c>
      <c r="K7698" s="272" t="s">
        <v>12460</v>
      </c>
    </row>
    <row r="7699" spans="1:11" ht="25.5" x14ac:dyDescent="0.2">
      <c r="A7699" s="269">
        <v>11892</v>
      </c>
      <c r="B7699" s="270" t="s">
        <v>28266</v>
      </c>
      <c r="C7699" s="271" t="s">
        <v>12503</v>
      </c>
      <c r="D7699" s="272" t="s">
        <v>8602</v>
      </c>
      <c r="F7699" s="266"/>
      <c r="G7699" s="273">
        <v>11892</v>
      </c>
      <c r="H7699" s="270" t="s">
        <v>28266</v>
      </c>
      <c r="I7699" s="271" t="s">
        <v>12503</v>
      </c>
      <c r="J7699" s="272" t="s">
        <v>8602</v>
      </c>
      <c r="K7699" s="272" t="s">
        <v>8602</v>
      </c>
    </row>
    <row r="7700" spans="1:11" ht="12.75" x14ac:dyDescent="0.2">
      <c r="A7700" s="269">
        <v>37601</v>
      </c>
      <c r="B7700" s="270" t="s">
        <v>28267</v>
      </c>
      <c r="C7700" s="271" t="s">
        <v>12503</v>
      </c>
      <c r="D7700" s="272" t="s">
        <v>8023</v>
      </c>
      <c r="F7700" s="266"/>
      <c r="G7700" s="273">
        <v>37601</v>
      </c>
      <c r="H7700" s="270" t="s">
        <v>28267</v>
      </c>
      <c r="I7700" s="271" t="s">
        <v>12503</v>
      </c>
      <c r="J7700" s="272" t="s">
        <v>8023</v>
      </c>
      <c r="K7700" s="272" t="s">
        <v>8023</v>
      </c>
    </row>
    <row r="7701" spans="1:11" ht="12.75" x14ac:dyDescent="0.2">
      <c r="A7701" s="269">
        <v>1634</v>
      </c>
      <c r="B7701" s="270" t="s">
        <v>28268</v>
      </c>
      <c r="C7701" s="271" t="s">
        <v>12503</v>
      </c>
      <c r="D7701" s="272" t="s">
        <v>5913</v>
      </c>
      <c r="F7701" s="266"/>
      <c r="G7701" s="273">
        <v>1634</v>
      </c>
      <c r="H7701" s="270" t="s">
        <v>28268</v>
      </c>
      <c r="I7701" s="271" t="s">
        <v>12503</v>
      </c>
      <c r="J7701" s="272" t="s">
        <v>5913</v>
      </c>
      <c r="K7701" s="272" t="s">
        <v>5913</v>
      </c>
    </row>
    <row r="7702" spans="1:11" ht="12.75" x14ac:dyDescent="0.2">
      <c r="A7702" s="269">
        <v>5086</v>
      </c>
      <c r="B7702" s="270" t="s">
        <v>28269</v>
      </c>
      <c r="C7702" s="271" t="s">
        <v>12505</v>
      </c>
      <c r="D7702" s="272" t="s">
        <v>28270</v>
      </c>
      <c r="F7702" s="266"/>
      <c r="G7702" s="273">
        <v>5086</v>
      </c>
      <c r="H7702" s="270" t="s">
        <v>28269</v>
      </c>
      <c r="I7702" s="271" t="s">
        <v>12505</v>
      </c>
      <c r="J7702" s="272" t="s">
        <v>28270</v>
      </c>
      <c r="K7702" s="272" t="s">
        <v>28270</v>
      </c>
    </row>
    <row r="7703" spans="1:11" ht="25.5" x14ac:dyDescent="0.2">
      <c r="A7703" s="269">
        <v>11280</v>
      </c>
      <c r="B7703" s="270" t="s">
        <v>28271</v>
      </c>
      <c r="C7703" s="271" t="s">
        <v>12490</v>
      </c>
      <c r="D7703" s="272" t="s">
        <v>28272</v>
      </c>
      <c r="F7703" s="266"/>
      <c r="G7703" s="273">
        <v>11280</v>
      </c>
      <c r="H7703" s="270" t="s">
        <v>28271</v>
      </c>
      <c r="I7703" s="271" t="s">
        <v>12490</v>
      </c>
      <c r="J7703" s="272" t="s">
        <v>28272</v>
      </c>
      <c r="K7703" s="272" t="s">
        <v>28272</v>
      </c>
    </row>
    <row r="7704" spans="1:11" ht="25.5" x14ac:dyDescent="0.2">
      <c r="A7704" s="269">
        <v>40519</v>
      </c>
      <c r="B7704" s="270" t="s">
        <v>28273</v>
      </c>
      <c r="C7704" s="271" t="s">
        <v>12490</v>
      </c>
      <c r="D7704" s="272" t="s">
        <v>28274</v>
      </c>
      <c r="F7704" s="266"/>
      <c r="G7704" s="273">
        <v>40519</v>
      </c>
      <c r="H7704" s="270" t="s">
        <v>28273</v>
      </c>
      <c r="I7704" s="271" t="s">
        <v>12490</v>
      </c>
      <c r="J7704" s="272" t="s">
        <v>28274</v>
      </c>
      <c r="K7704" s="272" t="s">
        <v>28274</v>
      </c>
    </row>
    <row r="7705" spans="1:11" ht="12.75" x14ac:dyDescent="0.2">
      <c r="A7705" s="269">
        <v>39869</v>
      </c>
      <c r="B7705" s="270" t="s">
        <v>28275</v>
      </c>
      <c r="C7705" s="271" t="s">
        <v>12490</v>
      </c>
      <c r="D7705" s="272" t="s">
        <v>7189</v>
      </c>
      <c r="F7705" s="266"/>
      <c r="G7705" s="273">
        <v>39869</v>
      </c>
      <c r="H7705" s="270" t="s">
        <v>28275</v>
      </c>
      <c r="I7705" s="271" t="s">
        <v>12490</v>
      </c>
      <c r="J7705" s="272" t="s">
        <v>7189</v>
      </c>
      <c r="K7705" s="272" t="s">
        <v>7189</v>
      </c>
    </row>
    <row r="7706" spans="1:11" ht="12.75" x14ac:dyDescent="0.2">
      <c r="A7706" s="269">
        <v>39870</v>
      </c>
      <c r="B7706" s="270" t="s">
        <v>28276</v>
      </c>
      <c r="C7706" s="271" t="s">
        <v>12490</v>
      </c>
      <c r="D7706" s="272" t="s">
        <v>10128</v>
      </c>
      <c r="F7706" s="266"/>
      <c r="G7706" s="273">
        <v>39870</v>
      </c>
      <c r="H7706" s="270" t="s">
        <v>28276</v>
      </c>
      <c r="I7706" s="271" t="s">
        <v>12490</v>
      </c>
      <c r="J7706" s="272" t="s">
        <v>10128</v>
      </c>
      <c r="K7706" s="272" t="s">
        <v>10128</v>
      </c>
    </row>
    <row r="7707" spans="1:11" ht="12.75" x14ac:dyDescent="0.2">
      <c r="A7707" s="269">
        <v>39871</v>
      </c>
      <c r="B7707" s="270" t="s">
        <v>28277</v>
      </c>
      <c r="C7707" s="271" t="s">
        <v>12490</v>
      </c>
      <c r="D7707" s="272" t="s">
        <v>4539</v>
      </c>
      <c r="F7707" s="266"/>
      <c r="G7707" s="273">
        <v>39871</v>
      </c>
      <c r="H7707" s="270" t="s">
        <v>28277</v>
      </c>
      <c r="I7707" s="271" t="s">
        <v>12490</v>
      </c>
      <c r="J7707" s="272" t="s">
        <v>4539</v>
      </c>
      <c r="K7707" s="272" t="s">
        <v>4539</v>
      </c>
    </row>
    <row r="7708" spans="1:11" ht="12.75" x14ac:dyDescent="0.2">
      <c r="A7708" s="269">
        <v>12722</v>
      </c>
      <c r="B7708" s="270" t="s">
        <v>28278</v>
      </c>
      <c r="C7708" s="271" t="s">
        <v>12490</v>
      </c>
      <c r="D7708" s="272" t="s">
        <v>28279</v>
      </c>
      <c r="F7708" s="266"/>
      <c r="G7708" s="273">
        <v>12722</v>
      </c>
      <c r="H7708" s="270" t="s">
        <v>28278</v>
      </c>
      <c r="I7708" s="271" t="s">
        <v>12490</v>
      </c>
      <c r="J7708" s="272" t="s">
        <v>28279</v>
      </c>
      <c r="K7708" s="272" t="s">
        <v>28279</v>
      </c>
    </row>
    <row r="7709" spans="1:11" ht="12.75" x14ac:dyDescent="0.2">
      <c r="A7709" s="269">
        <v>12714</v>
      </c>
      <c r="B7709" s="270" t="s">
        <v>28280</v>
      </c>
      <c r="C7709" s="271" t="s">
        <v>12490</v>
      </c>
      <c r="D7709" s="272" t="s">
        <v>13051</v>
      </c>
      <c r="F7709" s="266"/>
      <c r="G7709" s="273">
        <v>12714</v>
      </c>
      <c r="H7709" s="270" t="s">
        <v>28280</v>
      </c>
      <c r="I7709" s="271" t="s">
        <v>12490</v>
      </c>
      <c r="J7709" s="272" t="s">
        <v>13051</v>
      </c>
      <c r="K7709" s="272" t="s">
        <v>13051</v>
      </c>
    </row>
    <row r="7710" spans="1:11" ht="12.75" x14ac:dyDescent="0.2">
      <c r="A7710" s="269">
        <v>12715</v>
      </c>
      <c r="B7710" s="270" t="s">
        <v>28281</v>
      </c>
      <c r="C7710" s="271" t="s">
        <v>12490</v>
      </c>
      <c r="D7710" s="272" t="s">
        <v>4892</v>
      </c>
      <c r="F7710" s="266"/>
      <c r="G7710" s="273">
        <v>12715</v>
      </c>
      <c r="H7710" s="270" t="s">
        <v>28281</v>
      </c>
      <c r="I7710" s="271" t="s">
        <v>12490</v>
      </c>
      <c r="J7710" s="272" t="s">
        <v>4892</v>
      </c>
      <c r="K7710" s="272" t="s">
        <v>4892</v>
      </c>
    </row>
    <row r="7711" spans="1:11" ht="12.75" x14ac:dyDescent="0.2">
      <c r="A7711" s="269">
        <v>12716</v>
      </c>
      <c r="B7711" s="270" t="s">
        <v>28282</v>
      </c>
      <c r="C7711" s="271" t="s">
        <v>12490</v>
      </c>
      <c r="D7711" s="272" t="s">
        <v>14131</v>
      </c>
      <c r="F7711" s="266"/>
      <c r="G7711" s="273">
        <v>12716</v>
      </c>
      <c r="H7711" s="270" t="s">
        <v>28282</v>
      </c>
      <c r="I7711" s="271" t="s">
        <v>12490</v>
      </c>
      <c r="J7711" s="272" t="s">
        <v>14131</v>
      </c>
      <c r="K7711" s="272" t="s">
        <v>14131</v>
      </c>
    </row>
    <row r="7712" spans="1:11" ht="12.75" x14ac:dyDescent="0.2">
      <c r="A7712" s="269">
        <v>12717</v>
      </c>
      <c r="B7712" s="270" t="s">
        <v>28283</v>
      </c>
      <c r="C7712" s="271" t="s">
        <v>12490</v>
      </c>
      <c r="D7712" s="272" t="s">
        <v>8394</v>
      </c>
      <c r="F7712" s="266"/>
      <c r="G7712" s="273">
        <v>12717</v>
      </c>
      <c r="H7712" s="270" t="s">
        <v>28283</v>
      </c>
      <c r="I7712" s="271" t="s">
        <v>12490</v>
      </c>
      <c r="J7712" s="272" t="s">
        <v>8394</v>
      </c>
      <c r="K7712" s="272" t="s">
        <v>8394</v>
      </c>
    </row>
    <row r="7713" spans="1:11" ht="12.75" x14ac:dyDescent="0.2">
      <c r="A7713" s="269">
        <v>12718</v>
      </c>
      <c r="B7713" s="270" t="s">
        <v>28284</v>
      </c>
      <c r="C7713" s="271" t="s">
        <v>12490</v>
      </c>
      <c r="D7713" s="272" t="s">
        <v>11466</v>
      </c>
      <c r="F7713" s="266"/>
      <c r="G7713" s="273">
        <v>12718</v>
      </c>
      <c r="H7713" s="270" t="s">
        <v>28284</v>
      </c>
      <c r="I7713" s="271" t="s">
        <v>12490</v>
      </c>
      <c r="J7713" s="272" t="s">
        <v>11466</v>
      </c>
      <c r="K7713" s="272" t="s">
        <v>11466</v>
      </c>
    </row>
    <row r="7714" spans="1:11" ht="12.75" x14ac:dyDescent="0.2">
      <c r="A7714" s="269">
        <v>12719</v>
      </c>
      <c r="B7714" s="270" t="s">
        <v>28285</v>
      </c>
      <c r="C7714" s="271" t="s">
        <v>12490</v>
      </c>
      <c r="D7714" s="272" t="s">
        <v>19441</v>
      </c>
      <c r="F7714" s="266"/>
      <c r="G7714" s="273">
        <v>12719</v>
      </c>
      <c r="H7714" s="270" t="s">
        <v>28285</v>
      </c>
      <c r="I7714" s="271" t="s">
        <v>12490</v>
      </c>
      <c r="J7714" s="272" t="s">
        <v>19441</v>
      </c>
      <c r="K7714" s="272" t="s">
        <v>19441</v>
      </c>
    </row>
    <row r="7715" spans="1:11" ht="12.75" x14ac:dyDescent="0.2">
      <c r="A7715" s="269">
        <v>12720</v>
      </c>
      <c r="B7715" s="270" t="s">
        <v>28286</v>
      </c>
      <c r="C7715" s="271" t="s">
        <v>12490</v>
      </c>
      <c r="D7715" s="272" t="s">
        <v>28287</v>
      </c>
      <c r="F7715" s="266"/>
      <c r="G7715" s="273">
        <v>12720</v>
      </c>
      <c r="H7715" s="270" t="s">
        <v>28286</v>
      </c>
      <c r="I7715" s="271" t="s">
        <v>12490</v>
      </c>
      <c r="J7715" s="272" t="s">
        <v>28287</v>
      </c>
      <c r="K7715" s="272" t="s">
        <v>28287</v>
      </c>
    </row>
    <row r="7716" spans="1:11" ht="12.75" x14ac:dyDescent="0.2">
      <c r="A7716" s="269">
        <v>12721</v>
      </c>
      <c r="B7716" s="270" t="s">
        <v>28288</v>
      </c>
      <c r="C7716" s="271" t="s">
        <v>12490</v>
      </c>
      <c r="D7716" s="272" t="s">
        <v>28289</v>
      </c>
      <c r="F7716" s="266"/>
      <c r="G7716" s="273">
        <v>12721</v>
      </c>
      <c r="H7716" s="270" t="s">
        <v>28288</v>
      </c>
      <c r="I7716" s="271" t="s">
        <v>12490</v>
      </c>
      <c r="J7716" s="272" t="s">
        <v>28289</v>
      </c>
      <c r="K7716" s="272" t="s">
        <v>28289</v>
      </c>
    </row>
    <row r="7717" spans="1:11" ht="12.75" x14ac:dyDescent="0.2">
      <c r="A7717" s="269">
        <v>3468</v>
      </c>
      <c r="B7717" s="270" t="s">
        <v>28290</v>
      </c>
      <c r="C7717" s="271" t="s">
        <v>12490</v>
      </c>
      <c r="D7717" s="272" t="s">
        <v>14023</v>
      </c>
      <c r="F7717" s="266"/>
      <c r="G7717" s="273">
        <v>3468</v>
      </c>
      <c r="H7717" s="270" t="s">
        <v>28290</v>
      </c>
      <c r="I7717" s="271" t="s">
        <v>12490</v>
      </c>
      <c r="J7717" s="272" t="s">
        <v>14023</v>
      </c>
      <c r="K7717" s="272" t="s">
        <v>14023</v>
      </c>
    </row>
    <row r="7718" spans="1:11" ht="12.75" x14ac:dyDescent="0.2">
      <c r="A7718" s="269">
        <v>3465</v>
      </c>
      <c r="B7718" s="270" t="s">
        <v>28291</v>
      </c>
      <c r="C7718" s="271" t="s">
        <v>12490</v>
      </c>
      <c r="D7718" s="272" t="s">
        <v>14169</v>
      </c>
      <c r="F7718" s="266"/>
      <c r="G7718" s="273">
        <v>3465</v>
      </c>
      <c r="H7718" s="270" t="s">
        <v>28291</v>
      </c>
      <c r="I7718" s="271" t="s">
        <v>12490</v>
      </c>
      <c r="J7718" s="272" t="s">
        <v>14169</v>
      </c>
      <c r="K7718" s="272" t="s">
        <v>14169</v>
      </c>
    </row>
    <row r="7719" spans="1:11" ht="12.75" x14ac:dyDescent="0.2">
      <c r="A7719" s="269">
        <v>12403</v>
      </c>
      <c r="B7719" s="270" t="s">
        <v>28292</v>
      </c>
      <c r="C7719" s="271" t="s">
        <v>12490</v>
      </c>
      <c r="D7719" s="272" t="s">
        <v>9732</v>
      </c>
      <c r="F7719" s="266"/>
      <c r="G7719" s="273">
        <v>12403</v>
      </c>
      <c r="H7719" s="270" t="s">
        <v>28292</v>
      </c>
      <c r="I7719" s="271" t="s">
        <v>12490</v>
      </c>
      <c r="J7719" s="272" t="s">
        <v>9732</v>
      </c>
      <c r="K7719" s="272" t="s">
        <v>9732</v>
      </c>
    </row>
    <row r="7720" spans="1:11" ht="12.75" x14ac:dyDescent="0.2">
      <c r="A7720" s="269">
        <v>3463</v>
      </c>
      <c r="B7720" s="270" t="s">
        <v>28293</v>
      </c>
      <c r="C7720" s="271" t="s">
        <v>12490</v>
      </c>
      <c r="D7720" s="272" t="s">
        <v>4193</v>
      </c>
      <c r="F7720" s="266"/>
      <c r="G7720" s="273">
        <v>3463</v>
      </c>
      <c r="H7720" s="270" t="s">
        <v>28293</v>
      </c>
      <c r="I7720" s="271" t="s">
        <v>12490</v>
      </c>
      <c r="J7720" s="272" t="s">
        <v>4193</v>
      </c>
      <c r="K7720" s="272" t="s">
        <v>4193</v>
      </c>
    </row>
    <row r="7721" spans="1:11" ht="12.75" x14ac:dyDescent="0.2">
      <c r="A7721" s="269">
        <v>3464</v>
      </c>
      <c r="B7721" s="270" t="s">
        <v>28294</v>
      </c>
      <c r="C7721" s="271" t="s">
        <v>12490</v>
      </c>
      <c r="D7721" s="272" t="s">
        <v>4193</v>
      </c>
      <c r="F7721" s="266"/>
      <c r="G7721" s="273">
        <v>3464</v>
      </c>
      <c r="H7721" s="270" t="s">
        <v>28294</v>
      </c>
      <c r="I7721" s="271" t="s">
        <v>12490</v>
      </c>
      <c r="J7721" s="272" t="s">
        <v>4193</v>
      </c>
      <c r="K7721" s="272" t="s">
        <v>4193</v>
      </c>
    </row>
    <row r="7722" spans="1:11" ht="12.75" x14ac:dyDescent="0.2">
      <c r="A7722" s="269">
        <v>3466</v>
      </c>
      <c r="B7722" s="270" t="s">
        <v>28295</v>
      </c>
      <c r="C7722" s="271" t="s">
        <v>12490</v>
      </c>
      <c r="D7722" s="272" t="s">
        <v>10570</v>
      </c>
      <c r="F7722" s="266"/>
      <c r="G7722" s="273">
        <v>3466</v>
      </c>
      <c r="H7722" s="270" t="s">
        <v>28295</v>
      </c>
      <c r="I7722" s="271" t="s">
        <v>12490</v>
      </c>
      <c r="J7722" s="272" t="s">
        <v>10570</v>
      </c>
      <c r="K7722" s="272" t="s">
        <v>10570</v>
      </c>
    </row>
    <row r="7723" spans="1:11" ht="12.75" x14ac:dyDescent="0.2">
      <c r="A7723" s="269">
        <v>3467</v>
      </c>
      <c r="B7723" s="270" t="s">
        <v>28296</v>
      </c>
      <c r="C7723" s="271" t="s">
        <v>12490</v>
      </c>
      <c r="D7723" s="272" t="s">
        <v>14097</v>
      </c>
      <c r="F7723" s="266"/>
      <c r="G7723" s="273">
        <v>3467</v>
      </c>
      <c r="H7723" s="270" t="s">
        <v>28296</v>
      </c>
      <c r="I7723" s="271" t="s">
        <v>12490</v>
      </c>
      <c r="J7723" s="272" t="s">
        <v>14097</v>
      </c>
      <c r="K7723" s="272" t="s">
        <v>14097</v>
      </c>
    </row>
    <row r="7724" spans="1:11" ht="12.75" x14ac:dyDescent="0.2">
      <c r="A7724" s="269">
        <v>3462</v>
      </c>
      <c r="B7724" s="270" t="s">
        <v>28297</v>
      </c>
      <c r="C7724" s="271" t="s">
        <v>12490</v>
      </c>
      <c r="D7724" s="272" t="s">
        <v>12820</v>
      </c>
      <c r="F7724" s="266"/>
      <c r="G7724" s="273">
        <v>3462</v>
      </c>
      <c r="H7724" s="270" t="s">
        <v>28297</v>
      </c>
      <c r="I7724" s="271" t="s">
        <v>12490</v>
      </c>
      <c r="J7724" s="272" t="s">
        <v>12820</v>
      </c>
      <c r="K7724" s="272" t="s">
        <v>12820</v>
      </c>
    </row>
    <row r="7725" spans="1:11" ht="12.75" x14ac:dyDescent="0.2">
      <c r="A7725" s="269">
        <v>3446</v>
      </c>
      <c r="B7725" s="270" t="s">
        <v>28298</v>
      </c>
      <c r="C7725" s="271" t="s">
        <v>12490</v>
      </c>
      <c r="D7725" s="272" t="s">
        <v>14860</v>
      </c>
      <c r="F7725" s="266"/>
      <c r="G7725" s="273">
        <v>3446</v>
      </c>
      <c r="H7725" s="270" t="s">
        <v>28298</v>
      </c>
      <c r="I7725" s="271" t="s">
        <v>12490</v>
      </c>
      <c r="J7725" s="272" t="s">
        <v>14860</v>
      </c>
      <c r="K7725" s="272" t="s">
        <v>14860</v>
      </c>
    </row>
    <row r="7726" spans="1:11" ht="12.75" x14ac:dyDescent="0.2">
      <c r="A7726" s="269">
        <v>3445</v>
      </c>
      <c r="B7726" s="270" t="s">
        <v>28299</v>
      </c>
      <c r="C7726" s="271" t="s">
        <v>12490</v>
      </c>
      <c r="D7726" s="272" t="s">
        <v>12928</v>
      </c>
      <c r="F7726" s="266"/>
      <c r="G7726" s="273">
        <v>3445</v>
      </c>
      <c r="H7726" s="270" t="s">
        <v>28299</v>
      </c>
      <c r="I7726" s="271" t="s">
        <v>12490</v>
      </c>
      <c r="J7726" s="272" t="s">
        <v>12928</v>
      </c>
      <c r="K7726" s="272" t="s">
        <v>12928</v>
      </c>
    </row>
    <row r="7727" spans="1:11" ht="12.75" x14ac:dyDescent="0.2">
      <c r="A7727" s="269">
        <v>3441</v>
      </c>
      <c r="B7727" s="270" t="s">
        <v>28300</v>
      </c>
      <c r="C7727" s="271" t="s">
        <v>12490</v>
      </c>
      <c r="D7727" s="272" t="s">
        <v>6083</v>
      </c>
      <c r="F7727" s="266"/>
      <c r="G7727" s="273">
        <v>3441</v>
      </c>
      <c r="H7727" s="270" t="s">
        <v>28300</v>
      </c>
      <c r="I7727" s="271" t="s">
        <v>12490</v>
      </c>
      <c r="J7727" s="272" t="s">
        <v>6083</v>
      </c>
      <c r="K7727" s="272" t="s">
        <v>6083</v>
      </c>
    </row>
    <row r="7728" spans="1:11" ht="12.75" x14ac:dyDescent="0.2">
      <c r="A7728" s="269">
        <v>3444</v>
      </c>
      <c r="B7728" s="270" t="s">
        <v>28301</v>
      </c>
      <c r="C7728" s="271" t="s">
        <v>12490</v>
      </c>
      <c r="D7728" s="272" t="s">
        <v>7683</v>
      </c>
      <c r="F7728" s="266"/>
      <c r="G7728" s="273">
        <v>3444</v>
      </c>
      <c r="H7728" s="270" t="s">
        <v>28301</v>
      </c>
      <c r="I7728" s="271" t="s">
        <v>12490</v>
      </c>
      <c r="J7728" s="272" t="s">
        <v>7683</v>
      </c>
      <c r="K7728" s="272" t="s">
        <v>7683</v>
      </c>
    </row>
    <row r="7729" spans="1:11" ht="12.75" x14ac:dyDescent="0.2">
      <c r="A7729" s="269">
        <v>12402</v>
      </c>
      <c r="B7729" s="270" t="s">
        <v>28302</v>
      </c>
      <c r="C7729" s="271" t="s">
        <v>12490</v>
      </c>
      <c r="D7729" s="272" t="s">
        <v>10392</v>
      </c>
      <c r="F7729" s="266"/>
      <c r="G7729" s="273">
        <v>12402</v>
      </c>
      <c r="H7729" s="270" t="s">
        <v>28302</v>
      </c>
      <c r="I7729" s="271" t="s">
        <v>12490</v>
      </c>
      <c r="J7729" s="272" t="s">
        <v>10392</v>
      </c>
      <c r="K7729" s="272" t="s">
        <v>10392</v>
      </c>
    </row>
    <row r="7730" spans="1:11" ht="12.75" x14ac:dyDescent="0.2">
      <c r="A7730" s="269">
        <v>3447</v>
      </c>
      <c r="B7730" s="270" t="s">
        <v>28303</v>
      </c>
      <c r="C7730" s="271" t="s">
        <v>12490</v>
      </c>
      <c r="D7730" s="272" t="s">
        <v>14082</v>
      </c>
      <c r="F7730" s="266"/>
      <c r="G7730" s="273">
        <v>3447</v>
      </c>
      <c r="H7730" s="270" t="s">
        <v>28303</v>
      </c>
      <c r="I7730" s="271" t="s">
        <v>12490</v>
      </c>
      <c r="J7730" s="272" t="s">
        <v>14082</v>
      </c>
      <c r="K7730" s="272" t="s">
        <v>14082</v>
      </c>
    </row>
    <row r="7731" spans="1:11" ht="12.75" x14ac:dyDescent="0.2">
      <c r="A7731" s="269">
        <v>3442</v>
      </c>
      <c r="B7731" s="270" t="s">
        <v>28304</v>
      </c>
      <c r="C7731" s="271" t="s">
        <v>12490</v>
      </c>
      <c r="D7731" s="272" t="s">
        <v>7645</v>
      </c>
      <c r="F7731" s="266"/>
      <c r="G7731" s="273">
        <v>3442</v>
      </c>
      <c r="H7731" s="270" t="s">
        <v>28304</v>
      </c>
      <c r="I7731" s="271" t="s">
        <v>12490</v>
      </c>
      <c r="J7731" s="272" t="s">
        <v>7645</v>
      </c>
      <c r="K7731" s="272" t="s">
        <v>7645</v>
      </c>
    </row>
    <row r="7732" spans="1:11" ht="12.75" x14ac:dyDescent="0.2">
      <c r="A7732" s="269">
        <v>3448</v>
      </c>
      <c r="B7732" s="270" t="s">
        <v>28305</v>
      </c>
      <c r="C7732" s="271" t="s">
        <v>12490</v>
      </c>
      <c r="D7732" s="272" t="s">
        <v>14861</v>
      </c>
      <c r="F7732" s="266"/>
      <c r="G7732" s="273">
        <v>3448</v>
      </c>
      <c r="H7732" s="270" t="s">
        <v>28305</v>
      </c>
      <c r="I7732" s="271" t="s">
        <v>12490</v>
      </c>
      <c r="J7732" s="272" t="s">
        <v>14861</v>
      </c>
      <c r="K7732" s="272" t="s">
        <v>14861</v>
      </c>
    </row>
    <row r="7733" spans="1:11" ht="12.75" x14ac:dyDescent="0.2">
      <c r="A7733" s="269">
        <v>3449</v>
      </c>
      <c r="B7733" s="270" t="s">
        <v>28306</v>
      </c>
      <c r="C7733" s="271" t="s">
        <v>12490</v>
      </c>
      <c r="D7733" s="272" t="s">
        <v>14862</v>
      </c>
      <c r="F7733" s="266"/>
      <c r="G7733" s="273">
        <v>3449</v>
      </c>
      <c r="H7733" s="270" t="s">
        <v>28306</v>
      </c>
      <c r="I7733" s="271" t="s">
        <v>12490</v>
      </c>
      <c r="J7733" s="272" t="s">
        <v>14862</v>
      </c>
      <c r="K7733" s="272" t="s">
        <v>14862</v>
      </c>
    </row>
    <row r="7734" spans="1:11" ht="12.75" x14ac:dyDescent="0.2">
      <c r="A7734" s="269">
        <v>37438</v>
      </c>
      <c r="B7734" s="270" t="s">
        <v>28307</v>
      </c>
      <c r="C7734" s="271" t="s">
        <v>12490</v>
      </c>
      <c r="D7734" s="272" t="s">
        <v>28308</v>
      </c>
      <c r="F7734" s="266"/>
      <c r="G7734" s="273">
        <v>37438</v>
      </c>
      <c r="H7734" s="270" t="s">
        <v>28307</v>
      </c>
      <c r="I7734" s="271" t="s">
        <v>12490</v>
      </c>
      <c r="J7734" s="272" t="s">
        <v>28308</v>
      </c>
      <c r="K7734" s="272" t="s">
        <v>28308</v>
      </c>
    </row>
    <row r="7735" spans="1:11" ht="12.75" x14ac:dyDescent="0.2">
      <c r="A7735" s="269">
        <v>37439</v>
      </c>
      <c r="B7735" s="270" t="s">
        <v>28309</v>
      </c>
      <c r="C7735" s="271" t="s">
        <v>12490</v>
      </c>
      <c r="D7735" s="272" t="s">
        <v>28310</v>
      </c>
      <c r="F7735" s="266"/>
      <c r="G7735" s="273">
        <v>37439</v>
      </c>
      <c r="H7735" s="270" t="s">
        <v>28309</v>
      </c>
      <c r="I7735" s="271" t="s">
        <v>12490</v>
      </c>
      <c r="J7735" s="272" t="s">
        <v>28310</v>
      </c>
      <c r="K7735" s="272" t="s">
        <v>28310</v>
      </c>
    </row>
    <row r="7736" spans="1:11" ht="12.75" x14ac:dyDescent="0.2">
      <c r="A7736" s="269">
        <v>37435</v>
      </c>
      <c r="B7736" s="270" t="s">
        <v>28311</v>
      </c>
      <c r="C7736" s="271" t="s">
        <v>12490</v>
      </c>
      <c r="D7736" s="272" t="s">
        <v>28312</v>
      </c>
      <c r="F7736" s="266"/>
      <c r="G7736" s="273">
        <v>37435</v>
      </c>
      <c r="H7736" s="270" t="s">
        <v>28311</v>
      </c>
      <c r="I7736" s="271" t="s">
        <v>12490</v>
      </c>
      <c r="J7736" s="272" t="s">
        <v>28312</v>
      </c>
      <c r="K7736" s="272" t="s">
        <v>28312</v>
      </c>
    </row>
    <row r="7737" spans="1:11" ht="12.75" x14ac:dyDescent="0.2">
      <c r="A7737" s="269">
        <v>37436</v>
      </c>
      <c r="B7737" s="270" t="s">
        <v>28313</v>
      </c>
      <c r="C7737" s="271" t="s">
        <v>12490</v>
      </c>
      <c r="D7737" s="272" t="s">
        <v>27939</v>
      </c>
      <c r="F7737" s="266"/>
      <c r="G7737" s="273">
        <v>37436</v>
      </c>
      <c r="H7737" s="270" t="s">
        <v>28313</v>
      </c>
      <c r="I7737" s="271" t="s">
        <v>12490</v>
      </c>
      <c r="J7737" s="272" t="s">
        <v>27939</v>
      </c>
      <c r="K7737" s="272" t="s">
        <v>27939</v>
      </c>
    </row>
    <row r="7738" spans="1:11" ht="12.75" x14ac:dyDescent="0.2">
      <c r="A7738" s="269">
        <v>37437</v>
      </c>
      <c r="B7738" s="270" t="s">
        <v>28314</v>
      </c>
      <c r="C7738" s="271" t="s">
        <v>12490</v>
      </c>
      <c r="D7738" s="272" t="s">
        <v>21476</v>
      </c>
      <c r="F7738" s="266"/>
      <c r="G7738" s="273">
        <v>37437</v>
      </c>
      <c r="H7738" s="270" t="s">
        <v>28314</v>
      </c>
      <c r="I7738" s="271" t="s">
        <v>12490</v>
      </c>
      <c r="J7738" s="272" t="s">
        <v>21476</v>
      </c>
      <c r="K7738" s="272" t="s">
        <v>21476</v>
      </c>
    </row>
    <row r="7739" spans="1:11" ht="12.75" x14ac:dyDescent="0.2">
      <c r="A7739" s="269">
        <v>3473</v>
      </c>
      <c r="B7739" s="270" t="s">
        <v>28315</v>
      </c>
      <c r="C7739" s="271" t="s">
        <v>12490</v>
      </c>
      <c r="D7739" s="272" t="s">
        <v>14454</v>
      </c>
      <c r="F7739" s="266"/>
      <c r="G7739" s="273">
        <v>3473</v>
      </c>
      <c r="H7739" s="270" t="s">
        <v>28315</v>
      </c>
      <c r="I7739" s="271" t="s">
        <v>12490</v>
      </c>
      <c r="J7739" s="272" t="s">
        <v>14454</v>
      </c>
      <c r="K7739" s="272" t="s">
        <v>14454</v>
      </c>
    </row>
    <row r="7740" spans="1:11" ht="12.75" x14ac:dyDescent="0.2">
      <c r="A7740" s="269">
        <v>3474</v>
      </c>
      <c r="B7740" s="270" t="s">
        <v>28316</v>
      </c>
      <c r="C7740" s="271" t="s">
        <v>12490</v>
      </c>
      <c r="D7740" s="272" t="s">
        <v>10222</v>
      </c>
      <c r="F7740" s="266"/>
      <c r="G7740" s="273">
        <v>3474</v>
      </c>
      <c r="H7740" s="270" t="s">
        <v>28316</v>
      </c>
      <c r="I7740" s="271" t="s">
        <v>12490</v>
      </c>
      <c r="J7740" s="272" t="s">
        <v>10222</v>
      </c>
      <c r="K7740" s="272" t="s">
        <v>10222</v>
      </c>
    </row>
    <row r="7741" spans="1:11" ht="12.75" x14ac:dyDescent="0.2">
      <c r="A7741" s="269">
        <v>3450</v>
      </c>
      <c r="B7741" s="270" t="s">
        <v>28317</v>
      </c>
      <c r="C7741" s="271" t="s">
        <v>12490</v>
      </c>
      <c r="D7741" s="272" t="s">
        <v>7084</v>
      </c>
      <c r="F7741" s="266"/>
      <c r="G7741" s="273">
        <v>3450</v>
      </c>
      <c r="H7741" s="270" t="s">
        <v>28317</v>
      </c>
      <c r="I7741" s="271" t="s">
        <v>12490</v>
      </c>
      <c r="J7741" s="272" t="s">
        <v>7084</v>
      </c>
      <c r="K7741" s="272" t="s">
        <v>7084</v>
      </c>
    </row>
    <row r="7742" spans="1:11" ht="12.75" x14ac:dyDescent="0.2">
      <c r="A7742" s="269">
        <v>3443</v>
      </c>
      <c r="B7742" s="270" t="s">
        <v>28318</v>
      </c>
      <c r="C7742" s="271" t="s">
        <v>12490</v>
      </c>
      <c r="D7742" s="272" t="s">
        <v>10286</v>
      </c>
      <c r="F7742" s="266"/>
      <c r="G7742" s="273">
        <v>3443</v>
      </c>
      <c r="H7742" s="270" t="s">
        <v>28318</v>
      </c>
      <c r="I7742" s="271" t="s">
        <v>12490</v>
      </c>
      <c r="J7742" s="272" t="s">
        <v>10286</v>
      </c>
      <c r="K7742" s="272" t="s">
        <v>10286</v>
      </c>
    </row>
    <row r="7743" spans="1:11" ht="12.75" x14ac:dyDescent="0.2">
      <c r="A7743" s="269">
        <v>3453</v>
      </c>
      <c r="B7743" s="270" t="s">
        <v>28319</v>
      </c>
      <c r="C7743" s="271" t="s">
        <v>12490</v>
      </c>
      <c r="D7743" s="272" t="s">
        <v>14460</v>
      </c>
      <c r="F7743" s="266"/>
      <c r="G7743" s="273">
        <v>3453</v>
      </c>
      <c r="H7743" s="270" t="s">
        <v>28319</v>
      </c>
      <c r="I7743" s="271" t="s">
        <v>12490</v>
      </c>
      <c r="J7743" s="272" t="s">
        <v>14460</v>
      </c>
      <c r="K7743" s="272" t="s">
        <v>14460</v>
      </c>
    </row>
    <row r="7744" spans="1:11" ht="12.75" x14ac:dyDescent="0.2">
      <c r="A7744" s="269">
        <v>3452</v>
      </c>
      <c r="B7744" s="270" t="s">
        <v>28320</v>
      </c>
      <c r="C7744" s="271" t="s">
        <v>12490</v>
      </c>
      <c r="D7744" s="272" t="s">
        <v>13334</v>
      </c>
      <c r="F7744" s="266"/>
      <c r="G7744" s="273">
        <v>3452</v>
      </c>
      <c r="H7744" s="270" t="s">
        <v>28320</v>
      </c>
      <c r="I7744" s="271" t="s">
        <v>12490</v>
      </c>
      <c r="J7744" s="272" t="s">
        <v>13334</v>
      </c>
      <c r="K7744" s="272" t="s">
        <v>13334</v>
      </c>
    </row>
    <row r="7745" spans="1:11" ht="12.75" x14ac:dyDescent="0.2">
      <c r="A7745" s="269">
        <v>3451</v>
      </c>
      <c r="B7745" s="270" t="s">
        <v>28321</v>
      </c>
      <c r="C7745" s="271" t="s">
        <v>12490</v>
      </c>
      <c r="D7745" s="272" t="s">
        <v>4189</v>
      </c>
      <c r="F7745" s="266"/>
      <c r="G7745" s="273">
        <v>3451</v>
      </c>
      <c r="H7745" s="270" t="s">
        <v>28321</v>
      </c>
      <c r="I7745" s="271" t="s">
        <v>12490</v>
      </c>
      <c r="J7745" s="272" t="s">
        <v>4189</v>
      </c>
      <c r="K7745" s="272" t="s">
        <v>4189</v>
      </c>
    </row>
    <row r="7746" spans="1:11" ht="12.75" x14ac:dyDescent="0.2">
      <c r="A7746" s="269">
        <v>3454</v>
      </c>
      <c r="B7746" s="270" t="s">
        <v>28322</v>
      </c>
      <c r="C7746" s="271" t="s">
        <v>12490</v>
      </c>
      <c r="D7746" s="272" t="s">
        <v>14863</v>
      </c>
      <c r="F7746" s="266"/>
      <c r="G7746" s="273">
        <v>3454</v>
      </c>
      <c r="H7746" s="270" t="s">
        <v>28322</v>
      </c>
      <c r="I7746" s="271" t="s">
        <v>12490</v>
      </c>
      <c r="J7746" s="272" t="s">
        <v>14863</v>
      </c>
      <c r="K7746" s="272" t="s">
        <v>14863</v>
      </c>
    </row>
    <row r="7747" spans="1:11" ht="12.75" x14ac:dyDescent="0.2">
      <c r="A7747" s="269">
        <v>3458</v>
      </c>
      <c r="B7747" s="270" t="s">
        <v>28323</v>
      </c>
      <c r="C7747" s="271" t="s">
        <v>12490</v>
      </c>
      <c r="D7747" s="272" t="s">
        <v>13259</v>
      </c>
      <c r="F7747" s="266"/>
      <c r="G7747" s="273">
        <v>3458</v>
      </c>
      <c r="H7747" s="270" t="s">
        <v>28323</v>
      </c>
      <c r="I7747" s="271" t="s">
        <v>12490</v>
      </c>
      <c r="J7747" s="272" t="s">
        <v>13259</v>
      </c>
      <c r="K7747" s="272" t="s">
        <v>13259</v>
      </c>
    </row>
    <row r="7748" spans="1:11" ht="12.75" x14ac:dyDescent="0.2">
      <c r="A7748" s="269">
        <v>3457</v>
      </c>
      <c r="B7748" s="270" t="s">
        <v>28324</v>
      </c>
      <c r="C7748" s="271" t="s">
        <v>12490</v>
      </c>
      <c r="D7748" s="272" t="s">
        <v>13909</v>
      </c>
      <c r="F7748" s="266"/>
      <c r="G7748" s="273">
        <v>3457</v>
      </c>
      <c r="H7748" s="270" t="s">
        <v>28324</v>
      </c>
      <c r="I7748" s="271" t="s">
        <v>12490</v>
      </c>
      <c r="J7748" s="272" t="s">
        <v>13909</v>
      </c>
      <c r="K7748" s="272" t="s">
        <v>13909</v>
      </c>
    </row>
    <row r="7749" spans="1:11" ht="12.75" x14ac:dyDescent="0.2">
      <c r="A7749" s="269">
        <v>3455</v>
      </c>
      <c r="B7749" s="270" t="s">
        <v>28325</v>
      </c>
      <c r="C7749" s="271" t="s">
        <v>12490</v>
      </c>
      <c r="D7749" s="272" t="s">
        <v>5563</v>
      </c>
      <c r="F7749" s="266"/>
      <c r="G7749" s="273">
        <v>3455</v>
      </c>
      <c r="H7749" s="270" t="s">
        <v>28325</v>
      </c>
      <c r="I7749" s="271" t="s">
        <v>12490</v>
      </c>
      <c r="J7749" s="272" t="s">
        <v>5563</v>
      </c>
      <c r="K7749" s="272" t="s">
        <v>5563</v>
      </c>
    </row>
    <row r="7750" spans="1:11" ht="12.75" x14ac:dyDescent="0.2">
      <c r="A7750" s="269">
        <v>3472</v>
      </c>
      <c r="B7750" s="270" t="s">
        <v>28326</v>
      </c>
      <c r="C7750" s="271" t="s">
        <v>12490</v>
      </c>
      <c r="D7750" s="272" t="s">
        <v>11903</v>
      </c>
      <c r="F7750" s="266"/>
      <c r="G7750" s="273">
        <v>3472</v>
      </c>
      <c r="H7750" s="270" t="s">
        <v>28326</v>
      </c>
      <c r="I7750" s="271" t="s">
        <v>12490</v>
      </c>
      <c r="J7750" s="272" t="s">
        <v>11903</v>
      </c>
      <c r="K7750" s="272" t="s">
        <v>11903</v>
      </c>
    </row>
    <row r="7751" spans="1:11" ht="12.75" x14ac:dyDescent="0.2">
      <c r="A7751" s="269">
        <v>3470</v>
      </c>
      <c r="B7751" s="270" t="s">
        <v>28327</v>
      </c>
      <c r="C7751" s="271" t="s">
        <v>12490</v>
      </c>
      <c r="D7751" s="272" t="s">
        <v>14864</v>
      </c>
      <c r="F7751" s="266"/>
      <c r="G7751" s="273">
        <v>3470</v>
      </c>
      <c r="H7751" s="270" t="s">
        <v>28327</v>
      </c>
      <c r="I7751" s="271" t="s">
        <v>12490</v>
      </c>
      <c r="J7751" s="272" t="s">
        <v>14864</v>
      </c>
      <c r="K7751" s="272" t="s">
        <v>14864</v>
      </c>
    </row>
    <row r="7752" spans="1:11" ht="12.75" x14ac:dyDescent="0.2">
      <c r="A7752" s="269">
        <v>3471</v>
      </c>
      <c r="B7752" s="270" t="s">
        <v>28328</v>
      </c>
      <c r="C7752" s="271" t="s">
        <v>12490</v>
      </c>
      <c r="D7752" s="272" t="s">
        <v>13241</v>
      </c>
      <c r="F7752" s="266"/>
      <c r="G7752" s="273">
        <v>3471</v>
      </c>
      <c r="H7752" s="270" t="s">
        <v>28328</v>
      </c>
      <c r="I7752" s="271" t="s">
        <v>12490</v>
      </c>
      <c r="J7752" s="272" t="s">
        <v>13241</v>
      </c>
      <c r="K7752" s="272" t="s">
        <v>13241</v>
      </c>
    </row>
    <row r="7753" spans="1:11" ht="12.75" x14ac:dyDescent="0.2">
      <c r="A7753" s="269">
        <v>3456</v>
      </c>
      <c r="B7753" s="270" t="s">
        <v>28329</v>
      </c>
      <c r="C7753" s="271" t="s">
        <v>12490</v>
      </c>
      <c r="D7753" s="272" t="s">
        <v>11292</v>
      </c>
      <c r="F7753" s="266"/>
      <c r="G7753" s="273">
        <v>3456</v>
      </c>
      <c r="H7753" s="270" t="s">
        <v>28329</v>
      </c>
      <c r="I7753" s="271" t="s">
        <v>12490</v>
      </c>
      <c r="J7753" s="272" t="s">
        <v>11292</v>
      </c>
      <c r="K7753" s="272" t="s">
        <v>11292</v>
      </c>
    </row>
    <row r="7754" spans="1:11" ht="12.75" x14ac:dyDescent="0.2">
      <c r="A7754" s="269">
        <v>3459</v>
      </c>
      <c r="B7754" s="270" t="s">
        <v>28330</v>
      </c>
      <c r="C7754" s="271" t="s">
        <v>12490</v>
      </c>
      <c r="D7754" s="272" t="s">
        <v>14865</v>
      </c>
      <c r="F7754" s="266"/>
      <c r="G7754" s="273">
        <v>3459</v>
      </c>
      <c r="H7754" s="270" t="s">
        <v>28330</v>
      </c>
      <c r="I7754" s="271" t="s">
        <v>12490</v>
      </c>
      <c r="J7754" s="272" t="s">
        <v>14865</v>
      </c>
      <c r="K7754" s="272" t="s">
        <v>14865</v>
      </c>
    </row>
    <row r="7755" spans="1:11" ht="12.75" x14ac:dyDescent="0.2">
      <c r="A7755" s="269">
        <v>3469</v>
      </c>
      <c r="B7755" s="270" t="s">
        <v>28331</v>
      </c>
      <c r="C7755" s="271" t="s">
        <v>12490</v>
      </c>
      <c r="D7755" s="272" t="s">
        <v>14866</v>
      </c>
      <c r="F7755" s="266"/>
      <c r="G7755" s="273">
        <v>3469</v>
      </c>
      <c r="H7755" s="270" t="s">
        <v>28331</v>
      </c>
      <c r="I7755" s="271" t="s">
        <v>12490</v>
      </c>
      <c r="J7755" s="272" t="s">
        <v>14866</v>
      </c>
      <c r="K7755" s="272" t="s">
        <v>14866</v>
      </c>
    </row>
    <row r="7756" spans="1:11" ht="12.75" x14ac:dyDescent="0.2">
      <c r="A7756" s="269">
        <v>3460</v>
      </c>
      <c r="B7756" s="270" t="s">
        <v>28332</v>
      </c>
      <c r="C7756" s="271" t="s">
        <v>12490</v>
      </c>
      <c r="D7756" s="272" t="s">
        <v>6716</v>
      </c>
      <c r="F7756" s="266"/>
      <c r="G7756" s="273">
        <v>3460</v>
      </c>
      <c r="H7756" s="270" t="s">
        <v>28332</v>
      </c>
      <c r="I7756" s="271" t="s">
        <v>12490</v>
      </c>
      <c r="J7756" s="272" t="s">
        <v>6716</v>
      </c>
      <c r="K7756" s="272" t="s">
        <v>6716</v>
      </c>
    </row>
    <row r="7757" spans="1:11" ht="12.75" x14ac:dyDescent="0.2">
      <c r="A7757" s="269">
        <v>3461</v>
      </c>
      <c r="B7757" s="270" t="s">
        <v>28333</v>
      </c>
      <c r="C7757" s="271" t="s">
        <v>12490</v>
      </c>
      <c r="D7757" s="272" t="s">
        <v>14867</v>
      </c>
      <c r="F7757" s="266"/>
      <c r="G7757" s="273">
        <v>3461</v>
      </c>
      <c r="H7757" s="270" t="s">
        <v>28333</v>
      </c>
      <c r="I7757" s="271" t="s">
        <v>12490</v>
      </c>
      <c r="J7757" s="272" t="s">
        <v>14867</v>
      </c>
      <c r="K7757" s="272" t="s">
        <v>14867</v>
      </c>
    </row>
    <row r="7758" spans="1:11" ht="12.75" x14ac:dyDescent="0.2">
      <c r="A7758" s="269">
        <v>37433</v>
      </c>
      <c r="B7758" s="270" t="s">
        <v>28334</v>
      </c>
      <c r="C7758" s="271" t="s">
        <v>12490</v>
      </c>
      <c r="D7758" s="272" t="s">
        <v>28308</v>
      </c>
      <c r="F7758" s="266"/>
      <c r="G7758" s="273">
        <v>37433</v>
      </c>
      <c r="H7758" s="270" t="s">
        <v>28334</v>
      </c>
      <c r="I7758" s="271" t="s">
        <v>12490</v>
      </c>
      <c r="J7758" s="272" t="s">
        <v>28308</v>
      </c>
      <c r="K7758" s="272" t="s">
        <v>28308</v>
      </c>
    </row>
    <row r="7759" spans="1:11" ht="12.75" x14ac:dyDescent="0.2">
      <c r="A7759" s="269">
        <v>37430</v>
      </c>
      <c r="B7759" s="270" t="s">
        <v>28335</v>
      </c>
      <c r="C7759" s="271" t="s">
        <v>12490</v>
      </c>
      <c r="D7759" s="272" t="s">
        <v>13875</v>
      </c>
      <c r="F7759" s="266"/>
      <c r="G7759" s="273">
        <v>37430</v>
      </c>
      <c r="H7759" s="270" t="s">
        <v>28335</v>
      </c>
      <c r="I7759" s="271" t="s">
        <v>12490</v>
      </c>
      <c r="J7759" s="272" t="s">
        <v>13875</v>
      </c>
      <c r="K7759" s="272" t="s">
        <v>13875</v>
      </c>
    </row>
    <row r="7760" spans="1:11" ht="12.75" x14ac:dyDescent="0.2">
      <c r="A7760" s="269">
        <v>37434</v>
      </c>
      <c r="B7760" s="270" t="s">
        <v>28336</v>
      </c>
      <c r="C7760" s="271" t="s">
        <v>12490</v>
      </c>
      <c r="D7760" s="272" t="s">
        <v>28337</v>
      </c>
      <c r="F7760" s="266"/>
      <c r="G7760" s="273">
        <v>37434</v>
      </c>
      <c r="H7760" s="270" t="s">
        <v>28336</v>
      </c>
      <c r="I7760" s="271" t="s">
        <v>12490</v>
      </c>
      <c r="J7760" s="272" t="s">
        <v>28337</v>
      </c>
      <c r="K7760" s="272" t="s">
        <v>28337</v>
      </c>
    </row>
    <row r="7761" spans="1:11" ht="12.75" x14ac:dyDescent="0.2">
      <c r="A7761" s="269">
        <v>37431</v>
      </c>
      <c r="B7761" s="270" t="s">
        <v>28338</v>
      </c>
      <c r="C7761" s="271" t="s">
        <v>12490</v>
      </c>
      <c r="D7761" s="272" t="s">
        <v>20948</v>
      </c>
      <c r="F7761" s="266"/>
      <c r="G7761" s="273">
        <v>37431</v>
      </c>
      <c r="H7761" s="270" t="s">
        <v>28338</v>
      </c>
      <c r="I7761" s="271" t="s">
        <v>12490</v>
      </c>
      <c r="J7761" s="272" t="s">
        <v>20948</v>
      </c>
      <c r="K7761" s="272" t="s">
        <v>20948</v>
      </c>
    </row>
    <row r="7762" spans="1:11" ht="12.75" x14ac:dyDescent="0.2">
      <c r="A7762" s="269">
        <v>37432</v>
      </c>
      <c r="B7762" s="270" t="s">
        <v>28339</v>
      </c>
      <c r="C7762" s="271" t="s">
        <v>12490</v>
      </c>
      <c r="D7762" s="272" t="s">
        <v>13954</v>
      </c>
      <c r="F7762" s="266"/>
      <c r="G7762" s="273">
        <v>37432</v>
      </c>
      <c r="H7762" s="270" t="s">
        <v>28339</v>
      </c>
      <c r="I7762" s="271" t="s">
        <v>12490</v>
      </c>
      <c r="J7762" s="272" t="s">
        <v>13954</v>
      </c>
      <c r="K7762" s="272" t="s">
        <v>13954</v>
      </c>
    </row>
    <row r="7763" spans="1:11" ht="25.5" x14ac:dyDescent="0.2">
      <c r="A7763" s="269">
        <v>37413</v>
      </c>
      <c r="B7763" s="270" t="s">
        <v>28340</v>
      </c>
      <c r="C7763" s="271" t="s">
        <v>12490</v>
      </c>
      <c r="D7763" s="272" t="s">
        <v>10899</v>
      </c>
      <c r="F7763" s="266"/>
      <c r="G7763" s="273">
        <v>37413</v>
      </c>
      <c r="H7763" s="270" t="s">
        <v>28340</v>
      </c>
      <c r="I7763" s="271" t="s">
        <v>12490</v>
      </c>
      <c r="J7763" s="272" t="s">
        <v>10899</v>
      </c>
      <c r="K7763" s="272" t="s">
        <v>10899</v>
      </c>
    </row>
    <row r="7764" spans="1:11" ht="25.5" x14ac:dyDescent="0.2">
      <c r="A7764" s="269">
        <v>37414</v>
      </c>
      <c r="B7764" s="270" t="s">
        <v>28341</v>
      </c>
      <c r="C7764" s="271" t="s">
        <v>12490</v>
      </c>
      <c r="D7764" s="272" t="s">
        <v>4936</v>
      </c>
      <c r="F7764" s="266"/>
      <c r="G7764" s="273">
        <v>37414</v>
      </c>
      <c r="H7764" s="270" t="s">
        <v>28341</v>
      </c>
      <c r="I7764" s="271" t="s">
        <v>12490</v>
      </c>
      <c r="J7764" s="272" t="s">
        <v>4936</v>
      </c>
      <c r="K7764" s="272" t="s">
        <v>4936</v>
      </c>
    </row>
    <row r="7765" spans="1:11" ht="25.5" x14ac:dyDescent="0.2">
      <c r="A7765" s="269">
        <v>37415</v>
      </c>
      <c r="B7765" s="270" t="s">
        <v>28342</v>
      </c>
      <c r="C7765" s="271" t="s">
        <v>12490</v>
      </c>
      <c r="D7765" s="272" t="s">
        <v>10106</v>
      </c>
      <c r="F7765" s="266"/>
      <c r="G7765" s="273">
        <v>37415</v>
      </c>
      <c r="H7765" s="270" t="s">
        <v>28342</v>
      </c>
      <c r="I7765" s="271" t="s">
        <v>12490</v>
      </c>
      <c r="J7765" s="272" t="s">
        <v>10106</v>
      </c>
      <c r="K7765" s="272" t="s">
        <v>10106</v>
      </c>
    </row>
    <row r="7766" spans="1:11" ht="25.5" x14ac:dyDescent="0.2">
      <c r="A7766" s="269">
        <v>37416</v>
      </c>
      <c r="B7766" s="270" t="s">
        <v>28343</v>
      </c>
      <c r="C7766" s="271" t="s">
        <v>12490</v>
      </c>
      <c r="D7766" s="272" t="s">
        <v>13656</v>
      </c>
      <c r="F7766" s="266"/>
      <c r="G7766" s="273">
        <v>37416</v>
      </c>
      <c r="H7766" s="270" t="s">
        <v>28343</v>
      </c>
      <c r="I7766" s="271" t="s">
        <v>12490</v>
      </c>
      <c r="J7766" s="272" t="s">
        <v>13656</v>
      </c>
      <c r="K7766" s="272" t="s">
        <v>13656</v>
      </c>
    </row>
    <row r="7767" spans="1:11" ht="25.5" x14ac:dyDescent="0.2">
      <c r="A7767" s="269">
        <v>37417</v>
      </c>
      <c r="B7767" s="270" t="s">
        <v>28344</v>
      </c>
      <c r="C7767" s="271" t="s">
        <v>12490</v>
      </c>
      <c r="D7767" s="272" t="s">
        <v>5517</v>
      </c>
      <c r="F7767" s="266"/>
      <c r="G7767" s="273">
        <v>37417</v>
      </c>
      <c r="H7767" s="270" t="s">
        <v>28344</v>
      </c>
      <c r="I7767" s="271" t="s">
        <v>12490</v>
      </c>
      <c r="J7767" s="272" t="s">
        <v>5517</v>
      </c>
      <c r="K7767" s="272" t="s">
        <v>5517</v>
      </c>
    </row>
    <row r="7768" spans="1:11" ht="25.5" x14ac:dyDescent="0.2">
      <c r="A7768" s="269">
        <v>3112</v>
      </c>
      <c r="B7768" s="270" t="s">
        <v>28345</v>
      </c>
      <c r="C7768" s="271" t="s">
        <v>12939</v>
      </c>
      <c r="D7768" s="272" t="s">
        <v>14358</v>
      </c>
      <c r="F7768" s="266"/>
      <c r="G7768" s="273">
        <v>3112</v>
      </c>
      <c r="H7768" s="270" t="s">
        <v>28345</v>
      </c>
      <c r="I7768" s="271" t="s">
        <v>12939</v>
      </c>
      <c r="J7768" s="272" t="s">
        <v>14358</v>
      </c>
      <c r="K7768" s="272" t="s">
        <v>14358</v>
      </c>
    </row>
    <row r="7769" spans="1:11" ht="25.5" x14ac:dyDescent="0.2">
      <c r="A7769" s="269">
        <v>3113</v>
      </c>
      <c r="B7769" s="270" t="s">
        <v>28346</v>
      </c>
      <c r="C7769" s="271" t="s">
        <v>12939</v>
      </c>
      <c r="D7769" s="272" t="s">
        <v>17022</v>
      </c>
      <c r="F7769" s="266"/>
      <c r="G7769" s="273">
        <v>3113</v>
      </c>
      <c r="H7769" s="270" t="s">
        <v>28346</v>
      </c>
      <c r="I7769" s="271" t="s">
        <v>12939</v>
      </c>
      <c r="J7769" s="272" t="s">
        <v>17022</v>
      </c>
      <c r="K7769" s="272" t="s">
        <v>17022</v>
      </c>
    </row>
    <row r="7770" spans="1:11" ht="25.5" x14ac:dyDescent="0.2">
      <c r="A7770" s="269">
        <v>3114</v>
      </c>
      <c r="B7770" s="270" t="s">
        <v>28347</v>
      </c>
      <c r="C7770" s="271" t="s">
        <v>12490</v>
      </c>
      <c r="D7770" s="272" t="s">
        <v>21288</v>
      </c>
      <c r="F7770" s="266"/>
      <c r="G7770" s="273">
        <v>3114</v>
      </c>
      <c r="H7770" s="270" t="s">
        <v>28347</v>
      </c>
      <c r="I7770" s="271" t="s">
        <v>12490</v>
      </c>
      <c r="J7770" s="272" t="s">
        <v>21288</v>
      </c>
      <c r="K7770" s="272" t="s">
        <v>21288</v>
      </c>
    </row>
    <row r="7771" spans="1:11" ht="12.75" x14ac:dyDescent="0.2">
      <c r="A7771" s="269">
        <v>34519</v>
      </c>
      <c r="B7771" s="270" t="s">
        <v>28348</v>
      </c>
      <c r="C7771" s="271" t="s">
        <v>12490</v>
      </c>
      <c r="D7771" s="272" t="s">
        <v>12955</v>
      </c>
      <c r="F7771" s="266"/>
      <c r="G7771" s="273">
        <v>34519</v>
      </c>
      <c r="H7771" s="270" t="s">
        <v>28348</v>
      </c>
      <c r="I7771" s="271" t="s">
        <v>12490</v>
      </c>
      <c r="J7771" s="272" t="s">
        <v>12955</v>
      </c>
      <c r="K7771" s="272" t="s">
        <v>12955</v>
      </c>
    </row>
    <row r="7772" spans="1:11" ht="12.75" x14ac:dyDescent="0.2">
      <c r="A7772" s="269">
        <v>10510</v>
      </c>
      <c r="B7772" s="270" t="s">
        <v>28349</v>
      </c>
      <c r="C7772" s="271" t="s">
        <v>12490</v>
      </c>
      <c r="D7772" s="272" t="s">
        <v>12956</v>
      </c>
      <c r="F7772" s="266"/>
      <c r="G7772" s="273">
        <v>10510</v>
      </c>
      <c r="H7772" s="270" t="s">
        <v>28349</v>
      </c>
      <c r="I7772" s="271" t="s">
        <v>12490</v>
      </c>
      <c r="J7772" s="272" t="s">
        <v>12956</v>
      </c>
      <c r="K7772" s="272" t="s">
        <v>12956</v>
      </c>
    </row>
    <row r="7773" spans="1:11" ht="12.75" x14ac:dyDescent="0.2">
      <c r="A7773" s="269">
        <v>1649</v>
      </c>
      <c r="B7773" s="270" t="s">
        <v>28350</v>
      </c>
      <c r="C7773" s="271" t="s">
        <v>12490</v>
      </c>
      <c r="D7773" s="272" t="s">
        <v>9274</v>
      </c>
      <c r="F7773" s="266"/>
      <c r="G7773" s="273">
        <v>1649</v>
      </c>
      <c r="H7773" s="270" t="s">
        <v>28350</v>
      </c>
      <c r="I7773" s="271" t="s">
        <v>12490</v>
      </c>
      <c r="J7773" s="272" t="s">
        <v>9274</v>
      </c>
      <c r="K7773" s="272" t="s">
        <v>9274</v>
      </c>
    </row>
    <row r="7774" spans="1:11" ht="12.75" x14ac:dyDescent="0.2">
      <c r="A7774" s="269">
        <v>1653</v>
      </c>
      <c r="B7774" s="270" t="s">
        <v>28351</v>
      </c>
      <c r="C7774" s="271" t="s">
        <v>12490</v>
      </c>
      <c r="D7774" s="272" t="s">
        <v>13417</v>
      </c>
      <c r="F7774" s="266"/>
      <c r="G7774" s="273">
        <v>1653</v>
      </c>
      <c r="H7774" s="270" t="s">
        <v>28351</v>
      </c>
      <c r="I7774" s="271" t="s">
        <v>12490</v>
      </c>
      <c r="J7774" s="272" t="s">
        <v>13417</v>
      </c>
      <c r="K7774" s="272" t="s">
        <v>13417</v>
      </c>
    </row>
    <row r="7775" spans="1:11" ht="12.75" x14ac:dyDescent="0.2">
      <c r="A7775" s="269">
        <v>1647</v>
      </c>
      <c r="B7775" s="270" t="s">
        <v>28352</v>
      </c>
      <c r="C7775" s="271" t="s">
        <v>12490</v>
      </c>
      <c r="D7775" s="272" t="s">
        <v>14868</v>
      </c>
      <c r="F7775" s="266"/>
      <c r="G7775" s="273">
        <v>1647</v>
      </c>
      <c r="H7775" s="270" t="s">
        <v>28352</v>
      </c>
      <c r="I7775" s="271" t="s">
        <v>12490</v>
      </c>
      <c r="J7775" s="272" t="s">
        <v>14868</v>
      </c>
      <c r="K7775" s="272" t="s">
        <v>14868</v>
      </c>
    </row>
    <row r="7776" spans="1:11" ht="12.75" x14ac:dyDescent="0.2">
      <c r="A7776" s="269">
        <v>1648</v>
      </c>
      <c r="B7776" s="270" t="s">
        <v>28353</v>
      </c>
      <c r="C7776" s="271" t="s">
        <v>12490</v>
      </c>
      <c r="D7776" s="272" t="s">
        <v>14869</v>
      </c>
      <c r="F7776" s="266"/>
      <c r="G7776" s="273">
        <v>1648</v>
      </c>
      <c r="H7776" s="270" t="s">
        <v>28353</v>
      </c>
      <c r="I7776" s="271" t="s">
        <v>12490</v>
      </c>
      <c r="J7776" s="272" t="s">
        <v>14869</v>
      </c>
      <c r="K7776" s="272" t="s">
        <v>14869</v>
      </c>
    </row>
    <row r="7777" spans="1:11" ht="12.75" x14ac:dyDescent="0.2">
      <c r="A7777" s="269">
        <v>1651</v>
      </c>
      <c r="B7777" s="270" t="s">
        <v>28354</v>
      </c>
      <c r="C7777" s="271" t="s">
        <v>12490</v>
      </c>
      <c r="D7777" s="272" t="s">
        <v>14870</v>
      </c>
      <c r="F7777" s="266"/>
      <c r="G7777" s="273">
        <v>1651</v>
      </c>
      <c r="H7777" s="270" t="s">
        <v>28354</v>
      </c>
      <c r="I7777" s="271" t="s">
        <v>12490</v>
      </c>
      <c r="J7777" s="272" t="s">
        <v>14870</v>
      </c>
      <c r="K7777" s="272" t="s">
        <v>14870</v>
      </c>
    </row>
    <row r="7778" spans="1:11" ht="12.75" x14ac:dyDescent="0.2">
      <c r="A7778" s="269">
        <v>1650</v>
      </c>
      <c r="B7778" s="270" t="s">
        <v>28355</v>
      </c>
      <c r="C7778" s="271" t="s">
        <v>12490</v>
      </c>
      <c r="D7778" s="272" t="s">
        <v>14871</v>
      </c>
      <c r="F7778" s="266"/>
      <c r="G7778" s="273">
        <v>1650</v>
      </c>
      <c r="H7778" s="270" t="s">
        <v>28355</v>
      </c>
      <c r="I7778" s="271" t="s">
        <v>12490</v>
      </c>
      <c r="J7778" s="272" t="s">
        <v>14871</v>
      </c>
      <c r="K7778" s="272" t="s">
        <v>14871</v>
      </c>
    </row>
    <row r="7779" spans="1:11" ht="12.75" x14ac:dyDescent="0.2">
      <c r="A7779" s="269">
        <v>1654</v>
      </c>
      <c r="B7779" s="270" t="s">
        <v>28356</v>
      </c>
      <c r="C7779" s="271" t="s">
        <v>12490</v>
      </c>
      <c r="D7779" s="272" t="s">
        <v>14872</v>
      </c>
      <c r="F7779" s="266"/>
      <c r="G7779" s="273">
        <v>1654</v>
      </c>
      <c r="H7779" s="270" t="s">
        <v>28356</v>
      </c>
      <c r="I7779" s="271" t="s">
        <v>12490</v>
      </c>
      <c r="J7779" s="272" t="s">
        <v>14872</v>
      </c>
      <c r="K7779" s="272" t="s">
        <v>14872</v>
      </c>
    </row>
    <row r="7780" spans="1:11" ht="12.75" x14ac:dyDescent="0.2">
      <c r="A7780" s="269">
        <v>1652</v>
      </c>
      <c r="B7780" s="270" t="s">
        <v>28357</v>
      </c>
      <c r="C7780" s="271" t="s">
        <v>12490</v>
      </c>
      <c r="D7780" s="272" t="s">
        <v>14873</v>
      </c>
      <c r="F7780" s="266"/>
      <c r="G7780" s="273">
        <v>1652</v>
      </c>
      <c r="H7780" s="270" t="s">
        <v>28357</v>
      </c>
      <c r="I7780" s="271" t="s">
        <v>12490</v>
      </c>
      <c r="J7780" s="272" t="s">
        <v>14873</v>
      </c>
      <c r="K7780" s="272" t="s">
        <v>14873</v>
      </c>
    </row>
    <row r="7781" spans="1:11" ht="12.75" x14ac:dyDescent="0.2">
      <c r="A7781" s="269">
        <v>1727</v>
      </c>
      <c r="B7781" s="270" t="s">
        <v>28358</v>
      </c>
      <c r="C7781" s="271" t="s">
        <v>12490</v>
      </c>
      <c r="D7781" s="272" t="s">
        <v>12957</v>
      </c>
      <c r="F7781" s="266"/>
      <c r="G7781" s="273">
        <v>1727</v>
      </c>
      <c r="H7781" s="270" t="s">
        <v>28358</v>
      </c>
      <c r="I7781" s="271" t="s">
        <v>12490</v>
      </c>
      <c r="J7781" s="272" t="s">
        <v>12957</v>
      </c>
      <c r="K7781" s="272" t="s">
        <v>12957</v>
      </c>
    </row>
    <row r="7782" spans="1:11" ht="12.75" x14ac:dyDescent="0.2">
      <c r="A7782" s="269">
        <v>12920</v>
      </c>
      <c r="B7782" s="270" t="s">
        <v>28359</v>
      </c>
      <c r="C7782" s="271" t="s">
        <v>12490</v>
      </c>
      <c r="D7782" s="272" t="s">
        <v>12958</v>
      </c>
      <c r="F7782" s="266"/>
      <c r="G7782" s="273">
        <v>12920</v>
      </c>
      <c r="H7782" s="270" t="s">
        <v>28359</v>
      </c>
      <c r="I7782" s="271" t="s">
        <v>12490</v>
      </c>
      <c r="J7782" s="272" t="s">
        <v>12958</v>
      </c>
      <c r="K7782" s="272" t="s">
        <v>12958</v>
      </c>
    </row>
    <row r="7783" spans="1:11" ht="12.75" x14ac:dyDescent="0.2">
      <c r="A7783" s="269">
        <v>1725</v>
      </c>
      <c r="B7783" s="270" t="s">
        <v>28360</v>
      </c>
      <c r="C7783" s="271" t="s">
        <v>12490</v>
      </c>
      <c r="D7783" s="272" t="s">
        <v>12959</v>
      </c>
      <c r="F7783" s="266"/>
      <c r="G7783" s="273">
        <v>1725</v>
      </c>
      <c r="H7783" s="270" t="s">
        <v>28360</v>
      </c>
      <c r="I7783" s="271" t="s">
        <v>12490</v>
      </c>
      <c r="J7783" s="272" t="s">
        <v>12959</v>
      </c>
      <c r="K7783" s="272" t="s">
        <v>12959</v>
      </c>
    </row>
    <row r="7784" spans="1:11" ht="12.75" x14ac:dyDescent="0.2">
      <c r="A7784" s="269">
        <v>12943</v>
      </c>
      <c r="B7784" s="270" t="s">
        <v>28361</v>
      </c>
      <c r="C7784" s="271" t="s">
        <v>12490</v>
      </c>
      <c r="D7784" s="272" t="s">
        <v>12960</v>
      </c>
      <c r="F7784" s="266"/>
      <c r="G7784" s="273">
        <v>12943</v>
      </c>
      <c r="H7784" s="270" t="s">
        <v>28361</v>
      </c>
      <c r="I7784" s="271" t="s">
        <v>12490</v>
      </c>
      <c r="J7784" s="272" t="s">
        <v>12960</v>
      </c>
      <c r="K7784" s="272" t="s">
        <v>12960</v>
      </c>
    </row>
    <row r="7785" spans="1:11" ht="12.75" x14ac:dyDescent="0.2">
      <c r="A7785" s="269">
        <v>1747</v>
      </c>
      <c r="B7785" s="270" t="s">
        <v>28362</v>
      </c>
      <c r="C7785" s="271" t="s">
        <v>12490</v>
      </c>
      <c r="D7785" s="272" t="s">
        <v>25331</v>
      </c>
      <c r="F7785" s="266"/>
      <c r="G7785" s="273">
        <v>1747</v>
      </c>
      <c r="H7785" s="270" t="s">
        <v>28362</v>
      </c>
      <c r="I7785" s="271" t="s">
        <v>12490</v>
      </c>
      <c r="J7785" s="272" t="s">
        <v>25331</v>
      </c>
      <c r="K7785" s="272" t="s">
        <v>25331</v>
      </c>
    </row>
    <row r="7786" spans="1:11" ht="12.75" x14ac:dyDescent="0.2">
      <c r="A7786" s="269">
        <v>1744</v>
      </c>
      <c r="B7786" s="270" t="s">
        <v>28363</v>
      </c>
      <c r="C7786" s="271" t="s">
        <v>12490</v>
      </c>
      <c r="D7786" s="272" t="s">
        <v>28364</v>
      </c>
      <c r="F7786" s="266"/>
      <c r="G7786" s="273">
        <v>1744</v>
      </c>
      <c r="H7786" s="270" t="s">
        <v>28363</v>
      </c>
      <c r="I7786" s="271" t="s">
        <v>12490</v>
      </c>
      <c r="J7786" s="272" t="s">
        <v>28364</v>
      </c>
      <c r="K7786" s="272" t="s">
        <v>28364</v>
      </c>
    </row>
    <row r="7787" spans="1:11" ht="12.75" x14ac:dyDescent="0.2">
      <c r="A7787" s="269">
        <v>1743</v>
      </c>
      <c r="B7787" s="270" t="s">
        <v>28365</v>
      </c>
      <c r="C7787" s="271" t="s">
        <v>12490</v>
      </c>
      <c r="D7787" s="272" t="s">
        <v>28366</v>
      </c>
      <c r="F7787" s="266"/>
      <c r="G7787" s="273">
        <v>1743</v>
      </c>
      <c r="H7787" s="270" t="s">
        <v>28365</v>
      </c>
      <c r="I7787" s="271" t="s">
        <v>12490</v>
      </c>
      <c r="J7787" s="272" t="s">
        <v>28366</v>
      </c>
      <c r="K7787" s="272" t="s">
        <v>28366</v>
      </c>
    </row>
    <row r="7788" spans="1:11" ht="12.75" x14ac:dyDescent="0.2">
      <c r="A7788" s="269">
        <v>7241</v>
      </c>
      <c r="B7788" s="270" t="s">
        <v>28367</v>
      </c>
      <c r="C7788" s="271" t="s">
        <v>12492</v>
      </c>
      <c r="D7788" s="272" t="s">
        <v>14345</v>
      </c>
      <c r="F7788" s="266"/>
      <c r="G7788" s="273">
        <v>7241</v>
      </c>
      <c r="H7788" s="270" t="s">
        <v>28367</v>
      </c>
      <c r="I7788" s="271" t="s">
        <v>12492</v>
      </c>
      <c r="J7788" s="272" t="s">
        <v>14345</v>
      </c>
      <c r="K7788" s="272" t="s">
        <v>14345</v>
      </c>
    </row>
    <row r="7789" spans="1:11" ht="25.5" x14ac:dyDescent="0.2">
      <c r="A7789" s="269">
        <v>39640</v>
      </c>
      <c r="B7789" s="270" t="s">
        <v>28368</v>
      </c>
      <c r="C7789" s="271" t="s">
        <v>12490</v>
      </c>
      <c r="D7789" s="272" t="s">
        <v>8713</v>
      </c>
      <c r="F7789" s="266"/>
      <c r="G7789" s="273">
        <v>39640</v>
      </c>
      <c r="H7789" s="270" t="s">
        <v>28368</v>
      </c>
      <c r="I7789" s="271" t="s">
        <v>12490</v>
      </c>
      <c r="J7789" s="272" t="s">
        <v>8713</v>
      </c>
      <c r="K7789" s="272" t="s">
        <v>8713</v>
      </c>
    </row>
    <row r="7790" spans="1:11" ht="25.5" x14ac:dyDescent="0.2">
      <c r="A7790" s="269">
        <v>11013</v>
      </c>
      <c r="B7790" s="270" t="s">
        <v>28369</v>
      </c>
      <c r="C7790" s="271" t="s">
        <v>12490</v>
      </c>
      <c r="D7790" s="272" t="s">
        <v>14874</v>
      </c>
      <c r="F7790" s="266"/>
      <c r="G7790" s="273">
        <v>11013</v>
      </c>
      <c r="H7790" s="270" t="s">
        <v>28369</v>
      </c>
      <c r="I7790" s="271" t="s">
        <v>12490</v>
      </c>
      <c r="J7790" s="272" t="s">
        <v>14874</v>
      </c>
      <c r="K7790" s="272" t="s">
        <v>14874</v>
      </c>
    </row>
    <row r="7791" spans="1:11" ht="25.5" x14ac:dyDescent="0.2">
      <c r="A7791" s="269">
        <v>11017</v>
      </c>
      <c r="B7791" s="270" t="s">
        <v>28370</v>
      </c>
      <c r="C7791" s="271" t="s">
        <v>12490</v>
      </c>
      <c r="D7791" s="272" t="s">
        <v>5910</v>
      </c>
      <c r="F7791" s="266"/>
      <c r="G7791" s="273">
        <v>11017</v>
      </c>
      <c r="H7791" s="270" t="s">
        <v>28370</v>
      </c>
      <c r="I7791" s="271" t="s">
        <v>12490</v>
      </c>
      <c r="J7791" s="272" t="s">
        <v>5910</v>
      </c>
      <c r="K7791" s="272" t="s">
        <v>5910</v>
      </c>
    </row>
    <row r="7792" spans="1:11" ht="25.5" x14ac:dyDescent="0.2">
      <c r="A7792" s="269">
        <v>20236</v>
      </c>
      <c r="B7792" s="270" t="s">
        <v>28371</v>
      </c>
      <c r="C7792" s="271" t="s">
        <v>12490</v>
      </c>
      <c r="D7792" s="272" t="s">
        <v>7745</v>
      </c>
      <c r="F7792" s="266"/>
      <c r="G7792" s="273">
        <v>20236</v>
      </c>
      <c r="H7792" s="270" t="s">
        <v>28371</v>
      </c>
      <c r="I7792" s="271" t="s">
        <v>12490</v>
      </c>
      <c r="J7792" s="272" t="s">
        <v>7745</v>
      </c>
      <c r="K7792" s="272" t="s">
        <v>7745</v>
      </c>
    </row>
    <row r="7793" spans="1:11" ht="25.5" x14ac:dyDescent="0.2">
      <c r="A7793" s="269">
        <v>7215</v>
      </c>
      <c r="B7793" s="270" t="s">
        <v>28372</v>
      </c>
      <c r="C7793" s="271" t="s">
        <v>12490</v>
      </c>
      <c r="D7793" s="272" t="s">
        <v>8956</v>
      </c>
      <c r="F7793" s="266"/>
      <c r="G7793" s="273">
        <v>7215</v>
      </c>
      <c r="H7793" s="270" t="s">
        <v>28372</v>
      </c>
      <c r="I7793" s="271" t="s">
        <v>12490</v>
      </c>
      <c r="J7793" s="272" t="s">
        <v>8956</v>
      </c>
      <c r="K7793" s="272" t="s">
        <v>8956</v>
      </c>
    </row>
    <row r="7794" spans="1:11" ht="25.5" x14ac:dyDescent="0.2">
      <c r="A7794" s="269">
        <v>7216</v>
      </c>
      <c r="B7794" s="270" t="s">
        <v>28373</v>
      </c>
      <c r="C7794" s="271" t="s">
        <v>12490</v>
      </c>
      <c r="D7794" s="272" t="s">
        <v>14875</v>
      </c>
      <c r="F7794" s="266"/>
      <c r="G7794" s="273">
        <v>7216</v>
      </c>
      <c r="H7794" s="270" t="s">
        <v>28373</v>
      </c>
      <c r="I7794" s="271" t="s">
        <v>12490</v>
      </c>
      <c r="J7794" s="272" t="s">
        <v>14875</v>
      </c>
      <c r="K7794" s="272" t="s">
        <v>14875</v>
      </c>
    </row>
    <row r="7795" spans="1:11" ht="25.5" x14ac:dyDescent="0.2">
      <c r="A7795" s="269">
        <v>20235</v>
      </c>
      <c r="B7795" s="270" t="s">
        <v>28374</v>
      </c>
      <c r="C7795" s="271" t="s">
        <v>12490</v>
      </c>
      <c r="D7795" s="272" t="s">
        <v>12749</v>
      </c>
      <c r="F7795" s="266"/>
      <c r="G7795" s="273">
        <v>20235</v>
      </c>
      <c r="H7795" s="270" t="s">
        <v>28374</v>
      </c>
      <c r="I7795" s="271" t="s">
        <v>12490</v>
      </c>
      <c r="J7795" s="272" t="s">
        <v>12749</v>
      </c>
      <c r="K7795" s="272" t="s">
        <v>12749</v>
      </c>
    </row>
    <row r="7796" spans="1:11" ht="12.75" x14ac:dyDescent="0.2">
      <c r="A7796" s="269">
        <v>7181</v>
      </c>
      <c r="B7796" s="270" t="s">
        <v>28375</v>
      </c>
      <c r="C7796" s="271" t="s">
        <v>12490</v>
      </c>
      <c r="D7796" s="272" t="s">
        <v>8228</v>
      </c>
      <c r="F7796" s="266"/>
      <c r="G7796" s="273">
        <v>7181</v>
      </c>
      <c r="H7796" s="270" t="s">
        <v>28375</v>
      </c>
      <c r="I7796" s="271" t="s">
        <v>12490</v>
      </c>
      <c r="J7796" s="272" t="s">
        <v>8228</v>
      </c>
      <c r="K7796" s="272" t="s">
        <v>8228</v>
      </c>
    </row>
    <row r="7797" spans="1:11" ht="25.5" x14ac:dyDescent="0.2">
      <c r="A7797" s="269">
        <v>40866</v>
      </c>
      <c r="B7797" s="270" t="s">
        <v>28376</v>
      </c>
      <c r="C7797" s="271" t="s">
        <v>12490</v>
      </c>
      <c r="D7797" s="272" t="s">
        <v>5070</v>
      </c>
      <c r="F7797" s="266"/>
      <c r="G7797" s="273">
        <v>40866</v>
      </c>
      <c r="H7797" s="270" t="s">
        <v>28376</v>
      </c>
      <c r="I7797" s="271" t="s">
        <v>12490</v>
      </c>
      <c r="J7797" s="272" t="s">
        <v>5070</v>
      </c>
      <c r="K7797" s="272" t="s">
        <v>5070</v>
      </c>
    </row>
    <row r="7798" spans="1:11" ht="25.5" x14ac:dyDescent="0.2">
      <c r="A7798" s="269">
        <v>7214</v>
      </c>
      <c r="B7798" s="270" t="s">
        <v>28377</v>
      </c>
      <c r="C7798" s="271" t="s">
        <v>12490</v>
      </c>
      <c r="D7798" s="272" t="s">
        <v>14876</v>
      </c>
      <c r="F7798" s="266"/>
      <c r="G7798" s="273">
        <v>7214</v>
      </c>
      <c r="H7798" s="270" t="s">
        <v>28377</v>
      </c>
      <c r="I7798" s="271" t="s">
        <v>12490</v>
      </c>
      <c r="J7798" s="272" t="s">
        <v>14876</v>
      </c>
      <c r="K7798" s="272" t="s">
        <v>14876</v>
      </c>
    </row>
    <row r="7799" spans="1:11" ht="25.5" x14ac:dyDescent="0.2">
      <c r="A7799" s="269">
        <v>7219</v>
      </c>
      <c r="B7799" s="270" t="s">
        <v>28378</v>
      </c>
      <c r="C7799" s="271" t="s">
        <v>12490</v>
      </c>
      <c r="D7799" s="272" t="s">
        <v>11184</v>
      </c>
      <c r="F7799" s="266"/>
      <c r="G7799" s="273">
        <v>7219</v>
      </c>
      <c r="H7799" s="270" t="s">
        <v>28378</v>
      </c>
      <c r="I7799" s="271" t="s">
        <v>12490</v>
      </c>
      <c r="J7799" s="272" t="s">
        <v>11184</v>
      </c>
      <c r="K7799" s="272" t="s">
        <v>11184</v>
      </c>
    </row>
    <row r="7800" spans="1:11" ht="12.75" x14ac:dyDescent="0.2">
      <c r="A7800" s="269">
        <v>37972</v>
      </c>
      <c r="B7800" s="270" t="s">
        <v>28379</v>
      </c>
      <c r="C7800" s="271" t="s">
        <v>12490</v>
      </c>
      <c r="D7800" s="272" t="s">
        <v>7189</v>
      </c>
      <c r="F7800" s="266"/>
      <c r="G7800" s="273">
        <v>37972</v>
      </c>
      <c r="H7800" s="270" t="s">
        <v>28379</v>
      </c>
      <c r="I7800" s="271" t="s">
        <v>12490</v>
      </c>
      <c r="J7800" s="272" t="s">
        <v>7189</v>
      </c>
      <c r="K7800" s="272" t="s">
        <v>7189</v>
      </c>
    </row>
    <row r="7801" spans="1:11" ht="12.75" x14ac:dyDescent="0.2">
      <c r="A7801" s="269">
        <v>37973</v>
      </c>
      <c r="B7801" s="270" t="s">
        <v>28380</v>
      </c>
      <c r="C7801" s="271" t="s">
        <v>12490</v>
      </c>
      <c r="D7801" s="272" t="s">
        <v>8566</v>
      </c>
      <c r="F7801" s="266"/>
      <c r="G7801" s="273">
        <v>37973</v>
      </c>
      <c r="H7801" s="270" t="s">
        <v>28380</v>
      </c>
      <c r="I7801" s="271" t="s">
        <v>12490</v>
      </c>
      <c r="J7801" s="272" t="s">
        <v>8566</v>
      </c>
      <c r="K7801" s="272" t="s">
        <v>8566</v>
      </c>
    </row>
    <row r="7802" spans="1:11" ht="12.75" x14ac:dyDescent="0.2">
      <c r="A7802" s="269">
        <v>37971</v>
      </c>
      <c r="B7802" s="270" t="s">
        <v>28381</v>
      </c>
      <c r="C7802" s="271" t="s">
        <v>12490</v>
      </c>
      <c r="D7802" s="272" t="s">
        <v>4936</v>
      </c>
      <c r="F7802" s="266"/>
      <c r="G7802" s="273">
        <v>37971</v>
      </c>
      <c r="H7802" s="270" t="s">
        <v>28381</v>
      </c>
      <c r="I7802" s="271" t="s">
        <v>12490</v>
      </c>
      <c r="J7802" s="272" t="s">
        <v>4936</v>
      </c>
      <c r="K7802" s="272" t="s">
        <v>4936</v>
      </c>
    </row>
    <row r="7803" spans="1:11" ht="12.75" x14ac:dyDescent="0.2">
      <c r="A7803" s="269">
        <v>20094</v>
      </c>
      <c r="B7803" s="270" t="s">
        <v>28382</v>
      </c>
      <c r="C7803" s="271" t="s">
        <v>12490</v>
      </c>
      <c r="D7803" s="272" t="s">
        <v>8474</v>
      </c>
      <c r="F7803" s="266"/>
      <c r="G7803" s="273">
        <v>20094</v>
      </c>
      <c r="H7803" s="270" t="s">
        <v>28382</v>
      </c>
      <c r="I7803" s="271" t="s">
        <v>12490</v>
      </c>
      <c r="J7803" s="272" t="s">
        <v>8474</v>
      </c>
      <c r="K7803" s="272" t="s">
        <v>8474</v>
      </c>
    </row>
    <row r="7804" spans="1:11" ht="12.75" x14ac:dyDescent="0.2">
      <c r="A7804" s="269">
        <v>20095</v>
      </c>
      <c r="B7804" s="270" t="s">
        <v>28383</v>
      </c>
      <c r="C7804" s="271" t="s">
        <v>12490</v>
      </c>
      <c r="D7804" s="272" t="s">
        <v>7996</v>
      </c>
      <c r="F7804" s="266"/>
      <c r="G7804" s="273">
        <v>20095</v>
      </c>
      <c r="H7804" s="270" t="s">
        <v>28383</v>
      </c>
      <c r="I7804" s="271" t="s">
        <v>12490</v>
      </c>
      <c r="J7804" s="272" t="s">
        <v>7996</v>
      </c>
      <c r="K7804" s="272" t="s">
        <v>7996</v>
      </c>
    </row>
    <row r="7805" spans="1:11" ht="12.75" x14ac:dyDescent="0.2">
      <c r="A7805" s="269">
        <v>1954</v>
      </c>
      <c r="B7805" s="270" t="s">
        <v>28384</v>
      </c>
      <c r="C7805" s="271" t="s">
        <v>12490</v>
      </c>
      <c r="D7805" s="272" t="s">
        <v>12987</v>
      </c>
      <c r="F7805" s="266"/>
      <c r="G7805" s="273">
        <v>1954</v>
      </c>
      <c r="H7805" s="270" t="s">
        <v>28384</v>
      </c>
      <c r="I7805" s="271" t="s">
        <v>12490</v>
      </c>
      <c r="J7805" s="272" t="s">
        <v>12987</v>
      </c>
      <c r="K7805" s="272" t="s">
        <v>12987</v>
      </c>
    </row>
    <row r="7806" spans="1:11" ht="12.75" x14ac:dyDescent="0.2">
      <c r="A7806" s="269">
        <v>1926</v>
      </c>
      <c r="B7806" s="270" t="s">
        <v>28385</v>
      </c>
      <c r="C7806" s="271" t="s">
        <v>12490</v>
      </c>
      <c r="D7806" s="272" t="s">
        <v>5197</v>
      </c>
      <c r="F7806" s="266"/>
      <c r="G7806" s="273">
        <v>1926</v>
      </c>
      <c r="H7806" s="270" t="s">
        <v>28385</v>
      </c>
      <c r="I7806" s="271" t="s">
        <v>12490</v>
      </c>
      <c r="J7806" s="272" t="s">
        <v>5197</v>
      </c>
      <c r="K7806" s="272" t="s">
        <v>5197</v>
      </c>
    </row>
    <row r="7807" spans="1:11" ht="12.75" x14ac:dyDescent="0.2">
      <c r="A7807" s="269">
        <v>1927</v>
      </c>
      <c r="B7807" s="270" t="s">
        <v>28386</v>
      </c>
      <c r="C7807" s="271" t="s">
        <v>12490</v>
      </c>
      <c r="D7807" s="272" t="s">
        <v>11539</v>
      </c>
      <c r="F7807" s="266"/>
      <c r="G7807" s="273">
        <v>1927</v>
      </c>
      <c r="H7807" s="270" t="s">
        <v>28386</v>
      </c>
      <c r="I7807" s="271" t="s">
        <v>12490</v>
      </c>
      <c r="J7807" s="272" t="s">
        <v>11539</v>
      </c>
      <c r="K7807" s="272" t="s">
        <v>11539</v>
      </c>
    </row>
    <row r="7808" spans="1:11" ht="12.75" x14ac:dyDescent="0.2">
      <c r="A7808" s="269">
        <v>1923</v>
      </c>
      <c r="B7808" s="270" t="s">
        <v>28387</v>
      </c>
      <c r="C7808" s="271" t="s">
        <v>12490</v>
      </c>
      <c r="D7808" s="272" t="s">
        <v>10243</v>
      </c>
      <c r="F7808" s="266"/>
      <c r="G7808" s="273">
        <v>1923</v>
      </c>
      <c r="H7808" s="270" t="s">
        <v>28387</v>
      </c>
      <c r="I7808" s="271" t="s">
        <v>12490</v>
      </c>
      <c r="J7808" s="272" t="s">
        <v>10243</v>
      </c>
      <c r="K7808" s="272" t="s">
        <v>10243</v>
      </c>
    </row>
    <row r="7809" spans="1:11" ht="12.75" x14ac:dyDescent="0.2">
      <c r="A7809" s="269">
        <v>1929</v>
      </c>
      <c r="B7809" s="270" t="s">
        <v>28388</v>
      </c>
      <c r="C7809" s="271" t="s">
        <v>12490</v>
      </c>
      <c r="D7809" s="272" t="s">
        <v>8256</v>
      </c>
      <c r="F7809" s="266"/>
      <c r="G7809" s="273">
        <v>1929</v>
      </c>
      <c r="H7809" s="270" t="s">
        <v>28388</v>
      </c>
      <c r="I7809" s="271" t="s">
        <v>12490</v>
      </c>
      <c r="J7809" s="272" t="s">
        <v>8256</v>
      </c>
      <c r="K7809" s="272" t="s">
        <v>8256</v>
      </c>
    </row>
    <row r="7810" spans="1:11" ht="12.75" x14ac:dyDescent="0.2">
      <c r="A7810" s="269">
        <v>1930</v>
      </c>
      <c r="B7810" s="270" t="s">
        <v>28389</v>
      </c>
      <c r="C7810" s="271" t="s">
        <v>12490</v>
      </c>
      <c r="D7810" s="272" t="s">
        <v>4360</v>
      </c>
      <c r="F7810" s="266"/>
      <c r="G7810" s="273">
        <v>1930</v>
      </c>
      <c r="H7810" s="270" t="s">
        <v>28389</v>
      </c>
      <c r="I7810" s="271" t="s">
        <v>12490</v>
      </c>
      <c r="J7810" s="272" t="s">
        <v>4360</v>
      </c>
      <c r="K7810" s="272" t="s">
        <v>4360</v>
      </c>
    </row>
    <row r="7811" spans="1:11" ht="12.75" x14ac:dyDescent="0.2">
      <c r="A7811" s="269">
        <v>1924</v>
      </c>
      <c r="B7811" s="270" t="s">
        <v>28390</v>
      </c>
      <c r="C7811" s="271" t="s">
        <v>12490</v>
      </c>
      <c r="D7811" s="272" t="s">
        <v>14874</v>
      </c>
      <c r="F7811" s="266"/>
      <c r="G7811" s="273">
        <v>1924</v>
      </c>
      <c r="H7811" s="270" t="s">
        <v>28390</v>
      </c>
      <c r="I7811" s="271" t="s">
        <v>12490</v>
      </c>
      <c r="J7811" s="272" t="s">
        <v>14874</v>
      </c>
      <c r="K7811" s="272" t="s">
        <v>14874</v>
      </c>
    </row>
    <row r="7812" spans="1:11" ht="12.75" x14ac:dyDescent="0.2">
      <c r="A7812" s="269">
        <v>1922</v>
      </c>
      <c r="B7812" s="270" t="s">
        <v>28391</v>
      </c>
      <c r="C7812" s="271" t="s">
        <v>12490</v>
      </c>
      <c r="D7812" s="272" t="s">
        <v>13443</v>
      </c>
      <c r="F7812" s="266"/>
      <c r="G7812" s="273">
        <v>1922</v>
      </c>
      <c r="H7812" s="270" t="s">
        <v>28391</v>
      </c>
      <c r="I7812" s="271" t="s">
        <v>12490</v>
      </c>
      <c r="J7812" s="272" t="s">
        <v>13443</v>
      </c>
      <c r="K7812" s="272" t="s">
        <v>13443</v>
      </c>
    </row>
    <row r="7813" spans="1:11" ht="12.75" x14ac:dyDescent="0.2">
      <c r="A7813" s="269">
        <v>1953</v>
      </c>
      <c r="B7813" s="270" t="s">
        <v>28392</v>
      </c>
      <c r="C7813" s="271" t="s">
        <v>12490</v>
      </c>
      <c r="D7813" s="272" t="s">
        <v>14216</v>
      </c>
      <c r="F7813" s="266"/>
      <c r="G7813" s="273">
        <v>1953</v>
      </c>
      <c r="H7813" s="270" t="s">
        <v>28392</v>
      </c>
      <c r="I7813" s="271" t="s">
        <v>12490</v>
      </c>
      <c r="J7813" s="272" t="s">
        <v>14216</v>
      </c>
      <c r="K7813" s="272" t="s">
        <v>14216</v>
      </c>
    </row>
    <row r="7814" spans="1:11" ht="12.75" x14ac:dyDescent="0.2">
      <c r="A7814" s="269">
        <v>1962</v>
      </c>
      <c r="B7814" s="270" t="s">
        <v>28393</v>
      </c>
      <c r="C7814" s="271" t="s">
        <v>12490</v>
      </c>
      <c r="D7814" s="272" t="s">
        <v>13023</v>
      </c>
      <c r="F7814" s="266"/>
      <c r="G7814" s="273">
        <v>1962</v>
      </c>
      <c r="H7814" s="270" t="s">
        <v>28393</v>
      </c>
      <c r="I7814" s="271" t="s">
        <v>12490</v>
      </c>
      <c r="J7814" s="272" t="s">
        <v>13023</v>
      </c>
      <c r="K7814" s="272" t="s">
        <v>13023</v>
      </c>
    </row>
    <row r="7815" spans="1:11" ht="12.75" x14ac:dyDescent="0.2">
      <c r="A7815" s="269">
        <v>1955</v>
      </c>
      <c r="B7815" s="270" t="s">
        <v>28394</v>
      </c>
      <c r="C7815" s="271" t="s">
        <v>12490</v>
      </c>
      <c r="D7815" s="272" t="s">
        <v>8248</v>
      </c>
      <c r="F7815" s="266"/>
      <c r="G7815" s="273">
        <v>1955</v>
      </c>
      <c r="H7815" s="270" t="s">
        <v>28394</v>
      </c>
      <c r="I7815" s="271" t="s">
        <v>12490</v>
      </c>
      <c r="J7815" s="272" t="s">
        <v>8248</v>
      </c>
      <c r="K7815" s="272" t="s">
        <v>8248</v>
      </c>
    </row>
    <row r="7816" spans="1:11" ht="12.75" x14ac:dyDescent="0.2">
      <c r="A7816" s="269">
        <v>1956</v>
      </c>
      <c r="B7816" s="270" t="s">
        <v>28395</v>
      </c>
      <c r="C7816" s="271" t="s">
        <v>12490</v>
      </c>
      <c r="D7816" s="272" t="s">
        <v>10355</v>
      </c>
      <c r="F7816" s="266"/>
      <c r="G7816" s="273">
        <v>1956</v>
      </c>
      <c r="H7816" s="270" t="s">
        <v>28395</v>
      </c>
      <c r="I7816" s="271" t="s">
        <v>12490</v>
      </c>
      <c r="J7816" s="272" t="s">
        <v>10355</v>
      </c>
      <c r="K7816" s="272" t="s">
        <v>10355</v>
      </c>
    </row>
    <row r="7817" spans="1:11" ht="12.75" x14ac:dyDescent="0.2">
      <c r="A7817" s="269">
        <v>1957</v>
      </c>
      <c r="B7817" s="270" t="s">
        <v>28396</v>
      </c>
      <c r="C7817" s="271" t="s">
        <v>12490</v>
      </c>
      <c r="D7817" s="272" t="s">
        <v>8699</v>
      </c>
      <c r="F7817" s="266"/>
      <c r="G7817" s="273">
        <v>1957</v>
      </c>
      <c r="H7817" s="270" t="s">
        <v>28396</v>
      </c>
      <c r="I7817" s="271" t="s">
        <v>12490</v>
      </c>
      <c r="J7817" s="272" t="s">
        <v>8699</v>
      </c>
      <c r="K7817" s="272" t="s">
        <v>8699</v>
      </c>
    </row>
    <row r="7818" spans="1:11" ht="12.75" x14ac:dyDescent="0.2">
      <c r="A7818" s="269">
        <v>1958</v>
      </c>
      <c r="B7818" s="270" t="s">
        <v>28397</v>
      </c>
      <c r="C7818" s="271" t="s">
        <v>12490</v>
      </c>
      <c r="D7818" s="272" t="s">
        <v>15159</v>
      </c>
      <c r="F7818" s="266"/>
      <c r="G7818" s="273">
        <v>1958</v>
      </c>
      <c r="H7818" s="270" t="s">
        <v>28397</v>
      </c>
      <c r="I7818" s="271" t="s">
        <v>12490</v>
      </c>
      <c r="J7818" s="272" t="s">
        <v>15159</v>
      </c>
      <c r="K7818" s="272" t="s">
        <v>15159</v>
      </c>
    </row>
    <row r="7819" spans="1:11" ht="12.75" x14ac:dyDescent="0.2">
      <c r="A7819" s="269">
        <v>1959</v>
      </c>
      <c r="B7819" s="270" t="s">
        <v>28398</v>
      </c>
      <c r="C7819" s="271" t="s">
        <v>12490</v>
      </c>
      <c r="D7819" s="272" t="s">
        <v>9862</v>
      </c>
      <c r="F7819" s="266"/>
      <c r="G7819" s="273">
        <v>1959</v>
      </c>
      <c r="H7819" s="270" t="s">
        <v>28398</v>
      </c>
      <c r="I7819" s="271" t="s">
        <v>12490</v>
      </c>
      <c r="J7819" s="272" t="s">
        <v>9862</v>
      </c>
      <c r="K7819" s="272" t="s">
        <v>9862</v>
      </c>
    </row>
    <row r="7820" spans="1:11" ht="12.75" x14ac:dyDescent="0.2">
      <c r="A7820" s="269">
        <v>1925</v>
      </c>
      <c r="B7820" s="270" t="s">
        <v>28399</v>
      </c>
      <c r="C7820" s="271" t="s">
        <v>12490</v>
      </c>
      <c r="D7820" s="272" t="s">
        <v>12931</v>
      </c>
      <c r="F7820" s="266"/>
      <c r="G7820" s="273">
        <v>1925</v>
      </c>
      <c r="H7820" s="270" t="s">
        <v>28399</v>
      </c>
      <c r="I7820" s="271" t="s">
        <v>12490</v>
      </c>
      <c r="J7820" s="272" t="s">
        <v>12931</v>
      </c>
      <c r="K7820" s="272" t="s">
        <v>12931</v>
      </c>
    </row>
    <row r="7821" spans="1:11" ht="12.75" x14ac:dyDescent="0.2">
      <c r="A7821" s="269">
        <v>1960</v>
      </c>
      <c r="B7821" s="270" t="s">
        <v>28400</v>
      </c>
      <c r="C7821" s="271" t="s">
        <v>12490</v>
      </c>
      <c r="D7821" s="272" t="s">
        <v>28401</v>
      </c>
      <c r="F7821" s="266"/>
      <c r="G7821" s="273">
        <v>1960</v>
      </c>
      <c r="H7821" s="270" t="s">
        <v>28400</v>
      </c>
      <c r="I7821" s="271" t="s">
        <v>12490</v>
      </c>
      <c r="J7821" s="272" t="s">
        <v>28401</v>
      </c>
      <c r="K7821" s="272" t="s">
        <v>28401</v>
      </c>
    </row>
    <row r="7822" spans="1:11" ht="12.75" x14ac:dyDescent="0.2">
      <c r="A7822" s="269">
        <v>1961</v>
      </c>
      <c r="B7822" s="270" t="s">
        <v>28402</v>
      </c>
      <c r="C7822" s="271" t="s">
        <v>12490</v>
      </c>
      <c r="D7822" s="272" t="s">
        <v>28403</v>
      </c>
      <c r="F7822" s="266"/>
      <c r="G7822" s="273">
        <v>1961</v>
      </c>
      <c r="H7822" s="270" t="s">
        <v>28402</v>
      </c>
      <c r="I7822" s="271" t="s">
        <v>12490</v>
      </c>
      <c r="J7822" s="272" t="s">
        <v>28403</v>
      </c>
      <c r="K7822" s="272" t="s">
        <v>28403</v>
      </c>
    </row>
    <row r="7823" spans="1:11" ht="12.75" x14ac:dyDescent="0.2">
      <c r="A7823" s="269">
        <v>38426</v>
      </c>
      <c r="B7823" s="270" t="s">
        <v>28404</v>
      </c>
      <c r="C7823" s="271" t="s">
        <v>12490</v>
      </c>
      <c r="D7823" s="272" t="s">
        <v>7838</v>
      </c>
      <c r="F7823" s="266"/>
      <c r="G7823" s="273">
        <v>38426</v>
      </c>
      <c r="H7823" s="270" t="s">
        <v>28404</v>
      </c>
      <c r="I7823" s="271" t="s">
        <v>12490</v>
      </c>
      <c r="J7823" s="272" t="s">
        <v>7838</v>
      </c>
      <c r="K7823" s="272" t="s">
        <v>7838</v>
      </c>
    </row>
    <row r="7824" spans="1:11" ht="12.75" x14ac:dyDescent="0.2">
      <c r="A7824" s="269">
        <v>38427</v>
      </c>
      <c r="B7824" s="270" t="s">
        <v>28405</v>
      </c>
      <c r="C7824" s="271" t="s">
        <v>12490</v>
      </c>
      <c r="D7824" s="272" t="s">
        <v>14887</v>
      </c>
      <c r="F7824" s="266"/>
      <c r="G7824" s="273">
        <v>38427</v>
      </c>
      <c r="H7824" s="270" t="s">
        <v>28405</v>
      </c>
      <c r="I7824" s="271" t="s">
        <v>12490</v>
      </c>
      <c r="J7824" s="272" t="s">
        <v>14887</v>
      </c>
      <c r="K7824" s="272" t="s">
        <v>14887</v>
      </c>
    </row>
    <row r="7825" spans="1:11" ht="12.75" x14ac:dyDescent="0.2">
      <c r="A7825" s="269">
        <v>38425</v>
      </c>
      <c r="B7825" s="270" t="s">
        <v>28406</v>
      </c>
      <c r="C7825" s="271" t="s">
        <v>12490</v>
      </c>
      <c r="D7825" s="272" t="s">
        <v>13216</v>
      </c>
      <c r="F7825" s="266"/>
      <c r="G7825" s="273">
        <v>38425</v>
      </c>
      <c r="H7825" s="270" t="s">
        <v>28406</v>
      </c>
      <c r="I7825" s="271" t="s">
        <v>12490</v>
      </c>
      <c r="J7825" s="272" t="s">
        <v>13216</v>
      </c>
      <c r="K7825" s="272" t="s">
        <v>13216</v>
      </c>
    </row>
    <row r="7826" spans="1:11" ht="12.75" x14ac:dyDescent="0.2">
      <c r="A7826" s="269">
        <v>38423</v>
      </c>
      <c r="B7826" s="270" t="s">
        <v>28407</v>
      </c>
      <c r="C7826" s="271" t="s">
        <v>12490</v>
      </c>
      <c r="D7826" s="272" t="s">
        <v>13601</v>
      </c>
      <c r="F7826" s="266"/>
      <c r="G7826" s="273">
        <v>38423</v>
      </c>
      <c r="H7826" s="270" t="s">
        <v>28407</v>
      </c>
      <c r="I7826" s="271" t="s">
        <v>12490</v>
      </c>
      <c r="J7826" s="272" t="s">
        <v>13601</v>
      </c>
      <c r="K7826" s="272" t="s">
        <v>13601</v>
      </c>
    </row>
    <row r="7827" spans="1:11" ht="12.75" x14ac:dyDescent="0.2">
      <c r="A7827" s="269">
        <v>38424</v>
      </c>
      <c r="B7827" s="270" t="s">
        <v>28408</v>
      </c>
      <c r="C7827" s="271" t="s">
        <v>12490</v>
      </c>
      <c r="D7827" s="272" t="s">
        <v>22181</v>
      </c>
      <c r="F7827" s="266"/>
      <c r="G7827" s="273">
        <v>38424</v>
      </c>
      <c r="H7827" s="270" t="s">
        <v>28408</v>
      </c>
      <c r="I7827" s="271" t="s">
        <v>12490</v>
      </c>
      <c r="J7827" s="272" t="s">
        <v>22181</v>
      </c>
      <c r="K7827" s="272" t="s">
        <v>22181</v>
      </c>
    </row>
    <row r="7828" spans="1:11" ht="12.75" x14ac:dyDescent="0.2">
      <c r="A7828" s="269">
        <v>38421</v>
      </c>
      <c r="B7828" s="270" t="s">
        <v>28409</v>
      </c>
      <c r="C7828" s="271" t="s">
        <v>12490</v>
      </c>
      <c r="D7828" s="272" t="s">
        <v>11854</v>
      </c>
      <c r="F7828" s="266"/>
      <c r="G7828" s="273">
        <v>38421</v>
      </c>
      <c r="H7828" s="270" t="s">
        <v>28409</v>
      </c>
      <c r="I7828" s="271" t="s">
        <v>12490</v>
      </c>
      <c r="J7828" s="272" t="s">
        <v>11854</v>
      </c>
      <c r="K7828" s="272" t="s">
        <v>11854</v>
      </c>
    </row>
    <row r="7829" spans="1:11" ht="12.75" x14ac:dyDescent="0.2">
      <c r="A7829" s="269">
        <v>38422</v>
      </c>
      <c r="B7829" s="270" t="s">
        <v>28410</v>
      </c>
      <c r="C7829" s="271" t="s">
        <v>12490</v>
      </c>
      <c r="D7829" s="272" t="s">
        <v>20763</v>
      </c>
      <c r="F7829" s="266"/>
      <c r="G7829" s="273">
        <v>38422</v>
      </c>
      <c r="H7829" s="270" t="s">
        <v>28410</v>
      </c>
      <c r="I7829" s="271" t="s">
        <v>12490</v>
      </c>
      <c r="J7829" s="272" t="s">
        <v>20763</v>
      </c>
      <c r="K7829" s="272" t="s">
        <v>20763</v>
      </c>
    </row>
    <row r="7830" spans="1:11" ht="12.75" x14ac:dyDescent="0.2">
      <c r="A7830" s="269">
        <v>39866</v>
      </c>
      <c r="B7830" s="270" t="s">
        <v>28411</v>
      </c>
      <c r="C7830" s="271" t="s">
        <v>12490</v>
      </c>
      <c r="D7830" s="272" t="s">
        <v>12935</v>
      </c>
      <c r="F7830" s="266"/>
      <c r="G7830" s="273">
        <v>39866</v>
      </c>
      <c r="H7830" s="270" t="s">
        <v>28411</v>
      </c>
      <c r="I7830" s="271" t="s">
        <v>12490</v>
      </c>
      <c r="J7830" s="272" t="s">
        <v>12935</v>
      </c>
      <c r="K7830" s="272" t="s">
        <v>12935</v>
      </c>
    </row>
    <row r="7831" spans="1:11" ht="12.75" x14ac:dyDescent="0.2">
      <c r="A7831" s="269">
        <v>39867</v>
      </c>
      <c r="B7831" s="270" t="s">
        <v>28412</v>
      </c>
      <c r="C7831" s="271" t="s">
        <v>12490</v>
      </c>
      <c r="D7831" s="272" t="s">
        <v>4793</v>
      </c>
      <c r="F7831" s="266"/>
      <c r="G7831" s="273">
        <v>39867</v>
      </c>
      <c r="H7831" s="270" t="s">
        <v>28412</v>
      </c>
      <c r="I7831" s="271" t="s">
        <v>12490</v>
      </c>
      <c r="J7831" s="272" t="s">
        <v>4793</v>
      </c>
      <c r="K7831" s="272" t="s">
        <v>4793</v>
      </c>
    </row>
    <row r="7832" spans="1:11" ht="12.75" x14ac:dyDescent="0.2">
      <c r="A7832" s="269">
        <v>39868</v>
      </c>
      <c r="B7832" s="270" t="s">
        <v>28413</v>
      </c>
      <c r="C7832" s="271" t="s">
        <v>12490</v>
      </c>
      <c r="D7832" s="272" t="s">
        <v>15037</v>
      </c>
      <c r="F7832" s="266"/>
      <c r="G7832" s="273">
        <v>39868</v>
      </c>
      <c r="H7832" s="270" t="s">
        <v>28413</v>
      </c>
      <c r="I7832" s="271" t="s">
        <v>12490</v>
      </c>
      <c r="J7832" s="272" t="s">
        <v>15037</v>
      </c>
      <c r="K7832" s="272" t="s">
        <v>15037</v>
      </c>
    </row>
    <row r="7833" spans="1:11" ht="12.75" x14ac:dyDescent="0.2">
      <c r="A7833" s="269">
        <v>37999</v>
      </c>
      <c r="B7833" s="270" t="s">
        <v>28414</v>
      </c>
      <c r="C7833" s="271" t="s">
        <v>12490</v>
      </c>
      <c r="D7833" s="272" t="s">
        <v>7094</v>
      </c>
      <c r="F7833" s="266"/>
      <c r="G7833" s="273">
        <v>37999</v>
      </c>
      <c r="H7833" s="270" t="s">
        <v>28414</v>
      </c>
      <c r="I7833" s="271" t="s">
        <v>12490</v>
      </c>
      <c r="J7833" s="272" t="s">
        <v>7094</v>
      </c>
      <c r="K7833" s="272" t="s">
        <v>7094</v>
      </c>
    </row>
    <row r="7834" spans="1:11" ht="12.75" x14ac:dyDescent="0.2">
      <c r="A7834" s="269">
        <v>38000</v>
      </c>
      <c r="B7834" s="270" t="s">
        <v>28415</v>
      </c>
      <c r="C7834" s="271" t="s">
        <v>12490</v>
      </c>
      <c r="D7834" s="272" t="s">
        <v>4189</v>
      </c>
      <c r="F7834" s="266"/>
      <c r="G7834" s="273">
        <v>38000</v>
      </c>
      <c r="H7834" s="270" t="s">
        <v>28415</v>
      </c>
      <c r="I7834" s="271" t="s">
        <v>12490</v>
      </c>
      <c r="J7834" s="272" t="s">
        <v>4189</v>
      </c>
      <c r="K7834" s="272" t="s">
        <v>4189</v>
      </c>
    </row>
    <row r="7835" spans="1:11" ht="12.75" x14ac:dyDescent="0.2">
      <c r="A7835" s="269">
        <v>38129</v>
      </c>
      <c r="B7835" s="270" t="s">
        <v>28416</v>
      </c>
      <c r="C7835" s="271" t="s">
        <v>12490</v>
      </c>
      <c r="D7835" s="272" t="s">
        <v>4861</v>
      </c>
      <c r="F7835" s="266"/>
      <c r="G7835" s="273">
        <v>38129</v>
      </c>
      <c r="H7835" s="270" t="s">
        <v>28416</v>
      </c>
      <c r="I7835" s="271" t="s">
        <v>12490</v>
      </c>
      <c r="J7835" s="272" t="s">
        <v>4861</v>
      </c>
      <c r="K7835" s="272" t="s">
        <v>4861</v>
      </c>
    </row>
    <row r="7836" spans="1:11" ht="12.75" x14ac:dyDescent="0.2">
      <c r="A7836" s="269">
        <v>38025</v>
      </c>
      <c r="B7836" s="270" t="s">
        <v>28417</v>
      </c>
      <c r="C7836" s="271" t="s">
        <v>12490</v>
      </c>
      <c r="D7836" s="272" t="s">
        <v>12983</v>
      </c>
      <c r="F7836" s="266"/>
      <c r="G7836" s="273">
        <v>38025</v>
      </c>
      <c r="H7836" s="270" t="s">
        <v>28417</v>
      </c>
      <c r="I7836" s="271" t="s">
        <v>12490</v>
      </c>
      <c r="J7836" s="272" t="s">
        <v>12983</v>
      </c>
      <c r="K7836" s="272" t="s">
        <v>12983</v>
      </c>
    </row>
    <row r="7837" spans="1:11" ht="12.75" x14ac:dyDescent="0.2">
      <c r="A7837" s="269">
        <v>38026</v>
      </c>
      <c r="B7837" s="270" t="s">
        <v>28418</v>
      </c>
      <c r="C7837" s="271" t="s">
        <v>12490</v>
      </c>
      <c r="D7837" s="272" t="s">
        <v>14721</v>
      </c>
      <c r="F7837" s="266"/>
      <c r="G7837" s="273">
        <v>38026</v>
      </c>
      <c r="H7837" s="270" t="s">
        <v>28418</v>
      </c>
      <c r="I7837" s="271" t="s">
        <v>12490</v>
      </c>
      <c r="J7837" s="272" t="s">
        <v>14721</v>
      </c>
      <c r="K7837" s="272" t="s">
        <v>14721</v>
      </c>
    </row>
    <row r="7838" spans="1:11" ht="12.75" x14ac:dyDescent="0.2">
      <c r="A7838" s="269">
        <v>1858</v>
      </c>
      <c r="B7838" s="270" t="s">
        <v>28419</v>
      </c>
      <c r="C7838" s="271" t="s">
        <v>12490</v>
      </c>
      <c r="D7838" s="272" t="s">
        <v>14796</v>
      </c>
      <c r="F7838" s="266"/>
      <c r="G7838" s="273">
        <v>1858</v>
      </c>
      <c r="H7838" s="270" t="s">
        <v>28419</v>
      </c>
      <c r="I7838" s="271" t="s">
        <v>12490</v>
      </c>
      <c r="J7838" s="272" t="s">
        <v>14796</v>
      </c>
      <c r="K7838" s="272" t="s">
        <v>14796</v>
      </c>
    </row>
    <row r="7839" spans="1:11" ht="12.75" x14ac:dyDescent="0.2">
      <c r="A7839" s="269">
        <v>1844</v>
      </c>
      <c r="B7839" s="270" t="s">
        <v>28420</v>
      </c>
      <c r="C7839" s="271" t="s">
        <v>12490</v>
      </c>
      <c r="D7839" s="272" t="s">
        <v>28421</v>
      </c>
      <c r="F7839" s="266"/>
      <c r="G7839" s="273">
        <v>1844</v>
      </c>
      <c r="H7839" s="270" t="s">
        <v>28420</v>
      </c>
      <c r="I7839" s="271" t="s">
        <v>12490</v>
      </c>
      <c r="J7839" s="272" t="s">
        <v>28421</v>
      </c>
      <c r="K7839" s="272" t="s">
        <v>28421</v>
      </c>
    </row>
    <row r="7840" spans="1:11" ht="12.75" x14ac:dyDescent="0.2">
      <c r="A7840" s="269">
        <v>1837</v>
      </c>
      <c r="B7840" s="270" t="s">
        <v>28422</v>
      </c>
      <c r="C7840" s="271" t="s">
        <v>12490</v>
      </c>
      <c r="D7840" s="272" t="s">
        <v>28423</v>
      </c>
      <c r="F7840" s="266"/>
      <c r="G7840" s="273">
        <v>1837</v>
      </c>
      <c r="H7840" s="270" t="s">
        <v>28422</v>
      </c>
      <c r="I7840" s="271" t="s">
        <v>12490</v>
      </c>
      <c r="J7840" s="272" t="s">
        <v>28423</v>
      </c>
      <c r="K7840" s="272" t="s">
        <v>28423</v>
      </c>
    </row>
    <row r="7841" spans="1:11" ht="12.75" x14ac:dyDescent="0.2">
      <c r="A7841" s="269">
        <v>1860</v>
      </c>
      <c r="B7841" s="270" t="s">
        <v>28424</v>
      </c>
      <c r="C7841" s="271" t="s">
        <v>12490</v>
      </c>
      <c r="D7841" s="272" t="s">
        <v>28425</v>
      </c>
      <c r="F7841" s="266"/>
      <c r="G7841" s="273">
        <v>1860</v>
      </c>
      <c r="H7841" s="270" t="s">
        <v>28424</v>
      </c>
      <c r="I7841" s="271" t="s">
        <v>12490</v>
      </c>
      <c r="J7841" s="272" t="s">
        <v>28425</v>
      </c>
      <c r="K7841" s="272" t="s">
        <v>28425</v>
      </c>
    </row>
    <row r="7842" spans="1:11" ht="12.75" x14ac:dyDescent="0.2">
      <c r="A7842" s="269">
        <v>1862</v>
      </c>
      <c r="B7842" s="270" t="s">
        <v>28426</v>
      </c>
      <c r="C7842" s="271" t="s">
        <v>12490</v>
      </c>
      <c r="D7842" s="272" t="s">
        <v>28427</v>
      </c>
      <c r="F7842" s="266"/>
      <c r="G7842" s="273">
        <v>1862</v>
      </c>
      <c r="H7842" s="270" t="s">
        <v>28426</v>
      </c>
      <c r="I7842" s="271" t="s">
        <v>12490</v>
      </c>
      <c r="J7842" s="272" t="s">
        <v>28427</v>
      </c>
      <c r="K7842" s="272" t="s">
        <v>28427</v>
      </c>
    </row>
    <row r="7843" spans="1:11" ht="12.75" x14ac:dyDescent="0.2">
      <c r="A7843" s="269">
        <v>1863</v>
      </c>
      <c r="B7843" s="270" t="s">
        <v>28428</v>
      </c>
      <c r="C7843" s="271" t="s">
        <v>12490</v>
      </c>
      <c r="D7843" s="272" t="s">
        <v>5965</v>
      </c>
      <c r="F7843" s="266"/>
      <c r="G7843" s="273">
        <v>1863</v>
      </c>
      <c r="H7843" s="270" t="s">
        <v>28428</v>
      </c>
      <c r="I7843" s="271" t="s">
        <v>12490</v>
      </c>
      <c r="J7843" s="272" t="s">
        <v>5965</v>
      </c>
      <c r="K7843" s="272" t="s">
        <v>5965</v>
      </c>
    </row>
    <row r="7844" spans="1:11" ht="12.75" x14ac:dyDescent="0.2">
      <c r="A7844" s="269">
        <v>1865</v>
      </c>
      <c r="B7844" s="270" t="s">
        <v>28429</v>
      </c>
      <c r="C7844" s="271" t="s">
        <v>12490</v>
      </c>
      <c r="D7844" s="272" t="s">
        <v>24411</v>
      </c>
      <c r="F7844" s="266"/>
      <c r="G7844" s="273">
        <v>1865</v>
      </c>
      <c r="H7844" s="270" t="s">
        <v>28429</v>
      </c>
      <c r="I7844" s="271" t="s">
        <v>12490</v>
      </c>
      <c r="J7844" s="272" t="s">
        <v>24411</v>
      </c>
      <c r="K7844" s="272" t="s">
        <v>24411</v>
      </c>
    </row>
    <row r="7845" spans="1:11" ht="12.75" x14ac:dyDescent="0.2">
      <c r="A7845" s="269">
        <v>1866</v>
      </c>
      <c r="B7845" s="270" t="s">
        <v>28430</v>
      </c>
      <c r="C7845" s="271" t="s">
        <v>12490</v>
      </c>
      <c r="D7845" s="272" t="s">
        <v>28431</v>
      </c>
      <c r="F7845" s="266"/>
      <c r="G7845" s="273">
        <v>1866</v>
      </c>
      <c r="H7845" s="270" t="s">
        <v>28430</v>
      </c>
      <c r="I7845" s="271" t="s">
        <v>12490</v>
      </c>
      <c r="J7845" s="272" t="s">
        <v>28431</v>
      </c>
      <c r="K7845" s="272" t="s">
        <v>28431</v>
      </c>
    </row>
    <row r="7846" spans="1:11" ht="12.75" x14ac:dyDescent="0.2">
      <c r="A7846" s="269">
        <v>1853</v>
      </c>
      <c r="B7846" s="270" t="s">
        <v>28432</v>
      </c>
      <c r="C7846" s="271" t="s">
        <v>12490</v>
      </c>
      <c r="D7846" s="272" t="s">
        <v>28433</v>
      </c>
      <c r="F7846" s="266"/>
      <c r="G7846" s="273">
        <v>1853</v>
      </c>
      <c r="H7846" s="270" t="s">
        <v>28432</v>
      </c>
      <c r="I7846" s="271" t="s">
        <v>12490</v>
      </c>
      <c r="J7846" s="272" t="s">
        <v>28433</v>
      </c>
      <c r="K7846" s="272" t="s">
        <v>28433</v>
      </c>
    </row>
    <row r="7847" spans="1:11" ht="12.75" x14ac:dyDescent="0.2">
      <c r="A7847" s="269">
        <v>1867</v>
      </c>
      <c r="B7847" s="270" t="s">
        <v>28434</v>
      </c>
      <c r="C7847" s="271" t="s">
        <v>12490</v>
      </c>
      <c r="D7847" s="272" t="s">
        <v>28435</v>
      </c>
      <c r="F7847" s="266"/>
      <c r="G7847" s="273">
        <v>1867</v>
      </c>
      <c r="H7847" s="270" t="s">
        <v>28434</v>
      </c>
      <c r="I7847" s="271" t="s">
        <v>12490</v>
      </c>
      <c r="J7847" s="272" t="s">
        <v>28435</v>
      </c>
      <c r="K7847" s="272" t="s">
        <v>28435</v>
      </c>
    </row>
    <row r="7848" spans="1:11" ht="12.75" x14ac:dyDescent="0.2">
      <c r="A7848" s="269">
        <v>1868</v>
      </c>
      <c r="B7848" s="270" t="s">
        <v>28436</v>
      </c>
      <c r="C7848" s="271" t="s">
        <v>12490</v>
      </c>
      <c r="D7848" s="272" t="s">
        <v>28437</v>
      </c>
      <c r="F7848" s="266"/>
      <c r="G7848" s="273">
        <v>1868</v>
      </c>
      <c r="H7848" s="270" t="s">
        <v>28436</v>
      </c>
      <c r="I7848" s="271" t="s">
        <v>12490</v>
      </c>
      <c r="J7848" s="272" t="s">
        <v>28437</v>
      </c>
      <c r="K7848" s="272" t="s">
        <v>28437</v>
      </c>
    </row>
    <row r="7849" spans="1:11" ht="12.75" x14ac:dyDescent="0.2">
      <c r="A7849" s="269">
        <v>1859</v>
      </c>
      <c r="B7849" s="270" t="s">
        <v>28438</v>
      </c>
      <c r="C7849" s="271" t="s">
        <v>12490</v>
      </c>
      <c r="D7849" s="272" t="s">
        <v>28439</v>
      </c>
      <c r="F7849" s="266"/>
      <c r="G7849" s="273">
        <v>1859</v>
      </c>
      <c r="H7849" s="270" t="s">
        <v>28438</v>
      </c>
      <c r="I7849" s="271" t="s">
        <v>12490</v>
      </c>
      <c r="J7849" s="272" t="s">
        <v>28439</v>
      </c>
      <c r="K7849" s="272" t="s">
        <v>28439</v>
      </c>
    </row>
    <row r="7850" spans="1:11" ht="12.75" x14ac:dyDescent="0.2">
      <c r="A7850" s="269">
        <v>1836</v>
      </c>
      <c r="B7850" s="270" t="s">
        <v>28440</v>
      </c>
      <c r="C7850" s="271" t="s">
        <v>12490</v>
      </c>
      <c r="D7850" s="272" t="s">
        <v>28441</v>
      </c>
      <c r="F7850" s="266"/>
      <c r="G7850" s="273">
        <v>1836</v>
      </c>
      <c r="H7850" s="270" t="s">
        <v>28440</v>
      </c>
      <c r="I7850" s="271" t="s">
        <v>12490</v>
      </c>
      <c r="J7850" s="272" t="s">
        <v>28441</v>
      </c>
      <c r="K7850" s="272" t="s">
        <v>28441</v>
      </c>
    </row>
    <row r="7851" spans="1:11" ht="12.75" x14ac:dyDescent="0.2">
      <c r="A7851" s="269">
        <v>36355</v>
      </c>
      <c r="B7851" s="270" t="s">
        <v>28442</v>
      </c>
      <c r="C7851" s="271" t="s">
        <v>12490</v>
      </c>
      <c r="D7851" s="272" t="s">
        <v>5155</v>
      </c>
      <c r="F7851" s="266"/>
      <c r="G7851" s="273">
        <v>36355</v>
      </c>
      <c r="H7851" s="270" t="s">
        <v>28442</v>
      </c>
      <c r="I7851" s="271" t="s">
        <v>12490</v>
      </c>
      <c r="J7851" s="272" t="s">
        <v>5155</v>
      </c>
      <c r="K7851" s="272" t="s">
        <v>5155</v>
      </c>
    </row>
    <row r="7852" spans="1:11" ht="12.75" x14ac:dyDescent="0.2">
      <c r="A7852" s="269">
        <v>36356</v>
      </c>
      <c r="B7852" s="270" t="s">
        <v>28443</v>
      </c>
      <c r="C7852" s="271" t="s">
        <v>12490</v>
      </c>
      <c r="D7852" s="272" t="s">
        <v>7444</v>
      </c>
      <c r="F7852" s="266"/>
      <c r="G7852" s="273">
        <v>36356</v>
      </c>
      <c r="H7852" s="270" t="s">
        <v>28443</v>
      </c>
      <c r="I7852" s="271" t="s">
        <v>12490</v>
      </c>
      <c r="J7852" s="272" t="s">
        <v>7444</v>
      </c>
      <c r="K7852" s="272" t="s">
        <v>7444</v>
      </c>
    </row>
    <row r="7853" spans="1:11" ht="12.75" x14ac:dyDescent="0.2">
      <c r="A7853" s="269">
        <v>1932</v>
      </c>
      <c r="B7853" s="270" t="s">
        <v>28444</v>
      </c>
      <c r="C7853" s="271" t="s">
        <v>12490</v>
      </c>
      <c r="D7853" s="272" t="s">
        <v>12913</v>
      </c>
      <c r="F7853" s="266"/>
      <c r="G7853" s="273">
        <v>1932</v>
      </c>
      <c r="H7853" s="270" t="s">
        <v>28444</v>
      </c>
      <c r="I7853" s="271" t="s">
        <v>12490</v>
      </c>
      <c r="J7853" s="272" t="s">
        <v>12913</v>
      </c>
      <c r="K7853" s="272" t="s">
        <v>12913</v>
      </c>
    </row>
    <row r="7854" spans="1:11" ht="12.75" x14ac:dyDescent="0.2">
      <c r="A7854" s="269">
        <v>1933</v>
      </c>
      <c r="B7854" s="270" t="s">
        <v>28445</v>
      </c>
      <c r="C7854" s="271" t="s">
        <v>12490</v>
      </c>
      <c r="D7854" s="272" t="s">
        <v>5221</v>
      </c>
      <c r="F7854" s="266"/>
      <c r="G7854" s="273">
        <v>1933</v>
      </c>
      <c r="H7854" s="270" t="s">
        <v>28445</v>
      </c>
      <c r="I7854" s="271" t="s">
        <v>12490</v>
      </c>
      <c r="J7854" s="272" t="s">
        <v>5221</v>
      </c>
      <c r="K7854" s="272" t="s">
        <v>5221</v>
      </c>
    </row>
    <row r="7855" spans="1:11" ht="12.75" x14ac:dyDescent="0.2">
      <c r="A7855" s="269">
        <v>1951</v>
      </c>
      <c r="B7855" s="270" t="s">
        <v>28446</v>
      </c>
      <c r="C7855" s="271" t="s">
        <v>12490</v>
      </c>
      <c r="D7855" s="272" t="s">
        <v>7575</v>
      </c>
      <c r="F7855" s="266"/>
      <c r="G7855" s="273">
        <v>1951</v>
      </c>
      <c r="H7855" s="270" t="s">
        <v>28446</v>
      </c>
      <c r="I7855" s="271" t="s">
        <v>12490</v>
      </c>
      <c r="J7855" s="272" t="s">
        <v>7575</v>
      </c>
      <c r="K7855" s="272" t="s">
        <v>7575</v>
      </c>
    </row>
    <row r="7856" spans="1:11" ht="12.75" x14ac:dyDescent="0.2">
      <c r="A7856" s="269">
        <v>1966</v>
      </c>
      <c r="B7856" s="270" t="s">
        <v>28447</v>
      </c>
      <c r="C7856" s="271" t="s">
        <v>12490</v>
      </c>
      <c r="D7856" s="272" t="s">
        <v>12467</v>
      </c>
      <c r="F7856" s="266"/>
      <c r="G7856" s="273">
        <v>1966</v>
      </c>
      <c r="H7856" s="270" t="s">
        <v>28447</v>
      </c>
      <c r="I7856" s="271" t="s">
        <v>12490</v>
      </c>
      <c r="J7856" s="272" t="s">
        <v>12467</v>
      </c>
      <c r="K7856" s="272" t="s">
        <v>12467</v>
      </c>
    </row>
    <row r="7857" spans="1:11" ht="12.75" x14ac:dyDescent="0.2">
      <c r="A7857" s="269">
        <v>1952</v>
      </c>
      <c r="B7857" s="270" t="s">
        <v>28448</v>
      </c>
      <c r="C7857" s="271" t="s">
        <v>12490</v>
      </c>
      <c r="D7857" s="272" t="s">
        <v>28449</v>
      </c>
      <c r="F7857" s="266"/>
      <c r="G7857" s="273">
        <v>1952</v>
      </c>
      <c r="H7857" s="270" t="s">
        <v>28448</v>
      </c>
      <c r="I7857" s="271" t="s">
        <v>12490</v>
      </c>
      <c r="J7857" s="272" t="s">
        <v>28449</v>
      </c>
      <c r="K7857" s="272" t="s">
        <v>28449</v>
      </c>
    </row>
    <row r="7858" spans="1:11" ht="12.75" x14ac:dyDescent="0.2">
      <c r="A7858" s="269">
        <v>20104</v>
      </c>
      <c r="B7858" s="270" t="s">
        <v>28450</v>
      </c>
      <c r="C7858" s="271" t="s">
        <v>12490</v>
      </c>
      <c r="D7858" s="272" t="s">
        <v>28451</v>
      </c>
      <c r="F7858" s="266"/>
      <c r="G7858" s="273">
        <v>20104</v>
      </c>
      <c r="H7858" s="270" t="s">
        <v>28450</v>
      </c>
      <c r="I7858" s="271" t="s">
        <v>12490</v>
      </c>
      <c r="J7858" s="272" t="s">
        <v>28451</v>
      </c>
      <c r="K7858" s="272" t="s">
        <v>28451</v>
      </c>
    </row>
    <row r="7859" spans="1:11" ht="12.75" x14ac:dyDescent="0.2">
      <c r="A7859" s="269">
        <v>20105</v>
      </c>
      <c r="B7859" s="270" t="s">
        <v>28452</v>
      </c>
      <c r="C7859" s="271" t="s">
        <v>12490</v>
      </c>
      <c r="D7859" s="272" t="s">
        <v>28453</v>
      </c>
      <c r="F7859" s="266"/>
      <c r="G7859" s="273">
        <v>20105</v>
      </c>
      <c r="H7859" s="270" t="s">
        <v>28452</v>
      </c>
      <c r="I7859" s="271" t="s">
        <v>12490</v>
      </c>
      <c r="J7859" s="272" t="s">
        <v>28453</v>
      </c>
      <c r="K7859" s="272" t="s">
        <v>28453</v>
      </c>
    </row>
    <row r="7860" spans="1:11" ht="12.75" x14ac:dyDescent="0.2">
      <c r="A7860" s="269">
        <v>1965</v>
      </c>
      <c r="B7860" s="270" t="s">
        <v>28454</v>
      </c>
      <c r="C7860" s="271" t="s">
        <v>12490</v>
      </c>
      <c r="D7860" s="272" t="s">
        <v>26947</v>
      </c>
      <c r="F7860" s="266"/>
      <c r="G7860" s="273">
        <v>1965</v>
      </c>
      <c r="H7860" s="270" t="s">
        <v>28454</v>
      </c>
      <c r="I7860" s="271" t="s">
        <v>12490</v>
      </c>
      <c r="J7860" s="272" t="s">
        <v>26947</v>
      </c>
      <c r="K7860" s="272" t="s">
        <v>26947</v>
      </c>
    </row>
    <row r="7861" spans="1:11" ht="12.75" x14ac:dyDescent="0.2">
      <c r="A7861" s="269">
        <v>10765</v>
      </c>
      <c r="B7861" s="270" t="s">
        <v>28455</v>
      </c>
      <c r="C7861" s="271" t="s">
        <v>12490</v>
      </c>
      <c r="D7861" s="272" t="s">
        <v>7170</v>
      </c>
      <c r="F7861" s="266"/>
      <c r="G7861" s="273">
        <v>10765</v>
      </c>
      <c r="H7861" s="270" t="s">
        <v>28455</v>
      </c>
      <c r="I7861" s="271" t="s">
        <v>12490</v>
      </c>
      <c r="J7861" s="272" t="s">
        <v>7170</v>
      </c>
      <c r="K7861" s="272" t="s">
        <v>7170</v>
      </c>
    </row>
    <row r="7862" spans="1:11" ht="12.75" x14ac:dyDescent="0.2">
      <c r="A7862" s="269">
        <v>10767</v>
      </c>
      <c r="B7862" s="270" t="s">
        <v>28456</v>
      </c>
      <c r="C7862" s="271" t="s">
        <v>12490</v>
      </c>
      <c r="D7862" s="272" t="s">
        <v>14457</v>
      </c>
      <c r="F7862" s="266"/>
      <c r="G7862" s="273">
        <v>10767</v>
      </c>
      <c r="H7862" s="270" t="s">
        <v>28456</v>
      </c>
      <c r="I7862" s="271" t="s">
        <v>12490</v>
      </c>
      <c r="J7862" s="272" t="s">
        <v>14457</v>
      </c>
      <c r="K7862" s="272" t="s">
        <v>14457</v>
      </c>
    </row>
    <row r="7863" spans="1:11" ht="12.75" x14ac:dyDescent="0.2">
      <c r="A7863" s="269">
        <v>1970</v>
      </c>
      <c r="B7863" s="270" t="s">
        <v>28457</v>
      </c>
      <c r="C7863" s="271" t="s">
        <v>12490</v>
      </c>
      <c r="D7863" s="272" t="s">
        <v>22895</v>
      </c>
      <c r="F7863" s="266"/>
      <c r="G7863" s="273">
        <v>1970</v>
      </c>
      <c r="H7863" s="270" t="s">
        <v>28457</v>
      </c>
      <c r="I7863" s="271" t="s">
        <v>12490</v>
      </c>
      <c r="J7863" s="272" t="s">
        <v>22895</v>
      </c>
      <c r="K7863" s="272" t="s">
        <v>22895</v>
      </c>
    </row>
    <row r="7864" spans="1:11" ht="12.75" x14ac:dyDescent="0.2">
      <c r="A7864" s="269">
        <v>1967</v>
      </c>
      <c r="B7864" s="270" t="s">
        <v>28458</v>
      </c>
      <c r="C7864" s="271" t="s">
        <v>12490</v>
      </c>
      <c r="D7864" s="272" t="s">
        <v>7484</v>
      </c>
      <c r="F7864" s="266"/>
      <c r="G7864" s="273">
        <v>1967</v>
      </c>
      <c r="H7864" s="270" t="s">
        <v>28458</v>
      </c>
      <c r="I7864" s="271" t="s">
        <v>12490</v>
      </c>
      <c r="J7864" s="272" t="s">
        <v>7484</v>
      </c>
      <c r="K7864" s="272" t="s">
        <v>7484</v>
      </c>
    </row>
    <row r="7865" spans="1:11" ht="12.75" x14ac:dyDescent="0.2">
      <c r="A7865" s="269">
        <v>1968</v>
      </c>
      <c r="B7865" s="270" t="s">
        <v>28459</v>
      </c>
      <c r="C7865" s="271" t="s">
        <v>12490</v>
      </c>
      <c r="D7865" s="272" t="s">
        <v>14391</v>
      </c>
      <c r="F7865" s="266"/>
      <c r="G7865" s="273">
        <v>1968</v>
      </c>
      <c r="H7865" s="270" t="s">
        <v>28459</v>
      </c>
      <c r="I7865" s="271" t="s">
        <v>12490</v>
      </c>
      <c r="J7865" s="272" t="s">
        <v>14391</v>
      </c>
      <c r="K7865" s="272" t="s">
        <v>14391</v>
      </c>
    </row>
    <row r="7866" spans="1:11" ht="12.75" x14ac:dyDescent="0.2">
      <c r="A7866" s="269">
        <v>1969</v>
      </c>
      <c r="B7866" s="270" t="s">
        <v>28460</v>
      </c>
      <c r="C7866" s="271" t="s">
        <v>12490</v>
      </c>
      <c r="D7866" s="272" t="s">
        <v>12689</v>
      </c>
      <c r="F7866" s="266"/>
      <c r="G7866" s="273">
        <v>1969</v>
      </c>
      <c r="H7866" s="270" t="s">
        <v>28460</v>
      </c>
      <c r="I7866" s="271" t="s">
        <v>12490</v>
      </c>
      <c r="J7866" s="272" t="s">
        <v>12689</v>
      </c>
      <c r="K7866" s="272" t="s">
        <v>12689</v>
      </c>
    </row>
    <row r="7867" spans="1:11" ht="12.75" x14ac:dyDescent="0.2">
      <c r="A7867" s="269">
        <v>1839</v>
      </c>
      <c r="B7867" s="270" t="s">
        <v>28461</v>
      </c>
      <c r="C7867" s="271" t="s">
        <v>12490</v>
      </c>
      <c r="D7867" s="272" t="s">
        <v>28462</v>
      </c>
      <c r="F7867" s="266"/>
      <c r="G7867" s="273">
        <v>1839</v>
      </c>
      <c r="H7867" s="270" t="s">
        <v>28461</v>
      </c>
      <c r="I7867" s="271" t="s">
        <v>12490</v>
      </c>
      <c r="J7867" s="272" t="s">
        <v>28462</v>
      </c>
      <c r="K7867" s="272" t="s">
        <v>28462</v>
      </c>
    </row>
    <row r="7868" spans="1:11" ht="12.75" x14ac:dyDescent="0.2">
      <c r="A7868" s="269">
        <v>1835</v>
      </c>
      <c r="B7868" s="270" t="s">
        <v>28463</v>
      </c>
      <c r="C7868" s="271" t="s">
        <v>12490</v>
      </c>
      <c r="D7868" s="272" t="s">
        <v>24728</v>
      </c>
      <c r="F7868" s="266"/>
      <c r="G7868" s="273">
        <v>1835</v>
      </c>
      <c r="H7868" s="270" t="s">
        <v>28463</v>
      </c>
      <c r="I7868" s="271" t="s">
        <v>12490</v>
      </c>
      <c r="J7868" s="272" t="s">
        <v>24728</v>
      </c>
      <c r="K7868" s="272" t="s">
        <v>24728</v>
      </c>
    </row>
    <row r="7869" spans="1:11" ht="12.75" x14ac:dyDescent="0.2">
      <c r="A7869" s="269">
        <v>1823</v>
      </c>
      <c r="B7869" s="270" t="s">
        <v>28464</v>
      </c>
      <c r="C7869" s="271" t="s">
        <v>12490</v>
      </c>
      <c r="D7869" s="272" t="s">
        <v>28465</v>
      </c>
      <c r="F7869" s="266"/>
      <c r="G7869" s="273">
        <v>1823</v>
      </c>
      <c r="H7869" s="270" t="s">
        <v>28464</v>
      </c>
      <c r="I7869" s="271" t="s">
        <v>12490</v>
      </c>
      <c r="J7869" s="272" t="s">
        <v>28465</v>
      </c>
      <c r="K7869" s="272" t="s">
        <v>28465</v>
      </c>
    </row>
    <row r="7870" spans="1:11" ht="12.75" x14ac:dyDescent="0.2">
      <c r="A7870" s="269">
        <v>1827</v>
      </c>
      <c r="B7870" s="270" t="s">
        <v>28466</v>
      </c>
      <c r="C7870" s="271" t="s">
        <v>12490</v>
      </c>
      <c r="D7870" s="272" t="s">
        <v>14127</v>
      </c>
      <c r="F7870" s="266"/>
      <c r="G7870" s="273">
        <v>1827</v>
      </c>
      <c r="H7870" s="270" t="s">
        <v>28466</v>
      </c>
      <c r="I7870" s="271" t="s">
        <v>12490</v>
      </c>
      <c r="J7870" s="272" t="s">
        <v>14127</v>
      </c>
      <c r="K7870" s="272" t="s">
        <v>14127</v>
      </c>
    </row>
    <row r="7871" spans="1:11" ht="12.75" x14ac:dyDescent="0.2">
      <c r="A7871" s="269">
        <v>1831</v>
      </c>
      <c r="B7871" s="270" t="s">
        <v>28467</v>
      </c>
      <c r="C7871" s="271" t="s">
        <v>12490</v>
      </c>
      <c r="D7871" s="272" t="s">
        <v>7836</v>
      </c>
      <c r="F7871" s="266"/>
      <c r="G7871" s="273">
        <v>1831</v>
      </c>
      <c r="H7871" s="270" t="s">
        <v>28467</v>
      </c>
      <c r="I7871" s="271" t="s">
        <v>12490</v>
      </c>
      <c r="J7871" s="272" t="s">
        <v>7836</v>
      </c>
      <c r="K7871" s="272" t="s">
        <v>7836</v>
      </c>
    </row>
    <row r="7872" spans="1:11" ht="12.75" x14ac:dyDescent="0.2">
      <c r="A7872" s="269">
        <v>1825</v>
      </c>
      <c r="B7872" s="270" t="s">
        <v>28468</v>
      </c>
      <c r="C7872" s="271" t="s">
        <v>12490</v>
      </c>
      <c r="D7872" s="272" t="s">
        <v>28469</v>
      </c>
      <c r="F7872" s="266"/>
      <c r="G7872" s="273">
        <v>1825</v>
      </c>
      <c r="H7872" s="270" t="s">
        <v>28468</v>
      </c>
      <c r="I7872" s="271" t="s">
        <v>12490</v>
      </c>
      <c r="J7872" s="272" t="s">
        <v>28469</v>
      </c>
      <c r="K7872" s="272" t="s">
        <v>28469</v>
      </c>
    </row>
    <row r="7873" spans="1:11" ht="12.75" x14ac:dyDescent="0.2">
      <c r="A7873" s="269">
        <v>1828</v>
      </c>
      <c r="B7873" s="270" t="s">
        <v>28470</v>
      </c>
      <c r="C7873" s="271" t="s">
        <v>12490</v>
      </c>
      <c r="D7873" s="272" t="s">
        <v>28471</v>
      </c>
      <c r="F7873" s="266"/>
      <c r="G7873" s="273">
        <v>1828</v>
      </c>
      <c r="H7873" s="270" t="s">
        <v>28470</v>
      </c>
      <c r="I7873" s="271" t="s">
        <v>12490</v>
      </c>
      <c r="J7873" s="272" t="s">
        <v>28471</v>
      </c>
      <c r="K7873" s="272" t="s">
        <v>28471</v>
      </c>
    </row>
    <row r="7874" spans="1:11" ht="12.75" x14ac:dyDescent="0.2">
      <c r="A7874" s="269">
        <v>1845</v>
      </c>
      <c r="B7874" s="270" t="s">
        <v>28472</v>
      </c>
      <c r="C7874" s="271" t="s">
        <v>12490</v>
      </c>
      <c r="D7874" s="272" t="s">
        <v>13208</v>
      </c>
      <c r="F7874" s="266"/>
      <c r="G7874" s="273">
        <v>1845</v>
      </c>
      <c r="H7874" s="270" t="s">
        <v>28472</v>
      </c>
      <c r="I7874" s="271" t="s">
        <v>12490</v>
      </c>
      <c r="J7874" s="272" t="s">
        <v>13208</v>
      </c>
      <c r="K7874" s="272" t="s">
        <v>13208</v>
      </c>
    </row>
    <row r="7875" spans="1:11" ht="12.75" x14ac:dyDescent="0.2">
      <c r="A7875" s="269">
        <v>1824</v>
      </c>
      <c r="B7875" s="270" t="s">
        <v>28473</v>
      </c>
      <c r="C7875" s="271" t="s">
        <v>12490</v>
      </c>
      <c r="D7875" s="272" t="s">
        <v>4874</v>
      </c>
      <c r="F7875" s="266"/>
      <c r="G7875" s="273">
        <v>1824</v>
      </c>
      <c r="H7875" s="270" t="s">
        <v>28473</v>
      </c>
      <c r="I7875" s="271" t="s">
        <v>12490</v>
      </c>
      <c r="J7875" s="272" t="s">
        <v>4874</v>
      </c>
      <c r="K7875" s="272" t="s">
        <v>4874</v>
      </c>
    </row>
    <row r="7876" spans="1:11" ht="12.75" x14ac:dyDescent="0.2">
      <c r="A7876" s="269">
        <v>1941</v>
      </c>
      <c r="B7876" s="270" t="s">
        <v>28474</v>
      </c>
      <c r="C7876" s="271" t="s">
        <v>12490</v>
      </c>
      <c r="D7876" s="272" t="s">
        <v>12576</v>
      </c>
      <c r="F7876" s="266"/>
      <c r="G7876" s="273">
        <v>1941</v>
      </c>
      <c r="H7876" s="270" t="s">
        <v>28474</v>
      </c>
      <c r="I7876" s="271" t="s">
        <v>12490</v>
      </c>
      <c r="J7876" s="272" t="s">
        <v>12576</v>
      </c>
      <c r="K7876" s="272" t="s">
        <v>12576</v>
      </c>
    </row>
    <row r="7877" spans="1:11" ht="12.75" x14ac:dyDescent="0.2">
      <c r="A7877" s="269">
        <v>1940</v>
      </c>
      <c r="B7877" s="270" t="s">
        <v>28475</v>
      </c>
      <c r="C7877" s="271" t="s">
        <v>12490</v>
      </c>
      <c r="D7877" s="272" t="s">
        <v>9025</v>
      </c>
      <c r="F7877" s="266"/>
      <c r="G7877" s="273">
        <v>1940</v>
      </c>
      <c r="H7877" s="270" t="s">
        <v>28475</v>
      </c>
      <c r="I7877" s="271" t="s">
        <v>12490</v>
      </c>
      <c r="J7877" s="272" t="s">
        <v>9025</v>
      </c>
      <c r="K7877" s="272" t="s">
        <v>9025</v>
      </c>
    </row>
    <row r="7878" spans="1:11" ht="12.75" x14ac:dyDescent="0.2">
      <c r="A7878" s="269">
        <v>1937</v>
      </c>
      <c r="B7878" s="270" t="s">
        <v>28476</v>
      </c>
      <c r="C7878" s="271" t="s">
        <v>12490</v>
      </c>
      <c r="D7878" s="272" t="s">
        <v>5883</v>
      </c>
      <c r="F7878" s="266"/>
      <c r="G7878" s="273">
        <v>1937</v>
      </c>
      <c r="H7878" s="270" t="s">
        <v>28476</v>
      </c>
      <c r="I7878" s="271" t="s">
        <v>12490</v>
      </c>
      <c r="J7878" s="272" t="s">
        <v>5883</v>
      </c>
      <c r="K7878" s="272" t="s">
        <v>5883</v>
      </c>
    </row>
    <row r="7879" spans="1:11" ht="12.75" x14ac:dyDescent="0.2">
      <c r="A7879" s="269">
        <v>1939</v>
      </c>
      <c r="B7879" s="270" t="s">
        <v>28477</v>
      </c>
      <c r="C7879" s="271" t="s">
        <v>12490</v>
      </c>
      <c r="D7879" s="272" t="s">
        <v>20065</v>
      </c>
      <c r="F7879" s="266"/>
      <c r="G7879" s="273">
        <v>1939</v>
      </c>
      <c r="H7879" s="270" t="s">
        <v>28477</v>
      </c>
      <c r="I7879" s="271" t="s">
        <v>12490</v>
      </c>
      <c r="J7879" s="272" t="s">
        <v>20065</v>
      </c>
      <c r="K7879" s="272" t="s">
        <v>20065</v>
      </c>
    </row>
    <row r="7880" spans="1:11" ht="12.75" x14ac:dyDescent="0.2">
      <c r="A7880" s="269">
        <v>1942</v>
      </c>
      <c r="B7880" s="270" t="s">
        <v>28478</v>
      </c>
      <c r="C7880" s="271" t="s">
        <v>12490</v>
      </c>
      <c r="D7880" s="272" t="s">
        <v>12978</v>
      </c>
      <c r="F7880" s="266"/>
      <c r="G7880" s="273">
        <v>1942</v>
      </c>
      <c r="H7880" s="270" t="s">
        <v>28478</v>
      </c>
      <c r="I7880" s="271" t="s">
        <v>12490</v>
      </c>
      <c r="J7880" s="272" t="s">
        <v>12978</v>
      </c>
      <c r="K7880" s="272" t="s">
        <v>12978</v>
      </c>
    </row>
    <row r="7881" spans="1:11" ht="12.75" x14ac:dyDescent="0.2">
      <c r="A7881" s="269">
        <v>1938</v>
      </c>
      <c r="B7881" s="270" t="s">
        <v>28479</v>
      </c>
      <c r="C7881" s="271" t="s">
        <v>12490</v>
      </c>
      <c r="D7881" s="272" t="s">
        <v>13656</v>
      </c>
      <c r="F7881" s="266"/>
      <c r="G7881" s="273">
        <v>1938</v>
      </c>
      <c r="H7881" s="270" t="s">
        <v>28479</v>
      </c>
      <c r="I7881" s="271" t="s">
        <v>12490</v>
      </c>
      <c r="J7881" s="272" t="s">
        <v>13656</v>
      </c>
      <c r="K7881" s="272" t="s">
        <v>13656</v>
      </c>
    </row>
    <row r="7882" spans="1:11" ht="12.75" x14ac:dyDescent="0.2">
      <c r="A7882" s="269">
        <v>20097</v>
      </c>
      <c r="B7882" s="270" t="s">
        <v>28480</v>
      </c>
      <c r="C7882" s="271" t="s">
        <v>12490</v>
      </c>
      <c r="D7882" s="272" t="s">
        <v>25152</v>
      </c>
      <c r="F7882" s="266"/>
      <c r="G7882" s="273">
        <v>20097</v>
      </c>
      <c r="H7882" s="270" t="s">
        <v>28480</v>
      </c>
      <c r="I7882" s="271" t="s">
        <v>12490</v>
      </c>
      <c r="J7882" s="272" t="s">
        <v>25152</v>
      </c>
      <c r="K7882" s="272" t="s">
        <v>25152</v>
      </c>
    </row>
    <row r="7883" spans="1:11" ht="12.75" x14ac:dyDescent="0.2">
      <c r="A7883" s="269">
        <v>20098</v>
      </c>
      <c r="B7883" s="270" t="s">
        <v>28481</v>
      </c>
      <c r="C7883" s="271" t="s">
        <v>12490</v>
      </c>
      <c r="D7883" s="272" t="s">
        <v>28482</v>
      </c>
      <c r="F7883" s="266"/>
      <c r="G7883" s="273">
        <v>20098</v>
      </c>
      <c r="H7883" s="270" t="s">
        <v>28481</v>
      </c>
      <c r="I7883" s="271" t="s">
        <v>12490</v>
      </c>
      <c r="J7883" s="272" t="s">
        <v>28482</v>
      </c>
      <c r="K7883" s="272" t="s">
        <v>28482</v>
      </c>
    </row>
    <row r="7884" spans="1:11" ht="12.75" x14ac:dyDescent="0.2">
      <c r="A7884" s="269">
        <v>20096</v>
      </c>
      <c r="B7884" s="270" t="s">
        <v>28483</v>
      </c>
      <c r="C7884" s="271" t="s">
        <v>12490</v>
      </c>
      <c r="D7884" s="272" t="s">
        <v>12664</v>
      </c>
      <c r="F7884" s="266"/>
      <c r="G7884" s="273">
        <v>20096</v>
      </c>
      <c r="H7884" s="270" t="s">
        <v>28483</v>
      </c>
      <c r="I7884" s="271" t="s">
        <v>12490</v>
      </c>
      <c r="J7884" s="272" t="s">
        <v>12664</v>
      </c>
      <c r="K7884" s="272" t="s">
        <v>12664</v>
      </c>
    </row>
    <row r="7885" spans="1:11" ht="12.75" x14ac:dyDescent="0.2">
      <c r="A7885" s="269">
        <v>1964</v>
      </c>
      <c r="B7885" s="270" t="s">
        <v>28484</v>
      </c>
      <c r="C7885" s="271" t="s">
        <v>12490</v>
      </c>
      <c r="D7885" s="272" t="s">
        <v>9536</v>
      </c>
      <c r="F7885" s="266"/>
      <c r="G7885" s="273">
        <v>1964</v>
      </c>
      <c r="H7885" s="270" t="s">
        <v>28484</v>
      </c>
      <c r="I7885" s="271" t="s">
        <v>12490</v>
      </c>
      <c r="J7885" s="272" t="s">
        <v>9536</v>
      </c>
      <c r="K7885" s="272" t="s">
        <v>9536</v>
      </c>
    </row>
    <row r="7886" spans="1:11" ht="12.75" x14ac:dyDescent="0.2">
      <c r="A7886" s="269">
        <v>1880</v>
      </c>
      <c r="B7886" s="270" t="s">
        <v>28485</v>
      </c>
      <c r="C7886" s="271" t="s">
        <v>12490</v>
      </c>
      <c r="D7886" s="272" t="s">
        <v>5453</v>
      </c>
      <c r="F7886" s="266"/>
      <c r="G7886" s="273">
        <v>1880</v>
      </c>
      <c r="H7886" s="270" t="s">
        <v>28485</v>
      </c>
      <c r="I7886" s="271" t="s">
        <v>12490</v>
      </c>
      <c r="J7886" s="272" t="s">
        <v>5453</v>
      </c>
      <c r="K7886" s="272" t="s">
        <v>5453</v>
      </c>
    </row>
    <row r="7887" spans="1:11" ht="12.75" x14ac:dyDescent="0.2">
      <c r="A7887" s="269">
        <v>39274</v>
      </c>
      <c r="B7887" s="270" t="s">
        <v>28486</v>
      </c>
      <c r="C7887" s="271" t="s">
        <v>12490</v>
      </c>
      <c r="D7887" s="272" t="s">
        <v>11946</v>
      </c>
      <c r="F7887" s="266"/>
      <c r="G7887" s="273">
        <v>39274</v>
      </c>
      <c r="H7887" s="270" t="s">
        <v>28486</v>
      </c>
      <c r="I7887" s="271" t="s">
        <v>12490</v>
      </c>
      <c r="J7887" s="272" t="s">
        <v>11946</v>
      </c>
      <c r="K7887" s="272" t="s">
        <v>11946</v>
      </c>
    </row>
    <row r="7888" spans="1:11" ht="25.5" x14ac:dyDescent="0.2">
      <c r="A7888" s="269">
        <v>2628</v>
      </c>
      <c r="B7888" s="270" t="s">
        <v>28487</v>
      </c>
      <c r="C7888" s="271" t="s">
        <v>12490</v>
      </c>
      <c r="D7888" s="272" t="s">
        <v>28488</v>
      </c>
      <c r="F7888" s="266"/>
      <c r="G7888" s="273">
        <v>2628</v>
      </c>
      <c r="H7888" s="270" t="s">
        <v>28487</v>
      </c>
      <c r="I7888" s="271" t="s">
        <v>12490</v>
      </c>
      <c r="J7888" s="272" t="s">
        <v>28488</v>
      </c>
      <c r="K7888" s="272" t="s">
        <v>28488</v>
      </c>
    </row>
    <row r="7889" spans="1:11" ht="25.5" x14ac:dyDescent="0.2">
      <c r="A7889" s="269">
        <v>2622</v>
      </c>
      <c r="B7889" s="270" t="s">
        <v>28489</v>
      </c>
      <c r="C7889" s="271" t="s">
        <v>12490</v>
      </c>
      <c r="D7889" s="272" t="s">
        <v>9366</v>
      </c>
      <c r="F7889" s="266"/>
      <c r="G7889" s="273">
        <v>2622</v>
      </c>
      <c r="H7889" s="270" t="s">
        <v>28489</v>
      </c>
      <c r="I7889" s="271" t="s">
        <v>12490</v>
      </c>
      <c r="J7889" s="272" t="s">
        <v>9366</v>
      </c>
      <c r="K7889" s="272" t="s">
        <v>9366</v>
      </c>
    </row>
    <row r="7890" spans="1:11" ht="25.5" x14ac:dyDescent="0.2">
      <c r="A7890" s="269">
        <v>2623</v>
      </c>
      <c r="B7890" s="270" t="s">
        <v>28490</v>
      </c>
      <c r="C7890" s="271" t="s">
        <v>12490</v>
      </c>
      <c r="D7890" s="272" t="s">
        <v>7071</v>
      </c>
      <c r="F7890" s="266"/>
      <c r="G7890" s="273">
        <v>2623</v>
      </c>
      <c r="H7890" s="270" t="s">
        <v>28490</v>
      </c>
      <c r="I7890" s="271" t="s">
        <v>12490</v>
      </c>
      <c r="J7890" s="272" t="s">
        <v>7071</v>
      </c>
      <c r="K7890" s="272" t="s">
        <v>7071</v>
      </c>
    </row>
    <row r="7891" spans="1:11" ht="12.75" x14ac:dyDescent="0.2">
      <c r="A7891" s="269">
        <v>2624</v>
      </c>
      <c r="B7891" s="270" t="s">
        <v>28491</v>
      </c>
      <c r="C7891" s="271" t="s">
        <v>12490</v>
      </c>
      <c r="D7891" s="272" t="s">
        <v>11865</v>
      </c>
      <c r="F7891" s="266"/>
      <c r="G7891" s="273">
        <v>2624</v>
      </c>
      <c r="H7891" s="270" t="s">
        <v>28491</v>
      </c>
      <c r="I7891" s="271" t="s">
        <v>12490</v>
      </c>
      <c r="J7891" s="272" t="s">
        <v>11865</v>
      </c>
      <c r="K7891" s="272" t="s">
        <v>11865</v>
      </c>
    </row>
    <row r="7892" spans="1:11" ht="25.5" x14ac:dyDescent="0.2">
      <c r="A7892" s="269">
        <v>2625</v>
      </c>
      <c r="B7892" s="270" t="s">
        <v>28492</v>
      </c>
      <c r="C7892" s="271" t="s">
        <v>12490</v>
      </c>
      <c r="D7892" s="272" t="s">
        <v>28493</v>
      </c>
      <c r="F7892" s="266"/>
      <c r="G7892" s="273">
        <v>2625</v>
      </c>
      <c r="H7892" s="270" t="s">
        <v>28492</v>
      </c>
      <c r="I7892" s="271" t="s">
        <v>12490</v>
      </c>
      <c r="J7892" s="272" t="s">
        <v>28493</v>
      </c>
      <c r="K7892" s="272" t="s">
        <v>28493</v>
      </c>
    </row>
    <row r="7893" spans="1:11" ht="25.5" x14ac:dyDescent="0.2">
      <c r="A7893" s="269">
        <v>2626</v>
      </c>
      <c r="B7893" s="270" t="s">
        <v>28494</v>
      </c>
      <c r="C7893" s="271" t="s">
        <v>12490</v>
      </c>
      <c r="D7893" s="272" t="s">
        <v>13960</v>
      </c>
      <c r="F7893" s="266"/>
      <c r="G7893" s="273">
        <v>2626</v>
      </c>
      <c r="H7893" s="270" t="s">
        <v>28494</v>
      </c>
      <c r="I7893" s="271" t="s">
        <v>12490</v>
      </c>
      <c r="J7893" s="272" t="s">
        <v>13960</v>
      </c>
      <c r="K7893" s="272" t="s">
        <v>13960</v>
      </c>
    </row>
    <row r="7894" spans="1:11" ht="12.75" x14ac:dyDescent="0.2">
      <c r="A7894" s="269">
        <v>2630</v>
      </c>
      <c r="B7894" s="270" t="s">
        <v>28495</v>
      </c>
      <c r="C7894" s="271" t="s">
        <v>12490</v>
      </c>
      <c r="D7894" s="272" t="s">
        <v>28496</v>
      </c>
      <c r="F7894" s="266"/>
      <c r="G7894" s="273">
        <v>2630</v>
      </c>
      <c r="H7894" s="270" t="s">
        <v>28495</v>
      </c>
      <c r="I7894" s="271" t="s">
        <v>12490</v>
      </c>
      <c r="J7894" s="272" t="s">
        <v>28496</v>
      </c>
      <c r="K7894" s="272" t="s">
        <v>28496</v>
      </c>
    </row>
    <row r="7895" spans="1:11" ht="25.5" x14ac:dyDescent="0.2">
      <c r="A7895" s="269">
        <v>2627</v>
      </c>
      <c r="B7895" s="270" t="s">
        <v>28497</v>
      </c>
      <c r="C7895" s="271" t="s">
        <v>12490</v>
      </c>
      <c r="D7895" s="272" t="s">
        <v>28498</v>
      </c>
      <c r="F7895" s="266"/>
      <c r="G7895" s="273">
        <v>2627</v>
      </c>
      <c r="H7895" s="270" t="s">
        <v>28497</v>
      </c>
      <c r="I7895" s="271" t="s">
        <v>12490</v>
      </c>
      <c r="J7895" s="272" t="s">
        <v>28498</v>
      </c>
      <c r="K7895" s="272" t="s">
        <v>28498</v>
      </c>
    </row>
    <row r="7896" spans="1:11" ht="12.75" x14ac:dyDescent="0.2">
      <c r="A7896" s="269">
        <v>2629</v>
      </c>
      <c r="B7896" s="270" t="s">
        <v>28499</v>
      </c>
      <c r="C7896" s="271" t="s">
        <v>12490</v>
      </c>
      <c r="D7896" s="272" t="s">
        <v>13013</v>
      </c>
      <c r="F7896" s="266"/>
      <c r="G7896" s="273">
        <v>2629</v>
      </c>
      <c r="H7896" s="270" t="s">
        <v>28499</v>
      </c>
      <c r="I7896" s="271" t="s">
        <v>12490</v>
      </c>
      <c r="J7896" s="272" t="s">
        <v>13013</v>
      </c>
      <c r="K7896" s="272" t="s">
        <v>13013</v>
      </c>
    </row>
    <row r="7897" spans="1:11" ht="12.75" x14ac:dyDescent="0.2">
      <c r="A7897" s="269">
        <v>12033</v>
      </c>
      <c r="B7897" s="270" t="s">
        <v>28500</v>
      </c>
      <c r="C7897" s="271" t="s">
        <v>12490</v>
      </c>
      <c r="D7897" s="272" t="s">
        <v>10769</v>
      </c>
      <c r="F7897" s="266"/>
      <c r="G7897" s="273">
        <v>12033</v>
      </c>
      <c r="H7897" s="270" t="s">
        <v>28500</v>
      </c>
      <c r="I7897" s="271" t="s">
        <v>12490</v>
      </c>
      <c r="J7897" s="272" t="s">
        <v>10769</v>
      </c>
      <c r="K7897" s="272" t="s">
        <v>10769</v>
      </c>
    </row>
    <row r="7898" spans="1:11" ht="12.75" x14ac:dyDescent="0.2">
      <c r="A7898" s="269">
        <v>40408</v>
      </c>
      <c r="B7898" s="270" t="s">
        <v>28501</v>
      </c>
      <c r="C7898" s="271" t="s">
        <v>12490</v>
      </c>
      <c r="D7898" s="272" t="s">
        <v>7154</v>
      </c>
      <c r="F7898" s="266"/>
      <c r="G7898" s="273">
        <v>40408</v>
      </c>
      <c r="H7898" s="270" t="s">
        <v>28501</v>
      </c>
      <c r="I7898" s="271" t="s">
        <v>12490</v>
      </c>
      <c r="J7898" s="272" t="s">
        <v>7154</v>
      </c>
      <c r="K7898" s="272" t="s">
        <v>7154</v>
      </c>
    </row>
    <row r="7899" spans="1:11" ht="12.75" x14ac:dyDescent="0.2">
      <c r="A7899" s="269">
        <v>40409</v>
      </c>
      <c r="B7899" s="270" t="s">
        <v>28502</v>
      </c>
      <c r="C7899" s="271" t="s">
        <v>12490</v>
      </c>
      <c r="D7899" s="272" t="s">
        <v>5606</v>
      </c>
      <c r="F7899" s="266"/>
      <c r="G7899" s="273">
        <v>40409</v>
      </c>
      <c r="H7899" s="270" t="s">
        <v>28502</v>
      </c>
      <c r="I7899" s="271" t="s">
        <v>12490</v>
      </c>
      <c r="J7899" s="272" t="s">
        <v>5606</v>
      </c>
      <c r="K7899" s="272" t="s">
        <v>5606</v>
      </c>
    </row>
    <row r="7900" spans="1:11" ht="12.75" x14ac:dyDescent="0.2">
      <c r="A7900" s="269">
        <v>39276</v>
      </c>
      <c r="B7900" s="270" t="s">
        <v>28503</v>
      </c>
      <c r="C7900" s="271" t="s">
        <v>12490</v>
      </c>
      <c r="D7900" s="272" t="s">
        <v>12983</v>
      </c>
      <c r="F7900" s="266"/>
      <c r="G7900" s="273">
        <v>39276</v>
      </c>
      <c r="H7900" s="270" t="s">
        <v>28503</v>
      </c>
      <c r="I7900" s="271" t="s">
        <v>12490</v>
      </c>
      <c r="J7900" s="272" t="s">
        <v>12983</v>
      </c>
      <c r="K7900" s="272" t="s">
        <v>12983</v>
      </c>
    </row>
    <row r="7901" spans="1:11" ht="12.75" x14ac:dyDescent="0.2">
      <c r="A7901" s="269">
        <v>39277</v>
      </c>
      <c r="B7901" s="270" t="s">
        <v>28504</v>
      </c>
      <c r="C7901" s="271" t="s">
        <v>12490</v>
      </c>
      <c r="D7901" s="272" t="s">
        <v>8775</v>
      </c>
      <c r="F7901" s="266"/>
      <c r="G7901" s="273">
        <v>39277</v>
      </c>
      <c r="H7901" s="270" t="s">
        <v>28504</v>
      </c>
      <c r="I7901" s="271" t="s">
        <v>12490</v>
      </c>
      <c r="J7901" s="272" t="s">
        <v>8775</v>
      </c>
      <c r="K7901" s="272" t="s">
        <v>8775</v>
      </c>
    </row>
    <row r="7902" spans="1:11" ht="12.75" x14ac:dyDescent="0.2">
      <c r="A7902" s="269">
        <v>12034</v>
      </c>
      <c r="B7902" s="270" t="s">
        <v>28505</v>
      </c>
      <c r="C7902" s="271" t="s">
        <v>12490</v>
      </c>
      <c r="D7902" s="272" t="s">
        <v>5177</v>
      </c>
      <c r="F7902" s="266"/>
      <c r="G7902" s="273">
        <v>12034</v>
      </c>
      <c r="H7902" s="270" t="s">
        <v>28505</v>
      </c>
      <c r="I7902" s="271" t="s">
        <v>12490</v>
      </c>
      <c r="J7902" s="272" t="s">
        <v>5177</v>
      </c>
      <c r="K7902" s="272" t="s">
        <v>5177</v>
      </c>
    </row>
    <row r="7903" spans="1:11" ht="12.75" x14ac:dyDescent="0.2">
      <c r="A7903" s="269">
        <v>39879</v>
      </c>
      <c r="B7903" s="270" t="s">
        <v>28506</v>
      </c>
      <c r="C7903" s="271" t="s">
        <v>12490</v>
      </c>
      <c r="D7903" s="272" t="s">
        <v>13294</v>
      </c>
      <c r="F7903" s="266"/>
      <c r="G7903" s="273">
        <v>39879</v>
      </c>
      <c r="H7903" s="270" t="s">
        <v>28506</v>
      </c>
      <c r="I7903" s="271" t="s">
        <v>12490</v>
      </c>
      <c r="J7903" s="272" t="s">
        <v>13294</v>
      </c>
      <c r="K7903" s="272" t="s">
        <v>13294</v>
      </c>
    </row>
    <row r="7904" spans="1:11" ht="12.75" x14ac:dyDescent="0.2">
      <c r="A7904" s="269">
        <v>39880</v>
      </c>
      <c r="B7904" s="270" t="s">
        <v>28507</v>
      </c>
      <c r="C7904" s="271" t="s">
        <v>12490</v>
      </c>
      <c r="D7904" s="272" t="s">
        <v>5392</v>
      </c>
      <c r="F7904" s="266"/>
      <c r="G7904" s="273">
        <v>39880</v>
      </c>
      <c r="H7904" s="270" t="s">
        <v>28507</v>
      </c>
      <c r="I7904" s="271" t="s">
        <v>12490</v>
      </c>
      <c r="J7904" s="272" t="s">
        <v>5392</v>
      </c>
      <c r="K7904" s="272" t="s">
        <v>5392</v>
      </c>
    </row>
    <row r="7905" spans="1:11" ht="12.75" x14ac:dyDescent="0.2">
      <c r="A7905" s="269">
        <v>39881</v>
      </c>
      <c r="B7905" s="270" t="s">
        <v>28508</v>
      </c>
      <c r="C7905" s="271" t="s">
        <v>12490</v>
      </c>
      <c r="D7905" s="272" t="s">
        <v>12935</v>
      </c>
      <c r="F7905" s="266"/>
      <c r="G7905" s="273">
        <v>39881</v>
      </c>
      <c r="H7905" s="270" t="s">
        <v>28508</v>
      </c>
      <c r="I7905" s="271" t="s">
        <v>12490</v>
      </c>
      <c r="J7905" s="272" t="s">
        <v>12935</v>
      </c>
      <c r="K7905" s="272" t="s">
        <v>12935</v>
      </c>
    </row>
    <row r="7906" spans="1:11" ht="12.75" x14ac:dyDescent="0.2">
      <c r="A7906" s="269">
        <v>39882</v>
      </c>
      <c r="B7906" s="270" t="s">
        <v>28509</v>
      </c>
      <c r="C7906" s="271" t="s">
        <v>12490</v>
      </c>
      <c r="D7906" s="272" t="s">
        <v>7419</v>
      </c>
      <c r="F7906" s="266"/>
      <c r="G7906" s="273">
        <v>39882</v>
      </c>
      <c r="H7906" s="270" t="s">
        <v>28509</v>
      </c>
      <c r="I7906" s="271" t="s">
        <v>12490</v>
      </c>
      <c r="J7906" s="272" t="s">
        <v>7419</v>
      </c>
      <c r="K7906" s="272" t="s">
        <v>7419</v>
      </c>
    </row>
    <row r="7907" spans="1:11" ht="12.75" x14ac:dyDescent="0.2">
      <c r="A7907" s="269">
        <v>39883</v>
      </c>
      <c r="B7907" s="270" t="s">
        <v>28510</v>
      </c>
      <c r="C7907" s="271" t="s">
        <v>12490</v>
      </c>
      <c r="D7907" s="272" t="s">
        <v>18692</v>
      </c>
      <c r="F7907" s="266"/>
      <c r="G7907" s="273">
        <v>39883</v>
      </c>
      <c r="H7907" s="270" t="s">
        <v>28510</v>
      </c>
      <c r="I7907" s="271" t="s">
        <v>12490</v>
      </c>
      <c r="J7907" s="272" t="s">
        <v>18692</v>
      </c>
      <c r="K7907" s="272" t="s">
        <v>18692</v>
      </c>
    </row>
    <row r="7908" spans="1:11" ht="12.75" x14ac:dyDescent="0.2">
      <c r="A7908" s="269">
        <v>39884</v>
      </c>
      <c r="B7908" s="270" t="s">
        <v>28511</v>
      </c>
      <c r="C7908" s="271" t="s">
        <v>12490</v>
      </c>
      <c r="D7908" s="272" t="s">
        <v>28512</v>
      </c>
      <c r="F7908" s="266"/>
      <c r="G7908" s="273">
        <v>39884</v>
      </c>
      <c r="H7908" s="270" t="s">
        <v>28511</v>
      </c>
      <c r="I7908" s="271" t="s">
        <v>12490</v>
      </c>
      <c r="J7908" s="272" t="s">
        <v>28512</v>
      </c>
      <c r="K7908" s="272" t="s">
        <v>28512</v>
      </c>
    </row>
    <row r="7909" spans="1:11" ht="12.75" x14ac:dyDescent="0.2">
      <c r="A7909" s="269">
        <v>39885</v>
      </c>
      <c r="B7909" s="270" t="s">
        <v>28513</v>
      </c>
      <c r="C7909" s="271" t="s">
        <v>12490</v>
      </c>
      <c r="D7909" s="272" t="s">
        <v>22303</v>
      </c>
      <c r="F7909" s="266"/>
      <c r="G7909" s="273">
        <v>39885</v>
      </c>
      <c r="H7909" s="270" t="s">
        <v>28513</v>
      </c>
      <c r="I7909" s="271" t="s">
        <v>12490</v>
      </c>
      <c r="J7909" s="272" t="s">
        <v>22303</v>
      </c>
      <c r="K7909" s="272" t="s">
        <v>22303</v>
      </c>
    </row>
    <row r="7910" spans="1:11" ht="12.75" x14ac:dyDescent="0.2">
      <c r="A7910" s="269">
        <v>1777</v>
      </c>
      <c r="B7910" s="270" t="s">
        <v>28514</v>
      </c>
      <c r="C7910" s="271" t="s">
        <v>12490</v>
      </c>
      <c r="D7910" s="272" t="s">
        <v>14882</v>
      </c>
      <c r="F7910" s="266"/>
      <c r="G7910" s="273">
        <v>1777</v>
      </c>
      <c r="H7910" s="270" t="s">
        <v>28514</v>
      </c>
      <c r="I7910" s="271" t="s">
        <v>12490</v>
      </c>
      <c r="J7910" s="272" t="s">
        <v>14882</v>
      </c>
      <c r="K7910" s="272" t="s">
        <v>14882</v>
      </c>
    </row>
    <row r="7911" spans="1:11" ht="12.75" x14ac:dyDescent="0.2">
      <c r="A7911" s="269">
        <v>1819</v>
      </c>
      <c r="B7911" s="270" t="s">
        <v>28515</v>
      </c>
      <c r="C7911" s="271" t="s">
        <v>12490</v>
      </c>
      <c r="D7911" s="272" t="s">
        <v>12512</v>
      </c>
      <c r="F7911" s="266"/>
      <c r="G7911" s="273">
        <v>1819</v>
      </c>
      <c r="H7911" s="270" t="s">
        <v>28515</v>
      </c>
      <c r="I7911" s="271" t="s">
        <v>12490</v>
      </c>
      <c r="J7911" s="272" t="s">
        <v>12512</v>
      </c>
      <c r="K7911" s="272" t="s">
        <v>12512</v>
      </c>
    </row>
    <row r="7912" spans="1:11" ht="12.75" x14ac:dyDescent="0.2">
      <c r="A7912" s="269">
        <v>1775</v>
      </c>
      <c r="B7912" s="270" t="s">
        <v>28516</v>
      </c>
      <c r="C7912" s="271" t="s">
        <v>12490</v>
      </c>
      <c r="D7912" s="272" t="s">
        <v>8661</v>
      </c>
      <c r="F7912" s="266"/>
      <c r="G7912" s="273">
        <v>1775</v>
      </c>
      <c r="H7912" s="270" t="s">
        <v>28516</v>
      </c>
      <c r="I7912" s="271" t="s">
        <v>12490</v>
      </c>
      <c r="J7912" s="272" t="s">
        <v>8661</v>
      </c>
      <c r="K7912" s="272" t="s">
        <v>8661</v>
      </c>
    </row>
    <row r="7913" spans="1:11" ht="12.75" x14ac:dyDescent="0.2">
      <c r="A7913" s="269">
        <v>1776</v>
      </c>
      <c r="B7913" s="270" t="s">
        <v>28517</v>
      </c>
      <c r="C7913" s="271" t="s">
        <v>12490</v>
      </c>
      <c r="D7913" s="272" t="s">
        <v>5295</v>
      </c>
      <c r="F7913" s="266"/>
      <c r="G7913" s="273">
        <v>1776</v>
      </c>
      <c r="H7913" s="270" t="s">
        <v>28517</v>
      </c>
      <c r="I7913" s="271" t="s">
        <v>12490</v>
      </c>
      <c r="J7913" s="272" t="s">
        <v>5295</v>
      </c>
      <c r="K7913" s="272" t="s">
        <v>5295</v>
      </c>
    </row>
    <row r="7914" spans="1:11" ht="12.75" x14ac:dyDescent="0.2">
      <c r="A7914" s="269">
        <v>1778</v>
      </c>
      <c r="B7914" s="270" t="s">
        <v>28518</v>
      </c>
      <c r="C7914" s="271" t="s">
        <v>12490</v>
      </c>
      <c r="D7914" s="272" t="s">
        <v>14883</v>
      </c>
      <c r="F7914" s="266"/>
      <c r="G7914" s="273">
        <v>1778</v>
      </c>
      <c r="H7914" s="270" t="s">
        <v>28518</v>
      </c>
      <c r="I7914" s="271" t="s">
        <v>12490</v>
      </c>
      <c r="J7914" s="272" t="s">
        <v>14883</v>
      </c>
      <c r="K7914" s="272" t="s">
        <v>14883</v>
      </c>
    </row>
    <row r="7915" spans="1:11" ht="12.75" x14ac:dyDescent="0.2">
      <c r="A7915" s="269">
        <v>1818</v>
      </c>
      <c r="B7915" s="270" t="s">
        <v>28519</v>
      </c>
      <c r="C7915" s="271" t="s">
        <v>12490</v>
      </c>
      <c r="D7915" s="272" t="s">
        <v>14884</v>
      </c>
      <c r="F7915" s="266"/>
      <c r="G7915" s="273">
        <v>1818</v>
      </c>
      <c r="H7915" s="270" t="s">
        <v>28519</v>
      </c>
      <c r="I7915" s="271" t="s">
        <v>12490</v>
      </c>
      <c r="J7915" s="272" t="s">
        <v>14884</v>
      </c>
      <c r="K7915" s="272" t="s">
        <v>14884</v>
      </c>
    </row>
    <row r="7916" spans="1:11" ht="12.75" x14ac:dyDescent="0.2">
      <c r="A7916" s="269">
        <v>1820</v>
      </c>
      <c r="B7916" s="270" t="s">
        <v>28520</v>
      </c>
      <c r="C7916" s="271" t="s">
        <v>12490</v>
      </c>
      <c r="D7916" s="272" t="s">
        <v>13963</v>
      </c>
      <c r="F7916" s="266"/>
      <c r="G7916" s="273">
        <v>1820</v>
      </c>
      <c r="H7916" s="270" t="s">
        <v>28520</v>
      </c>
      <c r="I7916" s="271" t="s">
        <v>12490</v>
      </c>
      <c r="J7916" s="272" t="s">
        <v>13963</v>
      </c>
      <c r="K7916" s="272" t="s">
        <v>13963</v>
      </c>
    </row>
    <row r="7917" spans="1:11" ht="12.75" x14ac:dyDescent="0.2">
      <c r="A7917" s="269">
        <v>1779</v>
      </c>
      <c r="B7917" s="270" t="s">
        <v>28521</v>
      </c>
      <c r="C7917" s="271" t="s">
        <v>12490</v>
      </c>
      <c r="D7917" s="272" t="s">
        <v>14885</v>
      </c>
      <c r="F7917" s="266"/>
      <c r="G7917" s="273">
        <v>1779</v>
      </c>
      <c r="H7917" s="270" t="s">
        <v>28521</v>
      </c>
      <c r="I7917" s="271" t="s">
        <v>12490</v>
      </c>
      <c r="J7917" s="272" t="s">
        <v>14885</v>
      </c>
      <c r="K7917" s="272" t="s">
        <v>14885</v>
      </c>
    </row>
    <row r="7918" spans="1:11" ht="12.75" x14ac:dyDescent="0.2">
      <c r="A7918" s="269">
        <v>1780</v>
      </c>
      <c r="B7918" s="270" t="s">
        <v>28522</v>
      </c>
      <c r="C7918" s="271" t="s">
        <v>12490</v>
      </c>
      <c r="D7918" s="272" t="s">
        <v>14886</v>
      </c>
      <c r="F7918" s="266"/>
      <c r="G7918" s="273">
        <v>1780</v>
      </c>
      <c r="H7918" s="270" t="s">
        <v>28522</v>
      </c>
      <c r="I7918" s="271" t="s">
        <v>12490</v>
      </c>
      <c r="J7918" s="272" t="s">
        <v>14886</v>
      </c>
      <c r="K7918" s="272" t="s">
        <v>14886</v>
      </c>
    </row>
    <row r="7919" spans="1:11" ht="12.75" x14ac:dyDescent="0.2">
      <c r="A7919" s="269">
        <v>1783</v>
      </c>
      <c r="B7919" s="270" t="s">
        <v>28523</v>
      </c>
      <c r="C7919" s="271" t="s">
        <v>12490</v>
      </c>
      <c r="D7919" s="272" t="s">
        <v>14887</v>
      </c>
      <c r="F7919" s="266"/>
      <c r="G7919" s="273">
        <v>1783</v>
      </c>
      <c r="H7919" s="270" t="s">
        <v>28523</v>
      </c>
      <c r="I7919" s="271" t="s">
        <v>12490</v>
      </c>
      <c r="J7919" s="272" t="s">
        <v>14887</v>
      </c>
      <c r="K7919" s="272" t="s">
        <v>14887</v>
      </c>
    </row>
    <row r="7920" spans="1:11" ht="12.75" x14ac:dyDescent="0.2">
      <c r="A7920" s="269">
        <v>1782</v>
      </c>
      <c r="B7920" s="270" t="s">
        <v>28524</v>
      </c>
      <c r="C7920" s="271" t="s">
        <v>12490</v>
      </c>
      <c r="D7920" s="272" t="s">
        <v>6410</v>
      </c>
      <c r="F7920" s="266"/>
      <c r="G7920" s="273">
        <v>1782</v>
      </c>
      <c r="H7920" s="270" t="s">
        <v>28524</v>
      </c>
      <c r="I7920" s="271" t="s">
        <v>12490</v>
      </c>
      <c r="J7920" s="272" t="s">
        <v>6410</v>
      </c>
      <c r="K7920" s="272" t="s">
        <v>6410</v>
      </c>
    </row>
    <row r="7921" spans="1:11" ht="12.75" x14ac:dyDescent="0.2">
      <c r="A7921" s="269">
        <v>1817</v>
      </c>
      <c r="B7921" s="270" t="s">
        <v>28525</v>
      </c>
      <c r="C7921" s="271" t="s">
        <v>12490</v>
      </c>
      <c r="D7921" s="272" t="s">
        <v>5288</v>
      </c>
      <c r="F7921" s="266"/>
      <c r="G7921" s="273">
        <v>1817</v>
      </c>
      <c r="H7921" s="270" t="s">
        <v>28525</v>
      </c>
      <c r="I7921" s="271" t="s">
        <v>12490</v>
      </c>
      <c r="J7921" s="272" t="s">
        <v>5288</v>
      </c>
      <c r="K7921" s="272" t="s">
        <v>5288</v>
      </c>
    </row>
    <row r="7922" spans="1:11" ht="12.75" x14ac:dyDescent="0.2">
      <c r="A7922" s="269">
        <v>1781</v>
      </c>
      <c r="B7922" s="270" t="s">
        <v>28526</v>
      </c>
      <c r="C7922" s="271" t="s">
        <v>12490</v>
      </c>
      <c r="D7922" s="272" t="s">
        <v>12924</v>
      </c>
      <c r="F7922" s="266"/>
      <c r="G7922" s="273">
        <v>1781</v>
      </c>
      <c r="H7922" s="270" t="s">
        <v>28526</v>
      </c>
      <c r="I7922" s="271" t="s">
        <v>12490</v>
      </c>
      <c r="J7922" s="272" t="s">
        <v>12924</v>
      </c>
      <c r="K7922" s="272" t="s">
        <v>12924</v>
      </c>
    </row>
    <row r="7923" spans="1:11" ht="12.75" x14ac:dyDescent="0.2">
      <c r="A7923" s="269">
        <v>1784</v>
      </c>
      <c r="B7923" s="270" t="s">
        <v>28527</v>
      </c>
      <c r="C7923" s="271" t="s">
        <v>12490</v>
      </c>
      <c r="D7923" s="272" t="s">
        <v>14888</v>
      </c>
      <c r="F7923" s="266"/>
      <c r="G7923" s="273">
        <v>1784</v>
      </c>
      <c r="H7923" s="270" t="s">
        <v>28527</v>
      </c>
      <c r="I7923" s="271" t="s">
        <v>12490</v>
      </c>
      <c r="J7923" s="272" t="s">
        <v>14888</v>
      </c>
      <c r="K7923" s="272" t="s">
        <v>14888</v>
      </c>
    </row>
    <row r="7924" spans="1:11" ht="12.75" x14ac:dyDescent="0.2">
      <c r="A7924" s="269">
        <v>1810</v>
      </c>
      <c r="B7924" s="270" t="s">
        <v>28528</v>
      </c>
      <c r="C7924" s="271" t="s">
        <v>12490</v>
      </c>
      <c r="D7924" s="272" t="s">
        <v>14889</v>
      </c>
      <c r="F7924" s="266"/>
      <c r="G7924" s="273">
        <v>1810</v>
      </c>
      <c r="H7924" s="270" t="s">
        <v>28528</v>
      </c>
      <c r="I7924" s="271" t="s">
        <v>12490</v>
      </c>
      <c r="J7924" s="272" t="s">
        <v>14889</v>
      </c>
      <c r="K7924" s="272" t="s">
        <v>14889</v>
      </c>
    </row>
    <row r="7925" spans="1:11" ht="12.75" x14ac:dyDescent="0.2">
      <c r="A7925" s="269">
        <v>1811</v>
      </c>
      <c r="B7925" s="270" t="s">
        <v>28529</v>
      </c>
      <c r="C7925" s="271" t="s">
        <v>12490</v>
      </c>
      <c r="D7925" s="272" t="s">
        <v>8657</v>
      </c>
      <c r="F7925" s="266"/>
      <c r="G7925" s="273">
        <v>1811</v>
      </c>
      <c r="H7925" s="270" t="s">
        <v>28529</v>
      </c>
      <c r="I7925" s="271" t="s">
        <v>12490</v>
      </c>
      <c r="J7925" s="272" t="s">
        <v>8657</v>
      </c>
      <c r="K7925" s="272" t="s">
        <v>8657</v>
      </c>
    </row>
    <row r="7926" spans="1:11" ht="12.75" x14ac:dyDescent="0.2">
      <c r="A7926" s="269">
        <v>1812</v>
      </c>
      <c r="B7926" s="270" t="s">
        <v>28530</v>
      </c>
      <c r="C7926" s="271" t="s">
        <v>12490</v>
      </c>
      <c r="D7926" s="272" t="s">
        <v>14890</v>
      </c>
      <c r="F7926" s="266"/>
      <c r="G7926" s="273">
        <v>1812</v>
      </c>
      <c r="H7926" s="270" t="s">
        <v>28530</v>
      </c>
      <c r="I7926" s="271" t="s">
        <v>12490</v>
      </c>
      <c r="J7926" s="272" t="s">
        <v>14890</v>
      </c>
      <c r="K7926" s="272" t="s">
        <v>14890</v>
      </c>
    </row>
    <row r="7927" spans="1:11" ht="12.75" x14ac:dyDescent="0.2">
      <c r="A7927" s="269">
        <v>40379</v>
      </c>
      <c r="B7927" s="270" t="s">
        <v>28531</v>
      </c>
      <c r="C7927" s="271" t="s">
        <v>12490</v>
      </c>
      <c r="D7927" s="272" t="s">
        <v>5258</v>
      </c>
      <c r="F7927" s="266"/>
      <c r="G7927" s="273">
        <v>40379</v>
      </c>
      <c r="H7927" s="270" t="s">
        <v>28531</v>
      </c>
      <c r="I7927" s="271" t="s">
        <v>12490</v>
      </c>
      <c r="J7927" s="272" t="s">
        <v>5258</v>
      </c>
      <c r="K7927" s="272" t="s">
        <v>5258</v>
      </c>
    </row>
    <row r="7928" spans="1:11" ht="12.75" x14ac:dyDescent="0.2">
      <c r="A7928" s="269">
        <v>40381</v>
      </c>
      <c r="B7928" s="270" t="s">
        <v>28532</v>
      </c>
      <c r="C7928" s="271" t="s">
        <v>12490</v>
      </c>
      <c r="D7928" s="272" t="s">
        <v>22272</v>
      </c>
      <c r="F7928" s="266"/>
      <c r="G7928" s="273">
        <v>40381</v>
      </c>
      <c r="H7928" s="270" t="s">
        <v>28532</v>
      </c>
      <c r="I7928" s="271" t="s">
        <v>12490</v>
      </c>
      <c r="J7928" s="272" t="s">
        <v>22272</v>
      </c>
      <c r="K7928" s="272" t="s">
        <v>22272</v>
      </c>
    </row>
    <row r="7929" spans="1:11" ht="12.75" x14ac:dyDescent="0.2">
      <c r="A7929" s="269">
        <v>40423</v>
      </c>
      <c r="B7929" s="270" t="s">
        <v>28533</v>
      </c>
      <c r="C7929" s="271" t="s">
        <v>12490</v>
      </c>
      <c r="D7929" s="272" t="s">
        <v>28534</v>
      </c>
      <c r="F7929" s="266"/>
      <c r="G7929" s="273">
        <v>40423</v>
      </c>
      <c r="H7929" s="270" t="s">
        <v>28533</v>
      </c>
      <c r="I7929" s="271" t="s">
        <v>12490</v>
      </c>
      <c r="J7929" s="272" t="s">
        <v>28534</v>
      </c>
      <c r="K7929" s="272" t="s">
        <v>28534</v>
      </c>
    </row>
    <row r="7930" spans="1:11" ht="12.75" x14ac:dyDescent="0.2">
      <c r="A7930" s="269">
        <v>40384</v>
      </c>
      <c r="B7930" s="270" t="s">
        <v>28535</v>
      </c>
      <c r="C7930" s="271" t="s">
        <v>12490</v>
      </c>
      <c r="D7930" s="272" t="s">
        <v>14668</v>
      </c>
      <c r="F7930" s="266"/>
      <c r="G7930" s="273">
        <v>40384</v>
      </c>
      <c r="H7930" s="270" t="s">
        <v>28535</v>
      </c>
      <c r="I7930" s="271" t="s">
        <v>12490</v>
      </c>
      <c r="J7930" s="272" t="s">
        <v>14668</v>
      </c>
      <c r="K7930" s="272" t="s">
        <v>14668</v>
      </c>
    </row>
    <row r="7931" spans="1:11" ht="12.75" x14ac:dyDescent="0.2">
      <c r="A7931" s="269">
        <v>40386</v>
      </c>
      <c r="B7931" s="270" t="s">
        <v>28536</v>
      </c>
      <c r="C7931" s="271" t="s">
        <v>12490</v>
      </c>
      <c r="D7931" s="272" t="s">
        <v>14147</v>
      </c>
      <c r="F7931" s="266"/>
      <c r="G7931" s="273">
        <v>40386</v>
      </c>
      <c r="H7931" s="270" t="s">
        <v>28536</v>
      </c>
      <c r="I7931" s="271" t="s">
        <v>12490</v>
      </c>
      <c r="J7931" s="272" t="s">
        <v>14147</v>
      </c>
      <c r="K7931" s="272" t="s">
        <v>14147</v>
      </c>
    </row>
    <row r="7932" spans="1:11" ht="12.75" x14ac:dyDescent="0.2">
      <c r="A7932" s="269">
        <v>40388</v>
      </c>
      <c r="B7932" s="270" t="s">
        <v>28537</v>
      </c>
      <c r="C7932" s="271" t="s">
        <v>12490</v>
      </c>
      <c r="D7932" s="272" t="s">
        <v>24120</v>
      </c>
      <c r="F7932" s="266"/>
      <c r="G7932" s="273">
        <v>40388</v>
      </c>
      <c r="H7932" s="270" t="s">
        <v>28537</v>
      </c>
      <c r="I7932" s="271" t="s">
        <v>12490</v>
      </c>
      <c r="J7932" s="272" t="s">
        <v>24120</v>
      </c>
      <c r="K7932" s="272" t="s">
        <v>24120</v>
      </c>
    </row>
    <row r="7933" spans="1:11" ht="12.75" x14ac:dyDescent="0.2">
      <c r="A7933" s="269">
        <v>40389</v>
      </c>
      <c r="B7933" s="270" t="s">
        <v>28538</v>
      </c>
      <c r="C7933" s="271" t="s">
        <v>12490</v>
      </c>
      <c r="D7933" s="272" t="s">
        <v>28539</v>
      </c>
      <c r="F7933" s="266"/>
      <c r="G7933" s="273">
        <v>40389</v>
      </c>
      <c r="H7933" s="270" t="s">
        <v>28538</v>
      </c>
      <c r="I7933" s="271" t="s">
        <v>12490</v>
      </c>
      <c r="J7933" s="272" t="s">
        <v>28539</v>
      </c>
      <c r="K7933" s="272" t="s">
        <v>28539</v>
      </c>
    </row>
    <row r="7934" spans="1:11" ht="12.75" x14ac:dyDescent="0.2">
      <c r="A7934" s="269">
        <v>40391</v>
      </c>
      <c r="B7934" s="270" t="s">
        <v>28540</v>
      </c>
      <c r="C7934" s="271" t="s">
        <v>12490</v>
      </c>
      <c r="D7934" s="272" t="s">
        <v>28541</v>
      </c>
      <c r="F7934" s="266"/>
      <c r="G7934" s="273">
        <v>40391</v>
      </c>
      <c r="H7934" s="270" t="s">
        <v>28540</v>
      </c>
      <c r="I7934" s="271" t="s">
        <v>12490</v>
      </c>
      <c r="J7934" s="272" t="s">
        <v>28541</v>
      </c>
      <c r="K7934" s="272" t="s">
        <v>28541</v>
      </c>
    </row>
    <row r="7935" spans="1:11" ht="12.75" x14ac:dyDescent="0.2">
      <c r="A7935" s="269">
        <v>40414</v>
      </c>
      <c r="B7935" s="270" t="s">
        <v>28542</v>
      </c>
      <c r="C7935" s="271" t="s">
        <v>12490</v>
      </c>
      <c r="D7935" s="272" t="s">
        <v>6989</v>
      </c>
      <c r="F7935" s="266"/>
      <c r="G7935" s="273">
        <v>40414</v>
      </c>
      <c r="H7935" s="270" t="s">
        <v>28542</v>
      </c>
      <c r="I7935" s="271" t="s">
        <v>12490</v>
      </c>
      <c r="J7935" s="272" t="s">
        <v>6989</v>
      </c>
      <c r="K7935" s="272" t="s">
        <v>6989</v>
      </c>
    </row>
    <row r="7936" spans="1:11" ht="12.75" x14ac:dyDescent="0.2">
      <c r="A7936" s="269">
        <v>40416</v>
      </c>
      <c r="B7936" s="270" t="s">
        <v>28543</v>
      </c>
      <c r="C7936" s="271" t="s">
        <v>12490</v>
      </c>
      <c r="D7936" s="272" t="s">
        <v>23983</v>
      </c>
      <c r="F7936" s="266"/>
      <c r="G7936" s="273">
        <v>40416</v>
      </c>
      <c r="H7936" s="270" t="s">
        <v>28543</v>
      </c>
      <c r="I7936" s="271" t="s">
        <v>12490</v>
      </c>
      <c r="J7936" s="272" t="s">
        <v>23983</v>
      </c>
      <c r="K7936" s="272" t="s">
        <v>23983</v>
      </c>
    </row>
    <row r="7937" spans="1:11" ht="12.75" x14ac:dyDescent="0.2">
      <c r="A7937" s="269">
        <v>40418</v>
      </c>
      <c r="B7937" s="270" t="s">
        <v>28544</v>
      </c>
      <c r="C7937" s="271" t="s">
        <v>12490</v>
      </c>
      <c r="D7937" s="272" t="s">
        <v>5819</v>
      </c>
      <c r="F7937" s="266"/>
      <c r="G7937" s="273">
        <v>40418</v>
      </c>
      <c r="H7937" s="270" t="s">
        <v>28544</v>
      </c>
      <c r="I7937" s="271" t="s">
        <v>12490</v>
      </c>
      <c r="J7937" s="272" t="s">
        <v>5819</v>
      </c>
      <c r="K7937" s="272" t="s">
        <v>5819</v>
      </c>
    </row>
    <row r="7938" spans="1:11" ht="12.75" x14ac:dyDescent="0.2">
      <c r="A7938" s="269">
        <v>2615</v>
      </c>
      <c r="B7938" s="270" t="s">
        <v>28545</v>
      </c>
      <c r="C7938" s="271" t="s">
        <v>12490</v>
      </c>
      <c r="D7938" s="272" t="s">
        <v>22502</v>
      </c>
      <c r="F7938" s="266"/>
      <c r="G7938" s="273">
        <v>2615</v>
      </c>
      <c r="H7938" s="270" t="s">
        <v>28545</v>
      </c>
      <c r="I7938" s="271" t="s">
        <v>12490</v>
      </c>
      <c r="J7938" s="272" t="s">
        <v>22502</v>
      </c>
      <c r="K7938" s="272" t="s">
        <v>22502</v>
      </c>
    </row>
    <row r="7939" spans="1:11" ht="12.75" x14ac:dyDescent="0.2">
      <c r="A7939" s="269">
        <v>2635</v>
      </c>
      <c r="B7939" s="270" t="s">
        <v>28546</v>
      </c>
      <c r="C7939" s="271" t="s">
        <v>12490</v>
      </c>
      <c r="D7939" s="272" t="s">
        <v>7195</v>
      </c>
      <c r="F7939" s="266"/>
      <c r="G7939" s="273">
        <v>2635</v>
      </c>
      <c r="H7939" s="270" t="s">
        <v>28546</v>
      </c>
      <c r="I7939" s="271" t="s">
        <v>12490</v>
      </c>
      <c r="J7939" s="272" t="s">
        <v>7195</v>
      </c>
      <c r="K7939" s="272" t="s">
        <v>7195</v>
      </c>
    </row>
    <row r="7940" spans="1:11" ht="12.75" x14ac:dyDescent="0.2">
      <c r="A7940" s="269">
        <v>2609</v>
      </c>
      <c r="B7940" s="270" t="s">
        <v>28547</v>
      </c>
      <c r="C7940" s="271" t="s">
        <v>12490</v>
      </c>
      <c r="D7940" s="272" t="s">
        <v>5254</v>
      </c>
      <c r="F7940" s="266"/>
      <c r="G7940" s="273">
        <v>2609</v>
      </c>
      <c r="H7940" s="270" t="s">
        <v>28547</v>
      </c>
      <c r="I7940" s="271" t="s">
        <v>12490</v>
      </c>
      <c r="J7940" s="272" t="s">
        <v>5254</v>
      </c>
      <c r="K7940" s="272" t="s">
        <v>5254</v>
      </c>
    </row>
    <row r="7941" spans="1:11" ht="12.75" x14ac:dyDescent="0.2">
      <c r="A7941" s="269">
        <v>2634</v>
      </c>
      <c r="B7941" s="270" t="s">
        <v>28548</v>
      </c>
      <c r="C7941" s="271" t="s">
        <v>12490</v>
      </c>
      <c r="D7941" s="272" t="s">
        <v>13667</v>
      </c>
      <c r="F7941" s="266"/>
      <c r="G7941" s="273">
        <v>2634</v>
      </c>
      <c r="H7941" s="270" t="s">
        <v>28548</v>
      </c>
      <c r="I7941" s="271" t="s">
        <v>12490</v>
      </c>
      <c r="J7941" s="272" t="s">
        <v>13667</v>
      </c>
      <c r="K7941" s="272" t="s">
        <v>13667</v>
      </c>
    </row>
    <row r="7942" spans="1:11" ht="25.5" x14ac:dyDescent="0.2">
      <c r="A7942" s="269">
        <v>2611</v>
      </c>
      <c r="B7942" s="270" t="s">
        <v>28549</v>
      </c>
      <c r="C7942" s="271" t="s">
        <v>12490</v>
      </c>
      <c r="D7942" s="272" t="s">
        <v>12994</v>
      </c>
      <c r="F7942" s="266"/>
      <c r="G7942" s="273">
        <v>2611</v>
      </c>
      <c r="H7942" s="270" t="s">
        <v>28549</v>
      </c>
      <c r="I7942" s="271" t="s">
        <v>12490</v>
      </c>
      <c r="J7942" s="272" t="s">
        <v>12994</v>
      </c>
      <c r="K7942" s="272" t="s">
        <v>12994</v>
      </c>
    </row>
    <row r="7943" spans="1:11" ht="12.75" x14ac:dyDescent="0.2">
      <c r="A7943" s="269">
        <v>2612</v>
      </c>
      <c r="B7943" s="270" t="s">
        <v>28550</v>
      </c>
      <c r="C7943" s="271" t="s">
        <v>12490</v>
      </c>
      <c r="D7943" s="272" t="s">
        <v>9259</v>
      </c>
      <c r="F7943" s="266"/>
      <c r="G7943" s="273">
        <v>2612</v>
      </c>
      <c r="H7943" s="270" t="s">
        <v>28550</v>
      </c>
      <c r="I7943" s="271" t="s">
        <v>12490</v>
      </c>
      <c r="J7943" s="272" t="s">
        <v>9259</v>
      </c>
      <c r="K7943" s="272" t="s">
        <v>9259</v>
      </c>
    </row>
    <row r="7944" spans="1:11" ht="25.5" x14ac:dyDescent="0.2">
      <c r="A7944" s="269">
        <v>2613</v>
      </c>
      <c r="B7944" s="270" t="s">
        <v>28551</v>
      </c>
      <c r="C7944" s="271" t="s">
        <v>12490</v>
      </c>
      <c r="D7944" s="272" t="s">
        <v>28552</v>
      </c>
      <c r="F7944" s="266"/>
      <c r="G7944" s="273">
        <v>2613</v>
      </c>
      <c r="H7944" s="270" t="s">
        <v>28551</v>
      </c>
      <c r="I7944" s="271" t="s">
        <v>12490</v>
      </c>
      <c r="J7944" s="272" t="s">
        <v>28552</v>
      </c>
      <c r="K7944" s="272" t="s">
        <v>28552</v>
      </c>
    </row>
    <row r="7945" spans="1:11" ht="12.75" x14ac:dyDescent="0.2">
      <c r="A7945" s="269">
        <v>2614</v>
      </c>
      <c r="B7945" s="270" t="s">
        <v>28553</v>
      </c>
      <c r="C7945" s="271" t="s">
        <v>12490</v>
      </c>
      <c r="D7945" s="272" t="s">
        <v>28554</v>
      </c>
      <c r="F7945" s="266"/>
      <c r="G7945" s="273">
        <v>2614</v>
      </c>
      <c r="H7945" s="270" t="s">
        <v>28553</v>
      </c>
      <c r="I7945" s="271" t="s">
        <v>12490</v>
      </c>
      <c r="J7945" s="272" t="s">
        <v>28554</v>
      </c>
      <c r="K7945" s="272" t="s">
        <v>28554</v>
      </c>
    </row>
    <row r="7946" spans="1:11" ht="12.75" x14ac:dyDescent="0.2">
      <c r="A7946" s="269">
        <v>34359</v>
      </c>
      <c r="B7946" s="270" t="s">
        <v>28555</v>
      </c>
      <c r="C7946" s="271" t="s">
        <v>12490</v>
      </c>
      <c r="D7946" s="272" t="s">
        <v>7094</v>
      </c>
      <c r="F7946" s="266"/>
      <c r="G7946" s="273">
        <v>34359</v>
      </c>
      <c r="H7946" s="270" t="s">
        <v>28555</v>
      </c>
      <c r="I7946" s="271" t="s">
        <v>12490</v>
      </c>
      <c r="J7946" s="272" t="s">
        <v>7094</v>
      </c>
      <c r="K7946" s="272" t="s">
        <v>7094</v>
      </c>
    </row>
    <row r="7947" spans="1:11" ht="12.75" x14ac:dyDescent="0.2">
      <c r="A7947" s="269">
        <v>1789</v>
      </c>
      <c r="B7947" s="270" t="s">
        <v>28556</v>
      </c>
      <c r="C7947" s="271" t="s">
        <v>12490</v>
      </c>
      <c r="D7947" s="272" t="s">
        <v>11068</v>
      </c>
      <c r="F7947" s="266"/>
      <c r="G7947" s="273">
        <v>1789</v>
      </c>
      <c r="H7947" s="270" t="s">
        <v>28556</v>
      </c>
      <c r="I7947" s="271" t="s">
        <v>12490</v>
      </c>
      <c r="J7947" s="272" t="s">
        <v>11068</v>
      </c>
      <c r="K7947" s="272" t="s">
        <v>11068</v>
      </c>
    </row>
    <row r="7948" spans="1:11" ht="12.75" x14ac:dyDescent="0.2">
      <c r="A7948" s="269">
        <v>1788</v>
      </c>
      <c r="B7948" s="270" t="s">
        <v>28557</v>
      </c>
      <c r="C7948" s="271" t="s">
        <v>12490</v>
      </c>
      <c r="D7948" s="272" t="s">
        <v>14892</v>
      </c>
      <c r="F7948" s="266"/>
      <c r="G7948" s="273">
        <v>1788</v>
      </c>
      <c r="H7948" s="270" t="s">
        <v>28557</v>
      </c>
      <c r="I7948" s="271" t="s">
        <v>12490</v>
      </c>
      <c r="J7948" s="272" t="s">
        <v>14892</v>
      </c>
      <c r="K7948" s="272" t="s">
        <v>14892</v>
      </c>
    </row>
    <row r="7949" spans="1:11" ht="12.75" x14ac:dyDescent="0.2">
      <c r="A7949" s="269">
        <v>1786</v>
      </c>
      <c r="B7949" s="270" t="s">
        <v>28558</v>
      </c>
      <c r="C7949" s="271" t="s">
        <v>12490</v>
      </c>
      <c r="D7949" s="272" t="s">
        <v>5522</v>
      </c>
      <c r="F7949" s="266"/>
      <c r="G7949" s="273">
        <v>1786</v>
      </c>
      <c r="H7949" s="270" t="s">
        <v>28558</v>
      </c>
      <c r="I7949" s="271" t="s">
        <v>12490</v>
      </c>
      <c r="J7949" s="272" t="s">
        <v>5522</v>
      </c>
      <c r="K7949" s="272" t="s">
        <v>5522</v>
      </c>
    </row>
    <row r="7950" spans="1:11" ht="12.75" x14ac:dyDescent="0.2">
      <c r="A7950" s="269">
        <v>1787</v>
      </c>
      <c r="B7950" s="270" t="s">
        <v>28559</v>
      </c>
      <c r="C7950" s="271" t="s">
        <v>12490</v>
      </c>
      <c r="D7950" s="272" t="s">
        <v>11005</v>
      </c>
      <c r="F7950" s="266"/>
      <c r="G7950" s="273">
        <v>1787</v>
      </c>
      <c r="H7950" s="270" t="s">
        <v>28559</v>
      </c>
      <c r="I7950" s="271" t="s">
        <v>12490</v>
      </c>
      <c r="J7950" s="272" t="s">
        <v>11005</v>
      </c>
      <c r="K7950" s="272" t="s">
        <v>11005</v>
      </c>
    </row>
    <row r="7951" spans="1:11" ht="12.75" x14ac:dyDescent="0.2">
      <c r="A7951" s="269">
        <v>1791</v>
      </c>
      <c r="B7951" s="270" t="s">
        <v>28560</v>
      </c>
      <c r="C7951" s="271" t="s">
        <v>12490</v>
      </c>
      <c r="D7951" s="272" t="s">
        <v>14893</v>
      </c>
      <c r="F7951" s="266"/>
      <c r="G7951" s="273">
        <v>1791</v>
      </c>
      <c r="H7951" s="270" t="s">
        <v>28560</v>
      </c>
      <c r="I7951" s="271" t="s">
        <v>12490</v>
      </c>
      <c r="J7951" s="272" t="s">
        <v>14893</v>
      </c>
      <c r="K7951" s="272" t="s">
        <v>14893</v>
      </c>
    </row>
    <row r="7952" spans="1:11" ht="12.75" x14ac:dyDescent="0.2">
      <c r="A7952" s="269">
        <v>1790</v>
      </c>
      <c r="B7952" s="270" t="s">
        <v>28561</v>
      </c>
      <c r="C7952" s="271" t="s">
        <v>12490</v>
      </c>
      <c r="D7952" s="272" t="s">
        <v>14894</v>
      </c>
      <c r="F7952" s="266"/>
      <c r="G7952" s="273">
        <v>1790</v>
      </c>
      <c r="H7952" s="270" t="s">
        <v>28561</v>
      </c>
      <c r="I7952" s="271" t="s">
        <v>12490</v>
      </c>
      <c r="J7952" s="272" t="s">
        <v>14894</v>
      </c>
      <c r="K7952" s="272" t="s">
        <v>14894</v>
      </c>
    </row>
    <row r="7953" spans="1:11" ht="12.75" x14ac:dyDescent="0.2">
      <c r="A7953" s="269">
        <v>1813</v>
      </c>
      <c r="B7953" s="270" t="s">
        <v>28562</v>
      </c>
      <c r="C7953" s="271" t="s">
        <v>12490</v>
      </c>
      <c r="D7953" s="272" t="s">
        <v>4525</v>
      </c>
      <c r="F7953" s="266"/>
      <c r="G7953" s="273">
        <v>1813</v>
      </c>
      <c r="H7953" s="270" t="s">
        <v>28562</v>
      </c>
      <c r="I7953" s="271" t="s">
        <v>12490</v>
      </c>
      <c r="J7953" s="272" t="s">
        <v>4525</v>
      </c>
      <c r="K7953" s="272" t="s">
        <v>4525</v>
      </c>
    </row>
    <row r="7954" spans="1:11" ht="12.75" x14ac:dyDescent="0.2">
      <c r="A7954" s="269">
        <v>1792</v>
      </c>
      <c r="B7954" s="270" t="s">
        <v>28563</v>
      </c>
      <c r="C7954" s="271" t="s">
        <v>12490</v>
      </c>
      <c r="D7954" s="272" t="s">
        <v>11103</v>
      </c>
      <c r="F7954" s="266"/>
      <c r="G7954" s="273">
        <v>1792</v>
      </c>
      <c r="H7954" s="270" t="s">
        <v>28563</v>
      </c>
      <c r="I7954" s="271" t="s">
        <v>12490</v>
      </c>
      <c r="J7954" s="272" t="s">
        <v>11103</v>
      </c>
      <c r="K7954" s="272" t="s">
        <v>11103</v>
      </c>
    </row>
    <row r="7955" spans="1:11" ht="12.75" x14ac:dyDescent="0.2">
      <c r="A7955" s="269">
        <v>1793</v>
      </c>
      <c r="B7955" s="270" t="s">
        <v>28564</v>
      </c>
      <c r="C7955" s="271" t="s">
        <v>12490</v>
      </c>
      <c r="D7955" s="272" t="s">
        <v>14895</v>
      </c>
      <c r="F7955" s="266"/>
      <c r="G7955" s="273">
        <v>1793</v>
      </c>
      <c r="H7955" s="270" t="s">
        <v>28564</v>
      </c>
      <c r="I7955" s="271" t="s">
        <v>12490</v>
      </c>
      <c r="J7955" s="272" t="s">
        <v>14895</v>
      </c>
      <c r="K7955" s="272" t="s">
        <v>14895</v>
      </c>
    </row>
    <row r="7956" spans="1:11" ht="12.75" x14ac:dyDescent="0.2">
      <c r="A7956" s="269">
        <v>1809</v>
      </c>
      <c r="B7956" s="270" t="s">
        <v>28565</v>
      </c>
      <c r="C7956" s="271" t="s">
        <v>12490</v>
      </c>
      <c r="D7956" s="272" t="s">
        <v>14896</v>
      </c>
      <c r="F7956" s="266"/>
      <c r="G7956" s="273">
        <v>1809</v>
      </c>
      <c r="H7956" s="270" t="s">
        <v>28565</v>
      </c>
      <c r="I7956" s="271" t="s">
        <v>12490</v>
      </c>
      <c r="J7956" s="272" t="s">
        <v>14896</v>
      </c>
      <c r="K7956" s="272" t="s">
        <v>14896</v>
      </c>
    </row>
    <row r="7957" spans="1:11" ht="12.75" x14ac:dyDescent="0.2">
      <c r="A7957" s="269">
        <v>1814</v>
      </c>
      <c r="B7957" s="270" t="s">
        <v>28566</v>
      </c>
      <c r="C7957" s="271" t="s">
        <v>12490</v>
      </c>
      <c r="D7957" s="272" t="s">
        <v>14897</v>
      </c>
      <c r="F7957" s="266"/>
      <c r="G7957" s="273">
        <v>1814</v>
      </c>
      <c r="H7957" s="270" t="s">
        <v>28566</v>
      </c>
      <c r="I7957" s="271" t="s">
        <v>12490</v>
      </c>
      <c r="J7957" s="272" t="s">
        <v>14897</v>
      </c>
      <c r="K7957" s="272" t="s">
        <v>14897</v>
      </c>
    </row>
    <row r="7958" spans="1:11" ht="12.75" x14ac:dyDescent="0.2">
      <c r="A7958" s="269">
        <v>1803</v>
      </c>
      <c r="B7958" s="270" t="s">
        <v>28567</v>
      </c>
      <c r="C7958" s="271" t="s">
        <v>12490</v>
      </c>
      <c r="D7958" s="272" t="s">
        <v>13300</v>
      </c>
      <c r="F7958" s="266"/>
      <c r="G7958" s="273">
        <v>1803</v>
      </c>
      <c r="H7958" s="270" t="s">
        <v>28567</v>
      </c>
      <c r="I7958" s="271" t="s">
        <v>12490</v>
      </c>
      <c r="J7958" s="272" t="s">
        <v>13300</v>
      </c>
      <c r="K7958" s="272" t="s">
        <v>13300</v>
      </c>
    </row>
    <row r="7959" spans="1:11" ht="12.75" x14ac:dyDescent="0.2">
      <c r="A7959" s="269">
        <v>1805</v>
      </c>
      <c r="B7959" s="270" t="s">
        <v>28568</v>
      </c>
      <c r="C7959" s="271" t="s">
        <v>12490</v>
      </c>
      <c r="D7959" s="272" t="s">
        <v>14898</v>
      </c>
      <c r="F7959" s="266"/>
      <c r="G7959" s="273">
        <v>1805</v>
      </c>
      <c r="H7959" s="270" t="s">
        <v>28568</v>
      </c>
      <c r="I7959" s="271" t="s">
        <v>12490</v>
      </c>
      <c r="J7959" s="272" t="s">
        <v>14898</v>
      </c>
      <c r="K7959" s="272" t="s">
        <v>14898</v>
      </c>
    </row>
    <row r="7960" spans="1:11" ht="12.75" x14ac:dyDescent="0.2">
      <c r="A7960" s="269">
        <v>1821</v>
      </c>
      <c r="B7960" s="270" t="s">
        <v>28569</v>
      </c>
      <c r="C7960" s="271" t="s">
        <v>12490</v>
      </c>
      <c r="D7960" s="272" t="s">
        <v>12961</v>
      </c>
      <c r="F7960" s="266"/>
      <c r="G7960" s="273">
        <v>1821</v>
      </c>
      <c r="H7960" s="270" t="s">
        <v>28569</v>
      </c>
      <c r="I7960" s="271" t="s">
        <v>12490</v>
      </c>
      <c r="J7960" s="272" t="s">
        <v>12961</v>
      </c>
      <c r="K7960" s="272" t="s">
        <v>12961</v>
      </c>
    </row>
    <row r="7961" spans="1:11" ht="12.75" x14ac:dyDescent="0.2">
      <c r="A7961" s="269">
        <v>1806</v>
      </c>
      <c r="B7961" s="270" t="s">
        <v>28570</v>
      </c>
      <c r="C7961" s="271" t="s">
        <v>12490</v>
      </c>
      <c r="D7961" s="272" t="s">
        <v>13904</v>
      </c>
      <c r="F7961" s="266"/>
      <c r="G7961" s="273">
        <v>1806</v>
      </c>
      <c r="H7961" s="270" t="s">
        <v>28570</v>
      </c>
      <c r="I7961" s="271" t="s">
        <v>12490</v>
      </c>
      <c r="J7961" s="272" t="s">
        <v>13904</v>
      </c>
      <c r="K7961" s="272" t="s">
        <v>13904</v>
      </c>
    </row>
    <row r="7962" spans="1:11" ht="12.75" x14ac:dyDescent="0.2">
      <c r="A7962" s="269">
        <v>1804</v>
      </c>
      <c r="B7962" s="270" t="s">
        <v>28571</v>
      </c>
      <c r="C7962" s="271" t="s">
        <v>12490</v>
      </c>
      <c r="D7962" s="272" t="s">
        <v>5181</v>
      </c>
      <c r="F7962" s="266"/>
      <c r="G7962" s="273">
        <v>1804</v>
      </c>
      <c r="H7962" s="270" t="s">
        <v>28571</v>
      </c>
      <c r="I7962" s="271" t="s">
        <v>12490</v>
      </c>
      <c r="J7962" s="272" t="s">
        <v>5181</v>
      </c>
      <c r="K7962" s="272" t="s">
        <v>5181</v>
      </c>
    </row>
    <row r="7963" spans="1:11" ht="12.75" x14ac:dyDescent="0.2">
      <c r="A7963" s="269">
        <v>1807</v>
      </c>
      <c r="B7963" s="270" t="s">
        <v>28572</v>
      </c>
      <c r="C7963" s="271" t="s">
        <v>12490</v>
      </c>
      <c r="D7963" s="272" t="s">
        <v>14899</v>
      </c>
      <c r="F7963" s="266"/>
      <c r="G7963" s="273">
        <v>1807</v>
      </c>
      <c r="H7963" s="270" t="s">
        <v>28572</v>
      </c>
      <c r="I7963" s="271" t="s">
        <v>12490</v>
      </c>
      <c r="J7963" s="272" t="s">
        <v>14899</v>
      </c>
      <c r="K7963" s="272" t="s">
        <v>14899</v>
      </c>
    </row>
    <row r="7964" spans="1:11" ht="12.75" x14ac:dyDescent="0.2">
      <c r="A7964" s="269">
        <v>1808</v>
      </c>
      <c r="B7964" s="270" t="s">
        <v>28573</v>
      </c>
      <c r="C7964" s="271" t="s">
        <v>12490</v>
      </c>
      <c r="D7964" s="272" t="s">
        <v>14900</v>
      </c>
      <c r="F7964" s="266"/>
      <c r="G7964" s="273">
        <v>1808</v>
      </c>
      <c r="H7964" s="270" t="s">
        <v>28573</v>
      </c>
      <c r="I7964" s="271" t="s">
        <v>12490</v>
      </c>
      <c r="J7964" s="272" t="s">
        <v>14900</v>
      </c>
      <c r="K7964" s="272" t="s">
        <v>14900</v>
      </c>
    </row>
    <row r="7965" spans="1:11" ht="12.75" x14ac:dyDescent="0.2">
      <c r="A7965" s="269">
        <v>1797</v>
      </c>
      <c r="B7965" s="270" t="s">
        <v>28574</v>
      </c>
      <c r="C7965" s="271" t="s">
        <v>12490</v>
      </c>
      <c r="D7965" s="272" t="s">
        <v>14901</v>
      </c>
      <c r="F7965" s="266"/>
      <c r="G7965" s="273">
        <v>1797</v>
      </c>
      <c r="H7965" s="270" t="s">
        <v>28574</v>
      </c>
      <c r="I7965" s="271" t="s">
        <v>12490</v>
      </c>
      <c r="J7965" s="272" t="s">
        <v>14901</v>
      </c>
      <c r="K7965" s="272" t="s">
        <v>14901</v>
      </c>
    </row>
    <row r="7966" spans="1:11" ht="12.75" x14ac:dyDescent="0.2">
      <c r="A7966" s="269">
        <v>1796</v>
      </c>
      <c r="B7966" s="270" t="s">
        <v>28575</v>
      </c>
      <c r="C7966" s="271" t="s">
        <v>12490</v>
      </c>
      <c r="D7966" s="272" t="s">
        <v>13751</v>
      </c>
      <c r="F7966" s="266"/>
      <c r="G7966" s="273">
        <v>1796</v>
      </c>
      <c r="H7966" s="270" t="s">
        <v>28575</v>
      </c>
      <c r="I7966" s="271" t="s">
        <v>12490</v>
      </c>
      <c r="J7966" s="272" t="s">
        <v>13751</v>
      </c>
      <c r="K7966" s="272" t="s">
        <v>13751</v>
      </c>
    </row>
    <row r="7967" spans="1:11" ht="12.75" x14ac:dyDescent="0.2">
      <c r="A7967" s="269">
        <v>1794</v>
      </c>
      <c r="B7967" s="270" t="s">
        <v>28576</v>
      </c>
      <c r="C7967" s="271" t="s">
        <v>12490</v>
      </c>
      <c r="D7967" s="272" t="s">
        <v>13851</v>
      </c>
      <c r="F7967" s="266"/>
      <c r="G7967" s="273">
        <v>1794</v>
      </c>
      <c r="H7967" s="270" t="s">
        <v>28576</v>
      </c>
      <c r="I7967" s="271" t="s">
        <v>12490</v>
      </c>
      <c r="J7967" s="272" t="s">
        <v>13851</v>
      </c>
      <c r="K7967" s="272" t="s">
        <v>13851</v>
      </c>
    </row>
    <row r="7968" spans="1:11" ht="12.75" x14ac:dyDescent="0.2">
      <c r="A7968" s="269">
        <v>1816</v>
      </c>
      <c r="B7968" s="270" t="s">
        <v>28577</v>
      </c>
      <c r="C7968" s="271" t="s">
        <v>12490</v>
      </c>
      <c r="D7968" s="272" t="s">
        <v>14318</v>
      </c>
      <c r="F7968" s="266"/>
      <c r="G7968" s="273">
        <v>1816</v>
      </c>
      <c r="H7968" s="270" t="s">
        <v>28577</v>
      </c>
      <c r="I7968" s="271" t="s">
        <v>12490</v>
      </c>
      <c r="J7968" s="272" t="s">
        <v>14318</v>
      </c>
      <c r="K7968" s="272" t="s">
        <v>14318</v>
      </c>
    </row>
    <row r="7969" spans="1:11" ht="12.75" x14ac:dyDescent="0.2">
      <c r="A7969" s="269">
        <v>1815</v>
      </c>
      <c r="B7969" s="270" t="s">
        <v>28578</v>
      </c>
      <c r="C7969" s="271" t="s">
        <v>12490</v>
      </c>
      <c r="D7969" s="272" t="s">
        <v>9900</v>
      </c>
      <c r="F7969" s="266"/>
      <c r="G7969" s="273">
        <v>1815</v>
      </c>
      <c r="H7969" s="270" t="s">
        <v>28578</v>
      </c>
      <c r="I7969" s="271" t="s">
        <v>12490</v>
      </c>
      <c r="J7969" s="272" t="s">
        <v>9900</v>
      </c>
      <c r="K7969" s="272" t="s">
        <v>9900</v>
      </c>
    </row>
    <row r="7970" spans="1:11" ht="12.75" x14ac:dyDescent="0.2">
      <c r="A7970" s="269">
        <v>1798</v>
      </c>
      <c r="B7970" s="270" t="s">
        <v>28579</v>
      </c>
      <c r="C7970" s="271" t="s">
        <v>12490</v>
      </c>
      <c r="D7970" s="272" t="s">
        <v>14902</v>
      </c>
      <c r="F7970" s="266"/>
      <c r="G7970" s="273">
        <v>1798</v>
      </c>
      <c r="H7970" s="270" t="s">
        <v>28579</v>
      </c>
      <c r="I7970" s="271" t="s">
        <v>12490</v>
      </c>
      <c r="J7970" s="272" t="s">
        <v>14902</v>
      </c>
      <c r="K7970" s="272" t="s">
        <v>14902</v>
      </c>
    </row>
    <row r="7971" spans="1:11" ht="12.75" x14ac:dyDescent="0.2">
      <c r="A7971" s="269">
        <v>1795</v>
      </c>
      <c r="B7971" s="270" t="s">
        <v>28580</v>
      </c>
      <c r="C7971" s="271" t="s">
        <v>12490</v>
      </c>
      <c r="D7971" s="272" t="s">
        <v>14903</v>
      </c>
      <c r="F7971" s="266"/>
      <c r="G7971" s="273">
        <v>1795</v>
      </c>
      <c r="H7971" s="270" t="s">
        <v>28580</v>
      </c>
      <c r="I7971" s="271" t="s">
        <v>12490</v>
      </c>
      <c r="J7971" s="272" t="s">
        <v>14903</v>
      </c>
      <c r="K7971" s="272" t="s">
        <v>14903</v>
      </c>
    </row>
    <row r="7972" spans="1:11" ht="12.75" x14ac:dyDescent="0.2">
      <c r="A7972" s="269">
        <v>1799</v>
      </c>
      <c r="B7972" s="270" t="s">
        <v>28581</v>
      </c>
      <c r="C7972" s="271" t="s">
        <v>12490</v>
      </c>
      <c r="D7972" s="272" t="s">
        <v>14904</v>
      </c>
      <c r="F7972" s="266"/>
      <c r="G7972" s="273">
        <v>1799</v>
      </c>
      <c r="H7972" s="270" t="s">
        <v>28581</v>
      </c>
      <c r="I7972" s="271" t="s">
        <v>12490</v>
      </c>
      <c r="J7972" s="272" t="s">
        <v>14904</v>
      </c>
      <c r="K7972" s="272" t="s">
        <v>14904</v>
      </c>
    </row>
    <row r="7973" spans="1:11" ht="12.75" x14ac:dyDescent="0.2">
      <c r="A7973" s="269">
        <v>1800</v>
      </c>
      <c r="B7973" s="270" t="s">
        <v>28582</v>
      </c>
      <c r="C7973" s="271" t="s">
        <v>12490</v>
      </c>
      <c r="D7973" s="272" t="s">
        <v>14905</v>
      </c>
      <c r="F7973" s="266"/>
      <c r="G7973" s="273">
        <v>1800</v>
      </c>
      <c r="H7973" s="270" t="s">
        <v>28582</v>
      </c>
      <c r="I7973" s="271" t="s">
        <v>12490</v>
      </c>
      <c r="J7973" s="272" t="s">
        <v>14905</v>
      </c>
      <c r="K7973" s="272" t="s">
        <v>14905</v>
      </c>
    </row>
    <row r="7974" spans="1:11" ht="12.75" x14ac:dyDescent="0.2">
      <c r="A7974" s="269">
        <v>1802</v>
      </c>
      <c r="B7974" s="270" t="s">
        <v>28583</v>
      </c>
      <c r="C7974" s="271" t="s">
        <v>12490</v>
      </c>
      <c r="D7974" s="272" t="s">
        <v>14906</v>
      </c>
      <c r="F7974" s="266"/>
      <c r="G7974" s="273">
        <v>1802</v>
      </c>
      <c r="H7974" s="270" t="s">
        <v>28583</v>
      </c>
      <c r="I7974" s="271" t="s">
        <v>12490</v>
      </c>
      <c r="J7974" s="272" t="s">
        <v>14906</v>
      </c>
      <c r="K7974" s="272" t="s">
        <v>14906</v>
      </c>
    </row>
    <row r="7975" spans="1:11" ht="12.75" x14ac:dyDescent="0.2">
      <c r="A7975" s="269">
        <v>40378</v>
      </c>
      <c r="B7975" s="270" t="s">
        <v>28584</v>
      </c>
      <c r="C7975" s="271" t="s">
        <v>12490</v>
      </c>
      <c r="D7975" s="272" t="s">
        <v>5258</v>
      </c>
      <c r="F7975" s="266"/>
      <c r="G7975" s="273">
        <v>40378</v>
      </c>
      <c r="H7975" s="270" t="s">
        <v>28584</v>
      </c>
      <c r="I7975" s="271" t="s">
        <v>12490</v>
      </c>
      <c r="J7975" s="272" t="s">
        <v>5258</v>
      </c>
      <c r="K7975" s="272" t="s">
        <v>5258</v>
      </c>
    </row>
    <row r="7976" spans="1:11" ht="12.75" x14ac:dyDescent="0.2">
      <c r="A7976" s="269">
        <v>40380</v>
      </c>
      <c r="B7976" s="270" t="s">
        <v>28585</v>
      </c>
      <c r="C7976" s="271" t="s">
        <v>12490</v>
      </c>
      <c r="D7976" s="272" t="s">
        <v>22272</v>
      </c>
      <c r="F7976" s="266"/>
      <c r="G7976" s="273">
        <v>40380</v>
      </c>
      <c r="H7976" s="270" t="s">
        <v>28585</v>
      </c>
      <c r="I7976" s="271" t="s">
        <v>12490</v>
      </c>
      <c r="J7976" s="272" t="s">
        <v>22272</v>
      </c>
      <c r="K7976" s="272" t="s">
        <v>22272</v>
      </c>
    </row>
    <row r="7977" spans="1:11" ht="12.75" x14ac:dyDescent="0.2">
      <c r="A7977" s="269">
        <v>40382</v>
      </c>
      <c r="B7977" s="270" t="s">
        <v>28586</v>
      </c>
      <c r="C7977" s="271" t="s">
        <v>12490</v>
      </c>
      <c r="D7977" s="272" t="s">
        <v>28534</v>
      </c>
      <c r="F7977" s="266"/>
      <c r="G7977" s="273">
        <v>40382</v>
      </c>
      <c r="H7977" s="270" t="s">
        <v>28586</v>
      </c>
      <c r="I7977" s="271" t="s">
        <v>12490</v>
      </c>
      <c r="J7977" s="272" t="s">
        <v>28534</v>
      </c>
      <c r="K7977" s="272" t="s">
        <v>28534</v>
      </c>
    </row>
    <row r="7978" spans="1:11" ht="12.75" x14ac:dyDescent="0.2">
      <c r="A7978" s="269">
        <v>40383</v>
      </c>
      <c r="B7978" s="270" t="s">
        <v>28587</v>
      </c>
      <c r="C7978" s="271" t="s">
        <v>12490</v>
      </c>
      <c r="D7978" s="272" t="s">
        <v>14668</v>
      </c>
      <c r="F7978" s="266"/>
      <c r="G7978" s="273">
        <v>40383</v>
      </c>
      <c r="H7978" s="270" t="s">
        <v>28587</v>
      </c>
      <c r="I7978" s="271" t="s">
        <v>12490</v>
      </c>
      <c r="J7978" s="272" t="s">
        <v>14668</v>
      </c>
      <c r="K7978" s="272" t="s">
        <v>14668</v>
      </c>
    </row>
    <row r="7979" spans="1:11" ht="12.75" x14ac:dyDescent="0.2">
      <c r="A7979" s="269">
        <v>40385</v>
      </c>
      <c r="B7979" s="270" t="s">
        <v>28588</v>
      </c>
      <c r="C7979" s="271" t="s">
        <v>12490</v>
      </c>
      <c r="D7979" s="272" t="s">
        <v>14147</v>
      </c>
      <c r="F7979" s="266"/>
      <c r="G7979" s="273">
        <v>40385</v>
      </c>
      <c r="H7979" s="270" t="s">
        <v>28588</v>
      </c>
      <c r="I7979" s="271" t="s">
        <v>12490</v>
      </c>
      <c r="J7979" s="272" t="s">
        <v>14147</v>
      </c>
      <c r="K7979" s="272" t="s">
        <v>14147</v>
      </c>
    </row>
    <row r="7980" spans="1:11" ht="12.75" x14ac:dyDescent="0.2">
      <c r="A7980" s="269">
        <v>40387</v>
      </c>
      <c r="B7980" s="270" t="s">
        <v>28589</v>
      </c>
      <c r="C7980" s="271" t="s">
        <v>12490</v>
      </c>
      <c r="D7980" s="272" t="s">
        <v>15192</v>
      </c>
      <c r="F7980" s="266"/>
      <c r="G7980" s="273">
        <v>40387</v>
      </c>
      <c r="H7980" s="270" t="s">
        <v>28589</v>
      </c>
      <c r="I7980" s="271" t="s">
        <v>12490</v>
      </c>
      <c r="J7980" s="272" t="s">
        <v>15192</v>
      </c>
      <c r="K7980" s="272" t="s">
        <v>15192</v>
      </c>
    </row>
    <row r="7981" spans="1:11" ht="12.75" x14ac:dyDescent="0.2">
      <c r="A7981" s="269">
        <v>40422</v>
      </c>
      <c r="B7981" s="270" t="s">
        <v>28590</v>
      </c>
      <c r="C7981" s="271" t="s">
        <v>12490</v>
      </c>
      <c r="D7981" s="272" t="s">
        <v>28591</v>
      </c>
      <c r="F7981" s="266"/>
      <c r="G7981" s="273">
        <v>40422</v>
      </c>
      <c r="H7981" s="270" t="s">
        <v>28590</v>
      </c>
      <c r="I7981" s="271" t="s">
        <v>12490</v>
      </c>
      <c r="J7981" s="272" t="s">
        <v>28591</v>
      </c>
      <c r="K7981" s="272" t="s">
        <v>28591</v>
      </c>
    </row>
    <row r="7982" spans="1:11" ht="12.75" x14ac:dyDescent="0.2">
      <c r="A7982" s="269">
        <v>40390</v>
      </c>
      <c r="B7982" s="270" t="s">
        <v>28592</v>
      </c>
      <c r="C7982" s="271" t="s">
        <v>12490</v>
      </c>
      <c r="D7982" s="272" t="s">
        <v>28593</v>
      </c>
      <c r="F7982" s="266"/>
      <c r="G7982" s="273">
        <v>40390</v>
      </c>
      <c r="H7982" s="270" t="s">
        <v>28592</v>
      </c>
      <c r="I7982" s="271" t="s">
        <v>12490</v>
      </c>
      <c r="J7982" s="272" t="s">
        <v>28593</v>
      </c>
      <c r="K7982" s="272" t="s">
        <v>28593</v>
      </c>
    </row>
    <row r="7983" spans="1:11" ht="12.75" x14ac:dyDescent="0.2">
      <c r="A7983" s="269">
        <v>40413</v>
      </c>
      <c r="B7983" s="270" t="s">
        <v>28594</v>
      </c>
      <c r="C7983" s="271" t="s">
        <v>12490</v>
      </c>
      <c r="D7983" s="272" t="s">
        <v>14471</v>
      </c>
      <c r="F7983" s="266"/>
      <c r="G7983" s="273">
        <v>40413</v>
      </c>
      <c r="H7983" s="270" t="s">
        <v>28594</v>
      </c>
      <c r="I7983" s="271" t="s">
        <v>12490</v>
      </c>
      <c r="J7983" s="272" t="s">
        <v>14471</v>
      </c>
      <c r="K7983" s="272" t="s">
        <v>14471</v>
      </c>
    </row>
    <row r="7984" spans="1:11" ht="12.75" x14ac:dyDescent="0.2">
      <c r="A7984" s="269">
        <v>40415</v>
      </c>
      <c r="B7984" s="270" t="s">
        <v>28595</v>
      </c>
      <c r="C7984" s="271" t="s">
        <v>12490</v>
      </c>
      <c r="D7984" s="272" t="s">
        <v>15198</v>
      </c>
      <c r="F7984" s="266"/>
      <c r="G7984" s="273">
        <v>40415</v>
      </c>
      <c r="H7984" s="270" t="s">
        <v>28595</v>
      </c>
      <c r="I7984" s="271" t="s">
        <v>12490</v>
      </c>
      <c r="J7984" s="272" t="s">
        <v>15198</v>
      </c>
      <c r="K7984" s="272" t="s">
        <v>15198</v>
      </c>
    </row>
    <row r="7985" spans="1:11" ht="12.75" x14ac:dyDescent="0.2">
      <c r="A7985" s="269">
        <v>40417</v>
      </c>
      <c r="B7985" s="270" t="s">
        <v>28596</v>
      </c>
      <c r="C7985" s="271" t="s">
        <v>12490</v>
      </c>
      <c r="D7985" s="272" t="s">
        <v>11182</v>
      </c>
      <c r="F7985" s="266"/>
      <c r="G7985" s="273">
        <v>40417</v>
      </c>
      <c r="H7985" s="270" t="s">
        <v>28596</v>
      </c>
      <c r="I7985" s="271" t="s">
        <v>12490</v>
      </c>
      <c r="J7985" s="272" t="s">
        <v>11182</v>
      </c>
      <c r="K7985" s="272" t="s">
        <v>11182</v>
      </c>
    </row>
    <row r="7986" spans="1:11" ht="12.75" x14ac:dyDescent="0.2">
      <c r="A7986" s="269">
        <v>39271</v>
      </c>
      <c r="B7986" s="270" t="s">
        <v>28597</v>
      </c>
      <c r="C7986" s="271" t="s">
        <v>12490</v>
      </c>
      <c r="D7986" s="272" t="s">
        <v>5742</v>
      </c>
      <c r="F7986" s="266"/>
      <c r="G7986" s="273">
        <v>39271</v>
      </c>
      <c r="H7986" s="270" t="s">
        <v>28597</v>
      </c>
      <c r="I7986" s="271" t="s">
        <v>12490</v>
      </c>
      <c r="J7986" s="272" t="s">
        <v>5742</v>
      </c>
      <c r="K7986" s="272" t="s">
        <v>5742</v>
      </c>
    </row>
    <row r="7987" spans="1:11" ht="12.75" x14ac:dyDescent="0.2">
      <c r="A7987" s="269">
        <v>39273</v>
      </c>
      <c r="B7987" s="270" t="s">
        <v>28598</v>
      </c>
      <c r="C7987" s="271" t="s">
        <v>12490</v>
      </c>
      <c r="D7987" s="272" t="s">
        <v>10116</v>
      </c>
      <c r="F7987" s="266"/>
      <c r="G7987" s="273">
        <v>39273</v>
      </c>
      <c r="H7987" s="270" t="s">
        <v>28598</v>
      </c>
      <c r="I7987" s="271" t="s">
        <v>12490</v>
      </c>
      <c r="J7987" s="272" t="s">
        <v>10116</v>
      </c>
      <c r="K7987" s="272" t="s">
        <v>10116</v>
      </c>
    </row>
    <row r="7988" spans="1:11" ht="12.75" x14ac:dyDescent="0.2">
      <c r="A7988" s="269">
        <v>39272</v>
      </c>
      <c r="B7988" s="270" t="s">
        <v>28599</v>
      </c>
      <c r="C7988" s="271" t="s">
        <v>12490</v>
      </c>
      <c r="D7988" s="272" t="s">
        <v>5343</v>
      </c>
      <c r="F7988" s="266"/>
      <c r="G7988" s="273">
        <v>39272</v>
      </c>
      <c r="H7988" s="270" t="s">
        <v>28599</v>
      </c>
      <c r="I7988" s="271" t="s">
        <v>12490</v>
      </c>
      <c r="J7988" s="272" t="s">
        <v>5343</v>
      </c>
      <c r="K7988" s="272" t="s">
        <v>5343</v>
      </c>
    </row>
    <row r="7989" spans="1:11" ht="12.75" x14ac:dyDescent="0.2">
      <c r="A7989" s="269">
        <v>1875</v>
      </c>
      <c r="B7989" s="270" t="s">
        <v>28600</v>
      </c>
      <c r="C7989" s="271" t="s">
        <v>12490</v>
      </c>
      <c r="D7989" s="272" t="s">
        <v>12926</v>
      </c>
      <c r="F7989" s="266"/>
      <c r="G7989" s="273">
        <v>1875</v>
      </c>
      <c r="H7989" s="270" t="s">
        <v>28600</v>
      </c>
      <c r="I7989" s="271" t="s">
        <v>12490</v>
      </c>
      <c r="J7989" s="272" t="s">
        <v>12926</v>
      </c>
      <c r="K7989" s="272" t="s">
        <v>12926</v>
      </c>
    </row>
    <row r="7990" spans="1:11" ht="12.75" x14ac:dyDescent="0.2">
      <c r="A7990" s="269">
        <v>1874</v>
      </c>
      <c r="B7990" s="270" t="s">
        <v>28601</v>
      </c>
      <c r="C7990" s="271" t="s">
        <v>12490</v>
      </c>
      <c r="D7990" s="272" t="s">
        <v>12999</v>
      </c>
      <c r="F7990" s="266"/>
      <c r="G7990" s="273">
        <v>1874</v>
      </c>
      <c r="H7990" s="270" t="s">
        <v>28601</v>
      </c>
      <c r="I7990" s="271" t="s">
        <v>12490</v>
      </c>
      <c r="J7990" s="272" t="s">
        <v>12999</v>
      </c>
      <c r="K7990" s="272" t="s">
        <v>12999</v>
      </c>
    </row>
    <row r="7991" spans="1:11" ht="12.75" x14ac:dyDescent="0.2">
      <c r="A7991" s="269">
        <v>1870</v>
      </c>
      <c r="B7991" s="270" t="s">
        <v>28602</v>
      </c>
      <c r="C7991" s="271" t="s">
        <v>12490</v>
      </c>
      <c r="D7991" s="272" t="s">
        <v>5307</v>
      </c>
      <c r="F7991" s="266"/>
      <c r="G7991" s="273">
        <v>1870</v>
      </c>
      <c r="H7991" s="270" t="s">
        <v>28602</v>
      </c>
      <c r="I7991" s="271" t="s">
        <v>12490</v>
      </c>
      <c r="J7991" s="272" t="s">
        <v>5307</v>
      </c>
      <c r="K7991" s="272" t="s">
        <v>5307</v>
      </c>
    </row>
    <row r="7992" spans="1:11" ht="12.75" x14ac:dyDescent="0.2">
      <c r="A7992" s="269">
        <v>1884</v>
      </c>
      <c r="B7992" s="270" t="s">
        <v>28603</v>
      </c>
      <c r="C7992" s="271" t="s">
        <v>12490</v>
      </c>
      <c r="D7992" s="272" t="s">
        <v>5647</v>
      </c>
      <c r="F7992" s="266"/>
      <c r="G7992" s="273">
        <v>1884</v>
      </c>
      <c r="H7992" s="270" t="s">
        <v>28603</v>
      </c>
      <c r="I7992" s="271" t="s">
        <v>12490</v>
      </c>
      <c r="J7992" s="272" t="s">
        <v>5647</v>
      </c>
      <c r="K7992" s="272" t="s">
        <v>5647</v>
      </c>
    </row>
    <row r="7993" spans="1:11" ht="12.75" x14ac:dyDescent="0.2">
      <c r="A7993" s="269">
        <v>1887</v>
      </c>
      <c r="B7993" s="270" t="s">
        <v>28604</v>
      </c>
      <c r="C7993" s="271" t="s">
        <v>12490</v>
      </c>
      <c r="D7993" s="272" t="s">
        <v>4757</v>
      </c>
      <c r="F7993" s="266"/>
      <c r="G7993" s="273">
        <v>1887</v>
      </c>
      <c r="H7993" s="270" t="s">
        <v>28604</v>
      </c>
      <c r="I7993" s="271" t="s">
        <v>12490</v>
      </c>
      <c r="J7993" s="272" t="s">
        <v>4757</v>
      </c>
      <c r="K7993" s="272" t="s">
        <v>4757</v>
      </c>
    </row>
    <row r="7994" spans="1:11" ht="12.75" x14ac:dyDescent="0.2">
      <c r="A7994" s="269">
        <v>1876</v>
      </c>
      <c r="B7994" s="270" t="s">
        <v>28605</v>
      </c>
      <c r="C7994" s="271" t="s">
        <v>12490</v>
      </c>
      <c r="D7994" s="272" t="s">
        <v>5400</v>
      </c>
      <c r="F7994" s="266"/>
      <c r="G7994" s="273">
        <v>1876</v>
      </c>
      <c r="H7994" s="270" t="s">
        <v>28605</v>
      </c>
      <c r="I7994" s="271" t="s">
        <v>12490</v>
      </c>
      <c r="J7994" s="272" t="s">
        <v>5400</v>
      </c>
      <c r="K7994" s="272" t="s">
        <v>5400</v>
      </c>
    </row>
    <row r="7995" spans="1:11" ht="12.75" x14ac:dyDescent="0.2">
      <c r="A7995" s="269">
        <v>1879</v>
      </c>
      <c r="B7995" s="270" t="s">
        <v>28606</v>
      </c>
      <c r="C7995" s="271" t="s">
        <v>12490</v>
      </c>
      <c r="D7995" s="272" t="s">
        <v>11539</v>
      </c>
      <c r="F7995" s="266"/>
      <c r="G7995" s="273">
        <v>1879</v>
      </c>
      <c r="H7995" s="270" t="s">
        <v>28606</v>
      </c>
      <c r="I7995" s="271" t="s">
        <v>12490</v>
      </c>
      <c r="J7995" s="272" t="s">
        <v>11539</v>
      </c>
      <c r="K7995" s="272" t="s">
        <v>11539</v>
      </c>
    </row>
    <row r="7996" spans="1:11" ht="12.75" x14ac:dyDescent="0.2">
      <c r="A7996" s="269">
        <v>1877</v>
      </c>
      <c r="B7996" s="270" t="s">
        <v>28607</v>
      </c>
      <c r="C7996" s="271" t="s">
        <v>12490</v>
      </c>
      <c r="D7996" s="272" t="s">
        <v>5174</v>
      </c>
      <c r="F7996" s="266"/>
      <c r="G7996" s="273">
        <v>1877</v>
      </c>
      <c r="H7996" s="270" t="s">
        <v>28607</v>
      </c>
      <c r="I7996" s="271" t="s">
        <v>12490</v>
      </c>
      <c r="J7996" s="272" t="s">
        <v>5174</v>
      </c>
      <c r="K7996" s="272" t="s">
        <v>5174</v>
      </c>
    </row>
    <row r="7997" spans="1:11" ht="12.75" x14ac:dyDescent="0.2">
      <c r="A7997" s="269">
        <v>1878</v>
      </c>
      <c r="B7997" s="270" t="s">
        <v>28608</v>
      </c>
      <c r="C7997" s="271" t="s">
        <v>12490</v>
      </c>
      <c r="D7997" s="272" t="s">
        <v>9637</v>
      </c>
      <c r="F7997" s="266"/>
      <c r="G7997" s="273">
        <v>1878</v>
      </c>
      <c r="H7997" s="270" t="s">
        <v>28608</v>
      </c>
      <c r="I7997" s="271" t="s">
        <v>12490</v>
      </c>
      <c r="J7997" s="272" t="s">
        <v>9637</v>
      </c>
      <c r="K7997" s="272" t="s">
        <v>9637</v>
      </c>
    </row>
    <row r="7998" spans="1:11" ht="12.75" x14ac:dyDescent="0.2">
      <c r="A7998" s="269">
        <v>2621</v>
      </c>
      <c r="B7998" s="270" t="s">
        <v>28609</v>
      </c>
      <c r="C7998" s="271" t="s">
        <v>12490</v>
      </c>
      <c r="D7998" s="272" t="s">
        <v>28610</v>
      </c>
      <c r="F7998" s="266"/>
      <c r="G7998" s="273">
        <v>2621</v>
      </c>
      <c r="H7998" s="270" t="s">
        <v>28609</v>
      </c>
      <c r="I7998" s="271" t="s">
        <v>12490</v>
      </c>
      <c r="J7998" s="272" t="s">
        <v>28610</v>
      </c>
      <c r="K7998" s="272" t="s">
        <v>28610</v>
      </c>
    </row>
    <row r="7999" spans="1:11" ht="12.75" x14ac:dyDescent="0.2">
      <c r="A7999" s="269">
        <v>2616</v>
      </c>
      <c r="B7999" s="270" t="s">
        <v>28611</v>
      </c>
      <c r="C7999" s="271" t="s">
        <v>12490</v>
      </c>
      <c r="D7999" s="272" t="s">
        <v>10140</v>
      </c>
      <c r="F7999" s="266"/>
      <c r="G7999" s="273">
        <v>2616</v>
      </c>
      <c r="H7999" s="270" t="s">
        <v>28611</v>
      </c>
      <c r="I7999" s="271" t="s">
        <v>12490</v>
      </c>
      <c r="J7999" s="272" t="s">
        <v>10140</v>
      </c>
      <c r="K7999" s="272" t="s">
        <v>10140</v>
      </c>
    </row>
    <row r="8000" spans="1:11" ht="12.75" x14ac:dyDescent="0.2">
      <c r="A8000" s="269">
        <v>2633</v>
      </c>
      <c r="B8000" s="270" t="s">
        <v>28612</v>
      </c>
      <c r="C8000" s="271" t="s">
        <v>12490</v>
      </c>
      <c r="D8000" s="272" t="s">
        <v>9694</v>
      </c>
      <c r="F8000" s="266"/>
      <c r="G8000" s="273">
        <v>2633</v>
      </c>
      <c r="H8000" s="270" t="s">
        <v>28612</v>
      </c>
      <c r="I8000" s="271" t="s">
        <v>12490</v>
      </c>
      <c r="J8000" s="272" t="s">
        <v>9694</v>
      </c>
      <c r="K8000" s="272" t="s">
        <v>9694</v>
      </c>
    </row>
    <row r="8001" spans="1:11" ht="12.75" x14ac:dyDescent="0.2">
      <c r="A8001" s="269">
        <v>2617</v>
      </c>
      <c r="B8001" s="270" t="s">
        <v>28613</v>
      </c>
      <c r="C8001" s="271" t="s">
        <v>12490</v>
      </c>
      <c r="D8001" s="272" t="s">
        <v>11843</v>
      </c>
      <c r="F8001" s="266"/>
      <c r="G8001" s="273">
        <v>2617</v>
      </c>
      <c r="H8001" s="270" t="s">
        <v>28613</v>
      </c>
      <c r="I8001" s="271" t="s">
        <v>12490</v>
      </c>
      <c r="J8001" s="272" t="s">
        <v>11843</v>
      </c>
      <c r="K8001" s="272" t="s">
        <v>11843</v>
      </c>
    </row>
    <row r="8002" spans="1:11" ht="25.5" x14ac:dyDescent="0.2">
      <c r="A8002" s="269">
        <v>2618</v>
      </c>
      <c r="B8002" s="270" t="s">
        <v>28614</v>
      </c>
      <c r="C8002" s="271" t="s">
        <v>12490</v>
      </c>
      <c r="D8002" s="272" t="s">
        <v>13349</v>
      </c>
      <c r="F8002" s="266"/>
      <c r="G8002" s="273">
        <v>2618</v>
      </c>
      <c r="H8002" s="270" t="s">
        <v>28614</v>
      </c>
      <c r="I8002" s="271" t="s">
        <v>12490</v>
      </c>
      <c r="J8002" s="272" t="s">
        <v>13349</v>
      </c>
      <c r="K8002" s="272" t="s">
        <v>13349</v>
      </c>
    </row>
    <row r="8003" spans="1:11" ht="25.5" x14ac:dyDescent="0.2">
      <c r="A8003" s="269">
        <v>2632</v>
      </c>
      <c r="B8003" s="270" t="s">
        <v>28615</v>
      </c>
      <c r="C8003" s="271" t="s">
        <v>12490</v>
      </c>
      <c r="D8003" s="272" t="s">
        <v>28616</v>
      </c>
      <c r="F8003" s="266"/>
      <c r="G8003" s="273">
        <v>2632</v>
      </c>
      <c r="H8003" s="270" t="s">
        <v>28615</v>
      </c>
      <c r="I8003" s="271" t="s">
        <v>12490</v>
      </c>
      <c r="J8003" s="272" t="s">
        <v>28616</v>
      </c>
      <c r="K8003" s="272" t="s">
        <v>28616</v>
      </c>
    </row>
    <row r="8004" spans="1:11" ht="12.75" x14ac:dyDescent="0.2">
      <c r="A8004" s="269">
        <v>2631</v>
      </c>
      <c r="B8004" s="270" t="s">
        <v>28617</v>
      </c>
      <c r="C8004" s="271" t="s">
        <v>12490</v>
      </c>
      <c r="D8004" s="272" t="s">
        <v>13061</v>
      </c>
      <c r="F8004" s="266"/>
      <c r="G8004" s="273">
        <v>2631</v>
      </c>
      <c r="H8004" s="270" t="s">
        <v>28617</v>
      </c>
      <c r="I8004" s="271" t="s">
        <v>12490</v>
      </c>
      <c r="J8004" s="272" t="s">
        <v>13061</v>
      </c>
      <c r="K8004" s="272" t="s">
        <v>13061</v>
      </c>
    </row>
    <row r="8005" spans="1:11" ht="25.5" x14ac:dyDescent="0.2">
      <c r="A8005" s="269">
        <v>2619</v>
      </c>
      <c r="B8005" s="270" t="s">
        <v>28618</v>
      </c>
      <c r="C8005" s="271" t="s">
        <v>12490</v>
      </c>
      <c r="D8005" s="272" t="s">
        <v>14534</v>
      </c>
      <c r="F8005" s="266"/>
      <c r="G8005" s="273">
        <v>2619</v>
      </c>
      <c r="H8005" s="270" t="s">
        <v>28618</v>
      </c>
      <c r="I8005" s="271" t="s">
        <v>12490</v>
      </c>
      <c r="J8005" s="272" t="s">
        <v>14534</v>
      </c>
      <c r="K8005" s="272" t="s">
        <v>14534</v>
      </c>
    </row>
    <row r="8006" spans="1:11" ht="12.75" x14ac:dyDescent="0.2">
      <c r="A8006" s="269">
        <v>2620</v>
      </c>
      <c r="B8006" s="270" t="s">
        <v>28619</v>
      </c>
      <c r="C8006" s="271" t="s">
        <v>12490</v>
      </c>
      <c r="D8006" s="272" t="s">
        <v>14378</v>
      </c>
      <c r="F8006" s="266"/>
      <c r="G8006" s="273">
        <v>2620</v>
      </c>
      <c r="H8006" s="270" t="s">
        <v>28619</v>
      </c>
      <c r="I8006" s="271" t="s">
        <v>12490</v>
      </c>
      <c r="J8006" s="272" t="s">
        <v>14378</v>
      </c>
      <c r="K8006" s="272" t="s">
        <v>14378</v>
      </c>
    </row>
    <row r="8007" spans="1:11" ht="12.75" x14ac:dyDescent="0.2">
      <c r="A8007" s="269">
        <v>25968</v>
      </c>
      <c r="B8007" s="270" t="s">
        <v>28620</v>
      </c>
      <c r="C8007" s="271" t="s">
        <v>12490</v>
      </c>
      <c r="D8007" s="272" t="s">
        <v>16665</v>
      </c>
      <c r="F8007" s="266"/>
      <c r="G8007" s="273">
        <v>25968</v>
      </c>
      <c r="H8007" s="270" t="s">
        <v>28620</v>
      </c>
      <c r="I8007" s="271" t="s">
        <v>12490</v>
      </c>
      <c r="J8007" s="272" t="s">
        <v>16665</v>
      </c>
      <c r="K8007" s="272" t="s">
        <v>16665</v>
      </c>
    </row>
    <row r="8008" spans="1:11" ht="12.75" x14ac:dyDescent="0.2">
      <c r="A8008" s="269">
        <v>38369</v>
      </c>
      <c r="B8008" s="270" t="s">
        <v>28621</v>
      </c>
      <c r="C8008" s="271" t="s">
        <v>12490</v>
      </c>
      <c r="D8008" s="272" t="s">
        <v>12683</v>
      </c>
      <c r="F8008" s="266"/>
      <c r="G8008" s="273">
        <v>38369</v>
      </c>
      <c r="H8008" s="270" t="s">
        <v>28621</v>
      </c>
      <c r="I8008" s="271" t="s">
        <v>12490</v>
      </c>
      <c r="J8008" s="272" t="s">
        <v>12683</v>
      </c>
      <c r="K8008" s="272" t="s">
        <v>12683</v>
      </c>
    </row>
    <row r="8009" spans="1:11" ht="12.75" x14ac:dyDescent="0.2">
      <c r="A8009" s="269">
        <v>38370</v>
      </c>
      <c r="B8009" s="270" t="s">
        <v>28622</v>
      </c>
      <c r="C8009" s="271" t="s">
        <v>12490</v>
      </c>
      <c r="D8009" s="272" t="s">
        <v>12683</v>
      </c>
      <c r="F8009" s="266"/>
      <c r="G8009" s="273">
        <v>38370</v>
      </c>
      <c r="H8009" s="270" t="s">
        <v>28622</v>
      </c>
      <c r="I8009" s="271" t="s">
        <v>12490</v>
      </c>
      <c r="J8009" s="272" t="s">
        <v>12683</v>
      </c>
      <c r="K8009" s="272" t="s">
        <v>12683</v>
      </c>
    </row>
    <row r="8010" spans="1:11" ht="12.75" x14ac:dyDescent="0.2">
      <c r="A8010" s="269">
        <v>38372</v>
      </c>
      <c r="B8010" s="270" t="s">
        <v>28623</v>
      </c>
      <c r="C8010" s="271" t="s">
        <v>12490</v>
      </c>
      <c r="D8010" s="272" t="s">
        <v>13534</v>
      </c>
      <c r="F8010" s="266"/>
      <c r="G8010" s="273">
        <v>38372</v>
      </c>
      <c r="H8010" s="270" t="s">
        <v>28623</v>
      </c>
      <c r="I8010" s="271" t="s">
        <v>12490</v>
      </c>
      <c r="J8010" s="272" t="s">
        <v>13534</v>
      </c>
      <c r="K8010" s="272" t="s">
        <v>13534</v>
      </c>
    </row>
    <row r="8011" spans="1:11" ht="12.75" x14ac:dyDescent="0.2">
      <c r="A8011" s="269">
        <v>2357</v>
      </c>
      <c r="B8011" s="270" t="s">
        <v>28624</v>
      </c>
      <c r="C8011" s="271" t="s">
        <v>12488</v>
      </c>
      <c r="D8011" s="272" t="s">
        <v>4859</v>
      </c>
      <c r="F8011" s="266"/>
      <c r="G8011" s="273">
        <v>2357</v>
      </c>
      <c r="H8011" s="270" t="s">
        <v>28624</v>
      </c>
      <c r="I8011" s="271" t="s">
        <v>12488</v>
      </c>
      <c r="J8011" s="272" t="s">
        <v>4859</v>
      </c>
      <c r="K8011" s="272" t="s">
        <v>13879</v>
      </c>
    </row>
    <row r="8012" spans="1:11" ht="12.75" x14ac:dyDescent="0.2">
      <c r="A8012" s="269">
        <v>40806</v>
      </c>
      <c r="B8012" s="270" t="s">
        <v>28625</v>
      </c>
      <c r="C8012" s="271" t="s">
        <v>12529</v>
      </c>
      <c r="D8012" s="272" t="s">
        <v>13001</v>
      </c>
      <c r="F8012" s="266"/>
      <c r="G8012" s="273">
        <v>40806</v>
      </c>
      <c r="H8012" s="270" t="s">
        <v>28625</v>
      </c>
      <c r="I8012" s="271" t="s">
        <v>12529</v>
      </c>
      <c r="J8012" s="272" t="s">
        <v>13001</v>
      </c>
      <c r="K8012" s="272" t="s">
        <v>28626</v>
      </c>
    </row>
    <row r="8013" spans="1:11" ht="12.75" x14ac:dyDescent="0.2">
      <c r="A8013" s="269">
        <v>2355</v>
      </c>
      <c r="B8013" s="270" t="s">
        <v>28627</v>
      </c>
      <c r="C8013" s="271" t="s">
        <v>12488</v>
      </c>
      <c r="D8013" s="272" t="s">
        <v>12324</v>
      </c>
      <c r="F8013" s="266"/>
      <c r="G8013" s="273">
        <v>2355</v>
      </c>
      <c r="H8013" s="270" t="s">
        <v>28627</v>
      </c>
      <c r="I8013" s="271" t="s">
        <v>12488</v>
      </c>
      <c r="J8013" s="272" t="s">
        <v>12324</v>
      </c>
      <c r="K8013" s="272" t="s">
        <v>13853</v>
      </c>
    </row>
    <row r="8014" spans="1:11" ht="12.75" x14ac:dyDescent="0.2">
      <c r="A8014" s="269">
        <v>40805</v>
      </c>
      <c r="B8014" s="270" t="s">
        <v>28628</v>
      </c>
      <c r="C8014" s="271" t="s">
        <v>12529</v>
      </c>
      <c r="D8014" s="272" t="s">
        <v>13002</v>
      </c>
      <c r="F8014" s="266"/>
      <c r="G8014" s="273">
        <v>40805</v>
      </c>
      <c r="H8014" s="270" t="s">
        <v>28628</v>
      </c>
      <c r="I8014" s="271" t="s">
        <v>12529</v>
      </c>
      <c r="J8014" s="272" t="s">
        <v>13002</v>
      </c>
      <c r="K8014" s="272" t="s">
        <v>28629</v>
      </c>
    </row>
    <row r="8015" spans="1:11" ht="12.75" x14ac:dyDescent="0.2">
      <c r="A8015" s="269">
        <v>2358</v>
      </c>
      <c r="B8015" s="270" t="s">
        <v>28630</v>
      </c>
      <c r="C8015" s="271" t="s">
        <v>12488</v>
      </c>
      <c r="D8015" s="272" t="s">
        <v>13003</v>
      </c>
      <c r="F8015" s="266"/>
      <c r="G8015" s="273">
        <v>2358</v>
      </c>
      <c r="H8015" s="270" t="s">
        <v>28630</v>
      </c>
      <c r="I8015" s="271" t="s">
        <v>12488</v>
      </c>
      <c r="J8015" s="272" t="s">
        <v>13003</v>
      </c>
      <c r="K8015" s="272" t="s">
        <v>14456</v>
      </c>
    </row>
    <row r="8016" spans="1:11" ht="12.75" x14ac:dyDescent="0.2">
      <c r="A8016" s="269">
        <v>40807</v>
      </c>
      <c r="B8016" s="270" t="s">
        <v>28631</v>
      </c>
      <c r="C8016" s="271" t="s">
        <v>12529</v>
      </c>
      <c r="D8016" s="272" t="s">
        <v>13004</v>
      </c>
      <c r="F8016" s="266"/>
      <c r="G8016" s="273">
        <v>40807</v>
      </c>
      <c r="H8016" s="270" t="s">
        <v>28631</v>
      </c>
      <c r="I8016" s="271" t="s">
        <v>12529</v>
      </c>
      <c r="J8016" s="272" t="s">
        <v>13004</v>
      </c>
      <c r="K8016" s="272" t="s">
        <v>28632</v>
      </c>
    </row>
    <row r="8017" spans="1:11" ht="12.75" x14ac:dyDescent="0.2">
      <c r="A8017" s="269">
        <v>40808</v>
      </c>
      <c r="B8017" s="270" t="s">
        <v>28633</v>
      </c>
      <c r="C8017" s="271" t="s">
        <v>12529</v>
      </c>
      <c r="D8017" s="272" t="s">
        <v>13005</v>
      </c>
      <c r="F8017" s="266"/>
      <c r="G8017" s="273">
        <v>40808</v>
      </c>
      <c r="H8017" s="270" t="s">
        <v>28633</v>
      </c>
      <c r="I8017" s="271" t="s">
        <v>12529</v>
      </c>
      <c r="J8017" s="272" t="s">
        <v>13005</v>
      </c>
      <c r="K8017" s="272" t="s">
        <v>28634</v>
      </c>
    </row>
    <row r="8018" spans="1:11" ht="12.75" x14ac:dyDescent="0.2">
      <c r="A8018" s="269">
        <v>39397</v>
      </c>
      <c r="B8018" s="270" t="s">
        <v>28635</v>
      </c>
      <c r="C8018" s="271" t="s">
        <v>12506</v>
      </c>
      <c r="D8018" s="272" t="s">
        <v>12907</v>
      </c>
      <c r="F8018" s="266"/>
      <c r="G8018" s="273">
        <v>39397</v>
      </c>
      <c r="H8018" s="270" t="s">
        <v>28635</v>
      </c>
      <c r="I8018" s="271" t="s">
        <v>12506</v>
      </c>
      <c r="J8018" s="272" t="s">
        <v>12907</v>
      </c>
      <c r="K8018" s="272" t="s">
        <v>12907</v>
      </c>
    </row>
    <row r="8019" spans="1:11" ht="12.75" x14ac:dyDescent="0.2">
      <c r="A8019" s="269">
        <v>2692</v>
      </c>
      <c r="B8019" s="270" t="s">
        <v>28636</v>
      </c>
      <c r="C8019" s="271" t="s">
        <v>12506</v>
      </c>
      <c r="D8019" s="272" t="s">
        <v>7691</v>
      </c>
      <c r="F8019" s="266"/>
      <c r="G8019" s="273">
        <v>2692</v>
      </c>
      <c r="H8019" s="270" t="s">
        <v>28636</v>
      </c>
      <c r="I8019" s="271" t="s">
        <v>12506</v>
      </c>
      <c r="J8019" s="272" t="s">
        <v>7691</v>
      </c>
      <c r="K8019" s="272" t="s">
        <v>7691</v>
      </c>
    </row>
    <row r="8020" spans="1:11" ht="12.75" x14ac:dyDescent="0.2">
      <c r="A8020" s="269">
        <v>6</v>
      </c>
      <c r="B8020" s="270" t="s">
        <v>28637</v>
      </c>
      <c r="C8020" s="271" t="s">
        <v>12506</v>
      </c>
      <c r="D8020" s="272" t="s">
        <v>11964</v>
      </c>
      <c r="F8020" s="266"/>
      <c r="G8020" s="273">
        <v>6</v>
      </c>
      <c r="H8020" s="270" t="s">
        <v>28637</v>
      </c>
      <c r="I8020" s="271" t="s">
        <v>12506</v>
      </c>
      <c r="J8020" s="272" t="s">
        <v>11964</v>
      </c>
      <c r="K8020" s="272" t="s">
        <v>11964</v>
      </c>
    </row>
    <row r="8021" spans="1:11" ht="12.75" x14ac:dyDescent="0.2">
      <c r="A8021" s="269">
        <v>5330</v>
      </c>
      <c r="B8021" s="270" t="s">
        <v>28638</v>
      </c>
      <c r="C8021" s="271" t="s">
        <v>12506</v>
      </c>
      <c r="D8021" s="272" t="s">
        <v>4302</v>
      </c>
      <c r="F8021" s="266"/>
      <c r="G8021" s="273">
        <v>5330</v>
      </c>
      <c r="H8021" s="270" t="s">
        <v>28638</v>
      </c>
      <c r="I8021" s="271" t="s">
        <v>12506</v>
      </c>
      <c r="J8021" s="272" t="s">
        <v>4302</v>
      </c>
      <c r="K8021" s="272" t="s">
        <v>4302</v>
      </c>
    </row>
    <row r="8022" spans="1:11" ht="12.75" x14ac:dyDescent="0.2">
      <c r="A8022" s="269">
        <v>26017</v>
      </c>
      <c r="B8022" s="270" t="s">
        <v>28639</v>
      </c>
      <c r="C8022" s="271" t="s">
        <v>12490</v>
      </c>
      <c r="D8022" s="272" t="s">
        <v>13999</v>
      </c>
      <c r="F8022" s="266"/>
      <c r="G8022" s="273">
        <v>26017</v>
      </c>
      <c r="H8022" s="270" t="s">
        <v>28639</v>
      </c>
      <c r="I8022" s="271" t="s">
        <v>12490</v>
      </c>
      <c r="J8022" s="272" t="s">
        <v>13999</v>
      </c>
      <c r="K8022" s="272" t="s">
        <v>13999</v>
      </c>
    </row>
    <row r="8023" spans="1:11" ht="12.75" x14ac:dyDescent="0.2">
      <c r="A8023" s="269">
        <v>25931</v>
      </c>
      <c r="B8023" s="270" t="s">
        <v>28640</v>
      </c>
      <c r="C8023" s="271" t="s">
        <v>12490</v>
      </c>
      <c r="D8023" s="272" t="s">
        <v>12985</v>
      </c>
      <c r="F8023" s="266"/>
      <c r="G8023" s="273">
        <v>25931</v>
      </c>
      <c r="H8023" s="270" t="s">
        <v>28640</v>
      </c>
      <c r="I8023" s="271" t="s">
        <v>12490</v>
      </c>
      <c r="J8023" s="272" t="s">
        <v>12985</v>
      </c>
      <c r="K8023" s="272" t="s">
        <v>12985</v>
      </c>
    </row>
    <row r="8024" spans="1:11" ht="12.75" x14ac:dyDescent="0.2">
      <c r="A8024" s="269">
        <v>38140</v>
      </c>
      <c r="B8024" s="270" t="s">
        <v>28641</v>
      </c>
      <c r="C8024" s="271" t="s">
        <v>12490</v>
      </c>
      <c r="D8024" s="272" t="s">
        <v>10272</v>
      </c>
      <c r="F8024" s="266"/>
      <c r="G8024" s="273">
        <v>38140</v>
      </c>
      <c r="H8024" s="270" t="s">
        <v>28641</v>
      </c>
      <c r="I8024" s="271" t="s">
        <v>12490</v>
      </c>
      <c r="J8024" s="272" t="s">
        <v>10272</v>
      </c>
      <c r="K8024" s="272" t="s">
        <v>10272</v>
      </c>
    </row>
    <row r="8025" spans="1:11" ht="25.5" x14ac:dyDescent="0.2">
      <c r="A8025" s="269">
        <v>13887</v>
      </c>
      <c r="B8025" s="270" t="s">
        <v>28642</v>
      </c>
      <c r="C8025" s="271" t="s">
        <v>12490</v>
      </c>
      <c r="D8025" s="272" t="s">
        <v>14909</v>
      </c>
      <c r="F8025" s="266"/>
      <c r="G8025" s="273">
        <v>13887</v>
      </c>
      <c r="H8025" s="270" t="s">
        <v>28642</v>
      </c>
      <c r="I8025" s="271" t="s">
        <v>12490</v>
      </c>
      <c r="J8025" s="272" t="s">
        <v>14909</v>
      </c>
      <c r="K8025" s="272" t="s">
        <v>14909</v>
      </c>
    </row>
    <row r="8026" spans="1:11" ht="12.75" x14ac:dyDescent="0.2">
      <c r="A8026" s="269">
        <v>26018</v>
      </c>
      <c r="B8026" s="270" t="s">
        <v>28643</v>
      </c>
      <c r="C8026" s="271" t="s">
        <v>12490</v>
      </c>
      <c r="D8026" s="272" t="s">
        <v>6452</v>
      </c>
      <c r="F8026" s="266"/>
      <c r="G8026" s="273">
        <v>26018</v>
      </c>
      <c r="H8026" s="270" t="s">
        <v>28643</v>
      </c>
      <c r="I8026" s="271" t="s">
        <v>12490</v>
      </c>
      <c r="J8026" s="272" t="s">
        <v>6452</v>
      </c>
      <c r="K8026" s="272" t="s">
        <v>6452</v>
      </c>
    </row>
    <row r="8027" spans="1:11" ht="25.5" x14ac:dyDescent="0.2">
      <c r="A8027" s="269">
        <v>26019</v>
      </c>
      <c r="B8027" s="270" t="s">
        <v>28644</v>
      </c>
      <c r="C8027" s="271" t="s">
        <v>12490</v>
      </c>
      <c r="D8027" s="272" t="s">
        <v>5187</v>
      </c>
      <c r="F8027" s="266"/>
      <c r="G8027" s="273">
        <v>26019</v>
      </c>
      <c r="H8027" s="270" t="s">
        <v>28644</v>
      </c>
      <c r="I8027" s="271" t="s">
        <v>12490</v>
      </c>
      <c r="J8027" s="272" t="s">
        <v>5187</v>
      </c>
      <c r="K8027" s="272" t="s">
        <v>5187</v>
      </c>
    </row>
    <row r="8028" spans="1:11" ht="12.75" x14ac:dyDescent="0.2">
      <c r="A8028" s="269">
        <v>26020</v>
      </c>
      <c r="B8028" s="270" t="s">
        <v>28645</v>
      </c>
      <c r="C8028" s="271" t="s">
        <v>12490</v>
      </c>
      <c r="D8028" s="272" t="s">
        <v>5123</v>
      </c>
      <c r="F8028" s="266"/>
      <c r="G8028" s="273">
        <v>26020</v>
      </c>
      <c r="H8028" s="270" t="s">
        <v>28645</v>
      </c>
      <c r="I8028" s="271" t="s">
        <v>12490</v>
      </c>
      <c r="J8028" s="272" t="s">
        <v>5123</v>
      </c>
      <c r="K8028" s="272" t="s">
        <v>5123</v>
      </c>
    </row>
    <row r="8029" spans="1:11" ht="12.75" x14ac:dyDescent="0.2">
      <c r="A8029" s="269">
        <v>34544</v>
      </c>
      <c r="B8029" s="270" t="s">
        <v>28646</v>
      </c>
      <c r="C8029" s="271" t="s">
        <v>12490</v>
      </c>
      <c r="D8029" s="272" t="s">
        <v>28647</v>
      </c>
      <c r="F8029" s="266"/>
      <c r="G8029" s="273">
        <v>34544</v>
      </c>
      <c r="H8029" s="270" t="s">
        <v>28646</v>
      </c>
      <c r="I8029" s="271" t="s">
        <v>12490</v>
      </c>
      <c r="J8029" s="272" t="s">
        <v>28647</v>
      </c>
      <c r="K8029" s="272" t="s">
        <v>28647</v>
      </c>
    </row>
    <row r="8030" spans="1:11" ht="25.5" x14ac:dyDescent="0.2">
      <c r="A8030" s="269">
        <v>34729</v>
      </c>
      <c r="B8030" s="270" t="s">
        <v>28648</v>
      </c>
      <c r="C8030" s="271" t="s">
        <v>12490</v>
      </c>
      <c r="D8030" s="272" t="s">
        <v>28649</v>
      </c>
      <c r="F8030" s="266"/>
      <c r="G8030" s="273">
        <v>34729</v>
      </c>
      <c r="H8030" s="270" t="s">
        <v>28648</v>
      </c>
      <c r="I8030" s="271" t="s">
        <v>12490</v>
      </c>
      <c r="J8030" s="272" t="s">
        <v>28649</v>
      </c>
      <c r="K8030" s="272" t="s">
        <v>28649</v>
      </c>
    </row>
    <row r="8031" spans="1:11" ht="25.5" x14ac:dyDescent="0.2">
      <c r="A8031" s="269">
        <v>34734</v>
      </c>
      <c r="B8031" s="270" t="s">
        <v>28650</v>
      </c>
      <c r="C8031" s="271" t="s">
        <v>12490</v>
      </c>
      <c r="D8031" s="272" t="s">
        <v>28651</v>
      </c>
      <c r="F8031" s="266"/>
      <c r="G8031" s="273">
        <v>34734</v>
      </c>
      <c r="H8031" s="270" t="s">
        <v>28650</v>
      </c>
      <c r="I8031" s="271" t="s">
        <v>12490</v>
      </c>
      <c r="J8031" s="272" t="s">
        <v>28651</v>
      </c>
      <c r="K8031" s="272" t="s">
        <v>28651</v>
      </c>
    </row>
    <row r="8032" spans="1:11" ht="25.5" x14ac:dyDescent="0.2">
      <c r="A8032" s="269">
        <v>34738</v>
      </c>
      <c r="B8032" s="270" t="s">
        <v>28652</v>
      </c>
      <c r="C8032" s="271" t="s">
        <v>12490</v>
      </c>
      <c r="D8032" s="272" t="s">
        <v>28653</v>
      </c>
      <c r="F8032" s="266"/>
      <c r="G8032" s="273">
        <v>34738</v>
      </c>
      <c r="H8032" s="270" t="s">
        <v>28652</v>
      </c>
      <c r="I8032" s="271" t="s">
        <v>12490</v>
      </c>
      <c r="J8032" s="272" t="s">
        <v>28653</v>
      </c>
      <c r="K8032" s="272" t="s">
        <v>28653</v>
      </c>
    </row>
    <row r="8033" spans="1:11" ht="12.75" x14ac:dyDescent="0.2">
      <c r="A8033" s="269">
        <v>2391</v>
      </c>
      <c r="B8033" s="270" t="s">
        <v>28654</v>
      </c>
      <c r="C8033" s="271" t="s">
        <v>12490</v>
      </c>
      <c r="D8033" s="272" t="s">
        <v>28655</v>
      </c>
      <c r="F8033" s="266"/>
      <c r="G8033" s="273">
        <v>2391</v>
      </c>
      <c r="H8033" s="270" t="s">
        <v>28654</v>
      </c>
      <c r="I8033" s="271" t="s">
        <v>12490</v>
      </c>
      <c r="J8033" s="272" t="s">
        <v>28655</v>
      </c>
      <c r="K8033" s="272" t="s">
        <v>28655</v>
      </c>
    </row>
    <row r="8034" spans="1:11" ht="12.75" x14ac:dyDescent="0.2">
      <c r="A8034" s="269">
        <v>2374</v>
      </c>
      <c r="B8034" s="270" t="s">
        <v>28656</v>
      </c>
      <c r="C8034" s="271" t="s">
        <v>12490</v>
      </c>
      <c r="D8034" s="272" t="s">
        <v>28657</v>
      </c>
      <c r="F8034" s="266"/>
      <c r="G8034" s="273">
        <v>2374</v>
      </c>
      <c r="H8034" s="270" t="s">
        <v>28656</v>
      </c>
      <c r="I8034" s="271" t="s">
        <v>12490</v>
      </c>
      <c r="J8034" s="272" t="s">
        <v>28657</v>
      </c>
      <c r="K8034" s="272" t="s">
        <v>28657</v>
      </c>
    </row>
    <row r="8035" spans="1:11" ht="12.75" x14ac:dyDescent="0.2">
      <c r="A8035" s="269">
        <v>2377</v>
      </c>
      <c r="B8035" s="270" t="s">
        <v>28658</v>
      </c>
      <c r="C8035" s="271" t="s">
        <v>12490</v>
      </c>
      <c r="D8035" s="272" t="s">
        <v>28659</v>
      </c>
      <c r="F8035" s="266"/>
      <c r="G8035" s="273">
        <v>2377</v>
      </c>
      <c r="H8035" s="270" t="s">
        <v>28658</v>
      </c>
      <c r="I8035" s="271" t="s">
        <v>12490</v>
      </c>
      <c r="J8035" s="272" t="s">
        <v>28659</v>
      </c>
      <c r="K8035" s="272" t="s">
        <v>28659</v>
      </c>
    </row>
    <row r="8036" spans="1:11" ht="12.75" x14ac:dyDescent="0.2">
      <c r="A8036" s="269">
        <v>2393</v>
      </c>
      <c r="B8036" s="270" t="s">
        <v>28660</v>
      </c>
      <c r="C8036" s="271" t="s">
        <v>12490</v>
      </c>
      <c r="D8036" s="272" t="s">
        <v>28661</v>
      </c>
      <c r="F8036" s="266"/>
      <c r="G8036" s="273">
        <v>2393</v>
      </c>
      <c r="H8036" s="270" t="s">
        <v>28660</v>
      </c>
      <c r="I8036" s="271" t="s">
        <v>12490</v>
      </c>
      <c r="J8036" s="272" t="s">
        <v>28661</v>
      </c>
      <c r="K8036" s="272" t="s">
        <v>28661</v>
      </c>
    </row>
    <row r="8037" spans="1:11" ht="12.75" x14ac:dyDescent="0.2">
      <c r="A8037" s="269">
        <v>34705</v>
      </c>
      <c r="B8037" s="270" t="s">
        <v>28662</v>
      </c>
      <c r="C8037" s="271" t="s">
        <v>12490</v>
      </c>
      <c r="D8037" s="272" t="s">
        <v>28663</v>
      </c>
      <c r="F8037" s="266"/>
      <c r="G8037" s="273">
        <v>34705</v>
      </c>
      <c r="H8037" s="270" t="s">
        <v>28662</v>
      </c>
      <c r="I8037" s="271" t="s">
        <v>12490</v>
      </c>
      <c r="J8037" s="272" t="s">
        <v>28663</v>
      </c>
      <c r="K8037" s="272" t="s">
        <v>28663</v>
      </c>
    </row>
    <row r="8038" spans="1:11" ht="12.75" x14ac:dyDescent="0.2">
      <c r="A8038" s="269">
        <v>34707</v>
      </c>
      <c r="B8038" s="270" t="s">
        <v>28664</v>
      </c>
      <c r="C8038" s="271" t="s">
        <v>12490</v>
      </c>
      <c r="D8038" s="272" t="s">
        <v>28665</v>
      </c>
      <c r="F8038" s="266"/>
      <c r="G8038" s="273">
        <v>34707</v>
      </c>
      <c r="H8038" s="270" t="s">
        <v>28664</v>
      </c>
      <c r="I8038" s="271" t="s">
        <v>12490</v>
      </c>
      <c r="J8038" s="272" t="s">
        <v>28665</v>
      </c>
      <c r="K8038" s="272" t="s">
        <v>28665</v>
      </c>
    </row>
    <row r="8039" spans="1:11" ht="12.75" x14ac:dyDescent="0.2">
      <c r="A8039" s="269">
        <v>2378</v>
      </c>
      <c r="B8039" s="270" t="s">
        <v>28666</v>
      </c>
      <c r="C8039" s="271" t="s">
        <v>12490</v>
      </c>
      <c r="D8039" s="272" t="s">
        <v>28667</v>
      </c>
      <c r="F8039" s="266"/>
      <c r="G8039" s="273">
        <v>2378</v>
      </c>
      <c r="H8039" s="270" t="s">
        <v>28666</v>
      </c>
      <c r="I8039" s="271" t="s">
        <v>12490</v>
      </c>
      <c r="J8039" s="272" t="s">
        <v>28667</v>
      </c>
      <c r="K8039" s="272" t="s">
        <v>28667</v>
      </c>
    </row>
    <row r="8040" spans="1:11" ht="12.75" x14ac:dyDescent="0.2">
      <c r="A8040" s="269">
        <v>2379</v>
      </c>
      <c r="B8040" s="270" t="s">
        <v>28668</v>
      </c>
      <c r="C8040" s="271" t="s">
        <v>12490</v>
      </c>
      <c r="D8040" s="272" t="s">
        <v>28667</v>
      </c>
      <c r="F8040" s="266"/>
      <c r="G8040" s="273">
        <v>2379</v>
      </c>
      <c r="H8040" s="270" t="s">
        <v>28668</v>
      </c>
      <c r="I8040" s="271" t="s">
        <v>12490</v>
      </c>
      <c r="J8040" s="272" t="s">
        <v>28667</v>
      </c>
      <c r="K8040" s="272" t="s">
        <v>28667</v>
      </c>
    </row>
    <row r="8041" spans="1:11" ht="12.75" x14ac:dyDescent="0.2">
      <c r="A8041" s="269">
        <v>2376</v>
      </c>
      <c r="B8041" s="270" t="s">
        <v>28669</v>
      </c>
      <c r="C8041" s="271" t="s">
        <v>12490</v>
      </c>
      <c r="D8041" s="272" t="s">
        <v>28670</v>
      </c>
      <c r="F8041" s="266"/>
      <c r="G8041" s="273">
        <v>2376</v>
      </c>
      <c r="H8041" s="270" t="s">
        <v>28669</v>
      </c>
      <c r="I8041" s="271" t="s">
        <v>12490</v>
      </c>
      <c r="J8041" s="272" t="s">
        <v>28670</v>
      </c>
      <c r="K8041" s="272" t="s">
        <v>28670</v>
      </c>
    </row>
    <row r="8042" spans="1:11" ht="12.75" x14ac:dyDescent="0.2">
      <c r="A8042" s="269">
        <v>2394</v>
      </c>
      <c r="B8042" s="270" t="s">
        <v>28671</v>
      </c>
      <c r="C8042" s="271" t="s">
        <v>12490</v>
      </c>
      <c r="D8042" s="272" t="s">
        <v>28672</v>
      </c>
      <c r="F8042" s="266"/>
      <c r="G8042" s="273">
        <v>2394</v>
      </c>
      <c r="H8042" s="270" t="s">
        <v>28671</v>
      </c>
      <c r="I8042" s="271" t="s">
        <v>12490</v>
      </c>
      <c r="J8042" s="272" t="s">
        <v>28672</v>
      </c>
      <c r="K8042" s="272" t="s">
        <v>28672</v>
      </c>
    </row>
    <row r="8043" spans="1:11" ht="12.75" x14ac:dyDescent="0.2">
      <c r="A8043" s="269">
        <v>34686</v>
      </c>
      <c r="B8043" s="270" t="s">
        <v>28673</v>
      </c>
      <c r="C8043" s="271" t="s">
        <v>12490</v>
      </c>
      <c r="D8043" s="272" t="s">
        <v>22376</v>
      </c>
      <c r="F8043" s="266"/>
      <c r="G8043" s="273">
        <v>34686</v>
      </c>
      <c r="H8043" s="270" t="s">
        <v>28673</v>
      </c>
      <c r="I8043" s="271" t="s">
        <v>12490</v>
      </c>
      <c r="J8043" s="272" t="s">
        <v>22376</v>
      </c>
      <c r="K8043" s="272" t="s">
        <v>22376</v>
      </c>
    </row>
    <row r="8044" spans="1:11" ht="12.75" x14ac:dyDescent="0.2">
      <c r="A8044" s="269">
        <v>34616</v>
      </c>
      <c r="B8044" s="270" t="s">
        <v>28674</v>
      </c>
      <c r="C8044" s="271" t="s">
        <v>12490</v>
      </c>
      <c r="D8044" s="272" t="s">
        <v>13106</v>
      </c>
      <c r="F8044" s="266"/>
      <c r="G8044" s="273">
        <v>34616</v>
      </c>
      <c r="H8044" s="270" t="s">
        <v>28674</v>
      </c>
      <c r="I8044" s="271" t="s">
        <v>12490</v>
      </c>
      <c r="J8044" s="272" t="s">
        <v>13106</v>
      </c>
      <c r="K8044" s="272" t="s">
        <v>13106</v>
      </c>
    </row>
    <row r="8045" spans="1:11" ht="12.75" x14ac:dyDescent="0.2">
      <c r="A8045" s="269">
        <v>34623</v>
      </c>
      <c r="B8045" s="270" t="s">
        <v>28675</v>
      </c>
      <c r="C8045" s="271" t="s">
        <v>12490</v>
      </c>
      <c r="D8045" s="272" t="s">
        <v>11231</v>
      </c>
      <c r="F8045" s="266"/>
      <c r="G8045" s="273">
        <v>34623</v>
      </c>
      <c r="H8045" s="270" t="s">
        <v>28675</v>
      </c>
      <c r="I8045" s="271" t="s">
        <v>12490</v>
      </c>
      <c r="J8045" s="272" t="s">
        <v>11231</v>
      </c>
      <c r="K8045" s="272" t="s">
        <v>11231</v>
      </c>
    </row>
    <row r="8046" spans="1:11" ht="12.75" x14ac:dyDescent="0.2">
      <c r="A8046" s="269">
        <v>34628</v>
      </c>
      <c r="B8046" s="270" t="s">
        <v>28676</v>
      </c>
      <c r="C8046" s="271" t="s">
        <v>12490</v>
      </c>
      <c r="D8046" s="272" t="s">
        <v>28677</v>
      </c>
      <c r="F8046" s="266"/>
      <c r="G8046" s="273">
        <v>34628</v>
      </c>
      <c r="H8046" s="270" t="s">
        <v>28676</v>
      </c>
      <c r="I8046" s="271" t="s">
        <v>12490</v>
      </c>
      <c r="J8046" s="272" t="s">
        <v>28677</v>
      </c>
      <c r="K8046" s="272" t="s">
        <v>28677</v>
      </c>
    </row>
    <row r="8047" spans="1:11" ht="12.75" x14ac:dyDescent="0.2">
      <c r="A8047" s="269">
        <v>34653</v>
      </c>
      <c r="B8047" s="270" t="s">
        <v>28678</v>
      </c>
      <c r="C8047" s="271" t="s">
        <v>12490</v>
      </c>
      <c r="D8047" s="272" t="s">
        <v>13203</v>
      </c>
      <c r="F8047" s="266"/>
      <c r="G8047" s="273">
        <v>34653</v>
      </c>
      <c r="H8047" s="270" t="s">
        <v>28678</v>
      </c>
      <c r="I8047" s="271" t="s">
        <v>12490</v>
      </c>
      <c r="J8047" s="272" t="s">
        <v>13203</v>
      </c>
      <c r="K8047" s="272" t="s">
        <v>13203</v>
      </c>
    </row>
    <row r="8048" spans="1:11" ht="12.75" x14ac:dyDescent="0.2">
      <c r="A8048" s="269">
        <v>34688</v>
      </c>
      <c r="B8048" s="270" t="s">
        <v>28679</v>
      </c>
      <c r="C8048" s="271" t="s">
        <v>12490</v>
      </c>
      <c r="D8048" s="272" t="s">
        <v>13330</v>
      </c>
      <c r="F8048" s="266"/>
      <c r="G8048" s="273">
        <v>34688</v>
      </c>
      <c r="H8048" s="270" t="s">
        <v>28679</v>
      </c>
      <c r="I8048" s="271" t="s">
        <v>12490</v>
      </c>
      <c r="J8048" s="272" t="s">
        <v>13330</v>
      </c>
      <c r="K8048" s="272" t="s">
        <v>13330</v>
      </c>
    </row>
    <row r="8049" spans="1:11" ht="12.75" x14ac:dyDescent="0.2">
      <c r="A8049" s="269">
        <v>34709</v>
      </c>
      <c r="B8049" s="270" t="s">
        <v>28680</v>
      </c>
      <c r="C8049" s="271" t="s">
        <v>12490</v>
      </c>
      <c r="D8049" s="272" t="s">
        <v>20609</v>
      </c>
      <c r="F8049" s="266"/>
      <c r="G8049" s="273">
        <v>34709</v>
      </c>
      <c r="H8049" s="270" t="s">
        <v>28680</v>
      </c>
      <c r="I8049" s="271" t="s">
        <v>12490</v>
      </c>
      <c r="J8049" s="272" t="s">
        <v>20609</v>
      </c>
      <c r="K8049" s="272" t="s">
        <v>20609</v>
      </c>
    </row>
    <row r="8050" spans="1:11" ht="12.75" x14ac:dyDescent="0.2">
      <c r="A8050" s="269">
        <v>34714</v>
      </c>
      <c r="B8050" s="270" t="s">
        <v>28681</v>
      </c>
      <c r="C8050" s="271" t="s">
        <v>12490</v>
      </c>
      <c r="D8050" s="272" t="s">
        <v>28682</v>
      </c>
      <c r="F8050" s="266"/>
      <c r="G8050" s="273">
        <v>34714</v>
      </c>
      <c r="H8050" s="270" t="s">
        <v>28681</v>
      </c>
      <c r="I8050" s="271" t="s">
        <v>12490</v>
      </c>
      <c r="J8050" s="272" t="s">
        <v>28682</v>
      </c>
      <c r="K8050" s="272" t="s">
        <v>28682</v>
      </c>
    </row>
    <row r="8051" spans="1:11" ht="12.75" x14ac:dyDescent="0.2">
      <c r="A8051" s="269">
        <v>2388</v>
      </c>
      <c r="B8051" s="270" t="s">
        <v>28683</v>
      </c>
      <c r="C8051" s="271" t="s">
        <v>12490</v>
      </c>
      <c r="D8051" s="272" t="s">
        <v>22409</v>
      </c>
      <c r="F8051" s="266"/>
      <c r="G8051" s="273">
        <v>2388</v>
      </c>
      <c r="H8051" s="270" t="s">
        <v>28683</v>
      </c>
      <c r="I8051" s="271" t="s">
        <v>12490</v>
      </c>
      <c r="J8051" s="272" t="s">
        <v>22409</v>
      </c>
      <c r="K8051" s="272" t="s">
        <v>22409</v>
      </c>
    </row>
    <row r="8052" spans="1:11" ht="12.75" x14ac:dyDescent="0.2">
      <c r="A8052" s="269">
        <v>34606</v>
      </c>
      <c r="B8052" s="270" t="s">
        <v>28684</v>
      </c>
      <c r="C8052" s="271" t="s">
        <v>12490</v>
      </c>
      <c r="D8052" s="272" t="s">
        <v>28685</v>
      </c>
      <c r="F8052" s="266"/>
      <c r="G8052" s="273">
        <v>34606</v>
      </c>
      <c r="H8052" s="270" t="s">
        <v>28684</v>
      </c>
      <c r="I8052" s="271" t="s">
        <v>12490</v>
      </c>
      <c r="J8052" s="272" t="s">
        <v>28685</v>
      </c>
      <c r="K8052" s="272" t="s">
        <v>28685</v>
      </c>
    </row>
    <row r="8053" spans="1:11" ht="12.75" x14ac:dyDescent="0.2">
      <c r="A8053" s="269">
        <v>34689</v>
      </c>
      <c r="B8053" s="270" t="s">
        <v>28686</v>
      </c>
      <c r="C8053" s="271" t="s">
        <v>12490</v>
      </c>
      <c r="D8053" s="272" t="s">
        <v>28687</v>
      </c>
      <c r="F8053" s="266"/>
      <c r="G8053" s="273">
        <v>34689</v>
      </c>
      <c r="H8053" s="270" t="s">
        <v>28686</v>
      </c>
      <c r="I8053" s="271" t="s">
        <v>12490</v>
      </c>
      <c r="J8053" s="272" t="s">
        <v>28687</v>
      </c>
      <c r="K8053" s="272" t="s">
        <v>28687</v>
      </c>
    </row>
    <row r="8054" spans="1:11" ht="12.75" x14ac:dyDescent="0.2">
      <c r="A8054" s="269">
        <v>2370</v>
      </c>
      <c r="B8054" s="270" t="s">
        <v>28688</v>
      </c>
      <c r="C8054" s="271" t="s">
        <v>12490</v>
      </c>
      <c r="D8054" s="272" t="s">
        <v>13127</v>
      </c>
      <c r="F8054" s="266"/>
      <c r="G8054" s="273">
        <v>2370</v>
      </c>
      <c r="H8054" s="270" t="s">
        <v>28688</v>
      </c>
      <c r="I8054" s="271" t="s">
        <v>12490</v>
      </c>
      <c r="J8054" s="272" t="s">
        <v>13127</v>
      </c>
      <c r="K8054" s="272" t="s">
        <v>13127</v>
      </c>
    </row>
    <row r="8055" spans="1:11" ht="12.75" x14ac:dyDescent="0.2">
      <c r="A8055" s="269">
        <v>2386</v>
      </c>
      <c r="B8055" s="270" t="s">
        <v>28689</v>
      </c>
      <c r="C8055" s="271" t="s">
        <v>12490</v>
      </c>
      <c r="D8055" s="272" t="s">
        <v>13533</v>
      </c>
      <c r="F8055" s="266"/>
      <c r="G8055" s="273">
        <v>2386</v>
      </c>
      <c r="H8055" s="270" t="s">
        <v>28689</v>
      </c>
      <c r="I8055" s="271" t="s">
        <v>12490</v>
      </c>
      <c r="J8055" s="272" t="s">
        <v>13533</v>
      </c>
      <c r="K8055" s="272" t="s">
        <v>13533</v>
      </c>
    </row>
    <row r="8056" spans="1:11" ht="12.75" x14ac:dyDescent="0.2">
      <c r="A8056" s="269">
        <v>2392</v>
      </c>
      <c r="B8056" s="270" t="s">
        <v>28690</v>
      </c>
      <c r="C8056" s="271" t="s">
        <v>12490</v>
      </c>
      <c r="D8056" s="272" t="s">
        <v>28691</v>
      </c>
      <c r="F8056" s="266"/>
      <c r="G8056" s="273">
        <v>2392</v>
      </c>
      <c r="H8056" s="270" t="s">
        <v>28690</v>
      </c>
      <c r="I8056" s="271" t="s">
        <v>12490</v>
      </c>
      <c r="J8056" s="272" t="s">
        <v>28691</v>
      </c>
      <c r="K8056" s="272" t="s">
        <v>28691</v>
      </c>
    </row>
    <row r="8057" spans="1:11" ht="12.75" x14ac:dyDescent="0.2">
      <c r="A8057" s="269">
        <v>2373</v>
      </c>
      <c r="B8057" s="270" t="s">
        <v>28692</v>
      </c>
      <c r="C8057" s="271" t="s">
        <v>12490</v>
      </c>
      <c r="D8057" s="272" t="s">
        <v>21570</v>
      </c>
      <c r="F8057" s="266"/>
      <c r="G8057" s="273">
        <v>2373</v>
      </c>
      <c r="H8057" s="270" t="s">
        <v>28692</v>
      </c>
      <c r="I8057" s="271" t="s">
        <v>12490</v>
      </c>
      <c r="J8057" s="272" t="s">
        <v>21570</v>
      </c>
      <c r="K8057" s="272" t="s">
        <v>21570</v>
      </c>
    </row>
    <row r="8058" spans="1:11" ht="25.5" x14ac:dyDescent="0.2">
      <c r="A8058" s="269">
        <v>39465</v>
      </c>
      <c r="B8058" s="270" t="s">
        <v>28693</v>
      </c>
      <c r="C8058" s="271" t="s">
        <v>12490</v>
      </c>
      <c r="D8058" s="272" t="s">
        <v>28694</v>
      </c>
      <c r="F8058" s="266"/>
      <c r="G8058" s="273">
        <v>39465</v>
      </c>
      <c r="H8058" s="270" t="s">
        <v>28693</v>
      </c>
      <c r="I8058" s="271" t="s">
        <v>12490</v>
      </c>
      <c r="J8058" s="272" t="s">
        <v>28694</v>
      </c>
      <c r="K8058" s="272" t="s">
        <v>28694</v>
      </c>
    </row>
    <row r="8059" spans="1:11" ht="25.5" x14ac:dyDescent="0.2">
      <c r="A8059" s="269">
        <v>39466</v>
      </c>
      <c r="B8059" s="270" t="s">
        <v>28695</v>
      </c>
      <c r="C8059" s="271" t="s">
        <v>12490</v>
      </c>
      <c r="D8059" s="272" t="s">
        <v>26057</v>
      </c>
      <c r="F8059" s="266"/>
      <c r="G8059" s="273">
        <v>39466</v>
      </c>
      <c r="H8059" s="270" t="s">
        <v>28695</v>
      </c>
      <c r="I8059" s="271" t="s">
        <v>12490</v>
      </c>
      <c r="J8059" s="272" t="s">
        <v>26057</v>
      </c>
      <c r="K8059" s="272" t="s">
        <v>26057</v>
      </c>
    </row>
    <row r="8060" spans="1:11" ht="25.5" x14ac:dyDescent="0.2">
      <c r="A8060" s="269">
        <v>39467</v>
      </c>
      <c r="B8060" s="270" t="s">
        <v>28696</v>
      </c>
      <c r="C8060" s="271" t="s">
        <v>12490</v>
      </c>
      <c r="D8060" s="272" t="s">
        <v>28697</v>
      </c>
      <c r="F8060" s="266"/>
      <c r="G8060" s="273">
        <v>39467</v>
      </c>
      <c r="H8060" s="270" t="s">
        <v>28696</v>
      </c>
      <c r="I8060" s="271" t="s">
        <v>12490</v>
      </c>
      <c r="J8060" s="272" t="s">
        <v>28697</v>
      </c>
      <c r="K8060" s="272" t="s">
        <v>28697</v>
      </c>
    </row>
    <row r="8061" spans="1:11" ht="25.5" x14ac:dyDescent="0.2">
      <c r="A8061" s="269">
        <v>39468</v>
      </c>
      <c r="B8061" s="270" t="s">
        <v>28698</v>
      </c>
      <c r="C8061" s="271" t="s">
        <v>12490</v>
      </c>
      <c r="D8061" s="272" t="s">
        <v>28699</v>
      </c>
      <c r="F8061" s="266"/>
      <c r="G8061" s="273">
        <v>39468</v>
      </c>
      <c r="H8061" s="270" t="s">
        <v>28698</v>
      </c>
      <c r="I8061" s="271" t="s">
        <v>12490</v>
      </c>
      <c r="J8061" s="272" t="s">
        <v>28699</v>
      </c>
      <c r="K8061" s="272" t="s">
        <v>28699</v>
      </c>
    </row>
    <row r="8062" spans="1:11" ht="25.5" x14ac:dyDescent="0.2">
      <c r="A8062" s="269">
        <v>39469</v>
      </c>
      <c r="B8062" s="270" t="s">
        <v>28700</v>
      </c>
      <c r="C8062" s="271" t="s">
        <v>12490</v>
      </c>
      <c r="D8062" s="272" t="s">
        <v>28701</v>
      </c>
      <c r="F8062" s="266"/>
      <c r="G8062" s="273">
        <v>39469</v>
      </c>
      <c r="H8062" s="270" t="s">
        <v>28700</v>
      </c>
      <c r="I8062" s="271" t="s">
        <v>12490</v>
      </c>
      <c r="J8062" s="272" t="s">
        <v>28701</v>
      </c>
      <c r="K8062" s="272" t="s">
        <v>28701</v>
      </c>
    </row>
    <row r="8063" spans="1:11" ht="25.5" x14ac:dyDescent="0.2">
      <c r="A8063" s="269">
        <v>39470</v>
      </c>
      <c r="B8063" s="270" t="s">
        <v>28702</v>
      </c>
      <c r="C8063" s="271" t="s">
        <v>12490</v>
      </c>
      <c r="D8063" s="272" t="s">
        <v>14362</v>
      </c>
      <c r="F8063" s="266"/>
      <c r="G8063" s="273">
        <v>39470</v>
      </c>
      <c r="H8063" s="270" t="s">
        <v>28702</v>
      </c>
      <c r="I8063" s="271" t="s">
        <v>12490</v>
      </c>
      <c r="J8063" s="272" t="s">
        <v>14362</v>
      </c>
      <c r="K8063" s="272" t="s">
        <v>14362</v>
      </c>
    </row>
    <row r="8064" spans="1:11" ht="25.5" x14ac:dyDescent="0.2">
      <c r="A8064" s="269">
        <v>39471</v>
      </c>
      <c r="B8064" s="270" t="s">
        <v>28703</v>
      </c>
      <c r="C8064" s="271" t="s">
        <v>12490</v>
      </c>
      <c r="D8064" s="272" t="s">
        <v>14910</v>
      </c>
      <c r="F8064" s="266"/>
      <c r="G8064" s="273">
        <v>39471</v>
      </c>
      <c r="H8064" s="270" t="s">
        <v>28703</v>
      </c>
      <c r="I8064" s="271" t="s">
        <v>12490</v>
      </c>
      <c r="J8064" s="272" t="s">
        <v>14910</v>
      </c>
      <c r="K8064" s="272" t="s">
        <v>14910</v>
      </c>
    </row>
    <row r="8065" spans="1:11" ht="25.5" x14ac:dyDescent="0.2">
      <c r="A8065" s="269">
        <v>39472</v>
      </c>
      <c r="B8065" s="270" t="s">
        <v>28704</v>
      </c>
      <c r="C8065" s="271" t="s">
        <v>12490</v>
      </c>
      <c r="D8065" s="272" t="s">
        <v>28705</v>
      </c>
      <c r="F8065" s="266"/>
      <c r="G8065" s="273">
        <v>39472</v>
      </c>
      <c r="H8065" s="270" t="s">
        <v>28704</v>
      </c>
      <c r="I8065" s="271" t="s">
        <v>12490</v>
      </c>
      <c r="J8065" s="272" t="s">
        <v>28705</v>
      </c>
      <c r="K8065" s="272" t="s">
        <v>28705</v>
      </c>
    </row>
    <row r="8066" spans="1:11" ht="25.5" x14ac:dyDescent="0.2">
      <c r="A8066" s="269">
        <v>39473</v>
      </c>
      <c r="B8066" s="270" t="s">
        <v>28706</v>
      </c>
      <c r="C8066" s="271" t="s">
        <v>12490</v>
      </c>
      <c r="D8066" s="272" t="s">
        <v>28707</v>
      </c>
      <c r="F8066" s="266"/>
      <c r="G8066" s="273">
        <v>39473</v>
      </c>
      <c r="H8066" s="270" t="s">
        <v>28706</v>
      </c>
      <c r="I8066" s="271" t="s">
        <v>12490</v>
      </c>
      <c r="J8066" s="272" t="s">
        <v>28707</v>
      </c>
      <c r="K8066" s="272" t="s">
        <v>28707</v>
      </c>
    </row>
    <row r="8067" spans="1:11" ht="25.5" x14ac:dyDescent="0.2">
      <c r="A8067" s="269">
        <v>39474</v>
      </c>
      <c r="B8067" s="270" t="s">
        <v>28708</v>
      </c>
      <c r="C8067" s="271" t="s">
        <v>12490</v>
      </c>
      <c r="D8067" s="272" t="s">
        <v>28709</v>
      </c>
      <c r="F8067" s="266"/>
      <c r="G8067" s="273">
        <v>39474</v>
      </c>
      <c r="H8067" s="270" t="s">
        <v>28708</v>
      </c>
      <c r="I8067" s="271" t="s">
        <v>12490</v>
      </c>
      <c r="J8067" s="272" t="s">
        <v>28709</v>
      </c>
      <c r="K8067" s="272" t="s">
        <v>28709</v>
      </c>
    </row>
    <row r="8068" spans="1:11" ht="25.5" x14ac:dyDescent="0.2">
      <c r="A8068" s="269">
        <v>39475</v>
      </c>
      <c r="B8068" s="270" t="s">
        <v>28710</v>
      </c>
      <c r="C8068" s="271" t="s">
        <v>12490</v>
      </c>
      <c r="D8068" s="272" t="s">
        <v>28711</v>
      </c>
      <c r="F8068" s="266"/>
      <c r="G8068" s="273">
        <v>39475</v>
      </c>
      <c r="H8068" s="270" t="s">
        <v>28710</v>
      </c>
      <c r="I8068" s="271" t="s">
        <v>12490</v>
      </c>
      <c r="J8068" s="272" t="s">
        <v>28711</v>
      </c>
      <c r="K8068" s="272" t="s">
        <v>28711</v>
      </c>
    </row>
    <row r="8069" spans="1:11" ht="25.5" x14ac:dyDescent="0.2">
      <c r="A8069" s="269">
        <v>39476</v>
      </c>
      <c r="B8069" s="270" t="s">
        <v>28712</v>
      </c>
      <c r="C8069" s="271" t="s">
        <v>12490</v>
      </c>
      <c r="D8069" s="272" t="s">
        <v>28713</v>
      </c>
      <c r="F8069" s="266"/>
      <c r="G8069" s="273">
        <v>39476</v>
      </c>
      <c r="H8069" s="270" t="s">
        <v>28712</v>
      </c>
      <c r="I8069" s="271" t="s">
        <v>12490</v>
      </c>
      <c r="J8069" s="272" t="s">
        <v>28713</v>
      </c>
      <c r="K8069" s="272" t="s">
        <v>28713</v>
      </c>
    </row>
    <row r="8070" spans="1:11" ht="25.5" x14ac:dyDescent="0.2">
      <c r="A8070" s="269">
        <v>39477</v>
      </c>
      <c r="B8070" s="270" t="s">
        <v>28714</v>
      </c>
      <c r="C8070" s="271" t="s">
        <v>12490</v>
      </c>
      <c r="D8070" s="272" t="s">
        <v>28715</v>
      </c>
      <c r="F8070" s="266"/>
      <c r="G8070" s="273">
        <v>39477</v>
      </c>
      <c r="H8070" s="270" t="s">
        <v>28714</v>
      </c>
      <c r="I8070" s="271" t="s">
        <v>12490</v>
      </c>
      <c r="J8070" s="272" t="s">
        <v>28715</v>
      </c>
      <c r="K8070" s="272" t="s">
        <v>28715</v>
      </c>
    </row>
    <row r="8071" spans="1:11" ht="25.5" x14ac:dyDescent="0.2">
      <c r="A8071" s="269">
        <v>39478</v>
      </c>
      <c r="B8071" s="270" t="s">
        <v>28716</v>
      </c>
      <c r="C8071" s="271" t="s">
        <v>12490</v>
      </c>
      <c r="D8071" s="272" t="s">
        <v>14448</v>
      </c>
      <c r="F8071" s="266"/>
      <c r="G8071" s="273">
        <v>39478</v>
      </c>
      <c r="H8071" s="270" t="s">
        <v>28716</v>
      </c>
      <c r="I8071" s="271" t="s">
        <v>12490</v>
      </c>
      <c r="J8071" s="272" t="s">
        <v>14448</v>
      </c>
      <c r="K8071" s="272" t="s">
        <v>14448</v>
      </c>
    </row>
    <row r="8072" spans="1:11" ht="25.5" x14ac:dyDescent="0.2">
      <c r="A8072" s="269">
        <v>39479</v>
      </c>
      <c r="B8072" s="270" t="s">
        <v>28717</v>
      </c>
      <c r="C8072" s="271" t="s">
        <v>12490</v>
      </c>
      <c r="D8072" s="272" t="s">
        <v>28718</v>
      </c>
      <c r="F8072" s="266"/>
      <c r="G8072" s="273">
        <v>39479</v>
      </c>
      <c r="H8072" s="270" t="s">
        <v>28717</v>
      </c>
      <c r="I8072" s="271" t="s">
        <v>12490</v>
      </c>
      <c r="J8072" s="272" t="s">
        <v>28718</v>
      </c>
      <c r="K8072" s="272" t="s">
        <v>28718</v>
      </c>
    </row>
    <row r="8073" spans="1:11" ht="25.5" x14ac:dyDescent="0.2">
      <c r="A8073" s="269">
        <v>39480</v>
      </c>
      <c r="B8073" s="270" t="s">
        <v>28719</v>
      </c>
      <c r="C8073" s="271" t="s">
        <v>12490</v>
      </c>
      <c r="D8073" s="272" t="s">
        <v>28720</v>
      </c>
      <c r="F8073" s="266"/>
      <c r="G8073" s="273">
        <v>39480</v>
      </c>
      <c r="H8073" s="270" t="s">
        <v>28719</v>
      </c>
      <c r="I8073" s="271" t="s">
        <v>12490</v>
      </c>
      <c r="J8073" s="272" t="s">
        <v>28720</v>
      </c>
      <c r="K8073" s="272" t="s">
        <v>28720</v>
      </c>
    </row>
    <row r="8074" spans="1:11" ht="12.75" x14ac:dyDescent="0.2">
      <c r="A8074" s="269">
        <v>39459</v>
      </c>
      <c r="B8074" s="270" t="s">
        <v>28721</v>
      </c>
      <c r="C8074" s="271" t="s">
        <v>12490</v>
      </c>
      <c r="D8074" s="272" t="s">
        <v>28722</v>
      </c>
      <c r="F8074" s="266"/>
      <c r="G8074" s="273">
        <v>39459</v>
      </c>
      <c r="H8074" s="270" t="s">
        <v>28721</v>
      </c>
      <c r="I8074" s="271" t="s">
        <v>12490</v>
      </c>
      <c r="J8074" s="272" t="s">
        <v>28722</v>
      </c>
      <c r="K8074" s="272" t="s">
        <v>28722</v>
      </c>
    </row>
    <row r="8075" spans="1:11" ht="12.75" x14ac:dyDescent="0.2">
      <c r="A8075" s="269">
        <v>39445</v>
      </c>
      <c r="B8075" s="270" t="s">
        <v>28723</v>
      </c>
      <c r="C8075" s="271" t="s">
        <v>12490</v>
      </c>
      <c r="D8075" s="272" t="s">
        <v>28724</v>
      </c>
      <c r="F8075" s="266"/>
      <c r="G8075" s="273">
        <v>39445</v>
      </c>
      <c r="H8075" s="270" t="s">
        <v>28723</v>
      </c>
      <c r="I8075" s="271" t="s">
        <v>12490</v>
      </c>
      <c r="J8075" s="272" t="s">
        <v>28724</v>
      </c>
      <c r="K8075" s="272" t="s">
        <v>28724</v>
      </c>
    </row>
    <row r="8076" spans="1:11" ht="12.75" x14ac:dyDescent="0.2">
      <c r="A8076" s="269">
        <v>39446</v>
      </c>
      <c r="B8076" s="270" t="s">
        <v>28725</v>
      </c>
      <c r="C8076" s="271" t="s">
        <v>12490</v>
      </c>
      <c r="D8076" s="272" t="s">
        <v>18462</v>
      </c>
      <c r="F8076" s="266"/>
      <c r="G8076" s="273">
        <v>39446</v>
      </c>
      <c r="H8076" s="270" t="s">
        <v>28725</v>
      </c>
      <c r="I8076" s="271" t="s">
        <v>12490</v>
      </c>
      <c r="J8076" s="272" t="s">
        <v>18462</v>
      </c>
      <c r="K8076" s="272" t="s">
        <v>18462</v>
      </c>
    </row>
    <row r="8077" spans="1:11" ht="12.75" x14ac:dyDescent="0.2">
      <c r="A8077" s="269">
        <v>39447</v>
      </c>
      <c r="B8077" s="270" t="s">
        <v>28726</v>
      </c>
      <c r="C8077" s="271" t="s">
        <v>12490</v>
      </c>
      <c r="D8077" s="272" t="s">
        <v>28727</v>
      </c>
      <c r="F8077" s="266"/>
      <c r="G8077" s="273">
        <v>39447</v>
      </c>
      <c r="H8077" s="270" t="s">
        <v>28726</v>
      </c>
      <c r="I8077" s="271" t="s">
        <v>12490</v>
      </c>
      <c r="J8077" s="272" t="s">
        <v>28727</v>
      </c>
      <c r="K8077" s="272" t="s">
        <v>28727</v>
      </c>
    </row>
    <row r="8078" spans="1:11" ht="12.75" x14ac:dyDescent="0.2">
      <c r="A8078" s="269">
        <v>39448</v>
      </c>
      <c r="B8078" s="270" t="s">
        <v>28728</v>
      </c>
      <c r="C8078" s="271" t="s">
        <v>12490</v>
      </c>
      <c r="D8078" s="272" t="s">
        <v>28729</v>
      </c>
      <c r="F8078" s="266"/>
      <c r="G8078" s="273">
        <v>39448</v>
      </c>
      <c r="H8078" s="270" t="s">
        <v>28728</v>
      </c>
      <c r="I8078" s="271" t="s">
        <v>12490</v>
      </c>
      <c r="J8078" s="272" t="s">
        <v>28729</v>
      </c>
      <c r="K8078" s="272" t="s">
        <v>28729</v>
      </c>
    </row>
    <row r="8079" spans="1:11" ht="12.75" x14ac:dyDescent="0.2">
      <c r="A8079" s="269">
        <v>39450</v>
      </c>
      <c r="B8079" s="270" t="s">
        <v>28730</v>
      </c>
      <c r="C8079" s="271" t="s">
        <v>12490</v>
      </c>
      <c r="D8079" s="272" t="s">
        <v>28731</v>
      </c>
      <c r="F8079" s="266"/>
      <c r="G8079" s="273">
        <v>39450</v>
      </c>
      <c r="H8079" s="270" t="s">
        <v>28730</v>
      </c>
      <c r="I8079" s="271" t="s">
        <v>12490</v>
      </c>
      <c r="J8079" s="272" t="s">
        <v>28731</v>
      </c>
      <c r="K8079" s="272" t="s">
        <v>28731</v>
      </c>
    </row>
    <row r="8080" spans="1:11" ht="12.75" x14ac:dyDescent="0.2">
      <c r="A8080" s="269">
        <v>39451</v>
      </c>
      <c r="B8080" s="270" t="s">
        <v>28732</v>
      </c>
      <c r="C8080" s="271" t="s">
        <v>12490</v>
      </c>
      <c r="D8080" s="272" t="s">
        <v>28733</v>
      </c>
      <c r="F8080" s="266"/>
      <c r="G8080" s="273">
        <v>39451</v>
      </c>
      <c r="H8080" s="270" t="s">
        <v>28732</v>
      </c>
      <c r="I8080" s="271" t="s">
        <v>12490</v>
      </c>
      <c r="J8080" s="272" t="s">
        <v>28733</v>
      </c>
      <c r="K8080" s="272" t="s">
        <v>28733</v>
      </c>
    </row>
    <row r="8081" spans="1:11" ht="12.75" x14ac:dyDescent="0.2">
      <c r="A8081" s="269">
        <v>39452</v>
      </c>
      <c r="B8081" s="270" t="s">
        <v>28734</v>
      </c>
      <c r="C8081" s="271" t="s">
        <v>12490</v>
      </c>
      <c r="D8081" s="272" t="s">
        <v>28735</v>
      </c>
      <c r="F8081" s="266"/>
      <c r="G8081" s="273">
        <v>39452</v>
      </c>
      <c r="H8081" s="270" t="s">
        <v>28734</v>
      </c>
      <c r="I8081" s="271" t="s">
        <v>12490</v>
      </c>
      <c r="J8081" s="272" t="s">
        <v>28735</v>
      </c>
      <c r="K8081" s="272" t="s">
        <v>28735</v>
      </c>
    </row>
    <row r="8082" spans="1:11" ht="12.75" x14ac:dyDescent="0.2">
      <c r="A8082" s="269">
        <v>39523</v>
      </c>
      <c r="B8082" s="270" t="s">
        <v>28736</v>
      </c>
      <c r="C8082" s="271" t="s">
        <v>12490</v>
      </c>
      <c r="D8082" s="272" t="s">
        <v>28737</v>
      </c>
      <c r="F8082" s="266"/>
      <c r="G8082" s="273">
        <v>39523</v>
      </c>
      <c r="H8082" s="270" t="s">
        <v>28736</v>
      </c>
      <c r="I8082" s="271" t="s">
        <v>12490</v>
      </c>
      <c r="J8082" s="272" t="s">
        <v>28737</v>
      </c>
      <c r="K8082" s="272" t="s">
        <v>28737</v>
      </c>
    </row>
    <row r="8083" spans="1:11" ht="12.75" x14ac:dyDescent="0.2">
      <c r="A8083" s="269">
        <v>39449</v>
      </c>
      <c r="B8083" s="270" t="s">
        <v>28738</v>
      </c>
      <c r="C8083" s="271" t="s">
        <v>12490</v>
      </c>
      <c r="D8083" s="272" t="s">
        <v>28739</v>
      </c>
      <c r="F8083" s="266"/>
      <c r="G8083" s="273">
        <v>39449</v>
      </c>
      <c r="H8083" s="270" t="s">
        <v>28738</v>
      </c>
      <c r="I8083" s="271" t="s">
        <v>12490</v>
      </c>
      <c r="J8083" s="272" t="s">
        <v>28739</v>
      </c>
      <c r="K8083" s="272" t="s">
        <v>28739</v>
      </c>
    </row>
    <row r="8084" spans="1:11" ht="12.75" x14ac:dyDescent="0.2">
      <c r="A8084" s="269">
        <v>39455</v>
      </c>
      <c r="B8084" s="270" t="s">
        <v>28740</v>
      </c>
      <c r="C8084" s="271" t="s">
        <v>12490</v>
      </c>
      <c r="D8084" s="272" t="s">
        <v>28741</v>
      </c>
      <c r="F8084" s="266"/>
      <c r="G8084" s="273">
        <v>39455</v>
      </c>
      <c r="H8084" s="270" t="s">
        <v>28740</v>
      </c>
      <c r="I8084" s="271" t="s">
        <v>12490</v>
      </c>
      <c r="J8084" s="272" t="s">
        <v>28741</v>
      </c>
      <c r="K8084" s="272" t="s">
        <v>28741</v>
      </c>
    </row>
    <row r="8085" spans="1:11" ht="12.75" x14ac:dyDescent="0.2">
      <c r="A8085" s="269">
        <v>39456</v>
      </c>
      <c r="B8085" s="270" t="s">
        <v>28742</v>
      </c>
      <c r="C8085" s="271" t="s">
        <v>12490</v>
      </c>
      <c r="D8085" s="272" t="s">
        <v>14424</v>
      </c>
      <c r="F8085" s="266"/>
      <c r="G8085" s="273">
        <v>39456</v>
      </c>
      <c r="H8085" s="270" t="s">
        <v>28742</v>
      </c>
      <c r="I8085" s="271" t="s">
        <v>12490</v>
      </c>
      <c r="J8085" s="272" t="s">
        <v>14424</v>
      </c>
      <c r="K8085" s="272" t="s">
        <v>14424</v>
      </c>
    </row>
    <row r="8086" spans="1:11" ht="12.75" x14ac:dyDescent="0.2">
      <c r="A8086" s="269">
        <v>39457</v>
      </c>
      <c r="B8086" s="270" t="s">
        <v>28743</v>
      </c>
      <c r="C8086" s="271" t="s">
        <v>12490</v>
      </c>
      <c r="D8086" s="272" t="s">
        <v>28744</v>
      </c>
      <c r="F8086" s="266"/>
      <c r="G8086" s="273">
        <v>39457</v>
      </c>
      <c r="H8086" s="270" t="s">
        <v>28743</v>
      </c>
      <c r="I8086" s="271" t="s">
        <v>12490</v>
      </c>
      <c r="J8086" s="272" t="s">
        <v>28744</v>
      </c>
      <c r="K8086" s="272" t="s">
        <v>28744</v>
      </c>
    </row>
    <row r="8087" spans="1:11" ht="12.75" x14ac:dyDescent="0.2">
      <c r="A8087" s="269">
        <v>39458</v>
      </c>
      <c r="B8087" s="270" t="s">
        <v>28745</v>
      </c>
      <c r="C8087" s="271" t="s">
        <v>12490</v>
      </c>
      <c r="D8087" s="272" t="s">
        <v>28746</v>
      </c>
      <c r="F8087" s="266"/>
      <c r="G8087" s="273">
        <v>39458</v>
      </c>
      <c r="H8087" s="270" t="s">
        <v>28745</v>
      </c>
      <c r="I8087" s="271" t="s">
        <v>12490</v>
      </c>
      <c r="J8087" s="272" t="s">
        <v>28746</v>
      </c>
      <c r="K8087" s="272" t="s">
        <v>28746</v>
      </c>
    </row>
    <row r="8088" spans="1:11" ht="12.75" x14ac:dyDescent="0.2">
      <c r="A8088" s="269">
        <v>39464</v>
      </c>
      <c r="B8088" s="270" t="s">
        <v>28747</v>
      </c>
      <c r="C8088" s="271" t="s">
        <v>12490</v>
      </c>
      <c r="D8088" s="272" t="s">
        <v>28748</v>
      </c>
      <c r="F8088" s="266"/>
      <c r="G8088" s="273">
        <v>39464</v>
      </c>
      <c r="H8088" s="270" t="s">
        <v>28747</v>
      </c>
      <c r="I8088" s="271" t="s">
        <v>12490</v>
      </c>
      <c r="J8088" s="272" t="s">
        <v>28748</v>
      </c>
      <c r="K8088" s="272" t="s">
        <v>28748</v>
      </c>
    </row>
    <row r="8089" spans="1:11" ht="12.75" x14ac:dyDescent="0.2">
      <c r="A8089" s="269">
        <v>39460</v>
      </c>
      <c r="B8089" s="270" t="s">
        <v>28749</v>
      </c>
      <c r="C8089" s="271" t="s">
        <v>12490</v>
      </c>
      <c r="D8089" s="272" t="s">
        <v>28750</v>
      </c>
      <c r="F8089" s="266"/>
      <c r="G8089" s="273">
        <v>39460</v>
      </c>
      <c r="H8089" s="270" t="s">
        <v>28749</v>
      </c>
      <c r="I8089" s="271" t="s">
        <v>12490</v>
      </c>
      <c r="J8089" s="272" t="s">
        <v>28750</v>
      </c>
      <c r="K8089" s="272" t="s">
        <v>28750</v>
      </c>
    </row>
    <row r="8090" spans="1:11" ht="12.75" x14ac:dyDescent="0.2">
      <c r="A8090" s="269">
        <v>39461</v>
      </c>
      <c r="B8090" s="270" t="s">
        <v>28751</v>
      </c>
      <c r="C8090" s="271" t="s">
        <v>12490</v>
      </c>
      <c r="D8090" s="272" t="s">
        <v>28752</v>
      </c>
      <c r="F8090" s="266"/>
      <c r="G8090" s="273">
        <v>39461</v>
      </c>
      <c r="H8090" s="270" t="s">
        <v>28751</v>
      </c>
      <c r="I8090" s="271" t="s">
        <v>12490</v>
      </c>
      <c r="J8090" s="272" t="s">
        <v>28752</v>
      </c>
      <c r="K8090" s="272" t="s">
        <v>28752</v>
      </c>
    </row>
    <row r="8091" spans="1:11" ht="12.75" x14ac:dyDescent="0.2">
      <c r="A8091" s="269">
        <v>39462</v>
      </c>
      <c r="B8091" s="270" t="s">
        <v>28753</v>
      </c>
      <c r="C8091" s="271" t="s">
        <v>12490</v>
      </c>
      <c r="D8091" s="272" t="s">
        <v>28754</v>
      </c>
      <c r="F8091" s="266"/>
      <c r="G8091" s="273">
        <v>39462</v>
      </c>
      <c r="H8091" s="270" t="s">
        <v>28753</v>
      </c>
      <c r="I8091" s="271" t="s">
        <v>12490</v>
      </c>
      <c r="J8091" s="272" t="s">
        <v>28754</v>
      </c>
      <c r="K8091" s="272" t="s">
        <v>28754</v>
      </c>
    </row>
    <row r="8092" spans="1:11" ht="12.75" x14ac:dyDescent="0.2">
      <c r="A8092" s="269">
        <v>39463</v>
      </c>
      <c r="B8092" s="270" t="s">
        <v>28755</v>
      </c>
      <c r="C8092" s="271" t="s">
        <v>12490</v>
      </c>
      <c r="D8092" s="272" t="s">
        <v>28756</v>
      </c>
      <c r="F8092" s="266"/>
      <c r="G8092" s="273">
        <v>39463</v>
      </c>
      <c r="H8092" s="270" t="s">
        <v>28755</v>
      </c>
      <c r="I8092" s="271" t="s">
        <v>12490</v>
      </c>
      <c r="J8092" s="272" t="s">
        <v>28756</v>
      </c>
      <c r="K8092" s="272" t="s">
        <v>28756</v>
      </c>
    </row>
    <row r="8093" spans="1:11" ht="12.75" x14ac:dyDescent="0.2">
      <c r="A8093" s="269">
        <v>26039</v>
      </c>
      <c r="B8093" s="270" t="s">
        <v>28757</v>
      </c>
      <c r="C8093" s="271" t="s">
        <v>12490</v>
      </c>
      <c r="D8093" s="272" t="s">
        <v>13017</v>
      </c>
      <c r="F8093" s="266"/>
      <c r="G8093" s="273">
        <v>26039</v>
      </c>
      <c r="H8093" s="270" t="s">
        <v>28757</v>
      </c>
      <c r="I8093" s="271" t="s">
        <v>12490</v>
      </c>
      <c r="J8093" s="272" t="s">
        <v>13017</v>
      </c>
      <c r="K8093" s="272" t="s">
        <v>13017</v>
      </c>
    </row>
    <row r="8094" spans="1:11" ht="12.75" x14ac:dyDescent="0.2">
      <c r="A8094" s="269">
        <v>2401</v>
      </c>
      <c r="B8094" s="270" t="s">
        <v>28758</v>
      </c>
      <c r="C8094" s="271" t="s">
        <v>12490</v>
      </c>
      <c r="D8094" s="272" t="s">
        <v>13018</v>
      </c>
      <c r="F8094" s="266"/>
      <c r="G8094" s="273">
        <v>2401</v>
      </c>
      <c r="H8094" s="270" t="s">
        <v>28758</v>
      </c>
      <c r="I8094" s="271" t="s">
        <v>12490</v>
      </c>
      <c r="J8094" s="272" t="s">
        <v>13018</v>
      </c>
      <c r="K8094" s="272" t="s">
        <v>13018</v>
      </c>
    </row>
    <row r="8095" spans="1:11" ht="25.5" x14ac:dyDescent="0.2">
      <c r="A8095" s="269">
        <v>38870</v>
      </c>
      <c r="B8095" s="270" t="s">
        <v>28759</v>
      </c>
      <c r="C8095" s="271" t="s">
        <v>12490</v>
      </c>
      <c r="D8095" s="272" t="s">
        <v>14121</v>
      </c>
      <c r="F8095" s="266"/>
      <c r="G8095" s="273">
        <v>38870</v>
      </c>
      <c r="H8095" s="270" t="s">
        <v>28759</v>
      </c>
      <c r="I8095" s="271" t="s">
        <v>12490</v>
      </c>
      <c r="J8095" s="272" t="s">
        <v>14121</v>
      </c>
      <c r="K8095" s="272" t="s">
        <v>14121</v>
      </c>
    </row>
    <row r="8096" spans="1:11" ht="25.5" x14ac:dyDescent="0.2">
      <c r="A8096" s="269">
        <v>38869</v>
      </c>
      <c r="B8096" s="270" t="s">
        <v>28760</v>
      </c>
      <c r="C8096" s="271" t="s">
        <v>12490</v>
      </c>
      <c r="D8096" s="272" t="s">
        <v>10004</v>
      </c>
      <c r="F8096" s="266"/>
      <c r="G8096" s="273">
        <v>38869</v>
      </c>
      <c r="H8096" s="270" t="s">
        <v>28760</v>
      </c>
      <c r="I8096" s="271" t="s">
        <v>12490</v>
      </c>
      <c r="J8096" s="272" t="s">
        <v>10004</v>
      </c>
      <c r="K8096" s="272" t="s">
        <v>10004</v>
      </c>
    </row>
    <row r="8097" spans="1:11" ht="25.5" x14ac:dyDescent="0.2">
      <c r="A8097" s="269">
        <v>38872</v>
      </c>
      <c r="B8097" s="270" t="s">
        <v>28761</v>
      </c>
      <c r="C8097" s="271" t="s">
        <v>12490</v>
      </c>
      <c r="D8097" s="272" t="s">
        <v>12341</v>
      </c>
      <c r="F8097" s="266"/>
      <c r="G8097" s="273">
        <v>38872</v>
      </c>
      <c r="H8097" s="270" t="s">
        <v>28761</v>
      </c>
      <c r="I8097" s="271" t="s">
        <v>12490</v>
      </c>
      <c r="J8097" s="272" t="s">
        <v>12341</v>
      </c>
      <c r="K8097" s="272" t="s">
        <v>12341</v>
      </c>
    </row>
    <row r="8098" spans="1:11" ht="25.5" x14ac:dyDescent="0.2">
      <c r="A8098" s="269">
        <v>38871</v>
      </c>
      <c r="B8098" s="270" t="s">
        <v>28762</v>
      </c>
      <c r="C8098" s="271" t="s">
        <v>12490</v>
      </c>
      <c r="D8098" s="272" t="s">
        <v>21086</v>
      </c>
      <c r="F8098" s="266"/>
      <c r="G8098" s="273">
        <v>38871</v>
      </c>
      <c r="H8098" s="270" t="s">
        <v>28762</v>
      </c>
      <c r="I8098" s="271" t="s">
        <v>12490</v>
      </c>
      <c r="J8098" s="272" t="s">
        <v>21086</v>
      </c>
      <c r="K8098" s="272" t="s">
        <v>21086</v>
      </c>
    </row>
    <row r="8099" spans="1:11" ht="12.75" x14ac:dyDescent="0.2">
      <c r="A8099" s="269">
        <v>39283</v>
      </c>
      <c r="B8099" s="270" t="s">
        <v>28763</v>
      </c>
      <c r="C8099" s="271" t="s">
        <v>12490</v>
      </c>
      <c r="D8099" s="272" t="s">
        <v>20460</v>
      </c>
      <c r="F8099" s="266"/>
      <c r="G8099" s="273">
        <v>39283</v>
      </c>
      <c r="H8099" s="270" t="s">
        <v>28763</v>
      </c>
      <c r="I8099" s="271" t="s">
        <v>12490</v>
      </c>
      <c r="J8099" s="272" t="s">
        <v>20460</v>
      </c>
      <c r="K8099" s="272" t="s">
        <v>20460</v>
      </c>
    </row>
    <row r="8100" spans="1:11" ht="12.75" x14ac:dyDescent="0.2">
      <c r="A8100" s="269">
        <v>39284</v>
      </c>
      <c r="B8100" s="270" t="s">
        <v>28764</v>
      </c>
      <c r="C8100" s="271" t="s">
        <v>12490</v>
      </c>
      <c r="D8100" s="272" t="s">
        <v>28765</v>
      </c>
      <c r="F8100" s="266"/>
      <c r="G8100" s="273">
        <v>39284</v>
      </c>
      <c r="H8100" s="270" t="s">
        <v>28764</v>
      </c>
      <c r="I8100" s="271" t="s">
        <v>12490</v>
      </c>
      <c r="J8100" s="272" t="s">
        <v>28765</v>
      </c>
      <c r="K8100" s="272" t="s">
        <v>28765</v>
      </c>
    </row>
    <row r="8101" spans="1:11" ht="12.75" x14ac:dyDescent="0.2">
      <c r="A8101" s="269">
        <v>39285</v>
      </c>
      <c r="B8101" s="270" t="s">
        <v>28766</v>
      </c>
      <c r="C8101" s="271" t="s">
        <v>12490</v>
      </c>
      <c r="D8101" s="272" t="s">
        <v>13647</v>
      </c>
      <c r="F8101" s="266"/>
      <c r="G8101" s="273">
        <v>39285</v>
      </c>
      <c r="H8101" s="270" t="s">
        <v>28766</v>
      </c>
      <c r="I8101" s="271" t="s">
        <v>12490</v>
      </c>
      <c r="J8101" s="272" t="s">
        <v>13647</v>
      </c>
      <c r="K8101" s="272" t="s">
        <v>13647</v>
      </c>
    </row>
    <row r="8102" spans="1:11" ht="12.75" x14ac:dyDescent="0.2">
      <c r="A8102" s="269">
        <v>39286</v>
      </c>
      <c r="B8102" s="270" t="s">
        <v>28767</v>
      </c>
      <c r="C8102" s="271" t="s">
        <v>12490</v>
      </c>
      <c r="D8102" s="272" t="s">
        <v>28768</v>
      </c>
      <c r="F8102" s="266"/>
      <c r="G8102" s="273">
        <v>39286</v>
      </c>
      <c r="H8102" s="270" t="s">
        <v>28767</v>
      </c>
      <c r="I8102" s="271" t="s">
        <v>12490</v>
      </c>
      <c r="J8102" s="272" t="s">
        <v>28768</v>
      </c>
      <c r="K8102" s="272" t="s">
        <v>28768</v>
      </c>
    </row>
    <row r="8103" spans="1:11" ht="12.75" x14ac:dyDescent="0.2">
      <c r="A8103" s="269">
        <v>39287</v>
      </c>
      <c r="B8103" s="270" t="s">
        <v>28769</v>
      </c>
      <c r="C8103" s="271" t="s">
        <v>12490</v>
      </c>
      <c r="D8103" s="272" t="s">
        <v>28770</v>
      </c>
      <c r="F8103" s="266"/>
      <c r="G8103" s="273">
        <v>39287</v>
      </c>
      <c r="H8103" s="270" t="s">
        <v>28769</v>
      </c>
      <c r="I8103" s="271" t="s">
        <v>12490</v>
      </c>
      <c r="J8103" s="272" t="s">
        <v>28770</v>
      </c>
      <c r="K8103" s="272" t="s">
        <v>28770</v>
      </c>
    </row>
    <row r="8104" spans="1:11" ht="12.75" x14ac:dyDescent="0.2">
      <c r="A8104" s="269">
        <v>39288</v>
      </c>
      <c r="B8104" s="270" t="s">
        <v>28771</v>
      </c>
      <c r="C8104" s="271" t="s">
        <v>12490</v>
      </c>
      <c r="D8104" s="272" t="s">
        <v>28772</v>
      </c>
      <c r="F8104" s="266"/>
      <c r="G8104" s="273">
        <v>39288</v>
      </c>
      <c r="H8104" s="270" t="s">
        <v>28771</v>
      </c>
      <c r="I8104" s="271" t="s">
        <v>12490</v>
      </c>
      <c r="J8104" s="272" t="s">
        <v>28772</v>
      </c>
      <c r="K8104" s="272" t="s">
        <v>28772</v>
      </c>
    </row>
    <row r="8105" spans="1:11" ht="25.5" x14ac:dyDescent="0.2">
      <c r="A8105" s="269">
        <v>2414</v>
      </c>
      <c r="B8105" s="270" t="s">
        <v>28773</v>
      </c>
      <c r="C8105" s="271" t="s">
        <v>12492</v>
      </c>
      <c r="D8105" s="272" t="s">
        <v>13020</v>
      </c>
      <c r="F8105" s="266"/>
      <c r="G8105" s="273">
        <v>2414</v>
      </c>
      <c r="H8105" s="270" t="s">
        <v>28773</v>
      </c>
      <c r="I8105" s="271" t="s">
        <v>12492</v>
      </c>
      <c r="J8105" s="272" t="s">
        <v>13020</v>
      </c>
      <c r="K8105" s="272" t="s">
        <v>13020</v>
      </c>
    </row>
    <row r="8106" spans="1:11" ht="25.5" x14ac:dyDescent="0.2">
      <c r="A8106" s="269">
        <v>2413</v>
      </c>
      <c r="B8106" s="270" t="s">
        <v>28774</v>
      </c>
      <c r="C8106" s="271" t="s">
        <v>12492</v>
      </c>
      <c r="D8106" s="272" t="s">
        <v>13021</v>
      </c>
      <c r="F8106" s="266"/>
      <c r="G8106" s="273">
        <v>2413</v>
      </c>
      <c r="H8106" s="270" t="s">
        <v>28774</v>
      </c>
      <c r="I8106" s="271" t="s">
        <v>12492</v>
      </c>
      <c r="J8106" s="272" t="s">
        <v>13021</v>
      </c>
      <c r="K8106" s="272" t="s">
        <v>13021</v>
      </c>
    </row>
    <row r="8107" spans="1:11" ht="25.5" x14ac:dyDescent="0.2">
      <c r="A8107" s="269">
        <v>2405</v>
      </c>
      <c r="B8107" s="270" t="s">
        <v>28775</v>
      </c>
      <c r="C8107" s="271" t="s">
        <v>12492</v>
      </c>
      <c r="D8107" s="272" t="s">
        <v>13022</v>
      </c>
      <c r="F8107" s="266"/>
      <c r="G8107" s="273">
        <v>2405</v>
      </c>
      <c r="H8107" s="270" t="s">
        <v>28775</v>
      </c>
      <c r="I8107" s="271" t="s">
        <v>12492</v>
      </c>
      <c r="J8107" s="272" t="s">
        <v>13022</v>
      </c>
      <c r="K8107" s="272" t="s">
        <v>13022</v>
      </c>
    </row>
    <row r="8108" spans="1:11" ht="25.5" x14ac:dyDescent="0.2">
      <c r="A8108" s="269">
        <v>13361</v>
      </c>
      <c r="B8108" s="270" t="s">
        <v>28776</v>
      </c>
      <c r="C8108" s="271" t="s">
        <v>12492</v>
      </c>
      <c r="D8108" s="272" t="s">
        <v>13023</v>
      </c>
      <c r="F8108" s="266"/>
      <c r="G8108" s="273">
        <v>13361</v>
      </c>
      <c r="H8108" s="270" t="s">
        <v>28776</v>
      </c>
      <c r="I8108" s="271" t="s">
        <v>12492</v>
      </c>
      <c r="J8108" s="272" t="s">
        <v>13023</v>
      </c>
      <c r="K8108" s="272" t="s">
        <v>13023</v>
      </c>
    </row>
    <row r="8109" spans="1:11" ht="25.5" x14ac:dyDescent="0.2">
      <c r="A8109" s="269">
        <v>11987</v>
      </c>
      <c r="B8109" s="270" t="s">
        <v>28777</v>
      </c>
      <c r="C8109" s="271" t="s">
        <v>12492</v>
      </c>
      <c r="D8109" s="272" t="s">
        <v>13024</v>
      </c>
      <c r="F8109" s="266"/>
      <c r="G8109" s="273">
        <v>11987</v>
      </c>
      <c r="H8109" s="270" t="s">
        <v>28777</v>
      </c>
      <c r="I8109" s="271" t="s">
        <v>12492</v>
      </c>
      <c r="J8109" s="272" t="s">
        <v>13024</v>
      </c>
      <c r="K8109" s="272" t="s">
        <v>13024</v>
      </c>
    </row>
    <row r="8110" spans="1:11" ht="25.5" x14ac:dyDescent="0.2">
      <c r="A8110" s="269">
        <v>2416</v>
      </c>
      <c r="B8110" s="270" t="s">
        <v>28778</v>
      </c>
      <c r="C8110" s="271" t="s">
        <v>12492</v>
      </c>
      <c r="D8110" s="272" t="s">
        <v>13025</v>
      </c>
      <c r="F8110" s="266"/>
      <c r="G8110" s="273">
        <v>2416</v>
      </c>
      <c r="H8110" s="270" t="s">
        <v>28778</v>
      </c>
      <c r="I8110" s="271" t="s">
        <v>12492</v>
      </c>
      <c r="J8110" s="272" t="s">
        <v>13025</v>
      </c>
      <c r="K8110" s="272" t="s">
        <v>13025</v>
      </c>
    </row>
    <row r="8111" spans="1:11" ht="25.5" x14ac:dyDescent="0.2">
      <c r="A8111" s="269">
        <v>2412</v>
      </c>
      <c r="B8111" s="270" t="s">
        <v>28779</v>
      </c>
      <c r="C8111" s="271" t="s">
        <v>12492</v>
      </c>
      <c r="D8111" s="272" t="s">
        <v>6621</v>
      </c>
      <c r="F8111" s="266"/>
      <c r="G8111" s="273">
        <v>2412</v>
      </c>
      <c r="H8111" s="270" t="s">
        <v>28779</v>
      </c>
      <c r="I8111" s="271" t="s">
        <v>12492</v>
      </c>
      <c r="J8111" s="272" t="s">
        <v>6621</v>
      </c>
      <c r="K8111" s="272" t="s">
        <v>6621</v>
      </c>
    </row>
    <row r="8112" spans="1:11" ht="25.5" x14ac:dyDescent="0.2">
      <c r="A8112" s="269">
        <v>2411</v>
      </c>
      <c r="B8112" s="270" t="s">
        <v>28780</v>
      </c>
      <c r="C8112" s="271" t="s">
        <v>12492</v>
      </c>
      <c r="D8112" s="272" t="s">
        <v>13023</v>
      </c>
      <c r="F8112" s="266"/>
      <c r="G8112" s="273">
        <v>2411</v>
      </c>
      <c r="H8112" s="270" t="s">
        <v>28780</v>
      </c>
      <c r="I8112" s="271" t="s">
        <v>12492</v>
      </c>
      <c r="J8112" s="272" t="s">
        <v>13023</v>
      </c>
      <c r="K8112" s="272" t="s">
        <v>13023</v>
      </c>
    </row>
    <row r="8113" spans="1:11" ht="25.5" x14ac:dyDescent="0.2">
      <c r="A8113" s="269">
        <v>2406</v>
      </c>
      <c r="B8113" s="270" t="s">
        <v>28781</v>
      </c>
      <c r="C8113" s="271" t="s">
        <v>12492</v>
      </c>
      <c r="D8113" s="272" t="s">
        <v>13026</v>
      </c>
      <c r="F8113" s="266"/>
      <c r="G8113" s="273">
        <v>2406</v>
      </c>
      <c r="H8113" s="270" t="s">
        <v>28781</v>
      </c>
      <c r="I8113" s="271" t="s">
        <v>12492</v>
      </c>
      <c r="J8113" s="272" t="s">
        <v>13026</v>
      </c>
      <c r="K8113" s="272" t="s">
        <v>13026</v>
      </c>
    </row>
    <row r="8114" spans="1:11" ht="25.5" x14ac:dyDescent="0.2">
      <c r="A8114" s="269">
        <v>10571</v>
      </c>
      <c r="B8114" s="270" t="s">
        <v>28782</v>
      </c>
      <c r="C8114" s="271" t="s">
        <v>12492</v>
      </c>
      <c r="D8114" s="272" t="s">
        <v>13027</v>
      </c>
      <c r="F8114" s="266"/>
      <c r="G8114" s="273">
        <v>10571</v>
      </c>
      <c r="H8114" s="270" t="s">
        <v>28782</v>
      </c>
      <c r="I8114" s="271" t="s">
        <v>12492</v>
      </c>
      <c r="J8114" s="272" t="s">
        <v>13027</v>
      </c>
      <c r="K8114" s="272" t="s">
        <v>13027</v>
      </c>
    </row>
    <row r="8115" spans="1:11" ht="25.5" x14ac:dyDescent="0.2">
      <c r="A8115" s="269">
        <v>11985</v>
      </c>
      <c r="B8115" s="270" t="s">
        <v>28783</v>
      </c>
      <c r="C8115" s="271" t="s">
        <v>12492</v>
      </c>
      <c r="D8115" s="272" t="s">
        <v>13028</v>
      </c>
      <c r="F8115" s="266"/>
      <c r="G8115" s="273">
        <v>11985</v>
      </c>
      <c r="H8115" s="270" t="s">
        <v>28783</v>
      </c>
      <c r="I8115" s="271" t="s">
        <v>12492</v>
      </c>
      <c r="J8115" s="272" t="s">
        <v>13028</v>
      </c>
      <c r="K8115" s="272" t="s">
        <v>13028</v>
      </c>
    </row>
    <row r="8116" spans="1:11" ht="25.5" x14ac:dyDescent="0.2">
      <c r="A8116" s="269">
        <v>2410</v>
      </c>
      <c r="B8116" s="270" t="s">
        <v>28784</v>
      </c>
      <c r="C8116" s="271" t="s">
        <v>12492</v>
      </c>
      <c r="D8116" s="272" t="s">
        <v>13029</v>
      </c>
      <c r="F8116" s="266"/>
      <c r="G8116" s="273">
        <v>2410</v>
      </c>
      <c r="H8116" s="270" t="s">
        <v>28784</v>
      </c>
      <c r="I8116" s="271" t="s">
        <v>12492</v>
      </c>
      <c r="J8116" s="272" t="s">
        <v>13029</v>
      </c>
      <c r="K8116" s="272" t="s">
        <v>13029</v>
      </c>
    </row>
    <row r="8117" spans="1:11" ht="25.5" x14ac:dyDescent="0.2">
      <c r="A8117" s="269">
        <v>2417</v>
      </c>
      <c r="B8117" s="270" t="s">
        <v>28785</v>
      </c>
      <c r="C8117" s="271" t="s">
        <v>12492</v>
      </c>
      <c r="D8117" s="272" t="s">
        <v>13030</v>
      </c>
      <c r="F8117" s="266"/>
      <c r="G8117" s="273">
        <v>2417</v>
      </c>
      <c r="H8117" s="270" t="s">
        <v>28785</v>
      </c>
      <c r="I8117" s="271" t="s">
        <v>12492</v>
      </c>
      <c r="J8117" s="272" t="s">
        <v>13030</v>
      </c>
      <c r="K8117" s="272" t="s">
        <v>13030</v>
      </c>
    </row>
    <row r="8118" spans="1:11" ht="25.5" x14ac:dyDescent="0.2">
      <c r="A8118" s="269">
        <v>2415</v>
      </c>
      <c r="B8118" s="270" t="s">
        <v>28786</v>
      </c>
      <c r="C8118" s="271" t="s">
        <v>12492</v>
      </c>
      <c r="D8118" s="272" t="s">
        <v>13031</v>
      </c>
      <c r="F8118" s="266"/>
      <c r="G8118" s="273">
        <v>2415</v>
      </c>
      <c r="H8118" s="270" t="s">
        <v>28786</v>
      </c>
      <c r="I8118" s="271" t="s">
        <v>12492</v>
      </c>
      <c r="J8118" s="272" t="s">
        <v>13031</v>
      </c>
      <c r="K8118" s="272" t="s">
        <v>13031</v>
      </c>
    </row>
    <row r="8119" spans="1:11" ht="25.5" x14ac:dyDescent="0.2">
      <c r="A8119" s="269">
        <v>13360</v>
      </c>
      <c r="B8119" s="270" t="s">
        <v>28787</v>
      </c>
      <c r="C8119" s="271" t="s">
        <v>12492</v>
      </c>
      <c r="D8119" s="272" t="s">
        <v>13031</v>
      </c>
      <c r="F8119" s="266"/>
      <c r="G8119" s="273">
        <v>13360</v>
      </c>
      <c r="H8119" s="270" t="s">
        <v>28787</v>
      </c>
      <c r="I8119" s="271" t="s">
        <v>12492</v>
      </c>
      <c r="J8119" s="272" t="s">
        <v>13031</v>
      </c>
      <c r="K8119" s="272" t="s">
        <v>13031</v>
      </c>
    </row>
    <row r="8120" spans="1:11" ht="25.5" x14ac:dyDescent="0.2">
      <c r="A8120" s="269">
        <v>11983</v>
      </c>
      <c r="B8120" s="270" t="s">
        <v>28788</v>
      </c>
      <c r="C8120" s="271" t="s">
        <v>12492</v>
      </c>
      <c r="D8120" s="272" t="s">
        <v>13032</v>
      </c>
      <c r="F8120" s="266"/>
      <c r="G8120" s="273">
        <v>11983</v>
      </c>
      <c r="H8120" s="270" t="s">
        <v>28788</v>
      </c>
      <c r="I8120" s="271" t="s">
        <v>12492</v>
      </c>
      <c r="J8120" s="272" t="s">
        <v>13032</v>
      </c>
      <c r="K8120" s="272" t="s">
        <v>13032</v>
      </c>
    </row>
    <row r="8121" spans="1:11" ht="25.5" x14ac:dyDescent="0.2">
      <c r="A8121" s="269">
        <v>11986</v>
      </c>
      <c r="B8121" s="270" t="s">
        <v>28789</v>
      </c>
      <c r="C8121" s="271" t="s">
        <v>12492</v>
      </c>
      <c r="D8121" s="272" t="s">
        <v>13033</v>
      </c>
      <c r="F8121" s="266"/>
      <c r="G8121" s="273">
        <v>11986</v>
      </c>
      <c r="H8121" s="270" t="s">
        <v>28789</v>
      </c>
      <c r="I8121" s="271" t="s">
        <v>12492</v>
      </c>
      <c r="J8121" s="272" t="s">
        <v>13033</v>
      </c>
      <c r="K8121" s="272" t="s">
        <v>13033</v>
      </c>
    </row>
    <row r="8122" spans="1:11" ht="25.5" x14ac:dyDescent="0.2">
      <c r="A8122" s="269">
        <v>25976</v>
      </c>
      <c r="B8122" s="270" t="s">
        <v>28790</v>
      </c>
      <c r="C8122" s="271" t="s">
        <v>12492</v>
      </c>
      <c r="D8122" s="272" t="s">
        <v>13034</v>
      </c>
      <c r="F8122" s="266"/>
      <c r="G8122" s="273">
        <v>25976</v>
      </c>
      <c r="H8122" s="270" t="s">
        <v>28790</v>
      </c>
      <c r="I8122" s="271" t="s">
        <v>12492</v>
      </c>
      <c r="J8122" s="272" t="s">
        <v>13034</v>
      </c>
      <c r="K8122" s="272" t="s">
        <v>13034</v>
      </c>
    </row>
    <row r="8123" spans="1:11" ht="12.75" x14ac:dyDescent="0.2">
      <c r="A8123" s="269">
        <v>10629</v>
      </c>
      <c r="B8123" s="270" t="s">
        <v>28791</v>
      </c>
      <c r="C8123" s="271" t="s">
        <v>12492</v>
      </c>
      <c r="D8123" s="272" t="s">
        <v>28792</v>
      </c>
      <c r="F8123" s="266"/>
      <c r="G8123" s="273">
        <v>10629</v>
      </c>
      <c r="H8123" s="270" t="s">
        <v>28791</v>
      </c>
      <c r="I8123" s="271" t="s">
        <v>12492</v>
      </c>
      <c r="J8123" s="272" t="s">
        <v>28792</v>
      </c>
      <c r="K8123" s="272" t="s">
        <v>28792</v>
      </c>
    </row>
    <row r="8124" spans="1:11" ht="12.75" x14ac:dyDescent="0.2">
      <c r="A8124" s="269">
        <v>10698</v>
      </c>
      <c r="B8124" s="270" t="s">
        <v>28793</v>
      </c>
      <c r="C8124" s="271" t="s">
        <v>12492</v>
      </c>
      <c r="D8124" s="272" t="s">
        <v>14910</v>
      </c>
      <c r="F8124" s="266"/>
      <c r="G8124" s="273">
        <v>10698</v>
      </c>
      <c r="H8124" s="270" t="s">
        <v>28793</v>
      </c>
      <c r="I8124" s="271" t="s">
        <v>12492</v>
      </c>
      <c r="J8124" s="272" t="s">
        <v>14910</v>
      </c>
      <c r="K8124" s="272" t="s">
        <v>14910</v>
      </c>
    </row>
    <row r="8125" spans="1:11" ht="25.5" x14ac:dyDescent="0.2">
      <c r="A8125" s="269">
        <v>40521</v>
      </c>
      <c r="B8125" s="270" t="s">
        <v>28794</v>
      </c>
      <c r="C8125" s="271" t="s">
        <v>12490</v>
      </c>
      <c r="D8125" s="272" t="s">
        <v>28795</v>
      </c>
      <c r="F8125" s="266"/>
      <c r="G8125" s="273">
        <v>40521</v>
      </c>
      <c r="H8125" s="270" t="s">
        <v>28794</v>
      </c>
      <c r="I8125" s="271" t="s">
        <v>12490</v>
      </c>
      <c r="J8125" s="272" t="s">
        <v>28795</v>
      </c>
      <c r="K8125" s="272" t="s">
        <v>28795</v>
      </c>
    </row>
    <row r="8126" spans="1:11" ht="25.5" x14ac:dyDescent="0.2">
      <c r="A8126" s="269">
        <v>2432</v>
      </c>
      <c r="B8126" s="270" t="s">
        <v>28796</v>
      </c>
      <c r="C8126" s="271" t="s">
        <v>12490</v>
      </c>
      <c r="D8126" s="272" t="s">
        <v>19904</v>
      </c>
      <c r="F8126" s="266"/>
      <c r="G8126" s="273">
        <v>2432</v>
      </c>
      <c r="H8126" s="270" t="s">
        <v>28796</v>
      </c>
      <c r="I8126" s="271" t="s">
        <v>12490</v>
      </c>
      <c r="J8126" s="272" t="s">
        <v>19904</v>
      </c>
      <c r="K8126" s="272" t="s">
        <v>19904</v>
      </c>
    </row>
    <row r="8127" spans="1:11" ht="25.5" x14ac:dyDescent="0.2">
      <c r="A8127" s="269">
        <v>2418</v>
      </c>
      <c r="B8127" s="270" t="s">
        <v>28797</v>
      </c>
      <c r="C8127" s="271" t="s">
        <v>12490</v>
      </c>
      <c r="D8127" s="272" t="s">
        <v>28798</v>
      </c>
      <c r="F8127" s="266"/>
      <c r="G8127" s="273">
        <v>2418</v>
      </c>
      <c r="H8127" s="270" t="s">
        <v>28797</v>
      </c>
      <c r="I8127" s="271" t="s">
        <v>12490</v>
      </c>
      <c r="J8127" s="272" t="s">
        <v>28798</v>
      </c>
      <c r="K8127" s="272" t="s">
        <v>28798</v>
      </c>
    </row>
    <row r="8128" spans="1:11" ht="25.5" x14ac:dyDescent="0.2">
      <c r="A8128" s="269">
        <v>2433</v>
      </c>
      <c r="B8128" s="270" t="s">
        <v>28799</v>
      </c>
      <c r="C8128" s="271" t="s">
        <v>12490</v>
      </c>
      <c r="D8128" s="272" t="s">
        <v>13650</v>
      </c>
      <c r="F8128" s="266"/>
      <c r="G8128" s="273">
        <v>2433</v>
      </c>
      <c r="H8128" s="270" t="s">
        <v>28799</v>
      </c>
      <c r="I8128" s="271" t="s">
        <v>12490</v>
      </c>
      <c r="J8128" s="272" t="s">
        <v>13650</v>
      </c>
      <c r="K8128" s="272" t="s">
        <v>13650</v>
      </c>
    </row>
    <row r="8129" spans="1:11" ht="25.5" x14ac:dyDescent="0.2">
      <c r="A8129" s="269">
        <v>2420</v>
      </c>
      <c r="B8129" s="270" t="s">
        <v>28800</v>
      </c>
      <c r="C8129" s="271" t="s">
        <v>12490</v>
      </c>
      <c r="D8129" s="272" t="s">
        <v>28801</v>
      </c>
      <c r="F8129" s="266"/>
      <c r="G8129" s="273">
        <v>2420</v>
      </c>
      <c r="H8129" s="270" t="s">
        <v>28800</v>
      </c>
      <c r="I8129" s="271" t="s">
        <v>12490</v>
      </c>
      <c r="J8129" s="272" t="s">
        <v>28801</v>
      </c>
      <c r="K8129" s="272" t="s">
        <v>28801</v>
      </c>
    </row>
    <row r="8130" spans="1:11" ht="25.5" x14ac:dyDescent="0.2">
      <c r="A8130" s="269">
        <v>2421</v>
      </c>
      <c r="B8130" s="270" t="s">
        <v>28802</v>
      </c>
      <c r="C8130" s="271" t="s">
        <v>12490</v>
      </c>
      <c r="D8130" s="272" t="s">
        <v>11068</v>
      </c>
      <c r="F8130" s="266"/>
      <c r="G8130" s="273">
        <v>2421</v>
      </c>
      <c r="H8130" s="270" t="s">
        <v>28802</v>
      </c>
      <c r="I8130" s="271" t="s">
        <v>12490</v>
      </c>
      <c r="J8130" s="272" t="s">
        <v>11068</v>
      </c>
      <c r="K8130" s="272" t="s">
        <v>11068</v>
      </c>
    </row>
    <row r="8131" spans="1:11" ht="25.5" x14ac:dyDescent="0.2">
      <c r="A8131" s="269">
        <v>11447</v>
      </c>
      <c r="B8131" s="270" t="s">
        <v>28803</v>
      </c>
      <c r="C8131" s="271" t="s">
        <v>12490</v>
      </c>
      <c r="D8131" s="272" t="s">
        <v>9929</v>
      </c>
      <c r="F8131" s="266"/>
      <c r="G8131" s="273">
        <v>11447</v>
      </c>
      <c r="H8131" s="270" t="s">
        <v>28803</v>
      </c>
      <c r="I8131" s="271" t="s">
        <v>12490</v>
      </c>
      <c r="J8131" s="272" t="s">
        <v>9929</v>
      </c>
      <c r="K8131" s="272" t="s">
        <v>9929</v>
      </c>
    </row>
    <row r="8132" spans="1:11" ht="12.75" x14ac:dyDescent="0.2">
      <c r="A8132" s="269">
        <v>2429</v>
      </c>
      <c r="B8132" s="270" t="s">
        <v>28804</v>
      </c>
      <c r="C8132" s="271" t="s">
        <v>12490</v>
      </c>
      <c r="D8132" s="272" t="s">
        <v>28805</v>
      </c>
      <c r="F8132" s="266"/>
      <c r="G8132" s="273">
        <v>2429</v>
      </c>
      <c r="H8132" s="270" t="s">
        <v>28804</v>
      </c>
      <c r="I8132" s="271" t="s">
        <v>12490</v>
      </c>
      <c r="J8132" s="272" t="s">
        <v>28805</v>
      </c>
      <c r="K8132" s="272" t="s">
        <v>28805</v>
      </c>
    </row>
    <row r="8133" spans="1:11" ht="12.75" x14ac:dyDescent="0.2">
      <c r="A8133" s="269">
        <v>11449</v>
      </c>
      <c r="B8133" s="270" t="s">
        <v>28806</v>
      </c>
      <c r="C8133" s="271" t="s">
        <v>12490</v>
      </c>
      <c r="D8133" s="272" t="s">
        <v>28807</v>
      </c>
      <c r="F8133" s="266"/>
      <c r="G8133" s="273">
        <v>11449</v>
      </c>
      <c r="H8133" s="270" t="s">
        <v>28806</v>
      </c>
      <c r="I8133" s="271" t="s">
        <v>12490</v>
      </c>
      <c r="J8133" s="272" t="s">
        <v>28807</v>
      </c>
      <c r="K8133" s="272" t="s">
        <v>28807</v>
      </c>
    </row>
    <row r="8134" spans="1:11" ht="12.75" x14ac:dyDescent="0.2">
      <c r="A8134" s="269">
        <v>11451</v>
      </c>
      <c r="B8134" s="270" t="s">
        <v>28808</v>
      </c>
      <c r="C8134" s="271" t="s">
        <v>12490</v>
      </c>
      <c r="D8134" s="272" t="s">
        <v>28809</v>
      </c>
      <c r="F8134" s="266"/>
      <c r="G8134" s="273">
        <v>11451</v>
      </c>
      <c r="H8134" s="270" t="s">
        <v>28808</v>
      </c>
      <c r="I8134" s="271" t="s">
        <v>12490</v>
      </c>
      <c r="J8134" s="272" t="s">
        <v>28809</v>
      </c>
      <c r="K8134" s="272" t="s">
        <v>28809</v>
      </c>
    </row>
    <row r="8135" spans="1:11" ht="12.75" x14ac:dyDescent="0.2">
      <c r="A8135" s="269">
        <v>11116</v>
      </c>
      <c r="B8135" s="270" t="s">
        <v>28810</v>
      </c>
      <c r="C8135" s="271" t="s">
        <v>12490</v>
      </c>
      <c r="D8135" s="272" t="s">
        <v>28811</v>
      </c>
      <c r="F8135" s="266"/>
      <c r="G8135" s="273">
        <v>11116</v>
      </c>
      <c r="H8135" s="270" t="s">
        <v>28810</v>
      </c>
      <c r="I8135" s="271" t="s">
        <v>12490</v>
      </c>
      <c r="J8135" s="272" t="s">
        <v>28811</v>
      </c>
      <c r="K8135" s="272" t="s">
        <v>28811</v>
      </c>
    </row>
    <row r="8136" spans="1:11" ht="12.75" x14ac:dyDescent="0.2">
      <c r="A8136" s="269">
        <v>38411</v>
      </c>
      <c r="B8136" s="270" t="s">
        <v>28812</v>
      </c>
      <c r="C8136" s="271" t="s">
        <v>12490</v>
      </c>
      <c r="D8136" s="272" t="s">
        <v>28813</v>
      </c>
      <c r="F8136" s="266"/>
      <c r="G8136" s="273">
        <v>38411</v>
      </c>
      <c r="H8136" s="270" t="s">
        <v>28812</v>
      </c>
      <c r="I8136" s="271" t="s">
        <v>12490</v>
      </c>
      <c r="J8136" s="272" t="s">
        <v>28813</v>
      </c>
      <c r="K8136" s="272" t="s">
        <v>28813</v>
      </c>
    </row>
    <row r="8137" spans="1:11" ht="12.75" x14ac:dyDescent="0.2">
      <c r="A8137" s="269">
        <v>1370</v>
      </c>
      <c r="B8137" s="270" t="s">
        <v>28814</v>
      </c>
      <c r="C8137" s="271" t="s">
        <v>12490</v>
      </c>
      <c r="D8137" s="272" t="s">
        <v>28815</v>
      </c>
      <c r="F8137" s="266"/>
      <c r="G8137" s="273">
        <v>1370</v>
      </c>
      <c r="H8137" s="270" t="s">
        <v>28814</v>
      </c>
      <c r="I8137" s="271" t="s">
        <v>12490</v>
      </c>
      <c r="J8137" s="272" t="s">
        <v>28815</v>
      </c>
      <c r="K8137" s="272" t="s">
        <v>28815</v>
      </c>
    </row>
    <row r="8138" spans="1:11" ht="12.75" x14ac:dyDescent="0.2">
      <c r="A8138" s="269">
        <v>38189</v>
      </c>
      <c r="B8138" s="270" t="s">
        <v>28816</v>
      </c>
      <c r="C8138" s="271" t="s">
        <v>12490</v>
      </c>
      <c r="D8138" s="272" t="s">
        <v>14911</v>
      </c>
      <c r="F8138" s="266"/>
      <c r="G8138" s="273">
        <v>38189</v>
      </c>
      <c r="H8138" s="270" t="s">
        <v>28816</v>
      </c>
      <c r="I8138" s="271" t="s">
        <v>12490</v>
      </c>
      <c r="J8138" s="272" t="s">
        <v>14911</v>
      </c>
      <c r="K8138" s="272" t="s">
        <v>14911</v>
      </c>
    </row>
    <row r="8139" spans="1:11" ht="12.75" x14ac:dyDescent="0.2">
      <c r="A8139" s="269">
        <v>38190</v>
      </c>
      <c r="B8139" s="270" t="s">
        <v>28817</v>
      </c>
      <c r="C8139" s="271" t="s">
        <v>12490</v>
      </c>
      <c r="D8139" s="272" t="s">
        <v>14912</v>
      </c>
      <c r="F8139" s="266"/>
      <c r="G8139" s="273">
        <v>38190</v>
      </c>
      <c r="H8139" s="270" t="s">
        <v>28817</v>
      </c>
      <c r="I8139" s="271" t="s">
        <v>12490</v>
      </c>
      <c r="J8139" s="272" t="s">
        <v>14912</v>
      </c>
      <c r="K8139" s="272" t="s">
        <v>14912</v>
      </c>
    </row>
    <row r="8140" spans="1:11" ht="25.5" x14ac:dyDescent="0.2">
      <c r="A8140" s="269">
        <v>36516</v>
      </c>
      <c r="B8140" s="270" t="s">
        <v>28818</v>
      </c>
      <c r="C8140" s="271" t="s">
        <v>12490</v>
      </c>
      <c r="D8140" s="272" t="s">
        <v>14913</v>
      </c>
      <c r="F8140" s="266"/>
      <c r="G8140" s="273">
        <v>36516</v>
      </c>
      <c r="H8140" s="270" t="s">
        <v>28818</v>
      </c>
      <c r="I8140" s="271" t="s">
        <v>12490</v>
      </c>
      <c r="J8140" s="272" t="s">
        <v>14913</v>
      </c>
      <c r="K8140" s="272" t="s">
        <v>14913</v>
      </c>
    </row>
    <row r="8141" spans="1:11" ht="12.75" x14ac:dyDescent="0.2">
      <c r="A8141" s="269">
        <v>34777</v>
      </c>
      <c r="B8141" s="270" t="s">
        <v>28819</v>
      </c>
      <c r="C8141" s="271" t="s">
        <v>12490</v>
      </c>
      <c r="D8141" s="272" t="s">
        <v>4401</v>
      </c>
      <c r="F8141" s="266"/>
      <c r="G8141" s="273">
        <v>34777</v>
      </c>
      <c r="H8141" s="270" t="s">
        <v>28819</v>
      </c>
      <c r="I8141" s="271" t="s">
        <v>12490</v>
      </c>
      <c r="J8141" s="272" t="s">
        <v>4401</v>
      </c>
      <c r="K8141" s="272" t="s">
        <v>4401</v>
      </c>
    </row>
    <row r="8142" spans="1:11" ht="12.75" x14ac:dyDescent="0.2">
      <c r="A8142" s="269">
        <v>7273</v>
      </c>
      <c r="B8142" s="270" t="s">
        <v>28820</v>
      </c>
      <c r="C8142" s="271" t="s">
        <v>12490</v>
      </c>
      <c r="D8142" s="272" t="s">
        <v>12635</v>
      </c>
      <c r="F8142" s="266"/>
      <c r="G8142" s="273">
        <v>7273</v>
      </c>
      <c r="H8142" s="270" t="s">
        <v>28820</v>
      </c>
      <c r="I8142" s="271" t="s">
        <v>12490</v>
      </c>
      <c r="J8142" s="272" t="s">
        <v>12635</v>
      </c>
      <c r="K8142" s="272" t="s">
        <v>12635</v>
      </c>
    </row>
    <row r="8143" spans="1:11" ht="12.75" x14ac:dyDescent="0.2">
      <c r="A8143" s="269">
        <v>7272</v>
      </c>
      <c r="B8143" s="270" t="s">
        <v>28821</v>
      </c>
      <c r="C8143" s="271" t="s">
        <v>12490</v>
      </c>
      <c r="D8143" s="272" t="s">
        <v>9090</v>
      </c>
      <c r="F8143" s="266"/>
      <c r="G8143" s="273">
        <v>7272</v>
      </c>
      <c r="H8143" s="270" t="s">
        <v>28821</v>
      </c>
      <c r="I8143" s="271" t="s">
        <v>12490</v>
      </c>
      <c r="J8143" s="272" t="s">
        <v>9090</v>
      </c>
      <c r="K8143" s="272" t="s">
        <v>9090</v>
      </c>
    </row>
    <row r="8144" spans="1:11" ht="12.75" x14ac:dyDescent="0.2">
      <c r="A8144" s="269">
        <v>10605</v>
      </c>
      <c r="B8144" s="270" t="s">
        <v>28822</v>
      </c>
      <c r="C8144" s="271" t="s">
        <v>12490</v>
      </c>
      <c r="D8144" s="272" t="s">
        <v>5168</v>
      </c>
      <c r="F8144" s="266"/>
      <c r="G8144" s="273">
        <v>10605</v>
      </c>
      <c r="H8144" s="270" t="s">
        <v>28822</v>
      </c>
      <c r="I8144" s="271" t="s">
        <v>12490</v>
      </c>
      <c r="J8144" s="272" t="s">
        <v>5168</v>
      </c>
      <c r="K8144" s="272" t="s">
        <v>5168</v>
      </c>
    </row>
    <row r="8145" spans="1:11" ht="12.75" x14ac:dyDescent="0.2">
      <c r="A8145" s="269">
        <v>10604</v>
      </c>
      <c r="B8145" s="270" t="s">
        <v>28823</v>
      </c>
      <c r="C8145" s="271" t="s">
        <v>12490</v>
      </c>
      <c r="D8145" s="272" t="s">
        <v>4676</v>
      </c>
      <c r="F8145" s="266"/>
      <c r="G8145" s="273">
        <v>10604</v>
      </c>
      <c r="H8145" s="270" t="s">
        <v>28823</v>
      </c>
      <c r="I8145" s="271" t="s">
        <v>12490</v>
      </c>
      <c r="J8145" s="272" t="s">
        <v>4676</v>
      </c>
      <c r="K8145" s="272" t="s">
        <v>4676</v>
      </c>
    </row>
    <row r="8146" spans="1:11" ht="12.75" x14ac:dyDescent="0.2">
      <c r="A8146" s="269">
        <v>672</v>
      </c>
      <c r="B8146" s="270" t="s">
        <v>28824</v>
      </c>
      <c r="C8146" s="271" t="s">
        <v>12490</v>
      </c>
      <c r="D8146" s="272" t="s">
        <v>7626</v>
      </c>
      <c r="F8146" s="266"/>
      <c r="G8146" s="273">
        <v>672</v>
      </c>
      <c r="H8146" s="270" t="s">
        <v>28824</v>
      </c>
      <c r="I8146" s="271" t="s">
        <v>12490</v>
      </c>
      <c r="J8146" s="272" t="s">
        <v>7626</v>
      </c>
      <c r="K8146" s="272" t="s">
        <v>7626</v>
      </c>
    </row>
    <row r="8147" spans="1:11" ht="12.75" x14ac:dyDescent="0.2">
      <c r="A8147" s="269">
        <v>668</v>
      </c>
      <c r="B8147" s="270" t="s">
        <v>28825</v>
      </c>
      <c r="C8147" s="271" t="s">
        <v>12490</v>
      </c>
      <c r="D8147" s="272" t="s">
        <v>10448</v>
      </c>
      <c r="F8147" s="266"/>
      <c r="G8147" s="273">
        <v>668</v>
      </c>
      <c r="H8147" s="270" t="s">
        <v>28825</v>
      </c>
      <c r="I8147" s="271" t="s">
        <v>12490</v>
      </c>
      <c r="J8147" s="272" t="s">
        <v>10448</v>
      </c>
      <c r="K8147" s="272" t="s">
        <v>10448</v>
      </c>
    </row>
    <row r="8148" spans="1:11" ht="12.75" x14ac:dyDescent="0.2">
      <c r="A8148" s="269">
        <v>10578</v>
      </c>
      <c r="B8148" s="270" t="s">
        <v>28826</v>
      </c>
      <c r="C8148" s="271" t="s">
        <v>12490</v>
      </c>
      <c r="D8148" s="272" t="s">
        <v>4360</v>
      </c>
      <c r="F8148" s="266"/>
      <c r="G8148" s="273">
        <v>10578</v>
      </c>
      <c r="H8148" s="270" t="s">
        <v>28826</v>
      </c>
      <c r="I8148" s="271" t="s">
        <v>12490</v>
      </c>
      <c r="J8148" s="272" t="s">
        <v>4360</v>
      </c>
      <c r="K8148" s="272" t="s">
        <v>4360</v>
      </c>
    </row>
    <row r="8149" spans="1:11" ht="12.75" x14ac:dyDescent="0.2">
      <c r="A8149" s="269">
        <v>666</v>
      </c>
      <c r="B8149" s="270" t="s">
        <v>28827</v>
      </c>
      <c r="C8149" s="271" t="s">
        <v>12490</v>
      </c>
      <c r="D8149" s="272" t="s">
        <v>13037</v>
      </c>
      <c r="F8149" s="266"/>
      <c r="G8149" s="273">
        <v>666</v>
      </c>
      <c r="H8149" s="270" t="s">
        <v>28827</v>
      </c>
      <c r="I8149" s="271" t="s">
        <v>12490</v>
      </c>
      <c r="J8149" s="272" t="s">
        <v>13037</v>
      </c>
      <c r="K8149" s="272" t="s">
        <v>13037</v>
      </c>
    </row>
    <row r="8150" spans="1:11" ht="12.75" x14ac:dyDescent="0.2">
      <c r="A8150" s="269">
        <v>665</v>
      </c>
      <c r="B8150" s="270" t="s">
        <v>28828</v>
      </c>
      <c r="C8150" s="271" t="s">
        <v>12490</v>
      </c>
      <c r="D8150" s="272" t="s">
        <v>10928</v>
      </c>
      <c r="F8150" s="266"/>
      <c r="G8150" s="273">
        <v>665</v>
      </c>
      <c r="H8150" s="270" t="s">
        <v>28828</v>
      </c>
      <c r="I8150" s="271" t="s">
        <v>12490</v>
      </c>
      <c r="J8150" s="272" t="s">
        <v>10928</v>
      </c>
      <c r="K8150" s="272" t="s">
        <v>10928</v>
      </c>
    </row>
    <row r="8151" spans="1:11" ht="12.75" x14ac:dyDescent="0.2">
      <c r="A8151" s="269">
        <v>10577</v>
      </c>
      <c r="B8151" s="270" t="s">
        <v>28829</v>
      </c>
      <c r="C8151" s="271" t="s">
        <v>12490</v>
      </c>
      <c r="D8151" s="272" t="s">
        <v>8435</v>
      </c>
      <c r="F8151" s="266"/>
      <c r="G8151" s="273">
        <v>10577</v>
      </c>
      <c r="H8151" s="270" t="s">
        <v>28829</v>
      </c>
      <c r="I8151" s="271" t="s">
        <v>12490</v>
      </c>
      <c r="J8151" s="272" t="s">
        <v>8435</v>
      </c>
      <c r="K8151" s="272" t="s">
        <v>8435</v>
      </c>
    </row>
    <row r="8152" spans="1:11" ht="12.75" x14ac:dyDescent="0.2">
      <c r="A8152" s="269">
        <v>10583</v>
      </c>
      <c r="B8152" s="270" t="s">
        <v>28830</v>
      </c>
      <c r="C8152" s="271" t="s">
        <v>12490</v>
      </c>
      <c r="D8152" s="272" t="s">
        <v>8796</v>
      </c>
      <c r="F8152" s="266"/>
      <c r="G8152" s="273">
        <v>10583</v>
      </c>
      <c r="H8152" s="270" t="s">
        <v>28830</v>
      </c>
      <c r="I8152" s="271" t="s">
        <v>12490</v>
      </c>
      <c r="J8152" s="272" t="s">
        <v>8796</v>
      </c>
      <c r="K8152" s="272" t="s">
        <v>8796</v>
      </c>
    </row>
    <row r="8153" spans="1:11" ht="12.75" x14ac:dyDescent="0.2">
      <c r="A8153" s="269">
        <v>10579</v>
      </c>
      <c r="B8153" s="270" t="s">
        <v>28831</v>
      </c>
      <c r="C8153" s="271" t="s">
        <v>12490</v>
      </c>
      <c r="D8153" s="272" t="s">
        <v>5758</v>
      </c>
      <c r="F8153" s="266"/>
      <c r="G8153" s="273">
        <v>10579</v>
      </c>
      <c r="H8153" s="270" t="s">
        <v>28831</v>
      </c>
      <c r="I8153" s="271" t="s">
        <v>12490</v>
      </c>
      <c r="J8153" s="272" t="s">
        <v>5758</v>
      </c>
      <c r="K8153" s="272" t="s">
        <v>5758</v>
      </c>
    </row>
    <row r="8154" spans="1:11" ht="12.75" x14ac:dyDescent="0.2">
      <c r="A8154" s="269">
        <v>10582</v>
      </c>
      <c r="B8154" s="270" t="s">
        <v>28832</v>
      </c>
      <c r="C8154" s="271" t="s">
        <v>12490</v>
      </c>
      <c r="D8154" s="272" t="s">
        <v>10481</v>
      </c>
      <c r="F8154" s="266"/>
      <c r="G8154" s="273">
        <v>10582</v>
      </c>
      <c r="H8154" s="270" t="s">
        <v>28832</v>
      </c>
      <c r="I8154" s="271" t="s">
        <v>12490</v>
      </c>
      <c r="J8154" s="272" t="s">
        <v>10481</v>
      </c>
      <c r="K8154" s="272" t="s">
        <v>10481</v>
      </c>
    </row>
    <row r="8155" spans="1:11" ht="12.75" x14ac:dyDescent="0.2">
      <c r="A8155" s="269">
        <v>2436</v>
      </c>
      <c r="B8155" s="270" t="s">
        <v>28833</v>
      </c>
      <c r="C8155" s="271" t="s">
        <v>12488</v>
      </c>
      <c r="D8155" s="272" t="s">
        <v>13038</v>
      </c>
      <c r="F8155" s="266"/>
      <c r="G8155" s="273">
        <v>2436</v>
      </c>
      <c r="H8155" s="270" t="s">
        <v>28833</v>
      </c>
      <c r="I8155" s="271" t="s">
        <v>12488</v>
      </c>
      <c r="J8155" s="272" t="s">
        <v>13038</v>
      </c>
      <c r="K8155" s="272" t="s">
        <v>7840</v>
      </c>
    </row>
    <row r="8156" spans="1:11" ht="12.75" x14ac:dyDescent="0.2">
      <c r="A8156" s="269">
        <v>40918</v>
      </c>
      <c r="B8156" s="270" t="s">
        <v>28834</v>
      </c>
      <c r="C8156" s="271" t="s">
        <v>12529</v>
      </c>
      <c r="D8156" s="272" t="s">
        <v>13039</v>
      </c>
      <c r="F8156" s="266"/>
      <c r="G8156" s="273">
        <v>40918</v>
      </c>
      <c r="H8156" s="270" t="s">
        <v>28834</v>
      </c>
      <c r="I8156" s="271" t="s">
        <v>12529</v>
      </c>
      <c r="J8156" s="272" t="s">
        <v>13039</v>
      </c>
      <c r="K8156" s="272" t="s">
        <v>28835</v>
      </c>
    </row>
    <row r="8157" spans="1:11" ht="12.75" x14ac:dyDescent="0.2">
      <c r="A8157" s="269">
        <v>40923</v>
      </c>
      <c r="B8157" s="270" t="s">
        <v>28836</v>
      </c>
      <c r="C8157" s="271" t="s">
        <v>12529</v>
      </c>
      <c r="D8157" s="272" t="s">
        <v>13040</v>
      </c>
      <c r="F8157" s="266"/>
      <c r="G8157" s="273">
        <v>40923</v>
      </c>
      <c r="H8157" s="270" t="s">
        <v>28836</v>
      </c>
      <c r="I8157" s="271" t="s">
        <v>12529</v>
      </c>
      <c r="J8157" s="272" t="s">
        <v>13040</v>
      </c>
      <c r="K8157" s="272" t="s">
        <v>28837</v>
      </c>
    </row>
    <row r="8158" spans="1:11" ht="12.75" x14ac:dyDescent="0.2">
      <c r="A8158" s="269">
        <v>2439</v>
      </c>
      <c r="B8158" s="270" t="s">
        <v>28838</v>
      </c>
      <c r="C8158" s="271" t="s">
        <v>12488</v>
      </c>
      <c r="D8158" s="272" t="s">
        <v>12687</v>
      </c>
      <c r="F8158" s="266"/>
      <c r="G8158" s="273">
        <v>2439</v>
      </c>
      <c r="H8158" s="270" t="s">
        <v>28838</v>
      </c>
      <c r="I8158" s="271" t="s">
        <v>12488</v>
      </c>
      <c r="J8158" s="272" t="s">
        <v>12687</v>
      </c>
      <c r="K8158" s="272" t="s">
        <v>13664</v>
      </c>
    </row>
    <row r="8159" spans="1:11" ht="12.75" x14ac:dyDescent="0.2">
      <c r="A8159" s="269">
        <v>10998</v>
      </c>
      <c r="B8159" s="270" t="s">
        <v>28839</v>
      </c>
      <c r="C8159" s="271" t="s">
        <v>12505</v>
      </c>
      <c r="D8159" s="272" t="s">
        <v>13041</v>
      </c>
      <c r="F8159" s="266"/>
      <c r="G8159" s="273">
        <v>10998</v>
      </c>
      <c r="H8159" s="270" t="s">
        <v>28839</v>
      </c>
      <c r="I8159" s="271" t="s">
        <v>12505</v>
      </c>
      <c r="J8159" s="272" t="s">
        <v>13041</v>
      </c>
      <c r="K8159" s="272" t="s">
        <v>13041</v>
      </c>
    </row>
    <row r="8160" spans="1:11" ht="12.75" x14ac:dyDescent="0.2">
      <c r="A8160" s="269">
        <v>11002</v>
      </c>
      <c r="B8160" s="270" t="s">
        <v>28840</v>
      </c>
      <c r="C8160" s="271" t="s">
        <v>12505</v>
      </c>
      <c r="D8160" s="272" t="s">
        <v>6548</v>
      </c>
      <c r="F8160" s="266"/>
      <c r="G8160" s="273">
        <v>11002</v>
      </c>
      <c r="H8160" s="270" t="s">
        <v>28840</v>
      </c>
      <c r="I8160" s="271" t="s">
        <v>12505</v>
      </c>
      <c r="J8160" s="272" t="s">
        <v>6548</v>
      </c>
      <c r="K8160" s="272" t="s">
        <v>6548</v>
      </c>
    </row>
    <row r="8161" spans="1:11" ht="12.75" x14ac:dyDescent="0.2">
      <c r="A8161" s="269">
        <v>10999</v>
      </c>
      <c r="B8161" s="270" t="s">
        <v>28841</v>
      </c>
      <c r="C8161" s="271" t="s">
        <v>12505</v>
      </c>
      <c r="D8161" s="272" t="s">
        <v>13042</v>
      </c>
      <c r="F8161" s="266"/>
      <c r="G8161" s="273">
        <v>10999</v>
      </c>
      <c r="H8161" s="270" t="s">
        <v>28841</v>
      </c>
      <c r="I8161" s="271" t="s">
        <v>12505</v>
      </c>
      <c r="J8161" s="272" t="s">
        <v>13042</v>
      </c>
      <c r="K8161" s="272" t="s">
        <v>13042</v>
      </c>
    </row>
    <row r="8162" spans="1:11" ht="12.75" x14ac:dyDescent="0.2">
      <c r="A8162" s="269">
        <v>10997</v>
      </c>
      <c r="B8162" s="270" t="s">
        <v>28842</v>
      </c>
      <c r="C8162" s="271" t="s">
        <v>12505</v>
      </c>
      <c r="D8162" s="272" t="s">
        <v>9362</v>
      </c>
      <c r="F8162" s="266"/>
      <c r="G8162" s="273">
        <v>10997</v>
      </c>
      <c r="H8162" s="270" t="s">
        <v>28842</v>
      </c>
      <c r="I8162" s="271" t="s">
        <v>12505</v>
      </c>
      <c r="J8162" s="272" t="s">
        <v>9362</v>
      </c>
      <c r="K8162" s="272" t="s">
        <v>9362</v>
      </c>
    </row>
    <row r="8163" spans="1:11" ht="12.75" x14ac:dyDescent="0.2">
      <c r="A8163" s="269">
        <v>2685</v>
      </c>
      <c r="B8163" s="270" t="s">
        <v>28843</v>
      </c>
      <c r="C8163" s="271" t="s">
        <v>12503</v>
      </c>
      <c r="D8163" s="272" t="s">
        <v>13266</v>
      </c>
      <c r="F8163" s="266"/>
      <c r="G8163" s="273">
        <v>2685</v>
      </c>
      <c r="H8163" s="270" t="s">
        <v>28843</v>
      </c>
      <c r="I8163" s="271" t="s">
        <v>12503</v>
      </c>
      <c r="J8163" s="272" t="s">
        <v>13266</v>
      </c>
      <c r="K8163" s="272" t="s">
        <v>13266</v>
      </c>
    </row>
    <row r="8164" spans="1:11" ht="12.75" x14ac:dyDescent="0.2">
      <c r="A8164" s="269">
        <v>2680</v>
      </c>
      <c r="B8164" s="270" t="s">
        <v>28844</v>
      </c>
      <c r="C8164" s="271" t="s">
        <v>12503</v>
      </c>
      <c r="D8164" s="272" t="s">
        <v>7056</v>
      </c>
      <c r="F8164" s="266"/>
      <c r="G8164" s="273">
        <v>2680</v>
      </c>
      <c r="H8164" s="270" t="s">
        <v>28844</v>
      </c>
      <c r="I8164" s="271" t="s">
        <v>12503</v>
      </c>
      <c r="J8164" s="272" t="s">
        <v>7056</v>
      </c>
      <c r="K8164" s="272" t="s">
        <v>7056</v>
      </c>
    </row>
    <row r="8165" spans="1:11" ht="12.75" x14ac:dyDescent="0.2">
      <c r="A8165" s="269">
        <v>2684</v>
      </c>
      <c r="B8165" s="270" t="s">
        <v>28845</v>
      </c>
      <c r="C8165" s="271" t="s">
        <v>12503</v>
      </c>
      <c r="D8165" s="272" t="s">
        <v>4329</v>
      </c>
      <c r="F8165" s="266"/>
      <c r="G8165" s="273">
        <v>2684</v>
      </c>
      <c r="H8165" s="270" t="s">
        <v>28845</v>
      </c>
      <c r="I8165" s="271" t="s">
        <v>12503</v>
      </c>
      <c r="J8165" s="272" t="s">
        <v>4329</v>
      </c>
      <c r="K8165" s="272" t="s">
        <v>4329</v>
      </c>
    </row>
    <row r="8166" spans="1:11" ht="12.75" x14ac:dyDescent="0.2">
      <c r="A8166" s="269">
        <v>2673</v>
      </c>
      <c r="B8166" s="270" t="s">
        <v>28846</v>
      </c>
      <c r="C8166" s="271" t="s">
        <v>12503</v>
      </c>
      <c r="D8166" s="272" t="s">
        <v>7622</v>
      </c>
      <c r="F8166" s="266"/>
      <c r="G8166" s="273">
        <v>2673</v>
      </c>
      <c r="H8166" s="270" t="s">
        <v>28846</v>
      </c>
      <c r="I8166" s="271" t="s">
        <v>12503</v>
      </c>
      <c r="J8166" s="272" t="s">
        <v>7622</v>
      </c>
      <c r="K8166" s="272" t="s">
        <v>7622</v>
      </c>
    </row>
    <row r="8167" spans="1:11" ht="12.75" x14ac:dyDescent="0.2">
      <c r="A8167" s="269">
        <v>2681</v>
      </c>
      <c r="B8167" s="270" t="s">
        <v>28847</v>
      </c>
      <c r="C8167" s="271" t="s">
        <v>12503</v>
      </c>
      <c r="D8167" s="272" t="s">
        <v>26498</v>
      </c>
      <c r="F8167" s="266"/>
      <c r="G8167" s="273">
        <v>2681</v>
      </c>
      <c r="H8167" s="270" t="s">
        <v>28847</v>
      </c>
      <c r="I8167" s="271" t="s">
        <v>12503</v>
      </c>
      <c r="J8167" s="272" t="s">
        <v>26498</v>
      </c>
      <c r="K8167" s="272" t="s">
        <v>26498</v>
      </c>
    </row>
    <row r="8168" spans="1:11" ht="12.75" x14ac:dyDescent="0.2">
      <c r="A8168" s="269">
        <v>2682</v>
      </c>
      <c r="B8168" s="270" t="s">
        <v>28848</v>
      </c>
      <c r="C8168" s="271" t="s">
        <v>12503</v>
      </c>
      <c r="D8168" s="272" t="s">
        <v>28849</v>
      </c>
      <c r="F8168" s="266"/>
      <c r="G8168" s="273">
        <v>2682</v>
      </c>
      <c r="H8168" s="270" t="s">
        <v>28848</v>
      </c>
      <c r="I8168" s="271" t="s">
        <v>12503</v>
      </c>
      <c r="J8168" s="272" t="s">
        <v>28849</v>
      </c>
      <c r="K8168" s="272" t="s">
        <v>28849</v>
      </c>
    </row>
    <row r="8169" spans="1:11" ht="12.75" x14ac:dyDescent="0.2">
      <c r="A8169" s="269">
        <v>2686</v>
      </c>
      <c r="B8169" s="270" t="s">
        <v>28850</v>
      </c>
      <c r="C8169" s="271" t="s">
        <v>12503</v>
      </c>
      <c r="D8169" s="272" t="s">
        <v>22278</v>
      </c>
      <c r="F8169" s="266"/>
      <c r="G8169" s="273">
        <v>2686</v>
      </c>
      <c r="H8169" s="270" t="s">
        <v>28850</v>
      </c>
      <c r="I8169" s="271" t="s">
        <v>12503</v>
      </c>
      <c r="J8169" s="272" t="s">
        <v>22278</v>
      </c>
      <c r="K8169" s="272" t="s">
        <v>22278</v>
      </c>
    </row>
    <row r="8170" spans="1:11" ht="12.75" x14ac:dyDescent="0.2">
      <c r="A8170" s="269">
        <v>2674</v>
      </c>
      <c r="B8170" s="270" t="s">
        <v>28851</v>
      </c>
      <c r="C8170" s="271" t="s">
        <v>12503</v>
      </c>
      <c r="D8170" s="272" t="s">
        <v>4992</v>
      </c>
      <c r="F8170" s="266"/>
      <c r="G8170" s="273">
        <v>2674</v>
      </c>
      <c r="H8170" s="270" t="s">
        <v>28851</v>
      </c>
      <c r="I8170" s="271" t="s">
        <v>12503</v>
      </c>
      <c r="J8170" s="272" t="s">
        <v>4992</v>
      </c>
      <c r="K8170" s="272" t="s">
        <v>4992</v>
      </c>
    </row>
    <row r="8171" spans="1:11" ht="12.75" x14ac:dyDescent="0.2">
      <c r="A8171" s="269">
        <v>2683</v>
      </c>
      <c r="B8171" s="270" t="s">
        <v>28852</v>
      </c>
      <c r="C8171" s="271" t="s">
        <v>12503</v>
      </c>
      <c r="D8171" s="272" t="s">
        <v>21672</v>
      </c>
      <c r="F8171" s="266"/>
      <c r="G8171" s="273">
        <v>2683</v>
      </c>
      <c r="H8171" s="270" t="s">
        <v>28852</v>
      </c>
      <c r="I8171" s="271" t="s">
        <v>12503</v>
      </c>
      <c r="J8171" s="272" t="s">
        <v>21672</v>
      </c>
      <c r="K8171" s="272" t="s">
        <v>21672</v>
      </c>
    </row>
    <row r="8172" spans="1:11" ht="12.75" x14ac:dyDescent="0.2">
      <c r="A8172" s="269">
        <v>2676</v>
      </c>
      <c r="B8172" s="270" t="s">
        <v>28853</v>
      </c>
      <c r="C8172" s="271" t="s">
        <v>12503</v>
      </c>
      <c r="D8172" s="272" t="s">
        <v>12587</v>
      </c>
      <c r="F8172" s="266"/>
      <c r="G8172" s="273">
        <v>2676</v>
      </c>
      <c r="H8172" s="270" t="s">
        <v>28853</v>
      </c>
      <c r="I8172" s="271" t="s">
        <v>12503</v>
      </c>
      <c r="J8172" s="272" t="s">
        <v>12587</v>
      </c>
      <c r="K8172" s="272" t="s">
        <v>12587</v>
      </c>
    </row>
    <row r="8173" spans="1:11" ht="12.75" x14ac:dyDescent="0.2">
      <c r="A8173" s="269">
        <v>2678</v>
      </c>
      <c r="B8173" s="270" t="s">
        <v>28854</v>
      </c>
      <c r="C8173" s="271" t="s">
        <v>12503</v>
      </c>
      <c r="D8173" s="272" t="s">
        <v>12542</v>
      </c>
      <c r="F8173" s="266"/>
      <c r="G8173" s="273">
        <v>2678</v>
      </c>
      <c r="H8173" s="270" t="s">
        <v>28854</v>
      </c>
      <c r="I8173" s="271" t="s">
        <v>12503</v>
      </c>
      <c r="J8173" s="272" t="s">
        <v>12542</v>
      </c>
      <c r="K8173" s="272" t="s">
        <v>12542</v>
      </c>
    </row>
    <row r="8174" spans="1:11" ht="12.75" x14ac:dyDescent="0.2">
      <c r="A8174" s="269">
        <v>2679</v>
      </c>
      <c r="B8174" s="270" t="s">
        <v>28855</v>
      </c>
      <c r="C8174" s="271" t="s">
        <v>12503</v>
      </c>
      <c r="D8174" s="272" t="s">
        <v>12719</v>
      </c>
      <c r="F8174" s="266"/>
      <c r="G8174" s="273">
        <v>2679</v>
      </c>
      <c r="H8174" s="270" t="s">
        <v>28855</v>
      </c>
      <c r="I8174" s="271" t="s">
        <v>12503</v>
      </c>
      <c r="J8174" s="272" t="s">
        <v>12719</v>
      </c>
      <c r="K8174" s="272" t="s">
        <v>12719</v>
      </c>
    </row>
    <row r="8175" spans="1:11" ht="12.75" x14ac:dyDescent="0.2">
      <c r="A8175" s="269">
        <v>12070</v>
      </c>
      <c r="B8175" s="270" t="s">
        <v>28856</v>
      </c>
      <c r="C8175" s="271" t="s">
        <v>12503</v>
      </c>
      <c r="D8175" s="272" t="s">
        <v>9661</v>
      </c>
      <c r="F8175" s="266"/>
      <c r="G8175" s="273">
        <v>12070</v>
      </c>
      <c r="H8175" s="270" t="s">
        <v>28856</v>
      </c>
      <c r="I8175" s="271" t="s">
        <v>12503</v>
      </c>
      <c r="J8175" s="272" t="s">
        <v>9661</v>
      </c>
      <c r="K8175" s="272" t="s">
        <v>9661</v>
      </c>
    </row>
    <row r="8176" spans="1:11" ht="12.75" x14ac:dyDescent="0.2">
      <c r="A8176" s="269">
        <v>2675</v>
      </c>
      <c r="B8176" s="270" t="s">
        <v>28857</v>
      </c>
      <c r="C8176" s="271" t="s">
        <v>12503</v>
      </c>
      <c r="D8176" s="272" t="s">
        <v>10793</v>
      </c>
      <c r="F8176" s="266"/>
      <c r="G8176" s="273">
        <v>2675</v>
      </c>
      <c r="H8176" s="270" t="s">
        <v>28857</v>
      </c>
      <c r="I8176" s="271" t="s">
        <v>12503</v>
      </c>
      <c r="J8176" s="272" t="s">
        <v>10793</v>
      </c>
      <c r="K8176" s="272" t="s">
        <v>10793</v>
      </c>
    </row>
    <row r="8177" spans="1:11" ht="12.75" x14ac:dyDescent="0.2">
      <c r="A8177" s="269">
        <v>12067</v>
      </c>
      <c r="B8177" s="270" t="s">
        <v>28858</v>
      </c>
      <c r="C8177" s="271" t="s">
        <v>12503</v>
      </c>
      <c r="D8177" s="272" t="s">
        <v>14134</v>
      </c>
      <c r="F8177" s="266"/>
      <c r="G8177" s="273">
        <v>12067</v>
      </c>
      <c r="H8177" s="270" t="s">
        <v>28858</v>
      </c>
      <c r="I8177" s="271" t="s">
        <v>12503</v>
      </c>
      <c r="J8177" s="272" t="s">
        <v>14134</v>
      </c>
      <c r="K8177" s="272" t="s">
        <v>14134</v>
      </c>
    </row>
    <row r="8178" spans="1:11" ht="12.75" x14ac:dyDescent="0.2">
      <c r="A8178" s="269">
        <v>21129</v>
      </c>
      <c r="B8178" s="270" t="s">
        <v>28859</v>
      </c>
      <c r="C8178" s="271" t="s">
        <v>12503</v>
      </c>
      <c r="D8178" s="272" t="s">
        <v>4711</v>
      </c>
      <c r="F8178" s="266"/>
      <c r="G8178" s="273">
        <v>21129</v>
      </c>
      <c r="H8178" s="270" t="s">
        <v>28859</v>
      </c>
      <c r="I8178" s="271" t="s">
        <v>12503</v>
      </c>
      <c r="J8178" s="272" t="s">
        <v>4711</v>
      </c>
      <c r="K8178" s="272" t="s">
        <v>4711</v>
      </c>
    </row>
    <row r="8179" spans="1:11" ht="12.75" x14ac:dyDescent="0.2">
      <c r="A8179" s="269">
        <v>21136</v>
      </c>
      <c r="B8179" s="270" t="s">
        <v>28860</v>
      </c>
      <c r="C8179" s="271" t="s">
        <v>12503</v>
      </c>
      <c r="D8179" s="272" t="s">
        <v>17718</v>
      </c>
      <c r="F8179" s="266"/>
      <c r="G8179" s="273">
        <v>21136</v>
      </c>
      <c r="H8179" s="270" t="s">
        <v>28860</v>
      </c>
      <c r="I8179" s="271" t="s">
        <v>12503</v>
      </c>
      <c r="J8179" s="272" t="s">
        <v>17718</v>
      </c>
      <c r="K8179" s="272" t="s">
        <v>17718</v>
      </c>
    </row>
    <row r="8180" spans="1:11" ht="12.75" x14ac:dyDescent="0.2">
      <c r="A8180" s="269">
        <v>21128</v>
      </c>
      <c r="B8180" s="270" t="s">
        <v>28861</v>
      </c>
      <c r="C8180" s="271" t="s">
        <v>12503</v>
      </c>
      <c r="D8180" s="272" t="s">
        <v>7461</v>
      </c>
      <c r="F8180" s="266"/>
      <c r="G8180" s="273">
        <v>21128</v>
      </c>
      <c r="H8180" s="270" t="s">
        <v>28861</v>
      </c>
      <c r="I8180" s="271" t="s">
        <v>12503</v>
      </c>
      <c r="J8180" s="272" t="s">
        <v>7461</v>
      </c>
      <c r="K8180" s="272" t="s">
        <v>7461</v>
      </c>
    </row>
    <row r="8181" spans="1:11" ht="12.75" x14ac:dyDescent="0.2">
      <c r="A8181" s="269">
        <v>21132</v>
      </c>
      <c r="B8181" s="270" t="s">
        <v>28862</v>
      </c>
      <c r="C8181" s="271" t="s">
        <v>12503</v>
      </c>
      <c r="D8181" s="272" t="s">
        <v>22269</v>
      </c>
      <c r="F8181" s="266"/>
      <c r="G8181" s="273">
        <v>21132</v>
      </c>
      <c r="H8181" s="270" t="s">
        <v>28862</v>
      </c>
      <c r="I8181" s="271" t="s">
        <v>12503</v>
      </c>
      <c r="J8181" s="272" t="s">
        <v>22269</v>
      </c>
      <c r="K8181" s="272" t="s">
        <v>22269</v>
      </c>
    </row>
    <row r="8182" spans="1:11" ht="25.5" x14ac:dyDescent="0.2">
      <c r="A8182" s="269">
        <v>21130</v>
      </c>
      <c r="B8182" s="270" t="s">
        <v>28863</v>
      </c>
      <c r="C8182" s="271" t="s">
        <v>12503</v>
      </c>
      <c r="D8182" s="272" t="s">
        <v>23582</v>
      </c>
      <c r="F8182" s="266"/>
      <c r="G8182" s="273">
        <v>21130</v>
      </c>
      <c r="H8182" s="270" t="s">
        <v>28863</v>
      </c>
      <c r="I8182" s="271" t="s">
        <v>12503</v>
      </c>
      <c r="J8182" s="272" t="s">
        <v>23582</v>
      </c>
      <c r="K8182" s="272" t="s">
        <v>23582</v>
      </c>
    </row>
    <row r="8183" spans="1:11" ht="25.5" x14ac:dyDescent="0.2">
      <c r="A8183" s="269">
        <v>21135</v>
      </c>
      <c r="B8183" s="270" t="s">
        <v>28864</v>
      </c>
      <c r="C8183" s="271" t="s">
        <v>12503</v>
      </c>
      <c r="D8183" s="272" t="s">
        <v>28865</v>
      </c>
      <c r="F8183" s="266"/>
      <c r="G8183" s="273">
        <v>21135</v>
      </c>
      <c r="H8183" s="270" t="s">
        <v>28864</v>
      </c>
      <c r="I8183" s="271" t="s">
        <v>12503</v>
      </c>
      <c r="J8183" s="272" t="s">
        <v>28865</v>
      </c>
      <c r="K8183" s="272" t="s">
        <v>28865</v>
      </c>
    </row>
    <row r="8184" spans="1:11" ht="25.5" x14ac:dyDescent="0.2">
      <c r="A8184" s="269">
        <v>21131</v>
      </c>
      <c r="B8184" s="270" t="s">
        <v>28866</v>
      </c>
      <c r="C8184" s="271" t="s">
        <v>12503</v>
      </c>
      <c r="D8184" s="272" t="s">
        <v>26762</v>
      </c>
      <c r="F8184" s="266"/>
      <c r="G8184" s="273">
        <v>21131</v>
      </c>
      <c r="H8184" s="270" t="s">
        <v>28866</v>
      </c>
      <c r="I8184" s="271" t="s">
        <v>12503</v>
      </c>
      <c r="J8184" s="272" t="s">
        <v>26762</v>
      </c>
      <c r="K8184" s="272" t="s">
        <v>26762</v>
      </c>
    </row>
    <row r="8185" spans="1:11" ht="12.75" x14ac:dyDescent="0.2">
      <c r="A8185" s="269">
        <v>21134</v>
      </c>
      <c r="B8185" s="270" t="s">
        <v>28867</v>
      </c>
      <c r="C8185" s="271" t="s">
        <v>12503</v>
      </c>
      <c r="D8185" s="272" t="s">
        <v>28868</v>
      </c>
      <c r="F8185" s="266"/>
      <c r="G8185" s="273">
        <v>21134</v>
      </c>
      <c r="H8185" s="270" t="s">
        <v>28867</v>
      </c>
      <c r="I8185" s="271" t="s">
        <v>12503</v>
      </c>
      <c r="J8185" s="272" t="s">
        <v>28868</v>
      </c>
      <c r="K8185" s="272" t="s">
        <v>28868</v>
      </c>
    </row>
    <row r="8186" spans="1:11" ht="12.75" x14ac:dyDescent="0.2">
      <c r="A8186" s="269">
        <v>21133</v>
      </c>
      <c r="B8186" s="270" t="s">
        <v>28869</v>
      </c>
      <c r="C8186" s="271" t="s">
        <v>12503</v>
      </c>
      <c r="D8186" s="272" t="s">
        <v>28870</v>
      </c>
      <c r="F8186" s="266"/>
      <c r="G8186" s="273">
        <v>21133</v>
      </c>
      <c r="H8186" s="270" t="s">
        <v>28869</v>
      </c>
      <c r="I8186" s="271" t="s">
        <v>12503</v>
      </c>
      <c r="J8186" s="272" t="s">
        <v>28870</v>
      </c>
      <c r="K8186" s="272" t="s">
        <v>28870</v>
      </c>
    </row>
    <row r="8187" spans="1:11" ht="12.75" x14ac:dyDescent="0.2">
      <c r="A8187" s="269">
        <v>40401</v>
      </c>
      <c r="B8187" s="270" t="s">
        <v>28871</v>
      </c>
      <c r="C8187" s="271" t="s">
        <v>12503</v>
      </c>
      <c r="D8187" s="272" t="s">
        <v>12152</v>
      </c>
      <c r="F8187" s="266"/>
      <c r="G8187" s="273">
        <v>40401</v>
      </c>
      <c r="H8187" s="270" t="s">
        <v>28871</v>
      </c>
      <c r="I8187" s="271" t="s">
        <v>12503</v>
      </c>
      <c r="J8187" s="272" t="s">
        <v>12152</v>
      </c>
      <c r="K8187" s="272" t="s">
        <v>12152</v>
      </c>
    </row>
    <row r="8188" spans="1:11" ht="12.75" x14ac:dyDescent="0.2">
      <c r="A8188" s="269">
        <v>40402</v>
      </c>
      <c r="B8188" s="270" t="s">
        <v>28872</v>
      </c>
      <c r="C8188" s="271" t="s">
        <v>12503</v>
      </c>
      <c r="D8188" s="272" t="s">
        <v>14916</v>
      </c>
      <c r="F8188" s="266"/>
      <c r="G8188" s="273">
        <v>40402</v>
      </c>
      <c r="H8188" s="270" t="s">
        <v>28872</v>
      </c>
      <c r="I8188" s="271" t="s">
        <v>12503</v>
      </c>
      <c r="J8188" s="272" t="s">
        <v>14916</v>
      </c>
      <c r="K8188" s="272" t="s">
        <v>14916</v>
      </c>
    </row>
    <row r="8189" spans="1:11" ht="12.75" x14ac:dyDescent="0.2">
      <c r="A8189" s="269">
        <v>40400</v>
      </c>
      <c r="B8189" s="270" t="s">
        <v>28873</v>
      </c>
      <c r="C8189" s="271" t="s">
        <v>12503</v>
      </c>
      <c r="D8189" s="272" t="s">
        <v>5689</v>
      </c>
      <c r="F8189" s="266"/>
      <c r="G8189" s="273">
        <v>40400</v>
      </c>
      <c r="H8189" s="270" t="s">
        <v>28873</v>
      </c>
      <c r="I8189" s="271" t="s">
        <v>12503</v>
      </c>
      <c r="J8189" s="272" t="s">
        <v>5689</v>
      </c>
      <c r="K8189" s="272" t="s">
        <v>5689</v>
      </c>
    </row>
    <row r="8190" spans="1:11" ht="25.5" x14ac:dyDescent="0.2">
      <c r="A8190" s="269">
        <v>2504</v>
      </c>
      <c r="B8190" s="270" t="s">
        <v>28874</v>
      </c>
      <c r="C8190" s="271" t="s">
        <v>12503</v>
      </c>
      <c r="D8190" s="272" t="s">
        <v>8912</v>
      </c>
      <c r="F8190" s="266"/>
      <c r="G8190" s="273">
        <v>2504</v>
      </c>
      <c r="H8190" s="270" t="s">
        <v>28874</v>
      </c>
      <c r="I8190" s="271" t="s">
        <v>12503</v>
      </c>
      <c r="J8190" s="272" t="s">
        <v>8912</v>
      </c>
      <c r="K8190" s="272" t="s">
        <v>8912</v>
      </c>
    </row>
    <row r="8191" spans="1:11" ht="25.5" x14ac:dyDescent="0.2">
      <c r="A8191" s="269">
        <v>2501</v>
      </c>
      <c r="B8191" s="270" t="s">
        <v>28875</v>
      </c>
      <c r="C8191" s="271" t="s">
        <v>12503</v>
      </c>
      <c r="D8191" s="272" t="s">
        <v>9423</v>
      </c>
      <c r="F8191" s="266"/>
      <c r="G8191" s="273">
        <v>2501</v>
      </c>
      <c r="H8191" s="270" t="s">
        <v>28875</v>
      </c>
      <c r="I8191" s="271" t="s">
        <v>12503</v>
      </c>
      <c r="J8191" s="272" t="s">
        <v>9423</v>
      </c>
      <c r="K8191" s="272" t="s">
        <v>9423</v>
      </c>
    </row>
    <row r="8192" spans="1:11" ht="25.5" x14ac:dyDescent="0.2">
      <c r="A8192" s="269">
        <v>2502</v>
      </c>
      <c r="B8192" s="270" t="s">
        <v>28876</v>
      </c>
      <c r="C8192" s="271" t="s">
        <v>12503</v>
      </c>
      <c r="D8192" s="272" t="s">
        <v>14622</v>
      </c>
      <c r="F8192" s="266"/>
      <c r="G8192" s="273">
        <v>2502</v>
      </c>
      <c r="H8192" s="270" t="s">
        <v>28876</v>
      </c>
      <c r="I8192" s="271" t="s">
        <v>12503</v>
      </c>
      <c r="J8192" s="272" t="s">
        <v>14622</v>
      </c>
      <c r="K8192" s="272" t="s">
        <v>14622</v>
      </c>
    </row>
    <row r="8193" spans="1:11" ht="25.5" x14ac:dyDescent="0.2">
      <c r="A8193" s="269">
        <v>2503</v>
      </c>
      <c r="B8193" s="270" t="s">
        <v>28877</v>
      </c>
      <c r="C8193" s="271" t="s">
        <v>12503</v>
      </c>
      <c r="D8193" s="272" t="s">
        <v>14474</v>
      </c>
      <c r="F8193" s="266"/>
      <c r="G8193" s="273">
        <v>2503</v>
      </c>
      <c r="H8193" s="270" t="s">
        <v>28877</v>
      </c>
      <c r="I8193" s="271" t="s">
        <v>12503</v>
      </c>
      <c r="J8193" s="272" t="s">
        <v>14474</v>
      </c>
      <c r="K8193" s="272" t="s">
        <v>14474</v>
      </c>
    </row>
    <row r="8194" spans="1:11" ht="25.5" x14ac:dyDescent="0.2">
      <c r="A8194" s="269">
        <v>2500</v>
      </c>
      <c r="B8194" s="270" t="s">
        <v>28878</v>
      </c>
      <c r="C8194" s="271" t="s">
        <v>12503</v>
      </c>
      <c r="D8194" s="272" t="s">
        <v>12646</v>
      </c>
      <c r="F8194" s="266"/>
      <c r="G8194" s="273">
        <v>2500</v>
      </c>
      <c r="H8194" s="270" t="s">
        <v>28878</v>
      </c>
      <c r="I8194" s="271" t="s">
        <v>12503</v>
      </c>
      <c r="J8194" s="272" t="s">
        <v>12646</v>
      </c>
      <c r="K8194" s="272" t="s">
        <v>12646</v>
      </c>
    </row>
    <row r="8195" spans="1:11" ht="25.5" x14ac:dyDescent="0.2">
      <c r="A8195" s="269">
        <v>2505</v>
      </c>
      <c r="B8195" s="270" t="s">
        <v>28879</v>
      </c>
      <c r="C8195" s="271" t="s">
        <v>12503</v>
      </c>
      <c r="D8195" s="272" t="s">
        <v>12089</v>
      </c>
      <c r="F8195" s="266"/>
      <c r="G8195" s="273">
        <v>2505</v>
      </c>
      <c r="H8195" s="270" t="s">
        <v>28879</v>
      </c>
      <c r="I8195" s="271" t="s">
        <v>12503</v>
      </c>
      <c r="J8195" s="272" t="s">
        <v>12089</v>
      </c>
      <c r="K8195" s="272" t="s">
        <v>12089</v>
      </c>
    </row>
    <row r="8196" spans="1:11" ht="12.75" x14ac:dyDescent="0.2">
      <c r="A8196" s="269">
        <v>12056</v>
      </c>
      <c r="B8196" s="270" t="s">
        <v>28880</v>
      </c>
      <c r="C8196" s="271" t="s">
        <v>12503</v>
      </c>
      <c r="D8196" s="272" t="s">
        <v>14644</v>
      </c>
      <c r="F8196" s="266"/>
      <c r="G8196" s="273">
        <v>12056</v>
      </c>
      <c r="H8196" s="270" t="s">
        <v>28880</v>
      </c>
      <c r="I8196" s="271" t="s">
        <v>12503</v>
      </c>
      <c r="J8196" s="272" t="s">
        <v>14644</v>
      </c>
      <c r="K8196" s="272" t="s">
        <v>14644</v>
      </c>
    </row>
    <row r="8197" spans="1:11" ht="12.75" x14ac:dyDescent="0.2">
      <c r="A8197" s="269">
        <v>12057</v>
      </c>
      <c r="B8197" s="270" t="s">
        <v>28881</v>
      </c>
      <c r="C8197" s="271" t="s">
        <v>12503</v>
      </c>
      <c r="D8197" s="272" t="s">
        <v>9619</v>
      </c>
      <c r="F8197" s="266"/>
      <c r="G8197" s="273">
        <v>12057</v>
      </c>
      <c r="H8197" s="270" t="s">
        <v>28881</v>
      </c>
      <c r="I8197" s="271" t="s">
        <v>12503</v>
      </c>
      <c r="J8197" s="272" t="s">
        <v>9619</v>
      </c>
      <c r="K8197" s="272" t="s">
        <v>9619</v>
      </c>
    </row>
    <row r="8198" spans="1:11" ht="12.75" x14ac:dyDescent="0.2">
      <c r="A8198" s="269">
        <v>12059</v>
      </c>
      <c r="B8198" s="270" t="s">
        <v>28882</v>
      </c>
      <c r="C8198" s="271" t="s">
        <v>12503</v>
      </c>
      <c r="D8198" s="272" t="s">
        <v>20025</v>
      </c>
      <c r="F8198" s="266"/>
      <c r="G8198" s="273">
        <v>12059</v>
      </c>
      <c r="H8198" s="270" t="s">
        <v>28882</v>
      </c>
      <c r="I8198" s="271" t="s">
        <v>12503</v>
      </c>
      <c r="J8198" s="272" t="s">
        <v>20025</v>
      </c>
      <c r="K8198" s="272" t="s">
        <v>20025</v>
      </c>
    </row>
    <row r="8199" spans="1:11" ht="12.75" x14ac:dyDescent="0.2">
      <c r="A8199" s="269">
        <v>12058</v>
      </c>
      <c r="B8199" s="270" t="s">
        <v>28883</v>
      </c>
      <c r="C8199" s="271" t="s">
        <v>12503</v>
      </c>
      <c r="D8199" s="272" t="s">
        <v>8934</v>
      </c>
      <c r="F8199" s="266"/>
      <c r="G8199" s="273">
        <v>12058</v>
      </c>
      <c r="H8199" s="270" t="s">
        <v>28883</v>
      </c>
      <c r="I8199" s="271" t="s">
        <v>12503</v>
      </c>
      <c r="J8199" s="272" t="s">
        <v>8934</v>
      </c>
      <c r="K8199" s="272" t="s">
        <v>8934</v>
      </c>
    </row>
    <row r="8200" spans="1:11" ht="12.75" x14ac:dyDescent="0.2">
      <c r="A8200" s="269">
        <v>12060</v>
      </c>
      <c r="B8200" s="270" t="s">
        <v>28884</v>
      </c>
      <c r="C8200" s="271" t="s">
        <v>12503</v>
      </c>
      <c r="D8200" s="272" t="s">
        <v>28885</v>
      </c>
      <c r="F8200" s="266"/>
      <c r="G8200" s="273">
        <v>12060</v>
      </c>
      <c r="H8200" s="270" t="s">
        <v>28884</v>
      </c>
      <c r="I8200" s="271" t="s">
        <v>12503</v>
      </c>
      <c r="J8200" s="272" t="s">
        <v>28885</v>
      </c>
      <c r="K8200" s="272" t="s">
        <v>28885</v>
      </c>
    </row>
    <row r="8201" spans="1:11" ht="12.75" x14ac:dyDescent="0.2">
      <c r="A8201" s="269">
        <v>12061</v>
      </c>
      <c r="B8201" s="270" t="s">
        <v>28886</v>
      </c>
      <c r="C8201" s="271" t="s">
        <v>12503</v>
      </c>
      <c r="D8201" s="272" t="s">
        <v>28887</v>
      </c>
      <c r="F8201" s="266"/>
      <c r="G8201" s="273">
        <v>12061</v>
      </c>
      <c r="H8201" s="270" t="s">
        <v>28886</v>
      </c>
      <c r="I8201" s="271" t="s">
        <v>12503</v>
      </c>
      <c r="J8201" s="272" t="s">
        <v>28887</v>
      </c>
      <c r="K8201" s="272" t="s">
        <v>28887</v>
      </c>
    </row>
    <row r="8202" spans="1:11" ht="12.75" x14ac:dyDescent="0.2">
      <c r="A8202" s="269">
        <v>12062</v>
      </c>
      <c r="B8202" s="270" t="s">
        <v>28888</v>
      </c>
      <c r="C8202" s="271" t="s">
        <v>12503</v>
      </c>
      <c r="D8202" s="272" t="s">
        <v>15160</v>
      </c>
      <c r="F8202" s="266"/>
      <c r="G8202" s="273">
        <v>12062</v>
      </c>
      <c r="H8202" s="270" t="s">
        <v>28888</v>
      </c>
      <c r="I8202" s="271" t="s">
        <v>12503</v>
      </c>
      <c r="J8202" s="272" t="s">
        <v>15160</v>
      </c>
      <c r="K8202" s="272" t="s">
        <v>15160</v>
      </c>
    </row>
    <row r="8203" spans="1:11" ht="25.5" x14ac:dyDescent="0.2">
      <c r="A8203" s="269">
        <v>21137</v>
      </c>
      <c r="B8203" s="270" t="s">
        <v>28889</v>
      </c>
      <c r="C8203" s="271" t="s">
        <v>12503</v>
      </c>
      <c r="D8203" s="272" t="s">
        <v>14559</v>
      </c>
      <c r="F8203" s="266"/>
      <c r="G8203" s="273">
        <v>21137</v>
      </c>
      <c r="H8203" s="270" t="s">
        <v>28889</v>
      </c>
      <c r="I8203" s="271" t="s">
        <v>12503</v>
      </c>
      <c r="J8203" s="272" t="s">
        <v>14559</v>
      </c>
      <c r="K8203" s="272" t="s">
        <v>14559</v>
      </c>
    </row>
    <row r="8204" spans="1:11" ht="12.75" x14ac:dyDescent="0.2">
      <c r="A8204" s="269">
        <v>2687</v>
      </c>
      <c r="B8204" s="270" t="s">
        <v>28890</v>
      </c>
      <c r="C8204" s="271" t="s">
        <v>12503</v>
      </c>
      <c r="D8204" s="272" t="s">
        <v>4911</v>
      </c>
      <c r="F8204" s="266"/>
      <c r="G8204" s="273">
        <v>2687</v>
      </c>
      <c r="H8204" s="270" t="s">
        <v>28890</v>
      </c>
      <c r="I8204" s="271" t="s">
        <v>12503</v>
      </c>
      <c r="J8204" s="272" t="s">
        <v>4911</v>
      </c>
      <c r="K8204" s="272" t="s">
        <v>4911</v>
      </c>
    </row>
    <row r="8205" spans="1:11" ht="12.75" x14ac:dyDescent="0.2">
      <c r="A8205" s="269">
        <v>2689</v>
      </c>
      <c r="B8205" s="270" t="s">
        <v>28891</v>
      </c>
      <c r="C8205" s="271" t="s">
        <v>12503</v>
      </c>
      <c r="D8205" s="272" t="s">
        <v>5228</v>
      </c>
      <c r="F8205" s="266"/>
      <c r="G8205" s="273">
        <v>2689</v>
      </c>
      <c r="H8205" s="270" t="s">
        <v>28891</v>
      </c>
      <c r="I8205" s="271" t="s">
        <v>12503</v>
      </c>
      <c r="J8205" s="272" t="s">
        <v>5228</v>
      </c>
      <c r="K8205" s="272" t="s">
        <v>5228</v>
      </c>
    </row>
    <row r="8206" spans="1:11" ht="12.75" x14ac:dyDescent="0.2">
      <c r="A8206" s="269">
        <v>2688</v>
      </c>
      <c r="B8206" s="270" t="s">
        <v>28892</v>
      </c>
      <c r="C8206" s="271" t="s">
        <v>12503</v>
      </c>
      <c r="D8206" s="272" t="s">
        <v>5742</v>
      </c>
      <c r="F8206" s="266"/>
      <c r="G8206" s="273">
        <v>2688</v>
      </c>
      <c r="H8206" s="270" t="s">
        <v>28892</v>
      </c>
      <c r="I8206" s="271" t="s">
        <v>12503</v>
      </c>
      <c r="J8206" s="272" t="s">
        <v>5742</v>
      </c>
      <c r="K8206" s="272" t="s">
        <v>5742</v>
      </c>
    </row>
    <row r="8207" spans="1:11" ht="12.75" x14ac:dyDescent="0.2">
      <c r="A8207" s="269">
        <v>2690</v>
      </c>
      <c r="B8207" s="270" t="s">
        <v>28893</v>
      </c>
      <c r="C8207" s="271" t="s">
        <v>12503</v>
      </c>
      <c r="D8207" s="272" t="s">
        <v>4682</v>
      </c>
      <c r="F8207" s="266"/>
      <c r="G8207" s="273">
        <v>2690</v>
      </c>
      <c r="H8207" s="270" t="s">
        <v>28893</v>
      </c>
      <c r="I8207" s="271" t="s">
        <v>12503</v>
      </c>
      <c r="J8207" s="272" t="s">
        <v>4682</v>
      </c>
      <c r="K8207" s="272" t="s">
        <v>4682</v>
      </c>
    </row>
    <row r="8208" spans="1:11" ht="12.75" x14ac:dyDescent="0.2">
      <c r="A8208" s="269">
        <v>39243</v>
      </c>
      <c r="B8208" s="270" t="s">
        <v>28894</v>
      </c>
      <c r="C8208" s="271" t="s">
        <v>12503</v>
      </c>
      <c r="D8208" s="272" t="s">
        <v>10357</v>
      </c>
      <c r="F8208" s="266"/>
      <c r="G8208" s="273">
        <v>39243</v>
      </c>
      <c r="H8208" s="270" t="s">
        <v>28894</v>
      </c>
      <c r="I8208" s="271" t="s">
        <v>12503</v>
      </c>
      <c r="J8208" s="272" t="s">
        <v>10357</v>
      </c>
      <c r="K8208" s="272" t="s">
        <v>10357</v>
      </c>
    </row>
    <row r="8209" spans="1:11" ht="12.75" x14ac:dyDescent="0.2">
      <c r="A8209" s="269">
        <v>39244</v>
      </c>
      <c r="B8209" s="270" t="s">
        <v>28895</v>
      </c>
      <c r="C8209" s="271" t="s">
        <v>12503</v>
      </c>
      <c r="D8209" s="272" t="s">
        <v>10259</v>
      </c>
      <c r="F8209" s="266"/>
      <c r="G8209" s="273">
        <v>39244</v>
      </c>
      <c r="H8209" s="270" t="s">
        <v>28895</v>
      </c>
      <c r="I8209" s="271" t="s">
        <v>12503</v>
      </c>
      <c r="J8209" s="272" t="s">
        <v>10259</v>
      </c>
      <c r="K8209" s="272" t="s">
        <v>10259</v>
      </c>
    </row>
    <row r="8210" spans="1:11" ht="12.75" x14ac:dyDescent="0.2">
      <c r="A8210" s="269">
        <v>39245</v>
      </c>
      <c r="B8210" s="270" t="s">
        <v>28896</v>
      </c>
      <c r="C8210" s="271" t="s">
        <v>12503</v>
      </c>
      <c r="D8210" s="272" t="s">
        <v>4791</v>
      </c>
      <c r="F8210" s="266"/>
      <c r="G8210" s="273">
        <v>39245</v>
      </c>
      <c r="H8210" s="270" t="s">
        <v>28896</v>
      </c>
      <c r="I8210" s="271" t="s">
        <v>12503</v>
      </c>
      <c r="J8210" s="272" t="s">
        <v>4791</v>
      </c>
      <c r="K8210" s="272" t="s">
        <v>4791</v>
      </c>
    </row>
    <row r="8211" spans="1:11" ht="25.5" x14ac:dyDescent="0.2">
      <c r="A8211" s="269">
        <v>39254</v>
      </c>
      <c r="B8211" s="270" t="s">
        <v>28897</v>
      </c>
      <c r="C8211" s="271" t="s">
        <v>12503</v>
      </c>
      <c r="D8211" s="272" t="s">
        <v>8491</v>
      </c>
      <c r="F8211" s="266"/>
      <c r="G8211" s="273">
        <v>39254</v>
      </c>
      <c r="H8211" s="270" t="s">
        <v>28897</v>
      </c>
      <c r="I8211" s="271" t="s">
        <v>12503</v>
      </c>
      <c r="J8211" s="272" t="s">
        <v>8491</v>
      </c>
      <c r="K8211" s="272" t="s">
        <v>8491</v>
      </c>
    </row>
    <row r="8212" spans="1:11" ht="25.5" x14ac:dyDescent="0.2">
      <c r="A8212" s="269">
        <v>39255</v>
      </c>
      <c r="B8212" s="270" t="s">
        <v>28898</v>
      </c>
      <c r="C8212" s="271" t="s">
        <v>12503</v>
      </c>
      <c r="D8212" s="272" t="s">
        <v>20051</v>
      </c>
      <c r="F8212" s="266"/>
      <c r="G8212" s="273">
        <v>39255</v>
      </c>
      <c r="H8212" s="270" t="s">
        <v>28898</v>
      </c>
      <c r="I8212" s="271" t="s">
        <v>12503</v>
      </c>
      <c r="J8212" s="272" t="s">
        <v>20051</v>
      </c>
      <c r="K8212" s="272" t="s">
        <v>20051</v>
      </c>
    </row>
    <row r="8213" spans="1:11" ht="25.5" x14ac:dyDescent="0.2">
      <c r="A8213" s="269">
        <v>39253</v>
      </c>
      <c r="B8213" s="270" t="s">
        <v>28899</v>
      </c>
      <c r="C8213" s="271" t="s">
        <v>12503</v>
      </c>
      <c r="D8213" s="272" t="s">
        <v>8904</v>
      </c>
      <c r="F8213" s="266"/>
      <c r="G8213" s="273">
        <v>39253</v>
      </c>
      <c r="H8213" s="270" t="s">
        <v>28899</v>
      </c>
      <c r="I8213" s="271" t="s">
        <v>12503</v>
      </c>
      <c r="J8213" s="272" t="s">
        <v>8904</v>
      </c>
      <c r="K8213" s="272" t="s">
        <v>8904</v>
      </c>
    </row>
    <row r="8214" spans="1:11" ht="25.5" x14ac:dyDescent="0.2">
      <c r="A8214" s="269">
        <v>2446</v>
      </c>
      <c r="B8214" s="270" t="s">
        <v>28900</v>
      </c>
      <c r="C8214" s="271" t="s">
        <v>12503</v>
      </c>
      <c r="D8214" s="272" t="s">
        <v>4368</v>
      </c>
      <c r="F8214" s="266"/>
      <c r="G8214" s="273">
        <v>2446</v>
      </c>
      <c r="H8214" s="270" t="s">
        <v>28900</v>
      </c>
      <c r="I8214" s="271" t="s">
        <v>12503</v>
      </c>
      <c r="J8214" s="272" t="s">
        <v>4368</v>
      </c>
      <c r="K8214" s="272" t="s">
        <v>4368</v>
      </c>
    </row>
    <row r="8215" spans="1:11" ht="25.5" x14ac:dyDescent="0.2">
      <c r="A8215" s="269">
        <v>2442</v>
      </c>
      <c r="B8215" s="270" t="s">
        <v>28901</v>
      </c>
      <c r="C8215" s="271" t="s">
        <v>12503</v>
      </c>
      <c r="D8215" s="272" t="s">
        <v>7178</v>
      </c>
      <c r="F8215" s="266"/>
      <c r="G8215" s="273">
        <v>2442</v>
      </c>
      <c r="H8215" s="270" t="s">
        <v>28901</v>
      </c>
      <c r="I8215" s="271" t="s">
        <v>12503</v>
      </c>
      <c r="J8215" s="272" t="s">
        <v>7178</v>
      </c>
      <c r="K8215" s="272" t="s">
        <v>7178</v>
      </c>
    </row>
    <row r="8216" spans="1:11" ht="25.5" x14ac:dyDescent="0.2">
      <c r="A8216" s="269">
        <v>39246</v>
      </c>
      <c r="B8216" s="270" t="s">
        <v>28902</v>
      </c>
      <c r="C8216" s="271" t="s">
        <v>12503</v>
      </c>
      <c r="D8216" s="272" t="s">
        <v>11805</v>
      </c>
      <c r="F8216" s="266"/>
      <c r="G8216" s="273">
        <v>39246</v>
      </c>
      <c r="H8216" s="270" t="s">
        <v>28902</v>
      </c>
      <c r="I8216" s="271" t="s">
        <v>12503</v>
      </c>
      <c r="J8216" s="272" t="s">
        <v>11805</v>
      </c>
      <c r="K8216" s="272" t="s">
        <v>11805</v>
      </c>
    </row>
    <row r="8217" spans="1:11" ht="25.5" x14ac:dyDescent="0.2">
      <c r="A8217" s="269">
        <v>39247</v>
      </c>
      <c r="B8217" s="270" t="s">
        <v>28903</v>
      </c>
      <c r="C8217" s="271" t="s">
        <v>12503</v>
      </c>
      <c r="D8217" s="272" t="s">
        <v>12634</v>
      </c>
      <c r="F8217" s="266"/>
      <c r="G8217" s="273">
        <v>39247</v>
      </c>
      <c r="H8217" s="270" t="s">
        <v>28903</v>
      </c>
      <c r="I8217" s="271" t="s">
        <v>12503</v>
      </c>
      <c r="J8217" s="272" t="s">
        <v>12634</v>
      </c>
      <c r="K8217" s="272" t="s">
        <v>12634</v>
      </c>
    </row>
    <row r="8218" spans="1:11" ht="25.5" x14ac:dyDescent="0.2">
      <c r="A8218" s="269">
        <v>39248</v>
      </c>
      <c r="B8218" s="270" t="s">
        <v>28904</v>
      </c>
      <c r="C8218" s="271" t="s">
        <v>12503</v>
      </c>
      <c r="D8218" s="272" t="s">
        <v>12913</v>
      </c>
      <c r="F8218" s="266"/>
      <c r="G8218" s="273">
        <v>39248</v>
      </c>
      <c r="H8218" s="270" t="s">
        <v>28904</v>
      </c>
      <c r="I8218" s="271" t="s">
        <v>12503</v>
      </c>
      <c r="J8218" s="272" t="s">
        <v>12913</v>
      </c>
      <c r="K8218" s="272" t="s">
        <v>12913</v>
      </c>
    </row>
    <row r="8219" spans="1:11" ht="12.75" x14ac:dyDescent="0.2">
      <c r="A8219" s="269">
        <v>2438</v>
      </c>
      <c r="B8219" s="270" t="s">
        <v>28905</v>
      </c>
      <c r="C8219" s="271" t="s">
        <v>12488</v>
      </c>
      <c r="D8219" s="272" t="s">
        <v>12741</v>
      </c>
      <c r="F8219" s="266"/>
      <c r="G8219" s="273">
        <v>2438</v>
      </c>
      <c r="H8219" s="270" t="s">
        <v>28905</v>
      </c>
      <c r="I8219" s="271" t="s">
        <v>12488</v>
      </c>
      <c r="J8219" s="272" t="s">
        <v>12741</v>
      </c>
      <c r="K8219" s="272" t="s">
        <v>12949</v>
      </c>
    </row>
    <row r="8220" spans="1:11" ht="12.75" x14ac:dyDescent="0.2">
      <c r="A8220" s="269">
        <v>40922</v>
      </c>
      <c r="B8220" s="270" t="s">
        <v>28906</v>
      </c>
      <c r="C8220" s="271" t="s">
        <v>12529</v>
      </c>
      <c r="D8220" s="272" t="s">
        <v>13052</v>
      </c>
      <c r="F8220" s="266"/>
      <c r="G8220" s="273">
        <v>40922</v>
      </c>
      <c r="H8220" s="270" t="s">
        <v>28906</v>
      </c>
      <c r="I8220" s="271" t="s">
        <v>12529</v>
      </c>
      <c r="J8220" s="272" t="s">
        <v>13052</v>
      </c>
      <c r="K8220" s="272" t="s">
        <v>28907</v>
      </c>
    </row>
    <row r="8221" spans="1:11" ht="38.25" x14ac:dyDescent="0.2">
      <c r="A8221" s="269">
        <v>36486</v>
      </c>
      <c r="B8221" s="270" t="s">
        <v>28908</v>
      </c>
      <c r="C8221" s="271" t="s">
        <v>12490</v>
      </c>
      <c r="D8221" s="272" t="s">
        <v>14919</v>
      </c>
      <c r="F8221" s="266"/>
      <c r="G8221" s="273">
        <v>36486</v>
      </c>
      <c r="H8221" s="270" t="s">
        <v>28908</v>
      </c>
      <c r="I8221" s="271" t="s">
        <v>12490</v>
      </c>
      <c r="J8221" s="272" t="s">
        <v>14919</v>
      </c>
      <c r="K8221" s="272" t="s">
        <v>14919</v>
      </c>
    </row>
    <row r="8222" spans="1:11" ht="38.25" x14ac:dyDescent="0.2">
      <c r="A8222" s="269">
        <v>37777</v>
      </c>
      <c r="B8222" s="270" t="s">
        <v>28909</v>
      </c>
      <c r="C8222" s="271" t="s">
        <v>12490</v>
      </c>
      <c r="D8222" s="272" t="s">
        <v>14920</v>
      </c>
      <c r="F8222" s="266"/>
      <c r="G8222" s="273">
        <v>37777</v>
      </c>
      <c r="H8222" s="270" t="s">
        <v>28909</v>
      </c>
      <c r="I8222" s="271" t="s">
        <v>12490</v>
      </c>
      <c r="J8222" s="272" t="s">
        <v>14920</v>
      </c>
      <c r="K8222" s="272" t="s">
        <v>14920</v>
      </c>
    </row>
    <row r="8223" spans="1:11" ht="12.75" x14ac:dyDescent="0.2">
      <c r="A8223" s="269">
        <v>12624</v>
      </c>
      <c r="B8223" s="270" t="s">
        <v>28910</v>
      </c>
      <c r="C8223" s="271" t="s">
        <v>12490</v>
      </c>
      <c r="D8223" s="272" t="s">
        <v>8178</v>
      </c>
      <c r="F8223" s="266"/>
      <c r="G8223" s="273">
        <v>12624</v>
      </c>
      <c r="H8223" s="270" t="s">
        <v>28910</v>
      </c>
      <c r="I8223" s="271" t="s">
        <v>12490</v>
      </c>
      <c r="J8223" s="272" t="s">
        <v>8178</v>
      </c>
      <c r="K8223" s="272" t="s">
        <v>8178</v>
      </c>
    </row>
    <row r="8224" spans="1:11" ht="25.5" x14ac:dyDescent="0.2">
      <c r="A8224" s="269">
        <v>10638</v>
      </c>
      <c r="B8224" s="270" t="s">
        <v>28911</v>
      </c>
      <c r="C8224" s="271" t="s">
        <v>12490</v>
      </c>
      <c r="D8224" s="272" t="s">
        <v>13053</v>
      </c>
      <c r="F8224" s="266"/>
      <c r="G8224" s="273">
        <v>10638</v>
      </c>
      <c r="H8224" s="270" t="s">
        <v>28911</v>
      </c>
      <c r="I8224" s="271" t="s">
        <v>12490</v>
      </c>
      <c r="J8224" s="272" t="s">
        <v>13053</v>
      </c>
      <c r="K8224" s="272" t="s">
        <v>13053</v>
      </c>
    </row>
    <row r="8225" spans="1:11" ht="25.5" x14ac:dyDescent="0.2">
      <c r="A8225" s="269">
        <v>10635</v>
      </c>
      <c r="B8225" s="270" t="s">
        <v>28912</v>
      </c>
      <c r="C8225" s="271" t="s">
        <v>12490</v>
      </c>
      <c r="D8225" s="272" t="s">
        <v>13054</v>
      </c>
      <c r="F8225" s="266"/>
      <c r="G8225" s="273">
        <v>10635</v>
      </c>
      <c r="H8225" s="270" t="s">
        <v>28912</v>
      </c>
      <c r="I8225" s="271" t="s">
        <v>12490</v>
      </c>
      <c r="J8225" s="272" t="s">
        <v>13054</v>
      </c>
      <c r="K8225" s="272" t="s">
        <v>13054</v>
      </c>
    </row>
    <row r="8226" spans="1:11" ht="25.5" x14ac:dyDescent="0.2">
      <c r="A8226" s="269">
        <v>10634</v>
      </c>
      <c r="B8226" s="270" t="s">
        <v>28913</v>
      </c>
      <c r="C8226" s="271" t="s">
        <v>12490</v>
      </c>
      <c r="D8226" s="272" t="s">
        <v>13055</v>
      </c>
      <c r="F8226" s="266"/>
      <c r="G8226" s="273">
        <v>10634</v>
      </c>
      <c r="H8226" s="270" t="s">
        <v>28913</v>
      </c>
      <c r="I8226" s="271" t="s">
        <v>12490</v>
      </c>
      <c r="J8226" s="272" t="s">
        <v>13055</v>
      </c>
      <c r="K8226" s="272" t="s">
        <v>13055</v>
      </c>
    </row>
    <row r="8227" spans="1:11" ht="25.5" x14ac:dyDescent="0.2">
      <c r="A8227" s="269">
        <v>10636</v>
      </c>
      <c r="B8227" s="270" t="s">
        <v>28914</v>
      </c>
      <c r="C8227" s="271" t="s">
        <v>12490</v>
      </c>
      <c r="D8227" s="272" t="s">
        <v>13056</v>
      </c>
      <c r="F8227" s="266"/>
      <c r="G8227" s="273">
        <v>10636</v>
      </c>
      <c r="H8227" s="270" t="s">
        <v>28914</v>
      </c>
      <c r="I8227" s="271" t="s">
        <v>12490</v>
      </c>
      <c r="J8227" s="272" t="s">
        <v>13056</v>
      </c>
      <c r="K8227" s="272" t="s">
        <v>13056</v>
      </c>
    </row>
    <row r="8228" spans="1:11" ht="25.5" x14ac:dyDescent="0.2">
      <c r="A8228" s="269">
        <v>10637</v>
      </c>
      <c r="B8228" s="270" t="s">
        <v>28915</v>
      </c>
      <c r="C8228" s="271" t="s">
        <v>12490</v>
      </c>
      <c r="D8228" s="272" t="s">
        <v>13057</v>
      </c>
      <c r="F8228" s="266"/>
      <c r="G8228" s="273">
        <v>10637</v>
      </c>
      <c r="H8228" s="270" t="s">
        <v>28915</v>
      </c>
      <c r="I8228" s="271" t="s">
        <v>12490</v>
      </c>
      <c r="J8228" s="272" t="s">
        <v>13057</v>
      </c>
      <c r="K8228" s="272" t="s">
        <v>13057</v>
      </c>
    </row>
    <row r="8229" spans="1:11" ht="12.75" x14ac:dyDescent="0.2">
      <c r="A8229" s="269">
        <v>517</v>
      </c>
      <c r="B8229" s="270" t="s">
        <v>28916</v>
      </c>
      <c r="C8229" s="271" t="s">
        <v>12506</v>
      </c>
      <c r="D8229" s="272" t="s">
        <v>7209</v>
      </c>
      <c r="F8229" s="266"/>
      <c r="G8229" s="273">
        <v>517</v>
      </c>
      <c r="H8229" s="270" t="s">
        <v>28916</v>
      </c>
      <c r="I8229" s="271" t="s">
        <v>12506</v>
      </c>
      <c r="J8229" s="272" t="s">
        <v>7209</v>
      </c>
      <c r="K8229" s="272" t="s">
        <v>7209</v>
      </c>
    </row>
    <row r="8230" spans="1:11" ht="25.5" x14ac:dyDescent="0.2">
      <c r="A8230" s="269">
        <v>41904</v>
      </c>
      <c r="B8230" s="270" t="s">
        <v>28917</v>
      </c>
      <c r="C8230" s="271" t="s">
        <v>12811</v>
      </c>
      <c r="D8230" s="272" t="s">
        <v>28918</v>
      </c>
      <c r="F8230" s="266"/>
      <c r="G8230" s="273">
        <v>41904</v>
      </c>
      <c r="H8230" s="270" t="s">
        <v>28917</v>
      </c>
      <c r="I8230" s="271" t="s">
        <v>12811</v>
      </c>
      <c r="J8230" s="272" t="s">
        <v>28918</v>
      </c>
      <c r="K8230" s="272" t="s">
        <v>28918</v>
      </c>
    </row>
    <row r="8231" spans="1:11" ht="25.5" x14ac:dyDescent="0.2">
      <c r="A8231" s="269">
        <v>41902</v>
      </c>
      <c r="B8231" s="270" t="s">
        <v>28919</v>
      </c>
      <c r="C8231" s="271" t="s">
        <v>12505</v>
      </c>
      <c r="D8231" s="272" t="s">
        <v>8248</v>
      </c>
      <c r="F8231" s="266"/>
      <c r="G8231" s="273">
        <v>41902</v>
      </c>
      <c r="H8231" s="270" t="s">
        <v>28919</v>
      </c>
      <c r="I8231" s="271" t="s">
        <v>12505</v>
      </c>
      <c r="J8231" s="272" t="s">
        <v>8248</v>
      </c>
      <c r="K8231" s="272" t="s">
        <v>8248</v>
      </c>
    </row>
    <row r="8232" spans="1:11" ht="25.5" x14ac:dyDescent="0.2">
      <c r="A8232" s="269">
        <v>41905</v>
      </c>
      <c r="B8232" s="270" t="s">
        <v>28920</v>
      </c>
      <c r="C8232" s="271" t="s">
        <v>12505</v>
      </c>
      <c r="D8232" s="272" t="s">
        <v>12152</v>
      </c>
      <c r="F8232" s="266"/>
      <c r="G8232" s="273">
        <v>41905</v>
      </c>
      <c r="H8232" s="270" t="s">
        <v>28920</v>
      </c>
      <c r="I8232" s="271" t="s">
        <v>12505</v>
      </c>
      <c r="J8232" s="272" t="s">
        <v>12152</v>
      </c>
      <c r="K8232" s="272" t="s">
        <v>12152</v>
      </c>
    </row>
    <row r="8233" spans="1:11" ht="25.5" x14ac:dyDescent="0.2">
      <c r="A8233" s="269">
        <v>41903</v>
      </c>
      <c r="B8233" s="270" t="s">
        <v>28921</v>
      </c>
      <c r="C8233" s="271" t="s">
        <v>12505</v>
      </c>
      <c r="D8233" s="272" t="s">
        <v>5307</v>
      </c>
      <c r="F8233" s="266"/>
      <c r="G8233" s="273">
        <v>41903</v>
      </c>
      <c r="H8233" s="270" t="s">
        <v>28921</v>
      </c>
      <c r="I8233" s="271" t="s">
        <v>12505</v>
      </c>
      <c r="J8233" s="272" t="s">
        <v>5307</v>
      </c>
      <c r="K8233" s="272" t="s">
        <v>5307</v>
      </c>
    </row>
    <row r="8234" spans="1:11" ht="25.5" x14ac:dyDescent="0.2">
      <c r="A8234" s="269">
        <v>37534</v>
      </c>
      <c r="B8234" s="270" t="s">
        <v>28922</v>
      </c>
      <c r="C8234" s="271" t="s">
        <v>12505</v>
      </c>
      <c r="D8234" s="272" t="s">
        <v>7647</v>
      </c>
      <c r="F8234" s="266"/>
      <c r="G8234" s="273">
        <v>37534</v>
      </c>
      <c r="H8234" s="270" t="s">
        <v>28922</v>
      </c>
      <c r="I8234" s="271" t="s">
        <v>12505</v>
      </c>
      <c r="J8234" s="272" t="s">
        <v>7647</v>
      </c>
      <c r="K8234" s="272" t="s">
        <v>7647</v>
      </c>
    </row>
    <row r="8235" spans="1:11" ht="25.5" x14ac:dyDescent="0.2">
      <c r="A8235" s="269">
        <v>37535</v>
      </c>
      <c r="B8235" s="270" t="s">
        <v>28923</v>
      </c>
      <c r="C8235" s="271" t="s">
        <v>12505</v>
      </c>
      <c r="D8235" s="272" t="s">
        <v>7647</v>
      </c>
      <c r="F8235" s="266"/>
      <c r="G8235" s="273">
        <v>37535</v>
      </c>
      <c r="H8235" s="270" t="s">
        <v>28923</v>
      </c>
      <c r="I8235" s="271" t="s">
        <v>12505</v>
      </c>
      <c r="J8235" s="272" t="s">
        <v>7647</v>
      </c>
      <c r="K8235" s="272" t="s">
        <v>7647</v>
      </c>
    </row>
    <row r="8236" spans="1:11" ht="25.5" x14ac:dyDescent="0.2">
      <c r="A8236" s="269">
        <v>37533</v>
      </c>
      <c r="B8236" s="270" t="s">
        <v>28924</v>
      </c>
      <c r="C8236" s="271" t="s">
        <v>12505</v>
      </c>
      <c r="D8236" s="272" t="s">
        <v>7647</v>
      </c>
      <c r="F8236" s="266"/>
      <c r="G8236" s="273">
        <v>37533</v>
      </c>
      <c r="H8236" s="270" t="s">
        <v>28924</v>
      </c>
      <c r="I8236" s="271" t="s">
        <v>12505</v>
      </c>
      <c r="J8236" s="272" t="s">
        <v>7647</v>
      </c>
      <c r="K8236" s="272" t="s">
        <v>7647</v>
      </c>
    </row>
    <row r="8237" spans="1:11" ht="25.5" x14ac:dyDescent="0.2">
      <c r="A8237" s="269">
        <v>37537</v>
      </c>
      <c r="B8237" s="270" t="s">
        <v>28925</v>
      </c>
      <c r="C8237" s="271" t="s">
        <v>12505</v>
      </c>
      <c r="D8237" s="272" t="s">
        <v>5141</v>
      </c>
      <c r="F8237" s="266"/>
      <c r="G8237" s="273">
        <v>37537</v>
      </c>
      <c r="H8237" s="270" t="s">
        <v>28925</v>
      </c>
      <c r="I8237" s="271" t="s">
        <v>12505</v>
      </c>
      <c r="J8237" s="272" t="s">
        <v>5141</v>
      </c>
      <c r="K8237" s="272" t="s">
        <v>5141</v>
      </c>
    </row>
    <row r="8238" spans="1:11" ht="25.5" x14ac:dyDescent="0.2">
      <c r="A8238" s="269">
        <v>37536</v>
      </c>
      <c r="B8238" s="270" t="s">
        <v>28926</v>
      </c>
      <c r="C8238" s="271" t="s">
        <v>12505</v>
      </c>
      <c r="D8238" s="272" t="s">
        <v>5141</v>
      </c>
      <c r="F8238" s="266"/>
      <c r="G8238" s="273">
        <v>37536</v>
      </c>
      <c r="H8238" s="270" t="s">
        <v>28926</v>
      </c>
      <c r="I8238" s="271" t="s">
        <v>12505</v>
      </c>
      <c r="J8238" s="272" t="s">
        <v>5141</v>
      </c>
      <c r="K8238" s="272" t="s">
        <v>5141</v>
      </c>
    </row>
    <row r="8239" spans="1:11" ht="25.5" x14ac:dyDescent="0.2">
      <c r="A8239" s="269">
        <v>37532</v>
      </c>
      <c r="B8239" s="270" t="s">
        <v>28927</v>
      </c>
      <c r="C8239" s="271" t="s">
        <v>12505</v>
      </c>
      <c r="D8239" s="272" t="s">
        <v>5141</v>
      </c>
      <c r="F8239" s="266"/>
      <c r="G8239" s="273">
        <v>37532</v>
      </c>
      <c r="H8239" s="270" t="s">
        <v>28927</v>
      </c>
      <c r="I8239" s="271" t="s">
        <v>12505</v>
      </c>
      <c r="J8239" s="272" t="s">
        <v>5141</v>
      </c>
      <c r="K8239" s="272" t="s">
        <v>5141</v>
      </c>
    </row>
    <row r="8240" spans="1:11" ht="12.75" x14ac:dyDescent="0.2">
      <c r="A8240" s="269">
        <v>2696</v>
      </c>
      <c r="B8240" s="270" t="s">
        <v>28928</v>
      </c>
      <c r="C8240" s="271" t="s">
        <v>12488</v>
      </c>
      <c r="D8240" s="272" t="s">
        <v>13530</v>
      </c>
      <c r="F8240" s="266"/>
      <c r="G8240" s="273">
        <v>2696</v>
      </c>
      <c r="H8240" s="270" t="s">
        <v>28928</v>
      </c>
      <c r="I8240" s="271" t="s">
        <v>12488</v>
      </c>
      <c r="J8240" s="272" t="s">
        <v>13530</v>
      </c>
      <c r="K8240" s="272" t="s">
        <v>9423</v>
      </c>
    </row>
    <row r="8241" spans="1:11" ht="12.75" x14ac:dyDescent="0.2">
      <c r="A8241" s="269">
        <v>40928</v>
      </c>
      <c r="B8241" s="270" t="s">
        <v>28929</v>
      </c>
      <c r="C8241" s="271" t="s">
        <v>12529</v>
      </c>
      <c r="D8241" s="272" t="s">
        <v>28930</v>
      </c>
      <c r="F8241" s="266"/>
      <c r="G8241" s="273">
        <v>40928</v>
      </c>
      <c r="H8241" s="270" t="s">
        <v>28929</v>
      </c>
      <c r="I8241" s="271" t="s">
        <v>12529</v>
      </c>
      <c r="J8241" s="272" t="s">
        <v>28930</v>
      </c>
      <c r="K8241" s="272" t="s">
        <v>28931</v>
      </c>
    </row>
    <row r="8242" spans="1:11" ht="12.75" x14ac:dyDescent="0.2">
      <c r="A8242" s="269">
        <v>4083</v>
      </c>
      <c r="B8242" s="270" t="s">
        <v>28932</v>
      </c>
      <c r="C8242" s="271" t="s">
        <v>12488</v>
      </c>
      <c r="D8242" s="272" t="s">
        <v>12779</v>
      </c>
      <c r="F8242" s="266"/>
      <c r="G8242" s="273">
        <v>4083</v>
      </c>
      <c r="H8242" s="270" t="s">
        <v>28932</v>
      </c>
      <c r="I8242" s="271" t="s">
        <v>12488</v>
      </c>
      <c r="J8242" s="272" t="s">
        <v>12779</v>
      </c>
      <c r="K8242" s="272" t="s">
        <v>20632</v>
      </c>
    </row>
    <row r="8243" spans="1:11" ht="12.75" x14ac:dyDescent="0.2">
      <c r="A8243" s="269">
        <v>40818</v>
      </c>
      <c r="B8243" s="270" t="s">
        <v>28933</v>
      </c>
      <c r="C8243" s="271" t="s">
        <v>12529</v>
      </c>
      <c r="D8243" s="272" t="s">
        <v>28934</v>
      </c>
      <c r="F8243" s="266"/>
      <c r="G8243" s="273">
        <v>40818</v>
      </c>
      <c r="H8243" s="270" t="s">
        <v>28933</v>
      </c>
      <c r="I8243" s="271" t="s">
        <v>12529</v>
      </c>
      <c r="J8243" s="272" t="s">
        <v>28934</v>
      </c>
      <c r="K8243" s="272" t="s">
        <v>28935</v>
      </c>
    </row>
    <row r="8244" spans="1:11" ht="12.75" x14ac:dyDescent="0.2">
      <c r="A8244" s="269">
        <v>2705</v>
      </c>
      <c r="B8244" s="270" t="s">
        <v>28936</v>
      </c>
      <c r="C8244" s="271" t="s">
        <v>13060</v>
      </c>
      <c r="D8244" s="272" t="s">
        <v>5272</v>
      </c>
      <c r="F8244" s="266"/>
      <c r="G8244" s="273">
        <v>2705</v>
      </c>
      <c r="H8244" s="270" t="s">
        <v>28936</v>
      </c>
      <c r="I8244" s="271" t="s">
        <v>13060</v>
      </c>
      <c r="J8244" s="272" t="s">
        <v>5272</v>
      </c>
      <c r="K8244" s="272" t="s">
        <v>5272</v>
      </c>
    </row>
    <row r="8245" spans="1:11" ht="25.5" x14ac:dyDescent="0.2">
      <c r="A8245" s="269">
        <v>14250</v>
      </c>
      <c r="B8245" s="270" t="s">
        <v>28937</v>
      </c>
      <c r="C8245" s="271" t="s">
        <v>13060</v>
      </c>
      <c r="D8245" s="272" t="s">
        <v>5208</v>
      </c>
      <c r="F8245" s="266"/>
      <c r="G8245" s="273">
        <v>14250</v>
      </c>
      <c r="H8245" s="270" t="s">
        <v>28937</v>
      </c>
      <c r="I8245" s="271" t="s">
        <v>13060</v>
      </c>
      <c r="J8245" s="272" t="s">
        <v>5208</v>
      </c>
      <c r="K8245" s="272" t="s">
        <v>5208</v>
      </c>
    </row>
    <row r="8246" spans="1:11" ht="12.75" x14ac:dyDescent="0.2">
      <c r="A8246" s="269">
        <v>11683</v>
      </c>
      <c r="B8246" s="270" t="s">
        <v>28938</v>
      </c>
      <c r="C8246" s="271" t="s">
        <v>12490</v>
      </c>
      <c r="D8246" s="272" t="s">
        <v>22574</v>
      </c>
      <c r="F8246" s="266"/>
      <c r="G8246" s="273">
        <v>11683</v>
      </c>
      <c r="H8246" s="270" t="s">
        <v>28938</v>
      </c>
      <c r="I8246" s="271" t="s">
        <v>12490</v>
      </c>
      <c r="J8246" s="272" t="s">
        <v>22574</v>
      </c>
      <c r="K8246" s="272" t="s">
        <v>22574</v>
      </c>
    </row>
    <row r="8247" spans="1:11" ht="12.75" x14ac:dyDescent="0.2">
      <c r="A8247" s="269">
        <v>11684</v>
      </c>
      <c r="B8247" s="270" t="s">
        <v>28939</v>
      </c>
      <c r="C8247" s="271" t="s">
        <v>12490</v>
      </c>
      <c r="D8247" s="272" t="s">
        <v>12723</v>
      </c>
      <c r="F8247" s="266"/>
      <c r="G8247" s="273">
        <v>11684</v>
      </c>
      <c r="H8247" s="270" t="s">
        <v>28939</v>
      </c>
      <c r="I8247" s="271" t="s">
        <v>12490</v>
      </c>
      <c r="J8247" s="272" t="s">
        <v>12723</v>
      </c>
      <c r="K8247" s="272" t="s">
        <v>12723</v>
      </c>
    </row>
    <row r="8248" spans="1:11" ht="12.75" x14ac:dyDescent="0.2">
      <c r="A8248" s="269">
        <v>6141</v>
      </c>
      <c r="B8248" s="270" t="s">
        <v>28940</v>
      </c>
      <c r="C8248" s="271" t="s">
        <v>12490</v>
      </c>
      <c r="D8248" s="272" t="s">
        <v>12509</v>
      </c>
      <c r="F8248" s="266"/>
      <c r="G8248" s="273">
        <v>6141</v>
      </c>
      <c r="H8248" s="270" t="s">
        <v>28940</v>
      </c>
      <c r="I8248" s="271" t="s">
        <v>12490</v>
      </c>
      <c r="J8248" s="272" t="s">
        <v>12509</v>
      </c>
      <c r="K8248" s="272" t="s">
        <v>12509</v>
      </c>
    </row>
    <row r="8249" spans="1:11" ht="12.75" x14ac:dyDescent="0.2">
      <c r="A8249" s="269">
        <v>11681</v>
      </c>
      <c r="B8249" s="270" t="s">
        <v>28941</v>
      </c>
      <c r="C8249" s="271" t="s">
        <v>12490</v>
      </c>
      <c r="D8249" s="272" t="s">
        <v>5777</v>
      </c>
      <c r="F8249" s="266"/>
      <c r="G8249" s="273">
        <v>11681</v>
      </c>
      <c r="H8249" s="270" t="s">
        <v>28941</v>
      </c>
      <c r="I8249" s="271" t="s">
        <v>12490</v>
      </c>
      <c r="J8249" s="272" t="s">
        <v>5777</v>
      </c>
      <c r="K8249" s="272" t="s">
        <v>5777</v>
      </c>
    </row>
    <row r="8250" spans="1:11" ht="12.75" x14ac:dyDescent="0.2">
      <c r="A8250" s="269">
        <v>2706</v>
      </c>
      <c r="B8250" s="270" t="s">
        <v>28942</v>
      </c>
      <c r="C8250" s="271" t="s">
        <v>12488</v>
      </c>
      <c r="D8250" s="272" t="s">
        <v>14921</v>
      </c>
      <c r="F8250" s="266"/>
      <c r="G8250" s="273">
        <v>2706</v>
      </c>
      <c r="H8250" s="270" t="s">
        <v>28942</v>
      </c>
      <c r="I8250" s="271" t="s">
        <v>12488</v>
      </c>
      <c r="J8250" s="272" t="s">
        <v>14921</v>
      </c>
      <c r="K8250" s="272" t="s">
        <v>15119</v>
      </c>
    </row>
    <row r="8251" spans="1:11" ht="12.75" x14ac:dyDescent="0.2">
      <c r="A8251" s="269">
        <v>40811</v>
      </c>
      <c r="B8251" s="270" t="s">
        <v>28943</v>
      </c>
      <c r="C8251" s="271" t="s">
        <v>12529</v>
      </c>
      <c r="D8251" s="272" t="s">
        <v>14922</v>
      </c>
      <c r="F8251" s="266"/>
      <c r="G8251" s="273">
        <v>40811</v>
      </c>
      <c r="H8251" s="270" t="s">
        <v>28943</v>
      </c>
      <c r="I8251" s="271" t="s">
        <v>12529</v>
      </c>
      <c r="J8251" s="272" t="s">
        <v>14922</v>
      </c>
      <c r="K8251" s="272" t="s">
        <v>28944</v>
      </c>
    </row>
    <row r="8252" spans="1:11" ht="12.75" x14ac:dyDescent="0.2">
      <c r="A8252" s="269">
        <v>2707</v>
      </c>
      <c r="B8252" s="270" t="s">
        <v>28945</v>
      </c>
      <c r="C8252" s="271" t="s">
        <v>12488</v>
      </c>
      <c r="D8252" s="272" t="s">
        <v>14923</v>
      </c>
      <c r="F8252" s="266"/>
      <c r="G8252" s="273">
        <v>2707</v>
      </c>
      <c r="H8252" s="270" t="s">
        <v>28945</v>
      </c>
      <c r="I8252" s="271" t="s">
        <v>12488</v>
      </c>
      <c r="J8252" s="272" t="s">
        <v>14923</v>
      </c>
      <c r="K8252" s="272" t="s">
        <v>28946</v>
      </c>
    </row>
    <row r="8253" spans="1:11" ht="12.75" x14ac:dyDescent="0.2">
      <c r="A8253" s="269">
        <v>40813</v>
      </c>
      <c r="B8253" s="270" t="s">
        <v>28947</v>
      </c>
      <c r="C8253" s="271" t="s">
        <v>12529</v>
      </c>
      <c r="D8253" s="272" t="s">
        <v>14924</v>
      </c>
      <c r="F8253" s="266"/>
      <c r="G8253" s="273">
        <v>40813</v>
      </c>
      <c r="H8253" s="270" t="s">
        <v>28947</v>
      </c>
      <c r="I8253" s="271" t="s">
        <v>12529</v>
      </c>
      <c r="J8253" s="272" t="s">
        <v>14924</v>
      </c>
      <c r="K8253" s="272" t="s">
        <v>28948</v>
      </c>
    </row>
    <row r="8254" spans="1:11" ht="12.75" x14ac:dyDescent="0.2">
      <c r="A8254" s="269">
        <v>2708</v>
      </c>
      <c r="B8254" s="270" t="s">
        <v>28949</v>
      </c>
      <c r="C8254" s="271" t="s">
        <v>12488</v>
      </c>
      <c r="D8254" s="272" t="s">
        <v>14646</v>
      </c>
      <c r="F8254" s="266"/>
      <c r="G8254" s="273">
        <v>2708</v>
      </c>
      <c r="H8254" s="270" t="s">
        <v>28949</v>
      </c>
      <c r="I8254" s="271" t="s">
        <v>12488</v>
      </c>
      <c r="J8254" s="272" t="s">
        <v>14646</v>
      </c>
      <c r="K8254" s="272" t="s">
        <v>22840</v>
      </c>
    </row>
    <row r="8255" spans="1:11" ht="12.75" x14ac:dyDescent="0.2">
      <c r="A8255" s="269">
        <v>40814</v>
      </c>
      <c r="B8255" s="270" t="s">
        <v>28950</v>
      </c>
      <c r="C8255" s="271" t="s">
        <v>12529</v>
      </c>
      <c r="D8255" s="272" t="s">
        <v>14925</v>
      </c>
      <c r="F8255" s="266"/>
      <c r="G8255" s="273">
        <v>40814</v>
      </c>
      <c r="H8255" s="270" t="s">
        <v>28950</v>
      </c>
      <c r="I8255" s="271" t="s">
        <v>12529</v>
      </c>
      <c r="J8255" s="272" t="s">
        <v>14925</v>
      </c>
      <c r="K8255" s="272" t="s">
        <v>28951</v>
      </c>
    </row>
    <row r="8256" spans="1:11" ht="12.75" x14ac:dyDescent="0.2">
      <c r="A8256" s="269">
        <v>34779</v>
      </c>
      <c r="B8256" s="270" t="s">
        <v>28952</v>
      </c>
      <c r="C8256" s="271" t="s">
        <v>12488</v>
      </c>
      <c r="D8256" s="272" t="s">
        <v>14921</v>
      </c>
      <c r="F8256" s="266"/>
      <c r="G8256" s="273">
        <v>34779</v>
      </c>
      <c r="H8256" s="270" t="s">
        <v>28952</v>
      </c>
      <c r="I8256" s="271" t="s">
        <v>12488</v>
      </c>
      <c r="J8256" s="272" t="s">
        <v>14921</v>
      </c>
      <c r="K8256" s="272" t="s">
        <v>15119</v>
      </c>
    </row>
    <row r="8257" spans="1:11" ht="12.75" x14ac:dyDescent="0.2">
      <c r="A8257" s="269">
        <v>40936</v>
      </c>
      <c r="B8257" s="270" t="s">
        <v>28953</v>
      </c>
      <c r="C8257" s="271" t="s">
        <v>12529</v>
      </c>
      <c r="D8257" s="272" t="s">
        <v>14922</v>
      </c>
      <c r="F8257" s="266"/>
      <c r="G8257" s="273">
        <v>40936</v>
      </c>
      <c r="H8257" s="270" t="s">
        <v>28953</v>
      </c>
      <c r="I8257" s="271" t="s">
        <v>12529</v>
      </c>
      <c r="J8257" s="272" t="s">
        <v>14922</v>
      </c>
      <c r="K8257" s="272" t="s">
        <v>28944</v>
      </c>
    </row>
    <row r="8258" spans="1:11" ht="12.75" x14ac:dyDescent="0.2">
      <c r="A8258" s="269">
        <v>34780</v>
      </c>
      <c r="B8258" s="270" t="s">
        <v>28954</v>
      </c>
      <c r="C8258" s="271" t="s">
        <v>12488</v>
      </c>
      <c r="D8258" s="272" t="s">
        <v>13271</v>
      </c>
      <c r="F8258" s="266"/>
      <c r="G8258" s="273">
        <v>34780</v>
      </c>
      <c r="H8258" s="270" t="s">
        <v>28954</v>
      </c>
      <c r="I8258" s="271" t="s">
        <v>12488</v>
      </c>
      <c r="J8258" s="272" t="s">
        <v>13271</v>
      </c>
      <c r="K8258" s="272" t="s">
        <v>28955</v>
      </c>
    </row>
    <row r="8259" spans="1:11" ht="12.75" x14ac:dyDescent="0.2">
      <c r="A8259" s="269">
        <v>40937</v>
      </c>
      <c r="B8259" s="270" t="s">
        <v>28956</v>
      </c>
      <c r="C8259" s="271" t="s">
        <v>12529</v>
      </c>
      <c r="D8259" s="272" t="s">
        <v>14926</v>
      </c>
      <c r="F8259" s="266"/>
      <c r="G8259" s="273">
        <v>40937</v>
      </c>
      <c r="H8259" s="270" t="s">
        <v>28956</v>
      </c>
      <c r="I8259" s="271" t="s">
        <v>12529</v>
      </c>
      <c r="J8259" s="272" t="s">
        <v>14926</v>
      </c>
      <c r="K8259" s="272" t="s">
        <v>28957</v>
      </c>
    </row>
    <row r="8260" spans="1:11" ht="12.75" x14ac:dyDescent="0.2">
      <c r="A8260" s="269">
        <v>34782</v>
      </c>
      <c r="B8260" s="270" t="s">
        <v>28958</v>
      </c>
      <c r="C8260" s="271" t="s">
        <v>12488</v>
      </c>
      <c r="D8260" s="272" t="s">
        <v>14646</v>
      </c>
      <c r="F8260" s="266"/>
      <c r="G8260" s="273">
        <v>34782</v>
      </c>
      <c r="H8260" s="270" t="s">
        <v>28958</v>
      </c>
      <c r="I8260" s="271" t="s">
        <v>12488</v>
      </c>
      <c r="J8260" s="272" t="s">
        <v>14646</v>
      </c>
      <c r="K8260" s="272" t="s">
        <v>22840</v>
      </c>
    </row>
    <row r="8261" spans="1:11" ht="12.75" x14ac:dyDescent="0.2">
      <c r="A8261" s="269">
        <v>40938</v>
      </c>
      <c r="B8261" s="270" t="s">
        <v>28959</v>
      </c>
      <c r="C8261" s="271" t="s">
        <v>12529</v>
      </c>
      <c r="D8261" s="272" t="s">
        <v>14925</v>
      </c>
      <c r="F8261" s="266"/>
      <c r="G8261" s="273">
        <v>40938</v>
      </c>
      <c r="H8261" s="270" t="s">
        <v>28959</v>
      </c>
      <c r="I8261" s="271" t="s">
        <v>12529</v>
      </c>
      <c r="J8261" s="272" t="s">
        <v>14925</v>
      </c>
      <c r="K8261" s="272" t="s">
        <v>28951</v>
      </c>
    </row>
    <row r="8262" spans="1:11" ht="12.75" x14ac:dyDescent="0.2">
      <c r="A8262" s="269">
        <v>34783</v>
      </c>
      <c r="B8262" s="270" t="s">
        <v>28960</v>
      </c>
      <c r="C8262" s="271" t="s">
        <v>12488</v>
      </c>
      <c r="D8262" s="272" t="s">
        <v>10744</v>
      </c>
      <c r="F8262" s="266"/>
      <c r="G8262" s="273">
        <v>34783</v>
      </c>
      <c r="H8262" s="270" t="s">
        <v>28960</v>
      </c>
      <c r="I8262" s="271" t="s">
        <v>12488</v>
      </c>
      <c r="J8262" s="272" t="s">
        <v>10744</v>
      </c>
      <c r="K8262" s="272" t="s">
        <v>14242</v>
      </c>
    </row>
    <row r="8263" spans="1:11" ht="12.75" x14ac:dyDescent="0.2">
      <c r="A8263" s="269">
        <v>40939</v>
      </c>
      <c r="B8263" s="270" t="s">
        <v>28961</v>
      </c>
      <c r="C8263" s="271" t="s">
        <v>12529</v>
      </c>
      <c r="D8263" s="272" t="s">
        <v>14927</v>
      </c>
      <c r="F8263" s="266"/>
      <c r="G8263" s="273">
        <v>40939</v>
      </c>
      <c r="H8263" s="270" t="s">
        <v>28961</v>
      </c>
      <c r="I8263" s="271" t="s">
        <v>12529</v>
      </c>
      <c r="J8263" s="272" t="s">
        <v>14927</v>
      </c>
      <c r="K8263" s="272" t="s">
        <v>28962</v>
      </c>
    </row>
    <row r="8264" spans="1:11" ht="12.75" x14ac:dyDescent="0.2">
      <c r="A8264" s="269">
        <v>34785</v>
      </c>
      <c r="B8264" s="270" t="s">
        <v>28963</v>
      </c>
      <c r="C8264" s="271" t="s">
        <v>12488</v>
      </c>
      <c r="D8264" s="272" t="s">
        <v>14928</v>
      </c>
      <c r="F8264" s="266"/>
      <c r="G8264" s="273">
        <v>34785</v>
      </c>
      <c r="H8264" s="270" t="s">
        <v>28963</v>
      </c>
      <c r="I8264" s="271" t="s">
        <v>12488</v>
      </c>
      <c r="J8264" s="272" t="s">
        <v>14928</v>
      </c>
      <c r="K8264" s="272" t="s">
        <v>28964</v>
      </c>
    </row>
    <row r="8265" spans="1:11" ht="12.75" x14ac:dyDescent="0.2">
      <c r="A8265" s="269">
        <v>40940</v>
      </c>
      <c r="B8265" s="270" t="s">
        <v>28965</v>
      </c>
      <c r="C8265" s="271" t="s">
        <v>12529</v>
      </c>
      <c r="D8265" s="272" t="s">
        <v>14929</v>
      </c>
      <c r="F8265" s="266"/>
      <c r="G8265" s="273">
        <v>40940</v>
      </c>
      <c r="H8265" s="270" t="s">
        <v>28965</v>
      </c>
      <c r="I8265" s="271" t="s">
        <v>12529</v>
      </c>
      <c r="J8265" s="272" t="s">
        <v>14929</v>
      </c>
      <c r="K8265" s="272" t="s">
        <v>28966</v>
      </c>
    </row>
    <row r="8266" spans="1:11" ht="12.75" x14ac:dyDescent="0.2">
      <c r="A8266" s="269">
        <v>38403</v>
      </c>
      <c r="B8266" s="270" t="s">
        <v>28967</v>
      </c>
      <c r="C8266" s="271" t="s">
        <v>12490</v>
      </c>
      <c r="D8266" s="272" t="s">
        <v>4878</v>
      </c>
      <c r="F8266" s="266"/>
      <c r="G8266" s="273">
        <v>38403</v>
      </c>
      <c r="H8266" s="270" t="s">
        <v>28967</v>
      </c>
      <c r="I8266" s="271" t="s">
        <v>12490</v>
      </c>
      <c r="J8266" s="272" t="s">
        <v>4878</v>
      </c>
      <c r="K8266" s="272" t="s">
        <v>4878</v>
      </c>
    </row>
    <row r="8267" spans="1:11" ht="38.25" x14ac:dyDescent="0.2">
      <c r="A8267" s="269">
        <v>37774</v>
      </c>
      <c r="B8267" s="270" t="s">
        <v>28968</v>
      </c>
      <c r="C8267" s="271" t="s">
        <v>12490</v>
      </c>
      <c r="D8267" s="272" t="s">
        <v>13062</v>
      </c>
      <c r="F8267" s="266"/>
      <c r="G8267" s="273">
        <v>37774</v>
      </c>
      <c r="H8267" s="270" t="s">
        <v>28968</v>
      </c>
      <c r="I8267" s="271" t="s">
        <v>12490</v>
      </c>
      <c r="J8267" s="272" t="s">
        <v>13062</v>
      </c>
      <c r="K8267" s="272" t="s">
        <v>13062</v>
      </c>
    </row>
    <row r="8268" spans="1:11" ht="38.25" x14ac:dyDescent="0.2">
      <c r="A8268" s="269">
        <v>38630</v>
      </c>
      <c r="B8268" s="270" t="s">
        <v>28969</v>
      </c>
      <c r="C8268" s="271" t="s">
        <v>12490</v>
      </c>
      <c r="D8268" s="272" t="s">
        <v>13063</v>
      </c>
      <c r="F8268" s="266"/>
      <c r="G8268" s="273">
        <v>38630</v>
      </c>
      <c r="H8268" s="270" t="s">
        <v>28969</v>
      </c>
      <c r="I8268" s="271" t="s">
        <v>12490</v>
      </c>
      <c r="J8268" s="272" t="s">
        <v>13063</v>
      </c>
      <c r="K8268" s="272" t="s">
        <v>13063</v>
      </c>
    </row>
    <row r="8269" spans="1:11" ht="51" x14ac:dyDescent="0.2">
      <c r="A8269" s="269">
        <v>38629</v>
      </c>
      <c r="B8269" s="270" t="s">
        <v>28970</v>
      </c>
      <c r="C8269" s="271" t="s">
        <v>12490</v>
      </c>
      <c r="D8269" s="272" t="s">
        <v>13064</v>
      </c>
      <c r="F8269" s="266"/>
      <c r="G8269" s="273">
        <v>38629</v>
      </c>
      <c r="H8269" s="270" t="s">
        <v>28970</v>
      </c>
      <c r="I8269" s="271" t="s">
        <v>12490</v>
      </c>
      <c r="J8269" s="272" t="s">
        <v>13064</v>
      </c>
      <c r="K8269" s="272" t="s">
        <v>13064</v>
      </c>
    </row>
    <row r="8270" spans="1:11" ht="12.75" x14ac:dyDescent="0.2">
      <c r="A8270" s="269">
        <v>38476</v>
      </c>
      <c r="B8270" s="270" t="s">
        <v>28971</v>
      </c>
      <c r="C8270" s="271" t="s">
        <v>12490</v>
      </c>
      <c r="D8270" s="272" t="s">
        <v>14930</v>
      </c>
      <c r="F8270" s="266"/>
      <c r="G8270" s="273">
        <v>38476</v>
      </c>
      <c r="H8270" s="270" t="s">
        <v>28971</v>
      </c>
      <c r="I8270" s="271" t="s">
        <v>12490</v>
      </c>
      <c r="J8270" s="272" t="s">
        <v>14930</v>
      </c>
      <c r="K8270" s="272" t="s">
        <v>14930</v>
      </c>
    </row>
    <row r="8271" spans="1:11" ht="12.75" x14ac:dyDescent="0.2">
      <c r="A8271" s="269">
        <v>38477</v>
      </c>
      <c r="B8271" s="270" t="s">
        <v>28972</v>
      </c>
      <c r="C8271" s="271" t="s">
        <v>12490</v>
      </c>
      <c r="D8271" s="272" t="s">
        <v>14931</v>
      </c>
      <c r="F8271" s="266"/>
      <c r="G8271" s="273">
        <v>38477</v>
      </c>
      <c r="H8271" s="270" t="s">
        <v>28972</v>
      </c>
      <c r="I8271" s="271" t="s">
        <v>12490</v>
      </c>
      <c r="J8271" s="272" t="s">
        <v>14931</v>
      </c>
      <c r="K8271" s="272" t="s">
        <v>14931</v>
      </c>
    </row>
    <row r="8272" spans="1:11" ht="25.5" x14ac:dyDescent="0.2">
      <c r="A8272" s="269">
        <v>40635</v>
      </c>
      <c r="B8272" s="270" t="s">
        <v>28973</v>
      </c>
      <c r="C8272" s="271" t="s">
        <v>12490</v>
      </c>
      <c r="D8272" s="272" t="s">
        <v>28974</v>
      </c>
      <c r="F8272" s="266"/>
      <c r="G8272" s="273">
        <v>40635</v>
      </c>
      <c r="H8272" s="270" t="s">
        <v>28973</v>
      </c>
      <c r="I8272" s="271" t="s">
        <v>12490</v>
      </c>
      <c r="J8272" s="272" t="s">
        <v>28974</v>
      </c>
      <c r="K8272" s="272" t="s">
        <v>28974</v>
      </c>
    </row>
    <row r="8273" spans="1:11" ht="25.5" x14ac:dyDescent="0.2">
      <c r="A8273" s="269">
        <v>36483</v>
      </c>
      <c r="B8273" s="270" t="s">
        <v>28975</v>
      </c>
      <c r="C8273" s="271" t="s">
        <v>12490</v>
      </c>
      <c r="D8273" s="272" t="s">
        <v>28976</v>
      </c>
      <c r="F8273" s="266"/>
      <c r="G8273" s="273">
        <v>36483</v>
      </c>
      <c r="H8273" s="270" t="s">
        <v>28975</v>
      </c>
      <c r="I8273" s="271" t="s">
        <v>12490</v>
      </c>
      <c r="J8273" s="272" t="s">
        <v>28976</v>
      </c>
      <c r="K8273" s="272" t="s">
        <v>28976</v>
      </c>
    </row>
    <row r="8274" spans="1:11" ht="25.5" x14ac:dyDescent="0.2">
      <c r="A8274" s="269">
        <v>14525</v>
      </c>
      <c r="B8274" s="270" t="s">
        <v>28977</v>
      </c>
      <c r="C8274" s="271" t="s">
        <v>12490</v>
      </c>
      <c r="D8274" s="272" t="s">
        <v>28978</v>
      </c>
      <c r="F8274" s="266"/>
      <c r="G8274" s="273">
        <v>14525</v>
      </c>
      <c r="H8274" s="270" t="s">
        <v>28977</v>
      </c>
      <c r="I8274" s="271" t="s">
        <v>12490</v>
      </c>
      <c r="J8274" s="272" t="s">
        <v>28978</v>
      </c>
      <c r="K8274" s="272" t="s">
        <v>28978</v>
      </c>
    </row>
    <row r="8275" spans="1:11" ht="25.5" x14ac:dyDescent="0.2">
      <c r="A8275" s="269">
        <v>36482</v>
      </c>
      <c r="B8275" s="270" t="s">
        <v>28979</v>
      </c>
      <c r="C8275" s="271" t="s">
        <v>12490</v>
      </c>
      <c r="D8275" s="272" t="s">
        <v>28980</v>
      </c>
      <c r="F8275" s="266"/>
      <c r="G8275" s="273">
        <v>36482</v>
      </c>
      <c r="H8275" s="270" t="s">
        <v>28979</v>
      </c>
      <c r="I8275" s="271" t="s">
        <v>12490</v>
      </c>
      <c r="J8275" s="272" t="s">
        <v>28980</v>
      </c>
      <c r="K8275" s="272" t="s">
        <v>28980</v>
      </c>
    </row>
    <row r="8276" spans="1:11" ht="25.5" x14ac:dyDescent="0.2">
      <c r="A8276" s="269">
        <v>36408</v>
      </c>
      <c r="B8276" s="270" t="s">
        <v>28981</v>
      </c>
      <c r="C8276" s="271" t="s">
        <v>12490</v>
      </c>
      <c r="D8276" s="272" t="s">
        <v>28982</v>
      </c>
      <c r="F8276" s="266"/>
      <c r="G8276" s="273">
        <v>36408</v>
      </c>
      <c r="H8276" s="270" t="s">
        <v>28981</v>
      </c>
      <c r="I8276" s="271" t="s">
        <v>12490</v>
      </c>
      <c r="J8276" s="272" t="s">
        <v>28982</v>
      </c>
      <c r="K8276" s="272" t="s">
        <v>28982</v>
      </c>
    </row>
    <row r="8277" spans="1:11" ht="25.5" x14ac:dyDescent="0.2">
      <c r="A8277" s="269">
        <v>2723</v>
      </c>
      <c r="B8277" s="270" t="s">
        <v>28983</v>
      </c>
      <c r="C8277" s="271" t="s">
        <v>12490</v>
      </c>
      <c r="D8277" s="272" t="s">
        <v>28984</v>
      </c>
      <c r="F8277" s="266"/>
      <c r="G8277" s="273">
        <v>2723</v>
      </c>
      <c r="H8277" s="270" t="s">
        <v>28983</v>
      </c>
      <c r="I8277" s="271" t="s">
        <v>12490</v>
      </c>
      <c r="J8277" s="272" t="s">
        <v>28984</v>
      </c>
      <c r="K8277" s="272" t="s">
        <v>28984</v>
      </c>
    </row>
    <row r="8278" spans="1:11" ht="25.5" x14ac:dyDescent="0.2">
      <c r="A8278" s="269">
        <v>36481</v>
      </c>
      <c r="B8278" s="270" t="s">
        <v>28985</v>
      </c>
      <c r="C8278" s="271" t="s">
        <v>12490</v>
      </c>
      <c r="D8278" s="272" t="s">
        <v>28986</v>
      </c>
      <c r="F8278" s="266"/>
      <c r="G8278" s="273">
        <v>36481</v>
      </c>
      <c r="H8278" s="270" t="s">
        <v>28985</v>
      </c>
      <c r="I8278" s="271" t="s">
        <v>12490</v>
      </c>
      <c r="J8278" s="272" t="s">
        <v>28986</v>
      </c>
      <c r="K8278" s="272" t="s">
        <v>28986</v>
      </c>
    </row>
    <row r="8279" spans="1:11" ht="25.5" x14ac:dyDescent="0.2">
      <c r="A8279" s="269">
        <v>10685</v>
      </c>
      <c r="B8279" s="270" t="s">
        <v>28987</v>
      </c>
      <c r="C8279" s="271" t="s">
        <v>12490</v>
      </c>
      <c r="D8279" s="272" t="s">
        <v>28988</v>
      </c>
      <c r="F8279" s="266"/>
      <c r="G8279" s="273">
        <v>10685</v>
      </c>
      <c r="H8279" s="270" t="s">
        <v>28987</v>
      </c>
      <c r="I8279" s="271" t="s">
        <v>12490</v>
      </c>
      <c r="J8279" s="272" t="s">
        <v>28988</v>
      </c>
      <c r="K8279" s="272" t="s">
        <v>28988</v>
      </c>
    </row>
    <row r="8280" spans="1:11" ht="38.25" x14ac:dyDescent="0.2">
      <c r="A8280" s="269">
        <v>40636</v>
      </c>
      <c r="B8280" s="270" t="s">
        <v>28989</v>
      </c>
      <c r="C8280" s="271" t="s">
        <v>12490</v>
      </c>
      <c r="D8280" s="272" t="s">
        <v>28990</v>
      </c>
      <c r="F8280" s="266"/>
      <c r="G8280" s="273">
        <v>40636</v>
      </c>
      <c r="H8280" s="270" t="s">
        <v>28989</v>
      </c>
      <c r="I8280" s="271" t="s">
        <v>12490</v>
      </c>
      <c r="J8280" s="272" t="s">
        <v>28990</v>
      </c>
      <c r="K8280" s="272" t="s">
        <v>28990</v>
      </c>
    </row>
    <row r="8281" spans="1:11" ht="12.75" x14ac:dyDescent="0.2">
      <c r="A8281" s="269">
        <v>4111</v>
      </c>
      <c r="B8281" s="270" t="s">
        <v>28991</v>
      </c>
      <c r="C8281" s="271" t="s">
        <v>12490</v>
      </c>
      <c r="D8281" s="272" t="s">
        <v>5838</v>
      </c>
      <c r="F8281" s="266"/>
      <c r="G8281" s="273">
        <v>4111</v>
      </c>
      <c r="H8281" s="270" t="s">
        <v>28991</v>
      </c>
      <c r="I8281" s="271" t="s">
        <v>12490</v>
      </c>
      <c r="J8281" s="272" t="s">
        <v>5838</v>
      </c>
      <c r="K8281" s="272" t="s">
        <v>5838</v>
      </c>
    </row>
    <row r="8282" spans="1:11" ht="25.5" x14ac:dyDescent="0.2">
      <c r="A8282" s="269">
        <v>26021</v>
      </c>
      <c r="B8282" s="270" t="s">
        <v>28992</v>
      </c>
      <c r="C8282" s="271" t="s">
        <v>12490</v>
      </c>
      <c r="D8282" s="272" t="s">
        <v>9503</v>
      </c>
      <c r="F8282" s="266"/>
      <c r="G8282" s="273">
        <v>26021</v>
      </c>
      <c r="H8282" s="270" t="s">
        <v>28992</v>
      </c>
      <c r="I8282" s="271" t="s">
        <v>12490</v>
      </c>
      <c r="J8282" s="272" t="s">
        <v>9503</v>
      </c>
      <c r="K8282" s="272" t="s">
        <v>9503</v>
      </c>
    </row>
    <row r="8283" spans="1:11" ht="12.75" x14ac:dyDescent="0.2">
      <c r="A8283" s="269">
        <v>12</v>
      </c>
      <c r="B8283" s="270" t="s">
        <v>28993</v>
      </c>
      <c r="C8283" s="271" t="s">
        <v>12490</v>
      </c>
      <c r="D8283" s="272" t="s">
        <v>9511</v>
      </c>
      <c r="F8283" s="266"/>
      <c r="G8283" s="273">
        <v>12</v>
      </c>
      <c r="H8283" s="270" t="s">
        <v>28993</v>
      </c>
      <c r="I8283" s="271" t="s">
        <v>12490</v>
      </c>
      <c r="J8283" s="272" t="s">
        <v>9511</v>
      </c>
      <c r="K8283" s="272" t="s">
        <v>9511</v>
      </c>
    </row>
    <row r="8284" spans="1:11" ht="12.75" x14ac:dyDescent="0.2">
      <c r="A8284" s="269">
        <v>37554</v>
      </c>
      <c r="B8284" s="270" t="s">
        <v>28994</v>
      </c>
      <c r="C8284" s="271" t="s">
        <v>12490</v>
      </c>
      <c r="D8284" s="272" t="s">
        <v>28995</v>
      </c>
      <c r="F8284" s="266"/>
      <c r="G8284" s="273">
        <v>37554</v>
      </c>
      <c r="H8284" s="270" t="s">
        <v>28994</v>
      </c>
      <c r="I8284" s="271" t="s">
        <v>12490</v>
      </c>
      <c r="J8284" s="272" t="s">
        <v>28995</v>
      </c>
      <c r="K8284" s="272" t="s">
        <v>28995</v>
      </c>
    </row>
    <row r="8285" spans="1:11" ht="12.75" x14ac:dyDescent="0.2">
      <c r="A8285" s="269">
        <v>37555</v>
      </c>
      <c r="B8285" s="270" t="s">
        <v>28996</v>
      </c>
      <c r="C8285" s="271" t="s">
        <v>12490</v>
      </c>
      <c r="D8285" s="272" t="s">
        <v>28997</v>
      </c>
      <c r="F8285" s="266"/>
      <c r="G8285" s="273">
        <v>37555</v>
      </c>
      <c r="H8285" s="270" t="s">
        <v>28996</v>
      </c>
      <c r="I8285" s="271" t="s">
        <v>12490</v>
      </c>
      <c r="J8285" s="272" t="s">
        <v>28997</v>
      </c>
      <c r="K8285" s="272" t="s">
        <v>28997</v>
      </c>
    </row>
    <row r="8286" spans="1:11" ht="25.5" x14ac:dyDescent="0.2">
      <c r="A8286" s="269">
        <v>10902</v>
      </c>
      <c r="B8286" s="270" t="s">
        <v>28998</v>
      </c>
      <c r="C8286" s="271" t="s">
        <v>12490</v>
      </c>
      <c r="D8286" s="272" t="s">
        <v>14385</v>
      </c>
      <c r="F8286" s="266"/>
      <c r="G8286" s="273">
        <v>10902</v>
      </c>
      <c r="H8286" s="270" t="s">
        <v>28998</v>
      </c>
      <c r="I8286" s="271" t="s">
        <v>12490</v>
      </c>
      <c r="J8286" s="272" t="s">
        <v>14385</v>
      </c>
      <c r="K8286" s="272" t="s">
        <v>14385</v>
      </c>
    </row>
    <row r="8287" spans="1:11" ht="25.5" x14ac:dyDescent="0.2">
      <c r="A8287" s="269">
        <v>20965</v>
      </c>
      <c r="B8287" s="270" t="s">
        <v>28999</v>
      </c>
      <c r="C8287" s="271" t="s">
        <v>12490</v>
      </c>
      <c r="D8287" s="272" t="s">
        <v>12473</v>
      </c>
      <c r="F8287" s="266"/>
      <c r="G8287" s="273">
        <v>20965</v>
      </c>
      <c r="H8287" s="270" t="s">
        <v>28999</v>
      </c>
      <c r="I8287" s="271" t="s">
        <v>12490</v>
      </c>
      <c r="J8287" s="272" t="s">
        <v>12473</v>
      </c>
      <c r="K8287" s="272" t="s">
        <v>12473</v>
      </c>
    </row>
    <row r="8288" spans="1:11" ht="25.5" x14ac:dyDescent="0.2">
      <c r="A8288" s="269">
        <v>20966</v>
      </c>
      <c r="B8288" s="270" t="s">
        <v>29000</v>
      </c>
      <c r="C8288" s="271" t="s">
        <v>12490</v>
      </c>
      <c r="D8288" s="272" t="s">
        <v>14170</v>
      </c>
      <c r="F8288" s="266"/>
      <c r="G8288" s="273">
        <v>20966</v>
      </c>
      <c r="H8288" s="270" t="s">
        <v>29000</v>
      </c>
      <c r="I8288" s="271" t="s">
        <v>12490</v>
      </c>
      <c r="J8288" s="272" t="s">
        <v>14170</v>
      </c>
      <c r="K8288" s="272" t="s">
        <v>14170</v>
      </c>
    </row>
    <row r="8289" spans="1:11" ht="25.5" x14ac:dyDescent="0.2">
      <c r="A8289" s="269">
        <v>10903</v>
      </c>
      <c r="B8289" s="270" t="s">
        <v>29001</v>
      </c>
      <c r="C8289" s="271" t="s">
        <v>12490</v>
      </c>
      <c r="D8289" s="272" t="s">
        <v>11165</v>
      </c>
      <c r="F8289" s="266"/>
      <c r="G8289" s="273">
        <v>10903</v>
      </c>
      <c r="H8289" s="270" t="s">
        <v>29001</v>
      </c>
      <c r="I8289" s="271" t="s">
        <v>12490</v>
      </c>
      <c r="J8289" s="272" t="s">
        <v>11165</v>
      </c>
      <c r="K8289" s="272" t="s">
        <v>11165</v>
      </c>
    </row>
    <row r="8290" spans="1:11" ht="25.5" x14ac:dyDescent="0.2">
      <c r="A8290" s="269">
        <v>20967</v>
      </c>
      <c r="B8290" s="270" t="s">
        <v>29002</v>
      </c>
      <c r="C8290" s="271" t="s">
        <v>12490</v>
      </c>
      <c r="D8290" s="272" t="s">
        <v>11165</v>
      </c>
      <c r="F8290" s="266"/>
      <c r="G8290" s="273">
        <v>20967</v>
      </c>
      <c r="H8290" s="270" t="s">
        <v>29002</v>
      </c>
      <c r="I8290" s="271" t="s">
        <v>12490</v>
      </c>
      <c r="J8290" s="272" t="s">
        <v>11165</v>
      </c>
      <c r="K8290" s="272" t="s">
        <v>11165</v>
      </c>
    </row>
    <row r="8291" spans="1:11" ht="25.5" x14ac:dyDescent="0.2">
      <c r="A8291" s="269">
        <v>20968</v>
      </c>
      <c r="B8291" s="270" t="s">
        <v>29003</v>
      </c>
      <c r="C8291" s="271" t="s">
        <v>12490</v>
      </c>
      <c r="D8291" s="272" t="s">
        <v>23576</v>
      </c>
      <c r="F8291" s="266"/>
      <c r="G8291" s="273">
        <v>20968</v>
      </c>
      <c r="H8291" s="270" t="s">
        <v>29003</v>
      </c>
      <c r="I8291" s="271" t="s">
        <v>12490</v>
      </c>
      <c r="J8291" s="272" t="s">
        <v>23576</v>
      </c>
      <c r="K8291" s="272" t="s">
        <v>23576</v>
      </c>
    </row>
    <row r="8292" spans="1:11" ht="25.5" x14ac:dyDescent="0.2">
      <c r="A8292" s="269">
        <v>11359</v>
      </c>
      <c r="B8292" s="270" t="s">
        <v>29004</v>
      </c>
      <c r="C8292" s="271" t="s">
        <v>12490</v>
      </c>
      <c r="D8292" s="272" t="s">
        <v>29005</v>
      </c>
      <c r="F8292" s="266"/>
      <c r="G8292" s="273">
        <v>11359</v>
      </c>
      <c r="H8292" s="270" t="s">
        <v>29004</v>
      </c>
      <c r="I8292" s="271" t="s">
        <v>12490</v>
      </c>
      <c r="J8292" s="272" t="s">
        <v>29005</v>
      </c>
      <c r="K8292" s="272" t="s">
        <v>29005</v>
      </c>
    </row>
    <row r="8293" spans="1:11" ht="25.5" x14ac:dyDescent="0.2">
      <c r="A8293" s="269">
        <v>39017</v>
      </c>
      <c r="B8293" s="270" t="s">
        <v>29006</v>
      </c>
      <c r="C8293" s="271" t="s">
        <v>12490</v>
      </c>
      <c r="D8293" s="272" t="s">
        <v>5037</v>
      </c>
      <c r="F8293" s="266"/>
      <c r="G8293" s="273">
        <v>39017</v>
      </c>
      <c r="H8293" s="270" t="s">
        <v>29006</v>
      </c>
      <c r="I8293" s="271" t="s">
        <v>12490</v>
      </c>
      <c r="J8293" s="272" t="s">
        <v>5037</v>
      </c>
      <c r="K8293" s="272" t="s">
        <v>5037</v>
      </c>
    </row>
    <row r="8294" spans="1:11" ht="25.5" x14ac:dyDescent="0.2">
      <c r="A8294" s="269">
        <v>39315</v>
      </c>
      <c r="B8294" s="270" t="s">
        <v>29007</v>
      </c>
      <c r="C8294" s="271" t="s">
        <v>12490</v>
      </c>
      <c r="D8294" s="272" t="s">
        <v>4990</v>
      </c>
      <c r="F8294" s="266"/>
      <c r="G8294" s="273">
        <v>39315</v>
      </c>
      <c r="H8294" s="270" t="s">
        <v>29007</v>
      </c>
      <c r="I8294" s="271" t="s">
        <v>12490</v>
      </c>
      <c r="J8294" s="272" t="s">
        <v>4990</v>
      </c>
      <c r="K8294" s="272" t="s">
        <v>4990</v>
      </c>
    </row>
    <row r="8295" spans="1:11" ht="25.5" x14ac:dyDescent="0.2">
      <c r="A8295" s="269">
        <v>39016</v>
      </c>
      <c r="B8295" s="270" t="s">
        <v>29008</v>
      </c>
      <c r="C8295" s="271" t="s">
        <v>12490</v>
      </c>
      <c r="D8295" s="272" t="s">
        <v>4990</v>
      </c>
      <c r="F8295" s="266"/>
      <c r="G8295" s="273">
        <v>39016</v>
      </c>
      <c r="H8295" s="270" t="s">
        <v>29008</v>
      </c>
      <c r="I8295" s="271" t="s">
        <v>12490</v>
      </c>
      <c r="J8295" s="272" t="s">
        <v>4990</v>
      </c>
      <c r="K8295" s="272" t="s">
        <v>4990</v>
      </c>
    </row>
    <row r="8296" spans="1:11" ht="12.75" x14ac:dyDescent="0.2">
      <c r="A8296" s="269">
        <v>40432</v>
      </c>
      <c r="B8296" s="270" t="s">
        <v>29009</v>
      </c>
      <c r="C8296" s="271" t="s">
        <v>12490</v>
      </c>
      <c r="D8296" s="272" t="s">
        <v>13068</v>
      </c>
      <c r="F8296" s="266"/>
      <c r="G8296" s="273">
        <v>40432</v>
      </c>
      <c r="H8296" s="270" t="s">
        <v>29009</v>
      </c>
      <c r="I8296" s="271" t="s">
        <v>12490</v>
      </c>
      <c r="J8296" s="272" t="s">
        <v>13068</v>
      </c>
      <c r="K8296" s="272" t="s">
        <v>13068</v>
      </c>
    </row>
    <row r="8297" spans="1:11" ht="25.5" x14ac:dyDescent="0.2">
      <c r="A8297" s="269">
        <v>39481</v>
      </c>
      <c r="B8297" s="270" t="s">
        <v>29010</v>
      </c>
      <c r="C8297" s="271" t="s">
        <v>12490</v>
      </c>
      <c r="D8297" s="272" t="s">
        <v>12543</v>
      </c>
      <c r="F8297" s="266"/>
      <c r="G8297" s="273">
        <v>39481</v>
      </c>
      <c r="H8297" s="270" t="s">
        <v>29010</v>
      </c>
      <c r="I8297" s="271" t="s">
        <v>12490</v>
      </c>
      <c r="J8297" s="272" t="s">
        <v>12543</v>
      </c>
      <c r="K8297" s="272" t="s">
        <v>12543</v>
      </c>
    </row>
    <row r="8298" spans="1:11" ht="12.75" x14ac:dyDescent="0.2">
      <c r="A8298" s="269">
        <v>40433</v>
      </c>
      <c r="B8298" s="270" t="s">
        <v>29011</v>
      </c>
      <c r="C8298" s="271" t="s">
        <v>12490</v>
      </c>
      <c r="D8298" s="272" t="s">
        <v>5390</v>
      </c>
      <c r="F8298" s="266"/>
      <c r="G8298" s="273">
        <v>40433</v>
      </c>
      <c r="H8298" s="270" t="s">
        <v>29011</v>
      </c>
      <c r="I8298" s="271" t="s">
        <v>12490</v>
      </c>
      <c r="J8298" s="272" t="s">
        <v>5390</v>
      </c>
      <c r="K8298" s="272" t="s">
        <v>5390</v>
      </c>
    </row>
    <row r="8299" spans="1:11" ht="25.5" x14ac:dyDescent="0.2">
      <c r="A8299" s="269">
        <v>20219</v>
      </c>
      <c r="B8299" s="270" t="s">
        <v>29012</v>
      </c>
      <c r="C8299" s="271" t="s">
        <v>12490</v>
      </c>
      <c r="D8299" s="272" t="s">
        <v>13069</v>
      </c>
      <c r="F8299" s="266"/>
      <c r="G8299" s="273">
        <v>20219</v>
      </c>
      <c r="H8299" s="270" t="s">
        <v>29012</v>
      </c>
      <c r="I8299" s="271" t="s">
        <v>12490</v>
      </c>
      <c r="J8299" s="272" t="s">
        <v>13069</v>
      </c>
      <c r="K8299" s="272" t="s">
        <v>13069</v>
      </c>
    </row>
    <row r="8300" spans="1:11" ht="25.5" x14ac:dyDescent="0.2">
      <c r="A8300" s="269">
        <v>36484</v>
      </c>
      <c r="B8300" s="270" t="s">
        <v>29013</v>
      </c>
      <c r="C8300" s="271" t="s">
        <v>12490</v>
      </c>
      <c r="D8300" s="272" t="s">
        <v>13070</v>
      </c>
      <c r="F8300" s="266"/>
      <c r="G8300" s="273">
        <v>36484</v>
      </c>
      <c r="H8300" s="270" t="s">
        <v>29013</v>
      </c>
      <c r="I8300" s="271" t="s">
        <v>12490</v>
      </c>
      <c r="J8300" s="272" t="s">
        <v>13070</v>
      </c>
      <c r="K8300" s="272" t="s">
        <v>13070</v>
      </c>
    </row>
    <row r="8301" spans="1:11" ht="12.75" x14ac:dyDescent="0.2">
      <c r="A8301" s="269">
        <v>38367</v>
      </c>
      <c r="B8301" s="270" t="s">
        <v>29014</v>
      </c>
      <c r="C8301" s="271" t="s">
        <v>12490</v>
      </c>
      <c r="D8301" s="272" t="s">
        <v>12683</v>
      </c>
      <c r="F8301" s="266"/>
      <c r="G8301" s="273">
        <v>38367</v>
      </c>
      <c r="H8301" s="270" t="s">
        <v>29014</v>
      </c>
      <c r="I8301" s="271" t="s">
        <v>12490</v>
      </c>
      <c r="J8301" s="272" t="s">
        <v>12683</v>
      </c>
      <c r="K8301" s="272" t="s">
        <v>12683</v>
      </c>
    </row>
    <row r="8302" spans="1:11" ht="12.75" x14ac:dyDescent="0.2">
      <c r="A8302" s="269">
        <v>38368</v>
      </c>
      <c r="B8302" s="270" t="s">
        <v>29015</v>
      </c>
      <c r="C8302" s="271" t="s">
        <v>12490</v>
      </c>
      <c r="D8302" s="272" t="s">
        <v>5817</v>
      </c>
      <c r="F8302" s="266"/>
      <c r="G8302" s="273">
        <v>38368</v>
      </c>
      <c r="H8302" s="270" t="s">
        <v>29015</v>
      </c>
      <c r="I8302" s="271" t="s">
        <v>12490</v>
      </c>
      <c r="J8302" s="272" t="s">
        <v>5817</v>
      </c>
      <c r="K8302" s="272" t="s">
        <v>5817</v>
      </c>
    </row>
    <row r="8303" spans="1:11" ht="12.75" x14ac:dyDescent="0.2">
      <c r="A8303" s="269">
        <v>38091</v>
      </c>
      <c r="B8303" s="270" t="s">
        <v>29016</v>
      </c>
      <c r="C8303" s="271" t="s">
        <v>12490</v>
      </c>
      <c r="D8303" s="272" t="s">
        <v>4852</v>
      </c>
      <c r="F8303" s="266"/>
      <c r="G8303" s="273">
        <v>38091</v>
      </c>
      <c r="H8303" s="270" t="s">
        <v>29016</v>
      </c>
      <c r="I8303" s="271" t="s">
        <v>12490</v>
      </c>
      <c r="J8303" s="272" t="s">
        <v>4852</v>
      </c>
      <c r="K8303" s="272" t="s">
        <v>4852</v>
      </c>
    </row>
    <row r="8304" spans="1:11" ht="12.75" x14ac:dyDescent="0.2">
      <c r="A8304" s="269">
        <v>38095</v>
      </c>
      <c r="B8304" s="270" t="s">
        <v>29017</v>
      </c>
      <c r="C8304" s="271" t="s">
        <v>12490</v>
      </c>
      <c r="D8304" s="272" t="s">
        <v>13071</v>
      </c>
      <c r="F8304" s="266"/>
      <c r="G8304" s="273">
        <v>38095</v>
      </c>
      <c r="H8304" s="270" t="s">
        <v>29017</v>
      </c>
      <c r="I8304" s="271" t="s">
        <v>12490</v>
      </c>
      <c r="J8304" s="272" t="s">
        <v>13071</v>
      </c>
      <c r="K8304" s="272" t="s">
        <v>13071</v>
      </c>
    </row>
    <row r="8305" spans="1:11" ht="12.75" x14ac:dyDescent="0.2">
      <c r="A8305" s="269">
        <v>38092</v>
      </c>
      <c r="B8305" s="270" t="s">
        <v>29018</v>
      </c>
      <c r="C8305" s="271" t="s">
        <v>12490</v>
      </c>
      <c r="D8305" s="272" t="s">
        <v>13072</v>
      </c>
      <c r="F8305" s="266"/>
      <c r="G8305" s="273">
        <v>38092</v>
      </c>
      <c r="H8305" s="270" t="s">
        <v>29018</v>
      </c>
      <c r="I8305" s="271" t="s">
        <v>12490</v>
      </c>
      <c r="J8305" s="272" t="s">
        <v>13072</v>
      </c>
      <c r="K8305" s="272" t="s">
        <v>13072</v>
      </c>
    </row>
    <row r="8306" spans="1:11" ht="12.75" x14ac:dyDescent="0.2">
      <c r="A8306" s="269">
        <v>38093</v>
      </c>
      <c r="B8306" s="270" t="s">
        <v>29019</v>
      </c>
      <c r="C8306" s="271" t="s">
        <v>12490</v>
      </c>
      <c r="D8306" s="272" t="s">
        <v>5318</v>
      </c>
      <c r="F8306" s="266"/>
      <c r="G8306" s="273">
        <v>38093</v>
      </c>
      <c r="H8306" s="270" t="s">
        <v>29019</v>
      </c>
      <c r="I8306" s="271" t="s">
        <v>12490</v>
      </c>
      <c r="J8306" s="272" t="s">
        <v>5318</v>
      </c>
      <c r="K8306" s="272" t="s">
        <v>5318</v>
      </c>
    </row>
    <row r="8307" spans="1:11" ht="12.75" x14ac:dyDescent="0.2">
      <c r="A8307" s="269">
        <v>38096</v>
      </c>
      <c r="B8307" s="270" t="s">
        <v>29020</v>
      </c>
      <c r="C8307" s="271" t="s">
        <v>12490</v>
      </c>
      <c r="D8307" s="272" t="s">
        <v>8583</v>
      </c>
      <c r="F8307" s="266"/>
      <c r="G8307" s="273">
        <v>38096</v>
      </c>
      <c r="H8307" s="270" t="s">
        <v>29020</v>
      </c>
      <c r="I8307" s="271" t="s">
        <v>12490</v>
      </c>
      <c r="J8307" s="272" t="s">
        <v>8583</v>
      </c>
      <c r="K8307" s="272" t="s">
        <v>8583</v>
      </c>
    </row>
    <row r="8308" spans="1:11" ht="12.75" x14ac:dyDescent="0.2">
      <c r="A8308" s="269">
        <v>38094</v>
      </c>
      <c r="B8308" s="270" t="s">
        <v>29021</v>
      </c>
      <c r="C8308" s="271" t="s">
        <v>12490</v>
      </c>
      <c r="D8308" s="272" t="s">
        <v>8251</v>
      </c>
      <c r="F8308" s="266"/>
      <c r="G8308" s="273">
        <v>38094</v>
      </c>
      <c r="H8308" s="270" t="s">
        <v>29021</v>
      </c>
      <c r="I8308" s="271" t="s">
        <v>12490</v>
      </c>
      <c r="J8308" s="272" t="s">
        <v>8251</v>
      </c>
      <c r="K8308" s="272" t="s">
        <v>8251</v>
      </c>
    </row>
    <row r="8309" spans="1:11" ht="12.75" x14ac:dyDescent="0.2">
      <c r="A8309" s="269">
        <v>38097</v>
      </c>
      <c r="B8309" s="270" t="s">
        <v>29022</v>
      </c>
      <c r="C8309" s="271" t="s">
        <v>12490</v>
      </c>
      <c r="D8309" s="272" t="s">
        <v>4876</v>
      </c>
      <c r="F8309" s="266"/>
      <c r="G8309" s="273">
        <v>38097</v>
      </c>
      <c r="H8309" s="270" t="s">
        <v>29022</v>
      </c>
      <c r="I8309" s="271" t="s">
        <v>12490</v>
      </c>
      <c r="J8309" s="272" t="s">
        <v>4876</v>
      </c>
      <c r="K8309" s="272" t="s">
        <v>4876</v>
      </c>
    </row>
    <row r="8310" spans="1:11" ht="12.75" x14ac:dyDescent="0.2">
      <c r="A8310" s="269">
        <v>38098</v>
      </c>
      <c r="B8310" s="270" t="s">
        <v>29023</v>
      </c>
      <c r="C8310" s="271" t="s">
        <v>12490</v>
      </c>
      <c r="D8310" s="272" t="s">
        <v>4876</v>
      </c>
      <c r="F8310" s="266"/>
      <c r="G8310" s="273">
        <v>38098</v>
      </c>
      <c r="H8310" s="270" t="s">
        <v>29023</v>
      </c>
      <c r="I8310" s="271" t="s">
        <v>12490</v>
      </c>
      <c r="J8310" s="272" t="s">
        <v>4876</v>
      </c>
      <c r="K8310" s="272" t="s">
        <v>4876</v>
      </c>
    </row>
    <row r="8311" spans="1:11" ht="12.75" x14ac:dyDescent="0.2">
      <c r="A8311" s="269">
        <v>11186</v>
      </c>
      <c r="B8311" s="270" t="s">
        <v>29024</v>
      </c>
      <c r="C8311" s="271" t="s">
        <v>12492</v>
      </c>
      <c r="D8311" s="272" t="s">
        <v>29025</v>
      </c>
      <c r="F8311" s="266"/>
      <c r="G8311" s="273">
        <v>11186</v>
      </c>
      <c r="H8311" s="270" t="s">
        <v>29024</v>
      </c>
      <c r="I8311" s="271" t="s">
        <v>12492</v>
      </c>
      <c r="J8311" s="272" t="s">
        <v>29025</v>
      </c>
      <c r="K8311" s="272" t="s">
        <v>29025</v>
      </c>
    </row>
    <row r="8312" spans="1:11" ht="25.5" x14ac:dyDescent="0.2">
      <c r="A8312" s="269">
        <v>11558</v>
      </c>
      <c r="B8312" s="270" t="s">
        <v>29026</v>
      </c>
      <c r="C8312" s="271" t="s">
        <v>12603</v>
      </c>
      <c r="D8312" s="272" t="s">
        <v>7054</v>
      </c>
      <c r="F8312" s="266"/>
      <c r="G8312" s="273">
        <v>11558</v>
      </c>
      <c r="H8312" s="270" t="s">
        <v>29026</v>
      </c>
      <c r="I8312" s="271" t="s">
        <v>12603</v>
      </c>
      <c r="J8312" s="272" t="s">
        <v>7054</v>
      </c>
      <c r="K8312" s="272" t="s">
        <v>7054</v>
      </c>
    </row>
    <row r="8313" spans="1:11" ht="25.5" x14ac:dyDescent="0.2">
      <c r="A8313" s="269">
        <v>11557</v>
      </c>
      <c r="B8313" s="270" t="s">
        <v>29027</v>
      </c>
      <c r="C8313" s="271" t="s">
        <v>12603</v>
      </c>
      <c r="D8313" s="272" t="s">
        <v>13876</v>
      </c>
      <c r="F8313" s="266"/>
      <c r="G8313" s="273">
        <v>11557</v>
      </c>
      <c r="H8313" s="270" t="s">
        <v>29027</v>
      </c>
      <c r="I8313" s="271" t="s">
        <v>12603</v>
      </c>
      <c r="J8313" s="272" t="s">
        <v>13876</v>
      </c>
      <c r="K8313" s="272" t="s">
        <v>13876</v>
      </c>
    </row>
    <row r="8314" spans="1:11" ht="12.75" x14ac:dyDescent="0.2">
      <c r="A8314" s="269">
        <v>2759</v>
      </c>
      <c r="B8314" s="270" t="s">
        <v>29028</v>
      </c>
      <c r="C8314" s="271" t="s">
        <v>12490</v>
      </c>
      <c r="D8314" s="272" t="s">
        <v>5392</v>
      </c>
      <c r="F8314" s="266"/>
      <c r="G8314" s="273">
        <v>2759</v>
      </c>
      <c r="H8314" s="270" t="s">
        <v>29028</v>
      </c>
      <c r="I8314" s="271" t="s">
        <v>12490</v>
      </c>
      <c r="J8314" s="272" t="s">
        <v>5392</v>
      </c>
      <c r="K8314" s="272" t="s">
        <v>5392</v>
      </c>
    </row>
    <row r="8315" spans="1:11" ht="12.75" x14ac:dyDescent="0.2">
      <c r="A8315" s="269">
        <v>38124</v>
      </c>
      <c r="B8315" s="270" t="s">
        <v>29029</v>
      </c>
      <c r="C8315" s="271" t="s">
        <v>12490</v>
      </c>
      <c r="D8315" s="272" t="s">
        <v>9394</v>
      </c>
      <c r="F8315" s="266"/>
      <c r="G8315" s="273">
        <v>38124</v>
      </c>
      <c r="H8315" s="270" t="s">
        <v>29029</v>
      </c>
      <c r="I8315" s="271" t="s">
        <v>12490</v>
      </c>
      <c r="J8315" s="272" t="s">
        <v>9394</v>
      </c>
      <c r="K8315" s="272" t="s">
        <v>9394</v>
      </c>
    </row>
    <row r="8316" spans="1:11" ht="12.75" x14ac:dyDescent="0.2">
      <c r="A8316" s="269">
        <v>38380</v>
      </c>
      <c r="B8316" s="270" t="s">
        <v>29030</v>
      </c>
      <c r="C8316" s="271" t="s">
        <v>12490</v>
      </c>
      <c r="D8316" s="272" t="s">
        <v>13952</v>
      </c>
      <c r="F8316" s="266"/>
      <c r="G8316" s="273">
        <v>38380</v>
      </c>
      <c r="H8316" s="270" t="s">
        <v>29030</v>
      </c>
      <c r="I8316" s="271" t="s">
        <v>12490</v>
      </c>
      <c r="J8316" s="272" t="s">
        <v>13952</v>
      </c>
      <c r="K8316" s="272" t="s">
        <v>13952</v>
      </c>
    </row>
    <row r="8317" spans="1:11" ht="25.5" x14ac:dyDescent="0.2">
      <c r="A8317" s="269">
        <v>20059</v>
      </c>
      <c r="B8317" s="270" t="s">
        <v>29031</v>
      </c>
      <c r="C8317" s="271" t="s">
        <v>12490</v>
      </c>
      <c r="D8317" s="272" t="s">
        <v>9242</v>
      </c>
      <c r="F8317" s="266"/>
      <c r="G8317" s="273">
        <v>20059</v>
      </c>
      <c r="H8317" s="270" t="s">
        <v>29031</v>
      </c>
      <c r="I8317" s="271" t="s">
        <v>12490</v>
      </c>
      <c r="J8317" s="272" t="s">
        <v>9242</v>
      </c>
      <c r="K8317" s="272" t="s">
        <v>9242</v>
      </c>
    </row>
    <row r="8318" spans="1:11" ht="25.5" x14ac:dyDescent="0.2">
      <c r="A8318" s="269">
        <v>38538</v>
      </c>
      <c r="B8318" s="270" t="s">
        <v>29032</v>
      </c>
      <c r="C8318" s="271" t="s">
        <v>12503</v>
      </c>
      <c r="D8318" s="272" t="s">
        <v>11523</v>
      </c>
      <c r="F8318" s="266"/>
      <c r="G8318" s="273">
        <v>38538</v>
      </c>
      <c r="H8318" s="270" t="s">
        <v>29032</v>
      </c>
      <c r="I8318" s="271" t="s">
        <v>12503</v>
      </c>
      <c r="J8318" s="272" t="s">
        <v>11523</v>
      </c>
      <c r="K8318" s="272" t="s">
        <v>11523</v>
      </c>
    </row>
    <row r="8319" spans="1:11" ht="25.5" x14ac:dyDescent="0.2">
      <c r="A8319" s="269">
        <v>38539</v>
      </c>
      <c r="B8319" s="270" t="s">
        <v>29033</v>
      </c>
      <c r="C8319" s="271" t="s">
        <v>12503</v>
      </c>
      <c r="D8319" s="272" t="s">
        <v>13073</v>
      </c>
      <c r="F8319" s="266"/>
      <c r="G8319" s="273">
        <v>38539</v>
      </c>
      <c r="H8319" s="270" t="s">
        <v>29033</v>
      </c>
      <c r="I8319" s="271" t="s">
        <v>12503</v>
      </c>
      <c r="J8319" s="272" t="s">
        <v>13073</v>
      </c>
      <c r="K8319" s="272" t="s">
        <v>13073</v>
      </c>
    </row>
    <row r="8320" spans="1:11" ht="25.5" x14ac:dyDescent="0.2">
      <c r="A8320" s="269">
        <v>38540</v>
      </c>
      <c r="B8320" s="270" t="s">
        <v>29034</v>
      </c>
      <c r="C8320" s="271" t="s">
        <v>12503</v>
      </c>
      <c r="D8320" s="272" t="s">
        <v>13074</v>
      </c>
      <c r="F8320" s="266"/>
      <c r="G8320" s="273">
        <v>38540</v>
      </c>
      <c r="H8320" s="270" t="s">
        <v>29034</v>
      </c>
      <c r="I8320" s="271" t="s">
        <v>12503</v>
      </c>
      <c r="J8320" s="272" t="s">
        <v>13074</v>
      </c>
      <c r="K8320" s="272" t="s">
        <v>13074</v>
      </c>
    </row>
    <row r="8321" spans="1:11" ht="25.5" x14ac:dyDescent="0.2">
      <c r="A8321" s="269">
        <v>42006</v>
      </c>
      <c r="B8321" s="270" t="s">
        <v>29035</v>
      </c>
      <c r="C8321" s="271" t="s">
        <v>12490</v>
      </c>
      <c r="D8321" s="272" t="s">
        <v>7221</v>
      </c>
      <c r="F8321" s="266"/>
      <c r="G8321" s="273">
        <v>42006</v>
      </c>
      <c r="H8321" s="270" t="s">
        <v>29035</v>
      </c>
      <c r="I8321" s="271" t="s">
        <v>12490</v>
      </c>
      <c r="J8321" s="272" t="s">
        <v>7221</v>
      </c>
      <c r="K8321" s="272" t="s">
        <v>7221</v>
      </c>
    </row>
    <row r="8322" spans="1:11" ht="25.5" x14ac:dyDescent="0.2">
      <c r="A8322" s="269">
        <v>42007</v>
      </c>
      <c r="B8322" s="270" t="s">
        <v>29036</v>
      </c>
      <c r="C8322" s="271" t="s">
        <v>12490</v>
      </c>
      <c r="D8322" s="272" t="s">
        <v>21975</v>
      </c>
      <c r="F8322" s="266"/>
      <c r="G8322" s="273">
        <v>42007</v>
      </c>
      <c r="H8322" s="270" t="s">
        <v>29036</v>
      </c>
      <c r="I8322" s="271" t="s">
        <v>12490</v>
      </c>
      <c r="J8322" s="272" t="s">
        <v>21975</v>
      </c>
      <c r="K8322" s="272" t="s">
        <v>21975</v>
      </c>
    </row>
    <row r="8323" spans="1:11" ht="12.75" x14ac:dyDescent="0.2">
      <c r="A8323" s="269">
        <v>38384</v>
      </c>
      <c r="B8323" s="270" t="s">
        <v>29037</v>
      </c>
      <c r="C8323" s="271" t="s">
        <v>12490</v>
      </c>
      <c r="D8323" s="272" t="s">
        <v>12209</v>
      </c>
      <c r="F8323" s="266"/>
      <c r="G8323" s="273">
        <v>38384</v>
      </c>
      <c r="H8323" s="270" t="s">
        <v>29037</v>
      </c>
      <c r="I8323" s="271" t="s">
        <v>12490</v>
      </c>
      <c r="J8323" s="272" t="s">
        <v>12209</v>
      </c>
      <c r="K8323" s="272" t="s">
        <v>12209</v>
      </c>
    </row>
    <row r="8324" spans="1:11" ht="12.75" x14ac:dyDescent="0.2">
      <c r="A8324" s="269">
        <v>13</v>
      </c>
      <c r="B8324" s="270" t="s">
        <v>29038</v>
      </c>
      <c r="C8324" s="271" t="s">
        <v>12505</v>
      </c>
      <c r="D8324" s="272" t="s">
        <v>7739</v>
      </c>
      <c r="F8324" s="266"/>
      <c r="G8324" s="273">
        <v>13</v>
      </c>
      <c r="H8324" s="270" t="s">
        <v>29038</v>
      </c>
      <c r="I8324" s="271" t="s">
        <v>12505</v>
      </c>
      <c r="J8324" s="272" t="s">
        <v>7739</v>
      </c>
      <c r="K8324" s="272" t="s">
        <v>7739</v>
      </c>
    </row>
    <row r="8325" spans="1:11" ht="12.75" x14ac:dyDescent="0.2">
      <c r="A8325" s="269">
        <v>2762</v>
      </c>
      <c r="B8325" s="270" t="s">
        <v>29039</v>
      </c>
      <c r="C8325" s="271" t="s">
        <v>12503</v>
      </c>
      <c r="D8325" s="272" t="s">
        <v>10472</v>
      </c>
      <c r="F8325" s="266"/>
      <c r="G8325" s="273">
        <v>2762</v>
      </c>
      <c r="H8325" s="270" t="s">
        <v>29039</v>
      </c>
      <c r="I8325" s="271" t="s">
        <v>12503</v>
      </c>
      <c r="J8325" s="272" t="s">
        <v>10472</v>
      </c>
      <c r="K8325" s="272" t="s">
        <v>10472</v>
      </c>
    </row>
    <row r="8326" spans="1:11" ht="25.5" x14ac:dyDescent="0.2">
      <c r="A8326" s="269">
        <v>21142</v>
      </c>
      <c r="B8326" s="270" t="s">
        <v>29040</v>
      </c>
      <c r="C8326" s="271" t="s">
        <v>12490</v>
      </c>
      <c r="D8326" s="272" t="s">
        <v>14384</v>
      </c>
      <c r="F8326" s="266"/>
      <c r="G8326" s="273">
        <v>21142</v>
      </c>
      <c r="H8326" s="270" t="s">
        <v>29040</v>
      </c>
      <c r="I8326" s="271" t="s">
        <v>12490</v>
      </c>
      <c r="J8326" s="272" t="s">
        <v>14384</v>
      </c>
      <c r="K8326" s="272" t="s">
        <v>14384</v>
      </c>
    </row>
    <row r="8327" spans="1:11" ht="12.75" x14ac:dyDescent="0.2">
      <c r="A8327" s="269">
        <v>12865</v>
      </c>
      <c r="B8327" s="270" t="s">
        <v>29041</v>
      </c>
      <c r="C8327" s="271" t="s">
        <v>12488</v>
      </c>
      <c r="D8327" s="272" t="s">
        <v>10430</v>
      </c>
      <c r="F8327" s="266"/>
      <c r="G8327" s="273">
        <v>12865</v>
      </c>
      <c r="H8327" s="270" t="s">
        <v>29041</v>
      </c>
      <c r="I8327" s="271" t="s">
        <v>12488</v>
      </c>
      <c r="J8327" s="272" t="s">
        <v>10430</v>
      </c>
      <c r="K8327" s="272" t="s">
        <v>14564</v>
      </c>
    </row>
    <row r="8328" spans="1:11" ht="12.75" x14ac:dyDescent="0.2">
      <c r="A8328" s="269">
        <v>41074</v>
      </c>
      <c r="B8328" s="270" t="s">
        <v>29042</v>
      </c>
      <c r="C8328" s="271" t="s">
        <v>12529</v>
      </c>
      <c r="D8328" s="272" t="s">
        <v>13076</v>
      </c>
      <c r="F8328" s="266"/>
      <c r="G8328" s="273">
        <v>41074</v>
      </c>
      <c r="H8328" s="270" t="s">
        <v>29042</v>
      </c>
      <c r="I8328" s="271" t="s">
        <v>12529</v>
      </c>
      <c r="J8328" s="272" t="s">
        <v>13076</v>
      </c>
      <c r="K8328" s="272" t="s">
        <v>29043</v>
      </c>
    </row>
    <row r="8329" spans="1:11" ht="12.75" x14ac:dyDescent="0.2">
      <c r="A8329" s="269">
        <v>4223</v>
      </c>
      <c r="B8329" s="270" t="s">
        <v>29044</v>
      </c>
      <c r="C8329" s="271" t="s">
        <v>12506</v>
      </c>
      <c r="D8329" s="272" t="s">
        <v>10483</v>
      </c>
      <c r="F8329" s="266"/>
      <c r="G8329" s="273">
        <v>4223</v>
      </c>
      <c r="H8329" s="270" t="s">
        <v>29044</v>
      </c>
      <c r="I8329" s="271" t="s">
        <v>12506</v>
      </c>
      <c r="J8329" s="272" t="s">
        <v>10483</v>
      </c>
      <c r="K8329" s="272" t="s">
        <v>10483</v>
      </c>
    </row>
    <row r="8330" spans="1:11" ht="12.75" x14ac:dyDescent="0.2">
      <c r="A8330" s="269">
        <v>37372</v>
      </c>
      <c r="B8330" s="270" t="s">
        <v>29045</v>
      </c>
      <c r="C8330" s="271" t="s">
        <v>12488</v>
      </c>
      <c r="D8330" s="272" t="s">
        <v>11755</v>
      </c>
      <c r="F8330" s="266"/>
      <c r="G8330" s="273">
        <v>37372</v>
      </c>
      <c r="H8330" s="270" t="s">
        <v>29045</v>
      </c>
      <c r="I8330" s="271" t="s">
        <v>12488</v>
      </c>
      <c r="J8330" s="272" t="s">
        <v>11755</v>
      </c>
      <c r="K8330" s="272" t="s">
        <v>11755</v>
      </c>
    </row>
    <row r="8331" spans="1:11" ht="12.75" x14ac:dyDescent="0.2">
      <c r="A8331" s="269">
        <v>40863</v>
      </c>
      <c r="B8331" s="270" t="s">
        <v>29046</v>
      </c>
      <c r="C8331" s="271" t="s">
        <v>12529</v>
      </c>
      <c r="D8331" s="272" t="s">
        <v>13077</v>
      </c>
      <c r="F8331" s="266"/>
      <c r="G8331" s="273">
        <v>40863</v>
      </c>
      <c r="H8331" s="270" t="s">
        <v>29046</v>
      </c>
      <c r="I8331" s="271" t="s">
        <v>12529</v>
      </c>
      <c r="J8331" s="272" t="s">
        <v>13077</v>
      </c>
      <c r="K8331" s="272" t="s">
        <v>13077</v>
      </c>
    </row>
    <row r="8332" spans="1:11" ht="12.75" x14ac:dyDescent="0.2">
      <c r="A8332" s="269">
        <v>38475</v>
      </c>
      <c r="B8332" s="270" t="s">
        <v>29047</v>
      </c>
      <c r="C8332" s="271" t="s">
        <v>12490</v>
      </c>
      <c r="D8332" s="272" t="s">
        <v>20381</v>
      </c>
      <c r="F8332" s="266"/>
      <c r="G8332" s="273">
        <v>38475</v>
      </c>
      <c r="H8332" s="270" t="s">
        <v>29047</v>
      </c>
      <c r="I8332" s="271" t="s">
        <v>12490</v>
      </c>
      <c r="J8332" s="272" t="s">
        <v>20381</v>
      </c>
      <c r="K8332" s="272" t="s">
        <v>20381</v>
      </c>
    </row>
    <row r="8333" spans="1:11" ht="12.75" x14ac:dyDescent="0.2">
      <c r="A8333" s="269">
        <v>38474</v>
      </c>
      <c r="B8333" s="270" t="s">
        <v>29048</v>
      </c>
      <c r="C8333" s="271" t="s">
        <v>12490</v>
      </c>
      <c r="D8333" s="272" t="s">
        <v>5981</v>
      </c>
      <c r="F8333" s="266"/>
      <c r="G8333" s="273">
        <v>38474</v>
      </c>
      <c r="H8333" s="270" t="s">
        <v>29048</v>
      </c>
      <c r="I8333" s="271" t="s">
        <v>12490</v>
      </c>
      <c r="J8333" s="272" t="s">
        <v>5981</v>
      </c>
      <c r="K8333" s="272" t="s">
        <v>5981</v>
      </c>
    </row>
    <row r="8334" spans="1:11" ht="12.75" x14ac:dyDescent="0.2">
      <c r="A8334" s="269">
        <v>10886</v>
      </c>
      <c r="B8334" s="270" t="s">
        <v>29049</v>
      </c>
      <c r="C8334" s="271" t="s">
        <v>12490</v>
      </c>
      <c r="D8334" s="272" t="s">
        <v>14933</v>
      </c>
      <c r="F8334" s="266"/>
      <c r="G8334" s="273">
        <v>10886</v>
      </c>
      <c r="H8334" s="270" t="s">
        <v>29049</v>
      </c>
      <c r="I8334" s="271" t="s">
        <v>12490</v>
      </c>
      <c r="J8334" s="272" t="s">
        <v>14933</v>
      </c>
      <c r="K8334" s="272" t="s">
        <v>14933</v>
      </c>
    </row>
    <row r="8335" spans="1:11" ht="12.75" x14ac:dyDescent="0.2">
      <c r="A8335" s="269">
        <v>10888</v>
      </c>
      <c r="B8335" s="270" t="s">
        <v>29050</v>
      </c>
      <c r="C8335" s="271" t="s">
        <v>12490</v>
      </c>
      <c r="D8335" s="272" t="s">
        <v>14934</v>
      </c>
      <c r="F8335" s="266"/>
      <c r="G8335" s="273">
        <v>10888</v>
      </c>
      <c r="H8335" s="270" t="s">
        <v>29050</v>
      </c>
      <c r="I8335" s="271" t="s">
        <v>12490</v>
      </c>
      <c r="J8335" s="272" t="s">
        <v>14934</v>
      </c>
      <c r="K8335" s="272" t="s">
        <v>14934</v>
      </c>
    </row>
    <row r="8336" spans="1:11" ht="12.75" x14ac:dyDescent="0.2">
      <c r="A8336" s="269">
        <v>10889</v>
      </c>
      <c r="B8336" s="270" t="s">
        <v>29051</v>
      </c>
      <c r="C8336" s="271" t="s">
        <v>12490</v>
      </c>
      <c r="D8336" s="272" t="s">
        <v>14935</v>
      </c>
      <c r="F8336" s="266"/>
      <c r="G8336" s="273">
        <v>10889</v>
      </c>
      <c r="H8336" s="270" t="s">
        <v>29051</v>
      </c>
      <c r="I8336" s="271" t="s">
        <v>12490</v>
      </c>
      <c r="J8336" s="272" t="s">
        <v>14935</v>
      </c>
      <c r="K8336" s="272" t="s">
        <v>14935</v>
      </c>
    </row>
    <row r="8337" spans="1:11" ht="12.75" x14ac:dyDescent="0.2">
      <c r="A8337" s="269">
        <v>10890</v>
      </c>
      <c r="B8337" s="270" t="s">
        <v>29052</v>
      </c>
      <c r="C8337" s="271" t="s">
        <v>12490</v>
      </c>
      <c r="D8337" s="272" t="s">
        <v>14936</v>
      </c>
      <c r="F8337" s="266"/>
      <c r="G8337" s="273">
        <v>10890</v>
      </c>
      <c r="H8337" s="270" t="s">
        <v>29052</v>
      </c>
      <c r="I8337" s="271" t="s">
        <v>12490</v>
      </c>
      <c r="J8337" s="272" t="s">
        <v>14936</v>
      </c>
      <c r="K8337" s="272" t="s">
        <v>14936</v>
      </c>
    </row>
    <row r="8338" spans="1:11" ht="12.75" x14ac:dyDescent="0.2">
      <c r="A8338" s="269">
        <v>10891</v>
      </c>
      <c r="B8338" s="270" t="s">
        <v>29053</v>
      </c>
      <c r="C8338" s="271" t="s">
        <v>12490</v>
      </c>
      <c r="D8338" s="272" t="s">
        <v>6204</v>
      </c>
      <c r="F8338" s="266"/>
      <c r="G8338" s="273">
        <v>10891</v>
      </c>
      <c r="H8338" s="270" t="s">
        <v>29053</v>
      </c>
      <c r="I8338" s="271" t="s">
        <v>12490</v>
      </c>
      <c r="J8338" s="272" t="s">
        <v>6204</v>
      </c>
      <c r="K8338" s="272" t="s">
        <v>6204</v>
      </c>
    </row>
    <row r="8339" spans="1:11" ht="12.75" x14ac:dyDescent="0.2">
      <c r="A8339" s="269">
        <v>10892</v>
      </c>
      <c r="B8339" s="270" t="s">
        <v>29054</v>
      </c>
      <c r="C8339" s="271" t="s">
        <v>12490</v>
      </c>
      <c r="D8339" s="272" t="s">
        <v>14080</v>
      </c>
      <c r="F8339" s="266"/>
      <c r="G8339" s="273">
        <v>10892</v>
      </c>
      <c r="H8339" s="270" t="s">
        <v>29054</v>
      </c>
      <c r="I8339" s="271" t="s">
        <v>12490</v>
      </c>
      <c r="J8339" s="272" t="s">
        <v>14080</v>
      </c>
      <c r="K8339" s="272" t="s">
        <v>14080</v>
      </c>
    </row>
    <row r="8340" spans="1:11" ht="12.75" x14ac:dyDescent="0.2">
      <c r="A8340" s="269">
        <v>20977</v>
      </c>
      <c r="B8340" s="270" t="s">
        <v>29055</v>
      </c>
      <c r="C8340" s="271" t="s">
        <v>12490</v>
      </c>
      <c r="D8340" s="272" t="s">
        <v>14937</v>
      </c>
      <c r="F8340" s="266"/>
      <c r="G8340" s="273">
        <v>20977</v>
      </c>
      <c r="H8340" s="270" t="s">
        <v>29055</v>
      </c>
      <c r="I8340" s="271" t="s">
        <v>12490</v>
      </c>
      <c r="J8340" s="272" t="s">
        <v>14937</v>
      </c>
      <c r="K8340" s="272" t="s">
        <v>14937</v>
      </c>
    </row>
    <row r="8341" spans="1:11" ht="12.75" x14ac:dyDescent="0.2">
      <c r="A8341" s="269">
        <v>3073</v>
      </c>
      <c r="B8341" s="270" t="s">
        <v>29056</v>
      </c>
      <c r="C8341" s="271" t="s">
        <v>12490</v>
      </c>
      <c r="D8341" s="272" t="s">
        <v>29057</v>
      </c>
      <c r="F8341" s="266"/>
      <c r="G8341" s="273">
        <v>3073</v>
      </c>
      <c r="H8341" s="270" t="s">
        <v>29056</v>
      </c>
      <c r="I8341" s="271" t="s">
        <v>12490</v>
      </c>
      <c r="J8341" s="272" t="s">
        <v>29057</v>
      </c>
      <c r="K8341" s="272" t="s">
        <v>29057</v>
      </c>
    </row>
    <row r="8342" spans="1:11" ht="12.75" x14ac:dyDescent="0.2">
      <c r="A8342" s="269">
        <v>3068</v>
      </c>
      <c r="B8342" s="270" t="s">
        <v>29058</v>
      </c>
      <c r="C8342" s="271" t="s">
        <v>12490</v>
      </c>
      <c r="D8342" s="272" t="s">
        <v>14901</v>
      </c>
      <c r="F8342" s="266"/>
      <c r="G8342" s="273">
        <v>3068</v>
      </c>
      <c r="H8342" s="270" t="s">
        <v>29058</v>
      </c>
      <c r="I8342" s="271" t="s">
        <v>12490</v>
      </c>
      <c r="J8342" s="272" t="s">
        <v>14901</v>
      </c>
      <c r="K8342" s="272" t="s">
        <v>14901</v>
      </c>
    </row>
    <row r="8343" spans="1:11" ht="12.75" x14ac:dyDescent="0.2">
      <c r="A8343" s="269">
        <v>3074</v>
      </c>
      <c r="B8343" s="270" t="s">
        <v>29059</v>
      </c>
      <c r="C8343" s="271" t="s">
        <v>12490</v>
      </c>
      <c r="D8343" s="272" t="s">
        <v>29060</v>
      </c>
      <c r="F8343" s="266"/>
      <c r="G8343" s="273">
        <v>3074</v>
      </c>
      <c r="H8343" s="270" t="s">
        <v>29059</v>
      </c>
      <c r="I8343" s="271" t="s">
        <v>12490</v>
      </c>
      <c r="J8343" s="272" t="s">
        <v>29060</v>
      </c>
      <c r="K8343" s="272" t="s">
        <v>29060</v>
      </c>
    </row>
    <row r="8344" spans="1:11" ht="12.75" x14ac:dyDescent="0.2">
      <c r="A8344" s="269">
        <v>3076</v>
      </c>
      <c r="B8344" s="270" t="s">
        <v>29061</v>
      </c>
      <c r="C8344" s="271" t="s">
        <v>12490</v>
      </c>
      <c r="D8344" s="272" t="s">
        <v>23373</v>
      </c>
      <c r="F8344" s="266"/>
      <c r="G8344" s="273">
        <v>3076</v>
      </c>
      <c r="H8344" s="270" t="s">
        <v>29061</v>
      </c>
      <c r="I8344" s="271" t="s">
        <v>12490</v>
      </c>
      <c r="J8344" s="272" t="s">
        <v>23373</v>
      </c>
      <c r="K8344" s="272" t="s">
        <v>23373</v>
      </c>
    </row>
    <row r="8345" spans="1:11" ht="12.75" x14ac:dyDescent="0.2">
      <c r="A8345" s="269">
        <v>3072</v>
      </c>
      <c r="B8345" s="270" t="s">
        <v>29062</v>
      </c>
      <c r="C8345" s="271" t="s">
        <v>12490</v>
      </c>
      <c r="D8345" s="272" t="s">
        <v>20923</v>
      </c>
      <c r="F8345" s="266"/>
      <c r="G8345" s="273">
        <v>3072</v>
      </c>
      <c r="H8345" s="270" t="s">
        <v>29062</v>
      </c>
      <c r="I8345" s="271" t="s">
        <v>12490</v>
      </c>
      <c r="J8345" s="272" t="s">
        <v>20923</v>
      </c>
      <c r="K8345" s="272" t="s">
        <v>20923</v>
      </c>
    </row>
    <row r="8346" spans="1:11" ht="12.75" x14ac:dyDescent="0.2">
      <c r="A8346" s="269">
        <v>3075</v>
      </c>
      <c r="B8346" s="270" t="s">
        <v>29063</v>
      </c>
      <c r="C8346" s="271" t="s">
        <v>12490</v>
      </c>
      <c r="D8346" s="272" t="s">
        <v>29064</v>
      </c>
      <c r="F8346" s="266"/>
      <c r="G8346" s="273">
        <v>3075</v>
      </c>
      <c r="H8346" s="270" t="s">
        <v>29063</v>
      </c>
      <c r="I8346" s="271" t="s">
        <v>12490</v>
      </c>
      <c r="J8346" s="272" t="s">
        <v>29064</v>
      </c>
      <c r="K8346" s="272" t="s">
        <v>29064</v>
      </c>
    </row>
    <row r="8347" spans="1:11" ht="12.75" x14ac:dyDescent="0.2">
      <c r="A8347" s="269">
        <v>10780</v>
      </c>
      <c r="B8347" s="270" t="s">
        <v>29065</v>
      </c>
      <c r="C8347" s="271" t="s">
        <v>12490</v>
      </c>
      <c r="D8347" s="272" t="s">
        <v>9555</v>
      </c>
      <c r="F8347" s="266"/>
      <c r="G8347" s="273">
        <v>10780</v>
      </c>
      <c r="H8347" s="270" t="s">
        <v>29065</v>
      </c>
      <c r="I8347" s="271" t="s">
        <v>12490</v>
      </c>
      <c r="J8347" s="272" t="s">
        <v>9555</v>
      </c>
      <c r="K8347" s="272" t="s">
        <v>9555</v>
      </c>
    </row>
    <row r="8348" spans="1:11" ht="12.75" x14ac:dyDescent="0.2">
      <c r="A8348" s="269">
        <v>10781</v>
      </c>
      <c r="B8348" s="270" t="s">
        <v>29066</v>
      </c>
      <c r="C8348" s="271" t="s">
        <v>12490</v>
      </c>
      <c r="D8348" s="272" t="s">
        <v>20097</v>
      </c>
      <c r="F8348" s="266"/>
      <c r="G8348" s="273">
        <v>10781</v>
      </c>
      <c r="H8348" s="270" t="s">
        <v>29066</v>
      </c>
      <c r="I8348" s="271" t="s">
        <v>12490</v>
      </c>
      <c r="J8348" s="272" t="s">
        <v>20097</v>
      </c>
      <c r="K8348" s="272" t="s">
        <v>20097</v>
      </c>
    </row>
    <row r="8349" spans="1:11" ht="12.75" x14ac:dyDescent="0.2">
      <c r="A8349" s="269">
        <v>20106</v>
      </c>
      <c r="B8349" s="270" t="s">
        <v>29067</v>
      </c>
      <c r="C8349" s="271" t="s">
        <v>12490</v>
      </c>
      <c r="D8349" s="272" t="s">
        <v>8705</v>
      </c>
      <c r="F8349" s="266"/>
      <c r="G8349" s="273">
        <v>20106</v>
      </c>
      <c r="H8349" s="270" t="s">
        <v>29067</v>
      </c>
      <c r="I8349" s="271" t="s">
        <v>12490</v>
      </c>
      <c r="J8349" s="272" t="s">
        <v>8705</v>
      </c>
      <c r="K8349" s="272" t="s">
        <v>8705</v>
      </c>
    </row>
    <row r="8350" spans="1:11" ht="12.75" x14ac:dyDescent="0.2">
      <c r="A8350" s="269">
        <v>20107</v>
      </c>
      <c r="B8350" s="270" t="s">
        <v>29068</v>
      </c>
      <c r="C8350" s="271" t="s">
        <v>12490</v>
      </c>
      <c r="D8350" s="272" t="s">
        <v>29069</v>
      </c>
      <c r="F8350" s="266"/>
      <c r="G8350" s="273">
        <v>20107</v>
      </c>
      <c r="H8350" s="270" t="s">
        <v>29068</v>
      </c>
      <c r="I8350" s="271" t="s">
        <v>12490</v>
      </c>
      <c r="J8350" s="272" t="s">
        <v>29069</v>
      </c>
      <c r="K8350" s="272" t="s">
        <v>29069</v>
      </c>
    </row>
    <row r="8351" spans="1:11" ht="12.75" x14ac:dyDescent="0.2">
      <c r="A8351" s="269">
        <v>20108</v>
      </c>
      <c r="B8351" s="270" t="s">
        <v>29070</v>
      </c>
      <c r="C8351" s="271" t="s">
        <v>12490</v>
      </c>
      <c r="D8351" s="272" t="s">
        <v>12979</v>
      </c>
      <c r="F8351" s="266"/>
      <c r="G8351" s="273">
        <v>20108</v>
      </c>
      <c r="H8351" s="270" t="s">
        <v>29070</v>
      </c>
      <c r="I8351" s="271" t="s">
        <v>12490</v>
      </c>
      <c r="J8351" s="272" t="s">
        <v>12979</v>
      </c>
      <c r="K8351" s="272" t="s">
        <v>12979</v>
      </c>
    </row>
    <row r="8352" spans="1:11" ht="12.75" x14ac:dyDescent="0.2">
      <c r="A8352" s="269">
        <v>20109</v>
      </c>
      <c r="B8352" s="270" t="s">
        <v>29071</v>
      </c>
      <c r="C8352" s="271" t="s">
        <v>12490</v>
      </c>
      <c r="D8352" s="272" t="s">
        <v>7139</v>
      </c>
      <c r="F8352" s="266"/>
      <c r="G8352" s="273">
        <v>20109</v>
      </c>
      <c r="H8352" s="270" t="s">
        <v>29071</v>
      </c>
      <c r="I8352" s="271" t="s">
        <v>12490</v>
      </c>
      <c r="J8352" s="272" t="s">
        <v>7139</v>
      </c>
      <c r="K8352" s="272" t="s">
        <v>7139</v>
      </c>
    </row>
    <row r="8353" spans="1:11" ht="12.75" x14ac:dyDescent="0.2">
      <c r="A8353" s="269">
        <v>34795</v>
      </c>
      <c r="B8353" s="270" t="s">
        <v>29072</v>
      </c>
      <c r="C8353" s="271" t="s">
        <v>12492</v>
      </c>
      <c r="D8353" s="272" t="s">
        <v>29073</v>
      </c>
      <c r="F8353" s="266"/>
      <c r="G8353" s="273">
        <v>34795</v>
      </c>
      <c r="H8353" s="270" t="s">
        <v>29072</v>
      </c>
      <c r="I8353" s="271" t="s">
        <v>12492</v>
      </c>
      <c r="J8353" s="272" t="s">
        <v>29073</v>
      </c>
      <c r="K8353" s="272" t="s">
        <v>29073</v>
      </c>
    </row>
    <row r="8354" spans="1:11" ht="12.75" x14ac:dyDescent="0.2">
      <c r="A8354" s="269">
        <v>34796</v>
      </c>
      <c r="B8354" s="270" t="s">
        <v>29074</v>
      </c>
      <c r="C8354" s="271" t="s">
        <v>12503</v>
      </c>
      <c r="D8354" s="272" t="s">
        <v>13589</v>
      </c>
      <c r="F8354" s="266"/>
      <c r="G8354" s="273">
        <v>34796</v>
      </c>
      <c r="H8354" s="270" t="s">
        <v>29074</v>
      </c>
      <c r="I8354" s="271" t="s">
        <v>12503</v>
      </c>
      <c r="J8354" s="272" t="s">
        <v>13589</v>
      </c>
      <c r="K8354" s="272" t="s">
        <v>13589</v>
      </c>
    </row>
    <row r="8355" spans="1:11" ht="25.5" x14ac:dyDescent="0.2">
      <c r="A8355" s="269">
        <v>11474</v>
      </c>
      <c r="B8355" s="270" t="s">
        <v>29075</v>
      </c>
      <c r="C8355" s="271" t="s">
        <v>12490</v>
      </c>
      <c r="D8355" s="272" t="s">
        <v>13079</v>
      </c>
      <c r="F8355" s="266"/>
      <c r="G8355" s="273">
        <v>11474</v>
      </c>
      <c r="H8355" s="270" t="s">
        <v>29075</v>
      </c>
      <c r="I8355" s="271" t="s">
        <v>12490</v>
      </c>
      <c r="J8355" s="272" t="s">
        <v>13079</v>
      </c>
      <c r="K8355" s="272" t="s">
        <v>13079</v>
      </c>
    </row>
    <row r="8356" spans="1:11" ht="25.5" x14ac:dyDescent="0.2">
      <c r="A8356" s="269">
        <v>11470</v>
      </c>
      <c r="B8356" s="270" t="s">
        <v>29076</v>
      </c>
      <c r="C8356" s="271" t="s">
        <v>12490</v>
      </c>
      <c r="D8356" s="272" t="s">
        <v>13080</v>
      </c>
      <c r="F8356" s="266"/>
      <c r="G8356" s="273">
        <v>11470</v>
      </c>
      <c r="H8356" s="270" t="s">
        <v>29076</v>
      </c>
      <c r="I8356" s="271" t="s">
        <v>12490</v>
      </c>
      <c r="J8356" s="272" t="s">
        <v>13080</v>
      </c>
      <c r="K8356" s="272" t="s">
        <v>13080</v>
      </c>
    </row>
    <row r="8357" spans="1:11" ht="25.5" x14ac:dyDescent="0.2">
      <c r="A8357" s="269">
        <v>11480</v>
      </c>
      <c r="B8357" s="270" t="s">
        <v>29077</v>
      </c>
      <c r="C8357" s="271" t="s">
        <v>12939</v>
      </c>
      <c r="D8357" s="272" t="s">
        <v>6414</v>
      </c>
      <c r="F8357" s="266"/>
      <c r="G8357" s="273">
        <v>11480</v>
      </c>
      <c r="H8357" s="270" t="s">
        <v>29077</v>
      </c>
      <c r="I8357" s="271" t="s">
        <v>12939</v>
      </c>
      <c r="J8357" s="272" t="s">
        <v>6414</v>
      </c>
      <c r="K8357" s="272" t="s">
        <v>6414</v>
      </c>
    </row>
    <row r="8358" spans="1:11" ht="25.5" x14ac:dyDescent="0.2">
      <c r="A8358" s="269">
        <v>38154</v>
      </c>
      <c r="B8358" s="270" t="s">
        <v>29078</v>
      </c>
      <c r="C8358" s="271" t="s">
        <v>12939</v>
      </c>
      <c r="D8358" s="272" t="s">
        <v>13081</v>
      </c>
      <c r="F8358" s="266"/>
      <c r="G8358" s="273">
        <v>38154</v>
      </c>
      <c r="H8358" s="270" t="s">
        <v>29078</v>
      </c>
      <c r="I8358" s="271" t="s">
        <v>12939</v>
      </c>
      <c r="J8358" s="272" t="s">
        <v>13081</v>
      </c>
      <c r="K8358" s="272" t="s">
        <v>13081</v>
      </c>
    </row>
    <row r="8359" spans="1:11" ht="25.5" x14ac:dyDescent="0.2">
      <c r="A8359" s="269">
        <v>11482</v>
      </c>
      <c r="B8359" s="270" t="s">
        <v>29079</v>
      </c>
      <c r="C8359" s="271" t="s">
        <v>12939</v>
      </c>
      <c r="D8359" s="272" t="s">
        <v>13082</v>
      </c>
      <c r="F8359" s="266"/>
      <c r="G8359" s="273">
        <v>11482</v>
      </c>
      <c r="H8359" s="270" t="s">
        <v>29079</v>
      </c>
      <c r="I8359" s="271" t="s">
        <v>12939</v>
      </c>
      <c r="J8359" s="272" t="s">
        <v>13082</v>
      </c>
      <c r="K8359" s="272" t="s">
        <v>13082</v>
      </c>
    </row>
    <row r="8360" spans="1:11" ht="25.5" x14ac:dyDescent="0.2">
      <c r="A8360" s="269">
        <v>3084</v>
      </c>
      <c r="B8360" s="270" t="s">
        <v>29080</v>
      </c>
      <c r="C8360" s="271" t="s">
        <v>12939</v>
      </c>
      <c r="D8360" s="272" t="s">
        <v>13083</v>
      </c>
      <c r="F8360" s="266"/>
      <c r="G8360" s="273">
        <v>3084</v>
      </c>
      <c r="H8360" s="270" t="s">
        <v>29080</v>
      </c>
      <c r="I8360" s="271" t="s">
        <v>12939</v>
      </c>
      <c r="J8360" s="272" t="s">
        <v>13083</v>
      </c>
      <c r="K8360" s="272" t="s">
        <v>13083</v>
      </c>
    </row>
    <row r="8361" spans="1:11" ht="12.75" x14ac:dyDescent="0.2">
      <c r="A8361" s="269">
        <v>3103</v>
      </c>
      <c r="B8361" s="270" t="s">
        <v>29081</v>
      </c>
      <c r="C8361" s="271" t="s">
        <v>12490</v>
      </c>
      <c r="D8361" s="272" t="s">
        <v>12519</v>
      </c>
      <c r="F8361" s="266"/>
      <c r="G8361" s="273">
        <v>3103</v>
      </c>
      <c r="H8361" s="270" t="s">
        <v>29081</v>
      </c>
      <c r="I8361" s="271" t="s">
        <v>12490</v>
      </c>
      <c r="J8361" s="272" t="s">
        <v>12519</v>
      </c>
      <c r="K8361" s="272" t="s">
        <v>12519</v>
      </c>
    </row>
    <row r="8362" spans="1:11" ht="25.5" x14ac:dyDescent="0.2">
      <c r="A8362" s="269">
        <v>11481</v>
      </c>
      <c r="B8362" s="270" t="s">
        <v>29082</v>
      </c>
      <c r="C8362" s="271" t="s">
        <v>12490</v>
      </c>
      <c r="D8362" s="272" t="s">
        <v>12920</v>
      </c>
      <c r="F8362" s="266"/>
      <c r="G8362" s="273">
        <v>11481</v>
      </c>
      <c r="H8362" s="270" t="s">
        <v>29082</v>
      </c>
      <c r="I8362" s="271" t="s">
        <v>12490</v>
      </c>
      <c r="J8362" s="272" t="s">
        <v>12920</v>
      </c>
      <c r="K8362" s="272" t="s">
        <v>12920</v>
      </c>
    </row>
    <row r="8363" spans="1:11" ht="25.5" x14ac:dyDescent="0.2">
      <c r="A8363" s="269">
        <v>3097</v>
      </c>
      <c r="B8363" s="270" t="s">
        <v>29083</v>
      </c>
      <c r="C8363" s="271" t="s">
        <v>12939</v>
      </c>
      <c r="D8363" s="272" t="s">
        <v>4969</v>
      </c>
      <c r="F8363" s="266"/>
      <c r="G8363" s="273">
        <v>3097</v>
      </c>
      <c r="H8363" s="270" t="s">
        <v>29083</v>
      </c>
      <c r="I8363" s="271" t="s">
        <v>12939</v>
      </c>
      <c r="J8363" s="272" t="s">
        <v>4969</v>
      </c>
      <c r="K8363" s="272" t="s">
        <v>4969</v>
      </c>
    </row>
    <row r="8364" spans="1:11" ht="25.5" x14ac:dyDescent="0.2">
      <c r="A8364" s="269">
        <v>38153</v>
      </c>
      <c r="B8364" s="270" t="s">
        <v>29084</v>
      </c>
      <c r="C8364" s="271" t="s">
        <v>12939</v>
      </c>
      <c r="D8364" s="272" t="s">
        <v>10071</v>
      </c>
      <c r="F8364" s="266"/>
      <c r="G8364" s="273">
        <v>38153</v>
      </c>
      <c r="H8364" s="270" t="s">
        <v>29084</v>
      </c>
      <c r="I8364" s="271" t="s">
        <v>12939</v>
      </c>
      <c r="J8364" s="272" t="s">
        <v>10071</v>
      </c>
      <c r="K8364" s="272" t="s">
        <v>10071</v>
      </c>
    </row>
    <row r="8365" spans="1:11" ht="25.5" x14ac:dyDescent="0.2">
      <c r="A8365" s="269">
        <v>3099</v>
      </c>
      <c r="B8365" s="270" t="s">
        <v>29085</v>
      </c>
      <c r="C8365" s="271" t="s">
        <v>12939</v>
      </c>
      <c r="D8365" s="272" t="s">
        <v>12678</v>
      </c>
      <c r="F8365" s="266"/>
      <c r="G8365" s="273">
        <v>3099</v>
      </c>
      <c r="H8365" s="270" t="s">
        <v>29085</v>
      </c>
      <c r="I8365" s="271" t="s">
        <v>12939</v>
      </c>
      <c r="J8365" s="272" t="s">
        <v>12678</v>
      </c>
      <c r="K8365" s="272" t="s">
        <v>12678</v>
      </c>
    </row>
    <row r="8366" spans="1:11" ht="25.5" x14ac:dyDescent="0.2">
      <c r="A8366" s="269">
        <v>3080</v>
      </c>
      <c r="B8366" s="270" t="s">
        <v>29086</v>
      </c>
      <c r="C8366" s="271" t="s">
        <v>12939</v>
      </c>
      <c r="D8366" s="272" t="s">
        <v>13084</v>
      </c>
      <c r="F8366" s="266"/>
      <c r="G8366" s="273">
        <v>3080</v>
      </c>
      <c r="H8366" s="270" t="s">
        <v>29086</v>
      </c>
      <c r="I8366" s="271" t="s">
        <v>12939</v>
      </c>
      <c r="J8366" s="272" t="s">
        <v>13084</v>
      </c>
      <c r="K8366" s="272" t="s">
        <v>13084</v>
      </c>
    </row>
    <row r="8367" spans="1:11" ht="25.5" x14ac:dyDescent="0.2">
      <c r="A8367" s="269">
        <v>3081</v>
      </c>
      <c r="B8367" s="270" t="s">
        <v>29087</v>
      </c>
      <c r="C8367" s="271" t="s">
        <v>12939</v>
      </c>
      <c r="D8367" s="272" t="s">
        <v>13085</v>
      </c>
      <c r="F8367" s="266"/>
      <c r="G8367" s="273">
        <v>3081</v>
      </c>
      <c r="H8367" s="270" t="s">
        <v>29087</v>
      </c>
      <c r="I8367" s="271" t="s">
        <v>12939</v>
      </c>
      <c r="J8367" s="272" t="s">
        <v>13085</v>
      </c>
      <c r="K8367" s="272" t="s">
        <v>13085</v>
      </c>
    </row>
    <row r="8368" spans="1:11" ht="25.5" x14ac:dyDescent="0.2">
      <c r="A8368" s="269">
        <v>38151</v>
      </c>
      <c r="B8368" s="270" t="s">
        <v>29088</v>
      </c>
      <c r="C8368" s="271" t="s">
        <v>12939</v>
      </c>
      <c r="D8368" s="272" t="s">
        <v>9214</v>
      </c>
      <c r="F8368" s="266"/>
      <c r="G8368" s="273">
        <v>38151</v>
      </c>
      <c r="H8368" s="270" t="s">
        <v>29088</v>
      </c>
      <c r="I8368" s="271" t="s">
        <v>12939</v>
      </c>
      <c r="J8368" s="272" t="s">
        <v>9214</v>
      </c>
      <c r="K8368" s="272" t="s">
        <v>9214</v>
      </c>
    </row>
    <row r="8369" spans="1:11" ht="25.5" x14ac:dyDescent="0.2">
      <c r="A8369" s="269">
        <v>11479</v>
      </c>
      <c r="B8369" s="270" t="s">
        <v>29089</v>
      </c>
      <c r="C8369" s="271" t="s">
        <v>12490</v>
      </c>
      <c r="D8369" s="272" t="s">
        <v>13086</v>
      </c>
      <c r="F8369" s="266"/>
      <c r="G8369" s="273">
        <v>11479</v>
      </c>
      <c r="H8369" s="270" t="s">
        <v>29089</v>
      </c>
      <c r="I8369" s="271" t="s">
        <v>12490</v>
      </c>
      <c r="J8369" s="272" t="s">
        <v>13086</v>
      </c>
      <c r="K8369" s="272" t="s">
        <v>13086</v>
      </c>
    </row>
    <row r="8370" spans="1:11" ht="25.5" x14ac:dyDescent="0.2">
      <c r="A8370" s="269">
        <v>38152</v>
      </c>
      <c r="B8370" s="270" t="s">
        <v>29090</v>
      </c>
      <c r="C8370" s="271" t="s">
        <v>12939</v>
      </c>
      <c r="D8370" s="272" t="s">
        <v>7916</v>
      </c>
      <c r="F8370" s="266"/>
      <c r="G8370" s="273">
        <v>38152</v>
      </c>
      <c r="H8370" s="270" t="s">
        <v>29090</v>
      </c>
      <c r="I8370" s="271" t="s">
        <v>12939</v>
      </c>
      <c r="J8370" s="272" t="s">
        <v>7916</v>
      </c>
      <c r="K8370" s="272" t="s">
        <v>7916</v>
      </c>
    </row>
    <row r="8371" spans="1:11" ht="25.5" x14ac:dyDescent="0.2">
      <c r="A8371" s="269">
        <v>11478</v>
      </c>
      <c r="B8371" s="270" t="s">
        <v>29091</v>
      </c>
      <c r="C8371" s="271" t="s">
        <v>12490</v>
      </c>
      <c r="D8371" s="272" t="s">
        <v>13087</v>
      </c>
      <c r="F8371" s="266"/>
      <c r="G8371" s="273">
        <v>11478</v>
      </c>
      <c r="H8371" s="270" t="s">
        <v>29091</v>
      </c>
      <c r="I8371" s="271" t="s">
        <v>12490</v>
      </c>
      <c r="J8371" s="272" t="s">
        <v>13087</v>
      </c>
      <c r="K8371" s="272" t="s">
        <v>13087</v>
      </c>
    </row>
    <row r="8372" spans="1:11" ht="25.5" x14ac:dyDescent="0.2">
      <c r="A8372" s="269">
        <v>3090</v>
      </c>
      <c r="B8372" s="270" t="s">
        <v>29092</v>
      </c>
      <c r="C8372" s="271" t="s">
        <v>12939</v>
      </c>
      <c r="D8372" s="272" t="s">
        <v>7721</v>
      </c>
      <c r="F8372" s="266"/>
      <c r="G8372" s="273">
        <v>3090</v>
      </c>
      <c r="H8372" s="270" t="s">
        <v>29092</v>
      </c>
      <c r="I8372" s="271" t="s">
        <v>12939</v>
      </c>
      <c r="J8372" s="272" t="s">
        <v>7721</v>
      </c>
      <c r="K8372" s="272" t="s">
        <v>7721</v>
      </c>
    </row>
    <row r="8373" spans="1:11" ht="38.25" x14ac:dyDescent="0.2">
      <c r="A8373" s="269">
        <v>3093</v>
      </c>
      <c r="B8373" s="270" t="s">
        <v>29093</v>
      </c>
      <c r="C8373" s="271" t="s">
        <v>12939</v>
      </c>
      <c r="D8373" s="272" t="s">
        <v>13088</v>
      </c>
      <c r="F8373" s="266"/>
      <c r="G8373" s="273">
        <v>3093</v>
      </c>
      <c r="H8373" s="270" t="s">
        <v>29093</v>
      </c>
      <c r="I8373" s="271" t="s">
        <v>12939</v>
      </c>
      <c r="J8373" s="272" t="s">
        <v>13088</v>
      </c>
      <c r="K8373" s="272" t="s">
        <v>13088</v>
      </c>
    </row>
    <row r="8374" spans="1:11" ht="25.5" x14ac:dyDescent="0.2">
      <c r="A8374" s="269">
        <v>11476</v>
      </c>
      <c r="B8374" s="270" t="s">
        <v>29094</v>
      </c>
      <c r="C8374" s="271" t="s">
        <v>12490</v>
      </c>
      <c r="D8374" s="272" t="s">
        <v>8359</v>
      </c>
      <c r="F8374" s="266"/>
      <c r="G8374" s="273">
        <v>11476</v>
      </c>
      <c r="H8374" s="270" t="s">
        <v>29094</v>
      </c>
      <c r="I8374" s="271" t="s">
        <v>12490</v>
      </c>
      <c r="J8374" s="272" t="s">
        <v>8359</v>
      </c>
      <c r="K8374" s="272" t="s">
        <v>8359</v>
      </c>
    </row>
    <row r="8375" spans="1:11" ht="25.5" x14ac:dyDescent="0.2">
      <c r="A8375" s="269">
        <v>3082</v>
      </c>
      <c r="B8375" s="270" t="s">
        <v>29095</v>
      </c>
      <c r="C8375" s="271" t="s">
        <v>12939</v>
      </c>
      <c r="D8375" s="272" t="s">
        <v>13089</v>
      </c>
      <c r="F8375" s="266"/>
      <c r="G8375" s="273">
        <v>3082</v>
      </c>
      <c r="H8375" s="270" t="s">
        <v>29095</v>
      </c>
      <c r="I8375" s="271" t="s">
        <v>12939</v>
      </c>
      <c r="J8375" s="272" t="s">
        <v>13089</v>
      </c>
      <c r="K8375" s="272" t="s">
        <v>13089</v>
      </c>
    </row>
    <row r="8376" spans="1:11" ht="25.5" x14ac:dyDescent="0.2">
      <c r="A8376" s="269">
        <v>11484</v>
      </c>
      <c r="B8376" s="270" t="s">
        <v>29096</v>
      </c>
      <c r="C8376" s="271" t="s">
        <v>12490</v>
      </c>
      <c r="D8376" s="272" t="s">
        <v>9740</v>
      </c>
      <c r="F8376" s="266"/>
      <c r="G8376" s="273">
        <v>11484</v>
      </c>
      <c r="H8376" s="270" t="s">
        <v>29096</v>
      </c>
      <c r="I8376" s="271" t="s">
        <v>12490</v>
      </c>
      <c r="J8376" s="272" t="s">
        <v>9740</v>
      </c>
      <c r="K8376" s="272" t="s">
        <v>9740</v>
      </c>
    </row>
    <row r="8377" spans="1:11" ht="25.5" x14ac:dyDescent="0.2">
      <c r="A8377" s="269">
        <v>38155</v>
      </c>
      <c r="B8377" s="270" t="s">
        <v>29097</v>
      </c>
      <c r="C8377" s="271" t="s">
        <v>12490</v>
      </c>
      <c r="D8377" s="272" t="s">
        <v>10386</v>
      </c>
      <c r="F8377" s="266"/>
      <c r="G8377" s="273">
        <v>38155</v>
      </c>
      <c r="H8377" s="270" t="s">
        <v>29097</v>
      </c>
      <c r="I8377" s="271" t="s">
        <v>12490</v>
      </c>
      <c r="J8377" s="272" t="s">
        <v>10386</v>
      </c>
      <c r="K8377" s="272" t="s">
        <v>10386</v>
      </c>
    </row>
    <row r="8378" spans="1:11" ht="25.5" x14ac:dyDescent="0.2">
      <c r="A8378" s="269">
        <v>11468</v>
      </c>
      <c r="B8378" s="270" t="s">
        <v>29098</v>
      </c>
      <c r="C8378" s="271" t="s">
        <v>12490</v>
      </c>
      <c r="D8378" s="272" t="s">
        <v>10281</v>
      </c>
      <c r="F8378" s="266"/>
      <c r="G8378" s="273">
        <v>11468</v>
      </c>
      <c r="H8378" s="270" t="s">
        <v>29098</v>
      </c>
      <c r="I8378" s="271" t="s">
        <v>12490</v>
      </c>
      <c r="J8378" s="272" t="s">
        <v>10281</v>
      </c>
      <c r="K8378" s="272" t="s">
        <v>10281</v>
      </c>
    </row>
    <row r="8379" spans="1:11" ht="25.5" x14ac:dyDescent="0.2">
      <c r="A8379" s="269">
        <v>11469</v>
      </c>
      <c r="B8379" s="270" t="s">
        <v>29099</v>
      </c>
      <c r="C8379" s="271" t="s">
        <v>12490</v>
      </c>
      <c r="D8379" s="272" t="s">
        <v>10410</v>
      </c>
      <c r="F8379" s="266"/>
      <c r="G8379" s="273">
        <v>11469</v>
      </c>
      <c r="H8379" s="270" t="s">
        <v>29099</v>
      </c>
      <c r="I8379" s="271" t="s">
        <v>12490</v>
      </c>
      <c r="J8379" s="272" t="s">
        <v>10410</v>
      </c>
      <c r="K8379" s="272" t="s">
        <v>10410</v>
      </c>
    </row>
    <row r="8380" spans="1:11" ht="25.5" x14ac:dyDescent="0.2">
      <c r="A8380" s="269">
        <v>11477</v>
      </c>
      <c r="B8380" s="270" t="s">
        <v>29100</v>
      </c>
      <c r="C8380" s="271" t="s">
        <v>12939</v>
      </c>
      <c r="D8380" s="272" t="s">
        <v>12724</v>
      </c>
      <c r="F8380" s="266"/>
      <c r="G8380" s="273">
        <v>11477</v>
      </c>
      <c r="H8380" s="270" t="s">
        <v>29100</v>
      </c>
      <c r="I8380" s="271" t="s">
        <v>12939</v>
      </c>
      <c r="J8380" s="272" t="s">
        <v>12724</v>
      </c>
      <c r="K8380" s="272" t="s">
        <v>12724</v>
      </c>
    </row>
    <row r="8381" spans="1:11" ht="25.5" x14ac:dyDescent="0.2">
      <c r="A8381" s="269">
        <v>40311</v>
      </c>
      <c r="B8381" s="270" t="s">
        <v>29101</v>
      </c>
      <c r="C8381" s="271" t="s">
        <v>12939</v>
      </c>
      <c r="D8381" s="272" t="s">
        <v>13090</v>
      </c>
      <c r="F8381" s="266"/>
      <c r="G8381" s="273">
        <v>40311</v>
      </c>
      <c r="H8381" s="270" t="s">
        <v>29101</v>
      </c>
      <c r="I8381" s="271" t="s">
        <v>12939</v>
      </c>
      <c r="J8381" s="272" t="s">
        <v>13090</v>
      </c>
      <c r="K8381" s="272" t="s">
        <v>13090</v>
      </c>
    </row>
    <row r="8382" spans="1:11" ht="25.5" x14ac:dyDescent="0.2">
      <c r="A8382" s="269">
        <v>38165</v>
      </c>
      <c r="B8382" s="270" t="s">
        <v>29102</v>
      </c>
      <c r="C8382" s="271" t="s">
        <v>12939</v>
      </c>
      <c r="D8382" s="272" t="s">
        <v>29103</v>
      </c>
      <c r="F8382" s="266"/>
      <c r="G8382" s="273">
        <v>38165</v>
      </c>
      <c r="H8382" s="270" t="s">
        <v>29102</v>
      </c>
      <c r="I8382" s="271" t="s">
        <v>12939</v>
      </c>
      <c r="J8382" s="272" t="s">
        <v>29103</v>
      </c>
      <c r="K8382" s="272" t="s">
        <v>29103</v>
      </c>
    </row>
    <row r="8383" spans="1:11" ht="25.5" x14ac:dyDescent="0.2">
      <c r="A8383" s="269">
        <v>3096</v>
      </c>
      <c r="B8383" s="270" t="s">
        <v>29104</v>
      </c>
      <c r="C8383" s="271" t="s">
        <v>12939</v>
      </c>
      <c r="D8383" s="272" t="s">
        <v>9027</v>
      </c>
      <c r="F8383" s="266"/>
      <c r="G8383" s="273">
        <v>3096</v>
      </c>
      <c r="H8383" s="270" t="s">
        <v>29104</v>
      </c>
      <c r="I8383" s="271" t="s">
        <v>12939</v>
      </c>
      <c r="J8383" s="272" t="s">
        <v>9027</v>
      </c>
      <c r="K8383" s="272" t="s">
        <v>9027</v>
      </c>
    </row>
    <row r="8384" spans="1:11" ht="12.75" x14ac:dyDescent="0.2">
      <c r="A8384" s="269">
        <v>11456</v>
      </c>
      <c r="B8384" s="270" t="s">
        <v>29105</v>
      </c>
      <c r="C8384" s="271" t="s">
        <v>12490</v>
      </c>
      <c r="D8384" s="272" t="s">
        <v>13127</v>
      </c>
      <c r="F8384" s="266"/>
      <c r="G8384" s="273">
        <v>11456</v>
      </c>
      <c r="H8384" s="270" t="s">
        <v>29105</v>
      </c>
      <c r="I8384" s="271" t="s">
        <v>12490</v>
      </c>
      <c r="J8384" s="272" t="s">
        <v>13127</v>
      </c>
      <c r="K8384" s="272" t="s">
        <v>13127</v>
      </c>
    </row>
    <row r="8385" spans="1:11" ht="12.75" x14ac:dyDescent="0.2">
      <c r="A8385" s="269">
        <v>3119</v>
      </c>
      <c r="B8385" s="270" t="s">
        <v>29106</v>
      </c>
      <c r="C8385" s="271" t="s">
        <v>12490</v>
      </c>
      <c r="D8385" s="272" t="s">
        <v>10458</v>
      </c>
      <c r="F8385" s="266"/>
      <c r="G8385" s="273">
        <v>3119</v>
      </c>
      <c r="H8385" s="270" t="s">
        <v>29106</v>
      </c>
      <c r="I8385" s="271" t="s">
        <v>12490</v>
      </c>
      <c r="J8385" s="272" t="s">
        <v>10458</v>
      </c>
      <c r="K8385" s="272" t="s">
        <v>10458</v>
      </c>
    </row>
    <row r="8386" spans="1:11" ht="12.75" x14ac:dyDescent="0.2">
      <c r="A8386" s="269">
        <v>3122</v>
      </c>
      <c r="B8386" s="270" t="s">
        <v>29107</v>
      </c>
      <c r="C8386" s="271" t="s">
        <v>12490</v>
      </c>
      <c r="D8386" s="272" t="s">
        <v>4313</v>
      </c>
      <c r="F8386" s="266"/>
      <c r="G8386" s="273">
        <v>3122</v>
      </c>
      <c r="H8386" s="270" t="s">
        <v>29107</v>
      </c>
      <c r="I8386" s="271" t="s">
        <v>12490</v>
      </c>
      <c r="J8386" s="272" t="s">
        <v>4313</v>
      </c>
      <c r="K8386" s="272" t="s">
        <v>4313</v>
      </c>
    </row>
    <row r="8387" spans="1:11" ht="12.75" x14ac:dyDescent="0.2">
      <c r="A8387" s="269">
        <v>3121</v>
      </c>
      <c r="B8387" s="270" t="s">
        <v>29108</v>
      </c>
      <c r="C8387" s="271" t="s">
        <v>12490</v>
      </c>
      <c r="D8387" s="272" t="s">
        <v>5740</v>
      </c>
      <c r="F8387" s="266"/>
      <c r="G8387" s="273">
        <v>3121</v>
      </c>
      <c r="H8387" s="270" t="s">
        <v>29108</v>
      </c>
      <c r="I8387" s="271" t="s">
        <v>12490</v>
      </c>
      <c r="J8387" s="272" t="s">
        <v>5740</v>
      </c>
      <c r="K8387" s="272" t="s">
        <v>5740</v>
      </c>
    </row>
    <row r="8388" spans="1:11" ht="12.75" x14ac:dyDescent="0.2">
      <c r="A8388" s="269">
        <v>3120</v>
      </c>
      <c r="B8388" s="270" t="s">
        <v>29109</v>
      </c>
      <c r="C8388" s="271" t="s">
        <v>12490</v>
      </c>
      <c r="D8388" s="272" t="s">
        <v>11846</v>
      </c>
      <c r="F8388" s="266"/>
      <c r="G8388" s="273">
        <v>3120</v>
      </c>
      <c r="H8388" s="270" t="s">
        <v>29109</v>
      </c>
      <c r="I8388" s="271" t="s">
        <v>12490</v>
      </c>
      <c r="J8388" s="272" t="s">
        <v>11846</v>
      </c>
      <c r="K8388" s="272" t="s">
        <v>11846</v>
      </c>
    </row>
    <row r="8389" spans="1:11" ht="12.75" x14ac:dyDescent="0.2">
      <c r="A8389" s="269">
        <v>11455</v>
      </c>
      <c r="B8389" s="270" t="s">
        <v>29110</v>
      </c>
      <c r="C8389" s="271" t="s">
        <v>12490</v>
      </c>
      <c r="D8389" s="272" t="s">
        <v>13645</v>
      </c>
      <c r="F8389" s="266"/>
      <c r="G8389" s="273">
        <v>11455</v>
      </c>
      <c r="H8389" s="270" t="s">
        <v>29110</v>
      </c>
      <c r="I8389" s="271" t="s">
        <v>12490</v>
      </c>
      <c r="J8389" s="272" t="s">
        <v>13645</v>
      </c>
      <c r="K8389" s="272" t="s">
        <v>13645</v>
      </c>
    </row>
    <row r="8390" spans="1:11" ht="25.5" x14ac:dyDescent="0.2">
      <c r="A8390" s="269">
        <v>3111</v>
      </c>
      <c r="B8390" s="270" t="s">
        <v>29111</v>
      </c>
      <c r="C8390" s="271" t="s">
        <v>12490</v>
      </c>
      <c r="D8390" s="272" t="s">
        <v>6971</v>
      </c>
      <c r="F8390" s="266"/>
      <c r="G8390" s="273">
        <v>3111</v>
      </c>
      <c r="H8390" s="270" t="s">
        <v>29111</v>
      </c>
      <c r="I8390" s="271" t="s">
        <v>12490</v>
      </c>
      <c r="J8390" s="272" t="s">
        <v>6971</v>
      </c>
      <c r="K8390" s="272" t="s">
        <v>6971</v>
      </c>
    </row>
    <row r="8391" spans="1:11" ht="25.5" x14ac:dyDescent="0.2">
      <c r="A8391" s="269">
        <v>3108</v>
      </c>
      <c r="B8391" s="270" t="s">
        <v>29112</v>
      </c>
      <c r="C8391" s="271" t="s">
        <v>12490</v>
      </c>
      <c r="D8391" s="272" t="s">
        <v>4252</v>
      </c>
      <c r="F8391" s="266"/>
      <c r="G8391" s="273">
        <v>3108</v>
      </c>
      <c r="H8391" s="270" t="s">
        <v>29112</v>
      </c>
      <c r="I8391" s="271" t="s">
        <v>12490</v>
      </c>
      <c r="J8391" s="272" t="s">
        <v>4252</v>
      </c>
      <c r="K8391" s="272" t="s">
        <v>4252</v>
      </c>
    </row>
    <row r="8392" spans="1:11" ht="25.5" x14ac:dyDescent="0.2">
      <c r="A8392" s="269">
        <v>3105</v>
      </c>
      <c r="B8392" s="270" t="s">
        <v>29113</v>
      </c>
      <c r="C8392" s="271" t="s">
        <v>12490</v>
      </c>
      <c r="D8392" s="272" t="s">
        <v>11248</v>
      </c>
      <c r="F8392" s="266"/>
      <c r="G8392" s="273">
        <v>3105</v>
      </c>
      <c r="H8392" s="270" t="s">
        <v>29113</v>
      </c>
      <c r="I8392" s="271" t="s">
        <v>12490</v>
      </c>
      <c r="J8392" s="272" t="s">
        <v>11248</v>
      </c>
      <c r="K8392" s="272" t="s">
        <v>11248</v>
      </c>
    </row>
    <row r="8393" spans="1:11" ht="12.75" x14ac:dyDescent="0.2">
      <c r="A8393" s="269">
        <v>38178</v>
      </c>
      <c r="B8393" s="270" t="s">
        <v>29114</v>
      </c>
      <c r="C8393" s="271" t="s">
        <v>12490</v>
      </c>
      <c r="D8393" s="272" t="s">
        <v>11725</v>
      </c>
      <c r="F8393" s="266"/>
      <c r="G8393" s="273">
        <v>38178</v>
      </c>
      <c r="H8393" s="270" t="s">
        <v>29114</v>
      </c>
      <c r="I8393" s="271" t="s">
        <v>12490</v>
      </c>
      <c r="J8393" s="272" t="s">
        <v>11725</v>
      </c>
      <c r="K8393" s="272" t="s">
        <v>11725</v>
      </c>
    </row>
    <row r="8394" spans="1:11" ht="25.5" x14ac:dyDescent="0.2">
      <c r="A8394" s="269">
        <v>11458</v>
      </c>
      <c r="B8394" s="270" t="s">
        <v>29115</v>
      </c>
      <c r="C8394" s="271" t="s">
        <v>12490</v>
      </c>
      <c r="D8394" s="272" t="s">
        <v>15115</v>
      </c>
      <c r="F8394" s="266"/>
      <c r="G8394" s="273">
        <v>11458</v>
      </c>
      <c r="H8394" s="270" t="s">
        <v>29115</v>
      </c>
      <c r="I8394" s="271" t="s">
        <v>12490</v>
      </c>
      <c r="J8394" s="272" t="s">
        <v>15115</v>
      </c>
      <c r="K8394" s="272" t="s">
        <v>15115</v>
      </c>
    </row>
    <row r="8395" spans="1:11" ht="25.5" x14ac:dyDescent="0.2">
      <c r="A8395" s="269">
        <v>40868</v>
      </c>
      <c r="B8395" s="270" t="s">
        <v>29116</v>
      </c>
      <c r="C8395" s="271" t="s">
        <v>12492</v>
      </c>
      <c r="D8395" s="272" t="s">
        <v>4527</v>
      </c>
      <c r="F8395" s="266"/>
      <c r="G8395" s="273">
        <v>40868</v>
      </c>
      <c r="H8395" s="270" t="s">
        <v>29116</v>
      </c>
      <c r="I8395" s="271" t="s">
        <v>12492</v>
      </c>
      <c r="J8395" s="272" t="s">
        <v>4527</v>
      </c>
      <c r="K8395" s="272" t="s">
        <v>4527</v>
      </c>
    </row>
    <row r="8396" spans="1:11" ht="25.5" x14ac:dyDescent="0.2">
      <c r="A8396" s="269">
        <v>11461</v>
      </c>
      <c r="B8396" s="270" t="s">
        <v>29117</v>
      </c>
      <c r="C8396" s="271" t="s">
        <v>12490</v>
      </c>
      <c r="D8396" s="272" t="s">
        <v>7360</v>
      </c>
      <c r="F8396" s="266"/>
      <c r="G8396" s="273">
        <v>11461</v>
      </c>
      <c r="H8396" s="270" t="s">
        <v>29117</v>
      </c>
      <c r="I8396" s="271" t="s">
        <v>12490</v>
      </c>
      <c r="J8396" s="272" t="s">
        <v>7360</v>
      </c>
      <c r="K8396" s="272" t="s">
        <v>7360</v>
      </c>
    </row>
    <row r="8397" spans="1:11" ht="25.5" x14ac:dyDescent="0.2">
      <c r="A8397" s="269">
        <v>3106</v>
      </c>
      <c r="B8397" s="270" t="s">
        <v>29118</v>
      </c>
      <c r="C8397" s="271" t="s">
        <v>12490</v>
      </c>
      <c r="D8397" s="272" t="s">
        <v>7484</v>
      </c>
      <c r="F8397" s="266"/>
      <c r="G8397" s="273">
        <v>3106</v>
      </c>
      <c r="H8397" s="270" t="s">
        <v>29118</v>
      </c>
      <c r="I8397" s="271" t="s">
        <v>12490</v>
      </c>
      <c r="J8397" s="272" t="s">
        <v>7484</v>
      </c>
      <c r="K8397" s="272" t="s">
        <v>7484</v>
      </c>
    </row>
    <row r="8398" spans="1:11" ht="25.5" x14ac:dyDescent="0.2">
      <c r="A8398" s="269">
        <v>3107</v>
      </c>
      <c r="B8398" s="270" t="s">
        <v>29119</v>
      </c>
      <c r="C8398" s="271" t="s">
        <v>12490</v>
      </c>
      <c r="D8398" s="272" t="s">
        <v>15113</v>
      </c>
      <c r="F8398" s="266"/>
      <c r="G8398" s="273">
        <v>3107</v>
      </c>
      <c r="H8398" s="270" t="s">
        <v>29119</v>
      </c>
      <c r="I8398" s="271" t="s">
        <v>12490</v>
      </c>
      <c r="J8398" s="272" t="s">
        <v>15113</v>
      </c>
      <c r="K8398" s="272" t="s">
        <v>15113</v>
      </c>
    </row>
    <row r="8399" spans="1:11" ht="12.75" x14ac:dyDescent="0.2">
      <c r="A8399" s="269">
        <v>25951</v>
      </c>
      <c r="B8399" s="270" t="s">
        <v>29120</v>
      </c>
      <c r="C8399" s="271" t="s">
        <v>12505</v>
      </c>
      <c r="D8399" s="272" t="s">
        <v>8245</v>
      </c>
      <c r="F8399" s="266"/>
      <c r="G8399" s="273">
        <v>25951</v>
      </c>
      <c r="H8399" s="270" t="s">
        <v>29120</v>
      </c>
      <c r="I8399" s="271" t="s">
        <v>12505</v>
      </c>
      <c r="J8399" s="272" t="s">
        <v>8245</v>
      </c>
      <c r="K8399" s="272" t="s">
        <v>8245</v>
      </c>
    </row>
    <row r="8400" spans="1:11" ht="12.75" x14ac:dyDescent="0.2">
      <c r="A8400" s="269">
        <v>3123</v>
      </c>
      <c r="B8400" s="270" t="s">
        <v>29121</v>
      </c>
      <c r="C8400" s="271" t="s">
        <v>12505</v>
      </c>
      <c r="D8400" s="272" t="s">
        <v>11833</v>
      </c>
      <c r="F8400" s="266"/>
      <c r="G8400" s="273">
        <v>3123</v>
      </c>
      <c r="H8400" s="270" t="s">
        <v>29121</v>
      </c>
      <c r="I8400" s="271" t="s">
        <v>12505</v>
      </c>
      <c r="J8400" s="272" t="s">
        <v>11833</v>
      </c>
      <c r="K8400" s="272" t="s">
        <v>11833</v>
      </c>
    </row>
    <row r="8401" spans="1:11" ht="12.75" x14ac:dyDescent="0.2">
      <c r="A8401" s="269">
        <v>38125</v>
      </c>
      <c r="B8401" s="270" t="s">
        <v>29122</v>
      </c>
      <c r="C8401" s="271" t="s">
        <v>12505</v>
      </c>
      <c r="D8401" s="272" t="s">
        <v>13095</v>
      </c>
      <c r="F8401" s="266"/>
      <c r="G8401" s="273">
        <v>38125</v>
      </c>
      <c r="H8401" s="270" t="s">
        <v>29122</v>
      </c>
      <c r="I8401" s="271" t="s">
        <v>12505</v>
      </c>
      <c r="J8401" s="272" t="s">
        <v>13095</v>
      </c>
      <c r="K8401" s="272" t="s">
        <v>13095</v>
      </c>
    </row>
    <row r="8402" spans="1:11" ht="25.5" x14ac:dyDescent="0.2">
      <c r="A8402" s="269">
        <v>39014</v>
      </c>
      <c r="B8402" s="270" t="s">
        <v>29123</v>
      </c>
      <c r="C8402" s="271" t="s">
        <v>12505</v>
      </c>
      <c r="D8402" s="272" t="s">
        <v>8292</v>
      </c>
      <c r="F8402" s="266"/>
      <c r="G8402" s="273">
        <v>39014</v>
      </c>
      <c r="H8402" s="270" t="s">
        <v>29123</v>
      </c>
      <c r="I8402" s="271" t="s">
        <v>12505</v>
      </c>
      <c r="J8402" s="272" t="s">
        <v>8292</v>
      </c>
      <c r="K8402" s="272" t="s">
        <v>8292</v>
      </c>
    </row>
    <row r="8403" spans="1:11" ht="25.5" x14ac:dyDescent="0.2">
      <c r="A8403" s="269">
        <v>11894</v>
      </c>
      <c r="B8403" s="270" t="s">
        <v>29124</v>
      </c>
      <c r="C8403" s="271" t="s">
        <v>12490</v>
      </c>
      <c r="D8403" s="272" t="s">
        <v>13096</v>
      </c>
      <c r="F8403" s="266"/>
      <c r="G8403" s="273">
        <v>11894</v>
      </c>
      <c r="H8403" s="270" t="s">
        <v>29124</v>
      </c>
      <c r="I8403" s="271" t="s">
        <v>12490</v>
      </c>
      <c r="J8403" s="272" t="s">
        <v>13096</v>
      </c>
      <c r="K8403" s="272" t="s">
        <v>13096</v>
      </c>
    </row>
    <row r="8404" spans="1:11" ht="25.5" x14ac:dyDescent="0.2">
      <c r="A8404" s="269">
        <v>39365</v>
      </c>
      <c r="B8404" s="270" t="s">
        <v>29125</v>
      </c>
      <c r="C8404" s="271" t="s">
        <v>12490</v>
      </c>
      <c r="D8404" s="272" t="s">
        <v>29126</v>
      </c>
      <c r="F8404" s="266"/>
      <c r="G8404" s="273">
        <v>39365</v>
      </c>
      <c r="H8404" s="270" t="s">
        <v>29125</v>
      </c>
      <c r="I8404" s="271" t="s">
        <v>12490</v>
      </c>
      <c r="J8404" s="272" t="s">
        <v>29126</v>
      </c>
      <c r="K8404" s="272" t="s">
        <v>29126</v>
      </c>
    </row>
    <row r="8405" spans="1:11" ht="25.5" x14ac:dyDescent="0.2">
      <c r="A8405" s="269">
        <v>39366</v>
      </c>
      <c r="B8405" s="270" t="s">
        <v>29127</v>
      </c>
      <c r="C8405" s="271" t="s">
        <v>12490</v>
      </c>
      <c r="D8405" s="272" t="s">
        <v>29128</v>
      </c>
      <c r="F8405" s="266"/>
      <c r="G8405" s="273">
        <v>39366</v>
      </c>
      <c r="H8405" s="270" t="s">
        <v>29127</v>
      </c>
      <c r="I8405" s="271" t="s">
        <v>12490</v>
      </c>
      <c r="J8405" s="272" t="s">
        <v>29128</v>
      </c>
      <c r="K8405" s="272" t="s">
        <v>29128</v>
      </c>
    </row>
    <row r="8406" spans="1:11" ht="25.5" x14ac:dyDescent="0.2">
      <c r="A8406" s="269">
        <v>39367</v>
      </c>
      <c r="B8406" s="270" t="s">
        <v>29129</v>
      </c>
      <c r="C8406" s="271" t="s">
        <v>12490</v>
      </c>
      <c r="D8406" s="272" t="s">
        <v>29130</v>
      </c>
      <c r="F8406" s="266"/>
      <c r="G8406" s="273">
        <v>39367</v>
      </c>
      <c r="H8406" s="270" t="s">
        <v>29129</v>
      </c>
      <c r="I8406" s="271" t="s">
        <v>12490</v>
      </c>
      <c r="J8406" s="272" t="s">
        <v>29130</v>
      </c>
      <c r="K8406" s="272" t="s">
        <v>29130</v>
      </c>
    </row>
    <row r="8407" spans="1:11" ht="12.75" x14ac:dyDescent="0.2">
      <c r="A8407" s="269">
        <v>37394</v>
      </c>
      <c r="B8407" s="270" t="s">
        <v>29131</v>
      </c>
      <c r="C8407" s="271" t="s">
        <v>13097</v>
      </c>
      <c r="D8407" s="272" t="s">
        <v>13098</v>
      </c>
      <c r="F8407" s="266"/>
      <c r="G8407" s="273">
        <v>37394</v>
      </c>
      <c r="H8407" s="270" t="s">
        <v>29131</v>
      </c>
      <c r="I8407" s="271" t="s">
        <v>13097</v>
      </c>
      <c r="J8407" s="272" t="s">
        <v>13098</v>
      </c>
      <c r="K8407" s="272" t="s">
        <v>13098</v>
      </c>
    </row>
    <row r="8408" spans="1:11" ht="12.75" x14ac:dyDescent="0.2">
      <c r="A8408" s="269">
        <v>14146</v>
      </c>
      <c r="B8408" s="270" t="s">
        <v>29132</v>
      </c>
      <c r="C8408" s="271" t="s">
        <v>13097</v>
      </c>
      <c r="D8408" s="272" t="s">
        <v>13099</v>
      </c>
      <c r="F8408" s="266"/>
      <c r="G8408" s="273">
        <v>14146</v>
      </c>
      <c r="H8408" s="270" t="s">
        <v>29132</v>
      </c>
      <c r="I8408" s="271" t="s">
        <v>13097</v>
      </c>
      <c r="J8408" s="272" t="s">
        <v>13099</v>
      </c>
      <c r="K8408" s="272" t="s">
        <v>13099</v>
      </c>
    </row>
    <row r="8409" spans="1:11" ht="12.75" x14ac:dyDescent="0.2">
      <c r="A8409" s="269">
        <v>38134</v>
      </c>
      <c r="B8409" s="270" t="s">
        <v>29133</v>
      </c>
      <c r="C8409" s="271" t="s">
        <v>12505</v>
      </c>
      <c r="D8409" s="272" t="s">
        <v>10615</v>
      </c>
      <c r="F8409" s="266"/>
      <c r="G8409" s="273">
        <v>38134</v>
      </c>
      <c r="H8409" s="270" t="s">
        <v>29133</v>
      </c>
      <c r="I8409" s="271" t="s">
        <v>12505</v>
      </c>
      <c r="J8409" s="272" t="s">
        <v>10615</v>
      </c>
      <c r="K8409" s="272" t="s">
        <v>10615</v>
      </c>
    </row>
    <row r="8410" spans="1:11" ht="12.75" x14ac:dyDescent="0.2">
      <c r="A8410" s="269">
        <v>38132</v>
      </c>
      <c r="B8410" s="270" t="s">
        <v>29134</v>
      </c>
      <c r="C8410" s="271" t="s">
        <v>12505</v>
      </c>
      <c r="D8410" s="272" t="s">
        <v>13100</v>
      </c>
      <c r="F8410" s="266"/>
      <c r="G8410" s="273">
        <v>38132</v>
      </c>
      <c r="H8410" s="270" t="s">
        <v>29134</v>
      </c>
      <c r="I8410" s="271" t="s">
        <v>12505</v>
      </c>
      <c r="J8410" s="272" t="s">
        <v>13100</v>
      </c>
      <c r="K8410" s="272" t="s">
        <v>13100</v>
      </c>
    </row>
    <row r="8411" spans="1:11" ht="12.75" x14ac:dyDescent="0.2">
      <c r="A8411" s="269">
        <v>38133</v>
      </c>
      <c r="B8411" s="270" t="s">
        <v>29135</v>
      </c>
      <c r="C8411" s="271" t="s">
        <v>12505</v>
      </c>
      <c r="D8411" s="272" t="s">
        <v>13101</v>
      </c>
      <c r="F8411" s="266"/>
      <c r="G8411" s="273">
        <v>38133</v>
      </c>
      <c r="H8411" s="270" t="s">
        <v>29135</v>
      </c>
      <c r="I8411" s="271" t="s">
        <v>12505</v>
      </c>
      <c r="J8411" s="272" t="s">
        <v>13101</v>
      </c>
      <c r="K8411" s="272" t="s">
        <v>13101</v>
      </c>
    </row>
    <row r="8412" spans="1:11" ht="25.5" x14ac:dyDescent="0.2">
      <c r="A8412" s="269">
        <v>938</v>
      </c>
      <c r="B8412" s="270" t="s">
        <v>29136</v>
      </c>
      <c r="C8412" s="271" t="s">
        <v>12503</v>
      </c>
      <c r="D8412" s="272" t="s">
        <v>5341</v>
      </c>
      <c r="F8412" s="266"/>
      <c r="G8412" s="273">
        <v>938</v>
      </c>
      <c r="H8412" s="270" t="s">
        <v>29136</v>
      </c>
      <c r="I8412" s="271" t="s">
        <v>12503</v>
      </c>
      <c r="J8412" s="272" t="s">
        <v>5341</v>
      </c>
      <c r="K8412" s="272" t="s">
        <v>5341</v>
      </c>
    </row>
    <row r="8413" spans="1:11" ht="25.5" x14ac:dyDescent="0.2">
      <c r="A8413" s="269">
        <v>937</v>
      </c>
      <c r="B8413" s="270" t="s">
        <v>29137</v>
      </c>
      <c r="C8413" s="271" t="s">
        <v>12503</v>
      </c>
      <c r="D8413" s="272" t="s">
        <v>5396</v>
      </c>
      <c r="F8413" s="266"/>
      <c r="G8413" s="273">
        <v>937</v>
      </c>
      <c r="H8413" s="270" t="s">
        <v>29137</v>
      </c>
      <c r="I8413" s="271" t="s">
        <v>12503</v>
      </c>
      <c r="J8413" s="272" t="s">
        <v>5396</v>
      </c>
      <c r="K8413" s="272" t="s">
        <v>5396</v>
      </c>
    </row>
    <row r="8414" spans="1:11" ht="25.5" x14ac:dyDescent="0.2">
      <c r="A8414" s="269">
        <v>939</v>
      </c>
      <c r="B8414" s="270" t="s">
        <v>29138</v>
      </c>
      <c r="C8414" s="271" t="s">
        <v>12503</v>
      </c>
      <c r="D8414" s="272" t="s">
        <v>4911</v>
      </c>
      <c r="F8414" s="266"/>
      <c r="G8414" s="273">
        <v>939</v>
      </c>
      <c r="H8414" s="270" t="s">
        <v>29138</v>
      </c>
      <c r="I8414" s="271" t="s">
        <v>12503</v>
      </c>
      <c r="J8414" s="272" t="s">
        <v>4911</v>
      </c>
      <c r="K8414" s="272" t="s">
        <v>4911</v>
      </c>
    </row>
    <row r="8415" spans="1:11" ht="25.5" x14ac:dyDescent="0.2">
      <c r="A8415" s="269">
        <v>944</v>
      </c>
      <c r="B8415" s="270" t="s">
        <v>29139</v>
      </c>
      <c r="C8415" s="271" t="s">
        <v>12503</v>
      </c>
      <c r="D8415" s="272" t="s">
        <v>5969</v>
      </c>
      <c r="F8415" s="266"/>
      <c r="G8415" s="273">
        <v>944</v>
      </c>
      <c r="H8415" s="270" t="s">
        <v>29139</v>
      </c>
      <c r="I8415" s="271" t="s">
        <v>12503</v>
      </c>
      <c r="J8415" s="272" t="s">
        <v>5969</v>
      </c>
      <c r="K8415" s="272" t="s">
        <v>5969</v>
      </c>
    </row>
    <row r="8416" spans="1:11" ht="25.5" x14ac:dyDescent="0.2">
      <c r="A8416" s="269">
        <v>940</v>
      </c>
      <c r="B8416" s="270" t="s">
        <v>29140</v>
      </c>
      <c r="C8416" s="271" t="s">
        <v>12503</v>
      </c>
      <c r="D8416" s="272" t="s">
        <v>13652</v>
      </c>
      <c r="F8416" s="266"/>
      <c r="G8416" s="273">
        <v>940</v>
      </c>
      <c r="H8416" s="270" t="s">
        <v>29140</v>
      </c>
      <c r="I8416" s="271" t="s">
        <v>12503</v>
      </c>
      <c r="J8416" s="272" t="s">
        <v>13652</v>
      </c>
      <c r="K8416" s="272" t="s">
        <v>13652</v>
      </c>
    </row>
    <row r="8417" spans="1:11" ht="25.5" x14ac:dyDescent="0.2">
      <c r="A8417" s="269">
        <v>936</v>
      </c>
      <c r="B8417" s="270" t="s">
        <v>29141</v>
      </c>
      <c r="C8417" s="271" t="s">
        <v>12503</v>
      </c>
      <c r="D8417" s="272" t="s">
        <v>10459</v>
      </c>
      <c r="F8417" s="266"/>
      <c r="G8417" s="273">
        <v>936</v>
      </c>
      <c r="H8417" s="270" t="s">
        <v>29141</v>
      </c>
      <c r="I8417" s="271" t="s">
        <v>12503</v>
      </c>
      <c r="J8417" s="272" t="s">
        <v>10459</v>
      </c>
      <c r="K8417" s="272" t="s">
        <v>10459</v>
      </c>
    </row>
    <row r="8418" spans="1:11" ht="25.5" x14ac:dyDescent="0.2">
      <c r="A8418" s="269">
        <v>935</v>
      </c>
      <c r="B8418" s="270" t="s">
        <v>29142</v>
      </c>
      <c r="C8418" s="271" t="s">
        <v>12503</v>
      </c>
      <c r="D8418" s="272" t="s">
        <v>12453</v>
      </c>
      <c r="F8418" s="266"/>
      <c r="G8418" s="273">
        <v>935</v>
      </c>
      <c r="H8418" s="270" t="s">
        <v>29142</v>
      </c>
      <c r="I8418" s="271" t="s">
        <v>12503</v>
      </c>
      <c r="J8418" s="272" t="s">
        <v>12453</v>
      </c>
      <c r="K8418" s="272" t="s">
        <v>12453</v>
      </c>
    </row>
    <row r="8419" spans="1:11" ht="12.75" x14ac:dyDescent="0.2">
      <c r="A8419" s="269">
        <v>406</v>
      </c>
      <c r="B8419" s="270" t="s">
        <v>29143</v>
      </c>
      <c r="C8419" s="271" t="s">
        <v>12490</v>
      </c>
      <c r="D8419" s="272" t="s">
        <v>14149</v>
      </c>
      <c r="F8419" s="266"/>
      <c r="G8419" s="273">
        <v>406</v>
      </c>
      <c r="H8419" s="270" t="s">
        <v>29143</v>
      </c>
      <c r="I8419" s="271" t="s">
        <v>12490</v>
      </c>
      <c r="J8419" s="272" t="s">
        <v>14149</v>
      </c>
      <c r="K8419" s="272" t="s">
        <v>14149</v>
      </c>
    </row>
    <row r="8420" spans="1:11" ht="12.75" x14ac:dyDescent="0.2">
      <c r="A8420" s="269">
        <v>40879</v>
      </c>
      <c r="B8420" s="270" t="s">
        <v>29144</v>
      </c>
      <c r="C8420" s="271" t="s">
        <v>12503</v>
      </c>
      <c r="D8420" s="272" t="s">
        <v>4967</v>
      </c>
      <c r="F8420" s="266"/>
      <c r="G8420" s="273">
        <v>40879</v>
      </c>
      <c r="H8420" s="270" t="s">
        <v>29144</v>
      </c>
      <c r="I8420" s="271" t="s">
        <v>12503</v>
      </c>
      <c r="J8420" s="272" t="s">
        <v>4967</v>
      </c>
      <c r="K8420" s="272" t="s">
        <v>4967</v>
      </c>
    </row>
    <row r="8421" spans="1:11" ht="25.5" x14ac:dyDescent="0.2">
      <c r="A8421" s="269">
        <v>39634</v>
      </c>
      <c r="B8421" s="270" t="s">
        <v>29145</v>
      </c>
      <c r="C8421" s="271" t="s">
        <v>12503</v>
      </c>
      <c r="D8421" s="272" t="s">
        <v>8491</v>
      </c>
      <c r="F8421" s="266"/>
      <c r="G8421" s="273">
        <v>39634</v>
      </c>
      <c r="H8421" s="270" t="s">
        <v>29145</v>
      </c>
      <c r="I8421" s="271" t="s">
        <v>12503</v>
      </c>
      <c r="J8421" s="272" t="s">
        <v>8491</v>
      </c>
      <c r="K8421" s="272" t="s">
        <v>8491</v>
      </c>
    </row>
    <row r="8422" spans="1:11" ht="12.75" x14ac:dyDescent="0.2">
      <c r="A8422" s="269">
        <v>39701</v>
      </c>
      <c r="B8422" s="270" t="s">
        <v>29146</v>
      </c>
      <c r="C8422" s="271" t="s">
        <v>12490</v>
      </c>
      <c r="D8422" s="272" t="s">
        <v>29147</v>
      </c>
      <c r="F8422" s="266"/>
      <c r="G8422" s="273">
        <v>39701</v>
      </c>
      <c r="H8422" s="270" t="s">
        <v>29146</v>
      </c>
      <c r="I8422" s="271" t="s">
        <v>12490</v>
      </c>
      <c r="J8422" s="272" t="s">
        <v>29147</v>
      </c>
      <c r="K8422" s="272" t="s">
        <v>29147</v>
      </c>
    </row>
    <row r="8423" spans="1:11" ht="12.75" x14ac:dyDescent="0.2">
      <c r="A8423" s="269">
        <v>12815</v>
      </c>
      <c r="B8423" s="270" t="s">
        <v>29148</v>
      </c>
      <c r="C8423" s="271" t="s">
        <v>12490</v>
      </c>
      <c r="D8423" s="272" t="s">
        <v>7127</v>
      </c>
      <c r="F8423" s="266"/>
      <c r="G8423" s="273">
        <v>12815</v>
      </c>
      <c r="H8423" s="270" t="s">
        <v>29148</v>
      </c>
      <c r="I8423" s="271" t="s">
        <v>12490</v>
      </c>
      <c r="J8423" s="272" t="s">
        <v>7127</v>
      </c>
      <c r="K8423" s="272" t="s">
        <v>7127</v>
      </c>
    </row>
    <row r="8424" spans="1:11" ht="12.75" x14ac:dyDescent="0.2">
      <c r="A8424" s="269">
        <v>407</v>
      </c>
      <c r="B8424" s="270" t="s">
        <v>29149</v>
      </c>
      <c r="C8424" s="271" t="s">
        <v>12505</v>
      </c>
      <c r="D8424" s="272" t="s">
        <v>29150</v>
      </c>
      <c r="F8424" s="266"/>
      <c r="G8424" s="273">
        <v>407</v>
      </c>
      <c r="H8424" s="270" t="s">
        <v>29149</v>
      </c>
      <c r="I8424" s="271" t="s">
        <v>12505</v>
      </c>
      <c r="J8424" s="272" t="s">
        <v>29150</v>
      </c>
      <c r="K8424" s="272" t="s">
        <v>29150</v>
      </c>
    </row>
    <row r="8425" spans="1:11" ht="25.5" x14ac:dyDescent="0.2">
      <c r="A8425" s="269">
        <v>39431</v>
      </c>
      <c r="B8425" s="270" t="s">
        <v>29151</v>
      </c>
      <c r="C8425" s="271" t="s">
        <v>12503</v>
      </c>
      <c r="D8425" s="272" t="s">
        <v>5107</v>
      </c>
      <c r="F8425" s="266"/>
      <c r="G8425" s="273">
        <v>39431</v>
      </c>
      <c r="H8425" s="270" t="s">
        <v>29151</v>
      </c>
      <c r="I8425" s="271" t="s">
        <v>12503</v>
      </c>
      <c r="J8425" s="272" t="s">
        <v>5107</v>
      </c>
      <c r="K8425" s="272" t="s">
        <v>5107</v>
      </c>
    </row>
    <row r="8426" spans="1:11" ht="25.5" x14ac:dyDescent="0.2">
      <c r="A8426" s="269">
        <v>39432</v>
      </c>
      <c r="B8426" s="270" t="s">
        <v>29152</v>
      </c>
      <c r="C8426" s="271" t="s">
        <v>12503</v>
      </c>
      <c r="D8426" s="272" t="s">
        <v>13406</v>
      </c>
      <c r="F8426" s="266"/>
      <c r="G8426" s="273">
        <v>39432</v>
      </c>
      <c r="H8426" s="270" t="s">
        <v>29152</v>
      </c>
      <c r="I8426" s="271" t="s">
        <v>12503</v>
      </c>
      <c r="J8426" s="272" t="s">
        <v>13406</v>
      </c>
      <c r="K8426" s="272" t="s">
        <v>13406</v>
      </c>
    </row>
    <row r="8427" spans="1:11" ht="12.75" x14ac:dyDescent="0.2">
      <c r="A8427" s="269">
        <v>20111</v>
      </c>
      <c r="B8427" s="270" t="s">
        <v>29153</v>
      </c>
      <c r="C8427" s="271" t="s">
        <v>12490</v>
      </c>
      <c r="D8427" s="272" t="s">
        <v>4435</v>
      </c>
      <c r="F8427" s="266"/>
      <c r="G8427" s="273">
        <v>20111</v>
      </c>
      <c r="H8427" s="270" t="s">
        <v>29153</v>
      </c>
      <c r="I8427" s="271" t="s">
        <v>12490</v>
      </c>
      <c r="J8427" s="272" t="s">
        <v>4435</v>
      </c>
      <c r="K8427" s="272" t="s">
        <v>4435</v>
      </c>
    </row>
    <row r="8428" spans="1:11" ht="12.75" x14ac:dyDescent="0.2">
      <c r="A8428" s="269">
        <v>21127</v>
      </c>
      <c r="B8428" s="270" t="s">
        <v>29154</v>
      </c>
      <c r="C8428" s="271" t="s">
        <v>12490</v>
      </c>
      <c r="D8428" s="272" t="s">
        <v>10448</v>
      </c>
      <c r="F8428" s="266"/>
      <c r="G8428" s="273">
        <v>21127</v>
      </c>
      <c r="H8428" s="270" t="s">
        <v>29154</v>
      </c>
      <c r="I8428" s="271" t="s">
        <v>12490</v>
      </c>
      <c r="J8428" s="272" t="s">
        <v>10448</v>
      </c>
      <c r="K8428" s="272" t="s">
        <v>10448</v>
      </c>
    </row>
    <row r="8429" spans="1:11" ht="12.75" x14ac:dyDescent="0.2">
      <c r="A8429" s="269">
        <v>404</v>
      </c>
      <c r="B8429" s="270" t="s">
        <v>29155</v>
      </c>
      <c r="C8429" s="271" t="s">
        <v>12503</v>
      </c>
      <c r="D8429" s="272" t="s">
        <v>5606</v>
      </c>
      <c r="F8429" s="266"/>
      <c r="G8429" s="273">
        <v>404</v>
      </c>
      <c r="H8429" s="270" t="s">
        <v>29155</v>
      </c>
      <c r="I8429" s="271" t="s">
        <v>12503</v>
      </c>
      <c r="J8429" s="272" t="s">
        <v>5606</v>
      </c>
      <c r="K8429" s="272" t="s">
        <v>5606</v>
      </c>
    </row>
    <row r="8430" spans="1:11" ht="12.75" x14ac:dyDescent="0.2">
      <c r="A8430" s="269">
        <v>14151</v>
      </c>
      <c r="B8430" s="270" t="s">
        <v>29156</v>
      </c>
      <c r="C8430" s="271" t="s">
        <v>12490</v>
      </c>
      <c r="D8430" s="272" t="s">
        <v>13104</v>
      </c>
      <c r="F8430" s="266"/>
      <c r="G8430" s="273">
        <v>14151</v>
      </c>
      <c r="H8430" s="270" t="s">
        <v>29156</v>
      </c>
      <c r="I8430" s="271" t="s">
        <v>12490</v>
      </c>
      <c r="J8430" s="272" t="s">
        <v>13104</v>
      </c>
      <c r="K8430" s="272" t="s">
        <v>13104</v>
      </c>
    </row>
    <row r="8431" spans="1:11" ht="12.75" x14ac:dyDescent="0.2">
      <c r="A8431" s="269">
        <v>14153</v>
      </c>
      <c r="B8431" s="270" t="s">
        <v>29157</v>
      </c>
      <c r="C8431" s="271" t="s">
        <v>12490</v>
      </c>
      <c r="D8431" s="272" t="s">
        <v>13105</v>
      </c>
      <c r="F8431" s="266"/>
      <c r="G8431" s="273">
        <v>14153</v>
      </c>
      <c r="H8431" s="270" t="s">
        <v>29157</v>
      </c>
      <c r="I8431" s="271" t="s">
        <v>12490</v>
      </c>
      <c r="J8431" s="272" t="s">
        <v>13105</v>
      </c>
      <c r="K8431" s="272" t="s">
        <v>13105</v>
      </c>
    </row>
    <row r="8432" spans="1:11" ht="12.75" x14ac:dyDescent="0.2">
      <c r="A8432" s="269">
        <v>14152</v>
      </c>
      <c r="B8432" s="270" t="s">
        <v>29158</v>
      </c>
      <c r="C8432" s="271" t="s">
        <v>12490</v>
      </c>
      <c r="D8432" s="272" t="s">
        <v>13106</v>
      </c>
      <c r="F8432" s="266"/>
      <c r="G8432" s="273">
        <v>14152</v>
      </c>
      <c r="H8432" s="270" t="s">
        <v>29158</v>
      </c>
      <c r="I8432" s="271" t="s">
        <v>12490</v>
      </c>
      <c r="J8432" s="272" t="s">
        <v>13106</v>
      </c>
      <c r="K8432" s="272" t="s">
        <v>13106</v>
      </c>
    </row>
    <row r="8433" spans="1:11" ht="12.75" x14ac:dyDescent="0.2">
      <c r="A8433" s="269">
        <v>14154</v>
      </c>
      <c r="B8433" s="270" t="s">
        <v>29159</v>
      </c>
      <c r="C8433" s="271" t="s">
        <v>12490</v>
      </c>
      <c r="D8433" s="272" t="s">
        <v>13107</v>
      </c>
      <c r="F8433" s="266"/>
      <c r="G8433" s="273">
        <v>14154</v>
      </c>
      <c r="H8433" s="270" t="s">
        <v>29159</v>
      </c>
      <c r="I8433" s="271" t="s">
        <v>12490</v>
      </c>
      <c r="J8433" s="272" t="s">
        <v>13107</v>
      </c>
      <c r="K8433" s="272" t="s">
        <v>13107</v>
      </c>
    </row>
    <row r="8434" spans="1:11" ht="25.5" x14ac:dyDescent="0.2">
      <c r="A8434" s="269">
        <v>42015</v>
      </c>
      <c r="B8434" s="270" t="s">
        <v>29160</v>
      </c>
      <c r="C8434" s="271" t="s">
        <v>12503</v>
      </c>
      <c r="D8434" s="272" t="s">
        <v>5203</v>
      </c>
      <c r="F8434" s="266"/>
      <c r="G8434" s="273">
        <v>42015</v>
      </c>
      <c r="H8434" s="270" t="s">
        <v>29160</v>
      </c>
      <c r="I8434" s="271" t="s">
        <v>12503</v>
      </c>
      <c r="J8434" s="272" t="s">
        <v>5203</v>
      </c>
      <c r="K8434" s="272" t="s">
        <v>5203</v>
      </c>
    </row>
    <row r="8435" spans="1:11" ht="12.75" x14ac:dyDescent="0.2">
      <c r="A8435" s="269">
        <v>3146</v>
      </c>
      <c r="B8435" s="270" t="s">
        <v>29161</v>
      </c>
      <c r="C8435" s="271" t="s">
        <v>12490</v>
      </c>
      <c r="D8435" s="272" t="s">
        <v>5177</v>
      </c>
      <c r="F8435" s="266"/>
      <c r="G8435" s="273">
        <v>3146</v>
      </c>
      <c r="H8435" s="270" t="s">
        <v>29161</v>
      </c>
      <c r="I8435" s="271" t="s">
        <v>12490</v>
      </c>
      <c r="J8435" s="272" t="s">
        <v>5177</v>
      </c>
      <c r="K8435" s="272" t="s">
        <v>5177</v>
      </c>
    </row>
    <row r="8436" spans="1:11" ht="12.75" x14ac:dyDescent="0.2">
      <c r="A8436" s="269">
        <v>3143</v>
      </c>
      <c r="B8436" s="270" t="s">
        <v>29162</v>
      </c>
      <c r="C8436" s="271" t="s">
        <v>12490</v>
      </c>
      <c r="D8436" s="272" t="s">
        <v>12820</v>
      </c>
      <c r="F8436" s="266"/>
      <c r="G8436" s="273">
        <v>3143</v>
      </c>
      <c r="H8436" s="270" t="s">
        <v>29162</v>
      </c>
      <c r="I8436" s="271" t="s">
        <v>12490</v>
      </c>
      <c r="J8436" s="272" t="s">
        <v>12820</v>
      </c>
      <c r="K8436" s="272" t="s">
        <v>12820</v>
      </c>
    </row>
    <row r="8437" spans="1:11" ht="12.75" x14ac:dyDescent="0.2">
      <c r="A8437" s="269">
        <v>3148</v>
      </c>
      <c r="B8437" s="270" t="s">
        <v>29163</v>
      </c>
      <c r="C8437" s="271" t="s">
        <v>12490</v>
      </c>
      <c r="D8437" s="272" t="s">
        <v>8843</v>
      </c>
      <c r="F8437" s="266"/>
      <c r="G8437" s="273">
        <v>3148</v>
      </c>
      <c r="H8437" s="270" t="s">
        <v>29163</v>
      </c>
      <c r="I8437" s="271" t="s">
        <v>12490</v>
      </c>
      <c r="J8437" s="272" t="s">
        <v>8843</v>
      </c>
      <c r="K8437" s="272" t="s">
        <v>8843</v>
      </c>
    </row>
    <row r="8438" spans="1:11" ht="12.75" x14ac:dyDescent="0.2">
      <c r="A8438" s="269">
        <v>4310</v>
      </c>
      <c r="B8438" s="270" t="s">
        <v>29164</v>
      </c>
      <c r="C8438" s="271" t="s">
        <v>12490</v>
      </c>
      <c r="D8438" s="272" t="s">
        <v>11946</v>
      </c>
      <c r="F8438" s="266"/>
      <c r="G8438" s="273">
        <v>4310</v>
      </c>
      <c r="H8438" s="270" t="s">
        <v>29164</v>
      </c>
      <c r="I8438" s="271" t="s">
        <v>12490</v>
      </c>
      <c r="J8438" s="272" t="s">
        <v>11946</v>
      </c>
      <c r="K8438" s="272" t="s">
        <v>11946</v>
      </c>
    </row>
    <row r="8439" spans="1:11" ht="12.75" x14ac:dyDescent="0.2">
      <c r="A8439" s="269">
        <v>4311</v>
      </c>
      <c r="B8439" s="270" t="s">
        <v>29165</v>
      </c>
      <c r="C8439" s="271" t="s">
        <v>12490</v>
      </c>
      <c r="D8439" s="272" t="s">
        <v>10539</v>
      </c>
      <c r="F8439" s="266"/>
      <c r="G8439" s="273">
        <v>4311</v>
      </c>
      <c r="H8439" s="270" t="s">
        <v>29165</v>
      </c>
      <c r="I8439" s="271" t="s">
        <v>12490</v>
      </c>
      <c r="J8439" s="272" t="s">
        <v>10539</v>
      </c>
      <c r="K8439" s="272" t="s">
        <v>10539</v>
      </c>
    </row>
    <row r="8440" spans="1:11" ht="12.75" x14ac:dyDescent="0.2">
      <c r="A8440" s="269">
        <v>4312</v>
      </c>
      <c r="B8440" s="270" t="s">
        <v>29166</v>
      </c>
      <c r="C8440" s="271" t="s">
        <v>12490</v>
      </c>
      <c r="D8440" s="272" t="s">
        <v>4391</v>
      </c>
      <c r="F8440" s="266"/>
      <c r="G8440" s="273">
        <v>4312</v>
      </c>
      <c r="H8440" s="270" t="s">
        <v>29166</v>
      </c>
      <c r="I8440" s="271" t="s">
        <v>12490</v>
      </c>
      <c r="J8440" s="272" t="s">
        <v>4391</v>
      </c>
      <c r="K8440" s="272" t="s">
        <v>4391</v>
      </c>
    </row>
    <row r="8441" spans="1:11" ht="12.75" x14ac:dyDescent="0.2">
      <c r="A8441" s="269">
        <v>11162</v>
      </c>
      <c r="B8441" s="270" t="s">
        <v>29167</v>
      </c>
      <c r="C8441" s="271" t="s">
        <v>12490</v>
      </c>
      <c r="D8441" s="272" t="s">
        <v>11840</v>
      </c>
      <c r="F8441" s="266"/>
      <c r="G8441" s="273">
        <v>11162</v>
      </c>
      <c r="H8441" s="270" t="s">
        <v>29167</v>
      </c>
      <c r="I8441" s="271" t="s">
        <v>12490</v>
      </c>
      <c r="J8441" s="272" t="s">
        <v>11840</v>
      </c>
      <c r="K8441" s="272" t="s">
        <v>11840</v>
      </c>
    </row>
    <row r="8442" spans="1:11" ht="12.75" x14ac:dyDescent="0.2">
      <c r="A8442" s="269">
        <v>13261</v>
      </c>
      <c r="B8442" s="270" t="s">
        <v>29168</v>
      </c>
      <c r="C8442" s="271" t="s">
        <v>12490</v>
      </c>
      <c r="D8442" s="272" t="s">
        <v>7358</v>
      </c>
      <c r="F8442" s="266"/>
      <c r="G8442" s="273">
        <v>13261</v>
      </c>
      <c r="H8442" s="270" t="s">
        <v>29168</v>
      </c>
      <c r="I8442" s="271" t="s">
        <v>12490</v>
      </c>
      <c r="J8442" s="272" t="s">
        <v>7358</v>
      </c>
      <c r="K8442" s="272" t="s">
        <v>7358</v>
      </c>
    </row>
    <row r="8443" spans="1:11" ht="12.75" x14ac:dyDescent="0.2">
      <c r="A8443" s="269">
        <v>3255</v>
      </c>
      <c r="B8443" s="270" t="s">
        <v>29169</v>
      </c>
      <c r="C8443" s="271" t="s">
        <v>12490</v>
      </c>
      <c r="D8443" s="272" t="s">
        <v>7156</v>
      </c>
      <c r="F8443" s="266"/>
      <c r="G8443" s="273">
        <v>3255</v>
      </c>
      <c r="H8443" s="270" t="s">
        <v>29169</v>
      </c>
      <c r="I8443" s="271" t="s">
        <v>12490</v>
      </c>
      <c r="J8443" s="272" t="s">
        <v>7156</v>
      </c>
      <c r="K8443" s="272" t="s">
        <v>7156</v>
      </c>
    </row>
    <row r="8444" spans="1:11" ht="12.75" x14ac:dyDescent="0.2">
      <c r="A8444" s="269">
        <v>3254</v>
      </c>
      <c r="B8444" s="270" t="s">
        <v>29170</v>
      </c>
      <c r="C8444" s="271" t="s">
        <v>12490</v>
      </c>
      <c r="D8444" s="272" t="s">
        <v>13108</v>
      </c>
      <c r="F8444" s="266"/>
      <c r="G8444" s="273">
        <v>3254</v>
      </c>
      <c r="H8444" s="270" t="s">
        <v>29170</v>
      </c>
      <c r="I8444" s="271" t="s">
        <v>12490</v>
      </c>
      <c r="J8444" s="272" t="s">
        <v>13108</v>
      </c>
      <c r="K8444" s="272" t="s">
        <v>13108</v>
      </c>
    </row>
    <row r="8445" spans="1:11" ht="12.75" x14ac:dyDescent="0.2">
      <c r="A8445" s="269">
        <v>3259</v>
      </c>
      <c r="B8445" s="270" t="s">
        <v>29171</v>
      </c>
      <c r="C8445" s="271" t="s">
        <v>12490</v>
      </c>
      <c r="D8445" s="272" t="s">
        <v>12900</v>
      </c>
      <c r="F8445" s="266"/>
      <c r="G8445" s="273">
        <v>3259</v>
      </c>
      <c r="H8445" s="270" t="s">
        <v>29171</v>
      </c>
      <c r="I8445" s="271" t="s">
        <v>12490</v>
      </c>
      <c r="J8445" s="272" t="s">
        <v>12900</v>
      </c>
      <c r="K8445" s="272" t="s">
        <v>12900</v>
      </c>
    </row>
    <row r="8446" spans="1:11" ht="12.75" x14ac:dyDescent="0.2">
      <c r="A8446" s="269">
        <v>3258</v>
      </c>
      <c r="B8446" s="270" t="s">
        <v>29172</v>
      </c>
      <c r="C8446" s="271" t="s">
        <v>12490</v>
      </c>
      <c r="D8446" s="272" t="s">
        <v>5967</v>
      </c>
      <c r="F8446" s="266"/>
      <c r="G8446" s="273">
        <v>3258</v>
      </c>
      <c r="H8446" s="270" t="s">
        <v>29172</v>
      </c>
      <c r="I8446" s="271" t="s">
        <v>12490</v>
      </c>
      <c r="J8446" s="272" t="s">
        <v>5967</v>
      </c>
      <c r="K8446" s="272" t="s">
        <v>5967</v>
      </c>
    </row>
    <row r="8447" spans="1:11" ht="12.75" x14ac:dyDescent="0.2">
      <c r="A8447" s="269">
        <v>3251</v>
      </c>
      <c r="B8447" s="270" t="s">
        <v>29173</v>
      </c>
      <c r="C8447" s="271" t="s">
        <v>12490</v>
      </c>
      <c r="D8447" s="272" t="s">
        <v>5685</v>
      </c>
      <c r="F8447" s="266"/>
      <c r="G8447" s="273">
        <v>3251</v>
      </c>
      <c r="H8447" s="270" t="s">
        <v>29173</v>
      </c>
      <c r="I8447" s="271" t="s">
        <v>12490</v>
      </c>
      <c r="J8447" s="272" t="s">
        <v>5685</v>
      </c>
      <c r="K8447" s="272" t="s">
        <v>5685</v>
      </c>
    </row>
    <row r="8448" spans="1:11" ht="12.75" x14ac:dyDescent="0.2">
      <c r="A8448" s="269">
        <v>3256</v>
      </c>
      <c r="B8448" s="270" t="s">
        <v>29174</v>
      </c>
      <c r="C8448" s="271" t="s">
        <v>12490</v>
      </c>
      <c r="D8448" s="272" t="s">
        <v>7127</v>
      </c>
      <c r="F8448" s="266"/>
      <c r="G8448" s="273">
        <v>3256</v>
      </c>
      <c r="H8448" s="270" t="s">
        <v>29174</v>
      </c>
      <c r="I8448" s="271" t="s">
        <v>12490</v>
      </c>
      <c r="J8448" s="272" t="s">
        <v>7127</v>
      </c>
      <c r="K8448" s="272" t="s">
        <v>7127</v>
      </c>
    </row>
    <row r="8449" spans="1:11" ht="12.75" x14ac:dyDescent="0.2">
      <c r="A8449" s="269">
        <v>3261</v>
      </c>
      <c r="B8449" s="270" t="s">
        <v>29175</v>
      </c>
      <c r="C8449" s="271" t="s">
        <v>12490</v>
      </c>
      <c r="D8449" s="272" t="s">
        <v>13109</v>
      </c>
      <c r="F8449" s="266"/>
      <c r="G8449" s="273">
        <v>3261</v>
      </c>
      <c r="H8449" s="270" t="s">
        <v>29175</v>
      </c>
      <c r="I8449" s="271" t="s">
        <v>12490</v>
      </c>
      <c r="J8449" s="272" t="s">
        <v>13109</v>
      </c>
      <c r="K8449" s="272" t="s">
        <v>13109</v>
      </c>
    </row>
    <row r="8450" spans="1:11" ht="12.75" x14ac:dyDescent="0.2">
      <c r="A8450" s="269">
        <v>3260</v>
      </c>
      <c r="B8450" s="270" t="s">
        <v>29176</v>
      </c>
      <c r="C8450" s="271" t="s">
        <v>12490</v>
      </c>
      <c r="D8450" s="272" t="s">
        <v>8825</v>
      </c>
      <c r="F8450" s="266"/>
      <c r="G8450" s="273">
        <v>3260</v>
      </c>
      <c r="H8450" s="270" t="s">
        <v>29176</v>
      </c>
      <c r="I8450" s="271" t="s">
        <v>12490</v>
      </c>
      <c r="J8450" s="272" t="s">
        <v>8825</v>
      </c>
      <c r="K8450" s="272" t="s">
        <v>8825</v>
      </c>
    </row>
    <row r="8451" spans="1:11" ht="12.75" x14ac:dyDescent="0.2">
      <c r="A8451" s="269">
        <v>3272</v>
      </c>
      <c r="B8451" s="270" t="s">
        <v>29177</v>
      </c>
      <c r="C8451" s="271" t="s">
        <v>12490</v>
      </c>
      <c r="D8451" s="272" t="s">
        <v>5838</v>
      </c>
      <c r="F8451" s="266"/>
      <c r="G8451" s="273">
        <v>3272</v>
      </c>
      <c r="H8451" s="270" t="s">
        <v>29177</v>
      </c>
      <c r="I8451" s="271" t="s">
        <v>12490</v>
      </c>
      <c r="J8451" s="272" t="s">
        <v>5838</v>
      </c>
      <c r="K8451" s="272" t="s">
        <v>5838</v>
      </c>
    </row>
    <row r="8452" spans="1:11" ht="12.75" x14ac:dyDescent="0.2">
      <c r="A8452" s="269">
        <v>3265</v>
      </c>
      <c r="B8452" s="270" t="s">
        <v>29178</v>
      </c>
      <c r="C8452" s="271" t="s">
        <v>12490</v>
      </c>
      <c r="D8452" s="272" t="s">
        <v>14938</v>
      </c>
      <c r="F8452" s="266"/>
      <c r="G8452" s="273">
        <v>3265</v>
      </c>
      <c r="H8452" s="270" t="s">
        <v>29178</v>
      </c>
      <c r="I8452" s="271" t="s">
        <v>12490</v>
      </c>
      <c r="J8452" s="272" t="s">
        <v>14938</v>
      </c>
      <c r="K8452" s="272" t="s">
        <v>14938</v>
      </c>
    </row>
    <row r="8453" spans="1:11" ht="12.75" x14ac:dyDescent="0.2">
      <c r="A8453" s="269">
        <v>3262</v>
      </c>
      <c r="B8453" s="270" t="s">
        <v>29179</v>
      </c>
      <c r="C8453" s="271" t="s">
        <v>12490</v>
      </c>
      <c r="D8453" s="272" t="s">
        <v>7461</v>
      </c>
      <c r="F8453" s="266"/>
      <c r="G8453" s="273">
        <v>3262</v>
      </c>
      <c r="H8453" s="270" t="s">
        <v>29179</v>
      </c>
      <c r="I8453" s="271" t="s">
        <v>12490</v>
      </c>
      <c r="J8453" s="272" t="s">
        <v>7461</v>
      </c>
      <c r="K8453" s="272" t="s">
        <v>7461</v>
      </c>
    </row>
    <row r="8454" spans="1:11" ht="12.75" x14ac:dyDescent="0.2">
      <c r="A8454" s="269">
        <v>3264</v>
      </c>
      <c r="B8454" s="270" t="s">
        <v>29180</v>
      </c>
      <c r="C8454" s="271" t="s">
        <v>12490</v>
      </c>
      <c r="D8454" s="272" t="s">
        <v>14081</v>
      </c>
      <c r="F8454" s="266"/>
      <c r="G8454" s="273">
        <v>3264</v>
      </c>
      <c r="H8454" s="270" t="s">
        <v>29180</v>
      </c>
      <c r="I8454" s="271" t="s">
        <v>12490</v>
      </c>
      <c r="J8454" s="272" t="s">
        <v>14081</v>
      </c>
      <c r="K8454" s="272" t="s">
        <v>14081</v>
      </c>
    </row>
    <row r="8455" spans="1:11" ht="12.75" x14ac:dyDescent="0.2">
      <c r="A8455" s="269">
        <v>3267</v>
      </c>
      <c r="B8455" s="270" t="s">
        <v>29181</v>
      </c>
      <c r="C8455" s="271" t="s">
        <v>12490</v>
      </c>
      <c r="D8455" s="272" t="s">
        <v>14939</v>
      </c>
      <c r="F8455" s="266"/>
      <c r="G8455" s="273">
        <v>3267</v>
      </c>
      <c r="H8455" s="270" t="s">
        <v>29181</v>
      </c>
      <c r="I8455" s="271" t="s">
        <v>12490</v>
      </c>
      <c r="J8455" s="272" t="s">
        <v>14939</v>
      </c>
      <c r="K8455" s="272" t="s">
        <v>14939</v>
      </c>
    </row>
    <row r="8456" spans="1:11" ht="12.75" x14ac:dyDescent="0.2">
      <c r="A8456" s="269">
        <v>3266</v>
      </c>
      <c r="B8456" s="270" t="s">
        <v>29182</v>
      </c>
      <c r="C8456" s="271" t="s">
        <v>12490</v>
      </c>
      <c r="D8456" s="272" t="s">
        <v>14940</v>
      </c>
      <c r="F8456" s="266"/>
      <c r="G8456" s="273">
        <v>3266</v>
      </c>
      <c r="H8456" s="270" t="s">
        <v>29182</v>
      </c>
      <c r="I8456" s="271" t="s">
        <v>12490</v>
      </c>
      <c r="J8456" s="272" t="s">
        <v>14940</v>
      </c>
      <c r="K8456" s="272" t="s">
        <v>14940</v>
      </c>
    </row>
    <row r="8457" spans="1:11" ht="12.75" x14ac:dyDescent="0.2">
      <c r="A8457" s="269">
        <v>3263</v>
      </c>
      <c r="B8457" s="270" t="s">
        <v>29183</v>
      </c>
      <c r="C8457" s="271" t="s">
        <v>12490</v>
      </c>
      <c r="D8457" s="272" t="s">
        <v>4765</v>
      </c>
      <c r="F8457" s="266"/>
      <c r="G8457" s="273">
        <v>3263</v>
      </c>
      <c r="H8457" s="270" t="s">
        <v>29183</v>
      </c>
      <c r="I8457" s="271" t="s">
        <v>12490</v>
      </c>
      <c r="J8457" s="272" t="s">
        <v>4765</v>
      </c>
      <c r="K8457" s="272" t="s">
        <v>4765</v>
      </c>
    </row>
    <row r="8458" spans="1:11" ht="12.75" x14ac:dyDescent="0.2">
      <c r="A8458" s="269">
        <v>3268</v>
      </c>
      <c r="B8458" s="270" t="s">
        <v>29184</v>
      </c>
      <c r="C8458" s="271" t="s">
        <v>12490</v>
      </c>
      <c r="D8458" s="272" t="s">
        <v>14761</v>
      </c>
      <c r="F8458" s="266"/>
      <c r="G8458" s="273">
        <v>3268</v>
      </c>
      <c r="H8458" s="270" t="s">
        <v>29184</v>
      </c>
      <c r="I8458" s="271" t="s">
        <v>12490</v>
      </c>
      <c r="J8458" s="272" t="s">
        <v>14761</v>
      </c>
      <c r="K8458" s="272" t="s">
        <v>14761</v>
      </c>
    </row>
    <row r="8459" spans="1:11" ht="12.75" x14ac:dyDescent="0.2">
      <c r="A8459" s="269">
        <v>3271</v>
      </c>
      <c r="B8459" s="270" t="s">
        <v>29185</v>
      </c>
      <c r="C8459" s="271" t="s">
        <v>12490</v>
      </c>
      <c r="D8459" s="272" t="s">
        <v>14941</v>
      </c>
      <c r="F8459" s="266"/>
      <c r="G8459" s="273">
        <v>3271</v>
      </c>
      <c r="H8459" s="270" t="s">
        <v>29185</v>
      </c>
      <c r="I8459" s="271" t="s">
        <v>12490</v>
      </c>
      <c r="J8459" s="272" t="s">
        <v>14941</v>
      </c>
      <c r="K8459" s="272" t="s">
        <v>14941</v>
      </c>
    </row>
    <row r="8460" spans="1:11" ht="12.75" x14ac:dyDescent="0.2">
      <c r="A8460" s="269">
        <v>3270</v>
      </c>
      <c r="B8460" s="270" t="s">
        <v>29186</v>
      </c>
      <c r="C8460" s="271" t="s">
        <v>12490</v>
      </c>
      <c r="D8460" s="272" t="s">
        <v>14942</v>
      </c>
      <c r="F8460" s="266"/>
      <c r="G8460" s="273">
        <v>3270</v>
      </c>
      <c r="H8460" s="270" t="s">
        <v>29186</v>
      </c>
      <c r="I8460" s="271" t="s">
        <v>12490</v>
      </c>
      <c r="J8460" s="272" t="s">
        <v>14942</v>
      </c>
      <c r="K8460" s="272" t="s">
        <v>14942</v>
      </c>
    </row>
    <row r="8461" spans="1:11" ht="25.5" x14ac:dyDescent="0.2">
      <c r="A8461" s="269">
        <v>3275</v>
      </c>
      <c r="B8461" s="270" t="s">
        <v>29187</v>
      </c>
      <c r="C8461" s="271" t="s">
        <v>12492</v>
      </c>
      <c r="D8461" s="272" t="s">
        <v>29188</v>
      </c>
      <c r="F8461" s="266"/>
      <c r="G8461" s="273">
        <v>3275</v>
      </c>
      <c r="H8461" s="270" t="s">
        <v>29187</v>
      </c>
      <c r="I8461" s="271" t="s">
        <v>12492</v>
      </c>
      <c r="J8461" s="272" t="s">
        <v>29188</v>
      </c>
      <c r="K8461" s="272" t="s">
        <v>29188</v>
      </c>
    </row>
    <row r="8462" spans="1:11" ht="25.5" x14ac:dyDescent="0.2">
      <c r="A8462" s="269">
        <v>39512</v>
      </c>
      <c r="B8462" s="270" t="s">
        <v>29189</v>
      </c>
      <c r="C8462" s="271" t="s">
        <v>12492</v>
      </c>
      <c r="D8462" s="272" t="s">
        <v>14943</v>
      </c>
      <c r="F8462" s="266"/>
      <c r="G8462" s="273">
        <v>39512</v>
      </c>
      <c r="H8462" s="270" t="s">
        <v>29189</v>
      </c>
      <c r="I8462" s="271" t="s">
        <v>12492</v>
      </c>
      <c r="J8462" s="272" t="s">
        <v>14943</v>
      </c>
      <c r="K8462" s="272" t="s">
        <v>14943</v>
      </c>
    </row>
    <row r="8463" spans="1:11" ht="25.5" x14ac:dyDescent="0.2">
      <c r="A8463" s="269">
        <v>39511</v>
      </c>
      <c r="B8463" s="270" t="s">
        <v>29190</v>
      </c>
      <c r="C8463" s="271" t="s">
        <v>12492</v>
      </c>
      <c r="D8463" s="272" t="s">
        <v>13264</v>
      </c>
      <c r="F8463" s="266"/>
      <c r="G8463" s="273">
        <v>39511</v>
      </c>
      <c r="H8463" s="270" t="s">
        <v>29190</v>
      </c>
      <c r="I8463" s="271" t="s">
        <v>12492</v>
      </c>
      <c r="J8463" s="272" t="s">
        <v>13264</v>
      </c>
      <c r="K8463" s="272" t="s">
        <v>13264</v>
      </c>
    </row>
    <row r="8464" spans="1:11" ht="25.5" x14ac:dyDescent="0.2">
      <c r="A8464" s="269">
        <v>39513</v>
      </c>
      <c r="B8464" s="270" t="s">
        <v>29191</v>
      </c>
      <c r="C8464" s="271" t="s">
        <v>12492</v>
      </c>
      <c r="D8464" s="272" t="s">
        <v>14944</v>
      </c>
      <c r="F8464" s="266"/>
      <c r="G8464" s="273">
        <v>39513</v>
      </c>
      <c r="H8464" s="270" t="s">
        <v>29191</v>
      </c>
      <c r="I8464" s="271" t="s">
        <v>12492</v>
      </c>
      <c r="J8464" s="272" t="s">
        <v>14944</v>
      </c>
      <c r="K8464" s="272" t="s">
        <v>14944</v>
      </c>
    </row>
    <row r="8465" spans="1:11" ht="25.5" x14ac:dyDescent="0.2">
      <c r="A8465" s="269">
        <v>3286</v>
      </c>
      <c r="B8465" s="270" t="s">
        <v>29192</v>
      </c>
      <c r="C8465" s="271" t="s">
        <v>12492</v>
      </c>
      <c r="D8465" s="272" t="s">
        <v>10710</v>
      </c>
      <c r="F8465" s="266"/>
      <c r="G8465" s="273">
        <v>3286</v>
      </c>
      <c r="H8465" s="270" t="s">
        <v>29192</v>
      </c>
      <c r="I8465" s="271" t="s">
        <v>12492</v>
      </c>
      <c r="J8465" s="272" t="s">
        <v>10710</v>
      </c>
      <c r="K8465" s="272" t="s">
        <v>10710</v>
      </c>
    </row>
    <row r="8466" spans="1:11" ht="25.5" x14ac:dyDescent="0.2">
      <c r="A8466" s="269">
        <v>3287</v>
      </c>
      <c r="B8466" s="270" t="s">
        <v>29193</v>
      </c>
      <c r="C8466" s="271" t="s">
        <v>12492</v>
      </c>
      <c r="D8466" s="272" t="s">
        <v>13698</v>
      </c>
      <c r="F8466" s="266"/>
      <c r="G8466" s="273">
        <v>3287</v>
      </c>
      <c r="H8466" s="270" t="s">
        <v>29193</v>
      </c>
      <c r="I8466" s="271" t="s">
        <v>12492</v>
      </c>
      <c r="J8466" s="272" t="s">
        <v>13698</v>
      </c>
      <c r="K8466" s="272" t="s">
        <v>13698</v>
      </c>
    </row>
    <row r="8467" spans="1:11" ht="25.5" x14ac:dyDescent="0.2">
      <c r="A8467" s="269">
        <v>3283</v>
      </c>
      <c r="B8467" s="270" t="s">
        <v>29194</v>
      </c>
      <c r="C8467" s="271" t="s">
        <v>12492</v>
      </c>
      <c r="D8467" s="272" t="s">
        <v>8800</v>
      </c>
      <c r="F8467" s="266"/>
      <c r="G8467" s="273">
        <v>3283</v>
      </c>
      <c r="H8467" s="270" t="s">
        <v>29194</v>
      </c>
      <c r="I8467" s="271" t="s">
        <v>12492</v>
      </c>
      <c r="J8467" s="272" t="s">
        <v>8800</v>
      </c>
      <c r="K8467" s="272" t="s">
        <v>8800</v>
      </c>
    </row>
    <row r="8468" spans="1:11" ht="25.5" x14ac:dyDescent="0.2">
      <c r="A8468" s="269">
        <v>11587</v>
      </c>
      <c r="B8468" s="270" t="s">
        <v>29195</v>
      </c>
      <c r="C8468" s="271" t="s">
        <v>12492</v>
      </c>
      <c r="D8468" s="272" t="s">
        <v>22953</v>
      </c>
      <c r="F8468" s="266"/>
      <c r="G8468" s="273">
        <v>11587</v>
      </c>
      <c r="H8468" s="270" t="s">
        <v>29195</v>
      </c>
      <c r="I8468" s="271" t="s">
        <v>12492</v>
      </c>
      <c r="J8468" s="272" t="s">
        <v>22953</v>
      </c>
      <c r="K8468" s="272" t="s">
        <v>22953</v>
      </c>
    </row>
    <row r="8469" spans="1:11" ht="25.5" x14ac:dyDescent="0.2">
      <c r="A8469" s="269">
        <v>36225</v>
      </c>
      <c r="B8469" s="270" t="s">
        <v>29196</v>
      </c>
      <c r="C8469" s="271" t="s">
        <v>12492</v>
      </c>
      <c r="D8469" s="272" t="s">
        <v>29197</v>
      </c>
      <c r="F8469" s="266"/>
      <c r="G8469" s="273">
        <v>36225</v>
      </c>
      <c r="H8469" s="270" t="s">
        <v>29196</v>
      </c>
      <c r="I8469" s="271" t="s">
        <v>12492</v>
      </c>
      <c r="J8469" s="272" t="s">
        <v>29197</v>
      </c>
      <c r="K8469" s="272" t="s">
        <v>29197</v>
      </c>
    </row>
    <row r="8470" spans="1:11" ht="25.5" x14ac:dyDescent="0.2">
      <c r="A8470" s="269">
        <v>36230</v>
      </c>
      <c r="B8470" s="270" t="s">
        <v>29198</v>
      </c>
      <c r="C8470" s="271" t="s">
        <v>12492</v>
      </c>
      <c r="D8470" s="272" t="s">
        <v>13111</v>
      </c>
      <c r="F8470" s="266"/>
      <c r="G8470" s="273">
        <v>36230</v>
      </c>
      <c r="H8470" s="270" t="s">
        <v>29198</v>
      </c>
      <c r="I8470" s="271" t="s">
        <v>12492</v>
      </c>
      <c r="J8470" s="272" t="s">
        <v>13111</v>
      </c>
      <c r="K8470" s="272" t="s">
        <v>13111</v>
      </c>
    </row>
    <row r="8471" spans="1:11" ht="25.5" x14ac:dyDescent="0.2">
      <c r="A8471" s="269">
        <v>36238</v>
      </c>
      <c r="B8471" s="270" t="s">
        <v>29199</v>
      </c>
      <c r="C8471" s="271" t="s">
        <v>12492</v>
      </c>
      <c r="D8471" s="272" t="s">
        <v>13112</v>
      </c>
      <c r="F8471" s="266"/>
      <c r="G8471" s="273">
        <v>36238</v>
      </c>
      <c r="H8471" s="270" t="s">
        <v>29199</v>
      </c>
      <c r="I8471" s="271" t="s">
        <v>12492</v>
      </c>
      <c r="J8471" s="272" t="s">
        <v>13112</v>
      </c>
      <c r="K8471" s="272" t="s">
        <v>13112</v>
      </c>
    </row>
    <row r="8472" spans="1:11" ht="12.75" x14ac:dyDescent="0.2">
      <c r="A8472" s="269">
        <v>11887</v>
      </c>
      <c r="B8472" s="270" t="s">
        <v>29200</v>
      </c>
      <c r="C8472" s="271" t="s">
        <v>12490</v>
      </c>
      <c r="D8472" s="272" t="s">
        <v>13113</v>
      </c>
      <c r="F8472" s="266"/>
      <c r="G8472" s="273">
        <v>11887</v>
      </c>
      <c r="H8472" s="270" t="s">
        <v>29200</v>
      </c>
      <c r="I8472" s="271" t="s">
        <v>12490</v>
      </c>
      <c r="J8472" s="272" t="s">
        <v>13113</v>
      </c>
      <c r="K8472" s="272" t="s">
        <v>13113</v>
      </c>
    </row>
    <row r="8473" spans="1:11" ht="12.75" x14ac:dyDescent="0.2">
      <c r="A8473" s="269">
        <v>11883</v>
      </c>
      <c r="B8473" s="270" t="s">
        <v>29201</v>
      </c>
      <c r="C8473" s="271" t="s">
        <v>12490</v>
      </c>
      <c r="D8473" s="272" t="s">
        <v>13114</v>
      </c>
      <c r="F8473" s="266"/>
      <c r="G8473" s="273">
        <v>11883</v>
      </c>
      <c r="H8473" s="270" t="s">
        <v>29201</v>
      </c>
      <c r="I8473" s="271" t="s">
        <v>12490</v>
      </c>
      <c r="J8473" s="272" t="s">
        <v>13114</v>
      </c>
      <c r="K8473" s="272" t="s">
        <v>13114</v>
      </c>
    </row>
    <row r="8474" spans="1:11" ht="12.75" x14ac:dyDescent="0.2">
      <c r="A8474" s="269">
        <v>11884</v>
      </c>
      <c r="B8474" s="270" t="s">
        <v>29202</v>
      </c>
      <c r="C8474" s="271" t="s">
        <v>12490</v>
      </c>
      <c r="D8474" s="272" t="s">
        <v>13115</v>
      </c>
      <c r="F8474" s="266"/>
      <c r="G8474" s="273">
        <v>11884</v>
      </c>
      <c r="H8474" s="270" t="s">
        <v>29202</v>
      </c>
      <c r="I8474" s="271" t="s">
        <v>12490</v>
      </c>
      <c r="J8474" s="272" t="s">
        <v>13115</v>
      </c>
      <c r="K8474" s="272" t="s">
        <v>13115</v>
      </c>
    </row>
    <row r="8475" spans="1:11" ht="12.75" x14ac:dyDescent="0.2">
      <c r="A8475" s="269">
        <v>11885</v>
      </c>
      <c r="B8475" s="270" t="s">
        <v>29203</v>
      </c>
      <c r="C8475" s="271" t="s">
        <v>12490</v>
      </c>
      <c r="D8475" s="272" t="s">
        <v>13116</v>
      </c>
      <c r="F8475" s="266"/>
      <c r="G8475" s="273">
        <v>11885</v>
      </c>
      <c r="H8475" s="270" t="s">
        <v>29203</v>
      </c>
      <c r="I8475" s="271" t="s">
        <v>12490</v>
      </c>
      <c r="J8475" s="272" t="s">
        <v>13116</v>
      </c>
      <c r="K8475" s="272" t="s">
        <v>13116</v>
      </c>
    </row>
    <row r="8476" spans="1:11" ht="12.75" x14ac:dyDescent="0.2">
      <c r="A8476" s="269">
        <v>11886</v>
      </c>
      <c r="B8476" s="270" t="s">
        <v>29204</v>
      </c>
      <c r="C8476" s="271" t="s">
        <v>12490</v>
      </c>
      <c r="D8476" s="272" t="s">
        <v>13117</v>
      </c>
      <c r="F8476" s="266"/>
      <c r="G8476" s="273">
        <v>11886</v>
      </c>
      <c r="H8476" s="270" t="s">
        <v>29204</v>
      </c>
      <c r="I8476" s="271" t="s">
        <v>12490</v>
      </c>
      <c r="J8476" s="272" t="s">
        <v>13117</v>
      </c>
      <c r="K8476" s="272" t="s">
        <v>13117</v>
      </c>
    </row>
    <row r="8477" spans="1:11" ht="12.75" x14ac:dyDescent="0.2">
      <c r="A8477" s="269">
        <v>11888</v>
      </c>
      <c r="B8477" s="270" t="s">
        <v>29205</v>
      </c>
      <c r="C8477" s="271" t="s">
        <v>12490</v>
      </c>
      <c r="D8477" s="272" t="s">
        <v>13118</v>
      </c>
      <c r="F8477" s="266"/>
      <c r="G8477" s="273">
        <v>11888</v>
      </c>
      <c r="H8477" s="270" t="s">
        <v>29205</v>
      </c>
      <c r="I8477" s="271" t="s">
        <v>12490</v>
      </c>
      <c r="J8477" s="272" t="s">
        <v>13118</v>
      </c>
      <c r="K8477" s="272" t="s">
        <v>13118</v>
      </c>
    </row>
    <row r="8478" spans="1:11" ht="12.75" x14ac:dyDescent="0.2">
      <c r="A8478" s="269">
        <v>3277</v>
      </c>
      <c r="B8478" s="270" t="s">
        <v>29206</v>
      </c>
      <c r="C8478" s="271" t="s">
        <v>12490</v>
      </c>
      <c r="D8478" s="272" t="s">
        <v>13119</v>
      </c>
      <c r="F8478" s="266"/>
      <c r="G8478" s="273">
        <v>3277</v>
      </c>
      <c r="H8478" s="270" t="s">
        <v>29206</v>
      </c>
      <c r="I8478" s="271" t="s">
        <v>12490</v>
      </c>
      <c r="J8478" s="272" t="s">
        <v>13119</v>
      </c>
      <c r="K8478" s="272" t="s">
        <v>13119</v>
      </c>
    </row>
    <row r="8479" spans="1:11" ht="12.75" x14ac:dyDescent="0.2">
      <c r="A8479" s="269">
        <v>3281</v>
      </c>
      <c r="B8479" s="270" t="s">
        <v>29207</v>
      </c>
      <c r="C8479" s="271" t="s">
        <v>12490</v>
      </c>
      <c r="D8479" s="272" t="s">
        <v>13120</v>
      </c>
      <c r="F8479" s="266"/>
      <c r="G8479" s="273">
        <v>3281</v>
      </c>
      <c r="H8479" s="270" t="s">
        <v>29207</v>
      </c>
      <c r="I8479" s="271" t="s">
        <v>12490</v>
      </c>
      <c r="J8479" s="272" t="s">
        <v>13120</v>
      </c>
      <c r="K8479" s="272" t="s">
        <v>13120</v>
      </c>
    </row>
    <row r="8480" spans="1:11" ht="25.5" x14ac:dyDescent="0.2">
      <c r="A8480" s="269">
        <v>39363</v>
      </c>
      <c r="B8480" s="270" t="s">
        <v>29208</v>
      </c>
      <c r="C8480" s="271" t="s">
        <v>12490</v>
      </c>
      <c r="D8480" s="272" t="s">
        <v>29209</v>
      </c>
      <c r="F8480" s="266"/>
      <c r="G8480" s="273">
        <v>39363</v>
      </c>
      <c r="H8480" s="270" t="s">
        <v>29208</v>
      </c>
      <c r="I8480" s="271" t="s">
        <v>12490</v>
      </c>
      <c r="J8480" s="272" t="s">
        <v>29209</v>
      </c>
      <c r="K8480" s="272" t="s">
        <v>29209</v>
      </c>
    </row>
    <row r="8481" spans="1:11" ht="25.5" x14ac:dyDescent="0.2">
      <c r="A8481" s="269">
        <v>39361</v>
      </c>
      <c r="B8481" s="270" t="s">
        <v>29210</v>
      </c>
      <c r="C8481" s="271" t="s">
        <v>12490</v>
      </c>
      <c r="D8481" s="272" t="s">
        <v>29211</v>
      </c>
      <c r="F8481" s="266"/>
      <c r="G8481" s="273">
        <v>39361</v>
      </c>
      <c r="H8481" s="270" t="s">
        <v>29210</v>
      </c>
      <c r="I8481" s="271" t="s">
        <v>12490</v>
      </c>
      <c r="J8481" s="272" t="s">
        <v>29211</v>
      </c>
      <c r="K8481" s="272" t="s">
        <v>29211</v>
      </c>
    </row>
    <row r="8482" spans="1:11" ht="25.5" x14ac:dyDescent="0.2">
      <c r="A8482" s="269">
        <v>39362</v>
      </c>
      <c r="B8482" s="270" t="s">
        <v>29212</v>
      </c>
      <c r="C8482" s="271" t="s">
        <v>12490</v>
      </c>
      <c r="D8482" s="272" t="s">
        <v>29213</v>
      </c>
      <c r="F8482" s="266"/>
      <c r="G8482" s="273">
        <v>39362</v>
      </c>
      <c r="H8482" s="270" t="s">
        <v>29212</v>
      </c>
      <c r="I8482" s="271" t="s">
        <v>12490</v>
      </c>
      <c r="J8482" s="272" t="s">
        <v>29213</v>
      </c>
      <c r="K8482" s="272" t="s">
        <v>29213</v>
      </c>
    </row>
    <row r="8483" spans="1:11" ht="25.5" x14ac:dyDescent="0.2">
      <c r="A8483" s="269">
        <v>39364</v>
      </c>
      <c r="B8483" s="270" t="s">
        <v>29214</v>
      </c>
      <c r="C8483" s="271" t="s">
        <v>12490</v>
      </c>
      <c r="D8483" s="272" t="s">
        <v>29215</v>
      </c>
      <c r="F8483" s="266"/>
      <c r="G8483" s="273">
        <v>39364</v>
      </c>
      <c r="H8483" s="270" t="s">
        <v>29214</v>
      </c>
      <c r="I8483" s="271" t="s">
        <v>12490</v>
      </c>
      <c r="J8483" s="272" t="s">
        <v>29215</v>
      </c>
      <c r="K8483" s="272" t="s">
        <v>29215</v>
      </c>
    </row>
    <row r="8484" spans="1:11" ht="12.75" x14ac:dyDescent="0.2">
      <c r="A8484" s="269">
        <v>14576</v>
      </c>
      <c r="B8484" s="270" t="s">
        <v>29216</v>
      </c>
      <c r="C8484" s="271" t="s">
        <v>12490</v>
      </c>
      <c r="D8484" s="272" t="s">
        <v>29217</v>
      </c>
      <c r="F8484" s="266"/>
      <c r="G8484" s="273">
        <v>14576</v>
      </c>
      <c r="H8484" s="270" t="s">
        <v>29216</v>
      </c>
      <c r="I8484" s="271" t="s">
        <v>12490</v>
      </c>
      <c r="J8484" s="272" t="s">
        <v>29217</v>
      </c>
      <c r="K8484" s="272" t="s">
        <v>29217</v>
      </c>
    </row>
    <row r="8485" spans="1:11" ht="12.75" x14ac:dyDescent="0.2">
      <c r="A8485" s="269">
        <v>13877</v>
      </c>
      <c r="B8485" s="270" t="s">
        <v>29218</v>
      </c>
      <c r="C8485" s="271" t="s">
        <v>12490</v>
      </c>
      <c r="D8485" s="272" t="s">
        <v>29219</v>
      </c>
      <c r="F8485" s="266"/>
      <c r="G8485" s="273">
        <v>13877</v>
      </c>
      <c r="H8485" s="270" t="s">
        <v>29218</v>
      </c>
      <c r="I8485" s="271" t="s">
        <v>12490</v>
      </c>
      <c r="J8485" s="272" t="s">
        <v>29219</v>
      </c>
      <c r="K8485" s="272" t="s">
        <v>29219</v>
      </c>
    </row>
    <row r="8486" spans="1:11" ht="12.75" x14ac:dyDescent="0.2">
      <c r="A8486" s="269">
        <v>7307</v>
      </c>
      <c r="B8486" s="270" t="s">
        <v>29220</v>
      </c>
      <c r="C8486" s="271" t="s">
        <v>12506</v>
      </c>
      <c r="D8486" s="272" t="s">
        <v>16453</v>
      </c>
      <c r="F8486" s="266"/>
      <c r="G8486" s="273">
        <v>7307</v>
      </c>
      <c r="H8486" s="270" t="s">
        <v>29220</v>
      </c>
      <c r="I8486" s="271" t="s">
        <v>12506</v>
      </c>
      <c r="J8486" s="272" t="s">
        <v>16453</v>
      </c>
      <c r="K8486" s="272" t="s">
        <v>16453</v>
      </c>
    </row>
    <row r="8487" spans="1:11" ht="12.75" x14ac:dyDescent="0.2">
      <c r="A8487" s="269">
        <v>38122</v>
      </c>
      <c r="B8487" s="270" t="s">
        <v>29221</v>
      </c>
      <c r="C8487" s="271" t="s">
        <v>12506</v>
      </c>
      <c r="D8487" s="272" t="s">
        <v>8640</v>
      </c>
      <c r="F8487" s="266"/>
      <c r="G8487" s="273">
        <v>38122</v>
      </c>
      <c r="H8487" s="270" t="s">
        <v>29221</v>
      </c>
      <c r="I8487" s="271" t="s">
        <v>12506</v>
      </c>
      <c r="J8487" s="272" t="s">
        <v>8640</v>
      </c>
      <c r="K8487" s="272" t="s">
        <v>8640</v>
      </c>
    </row>
    <row r="8488" spans="1:11" ht="12.75" x14ac:dyDescent="0.2">
      <c r="A8488" s="269">
        <v>6086</v>
      </c>
      <c r="B8488" s="270" t="s">
        <v>29222</v>
      </c>
      <c r="C8488" s="271" t="s">
        <v>13121</v>
      </c>
      <c r="D8488" s="272" t="s">
        <v>29223</v>
      </c>
      <c r="F8488" s="266"/>
      <c r="G8488" s="273">
        <v>6086</v>
      </c>
      <c r="H8488" s="270" t="s">
        <v>29222</v>
      </c>
      <c r="I8488" s="271" t="s">
        <v>13121</v>
      </c>
      <c r="J8488" s="272" t="s">
        <v>29223</v>
      </c>
      <c r="K8488" s="272" t="s">
        <v>29223</v>
      </c>
    </row>
    <row r="8489" spans="1:11" ht="25.5" x14ac:dyDescent="0.2">
      <c r="A8489" s="269">
        <v>38633</v>
      </c>
      <c r="B8489" s="270" t="s">
        <v>29224</v>
      </c>
      <c r="C8489" s="271" t="s">
        <v>12490</v>
      </c>
      <c r="D8489" s="272" t="s">
        <v>8900</v>
      </c>
      <c r="F8489" s="266"/>
      <c r="G8489" s="273">
        <v>38633</v>
      </c>
      <c r="H8489" s="270" t="s">
        <v>29224</v>
      </c>
      <c r="I8489" s="271" t="s">
        <v>12490</v>
      </c>
      <c r="J8489" s="272" t="s">
        <v>8900</v>
      </c>
      <c r="K8489" s="272" t="s">
        <v>8900</v>
      </c>
    </row>
    <row r="8490" spans="1:11" ht="25.5" x14ac:dyDescent="0.2">
      <c r="A8490" s="269">
        <v>12344</v>
      </c>
      <c r="B8490" s="270" t="s">
        <v>29225</v>
      </c>
      <c r="C8490" s="271" t="s">
        <v>12490</v>
      </c>
      <c r="D8490" s="272" t="s">
        <v>14916</v>
      </c>
      <c r="F8490" s="266"/>
      <c r="G8490" s="273">
        <v>12344</v>
      </c>
      <c r="H8490" s="270" t="s">
        <v>29225</v>
      </c>
      <c r="I8490" s="271" t="s">
        <v>12490</v>
      </c>
      <c r="J8490" s="272" t="s">
        <v>14916</v>
      </c>
      <c r="K8490" s="272" t="s">
        <v>14916</v>
      </c>
    </row>
    <row r="8491" spans="1:11" ht="25.5" x14ac:dyDescent="0.2">
      <c r="A8491" s="269">
        <v>12343</v>
      </c>
      <c r="B8491" s="270" t="s">
        <v>29226</v>
      </c>
      <c r="C8491" s="271" t="s">
        <v>12490</v>
      </c>
      <c r="D8491" s="272" t="s">
        <v>8705</v>
      </c>
      <c r="F8491" s="266"/>
      <c r="G8491" s="273">
        <v>12343</v>
      </c>
      <c r="H8491" s="270" t="s">
        <v>29226</v>
      </c>
      <c r="I8491" s="271" t="s">
        <v>12490</v>
      </c>
      <c r="J8491" s="272" t="s">
        <v>8705</v>
      </c>
      <c r="K8491" s="272" t="s">
        <v>8705</v>
      </c>
    </row>
    <row r="8492" spans="1:11" ht="25.5" x14ac:dyDescent="0.2">
      <c r="A8492" s="269">
        <v>3295</v>
      </c>
      <c r="B8492" s="270" t="s">
        <v>29227</v>
      </c>
      <c r="C8492" s="271" t="s">
        <v>12490</v>
      </c>
      <c r="D8492" s="272" t="s">
        <v>9744</v>
      </c>
      <c r="F8492" s="266"/>
      <c r="G8492" s="273">
        <v>3295</v>
      </c>
      <c r="H8492" s="270" t="s">
        <v>29227</v>
      </c>
      <c r="I8492" s="271" t="s">
        <v>12490</v>
      </c>
      <c r="J8492" s="272" t="s">
        <v>9744</v>
      </c>
      <c r="K8492" s="272" t="s">
        <v>9744</v>
      </c>
    </row>
    <row r="8493" spans="1:11" ht="12.75" x14ac:dyDescent="0.2">
      <c r="A8493" s="269">
        <v>3302</v>
      </c>
      <c r="B8493" s="270" t="s">
        <v>29228</v>
      </c>
      <c r="C8493" s="271" t="s">
        <v>12490</v>
      </c>
      <c r="D8493" s="272" t="s">
        <v>13616</v>
      </c>
      <c r="F8493" s="266"/>
      <c r="G8493" s="273">
        <v>3302</v>
      </c>
      <c r="H8493" s="270" t="s">
        <v>29228</v>
      </c>
      <c r="I8493" s="271" t="s">
        <v>12490</v>
      </c>
      <c r="J8493" s="272" t="s">
        <v>13616</v>
      </c>
      <c r="K8493" s="272" t="s">
        <v>13616</v>
      </c>
    </row>
    <row r="8494" spans="1:11" ht="12.75" x14ac:dyDescent="0.2">
      <c r="A8494" s="269">
        <v>3297</v>
      </c>
      <c r="B8494" s="270" t="s">
        <v>29229</v>
      </c>
      <c r="C8494" s="271" t="s">
        <v>12490</v>
      </c>
      <c r="D8494" s="272" t="s">
        <v>12937</v>
      </c>
      <c r="F8494" s="266"/>
      <c r="G8494" s="273">
        <v>3297</v>
      </c>
      <c r="H8494" s="270" t="s">
        <v>29229</v>
      </c>
      <c r="I8494" s="271" t="s">
        <v>12490</v>
      </c>
      <c r="J8494" s="272" t="s">
        <v>12937</v>
      </c>
      <c r="K8494" s="272" t="s">
        <v>12937</v>
      </c>
    </row>
    <row r="8495" spans="1:11" ht="12.75" x14ac:dyDescent="0.2">
      <c r="A8495" s="269">
        <v>3294</v>
      </c>
      <c r="B8495" s="270" t="s">
        <v>29230</v>
      </c>
      <c r="C8495" s="271" t="s">
        <v>12490</v>
      </c>
      <c r="D8495" s="272" t="s">
        <v>8495</v>
      </c>
      <c r="F8495" s="266"/>
      <c r="G8495" s="273">
        <v>3294</v>
      </c>
      <c r="H8495" s="270" t="s">
        <v>29230</v>
      </c>
      <c r="I8495" s="271" t="s">
        <v>12490</v>
      </c>
      <c r="J8495" s="272" t="s">
        <v>8495</v>
      </c>
      <c r="K8495" s="272" t="s">
        <v>8495</v>
      </c>
    </row>
    <row r="8496" spans="1:11" ht="12.75" x14ac:dyDescent="0.2">
      <c r="A8496" s="269">
        <v>3292</v>
      </c>
      <c r="B8496" s="270" t="s">
        <v>29231</v>
      </c>
      <c r="C8496" s="271" t="s">
        <v>12490</v>
      </c>
      <c r="D8496" s="272" t="s">
        <v>6821</v>
      </c>
      <c r="F8496" s="266"/>
      <c r="G8496" s="273">
        <v>3292</v>
      </c>
      <c r="H8496" s="270" t="s">
        <v>29231</v>
      </c>
      <c r="I8496" s="271" t="s">
        <v>12490</v>
      </c>
      <c r="J8496" s="272" t="s">
        <v>6821</v>
      </c>
      <c r="K8496" s="272" t="s">
        <v>6821</v>
      </c>
    </row>
    <row r="8497" spans="1:11" ht="25.5" x14ac:dyDescent="0.2">
      <c r="A8497" s="269">
        <v>3298</v>
      </c>
      <c r="B8497" s="270" t="s">
        <v>29232</v>
      </c>
      <c r="C8497" s="271" t="s">
        <v>12490</v>
      </c>
      <c r="D8497" s="272" t="s">
        <v>22513</v>
      </c>
      <c r="F8497" s="266"/>
      <c r="G8497" s="273">
        <v>3298</v>
      </c>
      <c r="H8497" s="270" t="s">
        <v>29232</v>
      </c>
      <c r="I8497" s="271" t="s">
        <v>12490</v>
      </c>
      <c r="J8497" s="272" t="s">
        <v>22513</v>
      </c>
      <c r="K8497" s="272" t="s">
        <v>22513</v>
      </c>
    </row>
    <row r="8498" spans="1:11" ht="25.5" x14ac:dyDescent="0.2">
      <c r="A8498" s="269">
        <v>11596</v>
      </c>
      <c r="B8498" s="270" t="s">
        <v>29233</v>
      </c>
      <c r="C8498" s="271" t="s">
        <v>12490</v>
      </c>
      <c r="D8498" s="272" t="s">
        <v>14945</v>
      </c>
      <c r="F8498" s="266"/>
      <c r="G8498" s="273">
        <v>11596</v>
      </c>
      <c r="H8498" s="270" t="s">
        <v>29233</v>
      </c>
      <c r="I8498" s="271" t="s">
        <v>12490</v>
      </c>
      <c r="J8498" s="272" t="s">
        <v>14945</v>
      </c>
      <c r="K8498" s="272" t="s">
        <v>14945</v>
      </c>
    </row>
    <row r="8499" spans="1:11" ht="25.5" x14ac:dyDescent="0.2">
      <c r="A8499" s="269">
        <v>34802</v>
      </c>
      <c r="B8499" s="270" t="s">
        <v>29234</v>
      </c>
      <c r="C8499" s="271" t="s">
        <v>12490</v>
      </c>
      <c r="D8499" s="272" t="s">
        <v>14946</v>
      </c>
      <c r="F8499" s="266"/>
      <c r="G8499" s="273">
        <v>34802</v>
      </c>
      <c r="H8499" s="270" t="s">
        <v>29234</v>
      </c>
      <c r="I8499" s="271" t="s">
        <v>12490</v>
      </c>
      <c r="J8499" s="272" t="s">
        <v>14946</v>
      </c>
      <c r="K8499" s="272" t="s">
        <v>14946</v>
      </c>
    </row>
    <row r="8500" spans="1:11" ht="25.5" x14ac:dyDescent="0.2">
      <c r="A8500" s="269">
        <v>11588</v>
      </c>
      <c r="B8500" s="270" t="s">
        <v>29235</v>
      </c>
      <c r="C8500" s="271" t="s">
        <v>12490</v>
      </c>
      <c r="D8500" s="272" t="s">
        <v>8058</v>
      </c>
      <c r="F8500" s="266"/>
      <c r="G8500" s="273">
        <v>11588</v>
      </c>
      <c r="H8500" s="270" t="s">
        <v>29235</v>
      </c>
      <c r="I8500" s="271" t="s">
        <v>12490</v>
      </c>
      <c r="J8500" s="272" t="s">
        <v>8058</v>
      </c>
      <c r="K8500" s="272" t="s">
        <v>8058</v>
      </c>
    </row>
    <row r="8501" spans="1:11" ht="25.5" x14ac:dyDescent="0.2">
      <c r="A8501" s="269">
        <v>34383</v>
      </c>
      <c r="B8501" s="270" t="s">
        <v>29236</v>
      </c>
      <c r="C8501" s="271" t="s">
        <v>12490</v>
      </c>
      <c r="D8501" s="272" t="s">
        <v>14947</v>
      </c>
      <c r="F8501" s="266"/>
      <c r="G8501" s="273">
        <v>34383</v>
      </c>
      <c r="H8501" s="270" t="s">
        <v>29236</v>
      </c>
      <c r="I8501" s="271" t="s">
        <v>12490</v>
      </c>
      <c r="J8501" s="272" t="s">
        <v>14947</v>
      </c>
      <c r="K8501" s="272" t="s">
        <v>14947</v>
      </c>
    </row>
    <row r="8502" spans="1:11" ht="25.5" x14ac:dyDescent="0.2">
      <c r="A8502" s="269">
        <v>40451</v>
      </c>
      <c r="B8502" s="270" t="s">
        <v>29237</v>
      </c>
      <c r="C8502" s="271" t="s">
        <v>12492</v>
      </c>
      <c r="D8502" s="272" t="s">
        <v>14948</v>
      </c>
      <c r="F8502" s="266"/>
      <c r="G8502" s="273">
        <v>40451</v>
      </c>
      <c r="H8502" s="270" t="s">
        <v>29237</v>
      </c>
      <c r="I8502" s="271" t="s">
        <v>12492</v>
      </c>
      <c r="J8502" s="272" t="s">
        <v>14948</v>
      </c>
      <c r="K8502" s="272" t="s">
        <v>14948</v>
      </c>
    </row>
    <row r="8503" spans="1:11" ht="25.5" x14ac:dyDescent="0.2">
      <c r="A8503" s="269">
        <v>40453</v>
      </c>
      <c r="B8503" s="270" t="s">
        <v>29238</v>
      </c>
      <c r="C8503" s="271" t="s">
        <v>12492</v>
      </c>
      <c r="D8503" s="272" t="s">
        <v>14949</v>
      </c>
      <c r="F8503" s="266"/>
      <c r="G8503" s="273">
        <v>40453</v>
      </c>
      <c r="H8503" s="270" t="s">
        <v>29238</v>
      </c>
      <c r="I8503" s="271" t="s">
        <v>12492</v>
      </c>
      <c r="J8503" s="272" t="s">
        <v>14949</v>
      </c>
      <c r="K8503" s="272" t="s">
        <v>14949</v>
      </c>
    </row>
    <row r="8504" spans="1:11" ht="25.5" x14ac:dyDescent="0.2">
      <c r="A8504" s="269">
        <v>40452</v>
      </c>
      <c r="B8504" s="270" t="s">
        <v>29239</v>
      </c>
      <c r="C8504" s="271" t="s">
        <v>12492</v>
      </c>
      <c r="D8504" s="272" t="s">
        <v>14950</v>
      </c>
      <c r="F8504" s="266"/>
      <c r="G8504" s="273">
        <v>40452</v>
      </c>
      <c r="H8504" s="270" t="s">
        <v>29239</v>
      </c>
      <c r="I8504" s="271" t="s">
        <v>12492</v>
      </c>
      <c r="J8504" s="272" t="s">
        <v>14950</v>
      </c>
      <c r="K8504" s="272" t="s">
        <v>14950</v>
      </c>
    </row>
    <row r="8505" spans="1:11" ht="25.5" x14ac:dyDescent="0.2">
      <c r="A8505" s="269">
        <v>3310</v>
      </c>
      <c r="B8505" s="270" t="s">
        <v>29240</v>
      </c>
      <c r="C8505" s="271" t="s">
        <v>12496</v>
      </c>
      <c r="D8505" s="272" t="s">
        <v>14951</v>
      </c>
      <c r="F8505" s="266"/>
      <c r="G8505" s="273">
        <v>3310</v>
      </c>
      <c r="H8505" s="270" t="s">
        <v>29240</v>
      </c>
      <c r="I8505" s="271" t="s">
        <v>12496</v>
      </c>
      <c r="J8505" s="272" t="s">
        <v>14951</v>
      </c>
      <c r="K8505" s="272" t="s">
        <v>14951</v>
      </c>
    </row>
    <row r="8506" spans="1:11" ht="12.75" x14ac:dyDescent="0.2">
      <c r="A8506" s="269">
        <v>11594</v>
      </c>
      <c r="B8506" s="270" t="s">
        <v>29241</v>
      </c>
      <c r="C8506" s="271" t="s">
        <v>12490</v>
      </c>
      <c r="D8506" s="272" t="s">
        <v>14952</v>
      </c>
      <c r="F8506" s="266"/>
      <c r="G8506" s="273">
        <v>11594</v>
      </c>
      <c r="H8506" s="270" t="s">
        <v>29241</v>
      </c>
      <c r="I8506" s="271" t="s">
        <v>12490</v>
      </c>
      <c r="J8506" s="272" t="s">
        <v>14952</v>
      </c>
      <c r="K8506" s="272" t="s">
        <v>14952</v>
      </c>
    </row>
    <row r="8507" spans="1:11" ht="12.75" x14ac:dyDescent="0.2">
      <c r="A8507" s="269">
        <v>3311</v>
      </c>
      <c r="B8507" s="270" t="s">
        <v>29242</v>
      </c>
      <c r="C8507" s="271" t="s">
        <v>12496</v>
      </c>
      <c r="D8507" s="272" t="s">
        <v>14952</v>
      </c>
      <c r="F8507" s="266"/>
      <c r="G8507" s="273">
        <v>3311</v>
      </c>
      <c r="H8507" s="270" t="s">
        <v>29242</v>
      </c>
      <c r="I8507" s="271" t="s">
        <v>12496</v>
      </c>
      <c r="J8507" s="272" t="s">
        <v>14952</v>
      </c>
      <c r="K8507" s="272" t="s">
        <v>14952</v>
      </c>
    </row>
    <row r="8508" spans="1:11" ht="12.75" x14ac:dyDescent="0.2">
      <c r="A8508" s="269">
        <v>11599</v>
      </c>
      <c r="B8508" s="270" t="s">
        <v>29243</v>
      </c>
      <c r="C8508" s="271" t="s">
        <v>12490</v>
      </c>
      <c r="D8508" s="272" t="s">
        <v>14953</v>
      </c>
      <c r="F8508" s="266"/>
      <c r="G8508" s="273">
        <v>11599</v>
      </c>
      <c r="H8508" s="270" t="s">
        <v>29243</v>
      </c>
      <c r="I8508" s="271" t="s">
        <v>12490</v>
      </c>
      <c r="J8508" s="272" t="s">
        <v>14953</v>
      </c>
      <c r="K8508" s="272" t="s">
        <v>14953</v>
      </c>
    </row>
    <row r="8509" spans="1:11" ht="25.5" x14ac:dyDescent="0.2">
      <c r="A8509" s="269">
        <v>11593</v>
      </c>
      <c r="B8509" s="270" t="s">
        <v>29244</v>
      </c>
      <c r="C8509" s="271" t="s">
        <v>12490</v>
      </c>
      <c r="D8509" s="272" t="s">
        <v>14954</v>
      </c>
      <c r="F8509" s="266"/>
      <c r="G8509" s="273">
        <v>11593</v>
      </c>
      <c r="H8509" s="270" t="s">
        <v>29244</v>
      </c>
      <c r="I8509" s="271" t="s">
        <v>12490</v>
      </c>
      <c r="J8509" s="272" t="s">
        <v>14954</v>
      </c>
      <c r="K8509" s="272" t="s">
        <v>14954</v>
      </c>
    </row>
    <row r="8510" spans="1:11" ht="12.75" x14ac:dyDescent="0.2">
      <c r="A8510" s="269">
        <v>3314</v>
      </c>
      <c r="B8510" s="270" t="s">
        <v>29245</v>
      </c>
      <c r="C8510" s="271" t="s">
        <v>12496</v>
      </c>
      <c r="D8510" s="272" t="s">
        <v>14955</v>
      </c>
      <c r="F8510" s="266"/>
      <c r="G8510" s="273">
        <v>3314</v>
      </c>
      <c r="H8510" s="270" t="s">
        <v>29245</v>
      </c>
      <c r="I8510" s="271" t="s">
        <v>12496</v>
      </c>
      <c r="J8510" s="272" t="s">
        <v>14955</v>
      </c>
      <c r="K8510" s="272" t="s">
        <v>14955</v>
      </c>
    </row>
    <row r="8511" spans="1:11" ht="25.5" x14ac:dyDescent="0.2">
      <c r="A8511" s="269">
        <v>11597</v>
      </c>
      <c r="B8511" s="270" t="s">
        <v>29246</v>
      </c>
      <c r="C8511" s="271" t="s">
        <v>12490</v>
      </c>
      <c r="D8511" s="272" t="s">
        <v>14956</v>
      </c>
      <c r="F8511" s="266"/>
      <c r="G8511" s="273">
        <v>11597</v>
      </c>
      <c r="H8511" s="270" t="s">
        <v>29246</v>
      </c>
      <c r="I8511" s="271" t="s">
        <v>12490</v>
      </c>
      <c r="J8511" s="272" t="s">
        <v>14956</v>
      </c>
      <c r="K8511" s="272" t="s">
        <v>14956</v>
      </c>
    </row>
    <row r="8512" spans="1:11" ht="12.75" x14ac:dyDescent="0.2">
      <c r="A8512" s="269">
        <v>3309</v>
      </c>
      <c r="B8512" s="270" t="s">
        <v>29247</v>
      </c>
      <c r="C8512" s="271" t="s">
        <v>12496</v>
      </c>
      <c r="D8512" s="272" t="s">
        <v>14945</v>
      </c>
      <c r="F8512" s="266"/>
      <c r="G8512" s="273">
        <v>3309</v>
      </c>
      <c r="H8512" s="270" t="s">
        <v>29247</v>
      </c>
      <c r="I8512" s="271" t="s">
        <v>12496</v>
      </c>
      <c r="J8512" s="272" t="s">
        <v>14945</v>
      </c>
      <c r="K8512" s="272" t="s">
        <v>14945</v>
      </c>
    </row>
    <row r="8513" spans="1:11" ht="25.5" x14ac:dyDescent="0.2">
      <c r="A8513" s="269">
        <v>34612</v>
      </c>
      <c r="B8513" s="270" t="s">
        <v>29248</v>
      </c>
      <c r="C8513" s="271" t="s">
        <v>12490</v>
      </c>
      <c r="D8513" s="272" t="s">
        <v>14957</v>
      </c>
      <c r="F8513" s="266"/>
      <c r="G8513" s="273">
        <v>34612</v>
      </c>
      <c r="H8513" s="270" t="s">
        <v>29248</v>
      </c>
      <c r="I8513" s="271" t="s">
        <v>12490</v>
      </c>
      <c r="J8513" s="272" t="s">
        <v>14957</v>
      </c>
      <c r="K8513" s="272" t="s">
        <v>14957</v>
      </c>
    </row>
    <row r="8514" spans="1:11" ht="25.5" x14ac:dyDescent="0.2">
      <c r="A8514" s="269">
        <v>34635</v>
      </c>
      <c r="B8514" s="270" t="s">
        <v>29249</v>
      </c>
      <c r="C8514" s="271" t="s">
        <v>12490</v>
      </c>
      <c r="D8514" s="272" t="s">
        <v>14958</v>
      </c>
      <c r="F8514" s="266"/>
      <c r="G8514" s="273">
        <v>34635</v>
      </c>
      <c r="H8514" s="270" t="s">
        <v>29249</v>
      </c>
      <c r="I8514" s="271" t="s">
        <v>12490</v>
      </c>
      <c r="J8514" s="272" t="s">
        <v>14958</v>
      </c>
      <c r="K8514" s="272" t="s">
        <v>14958</v>
      </c>
    </row>
    <row r="8515" spans="1:11" ht="25.5" x14ac:dyDescent="0.2">
      <c r="A8515" s="269">
        <v>34633</v>
      </c>
      <c r="B8515" s="270" t="s">
        <v>29250</v>
      </c>
      <c r="C8515" s="271" t="s">
        <v>12490</v>
      </c>
      <c r="D8515" s="272" t="s">
        <v>14959</v>
      </c>
      <c r="F8515" s="266"/>
      <c r="G8515" s="273">
        <v>34633</v>
      </c>
      <c r="H8515" s="270" t="s">
        <v>29250</v>
      </c>
      <c r="I8515" s="271" t="s">
        <v>12490</v>
      </c>
      <c r="J8515" s="272" t="s">
        <v>14959</v>
      </c>
      <c r="K8515" s="272" t="s">
        <v>14959</v>
      </c>
    </row>
    <row r="8516" spans="1:11" ht="25.5" x14ac:dyDescent="0.2">
      <c r="A8516" s="269">
        <v>40440</v>
      </c>
      <c r="B8516" s="270" t="s">
        <v>29251</v>
      </c>
      <c r="C8516" s="271" t="s">
        <v>12496</v>
      </c>
      <c r="D8516" s="272" t="s">
        <v>14960</v>
      </c>
      <c r="F8516" s="266"/>
      <c r="G8516" s="273">
        <v>40440</v>
      </c>
      <c r="H8516" s="270" t="s">
        <v>29251</v>
      </c>
      <c r="I8516" s="271" t="s">
        <v>12496</v>
      </c>
      <c r="J8516" s="272" t="s">
        <v>14960</v>
      </c>
      <c r="K8516" s="272" t="s">
        <v>14960</v>
      </c>
    </row>
    <row r="8517" spans="1:11" ht="25.5" x14ac:dyDescent="0.2">
      <c r="A8517" s="269">
        <v>40441</v>
      </c>
      <c r="B8517" s="270" t="s">
        <v>29252</v>
      </c>
      <c r="C8517" s="271" t="s">
        <v>12496</v>
      </c>
      <c r="D8517" s="272" t="s">
        <v>14961</v>
      </c>
      <c r="F8517" s="266"/>
      <c r="G8517" s="273">
        <v>40441</v>
      </c>
      <c r="H8517" s="270" t="s">
        <v>29252</v>
      </c>
      <c r="I8517" s="271" t="s">
        <v>12496</v>
      </c>
      <c r="J8517" s="272" t="s">
        <v>14961</v>
      </c>
      <c r="K8517" s="272" t="s">
        <v>14961</v>
      </c>
    </row>
    <row r="8518" spans="1:11" ht="25.5" x14ac:dyDescent="0.2">
      <c r="A8518" s="269">
        <v>40449</v>
      </c>
      <c r="B8518" s="270" t="s">
        <v>29253</v>
      </c>
      <c r="C8518" s="271" t="s">
        <v>12496</v>
      </c>
      <c r="D8518" s="272" t="s">
        <v>14962</v>
      </c>
      <c r="F8518" s="266"/>
      <c r="G8518" s="273">
        <v>40449</v>
      </c>
      <c r="H8518" s="270" t="s">
        <v>29253</v>
      </c>
      <c r="I8518" s="271" t="s">
        <v>12496</v>
      </c>
      <c r="J8518" s="272" t="s">
        <v>14962</v>
      </c>
      <c r="K8518" s="272" t="s">
        <v>14962</v>
      </c>
    </row>
    <row r="8519" spans="1:11" ht="25.5" x14ac:dyDescent="0.2">
      <c r="A8519" s="269">
        <v>34800</v>
      </c>
      <c r="B8519" s="270" t="s">
        <v>29254</v>
      </c>
      <c r="C8519" s="271" t="s">
        <v>12496</v>
      </c>
      <c r="D8519" s="272" t="s">
        <v>14963</v>
      </c>
      <c r="F8519" s="266"/>
      <c r="G8519" s="273">
        <v>34800</v>
      </c>
      <c r="H8519" s="270" t="s">
        <v>29254</v>
      </c>
      <c r="I8519" s="271" t="s">
        <v>12496</v>
      </c>
      <c r="J8519" s="272" t="s">
        <v>14963</v>
      </c>
      <c r="K8519" s="272" t="s">
        <v>14963</v>
      </c>
    </row>
    <row r="8520" spans="1:11" ht="25.5" x14ac:dyDescent="0.2">
      <c r="A8520" s="269">
        <v>11592</v>
      </c>
      <c r="B8520" s="270" t="s">
        <v>29255</v>
      </c>
      <c r="C8520" s="271" t="s">
        <v>12490</v>
      </c>
      <c r="D8520" s="272" t="s">
        <v>14955</v>
      </c>
      <c r="F8520" s="266"/>
      <c r="G8520" s="273">
        <v>11592</v>
      </c>
      <c r="H8520" s="270" t="s">
        <v>29255</v>
      </c>
      <c r="I8520" s="271" t="s">
        <v>12490</v>
      </c>
      <c r="J8520" s="272" t="s">
        <v>14955</v>
      </c>
      <c r="K8520" s="272" t="s">
        <v>14955</v>
      </c>
    </row>
    <row r="8521" spans="1:11" ht="25.5" x14ac:dyDescent="0.2">
      <c r="A8521" s="269">
        <v>40438</v>
      </c>
      <c r="B8521" s="270" t="s">
        <v>29256</v>
      </c>
      <c r="C8521" s="271" t="s">
        <v>12496</v>
      </c>
      <c r="D8521" s="272" t="s">
        <v>14964</v>
      </c>
      <c r="F8521" s="266"/>
      <c r="G8521" s="273">
        <v>40438</v>
      </c>
      <c r="H8521" s="270" t="s">
        <v>29256</v>
      </c>
      <c r="I8521" s="271" t="s">
        <v>12496</v>
      </c>
      <c r="J8521" s="272" t="s">
        <v>14964</v>
      </c>
      <c r="K8521" s="272" t="s">
        <v>14964</v>
      </c>
    </row>
    <row r="8522" spans="1:11" ht="25.5" x14ac:dyDescent="0.2">
      <c r="A8522" s="269">
        <v>40436</v>
      </c>
      <c r="B8522" s="270" t="s">
        <v>29257</v>
      </c>
      <c r="C8522" s="271" t="s">
        <v>12496</v>
      </c>
      <c r="D8522" s="272" t="s">
        <v>14965</v>
      </c>
      <c r="F8522" s="266"/>
      <c r="G8522" s="273">
        <v>40436</v>
      </c>
      <c r="H8522" s="270" t="s">
        <v>29257</v>
      </c>
      <c r="I8522" s="271" t="s">
        <v>12496</v>
      </c>
      <c r="J8522" s="272" t="s">
        <v>14965</v>
      </c>
      <c r="K8522" s="272" t="s">
        <v>14965</v>
      </c>
    </row>
    <row r="8523" spans="1:11" ht="25.5" x14ac:dyDescent="0.2">
      <c r="A8523" s="269">
        <v>4315</v>
      </c>
      <c r="B8523" s="270" t="s">
        <v>29258</v>
      </c>
      <c r="C8523" s="271" t="s">
        <v>12490</v>
      </c>
      <c r="D8523" s="272" t="s">
        <v>10779</v>
      </c>
      <c r="F8523" s="266"/>
      <c r="G8523" s="273">
        <v>4315</v>
      </c>
      <c r="H8523" s="270" t="s">
        <v>29258</v>
      </c>
      <c r="I8523" s="271" t="s">
        <v>12490</v>
      </c>
      <c r="J8523" s="272" t="s">
        <v>10779</v>
      </c>
      <c r="K8523" s="272" t="s">
        <v>10779</v>
      </c>
    </row>
    <row r="8524" spans="1:11" ht="12.75" x14ac:dyDescent="0.2">
      <c r="A8524" s="269">
        <v>40874</v>
      </c>
      <c r="B8524" s="270" t="s">
        <v>29259</v>
      </c>
      <c r="C8524" s="271" t="s">
        <v>12490</v>
      </c>
      <c r="D8524" s="272" t="s">
        <v>10250</v>
      </c>
      <c r="F8524" s="266"/>
      <c r="G8524" s="273">
        <v>40874</v>
      </c>
      <c r="H8524" s="270" t="s">
        <v>29259</v>
      </c>
      <c r="I8524" s="271" t="s">
        <v>12490</v>
      </c>
      <c r="J8524" s="272" t="s">
        <v>10250</v>
      </c>
      <c r="K8524" s="272" t="s">
        <v>10250</v>
      </c>
    </row>
    <row r="8525" spans="1:11" ht="12.75" x14ac:dyDescent="0.2">
      <c r="A8525" s="269">
        <v>402</v>
      </c>
      <c r="B8525" s="270" t="s">
        <v>29260</v>
      </c>
      <c r="C8525" s="271" t="s">
        <v>12490</v>
      </c>
      <c r="D8525" s="272" t="s">
        <v>4191</v>
      </c>
      <c r="F8525" s="266"/>
      <c r="G8525" s="273">
        <v>402</v>
      </c>
      <c r="H8525" s="270" t="s">
        <v>29260</v>
      </c>
      <c r="I8525" s="271" t="s">
        <v>12490</v>
      </c>
      <c r="J8525" s="272" t="s">
        <v>4191</v>
      </c>
      <c r="K8525" s="272" t="s">
        <v>4191</v>
      </c>
    </row>
    <row r="8526" spans="1:11" ht="12.75" x14ac:dyDescent="0.2">
      <c r="A8526" s="269">
        <v>4226</v>
      </c>
      <c r="B8526" s="270" t="s">
        <v>29261</v>
      </c>
      <c r="C8526" s="271" t="s">
        <v>12505</v>
      </c>
      <c r="D8526" s="272" t="s">
        <v>4327</v>
      </c>
      <c r="F8526" s="266"/>
      <c r="G8526" s="273">
        <v>4226</v>
      </c>
      <c r="H8526" s="270" t="s">
        <v>29261</v>
      </c>
      <c r="I8526" s="271" t="s">
        <v>12505</v>
      </c>
      <c r="J8526" s="272" t="s">
        <v>4327</v>
      </c>
      <c r="K8526" s="272" t="s">
        <v>4327</v>
      </c>
    </row>
    <row r="8527" spans="1:11" ht="12.75" x14ac:dyDescent="0.2">
      <c r="A8527" s="269">
        <v>4222</v>
      </c>
      <c r="B8527" s="270" t="s">
        <v>29262</v>
      </c>
      <c r="C8527" s="271" t="s">
        <v>12506</v>
      </c>
      <c r="D8527" s="272" t="s">
        <v>4876</v>
      </c>
      <c r="F8527" s="266"/>
      <c r="G8527" s="273">
        <v>4222</v>
      </c>
      <c r="H8527" s="270" t="s">
        <v>29262</v>
      </c>
      <c r="I8527" s="271" t="s">
        <v>12506</v>
      </c>
      <c r="J8527" s="272" t="s">
        <v>4876</v>
      </c>
      <c r="K8527" s="272" t="s">
        <v>4876</v>
      </c>
    </row>
    <row r="8528" spans="1:11" ht="25.5" x14ac:dyDescent="0.2">
      <c r="A8528" s="269">
        <v>34804</v>
      </c>
      <c r="B8528" s="270" t="s">
        <v>29263</v>
      </c>
      <c r="C8528" s="271" t="s">
        <v>12492</v>
      </c>
      <c r="D8528" s="272" t="s">
        <v>7920</v>
      </c>
      <c r="F8528" s="266"/>
      <c r="G8528" s="273">
        <v>34804</v>
      </c>
      <c r="H8528" s="270" t="s">
        <v>29263</v>
      </c>
      <c r="I8528" s="271" t="s">
        <v>12492</v>
      </c>
      <c r="J8528" s="272" t="s">
        <v>7920</v>
      </c>
      <c r="K8528" s="272" t="s">
        <v>7920</v>
      </c>
    </row>
    <row r="8529" spans="1:11" ht="25.5" x14ac:dyDescent="0.2">
      <c r="A8529" s="269">
        <v>4013</v>
      </c>
      <c r="B8529" s="270" t="s">
        <v>29264</v>
      </c>
      <c r="C8529" s="271" t="s">
        <v>12492</v>
      </c>
      <c r="D8529" s="272" t="s">
        <v>12942</v>
      </c>
      <c r="F8529" s="266"/>
      <c r="G8529" s="273">
        <v>4013</v>
      </c>
      <c r="H8529" s="270" t="s">
        <v>29264</v>
      </c>
      <c r="I8529" s="271" t="s">
        <v>12492</v>
      </c>
      <c r="J8529" s="272" t="s">
        <v>12942</v>
      </c>
      <c r="K8529" s="272" t="s">
        <v>12942</v>
      </c>
    </row>
    <row r="8530" spans="1:11" ht="25.5" x14ac:dyDescent="0.2">
      <c r="A8530" s="269">
        <v>4011</v>
      </c>
      <c r="B8530" s="270" t="s">
        <v>29265</v>
      </c>
      <c r="C8530" s="271" t="s">
        <v>12492</v>
      </c>
      <c r="D8530" s="272" t="s">
        <v>14855</v>
      </c>
      <c r="F8530" s="266"/>
      <c r="G8530" s="273">
        <v>4011</v>
      </c>
      <c r="H8530" s="270" t="s">
        <v>29265</v>
      </c>
      <c r="I8530" s="271" t="s">
        <v>12492</v>
      </c>
      <c r="J8530" s="272" t="s">
        <v>14855</v>
      </c>
      <c r="K8530" s="272" t="s">
        <v>14855</v>
      </c>
    </row>
    <row r="8531" spans="1:11" ht="25.5" x14ac:dyDescent="0.2">
      <c r="A8531" s="269">
        <v>4021</v>
      </c>
      <c r="B8531" s="270" t="s">
        <v>29266</v>
      </c>
      <c r="C8531" s="271" t="s">
        <v>12492</v>
      </c>
      <c r="D8531" s="272" t="s">
        <v>4536</v>
      </c>
      <c r="F8531" s="266"/>
      <c r="G8531" s="273">
        <v>4021</v>
      </c>
      <c r="H8531" s="270" t="s">
        <v>29266</v>
      </c>
      <c r="I8531" s="271" t="s">
        <v>12492</v>
      </c>
      <c r="J8531" s="272" t="s">
        <v>4536</v>
      </c>
      <c r="K8531" s="272" t="s">
        <v>4536</v>
      </c>
    </row>
    <row r="8532" spans="1:11" ht="25.5" x14ac:dyDescent="0.2">
      <c r="A8532" s="269">
        <v>4019</v>
      </c>
      <c r="B8532" s="270" t="s">
        <v>29267</v>
      </c>
      <c r="C8532" s="271" t="s">
        <v>12492</v>
      </c>
      <c r="D8532" s="272" t="s">
        <v>11983</v>
      </c>
      <c r="F8532" s="266"/>
      <c r="G8532" s="273">
        <v>4019</v>
      </c>
      <c r="H8532" s="270" t="s">
        <v>29267</v>
      </c>
      <c r="I8532" s="271" t="s">
        <v>12492</v>
      </c>
      <c r="J8532" s="272" t="s">
        <v>11983</v>
      </c>
      <c r="K8532" s="272" t="s">
        <v>11983</v>
      </c>
    </row>
    <row r="8533" spans="1:11" ht="25.5" x14ac:dyDescent="0.2">
      <c r="A8533" s="269">
        <v>4012</v>
      </c>
      <c r="B8533" s="270" t="s">
        <v>29268</v>
      </c>
      <c r="C8533" s="271" t="s">
        <v>12492</v>
      </c>
      <c r="D8533" s="272" t="s">
        <v>10771</v>
      </c>
      <c r="F8533" s="266"/>
      <c r="G8533" s="273">
        <v>4012</v>
      </c>
      <c r="H8533" s="270" t="s">
        <v>29268</v>
      </c>
      <c r="I8533" s="271" t="s">
        <v>12492</v>
      </c>
      <c r="J8533" s="272" t="s">
        <v>10771</v>
      </c>
      <c r="K8533" s="272" t="s">
        <v>10771</v>
      </c>
    </row>
    <row r="8534" spans="1:11" ht="25.5" x14ac:dyDescent="0.2">
      <c r="A8534" s="269">
        <v>4020</v>
      </c>
      <c r="B8534" s="270" t="s">
        <v>29269</v>
      </c>
      <c r="C8534" s="271" t="s">
        <v>12492</v>
      </c>
      <c r="D8534" s="272" t="s">
        <v>10971</v>
      </c>
      <c r="F8534" s="266"/>
      <c r="G8534" s="273">
        <v>4020</v>
      </c>
      <c r="H8534" s="270" t="s">
        <v>29269</v>
      </c>
      <c r="I8534" s="271" t="s">
        <v>12492</v>
      </c>
      <c r="J8534" s="272" t="s">
        <v>10971</v>
      </c>
      <c r="K8534" s="272" t="s">
        <v>10971</v>
      </c>
    </row>
    <row r="8535" spans="1:11" ht="25.5" x14ac:dyDescent="0.2">
      <c r="A8535" s="269">
        <v>4018</v>
      </c>
      <c r="B8535" s="270" t="s">
        <v>29270</v>
      </c>
      <c r="C8535" s="271" t="s">
        <v>12492</v>
      </c>
      <c r="D8535" s="272" t="s">
        <v>29271</v>
      </c>
      <c r="F8535" s="266"/>
      <c r="G8535" s="273">
        <v>4018</v>
      </c>
      <c r="H8535" s="270" t="s">
        <v>29270</v>
      </c>
      <c r="I8535" s="271" t="s">
        <v>12492</v>
      </c>
      <c r="J8535" s="272" t="s">
        <v>29271</v>
      </c>
      <c r="K8535" s="272" t="s">
        <v>29271</v>
      </c>
    </row>
    <row r="8536" spans="1:11" ht="12.75" x14ac:dyDescent="0.2">
      <c r="A8536" s="269">
        <v>36498</v>
      </c>
      <c r="B8536" s="270" t="s">
        <v>29272</v>
      </c>
      <c r="C8536" s="271" t="s">
        <v>12490</v>
      </c>
      <c r="D8536" s="272" t="s">
        <v>29273</v>
      </c>
      <c r="F8536" s="266"/>
      <c r="G8536" s="273">
        <v>36498</v>
      </c>
      <c r="H8536" s="270" t="s">
        <v>29272</v>
      </c>
      <c r="I8536" s="271" t="s">
        <v>12490</v>
      </c>
      <c r="J8536" s="272" t="s">
        <v>29273</v>
      </c>
      <c r="K8536" s="272" t="s">
        <v>29273</v>
      </c>
    </row>
    <row r="8537" spans="1:11" ht="12.75" x14ac:dyDescent="0.2">
      <c r="A8537" s="269">
        <v>12872</v>
      </c>
      <c r="B8537" s="270" t="s">
        <v>29274</v>
      </c>
      <c r="C8537" s="271" t="s">
        <v>12488</v>
      </c>
      <c r="D8537" s="272" t="s">
        <v>10430</v>
      </c>
      <c r="F8537" s="266"/>
      <c r="G8537" s="273">
        <v>12872</v>
      </c>
      <c r="H8537" s="270" t="s">
        <v>29274</v>
      </c>
      <c r="I8537" s="271" t="s">
        <v>12488</v>
      </c>
      <c r="J8537" s="272" t="s">
        <v>10430</v>
      </c>
      <c r="K8537" s="272" t="s">
        <v>14564</v>
      </c>
    </row>
    <row r="8538" spans="1:11" ht="12.75" x14ac:dyDescent="0.2">
      <c r="A8538" s="269">
        <v>41075</v>
      </c>
      <c r="B8538" s="270" t="s">
        <v>29275</v>
      </c>
      <c r="C8538" s="271" t="s">
        <v>12529</v>
      </c>
      <c r="D8538" s="272" t="s">
        <v>13076</v>
      </c>
      <c r="F8538" s="266"/>
      <c r="G8538" s="273">
        <v>41075</v>
      </c>
      <c r="H8538" s="270" t="s">
        <v>29275</v>
      </c>
      <c r="I8538" s="271" t="s">
        <v>12529</v>
      </c>
      <c r="J8538" s="272" t="s">
        <v>13076</v>
      </c>
      <c r="K8538" s="272" t="s">
        <v>29043</v>
      </c>
    </row>
    <row r="8539" spans="1:11" ht="12.75" x14ac:dyDescent="0.2">
      <c r="A8539" s="269">
        <v>3315</v>
      </c>
      <c r="B8539" s="270" t="s">
        <v>29276</v>
      </c>
      <c r="C8539" s="271" t="s">
        <v>12505</v>
      </c>
      <c r="D8539" s="272" t="s">
        <v>5435</v>
      </c>
      <c r="F8539" s="266"/>
      <c r="G8539" s="273">
        <v>3315</v>
      </c>
      <c r="H8539" s="270" t="s">
        <v>29276</v>
      </c>
      <c r="I8539" s="271" t="s">
        <v>12505</v>
      </c>
      <c r="J8539" s="272" t="s">
        <v>5435</v>
      </c>
      <c r="K8539" s="272" t="s">
        <v>5435</v>
      </c>
    </row>
    <row r="8540" spans="1:11" ht="12.75" x14ac:dyDescent="0.2">
      <c r="A8540" s="269">
        <v>36870</v>
      </c>
      <c r="B8540" s="270" t="s">
        <v>29277</v>
      </c>
      <c r="C8540" s="271" t="s">
        <v>12505</v>
      </c>
      <c r="D8540" s="272" t="s">
        <v>5435</v>
      </c>
      <c r="F8540" s="266"/>
      <c r="G8540" s="273">
        <v>36870</v>
      </c>
      <c r="H8540" s="270" t="s">
        <v>29277</v>
      </c>
      <c r="I8540" s="271" t="s">
        <v>12505</v>
      </c>
      <c r="J8540" s="272" t="s">
        <v>5435</v>
      </c>
      <c r="K8540" s="272" t="s">
        <v>5435</v>
      </c>
    </row>
    <row r="8541" spans="1:11" ht="25.5" x14ac:dyDescent="0.2">
      <c r="A8541" s="269">
        <v>5092</v>
      </c>
      <c r="B8541" s="270" t="s">
        <v>29278</v>
      </c>
      <c r="C8541" s="271" t="s">
        <v>12603</v>
      </c>
      <c r="D8541" s="272" t="s">
        <v>13352</v>
      </c>
      <c r="F8541" s="266"/>
      <c r="G8541" s="273">
        <v>5092</v>
      </c>
      <c r="H8541" s="270" t="s">
        <v>29278</v>
      </c>
      <c r="I8541" s="271" t="s">
        <v>12603</v>
      </c>
      <c r="J8541" s="272" t="s">
        <v>13352</v>
      </c>
      <c r="K8541" s="272" t="s">
        <v>13352</v>
      </c>
    </row>
    <row r="8542" spans="1:11" ht="12.75" x14ac:dyDescent="0.2">
      <c r="A8542" s="269">
        <v>11462</v>
      </c>
      <c r="B8542" s="270" t="s">
        <v>29279</v>
      </c>
      <c r="C8542" s="271" t="s">
        <v>12603</v>
      </c>
      <c r="D8542" s="272" t="s">
        <v>13521</v>
      </c>
      <c r="F8542" s="266"/>
      <c r="G8542" s="273">
        <v>11462</v>
      </c>
      <c r="H8542" s="270" t="s">
        <v>29279</v>
      </c>
      <c r="I8542" s="271" t="s">
        <v>12603</v>
      </c>
      <c r="J8542" s="272" t="s">
        <v>13521</v>
      </c>
      <c r="K8542" s="272" t="s">
        <v>13521</v>
      </c>
    </row>
    <row r="8543" spans="1:11" ht="25.5" x14ac:dyDescent="0.2">
      <c r="A8543" s="269">
        <v>36529</v>
      </c>
      <c r="B8543" s="270" t="s">
        <v>29280</v>
      </c>
      <c r="C8543" s="271" t="s">
        <v>12490</v>
      </c>
      <c r="D8543" s="272" t="s">
        <v>29281</v>
      </c>
      <c r="F8543" s="266"/>
      <c r="G8543" s="273">
        <v>36529</v>
      </c>
      <c r="H8543" s="270" t="s">
        <v>29280</v>
      </c>
      <c r="I8543" s="271" t="s">
        <v>12490</v>
      </c>
      <c r="J8543" s="272" t="s">
        <v>29281</v>
      </c>
      <c r="K8543" s="272" t="s">
        <v>29281</v>
      </c>
    </row>
    <row r="8544" spans="1:11" ht="12.75" x14ac:dyDescent="0.2">
      <c r="A8544" s="269">
        <v>3318</v>
      </c>
      <c r="B8544" s="270" t="s">
        <v>29282</v>
      </c>
      <c r="C8544" s="271" t="s">
        <v>12490</v>
      </c>
      <c r="D8544" s="272" t="s">
        <v>29283</v>
      </c>
      <c r="F8544" s="266"/>
      <c r="G8544" s="273">
        <v>3318</v>
      </c>
      <c r="H8544" s="270" t="s">
        <v>29282</v>
      </c>
      <c r="I8544" s="271" t="s">
        <v>12490</v>
      </c>
      <c r="J8544" s="272" t="s">
        <v>29283</v>
      </c>
      <c r="K8544" s="272" t="s">
        <v>29283</v>
      </c>
    </row>
    <row r="8545" spans="1:11" ht="25.5" x14ac:dyDescent="0.2">
      <c r="A8545" s="269">
        <v>38968</v>
      </c>
      <c r="B8545" s="270" t="s">
        <v>29284</v>
      </c>
      <c r="C8545" s="271" t="s">
        <v>12492</v>
      </c>
      <c r="D8545" s="272" t="s">
        <v>13125</v>
      </c>
      <c r="F8545" s="266"/>
      <c r="G8545" s="273">
        <v>38968</v>
      </c>
      <c r="H8545" s="270" t="s">
        <v>29284</v>
      </c>
      <c r="I8545" s="271" t="s">
        <v>12492</v>
      </c>
      <c r="J8545" s="272" t="s">
        <v>13125</v>
      </c>
      <c r="K8545" s="272" t="s">
        <v>13125</v>
      </c>
    </row>
    <row r="8546" spans="1:11" ht="12.75" x14ac:dyDescent="0.2">
      <c r="A8546" s="269">
        <v>3324</v>
      </c>
      <c r="B8546" s="270" t="s">
        <v>29285</v>
      </c>
      <c r="C8546" s="271" t="s">
        <v>12492</v>
      </c>
      <c r="D8546" s="272" t="s">
        <v>10257</v>
      </c>
      <c r="F8546" s="266"/>
      <c r="G8546" s="273">
        <v>3324</v>
      </c>
      <c r="H8546" s="270" t="s">
        <v>29285</v>
      </c>
      <c r="I8546" s="271" t="s">
        <v>12492</v>
      </c>
      <c r="J8546" s="272" t="s">
        <v>10257</v>
      </c>
      <c r="K8546" s="272" t="s">
        <v>10257</v>
      </c>
    </row>
    <row r="8547" spans="1:11" ht="12.75" x14ac:dyDescent="0.2">
      <c r="A8547" s="269">
        <v>3322</v>
      </c>
      <c r="B8547" s="270" t="s">
        <v>29286</v>
      </c>
      <c r="C8547" s="271" t="s">
        <v>12492</v>
      </c>
      <c r="D8547" s="272" t="s">
        <v>13126</v>
      </c>
      <c r="F8547" s="266"/>
      <c r="G8547" s="273">
        <v>3322</v>
      </c>
      <c r="H8547" s="270" t="s">
        <v>29286</v>
      </c>
      <c r="I8547" s="271" t="s">
        <v>12492</v>
      </c>
      <c r="J8547" s="272" t="s">
        <v>13126</v>
      </c>
      <c r="K8547" s="272" t="s">
        <v>13126</v>
      </c>
    </row>
    <row r="8548" spans="1:11" ht="12.75" x14ac:dyDescent="0.2">
      <c r="A8548" s="269">
        <v>5076</v>
      </c>
      <c r="B8548" s="270" t="s">
        <v>29287</v>
      </c>
      <c r="C8548" s="271" t="s">
        <v>12505</v>
      </c>
      <c r="D8548" s="272" t="s">
        <v>7205</v>
      </c>
      <c r="F8548" s="266"/>
      <c r="G8548" s="273">
        <v>5076</v>
      </c>
      <c r="H8548" s="270" t="s">
        <v>29287</v>
      </c>
      <c r="I8548" s="271" t="s">
        <v>12505</v>
      </c>
      <c r="J8548" s="272" t="s">
        <v>7205</v>
      </c>
      <c r="K8548" s="272" t="s">
        <v>7205</v>
      </c>
    </row>
    <row r="8549" spans="1:11" ht="12.75" x14ac:dyDescent="0.2">
      <c r="A8549" s="269">
        <v>5077</v>
      </c>
      <c r="B8549" s="270" t="s">
        <v>29288</v>
      </c>
      <c r="C8549" s="271" t="s">
        <v>12505</v>
      </c>
      <c r="D8549" s="272" t="s">
        <v>14412</v>
      </c>
      <c r="F8549" s="266"/>
      <c r="G8549" s="273">
        <v>5077</v>
      </c>
      <c r="H8549" s="270" t="s">
        <v>29288</v>
      </c>
      <c r="I8549" s="271" t="s">
        <v>12505</v>
      </c>
      <c r="J8549" s="272" t="s">
        <v>14412</v>
      </c>
      <c r="K8549" s="272" t="s">
        <v>14412</v>
      </c>
    </row>
    <row r="8550" spans="1:11" ht="25.5" x14ac:dyDescent="0.2">
      <c r="A8550" s="269">
        <v>42008</v>
      </c>
      <c r="B8550" s="270" t="s">
        <v>29289</v>
      </c>
      <c r="C8550" s="271" t="s">
        <v>12490</v>
      </c>
      <c r="D8550" s="272" t="s">
        <v>4388</v>
      </c>
      <c r="F8550" s="266"/>
      <c r="G8550" s="273">
        <v>42008</v>
      </c>
      <c r="H8550" s="270" t="s">
        <v>29289</v>
      </c>
      <c r="I8550" s="271" t="s">
        <v>12490</v>
      </c>
      <c r="J8550" s="272" t="s">
        <v>4388</v>
      </c>
      <c r="K8550" s="272" t="s">
        <v>4388</v>
      </c>
    </row>
    <row r="8551" spans="1:11" ht="25.5" x14ac:dyDescent="0.2">
      <c r="A8551" s="269">
        <v>11837</v>
      </c>
      <c r="B8551" s="270" t="s">
        <v>29290</v>
      </c>
      <c r="C8551" s="271" t="s">
        <v>12490</v>
      </c>
      <c r="D8551" s="272" t="s">
        <v>13128</v>
      </c>
      <c r="F8551" s="266"/>
      <c r="G8551" s="273">
        <v>11837</v>
      </c>
      <c r="H8551" s="270" t="s">
        <v>29290</v>
      </c>
      <c r="I8551" s="271" t="s">
        <v>12490</v>
      </c>
      <c r="J8551" s="272" t="s">
        <v>13128</v>
      </c>
      <c r="K8551" s="272" t="s">
        <v>13128</v>
      </c>
    </row>
    <row r="8552" spans="1:11" ht="12.75" x14ac:dyDescent="0.2">
      <c r="A8552" s="269">
        <v>38055</v>
      </c>
      <c r="B8552" s="270" t="s">
        <v>29291</v>
      </c>
      <c r="C8552" s="271" t="s">
        <v>12490</v>
      </c>
      <c r="D8552" s="272" t="s">
        <v>4928</v>
      </c>
      <c r="F8552" s="266"/>
      <c r="G8552" s="273">
        <v>38055</v>
      </c>
      <c r="H8552" s="270" t="s">
        <v>29291</v>
      </c>
      <c r="I8552" s="271" t="s">
        <v>12490</v>
      </c>
      <c r="J8552" s="272" t="s">
        <v>4928</v>
      </c>
      <c r="K8552" s="272" t="s">
        <v>4928</v>
      </c>
    </row>
    <row r="8553" spans="1:11" ht="12.75" x14ac:dyDescent="0.2">
      <c r="A8553" s="269">
        <v>415</v>
      </c>
      <c r="B8553" s="270" t="s">
        <v>29292</v>
      </c>
      <c r="C8553" s="271" t="s">
        <v>12490</v>
      </c>
      <c r="D8553" s="272" t="s">
        <v>8233</v>
      </c>
      <c r="F8553" s="266"/>
      <c r="G8553" s="273">
        <v>415</v>
      </c>
      <c r="H8553" s="270" t="s">
        <v>29292</v>
      </c>
      <c r="I8553" s="271" t="s">
        <v>12490</v>
      </c>
      <c r="J8553" s="272" t="s">
        <v>8233</v>
      </c>
      <c r="K8553" s="272" t="s">
        <v>8233</v>
      </c>
    </row>
    <row r="8554" spans="1:11" ht="12.75" x14ac:dyDescent="0.2">
      <c r="A8554" s="269">
        <v>416</v>
      </c>
      <c r="B8554" s="270" t="s">
        <v>29293</v>
      </c>
      <c r="C8554" s="271" t="s">
        <v>12490</v>
      </c>
      <c r="D8554" s="272" t="s">
        <v>13129</v>
      </c>
      <c r="F8554" s="266"/>
      <c r="G8554" s="273">
        <v>416</v>
      </c>
      <c r="H8554" s="270" t="s">
        <v>29293</v>
      </c>
      <c r="I8554" s="271" t="s">
        <v>12490</v>
      </c>
      <c r="J8554" s="272" t="s">
        <v>13129</v>
      </c>
      <c r="K8554" s="272" t="s">
        <v>13129</v>
      </c>
    </row>
    <row r="8555" spans="1:11" ht="12.75" x14ac:dyDescent="0.2">
      <c r="A8555" s="269">
        <v>425</v>
      </c>
      <c r="B8555" s="270" t="s">
        <v>29294</v>
      </c>
      <c r="C8555" s="271" t="s">
        <v>12490</v>
      </c>
      <c r="D8555" s="272" t="s">
        <v>5520</v>
      </c>
      <c r="F8555" s="266"/>
      <c r="G8555" s="273">
        <v>425</v>
      </c>
      <c r="H8555" s="270" t="s">
        <v>29294</v>
      </c>
      <c r="I8555" s="271" t="s">
        <v>12490</v>
      </c>
      <c r="J8555" s="272" t="s">
        <v>5520</v>
      </c>
      <c r="K8555" s="272" t="s">
        <v>5520</v>
      </c>
    </row>
    <row r="8556" spans="1:11" ht="12.75" x14ac:dyDescent="0.2">
      <c r="A8556" s="269">
        <v>426</v>
      </c>
      <c r="B8556" s="270" t="s">
        <v>29295</v>
      </c>
      <c r="C8556" s="271" t="s">
        <v>12490</v>
      </c>
      <c r="D8556" s="272" t="s">
        <v>13130</v>
      </c>
      <c r="F8556" s="266"/>
      <c r="G8556" s="273">
        <v>426</v>
      </c>
      <c r="H8556" s="270" t="s">
        <v>29295</v>
      </c>
      <c r="I8556" s="271" t="s">
        <v>12490</v>
      </c>
      <c r="J8556" s="272" t="s">
        <v>13130</v>
      </c>
      <c r="K8556" s="272" t="s">
        <v>13130</v>
      </c>
    </row>
    <row r="8557" spans="1:11" ht="12.75" x14ac:dyDescent="0.2">
      <c r="A8557" s="269">
        <v>38056</v>
      </c>
      <c r="B8557" s="270" t="s">
        <v>29296</v>
      </c>
      <c r="C8557" s="271" t="s">
        <v>12490</v>
      </c>
      <c r="D8557" s="272" t="s">
        <v>13131</v>
      </c>
      <c r="F8557" s="266"/>
      <c r="G8557" s="273">
        <v>38056</v>
      </c>
      <c r="H8557" s="270" t="s">
        <v>29296</v>
      </c>
      <c r="I8557" s="271" t="s">
        <v>12490</v>
      </c>
      <c r="J8557" s="272" t="s">
        <v>13131</v>
      </c>
      <c r="K8557" s="272" t="s">
        <v>13131</v>
      </c>
    </row>
    <row r="8558" spans="1:11" ht="12.75" x14ac:dyDescent="0.2">
      <c r="A8558" s="269">
        <v>1564</v>
      </c>
      <c r="B8558" s="270" t="s">
        <v>29297</v>
      </c>
      <c r="C8558" s="271" t="s">
        <v>12490</v>
      </c>
      <c r="D8558" s="272" t="s">
        <v>7200</v>
      </c>
      <c r="F8558" s="266"/>
      <c r="G8558" s="273">
        <v>1564</v>
      </c>
      <c r="H8558" s="270" t="s">
        <v>29297</v>
      </c>
      <c r="I8558" s="271" t="s">
        <v>12490</v>
      </c>
      <c r="J8558" s="272" t="s">
        <v>7200</v>
      </c>
      <c r="K8558" s="272" t="s">
        <v>7200</v>
      </c>
    </row>
    <row r="8559" spans="1:11" ht="25.5" x14ac:dyDescent="0.2">
      <c r="A8559" s="269">
        <v>42009</v>
      </c>
      <c r="B8559" s="270" t="s">
        <v>29298</v>
      </c>
      <c r="C8559" s="271" t="s">
        <v>12490</v>
      </c>
      <c r="D8559" s="272" t="s">
        <v>12935</v>
      </c>
      <c r="F8559" s="266"/>
      <c r="G8559" s="273">
        <v>42009</v>
      </c>
      <c r="H8559" s="270" t="s">
        <v>29298</v>
      </c>
      <c r="I8559" s="271" t="s">
        <v>12490</v>
      </c>
      <c r="J8559" s="272" t="s">
        <v>12935</v>
      </c>
      <c r="K8559" s="272" t="s">
        <v>12935</v>
      </c>
    </row>
    <row r="8560" spans="1:11" ht="25.5" x14ac:dyDescent="0.2">
      <c r="A8560" s="269">
        <v>42010</v>
      </c>
      <c r="B8560" s="270" t="s">
        <v>29299</v>
      </c>
      <c r="C8560" s="271" t="s">
        <v>12490</v>
      </c>
      <c r="D8560" s="272" t="s">
        <v>7632</v>
      </c>
      <c r="F8560" s="266"/>
      <c r="G8560" s="273">
        <v>42010</v>
      </c>
      <c r="H8560" s="270" t="s">
        <v>29299</v>
      </c>
      <c r="I8560" s="271" t="s">
        <v>12490</v>
      </c>
      <c r="J8560" s="272" t="s">
        <v>7632</v>
      </c>
      <c r="K8560" s="272" t="s">
        <v>7632</v>
      </c>
    </row>
    <row r="8561" spans="1:11" ht="12.75" x14ac:dyDescent="0.2">
      <c r="A8561" s="269">
        <v>11032</v>
      </c>
      <c r="B8561" s="270" t="s">
        <v>29300</v>
      </c>
      <c r="C8561" s="271" t="s">
        <v>12490</v>
      </c>
      <c r="D8561" s="272" t="s">
        <v>7185</v>
      </c>
      <c r="F8561" s="266"/>
      <c r="G8561" s="273">
        <v>11032</v>
      </c>
      <c r="H8561" s="270" t="s">
        <v>29300</v>
      </c>
      <c r="I8561" s="271" t="s">
        <v>12490</v>
      </c>
      <c r="J8561" s="272" t="s">
        <v>7185</v>
      </c>
      <c r="K8561" s="272" t="s">
        <v>7185</v>
      </c>
    </row>
    <row r="8562" spans="1:11" ht="12.75" x14ac:dyDescent="0.2">
      <c r="A8562" s="269">
        <v>36786</v>
      </c>
      <c r="B8562" s="270" t="s">
        <v>29301</v>
      </c>
      <c r="C8562" s="271" t="s">
        <v>13132</v>
      </c>
      <c r="D8562" s="272" t="s">
        <v>29302</v>
      </c>
      <c r="F8562" s="266"/>
      <c r="G8562" s="273">
        <v>36786</v>
      </c>
      <c r="H8562" s="270" t="s">
        <v>29301</v>
      </c>
      <c r="I8562" s="271" t="s">
        <v>13132</v>
      </c>
      <c r="J8562" s="272" t="s">
        <v>29302</v>
      </c>
      <c r="K8562" s="272" t="s">
        <v>29302</v>
      </c>
    </row>
    <row r="8563" spans="1:11" ht="12.75" x14ac:dyDescent="0.2">
      <c r="A8563" s="269">
        <v>36785</v>
      </c>
      <c r="B8563" s="270" t="s">
        <v>29303</v>
      </c>
      <c r="C8563" s="271" t="s">
        <v>13132</v>
      </c>
      <c r="D8563" s="272" t="s">
        <v>29304</v>
      </c>
      <c r="F8563" s="266"/>
      <c r="G8563" s="273">
        <v>36785</v>
      </c>
      <c r="H8563" s="270" t="s">
        <v>29303</v>
      </c>
      <c r="I8563" s="271" t="s">
        <v>13132</v>
      </c>
      <c r="J8563" s="272" t="s">
        <v>29304</v>
      </c>
      <c r="K8563" s="272" t="s">
        <v>29304</v>
      </c>
    </row>
    <row r="8564" spans="1:11" ht="12.75" x14ac:dyDescent="0.2">
      <c r="A8564" s="269">
        <v>36782</v>
      </c>
      <c r="B8564" s="270" t="s">
        <v>29305</v>
      </c>
      <c r="C8564" s="271" t="s">
        <v>13132</v>
      </c>
      <c r="D8564" s="272" t="s">
        <v>29306</v>
      </c>
      <c r="F8564" s="266"/>
      <c r="G8564" s="273">
        <v>36782</v>
      </c>
      <c r="H8564" s="270" t="s">
        <v>29305</v>
      </c>
      <c r="I8564" s="271" t="s">
        <v>13132</v>
      </c>
      <c r="J8564" s="272" t="s">
        <v>29306</v>
      </c>
      <c r="K8564" s="272" t="s">
        <v>29306</v>
      </c>
    </row>
    <row r="8565" spans="1:11" ht="12.75" x14ac:dyDescent="0.2">
      <c r="A8565" s="269">
        <v>25930</v>
      </c>
      <c r="B8565" s="270" t="s">
        <v>29307</v>
      </c>
      <c r="C8565" s="271" t="s">
        <v>13132</v>
      </c>
      <c r="D8565" s="272" t="s">
        <v>29308</v>
      </c>
      <c r="F8565" s="266"/>
      <c r="G8565" s="273">
        <v>25930</v>
      </c>
      <c r="H8565" s="270" t="s">
        <v>29307</v>
      </c>
      <c r="I8565" s="271" t="s">
        <v>13132</v>
      </c>
      <c r="J8565" s="272" t="s">
        <v>29308</v>
      </c>
      <c r="K8565" s="272" t="s">
        <v>29308</v>
      </c>
    </row>
    <row r="8566" spans="1:11" ht="25.5" x14ac:dyDescent="0.2">
      <c r="A8566" s="269">
        <v>4824</v>
      </c>
      <c r="B8566" s="270" t="s">
        <v>29309</v>
      </c>
      <c r="C8566" s="271" t="s">
        <v>12505</v>
      </c>
      <c r="D8566" s="272" t="s">
        <v>11820</v>
      </c>
      <c r="F8566" s="266"/>
      <c r="G8566" s="273">
        <v>4824</v>
      </c>
      <c r="H8566" s="270" t="s">
        <v>29309</v>
      </c>
      <c r="I8566" s="271" t="s">
        <v>12505</v>
      </c>
      <c r="J8566" s="272" t="s">
        <v>11820</v>
      </c>
      <c r="K8566" s="272" t="s">
        <v>11820</v>
      </c>
    </row>
    <row r="8567" spans="1:11" ht="25.5" x14ac:dyDescent="0.2">
      <c r="A8567" s="269">
        <v>11795</v>
      </c>
      <c r="B8567" s="270" t="s">
        <v>29310</v>
      </c>
      <c r="C8567" s="271" t="s">
        <v>12492</v>
      </c>
      <c r="D8567" s="272" t="s">
        <v>13133</v>
      </c>
      <c r="F8567" s="266"/>
      <c r="G8567" s="273">
        <v>11795</v>
      </c>
      <c r="H8567" s="270" t="s">
        <v>29310</v>
      </c>
      <c r="I8567" s="271" t="s">
        <v>12492</v>
      </c>
      <c r="J8567" s="272" t="s">
        <v>13133</v>
      </c>
      <c r="K8567" s="272" t="s">
        <v>13133</v>
      </c>
    </row>
    <row r="8568" spans="1:11" ht="12.75" x14ac:dyDescent="0.2">
      <c r="A8568" s="269">
        <v>134</v>
      </c>
      <c r="B8568" s="270" t="s">
        <v>29311</v>
      </c>
      <c r="C8568" s="271" t="s">
        <v>12505</v>
      </c>
      <c r="D8568" s="272" t="s">
        <v>5383</v>
      </c>
      <c r="F8568" s="266"/>
      <c r="G8568" s="273">
        <v>134</v>
      </c>
      <c r="H8568" s="270" t="s">
        <v>29311</v>
      </c>
      <c r="I8568" s="271" t="s">
        <v>12505</v>
      </c>
      <c r="J8568" s="272" t="s">
        <v>5383</v>
      </c>
      <c r="K8568" s="272" t="s">
        <v>5383</v>
      </c>
    </row>
    <row r="8569" spans="1:11" ht="12.75" x14ac:dyDescent="0.2">
      <c r="A8569" s="269">
        <v>4229</v>
      </c>
      <c r="B8569" s="270" t="s">
        <v>29312</v>
      </c>
      <c r="C8569" s="271" t="s">
        <v>12505</v>
      </c>
      <c r="D8569" s="272" t="s">
        <v>22360</v>
      </c>
      <c r="F8569" s="266"/>
      <c r="G8569" s="273">
        <v>4229</v>
      </c>
      <c r="H8569" s="270" t="s">
        <v>29312</v>
      </c>
      <c r="I8569" s="271" t="s">
        <v>12505</v>
      </c>
      <c r="J8569" s="272" t="s">
        <v>22360</v>
      </c>
      <c r="K8569" s="272" t="s">
        <v>22360</v>
      </c>
    </row>
    <row r="8570" spans="1:11" ht="12.75" x14ac:dyDescent="0.2">
      <c r="A8570" s="269">
        <v>37402</v>
      </c>
      <c r="B8570" s="270" t="s">
        <v>29313</v>
      </c>
      <c r="C8570" s="271" t="s">
        <v>12490</v>
      </c>
      <c r="D8570" s="272" t="s">
        <v>13134</v>
      </c>
      <c r="F8570" s="266"/>
      <c r="G8570" s="273">
        <v>37402</v>
      </c>
      <c r="H8570" s="270" t="s">
        <v>29313</v>
      </c>
      <c r="I8570" s="271" t="s">
        <v>12490</v>
      </c>
      <c r="J8570" s="272" t="s">
        <v>13134</v>
      </c>
      <c r="K8570" s="272" t="s">
        <v>13134</v>
      </c>
    </row>
    <row r="8571" spans="1:11" ht="12.75" x14ac:dyDescent="0.2">
      <c r="A8571" s="269">
        <v>11244</v>
      </c>
      <c r="B8571" s="270" t="s">
        <v>29314</v>
      </c>
      <c r="C8571" s="271" t="s">
        <v>12490</v>
      </c>
      <c r="D8571" s="272" t="s">
        <v>29315</v>
      </c>
      <c r="F8571" s="266"/>
      <c r="G8571" s="273">
        <v>11244</v>
      </c>
      <c r="H8571" s="270" t="s">
        <v>29314</v>
      </c>
      <c r="I8571" s="271" t="s">
        <v>12490</v>
      </c>
      <c r="J8571" s="272" t="s">
        <v>29315</v>
      </c>
      <c r="K8571" s="272" t="s">
        <v>29315</v>
      </c>
    </row>
    <row r="8572" spans="1:11" ht="25.5" x14ac:dyDescent="0.2">
      <c r="A8572" s="269">
        <v>11245</v>
      </c>
      <c r="B8572" s="270" t="s">
        <v>29316</v>
      </c>
      <c r="C8572" s="271" t="s">
        <v>12490</v>
      </c>
      <c r="D8572" s="272" t="s">
        <v>29317</v>
      </c>
      <c r="F8572" s="266"/>
      <c r="G8572" s="273">
        <v>11245</v>
      </c>
      <c r="H8572" s="270" t="s">
        <v>29316</v>
      </c>
      <c r="I8572" s="271" t="s">
        <v>12490</v>
      </c>
      <c r="J8572" s="272" t="s">
        <v>29317</v>
      </c>
      <c r="K8572" s="272" t="s">
        <v>29317</v>
      </c>
    </row>
    <row r="8573" spans="1:11" ht="12.75" x14ac:dyDescent="0.2">
      <c r="A8573" s="269">
        <v>11235</v>
      </c>
      <c r="B8573" s="270" t="s">
        <v>29318</v>
      </c>
      <c r="C8573" s="271" t="s">
        <v>12490</v>
      </c>
      <c r="D8573" s="272" t="s">
        <v>29319</v>
      </c>
      <c r="F8573" s="266"/>
      <c r="G8573" s="273">
        <v>11235</v>
      </c>
      <c r="H8573" s="270" t="s">
        <v>29318</v>
      </c>
      <c r="I8573" s="271" t="s">
        <v>12490</v>
      </c>
      <c r="J8573" s="272" t="s">
        <v>29319</v>
      </c>
      <c r="K8573" s="272" t="s">
        <v>29319</v>
      </c>
    </row>
    <row r="8574" spans="1:11" ht="12.75" x14ac:dyDescent="0.2">
      <c r="A8574" s="269">
        <v>11236</v>
      </c>
      <c r="B8574" s="270" t="s">
        <v>29320</v>
      </c>
      <c r="C8574" s="271" t="s">
        <v>12490</v>
      </c>
      <c r="D8574" s="272" t="s">
        <v>29321</v>
      </c>
      <c r="F8574" s="266"/>
      <c r="G8574" s="273">
        <v>11236</v>
      </c>
      <c r="H8574" s="270" t="s">
        <v>29320</v>
      </c>
      <c r="I8574" s="271" t="s">
        <v>12490</v>
      </c>
      <c r="J8574" s="272" t="s">
        <v>29321</v>
      </c>
      <c r="K8574" s="272" t="s">
        <v>29321</v>
      </c>
    </row>
    <row r="8575" spans="1:11" ht="12.75" x14ac:dyDescent="0.2">
      <c r="A8575" s="269">
        <v>11731</v>
      </c>
      <c r="B8575" s="270" t="s">
        <v>29322</v>
      </c>
      <c r="C8575" s="271" t="s">
        <v>12490</v>
      </c>
      <c r="D8575" s="272" t="s">
        <v>11274</v>
      </c>
      <c r="F8575" s="266"/>
      <c r="G8575" s="273">
        <v>11731</v>
      </c>
      <c r="H8575" s="270" t="s">
        <v>29322</v>
      </c>
      <c r="I8575" s="271" t="s">
        <v>12490</v>
      </c>
      <c r="J8575" s="272" t="s">
        <v>11274</v>
      </c>
      <c r="K8575" s="272" t="s">
        <v>11274</v>
      </c>
    </row>
    <row r="8576" spans="1:11" ht="12.75" x14ac:dyDescent="0.2">
      <c r="A8576" s="269">
        <v>11732</v>
      </c>
      <c r="B8576" s="270" t="s">
        <v>29323</v>
      </c>
      <c r="C8576" s="271" t="s">
        <v>12490</v>
      </c>
      <c r="D8576" s="272" t="s">
        <v>13302</v>
      </c>
      <c r="F8576" s="266"/>
      <c r="G8576" s="273">
        <v>11732</v>
      </c>
      <c r="H8576" s="270" t="s">
        <v>29323</v>
      </c>
      <c r="I8576" s="271" t="s">
        <v>12490</v>
      </c>
      <c r="J8576" s="272" t="s">
        <v>13302</v>
      </c>
      <c r="K8576" s="272" t="s">
        <v>13302</v>
      </c>
    </row>
    <row r="8577" spans="1:11" ht="12.75" x14ac:dyDescent="0.2">
      <c r="A8577" s="269">
        <v>36494</v>
      </c>
      <c r="B8577" s="270" t="s">
        <v>29324</v>
      </c>
      <c r="C8577" s="271" t="s">
        <v>12490</v>
      </c>
      <c r="D8577" s="272" t="s">
        <v>14967</v>
      </c>
      <c r="F8577" s="266"/>
      <c r="G8577" s="273">
        <v>36494</v>
      </c>
      <c r="H8577" s="270" t="s">
        <v>29324</v>
      </c>
      <c r="I8577" s="271" t="s">
        <v>12490</v>
      </c>
      <c r="J8577" s="272" t="s">
        <v>14967</v>
      </c>
      <c r="K8577" s="272" t="s">
        <v>14967</v>
      </c>
    </row>
    <row r="8578" spans="1:11" ht="12.75" x14ac:dyDescent="0.2">
      <c r="A8578" s="269">
        <v>36493</v>
      </c>
      <c r="B8578" s="270" t="s">
        <v>29325</v>
      </c>
      <c r="C8578" s="271" t="s">
        <v>12490</v>
      </c>
      <c r="D8578" s="272" t="s">
        <v>14968</v>
      </c>
      <c r="F8578" s="266"/>
      <c r="G8578" s="273">
        <v>36493</v>
      </c>
      <c r="H8578" s="270" t="s">
        <v>29325</v>
      </c>
      <c r="I8578" s="271" t="s">
        <v>12490</v>
      </c>
      <c r="J8578" s="272" t="s">
        <v>14968</v>
      </c>
      <c r="K8578" s="272" t="s">
        <v>14968</v>
      </c>
    </row>
    <row r="8579" spans="1:11" ht="12.75" x14ac:dyDescent="0.2">
      <c r="A8579" s="269">
        <v>36492</v>
      </c>
      <c r="B8579" s="270" t="s">
        <v>29326</v>
      </c>
      <c r="C8579" s="271" t="s">
        <v>12490</v>
      </c>
      <c r="D8579" s="272" t="s">
        <v>14969</v>
      </c>
      <c r="F8579" s="266"/>
      <c r="G8579" s="273">
        <v>36492</v>
      </c>
      <c r="H8579" s="270" t="s">
        <v>29326</v>
      </c>
      <c r="I8579" s="271" t="s">
        <v>12490</v>
      </c>
      <c r="J8579" s="272" t="s">
        <v>14969</v>
      </c>
      <c r="K8579" s="272" t="s">
        <v>14969</v>
      </c>
    </row>
    <row r="8580" spans="1:11" ht="25.5" x14ac:dyDescent="0.2">
      <c r="A8580" s="269">
        <v>13333</v>
      </c>
      <c r="B8580" s="270" t="s">
        <v>29327</v>
      </c>
      <c r="C8580" s="271" t="s">
        <v>12490</v>
      </c>
      <c r="D8580" s="272" t="s">
        <v>29328</v>
      </c>
      <c r="F8580" s="266"/>
      <c r="G8580" s="273">
        <v>13333</v>
      </c>
      <c r="H8580" s="270" t="s">
        <v>29327</v>
      </c>
      <c r="I8580" s="271" t="s">
        <v>12490</v>
      </c>
      <c r="J8580" s="272" t="s">
        <v>29328</v>
      </c>
      <c r="K8580" s="272" t="s">
        <v>29328</v>
      </c>
    </row>
    <row r="8581" spans="1:11" ht="12.75" x14ac:dyDescent="0.2">
      <c r="A8581" s="269">
        <v>13533</v>
      </c>
      <c r="B8581" s="270" t="s">
        <v>29329</v>
      </c>
      <c r="C8581" s="271" t="s">
        <v>12490</v>
      </c>
      <c r="D8581" s="272" t="s">
        <v>29330</v>
      </c>
      <c r="F8581" s="266"/>
      <c r="G8581" s="273">
        <v>13533</v>
      </c>
      <c r="H8581" s="270" t="s">
        <v>29329</v>
      </c>
      <c r="I8581" s="271" t="s">
        <v>12490</v>
      </c>
      <c r="J8581" s="272" t="s">
        <v>29330</v>
      </c>
      <c r="K8581" s="272" t="s">
        <v>29330</v>
      </c>
    </row>
    <row r="8582" spans="1:11" ht="25.5" x14ac:dyDescent="0.2">
      <c r="A8582" s="269">
        <v>36499</v>
      </c>
      <c r="B8582" s="270" t="s">
        <v>29331</v>
      </c>
      <c r="C8582" s="271" t="s">
        <v>12490</v>
      </c>
      <c r="D8582" s="272" t="s">
        <v>29332</v>
      </c>
      <c r="F8582" s="266"/>
      <c r="G8582" s="273">
        <v>36499</v>
      </c>
      <c r="H8582" s="270" t="s">
        <v>29331</v>
      </c>
      <c r="I8582" s="271" t="s">
        <v>12490</v>
      </c>
      <c r="J8582" s="272" t="s">
        <v>29332</v>
      </c>
      <c r="K8582" s="272" t="s">
        <v>29332</v>
      </c>
    </row>
    <row r="8583" spans="1:11" ht="25.5" x14ac:dyDescent="0.2">
      <c r="A8583" s="269">
        <v>39585</v>
      </c>
      <c r="B8583" s="270" t="s">
        <v>29333</v>
      </c>
      <c r="C8583" s="271" t="s">
        <v>12490</v>
      </c>
      <c r="D8583" s="272" t="s">
        <v>29334</v>
      </c>
      <c r="F8583" s="266"/>
      <c r="G8583" s="273">
        <v>39585</v>
      </c>
      <c r="H8583" s="270" t="s">
        <v>29333</v>
      </c>
      <c r="I8583" s="271" t="s">
        <v>12490</v>
      </c>
      <c r="J8583" s="272" t="s">
        <v>29334</v>
      </c>
      <c r="K8583" s="272" t="s">
        <v>29334</v>
      </c>
    </row>
    <row r="8584" spans="1:11" ht="25.5" x14ac:dyDescent="0.2">
      <c r="A8584" s="269">
        <v>39586</v>
      </c>
      <c r="B8584" s="270" t="s">
        <v>29335</v>
      </c>
      <c r="C8584" s="271" t="s">
        <v>12490</v>
      </c>
      <c r="D8584" s="272" t="s">
        <v>29336</v>
      </c>
      <c r="F8584" s="266"/>
      <c r="G8584" s="273">
        <v>39586</v>
      </c>
      <c r="H8584" s="270" t="s">
        <v>29335</v>
      </c>
      <c r="I8584" s="271" t="s">
        <v>12490</v>
      </c>
      <c r="J8584" s="272" t="s">
        <v>29336</v>
      </c>
      <c r="K8584" s="272" t="s">
        <v>29336</v>
      </c>
    </row>
    <row r="8585" spans="1:11" ht="25.5" x14ac:dyDescent="0.2">
      <c r="A8585" s="269">
        <v>39587</v>
      </c>
      <c r="B8585" s="270" t="s">
        <v>29337</v>
      </c>
      <c r="C8585" s="271" t="s">
        <v>12490</v>
      </c>
      <c r="D8585" s="272" t="s">
        <v>29338</v>
      </c>
      <c r="F8585" s="266"/>
      <c r="G8585" s="273">
        <v>39587</v>
      </c>
      <c r="H8585" s="270" t="s">
        <v>29337</v>
      </c>
      <c r="I8585" s="271" t="s">
        <v>12490</v>
      </c>
      <c r="J8585" s="272" t="s">
        <v>29338</v>
      </c>
      <c r="K8585" s="272" t="s">
        <v>29338</v>
      </c>
    </row>
    <row r="8586" spans="1:11" ht="25.5" x14ac:dyDescent="0.2">
      <c r="A8586" s="269">
        <v>39588</v>
      </c>
      <c r="B8586" s="270" t="s">
        <v>29339</v>
      </c>
      <c r="C8586" s="271" t="s">
        <v>12490</v>
      </c>
      <c r="D8586" s="272" t="s">
        <v>29340</v>
      </c>
      <c r="F8586" s="266"/>
      <c r="G8586" s="273">
        <v>39588</v>
      </c>
      <c r="H8586" s="270" t="s">
        <v>29339</v>
      </c>
      <c r="I8586" s="271" t="s">
        <v>12490</v>
      </c>
      <c r="J8586" s="272" t="s">
        <v>29340</v>
      </c>
      <c r="K8586" s="272" t="s">
        <v>29340</v>
      </c>
    </row>
    <row r="8587" spans="1:11" ht="25.5" x14ac:dyDescent="0.2">
      <c r="A8587" s="269">
        <v>39584</v>
      </c>
      <c r="B8587" s="270" t="s">
        <v>29341</v>
      </c>
      <c r="C8587" s="271" t="s">
        <v>12490</v>
      </c>
      <c r="D8587" s="272" t="s">
        <v>29342</v>
      </c>
      <c r="F8587" s="266"/>
      <c r="G8587" s="273">
        <v>39584</v>
      </c>
      <c r="H8587" s="270" t="s">
        <v>29341</v>
      </c>
      <c r="I8587" s="271" t="s">
        <v>12490</v>
      </c>
      <c r="J8587" s="272" t="s">
        <v>29342</v>
      </c>
      <c r="K8587" s="272" t="s">
        <v>29342</v>
      </c>
    </row>
    <row r="8588" spans="1:11" ht="25.5" x14ac:dyDescent="0.2">
      <c r="A8588" s="269">
        <v>39590</v>
      </c>
      <c r="B8588" s="270" t="s">
        <v>29343</v>
      </c>
      <c r="C8588" s="271" t="s">
        <v>12490</v>
      </c>
      <c r="D8588" s="272" t="s">
        <v>29344</v>
      </c>
      <c r="F8588" s="266"/>
      <c r="G8588" s="273">
        <v>39590</v>
      </c>
      <c r="H8588" s="270" t="s">
        <v>29343</v>
      </c>
      <c r="I8588" s="271" t="s">
        <v>12490</v>
      </c>
      <c r="J8588" s="272" t="s">
        <v>29344</v>
      </c>
      <c r="K8588" s="272" t="s">
        <v>29344</v>
      </c>
    </row>
    <row r="8589" spans="1:11" ht="25.5" x14ac:dyDescent="0.2">
      <c r="A8589" s="269">
        <v>39592</v>
      </c>
      <c r="B8589" s="270" t="s">
        <v>29345</v>
      </c>
      <c r="C8589" s="271" t="s">
        <v>12490</v>
      </c>
      <c r="D8589" s="272" t="s">
        <v>29346</v>
      </c>
      <c r="F8589" s="266"/>
      <c r="G8589" s="273">
        <v>39592</v>
      </c>
      <c r="H8589" s="270" t="s">
        <v>29345</v>
      </c>
      <c r="I8589" s="271" t="s">
        <v>12490</v>
      </c>
      <c r="J8589" s="272" t="s">
        <v>29346</v>
      </c>
      <c r="K8589" s="272" t="s">
        <v>29346</v>
      </c>
    </row>
    <row r="8590" spans="1:11" ht="25.5" x14ac:dyDescent="0.2">
      <c r="A8590" s="269">
        <v>39593</v>
      </c>
      <c r="B8590" s="270" t="s">
        <v>29347</v>
      </c>
      <c r="C8590" s="271" t="s">
        <v>12490</v>
      </c>
      <c r="D8590" s="272" t="s">
        <v>29338</v>
      </c>
      <c r="F8590" s="266"/>
      <c r="G8590" s="273">
        <v>39593</v>
      </c>
      <c r="H8590" s="270" t="s">
        <v>29347</v>
      </c>
      <c r="I8590" s="271" t="s">
        <v>12490</v>
      </c>
      <c r="J8590" s="272" t="s">
        <v>29338</v>
      </c>
      <c r="K8590" s="272" t="s">
        <v>29338</v>
      </c>
    </row>
    <row r="8591" spans="1:11" ht="25.5" x14ac:dyDescent="0.2">
      <c r="A8591" s="269">
        <v>14254</v>
      </c>
      <c r="B8591" s="270" t="s">
        <v>29348</v>
      </c>
      <c r="C8591" s="271" t="s">
        <v>12490</v>
      </c>
      <c r="D8591" s="272" t="s">
        <v>29349</v>
      </c>
      <c r="F8591" s="266"/>
      <c r="G8591" s="273">
        <v>14254</v>
      </c>
      <c r="H8591" s="270" t="s">
        <v>29348</v>
      </c>
      <c r="I8591" s="271" t="s">
        <v>12490</v>
      </c>
      <c r="J8591" s="272" t="s">
        <v>29349</v>
      </c>
      <c r="K8591" s="272" t="s">
        <v>29349</v>
      </c>
    </row>
    <row r="8592" spans="1:11" ht="12.75" x14ac:dyDescent="0.2">
      <c r="A8592" s="269">
        <v>25987</v>
      </c>
      <c r="B8592" s="270" t="s">
        <v>29350</v>
      </c>
      <c r="C8592" s="271" t="s">
        <v>12490</v>
      </c>
      <c r="D8592" s="272" t="s">
        <v>29351</v>
      </c>
      <c r="F8592" s="266"/>
      <c r="G8592" s="273">
        <v>25987</v>
      </c>
      <c r="H8592" s="270" t="s">
        <v>29350</v>
      </c>
      <c r="I8592" s="271" t="s">
        <v>12490</v>
      </c>
      <c r="J8592" s="272" t="s">
        <v>29351</v>
      </c>
      <c r="K8592" s="272" t="s">
        <v>29351</v>
      </c>
    </row>
    <row r="8593" spans="1:11" ht="12.75" x14ac:dyDescent="0.2">
      <c r="A8593" s="269">
        <v>25019</v>
      </c>
      <c r="B8593" s="270" t="s">
        <v>29352</v>
      </c>
      <c r="C8593" s="271" t="s">
        <v>12490</v>
      </c>
      <c r="D8593" s="272" t="s">
        <v>29353</v>
      </c>
      <c r="F8593" s="266"/>
      <c r="G8593" s="273">
        <v>25019</v>
      </c>
      <c r="H8593" s="270" t="s">
        <v>29352</v>
      </c>
      <c r="I8593" s="271" t="s">
        <v>12490</v>
      </c>
      <c r="J8593" s="272" t="s">
        <v>29353</v>
      </c>
      <c r="K8593" s="272" t="s">
        <v>29353</v>
      </c>
    </row>
    <row r="8594" spans="1:11" ht="12.75" x14ac:dyDescent="0.2">
      <c r="A8594" s="269">
        <v>36501</v>
      </c>
      <c r="B8594" s="270" t="s">
        <v>29354</v>
      </c>
      <c r="C8594" s="271" t="s">
        <v>12490</v>
      </c>
      <c r="D8594" s="272" t="s">
        <v>29355</v>
      </c>
      <c r="F8594" s="266"/>
      <c r="G8594" s="273">
        <v>36501</v>
      </c>
      <c r="H8594" s="270" t="s">
        <v>29354</v>
      </c>
      <c r="I8594" s="271" t="s">
        <v>12490</v>
      </c>
      <c r="J8594" s="272" t="s">
        <v>29355</v>
      </c>
      <c r="K8594" s="272" t="s">
        <v>29355</v>
      </c>
    </row>
    <row r="8595" spans="1:11" ht="12.75" x14ac:dyDescent="0.2">
      <c r="A8595" s="269">
        <v>25986</v>
      </c>
      <c r="B8595" s="270" t="s">
        <v>29356</v>
      </c>
      <c r="C8595" s="271" t="s">
        <v>12490</v>
      </c>
      <c r="D8595" s="272" t="s">
        <v>29357</v>
      </c>
      <c r="F8595" s="266"/>
      <c r="G8595" s="273">
        <v>25986</v>
      </c>
      <c r="H8595" s="270" t="s">
        <v>29356</v>
      </c>
      <c r="I8595" s="271" t="s">
        <v>12490</v>
      </c>
      <c r="J8595" s="272" t="s">
        <v>29357</v>
      </c>
      <c r="K8595" s="272" t="s">
        <v>29357</v>
      </c>
    </row>
    <row r="8596" spans="1:11" ht="12.75" x14ac:dyDescent="0.2">
      <c r="A8596" s="269">
        <v>36500</v>
      </c>
      <c r="B8596" s="270" t="s">
        <v>29358</v>
      </c>
      <c r="C8596" s="271" t="s">
        <v>12490</v>
      </c>
      <c r="D8596" s="272" t="s">
        <v>29359</v>
      </c>
      <c r="F8596" s="266"/>
      <c r="G8596" s="273">
        <v>36500</v>
      </c>
      <c r="H8596" s="270" t="s">
        <v>29358</v>
      </c>
      <c r="I8596" s="271" t="s">
        <v>12490</v>
      </c>
      <c r="J8596" s="272" t="s">
        <v>29359</v>
      </c>
      <c r="K8596" s="272" t="s">
        <v>29359</v>
      </c>
    </row>
    <row r="8597" spans="1:11" ht="25.5" x14ac:dyDescent="0.2">
      <c r="A8597" s="269">
        <v>20017</v>
      </c>
      <c r="B8597" s="270" t="s">
        <v>29360</v>
      </c>
      <c r="C8597" s="271" t="s">
        <v>12503</v>
      </c>
      <c r="D8597" s="272" t="s">
        <v>12968</v>
      </c>
      <c r="F8597" s="266"/>
      <c r="G8597" s="273">
        <v>20017</v>
      </c>
      <c r="H8597" s="270" t="s">
        <v>29360</v>
      </c>
      <c r="I8597" s="271" t="s">
        <v>12503</v>
      </c>
      <c r="J8597" s="272" t="s">
        <v>12968</v>
      </c>
      <c r="K8597" s="272" t="s">
        <v>12968</v>
      </c>
    </row>
    <row r="8598" spans="1:11" ht="25.5" x14ac:dyDescent="0.2">
      <c r="A8598" s="269">
        <v>20007</v>
      </c>
      <c r="B8598" s="270" t="s">
        <v>29361</v>
      </c>
      <c r="C8598" s="271" t="s">
        <v>12503</v>
      </c>
      <c r="D8598" s="272" t="s">
        <v>5307</v>
      </c>
      <c r="F8598" s="266"/>
      <c r="G8598" s="273">
        <v>20007</v>
      </c>
      <c r="H8598" s="270" t="s">
        <v>29361</v>
      </c>
      <c r="I8598" s="271" t="s">
        <v>12503</v>
      </c>
      <c r="J8598" s="272" t="s">
        <v>5307</v>
      </c>
      <c r="K8598" s="272" t="s">
        <v>5307</v>
      </c>
    </row>
    <row r="8599" spans="1:11" ht="25.5" x14ac:dyDescent="0.2">
      <c r="A8599" s="269">
        <v>39836</v>
      </c>
      <c r="B8599" s="270" t="s">
        <v>29362</v>
      </c>
      <c r="C8599" s="271" t="s">
        <v>12628</v>
      </c>
      <c r="D8599" s="272" t="s">
        <v>29363</v>
      </c>
      <c r="F8599" s="266"/>
      <c r="G8599" s="273">
        <v>39836</v>
      </c>
      <c r="H8599" s="270" t="s">
        <v>29362</v>
      </c>
      <c r="I8599" s="271" t="s">
        <v>12628</v>
      </c>
      <c r="J8599" s="272" t="s">
        <v>29363</v>
      </c>
      <c r="K8599" s="272" t="s">
        <v>29363</v>
      </c>
    </row>
    <row r="8600" spans="1:11" ht="12.75" x14ac:dyDescent="0.2">
      <c r="A8600" s="269">
        <v>39830</v>
      </c>
      <c r="B8600" s="270" t="s">
        <v>29364</v>
      </c>
      <c r="C8600" s="271" t="s">
        <v>12628</v>
      </c>
      <c r="D8600" s="272" t="s">
        <v>18412</v>
      </c>
      <c r="F8600" s="266"/>
      <c r="G8600" s="273">
        <v>39830</v>
      </c>
      <c r="H8600" s="270" t="s">
        <v>29364</v>
      </c>
      <c r="I8600" s="271" t="s">
        <v>12628</v>
      </c>
      <c r="J8600" s="272" t="s">
        <v>18412</v>
      </c>
      <c r="K8600" s="272" t="s">
        <v>18412</v>
      </c>
    </row>
    <row r="8601" spans="1:11" ht="12.75" x14ac:dyDescent="0.2">
      <c r="A8601" s="269">
        <v>39831</v>
      </c>
      <c r="B8601" s="270" t="s">
        <v>29365</v>
      </c>
      <c r="C8601" s="271" t="s">
        <v>12628</v>
      </c>
      <c r="D8601" s="272" t="s">
        <v>29366</v>
      </c>
      <c r="F8601" s="266"/>
      <c r="G8601" s="273">
        <v>39831</v>
      </c>
      <c r="H8601" s="270" t="s">
        <v>29365</v>
      </c>
      <c r="I8601" s="271" t="s">
        <v>12628</v>
      </c>
      <c r="J8601" s="272" t="s">
        <v>29366</v>
      </c>
      <c r="K8601" s="272" t="s">
        <v>29366</v>
      </c>
    </row>
    <row r="8602" spans="1:11" ht="25.5" x14ac:dyDescent="0.2">
      <c r="A8602" s="269">
        <v>36888</v>
      </c>
      <c r="B8602" s="270" t="s">
        <v>29367</v>
      </c>
      <c r="C8602" s="271" t="s">
        <v>12503</v>
      </c>
      <c r="D8602" s="272" t="s">
        <v>12831</v>
      </c>
      <c r="F8602" s="266"/>
      <c r="G8602" s="273">
        <v>36888</v>
      </c>
      <c r="H8602" s="270" t="s">
        <v>29367</v>
      </c>
      <c r="I8602" s="271" t="s">
        <v>12503</v>
      </c>
      <c r="J8602" s="272" t="s">
        <v>12831</v>
      </c>
      <c r="K8602" s="272" t="s">
        <v>12831</v>
      </c>
    </row>
    <row r="8603" spans="1:11" ht="12.75" x14ac:dyDescent="0.2">
      <c r="A8603" s="269">
        <v>40527</v>
      </c>
      <c r="B8603" s="270" t="s">
        <v>29368</v>
      </c>
      <c r="C8603" s="271" t="s">
        <v>12490</v>
      </c>
      <c r="D8603" s="272" t="s">
        <v>29369</v>
      </c>
      <c r="F8603" s="266"/>
      <c r="G8603" s="273">
        <v>40527</v>
      </c>
      <c r="H8603" s="270" t="s">
        <v>29368</v>
      </c>
      <c r="I8603" s="271" t="s">
        <v>12490</v>
      </c>
      <c r="J8603" s="272" t="s">
        <v>29369</v>
      </c>
      <c r="K8603" s="272" t="s">
        <v>29369</v>
      </c>
    </row>
    <row r="8604" spans="1:11" ht="12.75" x14ac:dyDescent="0.2">
      <c r="A8604" s="269">
        <v>36497</v>
      </c>
      <c r="B8604" s="270" t="s">
        <v>29370</v>
      </c>
      <c r="C8604" s="271" t="s">
        <v>12490</v>
      </c>
      <c r="D8604" s="272" t="s">
        <v>29371</v>
      </c>
      <c r="F8604" s="266"/>
      <c r="G8604" s="273">
        <v>36497</v>
      </c>
      <c r="H8604" s="270" t="s">
        <v>29370</v>
      </c>
      <c r="I8604" s="271" t="s">
        <v>12490</v>
      </c>
      <c r="J8604" s="272" t="s">
        <v>29371</v>
      </c>
      <c r="K8604" s="272" t="s">
        <v>29371</v>
      </c>
    </row>
    <row r="8605" spans="1:11" ht="12.75" x14ac:dyDescent="0.2">
      <c r="A8605" s="269">
        <v>36487</v>
      </c>
      <c r="B8605" s="270" t="s">
        <v>29372</v>
      </c>
      <c r="C8605" s="271" t="s">
        <v>12490</v>
      </c>
      <c r="D8605" s="272" t="s">
        <v>29373</v>
      </c>
      <c r="F8605" s="266"/>
      <c r="G8605" s="273">
        <v>36487</v>
      </c>
      <c r="H8605" s="270" t="s">
        <v>29372</v>
      </c>
      <c r="I8605" s="271" t="s">
        <v>12490</v>
      </c>
      <c r="J8605" s="272" t="s">
        <v>29373</v>
      </c>
      <c r="K8605" s="272" t="s">
        <v>29373</v>
      </c>
    </row>
    <row r="8606" spans="1:11" ht="25.5" x14ac:dyDescent="0.2">
      <c r="A8606" s="269">
        <v>25952</v>
      </c>
      <c r="B8606" s="270" t="s">
        <v>29374</v>
      </c>
      <c r="C8606" s="271" t="s">
        <v>12490</v>
      </c>
      <c r="D8606" s="272" t="s">
        <v>14970</v>
      </c>
      <c r="F8606" s="266"/>
      <c r="G8606" s="273">
        <v>25952</v>
      </c>
      <c r="H8606" s="270" t="s">
        <v>29374</v>
      </c>
      <c r="I8606" s="271" t="s">
        <v>12490</v>
      </c>
      <c r="J8606" s="272" t="s">
        <v>14970</v>
      </c>
      <c r="K8606" s="272" t="s">
        <v>14970</v>
      </c>
    </row>
    <row r="8607" spans="1:11" ht="25.5" x14ac:dyDescent="0.2">
      <c r="A8607" s="269">
        <v>25954</v>
      </c>
      <c r="B8607" s="270" t="s">
        <v>29375</v>
      </c>
      <c r="C8607" s="271" t="s">
        <v>12490</v>
      </c>
      <c r="D8607" s="272" t="s">
        <v>14971</v>
      </c>
      <c r="F8607" s="266"/>
      <c r="G8607" s="273">
        <v>25954</v>
      </c>
      <c r="H8607" s="270" t="s">
        <v>29375</v>
      </c>
      <c r="I8607" s="271" t="s">
        <v>12490</v>
      </c>
      <c r="J8607" s="272" t="s">
        <v>14971</v>
      </c>
      <c r="K8607" s="272" t="s">
        <v>14971</v>
      </c>
    </row>
    <row r="8608" spans="1:11" ht="25.5" x14ac:dyDescent="0.2">
      <c r="A8608" s="269">
        <v>25953</v>
      </c>
      <c r="B8608" s="270" t="s">
        <v>29376</v>
      </c>
      <c r="C8608" s="271" t="s">
        <v>12490</v>
      </c>
      <c r="D8608" s="272" t="s">
        <v>14972</v>
      </c>
      <c r="F8608" s="266"/>
      <c r="G8608" s="273">
        <v>25953</v>
      </c>
      <c r="H8608" s="270" t="s">
        <v>29376</v>
      </c>
      <c r="I8608" s="271" t="s">
        <v>12490</v>
      </c>
      <c r="J8608" s="272" t="s">
        <v>14972</v>
      </c>
      <c r="K8608" s="272" t="s">
        <v>14972</v>
      </c>
    </row>
    <row r="8609" spans="1:11" ht="38.25" x14ac:dyDescent="0.2">
      <c r="A8609" s="269">
        <v>37776</v>
      </c>
      <c r="B8609" s="270" t="s">
        <v>29377</v>
      </c>
      <c r="C8609" s="271" t="s">
        <v>12490</v>
      </c>
      <c r="D8609" s="272" t="s">
        <v>14973</v>
      </c>
      <c r="F8609" s="266"/>
      <c r="G8609" s="273">
        <v>37776</v>
      </c>
      <c r="H8609" s="270" t="s">
        <v>29377</v>
      </c>
      <c r="I8609" s="271" t="s">
        <v>12490</v>
      </c>
      <c r="J8609" s="272" t="s">
        <v>14973</v>
      </c>
      <c r="K8609" s="272" t="s">
        <v>14973</v>
      </c>
    </row>
    <row r="8610" spans="1:11" ht="38.25" x14ac:dyDescent="0.2">
      <c r="A8610" s="269">
        <v>37775</v>
      </c>
      <c r="B8610" s="270" t="s">
        <v>29378</v>
      </c>
      <c r="C8610" s="271" t="s">
        <v>12490</v>
      </c>
      <c r="D8610" s="272" t="s">
        <v>14974</v>
      </c>
      <c r="F8610" s="266"/>
      <c r="G8610" s="273">
        <v>37775</v>
      </c>
      <c r="H8610" s="270" t="s">
        <v>29378</v>
      </c>
      <c r="I8610" s="271" t="s">
        <v>12490</v>
      </c>
      <c r="J8610" s="272" t="s">
        <v>14974</v>
      </c>
      <c r="K8610" s="272" t="s">
        <v>14974</v>
      </c>
    </row>
    <row r="8611" spans="1:11" ht="38.25" x14ac:dyDescent="0.2">
      <c r="A8611" s="269">
        <v>36491</v>
      </c>
      <c r="B8611" s="270" t="s">
        <v>29379</v>
      </c>
      <c r="C8611" s="271" t="s">
        <v>12490</v>
      </c>
      <c r="D8611" s="272" t="s">
        <v>14975</v>
      </c>
      <c r="F8611" s="266"/>
      <c r="G8611" s="273">
        <v>36491</v>
      </c>
      <c r="H8611" s="270" t="s">
        <v>29379</v>
      </c>
      <c r="I8611" s="271" t="s">
        <v>12490</v>
      </c>
      <c r="J8611" s="272" t="s">
        <v>14975</v>
      </c>
      <c r="K8611" s="272" t="s">
        <v>14975</v>
      </c>
    </row>
    <row r="8612" spans="1:11" ht="38.25" x14ac:dyDescent="0.2">
      <c r="A8612" s="269">
        <v>10712</v>
      </c>
      <c r="B8612" s="270" t="s">
        <v>29380</v>
      </c>
      <c r="C8612" s="271" t="s">
        <v>12490</v>
      </c>
      <c r="D8612" s="272" t="s">
        <v>14976</v>
      </c>
      <c r="F8612" s="266"/>
      <c r="G8612" s="273">
        <v>10712</v>
      </c>
      <c r="H8612" s="270" t="s">
        <v>29380</v>
      </c>
      <c r="I8612" s="271" t="s">
        <v>12490</v>
      </c>
      <c r="J8612" s="272" t="s">
        <v>14976</v>
      </c>
      <c r="K8612" s="272" t="s">
        <v>14976</v>
      </c>
    </row>
    <row r="8613" spans="1:11" ht="38.25" x14ac:dyDescent="0.2">
      <c r="A8613" s="269">
        <v>3363</v>
      </c>
      <c r="B8613" s="270" t="s">
        <v>29381</v>
      </c>
      <c r="C8613" s="271" t="s">
        <v>12490</v>
      </c>
      <c r="D8613" s="272" t="s">
        <v>14977</v>
      </c>
      <c r="F8613" s="266"/>
      <c r="G8613" s="273">
        <v>3363</v>
      </c>
      <c r="H8613" s="270" t="s">
        <v>29381</v>
      </c>
      <c r="I8613" s="271" t="s">
        <v>12490</v>
      </c>
      <c r="J8613" s="272" t="s">
        <v>14977</v>
      </c>
      <c r="K8613" s="272" t="s">
        <v>14977</v>
      </c>
    </row>
    <row r="8614" spans="1:11" ht="38.25" x14ac:dyDescent="0.2">
      <c r="A8614" s="269">
        <v>3365</v>
      </c>
      <c r="B8614" s="270" t="s">
        <v>29382</v>
      </c>
      <c r="C8614" s="271" t="s">
        <v>12490</v>
      </c>
      <c r="D8614" s="272" t="s">
        <v>14978</v>
      </c>
      <c r="F8614" s="266"/>
      <c r="G8614" s="273">
        <v>3365</v>
      </c>
      <c r="H8614" s="270" t="s">
        <v>29382</v>
      </c>
      <c r="I8614" s="271" t="s">
        <v>12490</v>
      </c>
      <c r="J8614" s="272" t="s">
        <v>14978</v>
      </c>
      <c r="K8614" s="272" t="s">
        <v>14978</v>
      </c>
    </row>
    <row r="8615" spans="1:11" ht="12.75" x14ac:dyDescent="0.2">
      <c r="A8615" s="269">
        <v>7569</v>
      </c>
      <c r="B8615" s="270" t="s">
        <v>29383</v>
      </c>
      <c r="C8615" s="271" t="s">
        <v>12490</v>
      </c>
      <c r="D8615" s="272" t="s">
        <v>29384</v>
      </c>
      <c r="F8615" s="266"/>
      <c r="G8615" s="273">
        <v>7569</v>
      </c>
      <c r="H8615" s="270" t="s">
        <v>29383</v>
      </c>
      <c r="I8615" s="271" t="s">
        <v>12490</v>
      </c>
      <c r="J8615" s="272" t="s">
        <v>29384</v>
      </c>
      <c r="K8615" s="272" t="s">
        <v>29384</v>
      </c>
    </row>
    <row r="8616" spans="1:11" ht="12.75" x14ac:dyDescent="0.2">
      <c r="A8616" s="269">
        <v>34349</v>
      </c>
      <c r="B8616" s="270" t="s">
        <v>29385</v>
      </c>
      <c r="C8616" s="271" t="s">
        <v>12490</v>
      </c>
      <c r="D8616" s="272" t="s">
        <v>7054</v>
      </c>
      <c r="F8616" s="266"/>
      <c r="G8616" s="273">
        <v>34349</v>
      </c>
      <c r="H8616" s="270" t="s">
        <v>29385</v>
      </c>
      <c r="I8616" s="271" t="s">
        <v>12490</v>
      </c>
      <c r="J8616" s="272" t="s">
        <v>7054</v>
      </c>
      <c r="K8616" s="272" t="s">
        <v>7054</v>
      </c>
    </row>
    <row r="8617" spans="1:11" ht="25.5" x14ac:dyDescent="0.2">
      <c r="A8617" s="269">
        <v>3383</v>
      </c>
      <c r="B8617" s="270" t="s">
        <v>29386</v>
      </c>
      <c r="C8617" s="271" t="s">
        <v>12490</v>
      </c>
      <c r="D8617" s="272" t="s">
        <v>8873</v>
      </c>
      <c r="F8617" s="266"/>
      <c r="G8617" s="273">
        <v>3383</v>
      </c>
      <c r="H8617" s="270" t="s">
        <v>29386</v>
      </c>
      <c r="I8617" s="271" t="s">
        <v>12490</v>
      </c>
      <c r="J8617" s="272" t="s">
        <v>8873</v>
      </c>
      <c r="K8617" s="272" t="s">
        <v>8873</v>
      </c>
    </row>
    <row r="8618" spans="1:11" ht="25.5" x14ac:dyDescent="0.2">
      <c r="A8618" s="269">
        <v>38057</v>
      </c>
      <c r="B8618" s="270" t="s">
        <v>29387</v>
      </c>
      <c r="C8618" s="271" t="s">
        <v>12490</v>
      </c>
      <c r="D8618" s="272" t="s">
        <v>13139</v>
      </c>
      <c r="F8618" s="266"/>
      <c r="G8618" s="273">
        <v>38057</v>
      </c>
      <c r="H8618" s="270" t="s">
        <v>29387</v>
      </c>
      <c r="I8618" s="271" t="s">
        <v>12490</v>
      </c>
      <c r="J8618" s="272" t="s">
        <v>13139</v>
      </c>
      <c r="K8618" s="272" t="s">
        <v>13139</v>
      </c>
    </row>
    <row r="8619" spans="1:11" ht="25.5" x14ac:dyDescent="0.2">
      <c r="A8619" s="269">
        <v>3373</v>
      </c>
      <c r="B8619" s="270" t="s">
        <v>29388</v>
      </c>
      <c r="C8619" s="271" t="s">
        <v>12490</v>
      </c>
      <c r="D8619" s="272" t="s">
        <v>13140</v>
      </c>
      <c r="F8619" s="266"/>
      <c r="G8619" s="273">
        <v>3373</v>
      </c>
      <c r="H8619" s="270" t="s">
        <v>29388</v>
      </c>
      <c r="I8619" s="271" t="s">
        <v>12490</v>
      </c>
      <c r="J8619" s="272" t="s">
        <v>13140</v>
      </c>
      <c r="K8619" s="272" t="s">
        <v>13140</v>
      </c>
    </row>
    <row r="8620" spans="1:11" ht="25.5" x14ac:dyDescent="0.2">
      <c r="A8620" s="269">
        <v>38059</v>
      </c>
      <c r="B8620" s="270" t="s">
        <v>29389</v>
      </c>
      <c r="C8620" s="271" t="s">
        <v>12490</v>
      </c>
      <c r="D8620" s="272" t="s">
        <v>13141</v>
      </c>
      <c r="F8620" s="266"/>
      <c r="G8620" s="273">
        <v>38059</v>
      </c>
      <c r="H8620" s="270" t="s">
        <v>29389</v>
      </c>
      <c r="I8620" s="271" t="s">
        <v>12490</v>
      </c>
      <c r="J8620" s="272" t="s">
        <v>13141</v>
      </c>
      <c r="K8620" s="272" t="s">
        <v>13141</v>
      </c>
    </row>
    <row r="8621" spans="1:11" ht="25.5" x14ac:dyDescent="0.2">
      <c r="A8621" s="269">
        <v>38058</v>
      </c>
      <c r="B8621" s="270" t="s">
        <v>29390</v>
      </c>
      <c r="C8621" s="271" t="s">
        <v>12490</v>
      </c>
      <c r="D8621" s="272" t="s">
        <v>13142</v>
      </c>
      <c r="F8621" s="266"/>
      <c r="G8621" s="273">
        <v>38058</v>
      </c>
      <c r="H8621" s="270" t="s">
        <v>29390</v>
      </c>
      <c r="I8621" s="271" t="s">
        <v>12490</v>
      </c>
      <c r="J8621" s="272" t="s">
        <v>13142</v>
      </c>
      <c r="K8621" s="272" t="s">
        <v>13142</v>
      </c>
    </row>
    <row r="8622" spans="1:11" ht="25.5" x14ac:dyDescent="0.2">
      <c r="A8622" s="269">
        <v>3376</v>
      </c>
      <c r="B8622" s="270" t="s">
        <v>29391</v>
      </c>
      <c r="C8622" s="271" t="s">
        <v>12490</v>
      </c>
      <c r="D8622" s="272" t="s">
        <v>13143</v>
      </c>
      <c r="F8622" s="266"/>
      <c r="G8622" s="273">
        <v>3376</v>
      </c>
      <c r="H8622" s="270" t="s">
        <v>29391</v>
      </c>
      <c r="I8622" s="271" t="s">
        <v>12490</v>
      </c>
      <c r="J8622" s="272" t="s">
        <v>13143</v>
      </c>
      <c r="K8622" s="272" t="s">
        <v>13143</v>
      </c>
    </row>
    <row r="8623" spans="1:11" ht="25.5" x14ac:dyDescent="0.2">
      <c r="A8623" s="269">
        <v>3378</v>
      </c>
      <c r="B8623" s="270" t="s">
        <v>29392</v>
      </c>
      <c r="C8623" s="271" t="s">
        <v>12490</v>
      </c>
      <c r="D8623" s="272" t="s">
        <v>12829</v>
      </c>
      <c r="F8623" s="266"/>
      <c r="G8623" s="273">
        <v>3378</v>
      </c>
      <c r="H8623" s="270" t="s">
        <v>29392</v>
      </c>
      <c r="I8623" s="271" t="s">
        <v>12490</v>
      </c>
      <c r="J8623" s="272" t="s">
        <v>12829</v>
      </c>
      <c r="K8623" s="272" t="s">
        <v>12829</v>
      </c>
    </row>
    <row r="8624" spans="1:11" ht="25.5" x14ac:dyDescent="0.2">
      <c r="A8624" s="269">
        <v>3380</v>
      </c>
      <c r="B8624" s="270" t="s">
        <v>29393</v>
      </c>
      <c r="C8624" s="271" t="s">
        <v>12490</v>
      </c>
      <c r="D8624" s="272" t="s">
        <v>6753</v>
      </c>
      <c r="F8624" s="266"/>
      <c r="G8624" s="273">
        <v>3380</v>
      </c>
      <c r="H8624" s="270" t="s">
        <v>29393</v>
      </c>
      <c r="I8624" s="271" t="s">
        <v>12490</v>
      </c>
      <c r="J8624" s="272" t="s">
        <v>6753</v>
      </c>
      <c r="K8624" s="272" t="s">
        <v>6753</v>
      </c>
    </row>
    <row r="8625" spans="1:11" ht="25.5" x14ac:dyDescent="0.2">
      <c r="A8625" s="269">
        <v>3379</v>
      </c>
      <c r="B8625" s="270" t="s">
        <v>29394</v>
      </c>
      <c r="C8625" s="271" t="s">
        <v>12490</v>
      </c>
      <c r="D8625" s="272" t="s">
        <v>13144</v>
      </c>
      <c r="F8625" s="266"/>
      <c r="G8625" s="273">
        <v>3379</v>
      </c>
      <c r="H8625" s="270" t="s">
        <v>29394</v>
      </c>
      <c r="I8625" s="271" t="s">
        <v>12490</v>
      </c>
      <c r="J8625" s="272" t="s">
        <v>13144</v>
      </c>
      <c r="K8625" s="272" t="s">
        <v>13144</v>
      </c>
    </row>
    <row r="8626" spans="1:11" ht="25.5" x14ac:dyDescent="0.2">
      <c r="A8626" s="269">
        <v>11991</v>
      </c>
      <c r="B8626" s="270" t="s">
        <v>29395</v>
      </c>
      <c r="C8626" s="271" t="s">
        <v>12490</v>
      </c>
      <c r="D8626" s="272" t="s">
        <v>13145</v>
      </c>
      <c r="F8626" s="266"/>
      <c r="G8626" s="273">
        <v>11991</v>
      </c>
      <c r="H8626" s="270" t="s">
        <v>29395</v>
      </c>
      <c r="I8626" s="271" t="s">
        <v>12490</v>
      </c>
      <c r="J8626" s="272" t="s">
        <v>13145</v>
      </c>
      <c r="K8626" s="272" t="s">
        <v>13145</v>
      </c>
    </row>
    <row r="8627" spans="1:11" ht="12.75" x14ac:dyDescent="0.2">
      <c r="A8627" s="269">
        <v>20062</v>
      </c>
      <c r="B8627" s="270" t="s">
        <v>29396</v>
      </c>
      <c r="C8627" s="271" t="s">
        <v>12490</v>
      </c>
      <c r="D8627" s="272" t="s">
        <v>7207</v>
      </c>
      <c r="F8627" s="266"/>
      <c r="G8627" s="273">
        <v>20062</v>
      </c>
      <c r="H8627" s="270" t="s">
        <v>29396</v>
      </c>
      <c r="I8627" s="271" t="s">
        <v>12490</v>
      </c>
      <c r="J8627" s="272" t="s">
        <v>7207</v>
      </c>
      <c r="K8627" s="272" t="s">
        <v>7207</v>
      </c>
    </row>
    <row r="8628" spans="1:11" ht="25.5" x14ac:dyDescent="0.2">
      <c r="A8628" s="269">
        <v>11029</v>
      </c>
      <c r="B8628" s="270" t="s">
        <v>29397</v>
      </c>
      <c r="C8628" s="271" t="s">
        <v>12939</v>
      </c>
      <c r="D8628" s="272" t="s">
        <v>4409</v>
      </c>
      <c r="F8628" s="266"/>
      <c r="G8628" s="273">
        <v>11029</v>
      </c>
      <c r="H8628" s="270" t="s">
        <v>29397</v>
      </c>
      <c r="I8628" s="271" t="s">
        <v>12939</v>
      </c>
      <c r="J8628" s="272" t="s">
        <v>4409</v>
      </c>
      <c r="K8628" s="272" t="s">
        <v>4409</v>
      </c>
    </row>
    <row r="8629" spans="1:11" ht="25.5" x14ac:dyDescent="0.2">
      <c r="A8629" s="269">
        <v>4316</v>
      </c>
      <c r="B8629" s="270" t="s">
        <v>29398</v>
      </c>
      <c r="C8629" s="271" t="s">
        <v>12490</v>
      </c>
      <c r="D8629" s="272" t="s">
        <v>10443</v>
      </c>
      <c r="F8629" s="266"/>
      <c r="G8629" s="273">
        <v>4316</v>
      </c>
      <c r="H8629" s="270" t="s">
        <v>29398</v>
      </c>
      <c r="I8629" s="271" t="s">
        <v>12490</v>
      </c>
      <c r="J8629" s="272" t="s">
        <v>10443</v>
      </c>
      <c r="K8629" s="272" t="s">
        <v>10443</v>
      </c>
    </row>
    <row r="8630" spans="1:11" ht="25.5" x14ac:dyDescent="0.2">
      <c r="A8630" s="269">
        <v>4313</v>
      </c>
      <c r="B8630" s="270" t="s">
        <v>29399</v>
      </c>
      <c r="C8630" s="271" t="s">
        <v>12939</v>
      </c>
      <c r="D8630" s="272" t="s">
        <v>5846</v>
      </c>
      <c r="F8630" s="266"/>
      <c r="G8630" s="273">
        <v>4313</v>
      </c>
      <c r="H8630" s="270" t="s">
        <v>29399</v>
      </c>
      <c r="I8630" s="271" t="s">
        <v>12939</v>
      </c>
      <c r="J8630" s="272" t="s">
        <v>5846</v>
      </c>
      <c r="K8630" s="272" t="s">
        <v>5846</v>
      </c>
    </row>
    <row r="8631" spans="1:11" ht="25.5" x14ac:dyDescent="0.2">
      <c r="A8631" s="269">
        <v>4317</v>
      </c>
      <c r="B8631" s="270" t="s">
        <v>29400</v>
      </c>
      <c r="C8631" s="271" t="s">
        <v>12490</v>
      </c>
      <c r="D8631" s="272" t="s">
        <v>5803</v>
      </c>
      <c r="F8631" s="266"/>
      <c r="G8631" s="273">
        <v>4317</v>
      </c>
      <c r="H8631" s="270" t="s">
        <v>29400</v>
      </c>
      <c r="I8631" s="271" t="s">
        <v>12490</v>
      </c>
      <c r="J8631" s="272" t="s">
        <v>5803</v>
      </c>
      <c r="K8631" s="272" t="s">
        <v>5803</v>
      </c>
    </row>
    <row r="8632" spans="1:11" ht="25.5" x14ac:dyDescent="0.2">
      <c r="A8632" s="269">
        <v>4314</v>
      </c>
      <c r="B8632" s="270" t="s">
        <v>29401</v>
      </c>
      <c r="C8632" s="271" t="s">
        <v>12939</v>
      </c>
      <c r="D8632" s="272" t="s">
        <v>10903</v>
      </c>
      <c r="F8632" s="266"/>
      <c r="G8632" s="273">
        <v>4314</v>
      </c>
      <c r="H8632" s="270" t="s">
        <v>29401</v>
      </c>
      <c r="I8632" s="271" t="s">
        <v>12939</v>
      </c>
      <c r="J8632" s="272" t="s">
        <v>10903</v>
      </c>
      <c r="K8632" s="272" t="s">
        <v>10903</v>
      </c>
    </row>
    <row r="8633" spans="1:11" ht="12.75" x14ac:dyDescent="0.2">
      <c r="A8633" s="269">
        <v>10561</v>
      </c>
      <c r="B8633" s="270" t="s">
        <v>29402</v>
      </c>
      <c r="C8633" s="271" t="s">
        <v>12505</v>
      </c>
      <c r="D8633" s="272" t="s">
        <v>10839</v>
      </c>
      <c r="F8633" s="266"/>
      <c r="G8633" s="273">
        <v>10561</v>
      </c>
      <c r="H8633" s="270" t="s">
        <v>29402</v>
      </c>
      <c r="I8633" s="271" t="s">
        <v>12505</v>
      </c>
      <c r="J8633" s="272" t="s">
        <v>10839</v>
      </c>
      <c r="K8633" s="272" t="s">
        <v>10839</v>
      </c>
    </row>
    <row r="8634" spans="1:11" ht="25.5" x14ac:dyDescent="0.2">
      <c r="A8634" s="269">
        <v>10921</v>
      </c>
      <c r="B8634" s="270" t="s">
        <v>29403</v>
      </c>
      <c r="C8634" s="271" t="s">
        <v>12490</v>
      </c>
      <c r="D8634" s="272" t="s">
        <v>13146</v>
      </c>
      <c r="F8634" s="266"/>
      <c r="G8634" s="273">
        <v>10921</v>
      </c>
      <c r="H8634" s="270" t="s">
        <v>29403</v>
      </c>
      <c r="I8634" s="271" t="s">
        <v>12490</v>
      </c>
      <c r="J8634" s="272" t="s">
        <v>13146</v>
      </c>
      <c r="K8634" s="272" t="s">
        <v>13146</v>
      </c>
    </row>
    <row r="8635" spans="1:11" ht="25.5" x14ac:dyDescent="0.2">
      <c r="A8635" s="269">
        <v>10922</v>
      </c>
      <c r="B8635" s="270" t="s">
        <v>29404</v>
      </c>
      <c r="C8635" s="271" t="s">
        <v>12490</v>
      </c>
      <c r="D8635" s="272" t="s">
        <v>13147</v>
      </c>
      <c r="F8635" s="266"/>
      <c r="G8635" s="273">
        <v>10922</v>
      </c>
      <c r="H8635" s="270" t="s">
        <v>29404</v>
      </c>
      <c r="I8635" s="271" t="s">
        <v>12490</v>
      </c>
      <c r="J8635" s="272" t="s">
        <v>13147</v>
      </c>
      <c r="K8635" s="272" t="s">
        <v>13147</v>
      </c>
    </row>
    <row r="8636" spans="1:11" ht="12.75" x14ac:dyDescent="0.2">
      <c r="A8636" s="269">
        <v>10923</v>
      </c>
      <c r="B8636" s="270" t="s">
        <v>29405</v>
      </c>
      <c r="C8636" s="271" t="s">
        <v>12490</v>
      </c>
      <c r="D8636" s="272" t="s">
        <v>13148</v>
      </c>
      <c r="F8636" s="266"/>
      <c r="G8636" s="273">
        <v>10923</v>
      </c>
      <c r="H8636" s="270" t="s">
        <v>29405</v>
      </c>
      <c r="I8636" s="271" t="s">
        <v>12490</v>
      </c>
      <c r="J8636" s="272" t="s">
        <v>13148</v>
      </c>
      <c r="K8636" s="272" t="s">
        <v>13148</v>
      </c>
    </row>
    <row r="8637" spans="1:11" ht="12.75" x14ac:dyDescent="0.2">
      <c r="A8637" s="269">
        <v>10924</v>
      </c>
      <c r="B8637" s="270" t="s">
        <v>29406</v>
      </c>
      <c r="C8637" s="271" t="s">
        <v>12490</v>
      </c>
      <c r="D8637" s="272" t="s">
        <v>13149</v>
      </c>
      <c r="F8637" s="266"/>
      <c r="G8637" s="273">
        <v>10924</v>
      </c>
      <c r="H8637" s="270" t="s">
        <v>29406</v>
      </c>
      <c r="I8637" s="271" t="s">
        <v>12490</v>
      </c>
      <c r="J8637" s="272" t="s">
        <v>13149</v>
      </c>
      <c r="K8637" s="272" t="s">
        <v>13149</v>
      </c>
    </row>
    <row r="8638" spans="1:11" ht="25.5" x14ac:dyDescent="0.2">
      <c r="A8638" s="269">
        <v>37772</v>
      </c>
      <c r="B8638" s="270" t="s">
        <v>29407</v>
      </c>
      <c r="C8638" s="271" t="s">
        <v>12490</v>
      </c>
      <c r="D8638" s="272" t="s">
        <v>13150</v>
      </c>
      <c r="F8638" s="266"/>
      <c r="G8638" s="273">
        <v>37772</v>
      </c>
      <c r="H8638" s="270" t="s">
        <v>29407</v>
      </c>
      <c r="I8638" s="271" t="s">
        <v>12490</v>
      </c>
      <c r="J8638" s="272" t="s">
        <v>13150</v>
      </c>
      <c r="K8638" s="272" t="s">
        <v>13150</v>
      </c>
    </row>
    <row r="8639" spans="1:11" ht="38.25" x14ac:dyDescent="0.2">
      <c r="A8639" s="269">
        <v>37771</v>
      </c>
      <c r="B8639" s="270" t="s">
        <v>29408</v>
      </c>
      <c r="C8639" s="271" t="s">
        <v>12490</v>
      </c>
      <c r="D8639" s="272" t="s">
        <v>13151</v>
      </c>
      <c r="F8639" s="266"/>
      <c r="G8639" s="273">
        <v>37771</v>
      </c>
      <c r="H8639" s="270" t="s">
        <v>29408</v>
      </c>
      <c r="I8639" s="271" t="s">
        <v>12490</v>
      </c>
      <c r="J8639" s="272" t="s">
        <v>13151</v>
      </c>
      <c r="K8639" s="272" t="s">
        <v>13151</v>
      </c>
    </row>
    <row r="8640" spans="1:11" ht="12.75" x14ac:dyDescent="0.2">
      <c r="A8640" s="269">
        <v>12770</v>
      </c>
      <c r="B8640" s="270" t="s">
        <v>29409</v>
      </c>
      <c r="C8640" s="271" t="s">
        <v>12490</v>
      </c>
      <c r="D8640" s="272" t="s">
        <v>29410</v>
      </c>
      <c r="F8640" s="266"/>
      <c r="G8640" s="273">
        <v>12770</v>
      </c>
      <c r="H8640" s="270" t="s">
        <v>29409</v>
      </c>
      <c r="I8640" s="271" t="s">
        <v>12490</v>
      </c>
      <c r="J8640" s="272" t="s">
        <v>29410</v>
      </c>
      <c r="K8640" s="272" t="s">
        <v>29410</v>
      </c>
    </row>
    <row r="8641" spans="1:11" ht="12.75" x14ac:dyDescent="0.2">
      <c r="A8641" s="269">
        <v>12772</v>
      </c>
      <c r="B8641" s="270" t="s">
        <v>29411</v>
      </c>
      <c r="C8641" s="271" t="s">
        <v>12490</v>
      </c>
      <c r="D8641" s="272" t="s">
        <v>29412</v>
      </c>
      <c r="F8641" s="266"/>
      <c r="G8641" s="273">
        <v>12772</v>
      </c>
      <c r="H8641" s="270" t="s">
        <v>29411</v>
      </c>
      <c r="I8641" s="271" t="s">
        <v>12490</v>
      </c>
      <c r="J8641" s="272" t="s">
        <v>29412</v>
      </c>
      <c r="K8641" s="272" t="s">
        <v>29412</v>
      </c>
    </row>
    <row r="8642" spans="1:11" ht="12.75" x14ac:dyDescent="0.2">
      <c r="A8642" s="269">
        <v>12768</v>
      </c>
      <c r="B8642" s="270" t="s">
        <v>29413</v>
      </c>
      <c r="C8642" s="271" t="s">
        <v>12490</v>
      </c>
      <c r="D8642" s="272" t="s">
        <v>29414</v>
      </c>
      <c r="F8642" s="266"/>
      <c r="G8642" s="273">
        <v>12768</v>
      </c>
      <c r="H8642" s="270" t="s">
        <v>29413</v>
      </c>
      <c r="I8642" s="271" t="s">
        <v>12490</v>
      </c>
      <c r="J8642" s="272" t="s">
        <v>29414</v>
      </c>
      <c r="K8642" s="272" t="s">
        <v>29414</v>
      </c>
    </row>
    <row r="8643" spans="1:11" ht="12.75" x14ac:dyDescent="0.2">
      <c r="A8643" s="269">
        <v>12775</v>
      </c>
      <c r="B8643" s="270" t="s">
        <v>29415</v>
      </c>
      <c r="C8643" s="271" t="s">
        <v>12490</v>
      </c>
      <c r="D8643" s="272" t="s">
        <v>29416</v>
      </c>
      <c r="F8643" s="266"/>
      <c r="G8643" s="273">
        <v>12775</v>
      </c>
      <c r="H8643" s="270" t="s">
        <v>29415</v>
      </c>
      <c r="I8643" s="271" t="s">
        <v>12490</v>
      </c>
      <c r="J8643" s="272" t="s">
        <v>29416</v>
      </c>
      <c r="K8643" s="272" t="s">
        <v>29416</v>
      </c>
    </row>
    <row r="8644" spans="1:11" ht="12.75" x14ac:dyDescent="0.2">
      <c r="A8644" s="269">
        <v>12769</v>
      </c>
      <c r="B8644" s="270" t="s">
        <v>29417</v>
      </c>
      <c r="C8644" s="271" t="s">
        <v>12490</v>
      </c>
      <c r="D8644" s="272" t="s">
        <v>17014</v>
      </c>
      <c r="F8644" s="266"/>
      <c r="G8644" s="273">
        <v>12769</v>
      </c>
      <c r="H8644" s="270" t="s">
        <v>29417</v>
      </c>
      <c r="I8644" s="271" t="s">
        <v>12490</v>
      </c>
      <c r="J8644" s="272" t="s">
        <v>17014</v>
      </c>
      <c r="K8644" s="272" t="s">
        <v>17014</v>
      </c>
    </row>
    <row r="8645" spans="1:11" ht="12.75" x14ac:dyDescent="0.2">
      <c r="A8645" s="269">
        <v>12773</v>
      </c>
      <c r="B8645" s="270" t="s">
        <v>29418</v>
      </c>
      <c r="C8645" s="271" t="s">
        <v>12490</v>
      </c>
      <c r="D8645" s="272" t="s">
        <v>29419</v>
      </c>
      <c r="F8645" s="266"/>
      <c r="G8645" s="273">
        <v>12773</v>
      </c>
      <c r="H8645" s="270" t="s">
        <v>29418</v>
      </c>
      <c r="I8645" s="271" t="s">
        <v>12490</v>
      </c>
      <c r="J8645" s="272" t="s">
        <v>29419</v>
      </c>
      <c r="K8645" s="272" t="s">
        <v>29419</v>
      </c>
    </row>
    <row r="8646" spans="1:11" ht="12.75" x14ac:dyDescent="0.2">
      <c r="A8646" s="269">
        <v>12774</v>
      </c>
      <c r="B8646" s="270" t="s">
        <v>29420</v>
      </c>
      <c r="C8646" s="271" t="s">
        <v>12490</v>
      </c>
      <c r="D8646" s="272" t="s">
        <v>29421</v>
      </c>
      <c r="F8646" s="266"/>
      <c r="G8646" s="273">
        <v>12774</v>
      </c>
      <c r="H8646" s="270" t="s">
        <v>29420</v>
      </c>
      <c r="I8646" s="271" t="s">
        <v>12490</v>
      </c>
      <c r="J8646" s="272" t="s">
        <v>29421</v>
      </c>
      <c r="K8646" s="272" t="s">
        <v>29421</v>
      </c>
    </row>
    <row r="8647" spans="1:11" ht="12.75" x14ac:dyDescent="0.2">
      <c r="A8647" s="269">
        <v>12776</v>
      </c>
      <c r="B8647" s="270" t="s">
        <v>29422</v>
      </c>
      <c r="C8647" s="271" t="s">
        <v>12490</v>
      </c>
      <c r="D8647" s="272" t="s">
        <v>29423</v>
      </c>
      <c r="F8647" s="266"/>
      <c r="G8647" s="273">
        <v>12776</v>
      </c>
      <c r="H8647" s="270" t="s">
        <v>29422</v>
      </c>
      <c r="I8647" s="271" t="s">
        <v>12490</v>
      </c>
      <c r="J8647" s="272" t="s">
        <v>29423</v>
      </c>
      <c r="K8647" s="272" t="s">
        <v>29423</v>
      </c>
    </row>
    <row r="8648" spans="1:11" ht="12.75" x14ac:dyDescent="0.2">
      <c r="A8648" s="269">
        <v>12777</v>
      </c>
      <c r="B8648" s="270" t="s">
        <v>29424</v>
      </c>
      <c r="C8648" s="271" t="s">
        <v>12490</v>
      </c>
      <c r="D8648" s="272" t="s">
        <v>29425</v>
      </c>
      <c r="F8648" s="266"/>
      <c r="G8648" s="273">
        <v>12777</v>
      </c>
      <c r="H8648" s="270" t="s">
        <v>29424</v>
      </c>
      <c r="I8648" s="271" t="s">
        <v>12490</v>
      </c>
      <c r="J8648" s="272" t="s">
        <v>29425</v>
      </c>
      <c r="K8648" s="272" t="s">
        <v>29425</v>
      </c>
    </row>
    <row r="8649" spans="1:11" ht="25.5" x14ac:dyDescent="0.2">
      <c r="A8649" s="269">
        <v>3391</v>
      </c>
      <c r="B8649" s="270" t="s">
        <v>29426</v>
      </c>
      <c r="C8649" s="271" t="s">
        <v>12490</v>
      </c>
      <c r="D8649" s="272" t="s">
        <v>29427</v>
      </c>
      <c r="F8649" s="266"/>
      <c r="G8649" s="273">
        <v>3391</v>
      </c>
      <c r="H8649" s="270" t="s">
        <v>29426</v>
      </c>
      <c r="I8649" s="271" t="s">
        <v>12490</v>
      </c>
      <c r="J8649" s="272" t="s">
        <v>29427</v>
      </c>
      <c r="K8649" s="272" t="s">
        <v>29427</v>
      </c>
    </row>
    <row r="8650" spans="1:11" ht="25.5" x14ac:dyDescent="0.2">
      <c r="A8650" s="269">
        <v>3389</v>
      </c>
      <c r="B8650" s="270" t="s">
        <v>29428</v>
      </c>
      <c r="C8650" s="271" t="s">
        <v>12490</v>
      </c>
      <c r="D8650" s="272" t="s">
        <v>29429</v>
      </c>
      <c r="F8650" s="266"/>
      <c r="G8650" s="273">
        <v>3389</v>
      </c>
      <c r="H8650" s="270" t="s">
        <v>29428</v>
      </c>
      <c r="I8650" s="271" t="s">
        <v>12490</v>
      </c>
      <c r="J8650" s="272" t="s">
        <v>29429</v>
      </c>
      <c r="K8650" s="272" t="s">
        <v>29429</v>
      </c>
    </row>
    <row r="8651" spans="1:11" ht="25.5" x14ac:dyDescent="0.2">
      <c r="A8651" s="269">
        <v>3390</v>
      </c>
      <c r="B8651" s="270" t="s">
        <v>29430</v>
      </c>
      <c r="C8651" s="271" t="s">
        <v>12490</v>
      </c>
      <c r="D8651" s="272" t="s">
        <v>29431</v>
      </c>
      <c r="F8651" s="266"/>
      <c r="G8651" s="273">
        <v>3390</v>
      </c>
      <c r="H8651" s="270" t="s">
        <v>29430</v>
      </c>
      <c r="I8651" s="271" t="s">
        <v>12490</v>
      </c>
      <c r="J8651" s="272" t="s">
        <v>29431</v>
      </c>
      <c r="K8651" s="272" t="s">
        <v>29431</v>
      </c>
    </row>
    <row r="8652" spans="1:11" ht="12.75" x14ac:dyDescent="0.2">
      <c r="A8652" s="269">
        <v>12873</v>
      </c>
      <c r="B8652" s="270" t="s">
        <v>29432</v>
      </c>
      <c r="C8652" s="271" t="s">
        <v>12488</v>
      </c>
      <c r="D8652" s="272" t="s">
        <v>5014</v>
      </c>
      <c r="F8652" s="266"/>
      <c r="G8652" s="273">
        <v>12873</v>
      </c>
      <c r="H8652" s="270" t="s">
        <v>29432</v>
      </c>
      <c r="I8652" s="271" t="s">
        <v>12488</v>
      </c>
      <c r="J8652" s="272" t="s">
        <v>5014</v>
      </c>
      <c r="K8652" s="272" t="s">
        <v>9338</v>
      </c>
    </row>
    <row r="8653" spans="1:11" ht="12.75" x14ac:dyDescent="0.2">
      <c r="A8653" s="269">
        <v>41076</v>
      </c>
      <c r="B8653" s="270" t="s">
        <v>29433</v>
      </c>
      <c r="C8653" s="271" t="s">
        <v>12529</v>
      </c>
      <c r="D8653" s="272" t="s">
        <v>13154</v>
      </c>
      <c r="F8653" s="266"/>
      <c r="G8653" s="273">
        <v>41076</v>
      </c>
      <c r="H8653" s="270" t="s">
        <v>29433</v>
      </c>
      <c r="I8653" s="271" t="s">
        <v>12529</v>
      </c>
      <c r="J8653" s="272" t="s">
        <v>13154</v>
      </c>
      <c r="K8653" s="272" t="s">
        <v>29434</v>
      </c>
    </row>
    <row r="8654" spans="1:11" ht="12.75" x14ac:dyDescent="0.2">
      <c r="A8654" s="269">
        <v>1371</v>
      </c>
      <c r="B8654" s="270" t="s">
        <v>29435</v>
      </c>
      <c r="C8654" s="271" t="s">
        <v>12505</v>
      </c>
      <c r="D8654" s="272" t="s">
        <v>7189</v>
      </c>
      <c r="F8654" s="266"/>
      <c r="G8654" s="273">
        <v>1371</v>
      </c>
      <c r="H8654" s="270" t="s">
        <v>29435</v>
      </c>
      <c r="I8654" s="271" t="s">
        <v>12505</v>
      </c>
      <c r="J8654" s="272" t="s">
        <v>7189</v>
      </c>
      <c r="K8654" s="272" t="s">
        <v>7189</v>
      </c>
    </row>
    <row r="8655" spans="1:11" ht="12.75" x14ac:dyDescent="0.2">
      <c r="A8655" s="269">
        <v>140</v>
      </c>
      <c r="B8655" s="270" t="s">
        <v>29436</v>
      </c>
      <c r="C8655" s="271" t="s">
        <v>12505</v>
      </c>
      <c r="D8655" s="272" t="s">
        <v>6982</v>
      </c>
      <c r="F8655" s="266"/>
      <c r="G8655" s="273">
        <v>140</v>
      </c>
      <c r="H8655" s="270" t="s">
        <v>29436</v>
      </c>
      <c r="I8655" s="271" t="s">
        <v>12505</v>
      </c>
      <c r="J8655" s="272" t="s">
        <v>6982</v>
      </c>
      <c r="K8655" s="272" t="s">
        <v>6982</v>
      </c>
    </row>
    <row r="8656" spans="1:11" ht="12.75" x14ac:dyDescent="0.2">
      <c r="A8656" s="269">
        <v>151</v>
      </c>
      <c r="B8656" s="270" t="s">
        <v>29437</v>
      </c>
      <c r="C8656" s="271" t="s">
        <v>12506</v>
      </c>
      <c r="D8656" s="272" t="s">
        <v>7762</v>
      </c>
      <c r="F8656" s="266"/>
      <c r="G8656" s="273">
        <v>151</v>
      </c>
      <c r="H8656" s="270" t="s">
        <v>29437</v>
      </c>
      <c r="I8656" s="271" t="s">
        <v>12506</v>
      </c>
      <c r="J8656" s="272" t="s">
        <v>7762</v>
      </c>
      <c r="K8656" s="272" t="s">
        <v>7762</v>
      </c>
    </row>
    <row r="8657" spans="1:11" ht="12.75" x14ac:dyDescent="0.2">
      <c r="A8657" s="269">
        <v>7340</v>
      </c>
      <c r="B8657" s="270" t="s">
        <v>29438</v>
      </c>
      <c r="C8657" s="271" t="s">
        <v>12506</v>
      </c>
      <c r="D8657" s="272" t="s">
        <v>9133</v>
      </c>
      <c r="F8657" s="266"/>
      <c r="G8657" s="273">
        <v>7340</v>
      </c>
      <c r="H8657" s="270" t="s">
        <v>29438</v>
      </c>
      <c r="I8657" s="271" t="s">
        <v>12506</v>
      </c>
      <c r="J8657" s="272" t="s">
        <v>9133</v>
      </c>
      <c r="K8657" s="272" t="s">
        <v>9133</v>
      </c>
    </row>
    <row r="8658" spans="1:11" ht="12.75" x14ac:dyDescent="0.2">
      <c r="A8658" s="269">
        <v>2701</v>
      </c>
      <c r="B8658" s="270" t="s">
        <v>29439</v>
      </c>
      <c r="C8658" s="271" t="s">
        <v>12488</v>
      </c>
      <c r="D8658" s="272" t="s">
        <v>23190</v>
      </c>
      <c r="F8658" s="266"/>
      <c r="G8658" s="273">
        <v>2701</v>
      </c>
      <c r="H8658" s="270" t="s">
        <v>29439</v>
      </c>
      <c r="I8658" s="271" t="s">
        <v>12488</v>
      </c>
      <c r="J8658" s="272" t="s">
        <v>23190</v>
      </c>
      <c r="K8658" s="272" t="s">
        <v>26988</v>
      </c>
    </row>
    <row r="8659" spans="1:11" ht="12.75" x14ac:dyDescent="0.2">
      <c r="A8659" s="269">
        <v>40929</v>
      </c>
      <c r="B8659" s="270" t="s">
        <v>29440</v>
      </c>
      <c r="C8659" s="271" t="s">
        <v>12529</v>
      </c>
      <c r="D8659" s="272" t="s">
        <v>26990</v>
      </c>
      <c r="F8659" s="266"/>
      <c r="G8659" s="273">
        <v>40929</v>
      </c>
      <c r="H8659" s="270" t="s">
        <v>29440</v>
      </c>
      <c r="I8659" s="271" t="s">
        <v>12529</v>
      </c>
      <c r="J8659" s="272" t="s">
        <v>26990</v>
      </c>
      <c r="K8659" s="272" t="s">
        <v>26991</v>
      </c>
    </row>
    <row r="8660" spans="1:11" ht="12.75" x14ac:dyDescent="0.2">
      <c r="A8660" s="269">
        <v>38114</v>
      </c>
      <c r="B8660" s="270" t="s">
        <v>29441</v>
      </c>
      <c r="C8660" s="271" t="s">
        <v>12490</v>
      </c>
      <c r="D8660" s="272" t="s">
        <v>13156</v>
      </c>
      <c r="F8660" s="266"/>
      <c r="G8660" s="273">
        <v>38114</v>
      </c>
      <c r="H8660" s="270" t="s">
        <v>29441</v>
      </c>
      <c r="I8660" s="271" t="s">
        <v>12490</v>
      </c>
      <c r="J8660" s="272" t="s">
        <v>13156</v>
      </c>
      <c r="K8660" s="272" t="s">
        <v>13156</v>
      </c>
    </row>
    <row r="8661" spans="1:11" ht="25.5" x14ac:dyDescent="0.2">
      <c r="A8661" s="269">
        <v>38064</v>
      </c>
      <c r="B8661" s="270" t="s">
        <v>29442</v>
      </c>
      <c r="C8661" s="271" t="s">
        <v>12490</v>
      </c>
      <c r="D8661" s="272" t="s">
        <v>13157</v>
      </c>
      <c r="F8661" s="266"/>
      <c r="G8661" s="273">
        <v>38064</v>
      </c>
      <c r="H8661" s="270" t="s">
        <v>29442</v>
      </c>
      <c r="I8661" s="271" t="s">
        <v>12490</v>
      </c>
      <c r="J8661" s="272" t="s">
        <v>13157</v>
      </c>
      <c r="K8661" s="272" t="s">
        <v>13157</v>
      </c>
    </row>
    <row r="8662" spans="1:11" ht="12.75" x14ac:dyDescent="0.2">
      <c r="A8662" s="269">
        <v>38115</v>
      </c>
      <c r="B8662" s="270" t="s">
        <v>29443</v>
      </c>
      <c r="C8662" s="271" t="s">
        <v>12490</v>
      </c>
      <c r="D8662" s="272" t="s">
        <v>13158</v>
      </c>
      <c r="F8662" s="266"/>
      <c r="G8662" s="273">
        <v>38115</v>
      </c>
      <c r="H8662" s="270" t="s">
        <v>29443</v>
      </c>
      <c r="I8662" s="271" t="s">
        <v>12490</v>
      </c>
      <c r="J8662" s="272" t="s">
        <v>13158</v>
      </c>
      <c r="K8662" s="272" t="s">
        <v>13158</v>
      </c>
    </row>
    <row r="8663" spans="1:11" ht="25.5" x14ac:dyDescent="0.2">
      <c r="A8663" s="269">
        <v>38065</v>
      </c>
      <c r="B8663" s="270" t="s">
        <v>29444</v>
      </c>
      <c r="C8663" s="271" t="s">
        <v>12490</v>
      </c>
      <c r="D8663" s="272" t="s">
        <v>12995</v>
      </c>
      <c r="F8663" s="266"/>
      <c r="G8663" s="273">
        <v>38065</v>
      </c>
      <c r="H8663" s="270" t="s">
        <v>29444</v>
      </c>
      <c r="I8663" s="271" t="s">
        <v>12490</v>
      </c>
      <c r="J8663" s="272" t="s">
        <v>12995</v>
      </c>
      <c r="K8663" s="272" t="s">
        <v>12995</v>
      </c>
    </row>
    <row r="8664" spans="1:11" ht="25.5" x14ac:dyDescent="0.2">
      <c r="A8664" s="269">
        <v>38078</v>
      </c>
      <c r="B8664" s="270" t="s">
        <v>29445</v>
      </c>
      <c r="C8664" s="271" t="s">
        <v>12490</v>
      </c>
      <c r="D8664" s="272" t="s">
        <v>5857</v>
      </c>
      <c r="F8664" s="266"/>
      <c r="G8664" s="273">
        <v>38078</v>
      </c>
      <c r="H8664" s="270" t="s">
        <v>29445</v>
      </c>
      <c r="I8664" s="271" t="s">
        <v>12490</v>
      </c>
      <c r="J8664" s="272" t="s">
        <v>5857</v>
      </c>
      <c r="K8664" s="272" t="s">
        <v>5857</v>
      </c>
    </row>
    <row r="8665" spans="1:11" ht="12.75" x14ac:dyDescent="0.2">
      <c r="A8665" s="269">
        <v>38113</v>
      </c>
      <c r="B8665" s="270" t="s">
        <v>29446</v>
      </c>
      <c r="C8665" s="271" t="s">
        <v>12490</v>
      </c>
      <c r="D8665" s="272" t="s">
        <v>8796</v>
      </c>
      <c r="F8665" s="266"/>
      <c r="G8665" s="273">
        <v>38113</v>
      </c>
      <c r="H8665" s="270" t="s">
        <v>29446</v>
      </c>
      <c r="I8665" s="271" t="s">
        <v>12490</v>
      </c>
      <c r="J8665" s="272" t="s">
        <v>8796</v>
      </c>
      <c r="K8665" s="272" t="s">
        <v>8796</v>
      </c>
    </row>
    <row r="8666" spans="1:11" ht="25.5" x14ac:dyDescent="0.2">
      <c r="A8666" s="269">
        <v>38063</v>
      </c>
      <c r="B8666" s="270" t="s">
        <v>29447</v>
      </c>
      <c r="C8666" s="271" t="s">
        <v>12490</v>
      </c>
      <c r="D8666" s="272" t="s">
        <v>6125</v>
      </c>
      <c r="F8666" s="266"/>
      <c r="G8666" s="273">
        <v>38063</v>
      </c>
      <c r="H8666" s="270" t="s">
        <v>29447</v>
      </c>
      <c r="I8666" s="271" t="s">
        <v>12490</v>
      </c>
      <c r="J8666" s="272" t="s">
        <v>6125</v>
      </c>
      <c r="K8666" s="272" t="s">
        <v>6125</v>
      </c>
    </row>
    <row r="8667" spans="1:11" ht="25.5" x14ac:dyDescent="0.2">
      <c r="A8667" s="269">
        <v>38080</v>
      </c>
      <c r="B8667" s="270" t="s">
        <v>29448</v>
      </c>
      <c r="C8667" s="271" t="s">
        <v>12490</v>
      </c>
      <c r="D8667" s="272" t="s">
        <v>9805</v>
      </c>
      <c r="F8667" s="266"/>
      <c r="G8667" s="273">
        <v>38080</v>
      </c>
      <c r="H8667" s="270" t="s">
        <v>29448</v>
      </c>
      <c r="I8667" s="271" t="s">
        <v>12490</v>
      </c>
      <c r="J8667" s="272" t="s">
        <v>9805</v>
      </c>
      <c r="K8667" s="272" t="s">
        <v>9805</v>
      </c>
    </row>
    <row r="8668" spans="1:11" ht="25.5" x14ac:dyDescent="0.2">
      <c r="A8668" s="269">
        <v>38069</v>
      </c>
      <c r="B8668" s="270" t="s">
        <v>29449</v>
      </c>
      <c r="C8668" s="271" t="s">
        <v>12490</v>
      </c>
      <c r="D8668" s="272" t="s">
        <v>12800</v>
      </c>
      <c r="F8668" s="266"/>
      <c r="G8668" s="273">
        <v>38069</v>
      </c>
      <c r="H8668" s="270" t="s">
        <v>29449</v>
      </c>
      <c r="I8668" s="271" t="s">
        <v>12490</v>
      </c>
      <c r="J8668" s="272" t="s">
        <v>12800</v>
      </c>
      <c r="K8668" s="272" t="s">
        <v>12800</v>
      </c>
    </row>
    <row r="8669" spans="1:11" ht="25.5" x14ac:dyDescent="0.2">
      <c r="A8669" s="269">
        <v>38077</v>
      </c>
      <c r="B8669" s="270" t="s">
        <v>29450</v>
      </c>
      <c r="C8669" s="271" t="s">
        <v>12490</v>
      </c>
      <c r="D8669" s="272" t="s">
        <v>13159</v>
      </c>
      <c r="F8669" s="266"/>
      <c r="G8669" s="273">
        <v>38077</v>
      </c>
      <c r="H8669" s="270" t="s">
        <v>29450</v>
      </c>
      <c r="I8669" s="271" t="s">
        <v>12490</v>
      </c>
      <c r="J8669" s="272" t="s">
        <v>13159</v>
      </c>
      <c r="K8669" s="272" t="s">
        <v>13159</v>
      </c>
    </row>
    <row r="8670" spans="1:11" ht="25.5" x14ac:dyDescent="0.2">
      <c r="A8670" s="269">
        <v>38073</v>
      </c>
      <c r="B8670" s="270" t="s">
        <v>29451</v>
      </c>
      <c r="C8670" s="271" t="s">
        <v>12490</v>
      </c>
      <c r="D8670" s="272" t="s">
        <v>13160</v>
      </c>
      <c r="F8670" s="266"/>
      <c r="G8670" s="273">
        <v>38073</v>
      </c>
      <c r="H8670" s="270" t="s">
        <v>29451</v>
      </c>
      <c r="I8670" s="271" t="s">
        <v>12490</v>
      </c>
      <c r="J8670" s="272" t="s">
        <v>13160</v>
      </c>
      <c r="K8670" s="272" t="s">
        <v>13160</v>
      </c>
    </row>
    <row r="8671" spans="1:11" ht="12.75" x14ac:dyDescent="0.2">
      <c r="A8671" s="269">
        <v>38112</v>
      </c>
      <c r="B8671" s="270" t="s">
        <v>29452</v>
      </c>
      <c r="C8671" s="271" t="s">
        <v>12490</v>
      </c>
      <c r="D8671" s="272" t="s">
        <v>7073</v>
      </c>
      <c r="F8671" s="266"/>
      <c r="G8671" s="273">
        <v>38112</v>
      </c>
      <c r="H8671" s="270" t="s">
        <v>29452</v>
      </c>
      <c r="I8671" s="271" t="s">
        <v>12490</v>
      </c>
      <c r="J8671" s="272" t="s">
        <v>7073</v>
      </c>
      <c r="K8671" s="272" t="s">
        <v>7073</v>
      </c>
    </row>
    <row r="8672" spans="1:11" ht="25.5" x14ac:dyDescent="0.2">
      <c r="A8672" s="269">
        <v>38062</v>
      </c>
      <c r="B8672" s="270" t="s">
        <v>29453</v>
      </c>
      <c r="C8672" s="271" t="s">
        <v>12490</v>
      </c>
      <c r="D8672" s="272" t="s">
        <v>4327</v>
      </c>
      <c r="F8672" s="266"/>
      <c r="G8672" s="273">
        <v>38062</v>
      </c>
      <c r="H8672" s="270" t="s">
        <v>29453</v>
      </c>
      <c r="I8672" s="271" t="s">
        <v>12490</v>
      </c>
      <c r="J8672" s="272" t="s">
        <v>4327</v>
      </c>
      <c r="K8672" s="272" t="s">
        <v>4327</v>
      </c>
    </row>
    <row r="8673" spans="1:11" ht="12.75" x14ac:dyDescent="0.2">
      <c r="A8673" s="269">
        <v>12128</v>
      </c>
      <c r="B8673" s="270" t="s">
        <v>29454</v>
      </c>
      <c r="C8673" s="271" t="s">
        <v>12490</v>
      </c>
      <c r="D8673" s="272" t="s">
        <v>5451</v>
      </c>
      <c r="F8673" s="266"/>
      <c r="G8673" s="273">
        <v>12128</v>
      </c>
      <c r="H8673" s="270" t="s">
        <v>29454</v>
      </c>
      <c r="I8673" s="271" t="s">
        <v>12490</v>
      </c>
      <c r="J8673" s="272" t="s">
        <v>5451</v>
      </c>
      <c r="K8673" s="272" t="s">
        <v>5451</v>
      </c>
    </row>
    <row r="8674" spans="1:11" ht="12.75" x14ac:dyDescent="0.2">
      <c r="A8674" s="269">
        <v>12129</v>
      </c>
      <c r="B8674" s="270" t="s">
        <v>29455</v>
      </c>
      <c r="C8674" s="271" t="s">
        <v>12490</v>
      </c>
      <c r="D8674" s="272" t="s">
        <v>13161</v>
      </c>
      <c r="F8674" s="266"/>
      <c r="G8674" s="273">
        <v>12129</v>
      </c>
      <c r="H8674" s="270" t="s">
        <v>29455</v>
      </c>
      <c r="I8674" s="271" t="s">
        <v>12490</v>
      </c>
      <c r="J8674" s="272" t="s">
        <v>13161</v>
      </c>
      <c r="K8674" s="272" t="s">
        <v>13161</v>
      </c>
    </row>
    <row r="8675" spans="1:11" ht="25.5" x14ac:dyDescent="0.2">
      <c r="A8675" s="269">
        <v>38081</v>
      </c>
      <c r="B8675" s="270" t="s">
        <v>29456</v>
      </c>
      <c r="C8675" s="271" t="s">
        <v>12490</v>
      </c>
      <c r="D8675" s="272" t="s">
        <v>7362</v>
      </c>
      <c r="F8675" s="266"/>
      <c r="G8675" s="273">
        <v>38081</v>
      </c>
      <c r="H8675" s="270" t="s">
        <v>29456</v>
      </c>
      <c r="I8675" s="271" t="s">
        <v>12490</v>
      </c>
      <c r="J8675" s="272" t="s">
        <v>7362</v>
      </c>
      <c r="K8675" s="272" t="s">
        <v>7362</v>
      </c>
    </row>
    <row r="8676" spans="1:11" ht="25.5" x14ac:dyDescent="0.2">
      <c r="A8676" s="269">
        <v>38070</v>
      </c>
      <c r="B8676" s="270" t="s">
        <v>29457</v>
      </c>
      <c r="C8676" s="271" t="s">
        <v>12490</v>
      </c>
      <c r="D8676" s="272" t="s">
        <v>12303</v>
      </c>
      <c r="F8676" s="266"/>
      <c r="G8676" s="273">
        <v>38070</v>
      </c>
      <c r="H8676" s="270" t="s">
        <v>29457</v>
      </c>
      <c r="I8676" s="271" t="s">
        <v>12490</v>
      </c>
      <c r="J8676" s="272" t="s">
        <v>12303</v>
      </c>
      <c r="K8676" s="272" t="s">
        <v>12303</v>
      </c>
    </row>
    <row r="8677" spans="1:11" ht="25.5" x14ac:dyDescent="0.2">
      <c r="A8677" s="269">
        <v>38074</v>
      </c>
      <c r="B8677" s="270" t="s">
        <v>29458</v>
      </c>
      <c r="C8677" s="271" t="s">
        <v>12490</v>
      </c>
      <c r="D8677" s="272" t="s">
        <v>9767</v>
      </c>
      <c r="F8677" s="266"/>
      <c r="G8677" s="273">
        <v>38074</v>
      </c>
      <c r="H8677" s="270" t="s">
        <v>29458</v>
      </c>
      <c r="I8677" s="271" t="s">
        <v>12490</v>
      </c>
      <c r="J8677" s="272" t="s">
        <v>9767</v>
      </c>
      <c r="K8677" s="272" t="s">
        <v>9767</v>
      </c>
    </row>
    <row r="8678" spans="1:11" ht="25.5" x14ac:dyDescent="0.2">
      <c r="A8678" s="269">
        <v>38079</v>
      </c>
      <c r="B8678" s="270" t="s">
        <v>29459</v>
      </c>
      <c r="C8678" s="271" t="s">
        <v>12490</v>
      </c>
      <c r="D8678" s="272" t="s">
        <v>8778</v>
      </c>
      <c r="F8678" s="266"/>
      <c r="G8678" s="273">
        <v>38079</v>
      </c>
      <c r="H8678" s="270" t="s">
        <v>29459</v>
      </c>
      <c r="I8678" s="271" t="s">
        <v>12490</v>
      </c>
      <c r="J8678" s="272" t="s">
        <v>8778</v>
      </c>
      <c r="K8678" s="272" t="s">
        <v>8778</v>
      </c>
    </row>
    <row r="8679" spans="1:11" ht="25.5" x14ac:dyDescent="0.2">
      <c r="A8679" s="269">
        <v>38072</v>
      </c>
      <c r="B8679" s="270" t="s">
        <v>29460</v>
      </c>
      <c r="C8679" s="271" t="s">
        <v>12490</v>
      </c>
      <c r="D8679" s="272" t="s">
        <v>4755</v>
      </c>
      <c r="F8679" s="266"/>
      <c r="G8679" s="273">
        <v>38072</v>
      </c>
      <c r="H8679" s="270" t="s">
        <v>29460</v>
      </c>
      <c r="I8679" s="271" t="s">
        <v>12490</v>
      </c>
      <c r="J8679" s="272" t="s">
        <v>4755</v>
      </c>
      <c r="K8679" s="272" t="s">
        <v>4755</v>
      </c>
    </row>
    <row r="8680" spans="1:11" ht="25.5" x14ac:dyDescent="0.2">
      <c r="A8680" s="269">
        <v>38068</v>
      </c>
      <c r="B8680" s="270" t="s">
        <v>29461</v>
      </c>
      <c r="C8680" s="271" t="s">
        <v>12490</v>
      </c>
      <c r="D8680" s="272" t="s">
        <v>7735</v>
      </c>
      <c r="F8680" s="266"/>
      <c r="G8680" s="273">
        <v>38068</v>
      </c>
      <c r="H8680" s="270" t="s">
        <v>29461</v>
      </c>
      <c r="I8680" s="271" t="s">
        <v>12490</v>
      </c>
      <c r="J8680" s="272" t="s">
        <v>7735</v>
      </c>
      <c r="K8680" s="272" t="s">
        <v>7735</v>
      </c>
    </row>
    <row r="8681" spans="1:11" ht="25.5" x14ac:dyDescent="0.2">
      <c r="A8681" s="269">
        <v>38071</v>
      </c>
      <c r="B8681" s="270" t="s">
        <v>29462</v>
      </c>
      <c r="C8681" s="271" t="s">
        <v>12490</v>
      </c>
      <c r="D8681" s="272" t="s">
        <v>13162</v>
      </c>
      <c r="F8681" s="266"/>
      <c r="G8681" s="273">
        <v>38071</v>
      </c>
      <c r="H8681" s="270" t="s">
        <v>29462</v>
      </c>
      <c r="I8681" s="271" t="s">
        <v>12490</v>
      </c>
      <c r="J8681" s="272" t="s">
        <v>13162</v>
      </c>
      <c r="K8681" s="272" t="s">
        <v>13162</v>
      </c>
    </row>
    <row r="8682" spans="1:11" ht="25.5" x14ac:dyDescent="0.2">
      <c r="A8682" s="269">
        <v>38412</v>
      </c>
      <c r="B8682" s="270" t="s">
        <v>29463</v>
      </c>
      <c r="C8682" s="271" t="s">
        <v>12490</v>
      </c>
      <c r="D8682" s="272" t="s">
        <v>29464</v>
      </c>
      <c r="F8682" s="266"/>
      <c r="G8682" s="273">
        <v>38412</v>
      </c>
      <c r="H8682" s="270" t="s">
        <v>29463</v>
      </c>
      <c r="I8682" s="271" t="s">
        <v>12490</v>
      </c>
      <c r="J8682" s="272" t="s">
        <v>29464</v>
      </c>
      <c r="K8682" s="272" t="s">
        <v>29464</v>
      </c>
    </row>
    <row r="8683" spans="1:11" ht="25.5" x14ac:dyDescent="0.2">
      <c r="A8683" s="269">
        <v>3405</v>
      </c>
      <c r="B8683" s="270" t="s">
        <v>29465</v>
      </c>
      <c r="C8683" s="271" t="s">
        <v>12490</v>
      </c>
      <c r="D8683" s="272" t="s">
        <v>13163</v>
      </c>
      <c r="F8683" s="266"/>
      <c r="G8683" s="273">
        <v>3405</v>
      </c>
      <c r="H8683" s="270" t="s">
        <v>29465</v>
      </c>
      <c r="I8683" s="271" t="s">
        <v>12490</v>
      </c>
      <c r="J8683" s="272" t="s">
        <v>13163</v>
      </c>
      <c r="K8683" s="272" t="s">
        <v>13163</v>
      </c>
    </row>
    <row r="8684" spans="1:11" ht="12.75" x14ac:dyDescent="0.2">
      <c r="A8684" s="269">
        <v>3394</v>
      </c>
      <c r="B8684" s="270" t="s">
        <v>29466</v>
      </c>
      <c r="C8684" s="271" t="s">
        <v>12490</v>
      </c>
      <c r="D8684" s="272" t="s">
        <v>13164</v>
      </c>
      <c r="F8684" s="266"/>
      <c r="G8684" s="273">
        <v>3394</v>
      </c>
      <c r="H8684" s="270" t="s">
        <v>29466</v>
      </c>
      <c r="I8684" s="271" t="s">
        <v>12490</v>
      </c>
      <c r="J8684" s="272" t="s">
        <v>13164</v>
      </c>
      <c r="K8684" s="272" t="s">
        <v>13164</v>
      </c>
    </row>
    <row r="8685" spans="1:11" ht="12.75" x14ac:dyDescent="0.2">
      <c r="A8685" s="269">
        <v>3393</v>
      </c>
      <c r="B8685" s="270" t="s">
        <v>29467</v>
      </c>
      <c r="C8685" s="271" t="s">
        <v>12490</v>
      </c>
      <c r="D8685" s="272" t="s">
        <v>13165</v>
      </c>
      <c r="F8685" s="266"/>
      <c r="G8685" s="273">
        <v>3393</v>
      </c>
      <c r="H8685" s="270" t="s">
        <v>29467</v>
      </c>
      <c r="I8685" s="271" t="s">
        <v>12490</v>
      </c>
      <c r="J8685" s="272" t="s">
        <v>13165</v>
      </c>
      <c r="K8685" s="272" t="s">
        <v>13165</v>
      </c>
    </row>
    <row r="8686" spans="1:11" ht="12.75" x14ac:dyDescent="0.2">
      <c r="A8686" s="269">
        <v>3406</v>
      </c>
      <c r="B8686" s="270" t="s">
        <v>29468</v>
      </c>
      <c r="C8686" s="271" t="s">
        <v>12490</v>
      </c>
      <c r="D8686" s="272" t="s">
        <v>13166</v>
      </c>
      <c r="F8686" s="266"/>
      <c r="G8686" s="273">
        <v>3406</v>
      </c>
      <c r="H8686" s="270" t="s">
        <v>29468</v>
      </c>
      <c r="I8686" s="271" t="s">
        <v>12490</v>
      </c>
      <c r="J8686" s="272" t="s">
        <v>13166</v>
      </c>
      <c r="K8686" s="272" t="s">
        <v>13166</v>
      </c>
    </row>
    <row r="8687" spans="1:11" ht="12.75" x14ac:dyDescent="0.2">
      <c r="A8687" s="269">
        <v>3395</v>
      </c>
      <c r="B8687" s="270" t="s">
        <v>29469</v>
      </c>
      <c r="C8687" s="271" t="s">
        <v>12490</v>
      </c>
      <c r="D8687" s="272" t="s">
        <v>13167</v>
      </c>
      <c r="F8687" s="266"/>
      <c r="G8687" s="273">
        <v>3395</v>
      </c>
      <c r="H8687" s="270" t="s">
        <v>29469</v>
      </c>
      <c r="I8687" s="271" t="s">
        <v>12490</v>
      </c>
      <c r="J8687" s="272" t="s">
        <v>13167</v>
      </c>
      <c r="K8687" s="272" t="s">
        <v>13167</v>
      </c>
    </row>
    <row r="8688" spans="1:11" ht="12.75" x14ac:dyDescent="0.2">
      <c r="A8688" s="269">
        <v>3398</v>
      </c>
      <c r="B8688" s="270" t="s">
        <v>29470</v>
      </c>
      <c r="C8688" s="271" t="s">
        <v>12490</v>
      </c>
      <c r="D8688" s="272" t="s">
        <v>8606</v>
      </c>
      <c r="F8688" s="266"/>
      <c r="G8688" s="273">
        <v>3398</v>
      </c>
      <c r="H8688" s="270" t="s">
        <v>29470</v>
      </c>
      <c r="I8688" s="271" t="s">
        <v>12490</v>
      </c>
      <c r="J8688" s="272" t="s">
        <v>8606</v>
      </c>
      <c r="K8688" s="272" t="s">
        <v>8606</v>
      </c>
    </row>
    <row r="8689" spans="1:11" ht="25.5" x14ac:dyDescent="0.2">
      <c r="A8689" s="269">
        <v>34379</v>
      </c>
      <c r="B8689" s="270" t="s">
        <v>29471</v>
      </c>
      <c r="C8689" s="271" t="s">
        <v>12490</v>
      </c>
      <c r="D8689" s="272" t="s">
        <v>14979</v>
      </c>
      <c r="F8689" s="266"/>
      <c r="G8689" s="273">
        <v>34379</v>
      </c>
      <c r="H8689" s="270" t="s">
        <v>29471</v>
      </c>
      <c r="I8689" s="271" t="s">
        <v>12490</v>
      </c>
      <c r="J8689" s="272" t="s">
        <v>14979</v>
      </c>
      <c r="K8689" s="272" t="s">
        <v>14979</v>
      </c>
    </row>
    <row r="8690" spans="1:11" ht="25.5" x14ac:dyDescent="0.2">
      <c r="A8690" s="269">
        <v>34378</v>
      </c>
      <c r="B8690" s="270" t="s">
        <v>29472</v>
      </c>
      <c r="C8690" s="271" t="s">
        <v>12490</v>
      </c>
      <c r="D8690" s="272" t="s">
        <v>14980</v>
      </c>
      <c r="F8690" s="266"/>
      <c r="G8690" s="273">
        <v>34378</v>
      </c>
      <c r="H8690" s="270" t="s">
        <v>29472</v>
      </c>
      <c r="I8690" s="271" t="s">
        <v>12490</v>
      </c>
      <c r="J8690" s="272" t="s">
        <v>14980</v>
      </c>
      <c r="K8690" s="272" t="s">
        <v>14980</v>
      </c>
    </row>
    <row r="8691" spans="1:11" ht="25.5" x14ac:dyDescent="0.2">
      <c r="A8691" s="269">
        <v>34377</v>
      </c>
      <c r="B8691" s="270" t="s">
        <v>29473</v>
      </c>
      <c r="C8691" s="271" t="s">
        <v>12490</v>
      </c>
      <c r="D8691" s="272" t="s">
        <v>14981</v>
      </c>
      <c r="F8691" s="266"/>
      <c r="G8691" s="273">
        <v>34377</v>
      </c>
      <c r="H8691" s="270" t="s">
        <v>29473</v>
      </c>
      <c r="I8691" s="271" t="s">
        <v>12490</v>
      </c>
      <c r="J8691" s="272" t="s">
        <v>14981</v>
      </c>
      <c r="K8691" s="272" t="s">
        <v>14981</v>
      </c>
    </row>
    <row r="8692" spans="1:11" ht="25.5" x14ac:dyDescent="0.2">
      <c r="A8692" s="269">
        <v>581</v>
      </c>
      <c r="B8692" s="270" t="s">
        <v>29474</v>
      </c>
      <c r="C8692" s="271" t="s">
        <v>12492</v>
      </c>
      <c r="D8692" s="272" t="s">
        <v>14982</v>
      </c>
      <c r="F8692" s="266"/>
      <c r="G8692" s="273">
        <v>581</v>
      </c>
      <c r="H8692" s="270" t="s">
        <v>29474</v>
      </c>
      <c r="I8692" s="271" t="s">
        <v>12492</v>
      </c>
      <c r="J8692" s="272" t="s">
        <v>14982</v>
      </c>
      <c r="K8692" s="272" t="s">
        <v>14982</v>
      </c>
    </row>
    <row r="8693" spans="1:11" ht="38.25" x14ac:dyDescent="0.2">
      <c r="A8693" s="269">
        <v>40662</v>
      </c>
      <c r="B8693" s="270" t="s">
        <v>29475</v>
      </c>
      <c r="C8693" s="271" t="s">
        <v>12490</v>
      </c>
      <c r="D8693" s="272" t="s">
        <v>29476</v>
      </c>
      <c r="F8693" s="266"/>
      <c r="G8693" s="273">
        <v>40662</v>
      </c>
      <c r="H8693" s="270" t="s">
        <v>29475</v>
      </c>
      <c r="I8693" s="271" t="s">
        <v>12490</v>
      </c>
      <c r="J8693" s="272" t="s">
        <v>29476</v>
      </c>
      <c r="K8693" s="272" t="s">
        <v>29476</v>
      </c>
    </row>
    <row r="8694" spans="1:11" ht="38.25" x14ac:dyDescent="0.2">
      <c r="A8694" s="269">
        <v>3437</v>
      </c>
      <c r="B8694" s="270" t="s">
        <v>29477</v>
      </c>
      <c r="C8694" s="271" t="s">
        <v>12492</v>
      </c>
      <c r="D8694" s="272" t="s">
        <v>29478</v>
      </c>
      <c r="F8694" s="266"/>
      <c r="G8694" s="273">
        <v>3437</v>
      </c>
      <c r="H8694" s="270" t="s">
        <v>29477</v>
      </c>
      <c r="I8694" s="271" t="s">
        <v>12492</v>
      </c>
      <c r="J8694" s="272" t="s">
        <v>29478</v>
      </c>
      <c r="K8694" s="272" t="s">
        <v>29478</v>
      </c>
    </row>
    <row r="8695" spans="1:11" ht="12.75" x14ac:dyDescent="0.2">
      <c r="A8695" s="269">
        <v>11183</v>
      </c>
      <c r="B8695" s="270" t="s">
        <v>29479</v>
      </c>
      <c r="C8695" s="271" t="s">
        <v>12490</v>
      </c>
      <c r="D8695" s="272" t="s">
        <v>8506</v>
      </c>
      <c r="F8695" s="266"/>
      <c r="G8695" s="273">
        <v>11183</v>
      </c>
      <c r="H8695" s="270" t="s">
        <v>29479</v>
      </c>
      <c r="I8695" s="271" t="s">
        <v>12490</v>
      </c>
      <c r="J8695" s="272" t="s">
        <v>8506</v>
      </c>
      <c r="K8695" s="272" t="s">
        <v>8506</v>
      </c>
    </row>
    <row r="8696" spans="1:11" ht="12.75" x14ac:dyDescent="0.2">
      <c r="A8696" s="269">
        <v>11190</v>
      </c>
      <c r="B8696" s="270" t="s">
        <v>29480</v>
      </c>
      <c r="C8696" s="271" t="s">
        <v>12490</v>
      </c>
      <c r="D8696" s="272" t="s">
        <v>12708</v>
      </c>
      <c r="F8696" s="266"/>
      <c r="G8696" s="273">
        <v>11190</v>
      </c>
      <c r="H8696" s="270" t="s">
        <v>29480</v>
      </c>
      <c r="I8696" s="271" t="s">
        <v>12490</v>
      </c>
      <c r="J8696" s="272" t="s">
        <v>12708</v>
      </c>
      <c r="K8696" s="272" t="s">
        <v>12708</v>
      </c>
    </row>
    <row r="8697" spans="1:11" ht="12.75" x14ac:dyDescent="0.2">
      <c r="A8697" s="269">
        <v>616</v>
      </c>
      <c r="B8697" s="270" t="s">
        <v>29481</v>
      </c>
      <c r="C8697" s="271" t="s">
        <v>12490</v>
      </c>
      <c r="D8697" s="272" t="s">
        <v>13168</v>
      </c>
      <c r="F8697" s="266"/>
      <c r="G8697" s="273">
        <v>616</v>
      </c>
      <c r="H8697" s="270" t="s">
        <v>29481</v>
      </c>
      <c r="I8697" s="271" t="s">
        <v>12490</v>
      </c>
      <c r="J8697" s="272" t="s">
        <v>13168</v>
      </c>
      <c r="K8697" s="272" t="s">
        <v>13168</v>
      </c>
    </row>
    <row r="8698" spans="1:11" ht="12.75" x14ac:dyDescent="0.2">
      <c r="A8698" s="269">
        <v>615</v>
      </c>
      <c r="B8698" s="270" t="s">
        <v>29481</v>
      </c>
      <c r="C8698" s="271" t="s">
        <v>12492</v>
      </c>
      <c r="D8698" s="272" t="s">
        <v>13169</v>
      </c>
      <c r="F8698" s="266"/>
      <c r="G8698" s="273">
        <v>615</v>
      </c>
      <c r="H8698" s="270" t="s">
        <v>29481</v>
      </c>
      <c r="I8698" s="271" t="s">
        <v>12492</v>
      </c>
      <c r="J8698" s="272" t="s">
        <v>13169</v>
      </c>
      <c r="K8698" s="272" t="s">
        <v>13169</v>
      </c>
    </row>
    <row r="8699" spans="1:11" ht="12.75" x14ac:dyDescent="0.2">
      <c r="A8699" s="269">
        <v>11192</v>
      </c>
      <c r="B8699" s="270" t="s">
        <v>29482</v>
      </c>
      <c r="C8699" s="271" t="s">
        <v>12490</v>
      </c>
      <c r="D8699" s="272" t="s">
        <v>13170</v>
      </c>
      <c r="F8699" s="266"/>
      <c r="G8699" s="273">
        <v>11192</v>
      </c>
      <c r="H8699" s="270" t="s">
        <v>29482</v>
      </c>
      <c r="I8699" s="271" t="s">
        <v>12490</v>
      </c>
      <c r="J8699" s="272" t="s">
        <v>13170</v>
      </c>
      <c r="K8699" s="272" t="s">
        <v>13170</v>
      </c>
    </row>
    <row r="8700" spans="1:11" ht="12.75" x14ac:dyDescent="0.2">
      <c r="A8700" s="269">
        <v>11231</v>
      </c>
      <c r="B8700" s="270" t="s">
        <v>29482</v>
      </c>
      <c r="C8700" s="271" t="s">
        <v>12492</v>
      </c>
      <c r="D8700" s="272" t="s">
        <v>13171</v>
      </c>
      <c r="F8700" s="266"/>
      <c r="G8700" s="273">
        <v>11231</v>
      </c>
      <c r="H8700" s="270" t="s">
        <v>29482</v>
      </c>
      <c r="I8700" s="271" t="s">
        <v>12492</v>
      </c>
      <c r="J8700" s="272" t="s">
        <v>13171</v>
      </c>
      <c r="K8700" s="272" t="s">
        <v>13171</v>
      </c>
    </row>
    <row r="8701" spans="1:11" ht="38.25" x14ac:dyDescent="0.2">
      <c r="A8701" s="269">
        <v>3428</v>
      </c>
      <c r="B8701" s="270" t="s">
        <v>29483</v>
      </c>
      <c r="C8701" s="271" t="s">
        <v>12492</v>
      </c>
      <c r="D8701" s="272" t="s">
        <v>29484</v>
      </c>
      <c r="F8701" s="266"/>
      <c r="G8701" s="273">
        <v>3428</v>
      </c>
      <c r="H8701" s="270" t="s">
        <v>29483</v>
      </c>
      <c r="I8701" s="271" t="s">
        <v>12492</v>
      </c>
      <c r="J8701" s="272" t="s">
        <v>29484</v>
      </c>
      <c r="K8701" s="272" t="s">
        <v>29484</v>
      </c>
    </row>
    <row r="8702" spans="1:11" ht="38.25" x14ac:dyDescent="0.2">
      <c r="A8702" s="269">
        <v>3429</v>
      </c>
      <c r="B8702" s="270" t="s">
        <v>29485</v>
      </c>
      <c r="C8702" s="271" t="s">
        <v>12492</v>
      </c>
      <c r="D8702" s="272" t="s">
        <v>29486</v>
      </c>
      <c r="F8702" s="266"/>
      <c r="G8702" s="273">
        <v>3429</v>
      </c>
      <c r="H8702" s="270" t="s">
        <v>29485</v>
      </c>
      <c r="I8702" s="271" t="s">
        <v>12492</v>
      </c>
      <c r="J8702" s="272" t="s">
        <v>29486</v>
      </c>
      <c r="K8702" s="272" t="s">
        <v>29486</v>
      </c>
    </row>
    <row r="8703" spans="1:11" ht="38.25" x14ac:dyDescent="0.2">
      <c r="A8703" s="269">
        <v>34371</v>
      </c>
      <c r="B8703" s="270" t="s">
        <v>29487</v>
      </c>
      <c r="C8703" s="271" t="s">
        <v>12490</v>
      </c>
      <c r="D8703" s="272" t="s">
        <v>14984</v>
      </c>
      <c r="F8703" s="266"/>
      <c r="G8703" s="273">
        <v>34371</v>
      </c>
      <c r="H8703" s="270" t="s">
        <v>29487</v>
      </c>
      <c r="I8703" s="271" t="s">
        <v>12490</v>
      </c>
      <c r="J8703" s="272" t="s">
        <v>14984</v>
      </c>
      <c r="K8703" s="272" t="s">
        <v>14984</v>
      </c>
    </row>
    <row r="8704" spans="1:11" ht="38.25" x14ac:dyDescent="0.2">
      <c r="A8704" s="269">
        <v>34370</v>
      </c>
      <c r="B8704" s="270" t="s">
        <v>29488</v>
      </c>
      <c r="C8704" s="271" t="s">
        <v>12490</v>
      </c>
      <c r="D8704" s="272" t="s">
        <v>14985</v>
      </c>
      <c r="F8704" s="266"/>
      <c r="G8704" s="273">
        <v>34370</v>
      </c>
      <c r="H8704" s="270" t="s">
        <v>29488</v>
      </c>
      <c r="I8704" s="271" t="s">
        <v>12490</v>
      </c>
      <c r="J8704" s="272" t="s">
        <v>14985</v>
      </c>
      <c r="K8704" s="272" t="s">
        <v>14985</v>
      </c>
    </row>
    <row r="8705" spans="1:11" ht="38.25" x14ac:dyDescent="0.2">
      <c r="A8705" s="269">
        <v>34372</v>
      </c>
      <c r="B8705" s="270" t="s">
        <v>29489</v>
      </c>
      <c r="C8705" s="271" t="s">
        <v>12490</v>
      </c>
      <c r="D8705" s="272" t="s">
        <v>14986</v>
      </c>
      <c r="F8705" s="266"/>
      <c r="G8705" s="273">
        <v>34372</v>
      </c>
      <c r="H8705" s="270" t="s">
        <v>29489</v>
      </c>
      <c r="I8705" s="271" t="s">
        <v>12490</v>
      </c>
      <c r="J8705" s="272" t="s">
        <v>14986</v>
      </c>
      <c r="K8705" s="272" t="s">
        <v>14986</v>
      </c>
    </row>
    <row r="8706" spans="1:11" ht="38.25" x14ac:dyDescent="0.2">
      <c r="A8706" s="269">
        <v>34373</v>
      </c>
      <c r="B8706" s="270" t="s">
        <v>29490</v>
      </c>
      <c r="C8706" s="271" t="s">
        <v>12490</v>
      </c>
      <c r="D8706" s="272" t="s">
        <v>14987</v>
      </c>
      <c r="F8706" s="266"/>
      <c r="G8706" s="273">
        <v>34373</v>
      </c>
      <c r="H8706" s="270" t="s">
        <v>29490</v>
      </c>
      <c r="I8706" s="271" t="s">
        <v>12490</v>
      </c>
      <c r="J8706" s="272" t="s">
        <v>14987</v>
      </c>
      <c r="K8706" s="272" t="s">
        <v>14987</v>
      </c>
    </row>
    <row r="8707" spans="1:11" ht="25.5" x14ac:dyDescent="0.2">
      <c r="A8707" s="269">
        <v>36896</v>
      </c>
      <c r="B8707" s="270" t="s">
        <v>29491</v>
      </c>
      <c r="C8707" s="271" t="s">
        <v>12490</v>
      </c>
      <c r="D8707" s="272" t="s">
        <v>14988</v>
      </c>
      <c r="F8707" s="266"/>
      <c r="G8707" s="273">
        <v>36896</v>
      </c>
      <c r="H8707" s="270" t="s">
        <v>29491</v>
      </c>
      <c r="I8707" s="271" t="s">
        <v>12490</v>
      </c>
      <c r="J8707" s="272" t="s">
        <v>14988</v>
      </c>
      <c r="K8707" s="272" t="s">
        <v>14988</v>
      </c>
    </row>
    <row r="8708" spans="1:11" ht="25.5" x14ac:dyDescent="0.2">
      <c r="A8708" s="269">
        <v>34367</v>
      </c>
      <c r="B8708" s="270" t="s">
        <v>29492</v>
      </c>
      <c r="C8708" s="271" t="s">
        <v>12490</v>
      </c>
      <c r="D8708" s="272" t="s">
        <v>14989</v>
      </c>
      <c r="F8708" s="266"/>
      <c r="G8708" s="273">
        <v>34367</v>
      </c>
      <c r="H8708" s="270" t="s">
        <v>29492</v>
      </c>
      <c r="I8708" s="271" t="s">
        <v>12490</v>
      </c>
      <c r="J8708" s="272" t="s">
        <v>14989</v>
      </c>
      <c r="K8708" s="272" t="s">
        <v>14989</v>
      </c>
    </row>
    <row r="8709" spans="1:11" ht="25.5" x14ac:dyDescent="0.2">
      <c r="A8709" s="269">
        <v>36897</v>
      </c>
      <c r="B8709" s="270" t="s">
        <v>29493</v>
      </c>
      <c r="C8709" s="271" t="s">
        <v>12490</v>
      </c>
      <c r="D8709" s="272" t="s">
        <v>14991</v>
      </c>
      <c r="F8709" s="266"/>
      <c r="G8709" s="273">
        <v>36897</v>
      </c>
      <c r="H8709" s="270" t="s">
        <v>29493</v>
      </c>
      <c r="I8709" s="271" t="s">
        <v>12490</v>
      </c>
      <c r="J8709" s="272" t="s">
        <v>14991</v>
      </c>
      <c r="K8709" s="272" t="s">
        <v>14991</v>
      </c>
    </row>
    <row r="8710" spans="1:11" ht="25.5" x14ac:dyDescent="0.2">
      <c r="A8710" s="269">
        <v>36884</v>
      </c>
      <c r="B8710" s="270" t="s">
        <v>29493</v>
      </c>
      <c r="C8710" s="271" t="s">
        <v>12492</v>
      </c>
      <c r="D8710" s="272" t="s">
        <v>14990</v>
      </c>
      <c r="F8710" s="266"/>
      <c r="G8710" s="273">
        <v>36884</v>
      </c>
      <c r="H8710" s="270" t="s">
        <v>29493</v>
      </c>
      <c r="I8710" s="271" t="s">
        <v>12492</v>
      </c>
      <c r="J8710" s="272" t="s">
        <v>14990</v>
      </c>
      <c r="K8710" s="272" t="s">
        <v>14990</v>
      </c>
    </row>
    <row r="8711" spans="1:11" ht="25.5" x14ac:dyDescent="0.2">
      <c r="A8711" s="269">
        <v>597</v>
      </c>
      <c r="B8711" s="270" t="s">
        <v>29494</v>
      </c>
      <c r="C8711" s="271" t="s">
        <v>12492</v>
      </c>
      <c r="D8711" s="272" t="s">
        <v>14992</v>
      </c>
      <c r="F8711" s="266"/>
      <c r="G8711" s="273">
        <v>597</v>
      </c>
      <c r="H8711" s="270" t="s">
        <v>29494</v>
      </c>
      <c r="I8711" s="271" t="s">
        <v>12492</v>
      </c>
      <c r="J8711" s="272" t="s">
        <v>14992</v>
      </c>
      <c r="K8711" s="272" t="s">
        <v>14992</v>
      </c>
    </row>
    <row r="8712" spans="1:11" ht="25.5" x14ac:dyDescent="0.2">
      <c r="A8712" s="269">
        <v>34369</v>
      </c>
      <c r="B8712" s="270" t="s">
        <v>29495</v>
      </c>
      <c r="C8712" s="271" t="s">
        <v>12490</v>
      </c>
      <c r="D8712" s="272" t="s">
        <v>14993</v>
      </c>
      <c r="F8712" s="266"/>
      <c r="G8712" s="273">
        <v>34369</v>
      </c>
      <c r="H8712" s="270" t="s">
        <v>29495</v>
      </c>
      <c r="I8712" s="271" t="s">
        <v>12490</v>
      </c>
      <c r="J8712" s="272" t="s">
        <v>14993</v>
      </c>
      <c r="K8712" s="272" t="s">
        <v>14993</v>
      </c>
    </row>
    <row r="8713" spans="1:11" ht="25.5" x14ac:dyDescent="0.2">
      <c r="A8713" s="269">
        <v>34362</v>
      </c>
      <c r="B8713" s="270" t="s">
        <v>29496</v>
      </c>
      <c r="C8713" s="271" t="s">
        <v>12490</v>
      </c>
      <c r="D8713" s="272" t="s">
        <v>14994</v>
      </c>
      <c r="F8713" s="266"/>
      <c r="G8713" s="273">
        <v>34362</v>
      </c>
      <c r="H8713" s="270" t="s">
        <v>29496</v>
      </c>
      <c r="I8713" s="271" t="s">
        <v>12490</v>
      </c>
      <c r="J8713" s="272" t="s">
        <v>14994</v>
      </c>
      <c r="K8713" s="272" t="s">
        <v>14994</v>
      </c>
    </row>
    <row r="8714" spans="1:11" ht="25.5" x14ac:dyDescent="0.2">
      <c r="A8714" s="269">
        <v>34363</v>
      </c>
      <c r="B8714" s="270" t="s">
        <v>29497</v>
      </c>
      <c r="C8714" s="271" t="s">
        <v>12490</v>
      </c>
      <c r="D8714" s="272" t="s">
        <v>14995</v>
      </c>
      <c r="F8714" s="266"/>
      <c r="G8714" s="273">
        <v>34363</v>
      </c>
      <c r="H8714" s="270" t="s">
        <v>29497</v>
      </c>
      <c r="I8714" s="271" t="s">
        <v>12490</v>
      </c>
      <c r="J8714" s="272" t="s">
        <v>14995</v>
      </c>
      <c r="K8714" s="272" t="s">
        <v>14995</v>
      </c>
    </row>
    <row r="8715" spans="1:11" ht="25.5" x14ac:dyDescent="0.2">
      <c r="A8715" s="269">
        <v>34364</v>
      </c>
      <c r="B8715" s="270" t="s">
        <v>29498</v>
      </c>
      <c r="C8715" s="271" t="s">
        <v>12490</v>
      </c>
      <c r="D8715" s="272" t="s">
        <v>14996</v>
      </c>
      <c r="F8715" s="266"/>
      <c r="G8715" s="273">
        <v>34364</v>
      </c>
      <c r="H8715" s="270" t="s">
        <v>29498</v>
      </c>
      <c r="I8715" s="271" t="s">
        <v>12490</v>
      </c>
      <c r="J8715" s="272" t="s">
        <v>14996</v>
      </c>
      <c r="K8715" s="272" t="s">
        <v>14996</v>
      </c>
    </row>
    <row r="8716" spans="1:11" ht="25.5" x14ac:dyDescent="0.2">
      <c r="A8716" s="269">
        <v>34365</v>
      </c>
      <c r="B8716" s="270" t="s">
        <v>29499</v>
      </c>
      <c r="C8716" s="271" t="s">
        <v>12490</v>
      </c>
      <c r="D8716" s="272" t="s">
        <v>14997</v>
      </c>
      <c r="F8716" s="266"/>
      <c r="G8716" s="273">
        <v>34365</v>
      </c>
      <c r="H8716" s="270" t="s">
        <v>29499</v>
      </c>
      <c r="I8716" s="271" t="s">
        <v>12490</v>
      </c>
      <c r="J8716" s="272" t="s">
        <v>14997</v>
      </c>
      <c r="K8716" s="272" t="s">
        <v>14997</v>
      </c>
    </row>
    <row r="8717" spans="1:11" ht="25.5" x14ac:dyDescent="0.2">
      <c r="A8717" s="269">
        <v>11199</v>
      </c>
      <c r="B8717" s="270" t="s">
        <v>29500</v>
      </c>
      <c r="C8717" s="271" t="s">
        <v>12490</v>
      </c>
      <c r="D8717" s="272" t="s">
        <v>13172</v>
      </c>
      <c r="F8717" s="266"/>
      <c r="G8717" s="273">
        <v>11199</v>
      </c>
      <c r="H8717" s="270" t="s">
        <v>29500</v>
      </c>
      <c r="I8717" s="271" t="s">
        <v>12490</v>
      </c>
      <c r="J8717" s="272" t="s">
        <v>13172</v>
      </c>
      <c r="K8717" s="272" t="s">
        <v>13172</v>
      </c>
    </row>
    <row r="8718" spans="1:11" ht="25.5" x14ac:dyDescent="0.2">
      <c r="A8718" s="269">
        <v>34801</v>
      </c>
      <c r="B8718" s="270" t="s">
        <v>29501</v>
      </c>
      <c r="C8718" s="271" t="s">
        <v>12490</v>
      </c>
      <c r="D8718" s="272" t="s">
        <v>13173</v>
      </c>
      <c r="F8718" s="266"/>
      <c r="G8718" s="273">
        <v>34801</v>
      </c>
      <c r="H8718" s="270" t="s">
        <v>29501</v>
      </c>
      <c r="I8718" s="271" t="s">
        <v>12490</v>
      </c>
      <c r="J8718" s="272" t="s">
        <v>13173</v>
      </c>
      <c r="K8718" s="272" t="s">
        <v>13173</v>
      </c>
    </row>
    <row r="8719" spans="1:11" ht="25.5" x14ac:dyDescent="0.2">
      <c r="A8719" s="269">
        <v>34799</v>
      </c>
      <c r="B8719" s="270" t="s">
        <v>29502</v>
      </c>
      <c r="C8719" s="271" t="s">
        <v>12490</v>
      </c>
      <c r="D8719" s="272" t="s">
        <v>13174</v>
      </c>
      <c r="F8719" s="266"/>
      <c r="G8719" s="273">
        <v>34799</v>
      </c>
      <c r="H8719" s="270" t="s">
        <v>29502</v>
      </c>
      <c r="I8719" s="271" t="s">
        <v>12490</v>
      </c>
      <c r="J8719" s="272" t="s">
        <v>13174</v>
      </c>
      <c r="K8719" s="272" t="s">
        <v>13174</v>
      </c>
    </row>
    <row r="8720" spans="1:11" ht="25.5" x14ac:dyDescent="0.2">
      <c r="A8720" s="269">
        <v>622</v>
      </c>
      <c r="B8720" s="270" t="s">
        <v>29503</v>
      </c>
      <c r="C8720" s="271" t="s">
        <v>12490</v>
      </c>
      <c r="D8720" s="272" t="s">
        <v>13175</v>
      </c>
      <c r="F8720" s="266"/>
      <c r="G8720" s="273">
        <v>622</v>
      </c>
      <c r="H8720" s="270" t="s">
        <v>29503</v>
      </c>
      <c r="I8720" s="271" t="s">
        <v>12490</v>
      </c>
      <c r="J8720" s="272" t="s">
        <v>13175</v>
      </c>
      <c r="K8720" s="272" t="s">
        <v>13175</v>
      </c>
    </row>
    <row r="8721" spans="1:11" ht="25.5" x14ac:dyDescent="0.2">
      <c r="A8721" s="269">
        <v>34805</v>
      </c>
      <c r="B8721" s="270" t="s">
        <v>29504</v>
      </c>
      <c r="C8721" s="271" t="s">
        <v>12492</v>
      </c>
      <c r="D8721" s="272" t="s">
        <v>13176</v>
      </c>
      <c r="F8721" s="266"/>
      <c r="G8721" s="273">
        <v>34805</v>
      </c>
      <c r="H8721" s="270" t="s">
        <v>29504</v>
      </c>
      <c r="I8721" s="271" t="s">
        <v>12492</v>
      </c>
      <c r="J8721" s="272" t="s">
        <v>13176</v>
      </c>
      <c r="K8721" s="272" t="s">
        <v>13176</v>
      </c>
    </row>
    <row r="8722" spans="1:11" ht="25.5" x14ac:dyDescent="0.2">
      <c r="A8722" s="269">
        <v>34803</v>
      </c>
      <c r="B8722" s="270" t="s">
        <v>29505</v>
      </c>
      <c r="C8722" s="271" t="s">
        <v>12490</v>
      </c>
      <c r="D8722" s="272" t="s">
        <v>13177</v>
      </c>
      <c r="F8722" s="266"/>
      <c r="G8722" s="273">
        <v>34803</v>
      </c>
      <c r="H8722" s="270" t="s">
        <v>29505</v>
      </c>
      <c r="I8722" s="271" t="s">
        <v>12490</v>
      </c>
      <c r="J8722" s="272" t="s">
        <v>13177</v>
      </c>
      <c r="K8722" s="272" t="s">
        <v>13177</v>
      </c>
    </row>
    <row r="8723" spans="1:11" ht="25.5" x14ac:dyDescent="0.2">
      <c r="A8723" s="269">
        <v>606</v>
      </c>
      <c r="B8723" s="270" t="s">
        <v>29506</v>
      </c>
      <c r="C8723" s="271" t="s">
        <v>12492</v>
      </c>
      <c r="D8723" s="272" t="s">
        <v>13178</v>
      </c>
      <c r="F8723" s="266"/>
      <c r="G8723" s="273">
        <v>606</v>
      </c>
      <c r="H8723" s="270" t="s">
        <v>29506</v>
      </c>
      <c r="I8723" s="271" t="s">
        <v>12492</v>
      </c>
      <c r="J8723" s="272" t="s">
        <v>13178</v>
      </c>
      <c r="K8723" s="272" t="s">
        <v>13178</v>
      </c>
    </row>
    <row r="8724" spans="1:11" ht="25.5" x14ac:dyDescent="0.2">
      <c r="A8724" s="269">
        <v>11227</v>
      </c>
      <c r="B8724" s="270" t="s">
        <v>29507</v>
      </c>
      <c r="C8724" s="271" t="s">
        <v>12490</v>
      </c>
      <c r="D8724" s="272" t="s">
        <v>13179</v>
      </c>
      <c r="F8724" s="266"/>
      <c r="G8724" s="273">
        <v>11227</v>
      </c>
      <c r="H8724" s="270" t="s">
        <v>29507</v>
      </c>
      <c r="I8724" s="271" t="s">
        <v>12490</v>
      </c>
      <c r="J8724" s="272" t="s">
        <v>13179</v>
      </c>
      <c r="K8724" s="272" t="s">
        <v>13179</v>
      </c>
    </row>
    <row r="8725" spans="1:11" ht="25.5" x14ac:dyDescent="0.2">
      <c r="A8725" s="269">
        <v>11193</v>
      </c>
      <c r="B8725" s="270" t="s">
        <v>29508</v>
      </c>
      <c r="C8725" s="271" t="s">
        <v>12492</v>
      </c>
      <c r="D8725" s="272" t="s">
        <v>13180</v>
      </c>
      <c r="F8725" s="266"/>
      <c r="G8725" s="273">
        <v>11193</v>
      </c>
      <c r="H8725" s="270" t="s">
        <v>29508</v>
      </c>
      <c r="I8725" s="271" t="s">
        <v>12492</v>
      </c>
      <c r="J8725" s="272" t="s">
        <v>13180</v>
      </c>
      <c r="K8725" s="272" t="s">
        <v>13180</v>
      </c>
    </row>
    <row r="8726" spans="1:11" ht="25.5" x14ac:dyDescent="0.2">
      <c r="A8726" s="269">
        <v>11194</v>
      </c>
      <c r="B8726" s="270" t="s">
        <v>29509</v>
      </c>
      <c r="C8726" s="271" t="s">
        <v>12492</v>
      </c>
      <c r="D8726" s="272" t="s">
        <v>13181</v>
      </c>
      <c r="F8726" s="266"/>
      <c r="G8726" s="273">
        <v>11194</v>
      </c>
      <c r="H8726" s="270" t="s">
        <v>29509</v>
      </c>
      <c r="I8726" s="271" t="s">
        <v>12492</v>
      </c>
      <c r="J8726" s="272" t="s">
        <v>13181</v>
      </c>
      <c r="K8726" s="272" t="s">
        <v>13181</v>
      </c>
    </row>
    <row r="8727" spans="1:11" ht="25.5" x14ac:dyDescent="0.2">
      <c r="A8727" s="269">
        <v>605</v>
      </c>
      <c r="B8727" s="270" t="s">
        <v>29510</v>
      </c>
      <c r="C8727" s="271" t="s">
        <v>12492</v>
      </c>
      <c r="D8727" s="272" t="s">
        <v>13182</v>
      </c>
      <c r="F8727" s="266"/>
      <c r="G8727" s="273">
        <v>605</v>
      </c>
      <c r="H8727" s="270" t="s">
        <v>29510</v>
      </c>
      <c r="I8727" s="271" t="s">
        <v>12492</v>
      </c>
      <c r="J8727" s="272" t="s">
        <v>13182</v>
      </c>
      <c r="K8727" s="272" t="s">
        <v>13182</v>
      </c>
    </row>
    <row r="8728" spans="1:11" ht="25.5" x14ac:dyDescent="0.2">
      <c r="A8728" s="269">
        <v>11197</v>
      </c>
      <c r="B8728" s="270" t="s">
        <v>29511</v>
      </c>
      <c r="C8728" s="271" t="s">
        <v>12490</v>
      </c>
      <c r="D8728" s="272" t="s">
        <v>13183</v>
      </c>
      <c r="F8728" s="266"/>
      <c r="G8728" s="273">
        <v>11197</v>
      </c>
      <c r="H8728" s="270" t="s">
        <v>29511</v>
      </c>
      <c r="I8728" s="271" t="s">
        <v>12490</v>
      </c>
      <c r="J8728" s="272" t="s">
        <v>13183</v>
      </c>
      <c r="K8728" s="272" t="s">
        <v>13183</v>
      </c>
    </row>
    <row r="8729" spans="1:11" ht="51" x14ac:dyDescent="0.2">
      <c r="A8729" s="269">
        <v>40659</v>
      </c>
      <c r="B8729" s="270" t="s">
        <v>29512</v>
      </c>
      <c r="C8729" s="271" t="s">
        <v>12492</v>
      </c>
      <c r="D8729" s="272" t="s">
        <v>29513</v>
      </c>
      <c r="F8729" s="266"/>
      <c r="G8729" s="273">
        <v>40659</v>
      </c>
      <c r="H8729" s="270" t="s">
        <v>29512</v>
      </c>
      <c r="I8729" s="271" t="s">
        <v>12492</v>
      </c>
      <c r="J8729" s="272" t="s">
        <v>29513</v>
      </c>
      <c r="K8729" s="272" t="s">
        <v>29513</v>
      </c>
    </row>
    <row r="8730" spans="1:11" ht="51" x14ac:dyDescent="0.2">
      <c r="A8730" s="269">
        <v>40660</v>
      </c>
      <c r="B8730" s="270" t="s">
        <v>29514</v>
      </c>
      <c r="C8730" s="271" t="s">
        <v>12492</v>
      </c>
      <c r="D8730" s="272" t="s">
        <v>29515</v>
      </c>
      <c r="F8730" s="266"/>
      <c r="G8730" s="273">
        <v>40660</v>
      </c>
      <c r="H8730" s="270" t="s">
        <v>29514</v>
      </c>
      <c r="I8730" s="271" t="s">
        <v>12492</v>
      </c>
      <c r="J8730" s="272" t="s">
        <v>29515</v>
      </c>
      <c r="K8730" s="272" t="s">
        <v>29515</v>
      </c>
    </row>
    <row r="8731" spans="1:11" ht="51" x14ac:dyDescent="0.2">
      <c r="A8731" s="269">
        <v>40661</v>
      </c>
      <c r="B8731" s="270" t="s">
        <v>29516</v>
      </c>
      <c r="C8731" s="271" t="s">
        <v>12492</v>
      </c>
      <c r="D8731" s="272" t="s">
        <v>29517</v>
      </c>
      <c r="F8731" s="266"/>
      <c r="G8731" s="273">
        <v>40661</v>
      </c>
      <c r="H8731" s="270" t="s">
        <v>29516</v>
      </c>
      <c r="I8731" s="271" t="s">
        <v>12492</v>
      </c>
      <c r="J8731" s="272" t="s">
        <v>29517</v>
      </c>
      <c r="K8731" s="272" t="s">
        <v>29517</v>
      </c>
    </row>
    <row r="8732" spans="1:11" ht="38.25" x14ac:dyDescent="0.2">
      <c r="A8732" s="269">
        <v>3421</v>
      </c>
      <c r="B8732" s="270" t="s">
        <v>29518</v>
      </c>
      <c r="C8732" s="271" t="s">
        <v>12492</v>
      </c>
      <c r="D8732" s="272" t="s">
        <v>29519</v>
      </c>
      <c r="F8732" s="266"/>
      <c r="G8732" s="273">
        <v>3421</v>
      </c>
      <c r="H8732" s="270" t="s">
        <v>29518</v>
      </c>
      <c r="I8732" s="271" t="s">
        <v>12492</v>
      </c>
      <c r="J8732" s="272" t="s">
        <v>29519</v>
      </c>
      <c r="K8732" s="272" t="s">
        <v>29519</v>
      </c>
    </row>
    <row r="8733" spans="1:11" ht="25.5" x14ac:dyDescent="0.2">
      <c r="A8733" s="269">
        <v>599</v>
      </c>
      <c r="B8733" s="270" t="s">
        <v>29520</v>
      </c>
      <c r="C8733" s="271" t="s">
        <v>12492</v>
      </c>
      <c r="D8733" s="272" t="s">
        <v>14998</v>
      </c>
      <c r="F8733" s="266"/>
      <c r="G8733" s="273">
        <v>599</v>
      </c>
      <c r="H8733" s="270" t="s">
        <v>29520</v>
      </c>
      <c r="I8733" s="271" t="s">
        <v>12492</v>
      </c>
      <c r="J8733" s="272" t="s">
        <v>14998</v>
      </c>
      <c r="K8733" s="272" t="s">
        <v>14998</v>
      </c>
    </row>
    <row r="8734" spans="1:11" ht="25.5" x14ac:dyDescent="0.2">
      <c r="A8734" s="269">
        <v>34380</v>
      </c>
      <c r="B8734" s="270" t="s">
        <v>29521</v>
      </c>
      <c r="C8734" s="271" t="s">
        <v>12490</v>
      </c>
      <c r="D8734" s="272" t="s">
        <v>14999</v>
      </c>
      <c r="F8734" s="266"/>
      <c r="G8734" s="273">
        <v>34380</v>
      </c>
      <c r="H8734" s="270" t="s">
        <v>29521</v>
      </c>
      <c r="I8734" s="271" t="s">
        <v>12490</v>
      </c>
      <c r="J8734" s="272" t="s">
        <v>14999</v>
      </c>
      <c r="K8734" s="272" t="s">
        <v>14999</v>
      </c>
    </row>
    <row r="8735" spans="1:11" ht="25.5" x14ac:dyDescent="0.2">
      <c r="A8735" s="269">
        <v>34381</v>
      </c>
      <c r="B8735" s="270" t="s">
        <v>29522</v>
      </c>
      <c r="C8735" s="271" t="s">
        <v>12490</v>
      </c>
      <c r="D8735" s="272" t="s">
        <v>15000</v>
      </c>
      <c r="F8735" s="266"/>
      <c r="G8735" s="273">
        <v>34381</v>
      </c>
      <c r="H8735" s="270" t="s">
        <v>29522</v>
      </c>
      <c r="I8735" s="271" t="s">
        <v>12490</v>
      </c>
      <c r="J8735" s="272" t="s">
        <v>15000</v>
      </c>
      <c r="K8735" s="272" t="s">
        <v>15000</v>
      </c>
    </row>
    <row r="8736" spans="1:11" ht="25.5" x14ac:dyDescent="0.2">
      <c r="A8736" s="269">
        <v>601</v>
      </c>
      <c r="B8736" s="270" t="s">
        <v>29522</v>
      </c>
      <c r="C8736" s="271" t="s">
        <v>12492</v>
      </c>
      <c r="D8736" s="272" t="s">
        <v>15001</v>
      </c>
      <c r="F8736" s="266"/>
      <c r="G8736" s="273">
        <v>601</v>
      </c>
      <c r="H8736" s="270" t="s">
        <v>29522</v>
      </c>
      <c r="I8736" s="271" t="s">
        <v>12492</v>
      </c>
      <c r="J8736" s="272" t="s">
        <v>15001</v>
      </c>
      <c r="K8736" s="272" t="s">
        <v>15001</v>
      </c>
    </row>
    <row r="8737" spans="1:11" ht="38.25" x14ac:dyDescent="0.2">
      <c r="A8737" s="269">
        <v>3423</v>
      </c>
      <c r="B8737" s="270" t="s">
        <v>29523</v>
      </c>
      <c r="C8737" s="271" t="s">
        <v>12492</v>
      </c>
      <c r="D8737" s="272" t="s">
        <v>29524</v>
      </c>
      <c r="F8737" s="266"/>
      <c r="G8737" s="273">
        <v>3423</v>
      </c>
      <c r="H8737" s="270" t="s">
        <v>29523</v>
      </c>
      <c r="I8737" s="271" t="s">
        <v>12492</v>
      </c>
      <c r="J8737" s="272" t="s">
        <v>29524</v>
      </c>
      <c r="K8737" s="272" t="s">
        <v>29524</v>
      </c>
    </row>
    <row r="8738" spans="1:11" ht="25.5" x14ac:dyDescent="0.2">
      <c r="A8738" s="269">
        <v>34797</v>
      </c>
      <c r="B8738" s="270" t="s">
        <v>29525</v>
      </c>
      <c r="C8738" s="271" t="s">
        <v>12490</v>
      </c>
      <c r="D8738" s="272" t="s">
        <v>13184</v>
      </c>
      <c r="F8738" s="266"/>
      <c r="G8738" s="273">
        <v>34797</v>
      </c>
      <c r="H8738" s="270" t="s">
        <v>29525</v>
      </c>
      <c r="I8738" s="271" t="s">
        <v>12490</v>
      </c>
      <c r="J8738" s="272" t="s">
        <v>13184</v>
      </c>
      <c r="K8738" s="272" t="s">
        <v>13184</v>
      </c>
    </row>
    <row r="8739" spans="1:11" ht="25.5" x14ac:dyDescent="0.2">
      <c r="A8739" s="269">
        <v>624</v>
      </c>
      <c r="B8739" s="270" t="s">
        <v>29526</v>
      </c>
      <c r="C8739" s="271" t="s">
        <v>12492</v>
      </c>
      <c r="D8739" s="272" t="s">
        <v>13185</v>
      </c>
      <c r="F8739" s="266"/>
      <c r="G8739" s="273">
        <v>624</v>
      </c>
      <c r="H8739" s="270" t="s">
        <v>29526</v>
      </c>
      <c r="I8739" s="271" t="s">
        <v>12492</v>
      </c>
      <c r="J8739" s="272" t="s">
        <v>13185</v>
      </c>
      <c r="K8739" s="272" t="s">
        <v>13185</v>
      </c>
    </row>
    <row r="8740" spans="1:11" ht="25.5" x14ac:dyDescent="0.2">
      <c r="A8740" s="269">
        <v>623</v>
      </c>
      <c r="B8740" s="270" t="s">
        <v>29527</v>
      </c>
      <c r="C8740" s="271" t="s">
        <v>12492</v>
      </c>
      <c r="D8740" s="272" t="s">
        <v>13186</v>
      </c>
      <c r="F8740" s="266"/>
      <c r="G8740" s="273">
        <v>623</v>
      </c>
      <c r="H8740" s="270" t="s">
        <v>29527</v>
      </c>
      <c r="I8740" s="271" t="s">
        <v>12492</v>
      </c>
      <c r="J8740" s="272" t="s">
        <v>13186</v>
      </c>
      <c r="K8740" s="272" t="s">
        <v>13186</v>
      </c>
    </row>
    <row r="8741" spans="1:11" ht="12.75" x14ac:dyDescent="0.2">
      <c r="A8741" s="269">
        <v>25964</v>
      </c>
      <c r="B8741" s="270" t="s">
        <v>29528</v>
      </c>
      <c r="C8741" s="271" t="s">
        <v>12488</v>
      </c>
      <c r="D8741" s="272" t="s">
        <v>6821</v>
      </c>
      <c r="F8741" s="266"/>
      <c r="G8741" s="273">
        <v>25964</v>
      </c>
      <c r="H8741" s="270" t="s">
        <v>29528</v>
      </c>
      <c r="I8741" s="271" t="s">
        <v>12488</v>
      </c>
      <c r="J8741" s="272" t="s">
        <v>6821</v>
      </c>
      <c r="K8741" s="272" t="s">
        <v>15065</v>
      </c>
    </row>
    <row r="8742" spans="1:11" ht="12.75" x14ac:dyDescent="0.2">
      <c r="A8742" s="269">
        <v>41077</v>
      </c>
      <c r="B8742" s="270" t="s">
        <v>29529</v>
      </c>
      <c r="C8742" s="271" t="s">
        <v>12529</v>
      </c>
      <c r="D8742" s="272" t="s">
        <v>13187</v>
      </c>
      <c r="F8742" s="266"/>
      <c r="G8742" s="273">
        <v>41077</v>
      </c>
      <c r="H8742" s="270" t="s">
        <v>29529</v>
      </c>
      <c r="I8742" s="271" t="s">
        <v>12529</v>
      </c>
      <c r="J8742" s="272" t="s">
        <v>13187</v>
      </c>
      <c r="K8742" s="272" t="s">
        <v>29530</v>
      </c>
    </row>
    <row r="8743" spans="1:11" ht="12.75" x14ac:dyDescent="0.2">
      <c r="A8743" s="269">
        <v>20159</v>
      </c>
      <c r="B8743" s="270" t="s">
        <v>29531</v>
      </c>
      <c r="C8743" s="271" t="s">
        <v>12490</v>
      </c>
      <c r="D8743" s="272" t="s">
        <v>9650</v>
      </c>
      <c r="F8743" s="266"/>
      <c r="G8743" s="273">
        <v>20159</v>
      </c>
      <c r="H8743" s="270" t="s">
        <v>29531</v>
      </c>
      <c r="I8743" s="271" t="s">
        <v>12490</v>
      </c>
      <c r="J8743" s="272" t="s">
        <v>9650</v>
      </c>
      <c r="K8743" s="272" t="s">
        <v>9650</v>
      </c>
    </row>
    <row r="8744" spans="1:11" ht="12.75" x14ac:dyDescent="0.2">
      <c r="A8744" s="269">
        <v>37963</v>
      </c>
      <c r="B8744" s="270" t="s">
        <v>29532</v>
      </c>
      <c r="C8744" s="271" t="s">
        <v>12490</v>
      </c>
      <c r="D8744" s="272" t="s">
        <v>10122</v>
      </c>
      <c r="F8744" s="266"/>
      <c r="G8744" s="273">
        <v>37963</v>
      </c>
      <c r="H8744" s="270" t="s">
        <v>29532</v>
      </c>
      <c r="I8744" s="271" t="s">
        <v>12490</v>
      </c>
      <c r="J8744" s="272" t="s">
        <v>10122</v>
      </c>
      <c r="K8744" s="272" t="s">
        <v>10122</v>
      </c>
    </row>
    <row r="8745" spans="1:11" ht="12.75" x14ac:dyDescent="0.2">
      <c r="A8745" s="269">
        <v>37964</v>
      </c>
      <c r="B8745" s="270" t="s">
        <v>29533</v>
      </c>
      <c r="C8745" s="271" t="s">
        <v>12490</v>
      </c>
      <c r="D8745" s="272" t="s">
        <v>10257</v>
      </c>
      <c r="F8745" s="266"/>
      <c r="G8745" s="273">
        <v>37964</v>
      </c>
      <c r="H8745" s="270" t="s">
        <v>29533</v>
      </c>
      <c r="I8745" s="271" t="s">
        <v>12490</v>
      </c>
      <c r="J8745" s="272" t="s">
        <v>10257</v>
      </c>
      <c r="K8745" s="272" t="s">
        <v>10257</v>
      </c>
    </row>
    <row r="8746" spans="1:11" ht="12.75" x14ac:dyDescent="0.2">
      <c r="A8746" s="269">
        <v>37965</v>
      </c>
      <c r="B8746" s="270" t="s">
        <v>29534</v>
      </c>
      <c r="C8746" s="271" t="s">
        <v>12490</v>
      </c>
      <c r="D8746" s="272" t="s">
        <v>7077</v>
      </c>
      <c r="F8746" s="266"/>
      <c r="G8746" s="273">
        <v>37965</v>
      </c>
      <c r="H8746" s="270" t="s">
        <v>29534</v>
      </c>
      <c r="I8746" s="271" t="s">
        <v>12490</v>
      </c>
      <c r="J8746" s="272" t="s">
        <v>7077</v>
      </c>
      <c r="K8746" s="272" t="s">
        <v>7077</v>
      </c>
    </row>
    <row r="8747" spans="1:11" ht="12.75" x14ac:dyDescent="0.2">
      <c r="A8747" s="269">
        <v>37966</v>
      </c>
      <c r="B8747" s="270" t="s">
        <v>29535</v>
      </c>
      <c r="C8747" s="271" t="s">
        <v>12490</v>
      </c>
      <c r="D8747" s="272" t="s">
        <v>13189</v>
      </c>
      <c r="F8747" s="266"/>
      <c r="G8747" s="273">
        <v>37966</v>
      </c>
      <c r="H8747" s="270" t="s">
        <v>29535</v>
      </c>
      <c r="I8747" s="271" t="s">
        <v>12490</v>
      </c>
      <c r="J8747" s="272" t="s">
        <v>13189</v>
      </c>
      <c r="K8747" s="272" t="s">
        <v>13189</v>
      </c>
    </row>
    <row r="8748" spans="1:11" ht="12.75" x14ac:dyDescent="0.2">
      <c r="A8748" s="269">
        <v>37967</v>
      </c>
      <c r="B8748" s="270" t="s">
        <v>29536</v>
      </c>
      <c r="C8748" s="271" t="s">
        <v>12490</v>
      </c>
      <c r="D8748" s="272" t="s">
        <v>9124</v>
      </c>
      <c r="F8748" s="266"/>
      <c r="G8748" s="273">
        <v>37967</v>
      </c>
      <c r="H8748" s="270" t="s">
        <v>29536</v>
      </c>
      <c r="I8748" s="271" t="s">
        <v>12490</v>
      </c>
      <c r="J8748" s="272" t="s">
        <v>9124</v>
      </c>
      <c r="K8748" s="272" t="s">
        <v>9124</v>
      </c>
    </row>
    <row r="8749" spans="1:11" ht="12.75" x14ac:dyDescent="0.2">
      <c r="A8749" s="269">
        <v>37968</v>
      </c>
      <c r="B8749" s="270" t="s">
        <v>29537</v>
      </c>
      <c r="C8749" s="271" t="s">
        <v>12490</v>
      </c>
      <c r="D8749" s="272" t="s">
        <v>13190</v>
      </c>
      <c r="F8749" s="266"/>
      <c r="G8749" s="273">
        <v>37968</v>
      </c>
      <c r="H8749" s="270" t="s">
        <v>29537</v>
      </c>
      <c r="I8749" s="271" t="s">
        <v>12490</v>
      </c>
      <c r="J8749" s="272" t="s">
        <v>13190</v>
      </c>
      <c r="K8749" s="272" t="s">
        <v>13190</v>
      </c>
    </row>
    <row r="8750" spans="1:11" ht="12.75" x14ac:dyDescent="0.2">
      <c r="A8750" s="269">
        <v>37969</v>
      </c>
      <c r="B8750" s="270" t="s">
        <v>29538</v>
      </c>
      <c r="C8750" s="271" t="s">
        <v>12490</v>
      </c>
      <c r="D8750" s="272" t="s">
        <v>13191</v>
      </c>
      <c r="F8750" s="266"/>
      <c r="G8750" s="273">
        <v>37969</v>
      </c>
      <c r="H8750" s="270" t="s">
        <v>29538</v>
      </c>
      <c r="I8750" s="271" t="s">
        <v>12490</v>
      </c>
      <c r="J8750" s="272" t="s">
        <v>13191</v>
      </c>
      <c r="K8750" s="272" t="s">
        <v>13191</v>
      </c>
    </row>
    <row r="8751" spans="1:11" ht="12.75" x14ac:dyDescent="0.2">
      <c r="A8751" s="269">
        <v>37970</v>
      </c>
      <c r="B8751" s="270" t="s">
        <v>29539</v>
      </c>
      <c r="C8751" s="271" t="s">
        <v>12490</v>
      </c>
      <c r="D8751" s="272" t="s">
        <v>13192</v>
      </c>
      <c r="F8751" s="266"/>
      <c r="G8751" s="273">
        <v>37970</v>
      </c>
      <c r="H8751" s="270" t="s">
        <v>29539</v>
      </c>
      <c r="I8751" s="271" t="s">
        <v>12490</v>
      </c>
      <c r="J8751" s="272" t="s">
        <v>13192</v>
      </c>
      <c r="K8751" s="272" t="s">
        <v>13192</v>
      </c>
    </row>
    <row r="8752" spans="1:11" ht="12.75" x14ac:dyDescent="0.2">
      <c r="A8752" s="269">
        <v>21118</v>
      </c>
      <c r="B8752" s="270" t="s">
        <v>29540</v>
      </c>
      <c r="C8752" s="271" t="s">
        <v>12490</v>
      </c>
      <c r="D8752" s="272" t="s">
        <v>11928</v>
      </c>
      <c r="F8752" s="266"/>
      <c r="G8752" s="273">
        <v>21118</v>
      </c>
      <c r="H8752" s="270" t="s">
        <v>29540</v>
      </c>
      <c r="I8752" s="271" t="s">
        <v>12490</v>
      </c>
      <c r="J8752" s="272" t="s">
        <v>11928</v>
      </c>
      <c r="K8752" s="272" t="s">
        <v>11928</v>
      </c>
    </row>
    <row r="8753" spans="1:11" ht="12.75" x14ac:dyDescent="0.2">
      <c r="A8753" s="269">
        <v>37956</v>
      </c>
      <c r="B8753" s="270" t="s">
        <v>29541</v>
      </c>
      <c r="C8753" s="271" t="s">
        <v>12490</v>
      </c>
      <c r="D8753" s="272" t="s">
        <v>4672</v>
      </c>
      <c r="F8753" s="266"/>
      <c r="G8753" s="273">
        <v>37956</v>
      </c>
      <c r="H8753" s="270" t="s">
        <v>29541</v>
      </c>
      <c r="I8753" s="271" t="s">
        <v>12490</v>
      </c>
      <c r="J8753" s="272" t="s">
        <v>4672</v>
      </c>
      <c r="K8753" s="272" t="s">
        <v>4672</v>
      </c>
    </row>
    <row r="8754" spans="1:11" ht="12.75" x14ac:dyDescent="0.2">
      <c r="A8754" s="269">
        <v>37957</v>
      </c>
      <c r="B8754" s="270" t="s">
        <v>29542</v>
      </c>
      <c r="C8754" s="271" t="s">
        <v>12490</v>
      </c>
      <c r="D8754" s="272" t="s">
        <v>9489</v>
      </c>
      <c r="F8754" s="266"/>
      <c r="G8754" s="273">
        <v>37957</v>
      </c>
      <c r="H8754" s="270" t="s">
        <v>29542</v>
      </c>
      <c r="I8754" s="271" t="s">
        <v>12490</v>
      </c>
      <c r="J8754" s="272" t="s">
        <v>9489</v>
      </c>
      <c r="K8754" s="272" t="s">
        <v>9489</v>
      </c>
    </row>
    <row r="8755" spans="1:11" ht="12.75" x14ac:dyDescent="0.2">
      <c r="A8755" s="269">
        <v>37958</v>
      </c>
      <c r="B8755" s="270" t="s">
        <v>29543</v>
      </c>
      <c r="C8755" s="271" t="s">
        <v>12490</v>
      </c>
      <c r="D8755" s="272" t="s">
        <v>13189</v>
      </c>
      <c r="F8755" s="266"/>
      <c r="G8755" s="273">
        <v>37958</v>
      </c>
      <c r="H8755" s="270" t="s">
        <v>29543</v>
      </c>
      <c r="I8755" s="271" t="s">
        <v>12490</v>
      </c>
      <c r="J8755" s="272" t="s">
        <v>13189</v>
      </c>
      <c r="K8755" s="272" t="s">
        <v>13189</v>
      </c>
    </row>
    <row r="8756" spans="1:11" ht="12.75" x14ac:dyDescent="0.2">
      <c r="A8756" s="269">
        <v>37959</v>
      </c>
      <c r="B8756" s="270" t="s">
        <v>29544</v>
      </c>
      <c r="C8756" s="271" t="s">
        <v>12490</v>
      </c>
      <c r="D8756" s="272" t="s">
        <v>9124</v>
      </c>
      <c r="F8756" s="266"/>
      <c r="G8756" s="273">
        <v>37959</v>
      </c>
      <c r="H8756" s="270" t="s">
        <v>29544</v>
      </c>
      <c r="I8756" s="271" t="s">
        <v>12490</v>
      </c>
      <c r="J8756" s="272" t="s">
        <v>9124</v>
      </c>
      <c r="K8756" s="272" t="s">
        <v>9124</v>
      </c>
    </row>
    <row r="8757" spans="1:11" ht="12.75" x14ac:dyDescent="0.2">
      <c r="A8757" s="269">
        <v>37960</v>
      </c>
      <c r="B8757" s="270" t="s">
        <v>29545</v>
      </c>
      <c r="C8757" s="271" t="s">
        <v>12490</v>
      </c>
      <c r="D8757" s="272" t="s">
        <v>13193</v>
      </c>
      <c r="F8757" s="266"/>
      <c r="G8757" s="273">
        <v>37960</v>
      </c>
      <c r="H8757" s="270" t="s">
        <v>29545</v>
      </c>
      <c r="I8757" s="271" t="s">
        <v>12490</v>
      </c>
      <c r="J8757" s="272" t="s">
        <v>13193</v>
      </c>
      <c r="K8757" s="272" t="s">
        <v>13193</v>
      </c>
    </row>
    <row r="8758" spans="1:11" ht="12.75" x14ac:dyDescent="0.2">
      <c r="A8758" s="269">
        <v>37961</v>
      </c>
      <c r="B8758" s="270" t="s">
        <v>29546</v>
      </c>
      <c r="C8758" s="271" t="s">
        <v>12490</v>
      </c>
      <c r="D8758" s="272" t="s">
        <v>13194</v>
      </c>
      <c r="F8758" s="266"/>
      <c r="G8758" s="273">
        <v>37961</v>
      </c>
      <c r="H8758" s="270" t="s">
        <v>29546</v>
      </c>
      <c r="I8758" s="271" t="s">
        <v>12490</v>
      </c>
      <c r="J8758" s="272" t="s">
        <v>13194</v>
      </c>
      <c r="K8758" s="272" t="s">
        <v>13194</v>
      </c>
    </row>
    <row r="8759" spans="1:11" ht="12.75" x14ac:dyDescent="0.2">
      <c r="A8759" s="269">
        <v>37962</v>
      </c>
      <c r="B8759" s="270" t="s">
        <v>29547</v>
      </c>
      <c r="C8759" s="271" t="s">
        <v>12490</v>
      </c>
      <c r="D8759" s="272" t="s">
        <v>13195</v>
      </c>
      <c r="F8759" s="266"/>
      <c r="G8759" s="273">
        <v>37962</v>
      </c>
      <c r="H8759" s="270" t="s">
        <v>29547</v>
      </c>
      <c r="I8759" s="271" t="s">
        <v>12490</v>
      </c>
      <c r="J8759" s="272" t="s">
        <v>13195</v>
      </c>
      <c r="K8759" s="272" t="s">
        <v>13195</v>
      </c>
    </row>
    <row r="8760" spans="1:11" ht="12.75" x14ac:dyDescent="0.2">
      <c r="A8760" s="269">
        <v>3533</v>
      </c>
      <c r="B8760" s="270" t="s">
        <v>29548</v>
      </c>
      <c r="C8760" s="271" t="s">
        <v>12490</v>
      </c>
      <c r="D8760" s="272" t="s">
        <v>11946</v>
      </c>
      <c r="F8760" s="266"/>
      <c r="G8760" s="273">
        <v>3533</v>
      </c>
      <c r="H8760" s="270" t="s">
        <v>29548</v>
      </c>
      <c r="I8760" s="271" t="s">
        <v>12490</v>
      </c>
      <c r="J8760" s="272" t="s">
        <v>11946</v>
      </c>
      <c r="K8760" s="272" t="s">
        <v>11946</v>
      </c>
    </row>
    <row r="8761" spans="1:11" ht="12.75" x14ac:dyDescent="0.2">
      <c r="A8761" s="269">
        <v>3538</v>
      </c>
      <c r="B8761" s="270" t="s">
        <v>29549</v>
      </c>
      <c r="C8761" s="271" t="s">
        <v>12490</v>
      </c>
      <c r="D8761" s="272" t="s">
        <v>11928</v>
      </c>
      <c r="F8761" s="266"/>
      <c r="G8761" s="273">
        <v>3538</v>
      </c>
      <c r="H8761" s="270" t="s">
        <v>29549</v>
      </c>
      <c r="I8761" s="271" t="s">
        <v>12490</v>
      </c>
      <c r="J8761" s="272" t="s">
        <v>11928</v>
      </c>
      <c r="K8761" s="272" t="s">
        <v>11928</v>
      </c>
    </row>
    <row r="8762" spans="1:11" ht="25.5" x14ac:dyDescent="0.2">
      <c r="A8762" s="269">
        <v>3497</v>
      </c>
      <c r="B8762" s="270" t="s">
        <v>29550</v>
      </c>
      <c r="C8762" s="271" t="s">
        <v>12490</v>
      </c>
      <c r="D8762" s="272" t="s">
        <v>8719</v>
      </c>
      <c r="F8762" s="266"/>
      <c r="G8762" s="273">
        <v>3497</v>
      </c>
      <c r="H8762" s="270" t="s">
        <v>29550</v>
      </c>
      <c r="I8762" s="271" t="s">
        <v>12490</v>
      </c>
      <c r="J8762" s="272" t="s">
        <v>8719</v>
      </c>
      <c r="K8762" s="272" t="s">
        <v>8719</v>
      </c>
    </row>
    <row r="8763" spans="1:11" ht="12.75" x14ac:dyDescent="0.2">
      <c r="A8763" s="269">
        <v>3498</v>
      </c>
      <c r="B8763" s="270" t="s">
        <v>29551</v>
      </c>
      <c r="C8763" s="271" t="s">
        <v>12490</v>
      </c>
      <c r="D8763" s="272" t="s">
        <v>4317</v>
      </c>
      <c r="F8763" s="266"/>
      <c r="G8763" s="273">
        <v>3498</v>
      </c>
      <c r="H8763" s="270" t="s">
        <v>29551</v>
      </c>
      <c r="I8763" s="271" t="s">
        <v>12490</v>
      </c>
      <c r="J8763" s="272" t="s">
        <v>4317</v>
      </c>
      <c r="K8763" s="272" t="s">
        <v>4317</v>
      </c>
    </row>
    <row r="8764" spans="1:11" ht="12.75" x14ac:dyDescent="0.2">
      <c r="A8764" s="269">
        <v>3496</v>
      </c>
      <c r="B8764" s="270" t="s">
        <v>29552</v>
      </c>
      <c r="C8764" s="271" t="s">
        <v>12490</v>
      </c>
      <c r="D8764" s="272" t="s">
        <v>5297</v>
      </c>
      <c r="F8764" s="266"/>
      <c r="G8764" s="273">
        <v>3496</v>
      </c>
      <c r="H8764" s="270" t="s">
        <v>29552</v>
      </c>
      <c r="I8764" s="271" t="s">
        <v>12490</v>
      </c>
      <c r="J8764" s="272" t="s">
        <v>5297</v>
      </c>
      <c r="K8764" s="272" t="s">
        <v>5297</v>
      </c>
    </row>
    <row r="8765" spans="1:11" ht="12.75" x14ac:dyDescent="0.2">
      <c r="A8765" s="269">
        <v>38429</v>
      </c>
      <c r="B8765" s="270" t="s">
        <v>29553</v>
      </c>
      <c r="C8765" s="271" t="s">
        <v>12490</v>
      </c>
      <c r="D8765" s="272" t="s">
        <v>7439</v>
      </c>
      <c r="F8765" s="266"/>
      <c r="G8765" s="273">
        <v>38429</v>
      </c>
      <c r="H8765" s="270" t="s">
        <v>29553</v>
      </c>
      <c r="I8765" s="271" t="s">
        <v>12490</v>
      </c>
      <c r="J8765" s="272" t="s">
        <v>7439</v>
      </c>
      <c r="K8765" s="272" t="s">
        <v>7439</v>
      </c>
    </row>
    <row r="8766" spans="1:11" ht="12.75" x14ac:dyDescent="0.2">
      <c r="A8766" s="269">
        <v>38431</v>
      </c>
      <c r="B8766" s="270" t="s">
        <v>29554</v>
      </c>
      <c r="C8766" s="271" t="s">
        <v>12490</v>
      </c>
      <c r="D8766" s="272" t="s">
        <v>7456</v>
      </c>
      <c r="F8766" s="266"/>
      <c r="G8766" s="273">
        <v>38431</v>
      </c>
      <c r="H8766" s="270" t="s">
        <v>29554</v>
      </c>
      <c r="I8766" s="271" t="s">
        <v>12490</v>
      </c>
      <c r="J8766" s="272" t="s">
        <v>7456</v>
      </c>
      <c r="K8766" s="272" t="s">
        <v>7456</v>
      </c>
    </row>
    <row r="8767" spans="1:11" ht="12.75" x14ac:dyDescent="0.2">
      <c r="A8767" s="269">
        <v>38430</v>
      </c>
      <c r="B8767" s="270" t="s">
        <v>29555</v>
      </c>
      <c r="C8767" s="271" t="s">
        <v>12490</v>
      </c>
      <c r="D8767" s="272" t="s">
        <v>9427</v>
      </c>
      <c r="F8767" s="266"/>
      <c r="G8767" s="273">
        <v>38430</v>
      </c>
      <c r="H8767" s="270" t="s">
        <v>29555</v>
      </c>
      <c r="I8767" s="271" t="s">
        <v>12490</v>
      </c>
      <c r="J8767" s="272" t="s">
        <v>9427</v>
      </c>
      <c r="K8767" s="272" t="s">
        <v>9427</v>
      </c>
    </row>
    <row r="8768" spans="1:11" ht="12.75" x14ac:dyDescent="0.2">
      <c r="A8768" s="269">
        <v>38449</v>
      </c>
      <c r="B8768" s="270" t="s">
        <v>29556</v>
      </c>
      <c r="C8768" s="271" t="s">
        <v>12490</v>
      </c>
      <c r="D8768" s="272" t="s">
        <v>17183</v>
      </c>
      <c r="F8768" s="266"/>
      <c r="G8768" s="273">
        <v>38449</v>
      </c>
      <c r="H8768" s="270" t="s">
        <v>29556</v>
      </c>
      <c r="I8768" s="271" t="s">
        <v>12490</v>
      </c>
      <c r="J8768" s="272" t="s">
        <v>17183</v>
      </c>
      <c r="K8768" s="272" t="s">
        <v>17183</v>
      </c>
    </row>
    <row r="8769" spans="1:11" ht="12.75" x14ac:dyDescent="0.2">
      <c r="A8769" s="269">
        <v>36348</v>
      </c>
      <c r="B8769" s="270" t="s">
        <v>29557</v>
      </c>
      <c r="C8769" s="271" t="s">
        <v>12490</v>
      </c>
      <c r="D8769" s="272" t="s">
        <v>12543</v>
      </c>
      <c r="F8769" s="266"/>
      <c r="G8769" s="273">
        <v>36348</v>
      </c>
      <c r="H8769" s="270" t="s">
        <v>29557</v>
      </c>
      <c r="I8769" s="271" t="s">
        <v>12490</v>
      </c>
      <c r="J8769" s="272" t="s">
        <v>12543</v>
      </c>
      <c r="K8769" s="272" t="s">
        <v>12543</v>
      </c>
    </row>
    <row r="8770" spans="1:11" ht="12.75" x14ac:dyDescent="0.2">
      <c r="A8770" s="269">
        <v>36349</v>
      </c>
      <c r="B8770" s="270" t="s">
        <v>29558</v>
      </c>
      <c r="C8770" s="271" t="s">
        <v>12490</v>
      </c>
      <c r="D8770" s="272" t="s">
        <v>5742</v>
      </c>
      <c r="F8770" s="266"/>
      <c r="G8770" s="273">
        <v>36349</v>
      </c>
      <c r="H8770" s="270" t="s">
        <v>29558</v>
      </c>
      <c r="I8770" s="271" t="s">
        <v>12490</v>
      </c>
      <c r="J8770" s="272" t="s">
        <v>5742</v>
      </c>
      <c r="K8770" s="272" t="s">
        <v>5742</v>
      </c>
    </row>
    <row r="8771" spans="1:11" ht="12.75" x14ac:dyDescent="0.2">
      <c r="A8771" s="269">
        <v>38433</v>
      </c>
      <c r="B8771" s="270" t="s">
        <v>29559</v>
      </c>
      <c r="C8771" s="271" t="s">
        <v>12490</v>
      </c>
      <c r="D8771" s="272" t="s">
        <v>13406</v>
      </c>
      <c r="F8771" s="266"/>
      <c r="G8771" s="273">
        <v>38433</v>
      </c>
      <c r="H8771" s="270" t="s">
        <v>29559</v>
      </c>
      <c r="I8771" s="271" t="s">
        <v>12490</v>
      </c>
      <c r="J8771" s="272" t="s">
        <v>13406</v>
      </c>
      <c r="K8771" s="272" t="s">
        <v>13406</v>
      </c>
    </row>
    <row r="8772" spans="1:11" ht="12.75" x14ac:dyDescent="0.2">
      <c r="A8772" s="269">
        <v>38440</v>
      </c>
      <c r="B8772" s="270" t="s">
        <v>29560</v>
      </c>
      <c r="C8772" s="271" t="s">
        <v>12490</v>
      </c>
      <c r="D8772" s="272" t="s">
        <v>15002</v>
      </c>
      <c r="F8772" s="266"/>
      <c r="G8772" s="273">
        <v>38440</v>
      </c>
      <c r="H8772" s="270" t="s">
        <v>29560</v>
      </c>
      <c r="I8772" s="271" t="s">
        <v>12490</v>
      </c>
      <c r="J8772" s="272" t="s">
        <v>15002</v>
      </c>
      <c r="K8772" s="272" t="s">
        <v>15002</v>
      </c>
    </row>
    <row r="8773" spans="1:11" ht="12.75" x14ac:dyDescent="0.2">
      <c r="A8773" s="269">
        <v>36359</v>
      </c>
      <c r="B8773" s="270" t="s">
        <v>29561</v>
      </c>
      <c r="C8773" s="271" t="s">
        <v>12490</v>
      </c>
      <c r="D8773" s="272" t="s">
        <v>10459</v>
      </c>
      <c r="F8773" s="266"/>
      <c r="G8773" s="273">
        <v>36359</v>
      </c>
      <c r="H8773" s="270" t="s">
        <v>29561</v>
      </c>
      <c r="I8773" s="271" t="s">
        <v>12490</v>
      </c>
      <c r="J8773" s="272" t="s">
        <v>10459</v>
      </c>
      <c r="K8773" s="272" t="s">
        <v>10459</v>
      </c>
    </row>
    <row r="8774" spans="1:11" ht="12.75" x14ac:dyDescent="0.2">
      <c r="A8774" s="269">
        <v>36360</v>
      </c>
      <c r="B8774" s="270" t="s">
        <v>29562</v>
      </c>
      <c r="C8774" s="271" t="s">
        <v>12490</v>
      </c>
      <c r="D8774" s="272" t="s">
        <v>5343</v>
      </c>
      <c r="F8774" s="266"/>
      <c r="G8774" s="273">
        <v>36360</v>
      </c>
      <c r="H8774" s="270" t="s">
        <v>29562</v>
      </c>
      <c r="I8774" s="271" t="s">
        <v>12490</v>
      </c>
      <c r="J8774" s="272" t="s">
        <v>5343</v>
      </c>
      <c r="K8774" s="272" t="s">
        <v>5343</v>
      </c>
    </row>
    <row r="8775" spans="1:11" ht="12.75" x14ac:dyDescent="0.2">
      <c r="A8775" s="269">
        <v>38434</v>
      </c>
      <c r="B8775" s="270" t="s">
        <v>29563</v>
      </c>
      <c r="C8775" s="271" t="s">
        <v>12490</v>
      </c>
      <c r="D8775" s="272" t="s">
        <v>11264</v>
      </c>
      <c r="F8775" s="266"/>
      <c r="G8775" s="273">
        <v>38434</v>
      </c>
      <c r="H8775" s="270" t="s">
        <v>29563</v>
      </c>
      <c r="I8775" s="271" t="s">
        <v>12490</v>
      </c>
      <c r="J8775" s="272" t="s">
        <v>11264</v>
      </c>
      <c r="K8775" s="272" t="s">
        <v>11264</v>
      </c>
    </row>
    <row r="8776" spans="1:11" ht="12.75" x14ac:dyDescent="0.2">
      <c r="A8776" s="269">
        <v>38435</v>
      </c>
      <c r="B8776" s="270" t="s">
        <v>29564</v>
      </c>
      <c r="C8776" s="271" t="s">
        <v>12490</v>
      </c>
      <c r="D8776" s="272" t="s">
        <v>8588</v>
      </c>
      <c r="F8776" s="266"/>
      <c r="G8776" s="273">
        <v>38435</v>
      </c>
      <c r="H8776" s="270" t="s">
        <v>29564</v>
      </c>
      <c r="I8776" s="271" t="s">
        <v>12490</v>
      </c>
      <c r="J8776" s="272" t="s">
        <v>8588</v>
      </c>
      <c r="K8776" s="272" t="s">
        <v>8588</v>
      </c>
    </row>
    <row r="8777" spans="1:11" ht="12.75" x14ac:dyDescent="0.2">
      <c r="A8777" s="269">
        <v>38436</v>
      </c>
      <c r="B8777" s="270" t="s">
        <v>29565</v>
      </c>
      <c r="C8777" s="271" t="s">
        <v>12490</v>
      </c>
      <c r="D8777" s="272" t="s">
        <v>5131</v>
      </c>
      <c r="F8777" s="266"/>
      <c r="G8777" s="273">
        <v>38436</v>
      </c>
      <c r="H8777" s="270" t="s">
        <v>29565</v>
      </c>
      <c r="I8777" s="271" t="s">
        <v>12490</v>
      </c>
      <c r="J8777" s="272" t="s">
        <v>5131</v>
      </c>
      <c r="K8777" s="272" t="s">
        <v>5131</v>
      </c>
    </row>
    <row r="8778" spans="1:11" ht="12.75" x14ac:dyDescent="0.2">
      <c r="A8778" s="269">
        <v>38437</v>
      </c>
      <c r="B8778" s="270" t="s">
        <v>29566</v>
      </c>
      <c r="C8778" s="271" t="s">
        <v>12490</v>
      </c>
      <c r="D8778" s="272" t="s">
        <v>14677</v>
      </c>
      <c r="F8778" s="266"/>
      <c r="G8778" s="273">
        <v>38437</v>
      </c>
      <c r="H8778" s="270" t="s">
        <v>29566</v>
      </c>
      <c r="I8778" s="271" t="s">
        <v>12490</v>
      </c>
      <c r="J8778" s="272" t="s">
        <v>14677</v>
      </c>
      <c r="K8778" s="272" t="s">
        <v>14677</v>
      </c>
    </row>
    <row r="8779" spans="1:11" ht="12.75" x14ac:dyDescent="0.2">
      <c r="A8779" s="269">
        <v>38438</v>
      </c>
      <c r="B8779" s="270" t="s">
        <v>29567</v>
      </c>
      <c r="C8779" s="271" t="s">
        <v>12490</v>
      </c>
      <c r="D8779" s="272" t="s">
        <v>15003</v>
      </c>
      <c r="F8779" s="266"/>
      <c r="G8779" s="273">
        <v>38438</v>
      </c>
      <c r="H8779" s="270" t="s">
        <v>29567</v>
      </c>
      <c r="I8779" s="271" t="s">
        <v>12490</v>
      </c>
      <c r="J8779" s="272" t="s">
        <v>15003</v>
      </c>
      <c r="K8779" s="272" t="s">
        <v>15003</v>
      </c>
    </row>
    <row r="8780" spans="1:11" ht="12.75" x14ac:dyDescent="0.2">
      <c r="A8780" s="269">
        <v>38439</v>
      </c>
      <c r="B8780" s="270" t="s">
        <v>29568</v>
      </c>
      <c r="C8780" s="271" t="s">
        <v>12490</v>
      </c>
      <c r="D8780" s="272" t="s">
        <v>13065</v>
      </c>
      <c r="F8780" s="266"/>
      <c r="G8780" s="273">
        <v>38439</v>
      </c>
      <c r="H8780" s="270" t="s">
        <v>29568</v>
      </c>
      <c r="I8780" s="271" t="s">
        <v>12490</v>
      </c>
      <c r="J8780" s="272" t="s">
        <v>13065</v>
      </c>
      <c r="K8780" s="272" t="s">
        <v>13065</v>
      </c>
    </row>
    <row r="8781" spans="1:11" ht="12.75" x14ac:dyDescent="0.2">
      <c r="A8781" s="269">
        <v>10836</v>
      </c>
      <c r="B8781" s="270" t="s">
        <v>29569</v>
      </c>
      <c r="C8781" s="271" t="s">
        <v>12490</v>
      </c>
      <c r="D8781" s="272" t="s">
        <v>7604</v>
      </c>
      <c r="F8781" s="266"/>
      <c r="G8781" s="273">
        <v>10836</v>
      </c>
      <c r="H8781" s="270" t="s">
        <v>29569</v>
      </c>
      <c r="I8781" s="271" t="s">
        <v>12490</v>
      </c>
      <c r="J8781" s="272" t="s">
        <v>7604</v>
      </c>
      <c r="K8781" s="272" t="s">
        <v>7604</v>
      </c>
    </row>
    <row r="8782" spans="1:11" ht="12.75" x14ac:dyDescent="0.2">
      <c r="A8782" s="269">
        <v>20128</v>
      </c>
      <c r="B8782" s="270" t="s">
        <v>29570</v>
      </c>
      <c r="C8782" s="271" t="s">
        <v>12490</v>
      </c>
      <c r="D8782" s="272" t="s">
        <v>5960</v>
      </c>
      <c r="F8782" s="266"/>
      <c r="G8782" s="273">
        <v>20128</v>
      </c>
      <c r="H8782" s="270" t="s">
        <v>29570</v>
      </c>
      <c r="I8782" s="271" t="s">
        <v>12490</v>
      </c>
      <c r="J8782" s="272" t="s">
        <v>5960</v>
      </c>
      <c r="K8782" s="272" t="s">
        <v>5960</v>
      </c>
    </row>
    <row r="8783" spans="1:11" ht="12.75" x14ac:dyDescent="0.2">
      <c r="A8783" s="269">
        <v>20131</v>
      </c>
      <c r="B8783" s="270" t="s">
        <v>29571</v>
      </c>
      <c r="C8783" s="271" t="s">
        <v>12490</v>
      </c>
      <c r="D8783" s="272" t="s">
        <v>29150</v>
      </c>
      <c r="F8783" s="266"/>
      <c r="G8783" s="273">
        <v>20131</v>
      </c>
      <c r="H8783" s="270" t="s">
        <v>29571</v>
      </c>
      <c r="I8783" s="271" t="s">
        <v>12490</v>
      </c>
      <c r="J8783" s="272" t="s">
        <v>29150</v>
      </c>
      <c r="K8783" s="272" t="s">
        <v>29150</v>
      </c>
    </row>
    <row r="8784" spans="1:11" ht="12.75" x14ac:dyDescent="0.2">
      <c r="A8784" s="269">
        <v>3521</v>
      </c>
      <c r="B8784" s="270" t="s">
        <v>29572</v>
      </c>
      <c r="C8784" s="271" t="s">
        <v>12490</v>
      </c>
      <c r="D8784" s="272" t="s">
        <v>26084</v>
      </c>
      <c r="F8784" s="266"/>
      <c r="G8784" s="273">
        <v>3521</v>
      </c>
      <c r="H8784" s="270" t="s">
        <v>29572</v>
      </c>
      <c r="I8784" s="271" t="s">
        <v>12490</v>
      </c>
      <c r="J8784" s="272" t="s">
        <v>26084</v>
      </c>
      <c r="K8784" s="272" t="s">
        <v>26084</v>
      </c>
    </row>
    <row r="8785" spans="1:11" ht="12.75" x14ac:dyDescent="0.2">
      <c r="A8785" s="269">
        <v>3531</v>
      </c>
      <c r="B8785" s="270" t="s">
        <v>29573</v>
      </c>
      <c r="C8785" s="271" t="s">
        <v>12490</v>
      </c>
      <c r="D8785" s="272" t="s">
        <v>4707</v>
      </c>
      <c r="F8785" s="266"/>
      <c r="G8785" s="273">
        <v>3531</v>
      </c>
      <c r="H8785" s="270" t="s">
        <v>29573</v>
      </c>
      <c r="I8785" s="271" t="s">
        <v>12490</v>
      </c>
      <c r="J8785" s="272" t="s">
        <v>4707</v>
      </c>
      <c r="K8785" s="272" t="s">
        <v>4707</v>
      </c>
    </row>
    <row r="8786" spans="1:11" ht="12.75" x14ac:dyDescent="0.2">
      <c r="A8786" s="269">
        <v>3522</v>
      </c>
      <c r="B8786" s="270" t="s">
        <v>29574</v>
      </c>
      <c r="C8786" s="271" t="s">
        <v>12490</v>
      </c>
      <c r="D8786" s="272" t="s">
        <v>5868</v>
      </c>
      <c r="F8786" s="266"/>
      <c r="G8786" s="273">
        <v>3522</v>
      </c>
      <c r="H8786" s="270" t="s">
        <v>29574</v>
      </c>
      <c r="I8786" s="271" t="s">
        <v>12490</v>
      </c>
      <c r="J8786" s="272" t="s">
        <v>5868</v>
      </c>
      <c r="K8786" s="272" t="s">
        <v>5868</v>
      </c>
    </row>
    <row r="8787" spans="1:11" ht="12.75" x14ac:dyDescent="0.2">
      <c r="A8787" s="269">
        <v>3527</v>
      </c>
      <c r="B8787" s="270" t="s">
        <v>29575</v>
      </c>
      <c r="C8787" s="271" t="s">
        <v>12490</v>
      </c>
      <c r="D8787" s="272" t="s">
        <v>6125</v>
      </c>
      <c r="F8787" s="266"/>
      <c r="G8787" s="273">
        <v>3527</v>
      </c>
      <c r="H8787" s="270" t="s">
        <v>29575</v>
      </c>
      <c r="I8787" s="271" t="s">
        <v>12490</v>
      </c>
      <c r="J8787" s="272" t="s">
        <v>6125</v>
      </c>
      <c r="K8787" s="272" t="s">
        <v>6125</v>
      </c>
    </row>
    <row r="8788" spans="1:11" ht="12.75" x14ac:dyDescent="0.2">
      <c r="A8788" s="269">
        <v>10835</v>
      </c>
      <c r="B8788" s="270" t="s">
        <v>29576</v>
      </c>
      <c r="C8788" s="271" t="s">
        <v>12490</v>
      </c>
      <c r="D8788" s="272" t="s">
        <v>12788</v>
      </c>
      <c r="F8788" s="266"/>
      <c r="G8788" s="273">
        <v>10835</v>
      </c>
      <c r="H8788" s="270" t="s">
        <v>29576</v>
      </c>
      <c r="I8788" s="271" t="s">
        <v>12490</v>
      </c>
      <c r="J8788" s="272" t="s">
        <v>12788</v>
      </c>
      <c r="K8788" s="272" t="s">
        <v>12788</v>
      </c>
    </row>
    <row r="8789" spans="1:11" ht="12.75" x14ac:dyDescent="0.2">
      <c r="A8789" s="269">
        <v>3475</v>
      </c>
      <c r="B8789" s="270" t="s">
        <v>29577</v>
      </c>
      <c r="C8789" s="271" t="s">
        <v>12490</v>
      </c>
      <c r="D8789" s="272" t="s">
        <v>12965</v>
      </c>
      <c r="F8789" s="266"/>
      <c r="G8789" s="273">
        <v>3475</v>
      </c>
      <c r="H8789" s="270" t="s">
        <v>29577</v>
      </c>
      <c r="I8789" s="271" t="s">
        <v>12490</v>
      </c>
      <c r="J8789" s="272" t="s">
        <v>12965</v>
      </c>
      <c r="K8789" s="272" t="s">
        <v>12965</v>
      </c>
    </row>
    <row r="8790" spans="1:11" ht="12.75" x14ac:dyDescent="0.2">
      <c r="A8790" s="269">
        <v>3485</v>
      </c>
      <c r="B8790" s="270" t="s">
        <v>29578</v>
      </c>
      <c r="C8790" s="271" t="s">
        <v>12490</v>
      </c>
      <c r="D8790" s="272" t="s">
        <v>12791</v>
      </c>
      <c r="F8790" s="266"/>
      <c r="G8790" s="273">
        <v>3485</v>
      </c>
      <c r="H8790" s="270" t="s">
        <v>29578</v>
      </c>
      <c r="I8790" s="271" t="s">
        <v>12490</v>
      </c>
      <c r="J8790" s="272" t="s">
        <v>12791</v>
      </c>
      <c r="K8790" s="272" t="s">
        <v>12791</v>
      </c>
    </row>
    <row r="8791" spans="1:11" ht="12.75" x14ac:dyDescent="0.2">
      <c r="A8791" s="269">
        <v>3534</v>
      </c>
      <c r="B8791" s="270" t="s">
        <v>29579</v>
      </c>
      <c r="C8791" s="271" t="s">
        <v>12490</v>
      </c>
      <c r="D8791" s="272" t="s">
        <v>15113</v>
      </c>
      <c r="F8791" s="266"/>
      <c r="G8791" s="273">
        <v>3534</v>
      </c>
      <c r="H8791" s="270" t="s">
        <v>29579</v>
      </c>
      <c r="I8791" s="271" t="s">
        <v>12490</v>
      </c>
      <c r="J8791" s="272" t="s">
        <v>15113</v>
      </c>
      <c r="K8791" s="272" t="s">
        <v>15113</v>
      </c>
    </row>
    <row r="8792" spans="1:11" ht="12.75" x14ac:dyDescent="0.2">
      <c r="A8792" s="269">
        <v>3543</v>
      </c>
      <c r="B8792" s="270" t="s">
        <v>29580</v>
      </c>
      <c r="C8792" s="271" t="s">
        <v>12490</v>
      </c>
      <c r="D8792" s="272" t="s">
        <v>5742</v>
      </c>
      <c r="F8792" s="266"/>
      <c r="G8792" s="273">
        <v>3543</v>
      </c>
      <c r="H8792" s="270" t="s">
        <v>29580</v>
      </c>
      <c r="I8792" s="271" t="s">
        <v>12490</v>
      </c>
      <c r="J8792" s="272" t="s">
        <v>5742</v>
      </c>
      <c r="K8792" s="272" t="s">
        <v>5742</v>
      </c>
    </row>
    <row r="8793" spans="1:11" ht="12.75" x14ac:dyDescent="0.2">
      <c r="A8793" s="269">
        <v>3482</v>
      </c>
      <c r="B8793" s="270" t="s">
        <v>29581</v>
      </c>
      <c r="C8793" s="271" t="s">
        <v>12490</v>
      </c>
      <c r="D8793" s="272" t="s">
        <v>5441</v>
      </c>
      <c r="F8793" s="266"/>
      <c r="G8793" s="273">
        <v>3482</v>
      </c>
      <c r="H8793" s="270" t="s">
        <v>29581</v>
      </c>
      <c r="I8793" s="271" t="s">
        <v>12490</v>
      </c>
      <c r="J8793" s="272" t="s">
        <v>5441</v>
      </c>
      <c r="K8793" s="272" t="s">
        <v>5441</v>
      </c>
    </row>
    <row r="8794" spans="1:11" ht="12.75" x14ac:dyDescent="0.2">
      <c r="A8794" s="269">
        <v>3505</v>
      </c>
      <c r="B8794" s="270" t="s">
        <v>29582</v>
      </c>
      <c r="C8794" s="271" t="s">
        <v>12490</v>
      </c>
      <c r="D8794" s="272" t="s">
        <v>5496</v>
      </c>
      <c r="F8794" s="266"/>
      <c r="G8794" s="273">
        <v>3505</v>
      </c>
      <c r="H8794" s="270" t="s">
        <v>29582</v>
      </c>
      <c r="I8794" s="271" t="s">
        <v>12490</v>
      </c>
      <c r="J8794" s="272" t="s">
        <v>5496</v>
      </c>
      <c r="K8794" s="272" t="s">
        <v>5496</v>
      </c>
    </row>
    <row r="8795" spans="1:11" ht="12.75" x14ac:dyDescent="0.2">
      <c r="A8795" s="269">
        <v>3516</v>
      </c>
      <c r="B8795" s="270" t="s">
        <v>29583</v>
      </c>
      <c r="C8795" s="271" t="s">
        <v>12490</v>
      </c>
      <c r="D8795" s="272" t="s">
        <v>5969</v>
      </c>
      <c r="F8795" s="266"/>
      <c r="G8795" s="273">
        <v>3516</v>
      </c>
      <c r="H8795" s="270" t="s">
        <v>29583</v>
      </c>
      <c r="I8795" s="271" t="s">
        <v>12490</v>
      </c>
      <c r="J8795" s="272" t="s">
        <v>5969</v>
      </c>
      <c r="K8795" s="272" t="s">
        <v>5969</v>
      </c>
    </row>
    <row r="8796" spans="1:11" ht="12.75" x14ac:dyDescent="0.2">
      <c r="A8796" s="269">
        <v>3517</v>
      </c>
      <c r="B8796" s="270" t="s">
        <v>29584</v>
      </c>
      <c r="C8796" s="271" t="s">
        <v>12490</v>
      </c>
      <c r="D8796" s="272" t="s">
        <v>11833</v>
      </c>
      <c r="F8796" s="266"/>
      <c r="G8796" s="273">
        <v>3517</v>
      </c>
      <c r="H8796" s="270" t="s">
        <v>29584</v>
      </c>
      <c r="I8796" s="271" t="s">
        <v>12490</v>
      </c>
      <c r="J8796" s="272" t="s">
        <v>11833</v>
      </c>
      <c r="K8796" s="272" t="s">
        <v>11833</v>
      </c>
    </row>
    <row r="8797" spans="1:11" ht="12.75" x14ac:dyDescent="0.2">
      <c r="A8797" s="269">
        <v>3515</v>
      </c>
      <c r="B8797" s="270" t="s">
        <v>29585</v>
      </c>
      <c r="C8797" s="271" t="s">
        <v>12490</v>
      </c>
      <c r="D8797" s="272" t="s">
        <v>5396</v>
      </c>
      <c r="F8797" s="266"/>
      <c r="G8797" s="273">
        <v>3515</v>
      </c>
      <c r="H8797" s="270" t="s">
        <v>29585</v>
      </c>
      <c r="I8797" s="271" t="s">
        <v>12490</v>
      </c>
      <c r="J8797" s="272" t="s">
        <v>5396</v>
      </c>
      <c r="K8797" s="272" t="s">
        <v>5396</v>
      </c>
    </row>
    <row r="8798" spans="1:11" ht="12.75" x14ac:dyDescent="0.2">
      <c r="A8798" s="269">
        <v>20147</v>
      </c>
      <c r="B8798" s="270" t="s">
        <v>29586</v>
      </c>
      <c r="C8798" s="271" t="s">
        <v>12490</v>
      </c>
      <c r="D8798" s="272" t="s">
        <v>5439</v>
      </c>
      <c r="F8798" s="266"/>
      <c r="G8798" s="273">
        <v>20147</v>
      </c>
      <c r="H8798" s="270" t="s">
        <v>29586</v>
      </c>
      <c r="I8798" s="271" t="s">
        <v>12490</v>
      </c>
      <c r="J8798" s="272" t="s">
        <v>5439</v>
      </c>
      <c r="K8798" s="272" t="s">
        <v>5439</v>
      </c>
    </row>
    <row r="8799" spans="1:11" ht="12.75" x14ac:dyDescent="0.2">
      <c r="A8799" s="269">
        <v>3524</v>
      </c>
      <c r="B8799" s="270" t="s">
        <v>29587</v>
      </c>
      <c r="C8799" s="271" t="s">
        <v>12490</v>
      </c>
      <c r="D8799" s="272" t="s">
        <v>7191</v>
      </c>
      <c r="F8799" s="266"/>
      <c r="G8799" s="273">
        <v>3524</v>
      </c>
      <c r="H8799" s="270" t="s">
        <v>29587</v>
      </c>
      <c r="I8799" s="271" t="s">
        <v>12490</v>
      </c>
      <c r="J8799" s="272" t="s">
        <v>7191</v>
      </c>
      <c r="K8799" s="272" t="s">
        <v>7191</v>
      </c>
    </row>
    <row r="8800" spans="1:11" ht="12.75" x14ac:dyDescent="0.2">
      <c r="A8800" s="269">
        <v>3532</v>
      </c>
      <c r="B8800" s="270" t="s">
        <v>29588</v>
      </c>
      <c r="C8800" s="271" t="s">
        <v>12490</v>
      </c>
      <c r="D8800" s="272" t="s">
        <v>9706</v>
      </c>
      <c r="F8800" s="266"/>
      <c r="G8800" s="273">
        <v>3532</v>
      </c>
      <c r="H8800" s="270" t="s">
        <v>29588</v>
      </c>
      <c r="I8800" s="271" t="s">
        <v>12490</v>
      </c>
      <c r="J8800" s="272" t="s">
        <v>9706</v>
      </c>
      <c r="K8800" s="272" t="s">
        <v>9706</v>
      </c>
    </row>
    <row r="8801" spans="1:11" ht="12.75" x14ac:dyDescent="0.2">
      <c r="A8801" s="269">
        <v>3528</v>
      </c>
      <c r="B8801" s="270" t="s">
        <v>29589</v>
      </c>
      <c r="C8801" s="271" t="s">
        <v>12490</v>
      </c>
      <c r="D8801" s="272" t="s">
        <v>12915</v>
      </c>
      <c r="F8801" s="266"/>
      <c r="G8801" s="273">
        <v>3528</v>
      </c>
      <c r="H8801" s="270" t="s">
        <v>29589</v>
      </c>
      <c r="I8801" s="271" t="s">
        <v>12490</v>
      </c>
      <c r="J8801" s="272" t="s">
        <v>12915</v>
      </c>
      <c r="K8801" s="272" t="s">
        <v>12915</v>
      </c>
    </row>
    <row r="8802" spans="1:11" ht="12.75" x14ac:dyDescent="0.2">
      <c r="A8802" s="269">
        <v>37952</v>
      </c>
      <c r="B8802" s="270" t="s">
        <v>29590</v>
      </c>
      <c r="C8802" s="271" t="s">
        <v>12490</v>
      </c>
      <c r="D8802" s="272" t="s">
        <v>15147</v>
      </c>
      <c r="F8802" s="266"/>
      <c r="G8802" s="273">
        <v>37952</v>
      </c>
      <c r="H8802" s="270" t="s">
        <v>29590</v>
      </c>
      <c r="I8802" s="271" t="s">
        <v>12490</v>
      </c>
      <c r="J8802" s="272" t="s">
        <v>15147</v>
      </c>
      <c r="K8802" s="272" t="s">
        <v>15147</v>
      </c>
    </row>
    <row r="8803" spans="1:11" ht="12.75" x14ac:dyDescent="0.2">
      <c r="A8803" s="269">
        <v>37951</v>
      </c>
      <c r="B8803" s="270" t="s">
        <v>29591</v>
      </c>
      <c r="C8803" s="271" t="s">
        <v>12490</v>
      </c>
      <c r="D8803" s="272" t="s">
        <v>12169</v>
      </c>
      <c r="F8803" s="266"/>
      <c r="G8803" s="273">
        <v>37951</v>
      </c>
      <c r="H8803" s="270" t="s">
        <v>29591</v>
      </c>
      <c r="I8803" s="271" t="s">
        <v>12490</v>
      </c>
      <c r="J8803" s="272" t="s">
        <v>12169</v>
      </c>
      <c r="K8803" s="272" t="s">
        <v>12169</v>
      </c>
    </row>
    <row r="8804" spans="1:11" ht="12.75" x14ac:dyDescent="0.2">
      <c r="A8804" s="269">
        <v>3518</v>
      </c>
      <c r="B8804" s="270" t="s">
        <v>29592</v>
      </c>
      <c r="C8804" s="271" t="s">
        <v>12490</v>
      </c>
      <c r="D8804" s="272" t="s">
        <v>4313</v>
      </c>
      <c r="F8804" s="266"/>
      <c r="G8804" s="273">
        <v>3518</v>
      </c>
      <c r="H8804" s="270" t="s">
        <v>29592</v>
      </c>
      <c r="I8804" s="271" t="s">
        <v>12490</v>
      </c>
      <c r="J8804" s="272" t="s">
        <v>4313</v>
      </c>
      <c r="K8804" s="272" t="s">
        <v>4313</v>
      </c>
    </row>
    <row r="8805" spans="1:11" ht="12.75" x14ac:dyDescent="0.2">
      <c r="A8805" s="269">
        <v>3519</v>
      </c>
      <c r="B8805" s="270" t="s">
        <v>29593</v>
      </c>
      <c r="C8805" s="271" t="s">
        <v>12490</v>
      </c>
      <c r="D8805" s="272" t="s">
        <v>12823</v>
      </c>
      <c r="F8805" s="266"/>
      <c r="G8805" s="273">
        <v>3519</v>
      </c>
      <c r="H8805" s="270" t="s">
        <v>29593</v>
      </c>
      <c r="I8805" s="271" t="s">
        <v>12490</v>
      </c>
      <c r="J8805" s="272" t="s">
        <v>12823</v>
      </c>
      <c r="K8805" s="272" t="s">
        <v>12823</v>
      </c>
    </row>
    <row r="8806" spans="1:11" ht="12.75" x14ac:dyDescent="0.2">
      <c r="A8806" s="269">
        <v>3520</v>
      </c>
      <c r="B8806" s="270" t="s">
        <v>29594</v>
      </c>
      <c r="C8806" s="271" t="s">
        <v>12490</v>
      </c>
      <c r="D8806" s="272" t="s">
        <v>9366</v>
      </c>
      <c r="F8806" s="266"/>
      <c r="G8806" s="273">
        <v>3520</v>
      </c>
      <c r="H8806" s="270" t="s">
        <v>29594</v>
      </c>
      <c r="I8806" s="271" t="s">
        <v>12490</v>
      </c>
      <c r="J8806" s="272" t="s">
        <v>9366</v>
      </c>
      <c r="K8806" s="272" t="s">
        <v>9366</v>
      </c>
    </row>
    <row r="8807" spans="1:11" ht="12.75" x14ac:dyDescent="0.2">
      <c r="A8807" s="269">
        <v>37950</v>
      </c>
      <c r="B8807" s="270" t="s">
        <v>29595</v>
      </c>
      <c r="C8807" s="271" t="s">
        <v>12490</v>
      </c>
      <c r="D8807" s="272" t="s">
        <v>29596</v>
      </c>
      <c r="F8807" s="266"/>
      <c r="G8807" s="273">
        <v>37950</v>
      </c>
      <c r="H8807" s="270" t="s">
        <v>29595</v>
      </c>
      <c r="I8807" s="271" t="s">
        <v>12490</v>
      </c>
      <c r="J8807" s="272" t="s">
        <v>29596</v>
      </c>
      <c r="K8807" s="272" t="s">
        <v>29596</v>
      </c>
    </row>
    <row r="8808" spans="1:11" ht="12.75" x14ac:dyDescent="0.2">
      <c r="A8808" s="269">
        <v>37949</v>
      </c>
      <c r="B8808" s="270" t="s">
        <v>29597</v>
      </c>
      <c r="C8808" s="271" t="s">
        <v>12490</v>
      </c>
      <c r="D8808" s="272" t="s">
        <v>5402</v>
      </c>
      <c r="F8808" s="266"/>
      <c r="G8808" s="273">
        <v>37949</v>
      </c>
      <c r="H8808" s="270" t="s">
        <v>29597</v>
      </c>
      <c r="I8808" s="271" t="s">
        <v>12490</v>
      </c>
      <c r="J8808" s="272" t="s">
        <v>5402</v>
      </c>
      <c r="K8808" s="272" t="s">
        <v>5402</v>
      </c>
    </row>
    <row r="8809" spans="1:11" ht="12.75" x14ac:dyDescent="0.2">
      <c r="A8809" s="269">
        <v>3526</v>
      </c>
      <c r="B8809" s="270" t="s">
        <v>29598</v>
      </c>
      <c r="C8809" s="271" t="s">
        <v>12490</v>
      </c>
      <c r="D8809" s="272" t="s">
        <v>4852</v>
      </c>
      <c r="F8809" s="266"/>
      <c r="G8809" s="273">
        <v>3526</v>
      </c>
      <c r="H8809" s="270" t="s">
        <v>29598</v>
      </c>
      <c r="I8809" s="271" t="s">
        <v>12490</v>
      </c>
      <c r="J8809" s="272" t="s">
        <v>4852</v>
      </c>
      <c r="K8809" s="272" t="s">
        <v>4852</v>
      </c>
    </row>
    <row r="8810" spans="1:11" ht="12.75" x14ac:dyDescent="0.2">
      <c r="A8810" s="269">
        <v>3509</v>
      </c>
      <c r="B8810" s="270" t="s">
        <v>29599</v>
      </c>
      <c r="C8810" s="271" t="s">
        <v>12490</v>
      </c>
      <c r="D8810" s="272" t="s">
        <v>11274</v>
      </c>
      <c r="F8810" s="266"/>
      <c r="G8810" s="273">
        <v>3509</v>
      </c>
      <c r="H8810" s="270" t="s">
        <v>29599</v>
      </c>
      <c r="I8810" s="271" t="s">
        <v>12490</v>
      </c>
      <c r="J8810" s="272" t="s">
        <v>11274</v>
      </c>
      <c r="K8810" s="272" t="s">
        <v>11274</v>
      </c>
    </row>
    <row r="8811" spans="1:11" ht="12.75" x14ac:dyDescent="0.2">
      <c r="A8811" s="269">
        <v>3530</v>
      </c>
      <c r="B8811" s="270" t="s">
        <v>29600</v>
      </c>
      <c r="C8811" s="271" t="s">
        <v>12490</v>
      </c>
      <c r="D8811" s="272" t="s">
        <v>29601</v>
      </c>
      <c r="F8811" s="266"/>
      <c r="G8811" s="273">
        <v>3530</v>
      </c>
      <c r="H8811" s="270" t="s">
        <v>29600</v>
      </c>
      <c r="I8811" s="271" t="s">
        <v>12490</v>
      </c>
      <c r="J8811" s="272" t="s">
        <v>29601</v>
      </c>
      <c r="K8811" s="272" t="s">
        <v>29601</v>
      </c>
    </row>
    <row r="8812" spans="1:11" ht="12.75" x14ac:dyDescent="0.2">
      <c r="A8812" s="269">
        <v>3542</v>
      </c>
      <c r="B8812" s="270" t="s">
        <v>29602</v>
      </c>
      <c r="C8812" s="271" t="s">
        <v>12490</v>
      </c>
      <c r="D8812" s="272" t="s">
        <v>11679</v>
      </c>
      <c r="F8812" s="266"/>
      <c r="G8812" s="273">
        <v>3542</v>
      </c>
      <c r="H8812" s="270" t="s">
        <v>29602</v>
      </c>
      <c r="I8812" s="271" t="s">
        <v>12490</v>
      </c>
      <c r="J8812" s="272" t="s">
        <v>11679</v>
      </c>
      <c r="K8812" s="272" t="s">
        <v>11679</v>
      </c>
    </row>
    <row r="8813" spans="1:11" ht="12.75" x14ac:dyDescent="0.2">
      <c r="A8813" s="269">
        <v>3529</v>
      </c>
      <c r="B8813" s="270" t="s">
        <v>29603</v>
      </c>
      <c r="C8813" s="271" t="s">
        <v>12490</v>
      </c>
      <c r="D8813" s="272" t="s">
        <v>4948</v>
      </c>
      <c r="F8813" s="266"/>
      <c r="G8813" s="273">
        <v>3529</v>
      </c>
      <c r="H8813" s="270" t="s">
        <v>29603</v>
      </c>
      <c r="I8813" s="271" t="s">
        <v>12490</v>
      </c>
      <c r="J8813" s="272" t="s">
        <v>4948</v>
      </c>
      <c r="K8813" s="272" t="s">
        <v>4948</v>
      </c>
    </row>
    <row r="8814" spans="1:11" ht="12.75" x14ac:dyDescent="0.2">
      <c r="A8814" s="269">
        <v>3536</v>
      </c>
      <c r="B8814" s="270" t="s">
        <v>29604</v>
      </c>
      <c r="C8814" s="271" t="s">
        <v>12490</v>
      </c>
      <c r="D8814" s="272" t="s">
        <v>5673</v>
      </c>
      <c r="F8814" s="266"/>
      <c r="G8814" s="273">
        <v>3536</v>
      </c>
      <c r="H8814" s="270" t="s">
        <v>29604</v>
      </c>
      <c r="I8814" s="271" t="s">
        <v>12490</v>
      </c>
      <c r="J8814" s="272" t="s">
        <v>5673</v>
      </c>
      <c r="K8814" s="272" t="s">
        <v>5673</v>
      </c>
    </row>
    <row r="8815" spans="1:11" ht="12.75" x14ac:dyDescent="0.2">
      <c r="A8815" s="269">
        <v>3535</v>
      </c>
      <c r="B8815" s="270" t="s">
        <v>29605</v>
      </c>
      <c r="C8815" s="271" t="s">
        <v>12490</v>
      </c>
      <c r="D8815" s="272" t="s">
        <v>12544</v>
      </c>
      <c r="F8815" s="266"/>
      <c r="G8815" s="273">
        <v>3535</v>
      </c>
      <c r="H8815" s="270" t="s">
        <v>29605</v>
      </c>
      <c r="I8815" s="271" t="s">
        <v>12490</v>
      </c>
      <c r="J8815" s="272" t="s">
        <v>12544</v>
      </c>
      <c r="K8815" s="272" t="s">
        <v>12544</v>
      </c>
    </row>
    <row r="8816" spans="1:11" ht="12.75" x14ac:dyDescent="0.2">
      <c r="A8816" s="269">
        <v>3540</v>
      </c>
      <c r="B8816" s="270" t="s">
        <v>29606</v>
      </c>
      <c r="C8816" s="271" t="s">
        <v>12490</v>
      </c>
      <c r="D8816" s="272" t="s">
        <v>4930</v>
      </c>
      <c r="F8816" s="266"/>
      <c r="G8816" s="273">
        <v>3540</v>
      </c>
      <c r="H8816" s="270" t="s">
        <v>29606</v>
      </c>
      <c r="I8816" s="271" t="s">
        <v>12490</v>
      </c>
      <c r="J8816" s="272" t="s">
        <v>4930</v>
      </c>
      <c r="K8816" s="272" t="s">
        <v>4930</v>
      </c>
    </row>
    <row r="8817" spans="1:11" ht="12.75" x14ac:dyDescent="0.2">
      <c r="A8817" s="269">
        <v>3539</v>
      </c>
      <c r="B8817" s="270" t="s">
        <v>29607</v>
      </c>
      <c r="C8817" s="271" t="s">
        <v>12490</v>
      </c>
      <c r="D8817" s="272" t="s">
        <v>13533</v>
      </c>
      <c r="F8817" s="266"/>
      <c r="G8817" s="273">
        <v>3539</v>
      </c>
      <c r="H8817" s="270" t="s">
        <v>29607</v>
      </c>
      <c r="I8817" s="271" t="s">
        <v>12490</v>
      </c>
      <c r="J8817" s="272" t="s">
        <v>13533</v>
      </c>
      <c r="K8817" s="272" t="s">
        <v>13533</v>
      </c>
    </row>
    <row r="8818" spans="1:11" ht="12.75" x14ac:dyDescent="0.2">
      <c r="A8818" s="269">
        <v>3513</v>
      </c>
      <c r="B8818" s="270" t="s">
        <v>29608</v>
      </c>
      <c r="C8818" s="271" t="s">
        <v>12490</v>
      </c>
      <c r="D8818" s="272" t="s">
        <v>14713</v>
      </c>
      <c r="F8818" s="266"/>
      <c r="G8818" s="273">
        <v>3513</v>
      </c>
      <c r="H8818" s="270" t="s">
        <v>29608</v>
      </c>
      <c r="I8818" s="271" t="s">
        <v>12490</v>
      </c>
      <c r="J8818" s="272" t="s">
        <v>14713</v>
      </c>
      <c r="K8818" s="272" t="s">
        <v>14713</v>
      </c>
    </row>
    <row r="8819" spans="1:11" ht="12.75" x14ac:dyDescent="0.2">
      <c r="A8819" s="269">
        <v>3492</v>
      </c>
      <c r="B8819" s="270" t="s">
        <v>29609</v>
      </c>
      <c r="C8819" s="271" t="s">
        <v>12490</v>
      </c>
      <c r="D8819" s="272" t="s">
        <v>11278</v>
      </c>
      <c r="F8819" s="266"/>
      <c r="G8819" s="273">
        <v>3492</v>
      </c>
      <c r="H8819" s="270" t="s">
        <v>29609</v>
      </c>
      <c r="I8819" s="271" t="s">
        <v>12490</v>
      </c>
      <c r="J8819" s="272" t="s">
        <v>11278</v>
      </c>
      <c r="K8819" s="272" t="s">
        <v>11278</v>
      </c>
    </row>
    <row r="8820" spans="1:11" ht="12.75" x14ac:dyDescent="0.2">
      <c r="A8820" s="269">
        <v>3491</v>
      </c>
      <c r="B8820" s="270" t="s">
        <v>29610</v>
      </c>
      <c r="C8820" s="271" t="s">
        <v>12490</v>
      </c>
      <c r="D8820" s="272" t="s">
        <v>9489</v>
      </c>
      <c r="F8820" s="266"/>
      <c r="G8820" s="273">
        <v>3491</v>
      </c>
      <c r="H8820" s="270" t="s">
        <v>29610</v>
      </c>
      <c r="I8820" s="271" t="s">
        <v>12490</v>
      </c>
      <c r="J8820" s="272" t="s">
        <v>9489</v>
      </c>
      <c r="K8820" s="272" t="s">
        <v>9489</v>
      </c>
    </row>
    <row r="8821" spans="1:11" ht="12.75" x14ac:dyDescent="0.2">
      <c r="A8821" s="269">
        <v>3493</v>
      </c>
      <c r="B8821" s="270" t="s">
        <v>29611</v>
      </c>
      <c r="C8821" s="271" t="s">
        <v>12490</v>
      </c>
      <c r="D8821" s="272" t="s">
        <v>12234</v>
      </c>
      <c r="F8821" s="266"/>
      <c r="G8821" s="273">
        <v>3493</v>
      </c>
      <c r="H8821" s="270" t="s">
        <v>29611</v>
      </c>
      <c r="I8821" s="271" t="s">
        <v>12490</v>
      </c>
      <c r="J8821" s="272" t="s">
        <v>12234</v>
      </c>
      <c r="K8821" s="272" t="s">
        <v>12234</v>
      </c>
    </row>
    <row r="8822" spans="1:11" ht="12.75" x14ac:dyDescent="0.2">
      <c r="A8822" s="269">
        <v>12628</v>
      </c>
      <c r="B8822" s="270" t="s">
        <v>29612</v>
      </c>
      <c r="C8822" s="271" t="s">
        <v>12490</v>
      </c>
      <c r="D8822" s="272" t="s">
        <v>5458</v>
      </c>
      <c r="F8822" s="266"/>
      <c r="G8822" s="273">
        <v>12628</v>
      </c>
      <c r="H8822" s="270" t="s">
        <v>29612</v>
      </c>
      <c r="I8822" s="271" t="s">
        <v>12490</v>
      </c>
      <c r="J8822" s="272" t="s">
        <v>5458</v>
      </c>
      <c r="K8822" s="272" t="s">
        <v>5458</v>
      </c>
    </row>
    <row r="8823" spans="1:11" ht="12.75" x14ac:dyDescent="0.2">
      <c r="A8823" s="269">
        <v>12629</v>
      </c>
      <c r="B8823" s="270" t="s">
        <v>29613</v>
      </c>
      <c r="C8823" s="271" t="s">
        <v>12490</v>
      </c>
      <c r="D8823" s="272" t="s">
        <v>10092</v>
      </c>
      <c r="F8823" s="266"/>
      <c r="G8823" s="273">
        <v>12629</v>
      </c>
      <c r="H8823" s="270" t="s">
        <v>29613</v>
      </c>
      <c r="I8823" s="271" t="s">
        <v>12490</v>
      </c>
      <c r="J8823" s="272" t="s">
        <v>10092</v>
      </c>
      <c r="K8823" s="272" t="s">
        <v>10092</v>
      </c>
    </row>
    <row r="8824" spans="1:11" ht="12.75" x14ac:dyDescent="0.2">
      <c r="A8824" s="269">
        <v>3481</v>
      </c>
      <c r="B8824" s="270" t="s">
        <v>29614</v>
      </c>
      <c r="C8824" s="271" t="s">
        <v>12490</v>
      </c>
      <c r="D8824" s="272" t="s">
        <v>7540</v>
      </c>
      <c r="F8824" s="266"/>
      <c r="G8824" s="273">
        <v>3481</v>
      </c>
      <c r="H8824" s="270" t="s">
        <v>29614</v>
      </c>
      <c r="I8824" s="271" t="s">
        <v>12490</v>
      </c>
      <c r="J8824" s="272" t="s">
        <v>7540</v>
      </c>
      <c r="K8824" s="272" t="s">
        <v>7540</v>
      </c>
    </row>
    <row r="8825" spans="1:11" ht="12.75" x14ac:dyDescent="0.2">
      <c r="A8825" s="269">
        <v>3510</v>
      </c>
      <c r="B8825" s="270" t="s">
        <v>29615</v>
      </c>
      <c r="C8825" s="271" t="s">
        <v>12490</v>
      </c>
      <c r="D8825" s="272" t="s">
        <v>13203</v>
      </c>
      <c r="F8825" s="266"/>
      <c r="G8825" s="273">
        <v>3510</v>
      </c>
      <c r="H8825" s="270" t="s">
        <v>29615</v>
      </c>
      <c r="I8825" s="271" t="s">
        <v>12490</v>
      </c>
      <c r="J8825" s="272" t="s">
        <v>13203</v>
      </c>
      <c r="K8825" s="272" t="s">
        <v>13203</v>
      </c>
    </row>
    <row r="8826" spans="1:11" ht="12.75" x14ac:dyDescent="0.2">
      <c r="A8826" s="269">
        <v>3508</v>
      </c>
      <c r="B8826" s="270" t="s">
        <v>29616</v>
      </c>
      <c r="C8826" s="271" t="s">
        <v>12490</v>
      </c>
      <c r="D8826" s="272" t="s">
        <v>8444</v>
      </c>
      <c r="F8826" s="266"/>
      <c r="G8826" s="273">
        <v>3508</v>
      </c>
      <c r="H8826" s="270" t="s">
        <v>29616</v>
      </c>
      <c r="I8826" s="271" t="s">
        <v>12490</v>
      </c>
      <c r="J8826" s="272" t="s">
        <v>8444</v>
      </c>
      <c r="K8826" s="272" t="s">
        <v>8444</v>
      </c>
    </row>
    <row r="8827" spans="1:11" ht="25.5" x14ac:dyDescent="0.2">
      <c r="A8827" s="269">
        <v>38939</v>
      </c>
      <c r="B8827" s="270" t="s">
        <v>29617</v>
      </c>
      <c r="C8827" s="271" t="s">
        <v>12490</v>
      </c>
      <c r="D8827" s="272" t="s">
        <v>12209</v>
      </c>
      <c r="F8827" s="266"/>
      <c r="G8827" s="273">
        <v>38939</v>
      </c>
      <c r="H8827" s="270" t="s">
        <v>29617</v>
      </c>
      <c r="I8827" s="271" t="s">
        <v>12490</v>
      </c>
      <c r="J8827" s="272" t="s">
        <v>12209</v>
      </c>
      <c r="K8827" s="272" t="s">
        <v>12209</v>
      </c>
    </row>
    <row r="8828" spans="1:11" ht="25.5" x14ac:dyDescent="0.2">
      <c r="A8828" s="269">
        <v>38940</v>
      </c>
      <c r="B8828" s="270" t="s">
        <v>29618</v>
      </c>
      <c r="C8828" s="271" t="s">
        <v>12490</v>
      </c>
      <c r="D8828" s="272" t="s">
        <v>9477</v>
      </c>
      <c r="F8828" s="266"/>
      <c r="G8828" s="273">
        <v>38940</v>
      </c>
      <c r="H8828" s="270" t="s">
        <v>29618</v>
      </c>
      <c r="I8828" s="271" t="s">
        <v>12490</v>
      </c>
      <c r="J8828" s="272" t="s">
        <v>9477</v>
      </c>
      <c r="K8828" s="272" t="s">
        <v>9477</v>
      </c>
    </row>
    <row r="8829" spans="1:11" ht="25.5" x14ac:dyDescent="0.2">
      <c r="A8829" s="269">
        <v>38941</v>
      </c>
      <c r="B8829" s="270" t="s">
        <v>29619</v>
      </c>
      <c r="C8829" s="271" t="s">
        <v>12490</v>
      </c>
      <c r="D8829" s="272" t="s">
        <v>14826</v>
      </c>
      <c r="F8829" s="266"/>
      <c r="G8829" s="273">
        <v>38941</v>
      </c>
      <c r="H8829" s="270" t="s">
        <v>29619</v>
      </c>
      <c r="I8829" s="271" t="s">
        <v>12490</v>
      </c>
      <c r="J8829" s="272" t="s">
        <v>14826</v>
      </c>
      <c r="K8829" s="272" t="s">
        <v>14826</v>
      </c>
    </row>
    <row r="8830" spans="1:11" ht="25.5" x14ac:dyDescent="0.2">
      <c r="A8830" s="269">
        <v>38942</v>
      </c>
      <c r="B8830" s="270" t="s">
        <v>29620</v>
      </c>
      <c r="C8830" s="271" t="s">
        <v>12490</v>
      </c>
      <c r="D8830" s="272" t="s">
        <v>21927</v>
      </c>
      <c r="F8830" s="266"/>
      <c r="G8830" s="273">
        <v>38942</v>
      </c>
      <c r="H8830" s="270" t="s">
        <v>29620</v>
      </c>
      <c r="I8830" s="271" t="s">
        <v>12490</v>
      </c>
      <c r="J8830" s="272" t="s">
        <v>21927</v>
      </c>
      <c r="K8830" s="272" t="s">
        <v>21927</v>
      </c>
    </row>
    <row r="8831" spans="1:11" ht="12.75" x14ac:dyDescent="0.2">
      <c r="A8831" s="269">
        <v>38987</v>
      </c>
      <c r="B8831" s="270" t="s">
        <v>29621</v>
      </c>
      <c r="C8831" s="271" t="s">
        <v>12490</v>
      </c>
      <c r="D8831" s="272" t="s">
        <v>13201</v>
      </c>
      <c r="F8831" s="266"/>
      <c r="G8831" s="273">
        <v>38987</v>
      </c>
      <c r="H8831" s="270" t="s">
        <v>29621</v>
      </c>
      <c r="I8831" s="271" t="s">
        <v>12490</v>
      </c>
      <c r="J8831" s="272" t="s">
        <v>13201</v>
      </c>
      <c r="K8831" s="272" t="s">
        <v>13201</v>
      </c>
    </row>
    <row r="8832" spans="1:11" ht="12.75" x14ac:dyDescent="0.2">
      <c r="A8832" s="269">
        <v>38988</v>
      </c>
      <c r="B8832" s="270" t="s">
        <v>29622</v>
      </c>
      <c r="C8832" s="271" t="s">
        <v>12490</v>
      </c>
      <c r="D8832" s="272" t="s">
        <v>13493</v>
      </c>
      <c r="F8832" s="266"/>
      <c r="G8832" s="273">
        <v>38988</v>
      </c>
      <c r="H8832" s="270" t="s">
        <v>29622</v>
      </c>
      <c r="I8832" s="271" t="s">
        <v>12490</v>
      </c>
      <c r="J8832" s="272" t="s">
        <v>13493</v>
      </c>
      <c r="K8832" s="272" t="s">
        <v>13493</v>
      </c>
    </row>
    <row r="8833" spans="1:11" ht="12.75" x14ac:dyDescent="0.2">
      <c r="A8833" s="269">
        <v>38989</v>
      </c>
      <c r="B8833" s="270" t="s">
        <v>29623</v>
      </c>
      <c r="C8833" s="271" t="s">
        <v>12490</v>
      </c>
      <c r="D8833" s="272" t="s">
        <v>9248</v>
      </c>
      <c r="F8833" s="266"/>
      <c r="G8833" s="273">
        <v>38989</v>
      </c>
      <c r="H8833" s="270" t="s">
        <v>29623</v>
      </c>
      <c r="I8833" s="271" t="s">
        <v>12490</v>
      </c>
      <c r="J8833" s="272" t="s">
        <v>9248</v>
      </c>
      <c r="K8833" s="272" t="s">
        <v>9248</v>
      </c>
    </row>
    <row r="8834" spans="1:11" ht="12.75" x14ac:dyDescent="0.2">
      <c r="A8834" s="269">
        <v>38990</v>
      </c>
      <c r="B8834" s="270" t="s">
        <v>29624</v>
      </c>
      <c r="C8834" s="271" t="s">
        <v>12490</v>
      </c>
      <c r="D8834" s="272" t="s">
        <v>14605</v>
      </c>
      <c r="F8834" s="266"/>
      <c r="G8834" s="273">
        <v>38990</v>
      </c>
      <c r="H8834" s="270" t="s">
        <v>29624</v>
      </c>
      <c r="I8834" s="271" t="s">
        <v>12490</v>
      </c>
      <c r="J8834" s="272" t="s">
        <v>14605</v>
      </c>
      <c r="K8834" s="272" t="s">
        <v>14605</v>
      </c>
    </row>
    <row r="8835" spans="1:11" ht="12.75" x14ac:dyDescent="0.2">
      <c r="A8835" s="269">
        <v>38991</v>
      </c>
      <c r="B8835" s="270" t="s">
        <v>29625</v>
      </c>
      <c r="C8835" s="271" t="s">
        <v>12490</v>
      </c>
      <c r="D8835" s="272" t="s">
        <v>12951</v>
      </c>
      <c r="F8835" s="266"/>
      <c r="G8835" s="273">
        <v>38991</v>
      </c>
      <c r="H8835" s="270" t="s">
        <v>29625</v>
      </c>
      <c r="I8835" s="271" t="s">
        <v>12490</v>
      </c>
      <c r="J8835" s="272" t="s">
        <v>12951</v>
      </c>
      <c r="K8835" s="272" t="s">
        <v>12951</v>
      </c>
    </row>
    <row r="8836" spans="1:11" ht="12.75" x14ac:dyDescent="0.2">
      <c r="A8836" s="269">
        <v>38913</v>
      </c>
      <c r="B8836" s="270" t="s">
        <v>29626</v>
      </c>
      <c r="C8836" s="271" t="s">
        <v>12490</v>
      </c>
      <c r="D8836" s="272" t="s">
        <v>9673</v>
      </c>
      <c r="F8836" s="266"/>
      <c r="G8836" s="273">
        <v>38913</v>
      </c>
      <c r="H8836" s="270" t="s">
        <v>29626</v>
      </c>
      <c r="I8836" s="271" t="s">
        <v>12490</v>
      </c>
      <c r="J8836" s="272" t="s">
        <v>9673</v>
      </c>
      <c r="K8836" s="272" t="s">
        <v>9673</v>
      </c>
    </row>
    <row r="8837" spans="1:11" ht="12.75" x14ac:dyDescent="0.2">
      <c r="A8837" s="269">
        <v>38914</v>
      </c>
      <c r="B8837" s="270" t="s">
        <v>29627</v>
      </c>
      <c r="C8837" s="271" t="s">
        <v>12490</v>
      </c>
      <c r="D8837" s="272" t="s">
        <v>12711</v>
      </c>
      <c r="F8837" s="266"/>
      <c r="G8837" s="273">
        <v>38914</v>
      </c>
      <c r="H8837" s="270" t="s">
        <v>29627</v>
      </c>
      <c r="I8837" s="271" t="s">
        <v>12490</v>
      </c>
      <c r="J8837" s="272" t="s">
        <v>12711</v>
      </c>
      <c r="K8837" s="272" t="s">
        <v>12711</v>
      </c>
    </row>
    <row r="8838" spans="1:11" ht="12.75" x14ac:dyDescent="0.2">
      <c r="A8838" s="269">
        <v>38915</v>
      </c>
      <c r="B8838" s="270" t="s">
        <v>29628</v>
      </c>
      <c r="C8838" s="271" t="s">
        <v>12490</v>
      </c>
      <c r="D8838" s="272" t="s">
        <v>12978</v>
      </c>
      <c r="F8838" s="266"/>
      <c r="G8838" s="273">
        <v>38915</v>
      </c>
      <c r="H8838" s="270" t="s">
        <v>29628</v>
      </c>
      <c r="I8838" s="271" t="s">
        <v>12490</v>
      </c>
      <c r="J8838" s="272" t="s">
        <v>12978</v>
      </c>
      <c r="K8838" s="272" t="s">
        <v>12978</v>
      </c>
    </row>
    <row r="8839" spans="1:11" ht="12.75" x14ac:dyDescent="0.2">
      <c r="A8839" s="269">
        <v>38916</v>
      </c>
      <c r="B8839" s="270" t="s">
        <v>29629</v>
      </c>
      <c r="C8839" s="271" t="s">
        <v>12490</v>
      </c>
      <c r="D8839" s="272" t="s">
        <v>29630</v>
      </c>
      <c r="F8839" s="266"/>
      <c r="G8839" s="273">
        <v>38916</v>
      </c>
      <c r="H8839" s="270" t="s">
        <v>29629</v>
      </c>
      <c r="I8839" s="271" t="s">
        <v>12490</v>
      </c>
      <c r="J8839" s="272" t="s">
        <v>29630</v>
      </c>
      <c r="K8839" s="272" t="s">
        <v>29630</v>
      </c>
    </row>
    <row r="8840" spans="1:11" ht="12.75" x14ac:dyDescent="0.2">
      <c r="A8840" s="269">
        <v>39300</v>
      </c>
      <c r="B8840" s="270" t="s">
        <v>29631</v>
      </c>
      <c r="C8840" s="271" t="s">
        <v>12490</v>
      </c>
      <c r="D8840" s="272" t="s">
        <v>11865</v>
      </c>
      <c r="F8840" s="266"/>
      <c r="G8840" s="273">
        <v>39300</v>
      </c>
      <c r="H8840" s="270" t="s">
        <v>29631</v>
      </c>
      <c r="I8840" s="271" t="s">
        <v>12490</v>
      </c>
      <c r="J8840" s="272" t="s">
        <v>11865</v>
      </c>
      <c r="K8840" s="272" t="s">
        <v>11865</v>
      </c>
    </row>
    <row r="8841" spans="1:11" ht="12.75" x14ac:dyDescent="0.2">
      <c r="A8841" s="269">
        <v>39301</v>
      </c>
      <c r="B8841" s="270" t="s">
        <v>29632</v>
      </c>
      <c r="C8841" s="271" t="s">
        <v>12490</v>
      </c>
      <c r="D8841" s="272" t="s">
        <v>6816</v>
      </c>
      <c r="F8841" s="266"/>
      <c r="G8841" s="273">
        <v>39301</v>
      </c>
      <c r="H8841" s="270" t="s">
        <v>29632</v>
      </c>
      <c r="I8841" s="271" t="s">
        <v>12490</v>
      </c>
      <c r="J8841" s="272" t="s">
        <v>6816</v>
      </c>
      <c r="K8841" s="272" t="s">
        <v>6816</v>
      </c>
    </row>
    <row r="8842" spans="1:11" ht="12.75" x14ac:dyDescent="0.2">
      <c r="A8842" s="269">
        <v>39302</v>
      </c>
      <c r="B8842" s="270" t="s">
        <v>29633</v>
      </c>
      <c r="C8842" s="271" t="s">
        <v>12490</v>
      </c>
      <c r="D8842" s="272" t="s">
        <v>11314</v>
      </c>
      <c r="F8842" s="266"/>
      <c r="G8842" s="273">
        <v>39302</v>
      </c>
      <c r="H8842" s="270" t="s">
        <v>29633</v>
      </c>
      <c r="I8842" s="271" t="s">
        <v>12490</v>
      </c>
      <c r="J8842" s="272" t="s">
        <v>11314</v>
      </c>
      <c r="K8842" s="272" t="s">
        <v>11314</v>
      </c>
    </row>
    <row r="8843" spans="1:11" ht="12.75" x14ac:dyDescent="0.2">
      <c r="A8843" s="269">
        <v>39303</v>
      </c>
      <c r="B8843" s="270" t="s">
        <v>29634</v>
      </c>
      <c r="C8843" s="271" t="s">
        <v>12490</v>
      </c>
      <c r="D8843" s="272" t="s">
        <v>4874</v>
      </c>
      <c r="F8843" s="266"/>
      <c r="G8843" s="273">
        <v>39303</v>
      </c>
      <c r="H8843" s="270" t="s">
        <v>29634</v>
      </c>
      <c r="I8843" s="271" t="s">
        <v>12490</v>
      </c>
      <c r="J8843" s="272" t="s">
        <v>4874</v>
      </c>
      <c r="K8843" s="272" t="s">
        <v>4874</v>
      </c>
    </row>
    <row r="8844" spans="1:11" ht="25.5" x14ac:dyDescent="0.2">
      <c r="A8844" s="269">
        <v>38923</v>
      </c>
      <c r="B8844" s="270" t="s">
        <v>29635</v>
      </c>
      <c r="C8844" s="271" t="s">
        <v>12490</v>
      </c>
      <c r="D8844" s="272" t="s">
        <v>5550</v>
      </c>
      <c r="F8844" s="266"/>
      <c r="G8844" s="273">
        <v>38923</v>
      </c>
      <c r="H8844" s="270" t="s">
        <v>29635</v>
      </c>
      <c r="I8844" s="271" t="s">
        <v>12490</v>
      </c>
      <c r="J8844" s="272" t="s">
        <v>5550</v>
      </c>
      <c r="K8844" s="272" t="s">
        <v>5550</v>
      </c>
    </row>
    <row r="8845" spans="1:11" ht="25.5" x14ac:dyDescent="0.2">
      <c r="A8845" s="269">
        <v>38925</v>
      </c>
      <c r="B8845" s="270" t="s">
        <v>29636</v>
      </c>
      <c r="C8845" s="271" t="s">
        <v>12490</v>
      </c>
      <c r="D8845" s="272" t="s">
        <v>13957</v>
      </c>
      <c r="F8845" s="266"/>
      <c r="G8845" s="273">
        <v>38925</v>
      </c>
      <c r="H8845" s="270" t="s">
        <v>29636</v>
      </c>
      <c r="I8845" s="271" t="s">
        <v>12490</v>
      </c>
      <c r="J8845" s="272" t="s">
        <v>13957</v>
      </c>
      <c r="K8845" s="272" t="s">
        <v>13957</v>
      </c>
    </row>
    <row r="8846" spans="1:11" ht="25.5" x14ac:dyDescent="0.2">
      <c r="A8846" s="269">
        <v>38926</v>
      </c>
      <c r="B8846" s="270" t="s">
        <v>29637</v>
      </c>
      <c r="C8846" s="271" t="s">
        <v>12490</v>
      </c>
      <c r="D8846" s="272" t="s">
        <v>13933</v>
      </c>
      <c r="F8846" s="266"/>
      <c r="G8846" s="273">
        <v>38926</v>
      </c>
      <c r="H8846" s="270" t="s">
        <v>29637</v>
      </c>
      <c r="I8846" s="271" t="s">
        <v>12490</v>
      </c>
      <c r="J8846" s="272" t="s">
        <v>13933</v>
      </c>
      <c r="K8846" s="272" t="s">
        <v>13933</v>
      </c>
    </row>
    <row r="8847" spans="1:11" ht="25.5" x14ac:dyDescent="0.2">
      <c r="A8847" s="269">
        <v>38927</v>
      </c>
      <c r="B8847" s="270" t="s">
        <v>29638</v>
      </c>
      <c r="C8847" s="271" t="s">
        <v>12490</v>
      </c>
      <c r="D8847" s="272" t="s">
        <v>13398</v>
      </c>
      <c r="F8847" s="266"/>
      <c r="G8847" s="273">
        <v>38927</v>
      </c>
      <c r="H8847" s="270" t="s">
        <v>29638</v>
      </c>
      <c r="I8847" s="271" t="s">
        <v>12490</v>
      </c>
      <c r="J8847" s="272" t="s">
        <v>13398</v>
      </c>
      <c r="K8847" s="272" t="s">
        <v>13398</v>
      </c>
    </row>
    <row r="8848" spans="1:11" ht="25.5" x14ac:dyDescent="0.2">
      <c r="A8848" s="269">
        <v>39304</v>
      </c>
      <c r="B8848" s="270" t="s">
        <v>29639</v>
      </c>
      <c r="C8848" s="271" t="s">
        <v>12490</v>
      </c>
      <c r="D8848" s="272" t="s">
        <v>29640</v>
      </c>
      <c r="F8848" s="266"/>
      <c r="G8848" s="273">
        <v>39304</v>
      </c>
      <c r="H8848" s="270" t="s">
        <v>29639</v>
      </c>
      <c r="I8848" s="271" t="s">
        <v>12490</v>
      </c>
      <c r="J8848" s="272" t="s">
        <v>29640</v>
      </c>
      <c r="K8848" s="272" t="s">
        <v>29640</v>
      </c>
    </row>
    <row r="8849" spans="1:11" ht="25.5" x14ac:dyDescent="0.2">
      <c r="A8849" s="269">
        <v>38924</v>
      </c>
      <c r="B8849" s="270" t="s">
        <v>29641</v>
      </c>
      <c r="C8849" s="271" t="s">
        <v>12490</v>
      </c>
      <c r="D8849" s="272" t="s">
        <v>10754</v>
      </c>
      <c r="F8849" s="266"/>
      <c r="G8849" s="273">
        <v>38924</v>
      </c>
      <c r="H8849" s="270" t="s">
        <v>29641</v>
      </c>
      <c r="I8849" s="271" t="s">
        <v>12490</v>
      </c>
      <c r="J8849" s="272" t="s">
        <v>10754</v>
      </c>
      <c r="K8849" s="272" t="s">
        <v>10754</v>
      </c>
    </row>
    <row r="8850" spans="1:11" ht="25.5" x14ac:dyDescent="0.2">
      <c r="A8850" s="269">
        <v>39305</v>
      </c>
      <c r="B8850" s="270" t="s">
        <v>29642</v>
      </c>
      <c r="C8850" s="271" t="s">
        <v>12490</v>
      </c>
      <c r="D8850" s="272" t="s">
        <v>11141</v>
      </c>
      <c r="F8850" s="266"/>
      <c r="G8850" s="273">
        <v>39305</v>
      </c>
      <c r="H8850" s="270" t="s">
        <v>29642</v>
      </c>
      <c r="I8850" s="271" t="s">
        <v>12490</v>
      </c>
      <c r="J8850" s="272" t="s">
        <v>11141</v>
      </c>
      <c r="K8850" s="272" t="s">
        <v>11141</v>
      </c>
    </row>
    <row r="8851" spans="1:11" ht="25.5" x14ac:dyDescent="0.2">
      <c r="A8851" s="269">
        <v>39306</v>
      </c>
      <c r="B8851" s="270" t="s">
        <v>29643</v>
      </c>
      <c r="C8851" s="271" t="s">
        <v>12490</v>
      </c>
      <c r="D8851" s="272" t="s">
        <v>4254</v>
      </c>
      <c r="F8851" s="266"/>
      <c r="G8851" s="273">
        <v>39306</v>
      </c>
      <c r="H8851" s="270" t="s">
        <v>29643</v>
      </c>
      <c r="I8851" s="271" t="s">
        <v>12490</v>
      </c>
      <c r="J8851" s="272" t="s">
        <v>4254</v>
      </c>
      <c r="K8851" s="272" t="s">
        <v>4254</v>
      </c>
    </row>
    <row r="8852" spans="1:11" ht="25.5" x14ac:dyDescent="0.2">
      <c r="A8852" s="269">
        <v>38928</v>
      </c>
      <c r="B8852" s="270" t="s">
        <v>29644</v>
      </c>
      <c r="C8852" s="271" t="s">
        <v>12490</v>
      </c>
      <c r="D8852" s="272" t="s">
        <v>4988</v>
      </c>
      <c r="F8852" s="266"/>
      <c r="G8852" s="273">
        <v>38928</v>
      </c>
      <c r="H8852" s="270" t="s">
        <v>29644</v>
      </c>
      <c r="I8852" s="271" t="s">
        <v>12490</v>
      </c>
      <c r="J8852" s="272" t="s">
        <v>4988</v>
      </c>
      <c r="K8852" s="272" t="s">
        <v>4988</v>
      </c>
    </row>
    <row r="8853" spans="1:11" ht="25.5" x14ac:dyDescent="0.2">
      <c r="A8853" s="269">
        <v>38929</v>
      </c>
      <c r="B8853" s="270" t="s">
        <v>29645</v>
      </c>
      <c r="C8853" s="271" t="s">
        <v>12490</v>
      </c>
      <c r="D8853" s="272" t="s">
        <v>22100</v>
      </c>
      <c r="F8853" s="266"/>
      <c r="G8853" s="273">
        <v>38929</v>
      </c>
      <c r="H8853" s="270" t="s">
        <v>29645</v>
      </c>
      <c r="I8853" s="271" t="s">
        <v>12490</v>
      </c>
      <c r="J8853" s="272" t="s">
        <v>22100</v>
      </c>
      <c r="K8853" s="272" t="s">
        <v>22100</v>
      </c>
    </row>
    <row r="8854" spans="1:11" ht="25.5" x14ac:dyDescent="0.2">
      <c r="A8854" s="269">
        <v>39307</v>
      </c>
      <c r="B8854" s="270" t="s">
        <v>29646</v>
      </c>
      <c r="C8854" s="271" t="s">
        <v>12490</v>
      </c>
      <c r="D8854" s="272" t="s">
        <v>20714</v>
      </c>
      <c r="F8854" s="266"/>
      <c r="G8854" s="273">
        <v>39307</v>
      </c>
      <c r="H8854" s="270" t="s">
        <v>29646</v>
      </c>
      <c r="I8854" s="271" t="s">
        <v>12490</v>
      </c>
      <c r="J8854" s="272" t="s">
        <v>20714</v>
      </c>
      <c r="K8854" s="272" t="s">
        <v>20714</v>
      </c>
    </row>
    <row r="8855" spans="1:11" ht="25.5" x14ac:dyDescent="0.2">
      <c r="A8855" s="269">
        <v>38930</v>
      </c>
      <c r="B8855" s="270" t="s">
        <v>29647</v>
      </c>
      <c r="C8855" s="271" t="s">
        <v>12490</v>
      </c>
      <c r="D8855" s="272" t="s">
        <v>29648</v>
      </c>
      <c r="F8855" s="266"/>
      <c r="G8855" s="273">
        <v>38930</v>
      </c>
      <c r="H8855" s="270" t="s">
        <v>29647</v>
      </c>
      <c r="I8855" s="271" t="s">
        <v>12490</v>
      </c>
      <c r="J8855" s="272" t="s">
        <v>29648</v>
      </c>
      <c r="K8855" s="272" t="s">
        <v>29648</v>
      </c>
    </row>
    <row r="8856" spans="1:11" ht="25.5" x14ac:dyDescent="0.2">
      <c r="A8856" s="269">
        <v>38931</v>
      </c>
      <c r="B8856" s="270" t="s">
        <v>29649</v>
      </c>
      <c r="C8856" s="271" t="s">
        <v>12490</v>
      </c>
      <c r="D8856" s="272" t="s">
        <v>9421</v>
      </c>
      <c r="F8856" s="266"/>
      <c r="G8856" s="273">
        <v>38931</v>
      </c>
      <c r="H8856" s="270" t="s">
        <v>29649</v>
      </c>
      <c r="I8856" s="271" t="s">
        <v>12490</v>
      </c>
      <c r="J8856" s="272" t="s">
        <v>9421</v>
      </c>
      <c r="K8856" s="272" t="s">
        <v>9421</v>
      </c>
    </row>
    <row r="8857" spans="1:11" ht="25.5" x14ac:dyDescent="0.2">
      <c r="A8857" s="269">
        <v>38932</v>
      </c>
      <c r="B8857" s="270" t="s">
        <v>29650</v>
      </c>
      <c r="C8857" s="271" t="s">
        <v>12490</v>
      </c>
      <c r="D8857" s="272" t="s">
        <v>10269</v>
      </c>
      <c r="F8857" s="266"/>
      <c r="G8857" s="273">
        <v>38932</v>
      </c>
      <c r="H8857" s="270" t="s">
        <v>29650</v>
      </c>
      <c r="I8857" s="271" t="s">
        <v>12490</v>
      </c>
      <c r="J8857" s="272" t="s">
        <v>10269</v>
      </c>
      <c r="K8857" s="272" t="s">
        <v>10269</v>
      </c>
    </row>
    <row r="8858" spans="1:11" ht="25.5" x14ac:dyDescent="0.2">
      <c r="A8858" s="269">
        <v>38934</v>
      </c>
      <c r="B8858" s="270" t="s">
        <v>29651</v>
      </c>
      <c r="C8858" s="271" t="s">
        <v>12490</v>
      </c>
      <c r="D8858" s="272" t="s">
        <v>5925</v>
      </c>
      <c r="F8858" s="266"/>
      <c r="G8858" s="273">
        <v>38934</v>
      </c>
      <c r="H8858" s="270" t="s">
        <v>29651</v>
      </c>
      <c r="I8858" s="271" t="s">
        <v>12490</v>
      </c>
      <c r="J8858" s="272" t="s">
        <v>5925</v>
      </c>
      <c r="K8858" s="272" t="s">
        <v>5925</v>
      </c>
    </row>
    <row r="8859" spans="1:11" ht="25.5" x14ac:dyDescent="0.2">
      <c r="A8859" s="269">
        <v>38935</v>
      </c>
      <c r="B8859" s="270" t="s">
        <v>29652</v>
      </c>
      <c r="C8859" s="271" t="s">
        <v>12490</v>
      </c>
      <c r="D8859" s="272" t="s">
        <v>17080</v>
      </c>
      <c r="F8859" s="266"/>
      <c r="G8859" s="273">
        <v>38935</v>
      </c>
      <c r="H8859" s="270" t="s">
        <v>29652</v>
      </c>
      <c r="I8859" s="271" t="s">
        <v>12490</v>
      </c>
      <c r="J8859" s="272" t="s">
        <v>17080</v>
      </c>
      <c r="K8859" s="272" t="s">
        <v>17080</v>
      </c>
    </row>
    <row r="8860" spans="1:11" ht="25.5" x14ac:dyDescent="0.2">
      <c r="A8860" s="269">
        <v>38936</v>
      </c>
      <c r="B8860" s="270" t="s">
        <v>29653</v>
      </c>
      <c r="C8860" s="271" t="s">
        <v>12490</v>
      </c>
      <c r="D8860" s="272" t="s">
        <v>23190</v>
      </c>
      <c r="F8860" s="266"/>
      <c r="G8860" s="273">
        <v>38936</v>
      </c>
      <c r="H8860" s="270" t="s">
        <v>29653</v>
      </c>
      <c r="I8860" s="271" t="s">
        <v>12490</v>
      </c>
      <c r="J8860" s="272" t="s">
        <v>23190</v>
      </c>
      <c r="K8860" s="272" t="s">
        <v>23190</v>
      </c>
    </row>
    <row r="8861" spans="1:11" ht="25.5" x14ac:dyDescent="0.2">
      <c r="A8861" s="269">
        <v>38937</v>
      </c>
      <c r="B8861" s="270" t="s">
        <v>29654</v>
      </c>
      <c r="C8861" s="271" t="s">
        <v>12490</v>
      </c>
      <c r="D8861" s="272" t="s">
        <v>12922</v>
      </c>
      <c r="F8861" s="266"/>
      <c r="G8861" s="273">
        <v>38937</v>
      </c>
      <c r="H8861" s="270" t="s">
        <v>29654</v>
      </c>
      <c r="I8861" s="271" t="s">
        <v>12490</v>
      </c>
      <c r="J8861" s="272" t="s">
        <v>12922</v>
      </c>
      <c r="K8861" s="272" t="s">
        <v>12922</v>
      </c>
    </row>
    <row r="8862" spans="1:11" ht="25.5" x14ac:dyDescent="0.2">
      <c r="A8862" s="269">
        <v>38938</v>
      </c>
      <c r="B8862" s="270" t="s">
        <v>29655</v>
      </c>
      <c r="C8862" s="271" t="s">
        <v>12490</v>
      </c>
      <c r="D8862" s="272" t="s">
        <v>20360</v>
      </c>
      <c r="F8862" s="266"/>
      <c r="G8862" s="273">
        <v>38938</v>
      </c>
      <c r="H8862" s="270" t="s">
        <v>29655</v>
      </c>
      <c r="I8862" s="271" t="s">
        <v>12490</v>
      </c>
      <c r="J8862" s="272" t="s">
        <v>20360</v>
      </c>
      <c r="K8862" s="272" t="s">
        <v>20360</v>
      </c>
    </row>
    <row r="8863" spans="1:11" ht="12.75" x14ac:dyDescent="0.2">
      <c r="A8863" s="269">
        <v>3489</v>
      </c>
      <c r="B8863" s="270" t="s">
        <v>29656</v>
      </c>
      <c r="C8863" s="271" t="s">
        <v>12490</v>
      </c>
      <c r="D8863" s="272" t="s">
        <v>7535</v>
      </c>
      <c r="F8863" s="266"/>
      <c r="G8863" s="273">
        <v>3489</v>
      </c>
      <c r="H8863" s="270" t="s">
        <v>29656</v>
      </c>
      <c r="I8863" s="271" t="s">
        <v>12490</v>
      </c>
      <c r="J8863" s="272" t="s">
        <v>7535</v>
      </c>
      <c r="K8863" s="272" t="s">
        <v>7535</v>
      </c>
    </row>
    <row r="8864" spans="1:11" ht="12.75" x14ac:dyDescent="0.2">
      <c r="A8864" s="269">
        <v>20151</v>
      </c>
      <c r="B8864" s="270" t="s">
        <v>29657</v>
      </c>
      <c r="C8864" s="271" t="s">
        <v>12490</v>
      </c>
      <c r="D8864" s="272" t="s">
        <v>13946</v>
      </c>
      <c r="F8864" s="266"/>
      <c r="G8864" s="273">
        <v>20151</v>
      </c>
      <c r="H8864" s="270" t="s">
        <v>29657</v>
      </c>
      <c r="I8864" s="271" t="s">
        <v>12490</v>
      </c>
      <c r="J8864" s="272" t="s">
        <v>13946</v>
      </c>
      <c r="K8864" s="272" t="s">
        <v>13946</v>
      </c>
    </row>
    <row r="8865" spans="1:11" ht="12.75" x14ac:dyDescent="0.2">
      <c r="A8865" s="269">
        <v>20152</v>
      </c>
      <c r="B8865" s="270" t="s">
        <v>29658</v>
      </c>
      <c r="C8865" s="271" t="s">
        <v>12490</v>
      </c>
      <c r="D8865" s="272" t="s">
        <v>29659</v>
      </c>
      <c r="F8865" s="266"/>
      <c r="G8865" s="273">
        <v>20152</v>
      </c>
      <c r="H8865" s="270" t="s">
        <v>29658</v>
      </c>
      <c r="I8865" s="271" t="s">
        <v>12490</v>
      </c>
      <c r="J8865" s="272" t="s">
        <v>29659</v>
      </c>
      <c r="K8865" s="272" t="s">
        <v>29659</v>
      </c>
    </row>
    <row r="8866" spans="1:11" ht="12.75" x14ac:dyDescent="0.2">
      <c r="A8866" s="269">
        <v>20148</v>
      </c>
      <c r="B8866" s="270" t="s">
        <v>29660</v>
      </c>
      <c r="C8866" s="271" t="s">
        <v>12490</v>
      </c>
      <c r="D8866" s="272" t="s">
        <v>5647</v>
      </c>
      <c r="F8866" s="266"/>
      <c r="G8866" s="273">
        <v>20148</v>
      </c>
      <c r="H8866" s="270" t="s">
        <v>29660</v>
      </c>
      <c r="I8866" s="271" t="s">
        <v>12490</v>
      </c>
      <c r="J8866" s="272" t="s">
        <v>5647</v>
      </c>
      <c r="K8866" s="272" t="s">
        <v>5647</v>
      </c>
    </row>
    <row r="8867" spans="1:11" ht="12.75" x14ac:dyDescent="0.2">
      <c r="A8867" s="269">
        <v>20149</v>
      </c>
      <c r="B8867" s="270" t="s">
        <v>29661</v>
      </c>
      <c r="C8867" s="271" t="s">
        <v>12490</v>
      </c>
      <c r="D8867" s="272" t="s">
        <v>5396</v>
      </c>
      <c r="F8867" s="266"/>
      <c r="G8867" s="273">
        <v>20149</v>
      </c>
      <c r="H8867" s="270" t="s">
        <v>29661</v>
      </c>
      <c r="I8867" s="271" t="s">
        <v>12490</v>
      </c>
      <c r="J8867" s="272" t="s">
        <v>5396</v>
      </c>
      <c r="K8867" s="272" t="s">
        <v>5396</v>
      </c>
    </row>
    <row r="8868" spans="1:11" ht="12.75" x14ac:dyDescent="0.2">
      <c r="A8868" s="269">
        <v>20150</v>
      </c>
      <c r="B8868" s="270" t="s">
        <v>29662</v>
      </c>
      <c r="C8868" s="271" t="s">
        <v>12490</v>
      </c>
      <c r="D8868" s="272" t="s">
        <v>13655</v>
      </c>
      <c r="F8868" s="266"/>
      <c r="G8868" s="273">
        <v>20150</v>
      </c>
      <c r="H8868" s="270" t="s">
        <v>29662</v>
      </c>
      <c r="I8868" s="271" t="s">
        <v>12490</v>
      </c>
      <c r="J8868" s="272" t="s">
        <v>13655</v>
      </c>
      <c r="K8868" s="272" t="s">
        <v>13655</v>
      </c>
    </row>
    <row r="8869" spans="1:11" ht="12.75" x14ac:dyDescent="0.2">
      <c r="A8869" s="269">
        <v>20157</v>
      </c>
      <c r="B8869" s="270" t="s">
        <v>29663</v>
      </c>
      <c r="C8869" s="271" t="s">
        <v>12490</v>
      </c>
      <c r="D8869" s="272" t="s">
        <v>8683</v>
      </c>
      <c r="F8869" s="266"/>
      <c r="G8869" s="273">
        <v>20157</v>
      </c>
      <c r="H8869" s="270" t="s">
        <v>29663</v>
      </c>
      <c r="I8869" s="271" t="s">
        <v>12490</v>
      </c>
      <c r="J8869" s="272" t="s">
        <v>8683</v>
      </c>
      <c r="K8869" s="272" t="s">
        <v>8683</v>
      </c>
    </row>
    <row r="8870" spans="1:11" ht="12.75" x14ac:dyDescent="0.2">
      <c r="A8870" s="269">
        <v>20158</v>
      </c>
      <c r="B8870" s="270" t="s">
        <v>29664</v>
      </c>
      <c r="C8870" s="271" t="s">
        <v>12490</v>
      </c>
      <c r="D8870" s="272" t="s">
        <v>29665</v>
      </c>
      <c r="F8870" s="266"/>
      <c r="G8870" s="273">
        <v>20158</v>
      </c>
      <c r="H8870" s="270" t="s">
        <v>29664</v>
      </c>
      <c r="I8870" s="271" t="s">
        <v>12490</v>
      </c>
      <c r="J8870" s="272" t="s">
        <v>29665</v>
      </c>
      <c r="K8870" s="272" t="s">
        <v>29665</v>
      </c>
    </row>
    <row r="8871" spans="1:11" ht="12.75" x14ac:dyDescent="0.2">
      <c r="A8871" s="269">
        <v>20154</v>
      </c>
      <c r="B8871" s="270" t="s">
        <v>29666</v>
      </c>
      <c r="C8871" s="271" t="s">
        <v>12490</v>
      </c>
      <c r="D8871" s="272" t="s">
        <v>10499</v>
      </c>
      <c r="F8871" s="266"/>
      <c r="G8871" s="273">
        <v>20154</v>
      </c>
      <c r="H8871" s="270" t="s">
        <v>29666</v>
      </c>
      <c r="I8871" s="271" t="s">
        <v>12490</v>
      </c>
      <c r="J8871" s="272" t="s">
        <v>10499</v>
      </c>
      <c r="K8871" s="272" t="s">
        <v>10499</v>
      </c>
    </row>
    <row r="8872" spans="1:11" ht="12.75" x14ac:dyDescent="0.2">
      <c r="A8872" s="269">
        <v>20155</v>
      </c>
      <c r="B8872" s="270" t="s">
        <v>29667</v>
      </c>
      <c r="C8872" s="271" t="s">
        <v>12490</v>
      </c>
      <c r="D8872" s="272" t="s">
        <v>10092</v>
      </c>
      <c r="F8872" s="266"/>
      <c r="G8872" s="273">
        <v>20155</v>
      </c>
      <c r="H8872" s="270" t="s">
        <v>29667</v>
      </c>
      <c r="I8872" s="271" t="s">
        <v>12490</v>
      </c>
      <c r="J8872" s="272" t="s">
        <v>10092</v>
      </c>
      <c r="K8872" s="272" t="s">
        <v>10092</v>
      </c>
    </row>
    <row r="8873" spans="1:11" ht="12.75" x14ac:dyDescent="0.2">
      <c r="A8873" s="269">
        <v>20156</v>
      </c>
      <c r="B8873" s="270" t="s">
        <v>29668</v>
      </c>
      <c r="C8873" s="271" t="s">
        <v>12490</v>
      </c>
      <c r="D8873" s="272" t="s">
        <v>4423</v>
      </c>
      <c r="F8873" s="266"/>
      <c r="G8873" s="273">
        <v>20156</v>
      </c>
      <c r="H8873" s="270" t="s">
        <v>29668</v>
      </c>
      <c r="I8873" s="271" t="s">
        <v>12490</v>
      </c>
      <c r="J8873" s="272" t="s">
        <v>4423</v>
      </c>
      <c r="K8873" s="272" t="s">
        <v>4423</v>
      </c>
    </row>
    <row r="8874" spans="1:11" ht="12.75" x14ac:dyDescent="0.2">
      <c r="A8874" s="269">
        <v>3512</v>
      </c>
      <c r="B8874" s="270" t="s">
        <v>29669</v>
      </c>
      <c r="C8874" s="271" t="s">
        <v>12490</v>
      </c>
      <c r="D8874" s="272" t="s">
        <v>11975</v>
      </c>
      <c r="F8874" s="266"/>
      <c r="G8874" s="273">
        <v>3512</v>
      </c>
      <c r="H8874" s="270" t="s">
        <v>29669</v>
      </c>
      <c r="I8874" s="271" t="s">
        <v>12490</v>
      </c>
      <c r="J8874" s="272" t="s">
        <v>11975</v>
      </c>
      <c r="K8874" s="272" t="s">
        <v>11975</v>
      </c>
    </row>
    <row r="8875" spans="1:11" ht="12.75" x14ac:dyDescent="0.2">
      <c r="A8875" s="269">
        <v>3499</v>
      </c>
      <c r="B8875" s="270" t="s">
        <v>29670</v>
      </c>
      <c r="C8875" s="271" t="s">
        <v>12490</v>
      </c>
      <c r="D8875" s="272" t="s">
        <v>4884</v>
      </c>
      <c r="F8875" s="266"/>
      <c r="G8875" s="273">
        <v>3499</v>
      </c>
      <c r="H8875" s="270" t="s">
        <v>29670</v>
      </c>
      <c r="I8875" s="271" t="s">
        <v>12490</v>
      </c>
      <c r="J8875" s="272" t="s">
        <v>4884</v>
      </c>
      <c r="K8875" s="272" t="s">
        <v>4884</v>
      </c>
    </row>
    <row r="8876" spans="1:11" ht="12.75" x14ac:dyDescent="0.2">
      <c r="A8876" s="269">
        <v>3500</v>
      </c>
      <c r="B8876" s="270" t="s">
        <v>29671</v>
      </c>
      <c r="C8876" s="271" t="s">
        <v>12490</v>
      </c>
      <c r="D8876" s="272" t="s">
        <v>12160</v>
      </c>
      <c r="F8876" s="266"/>
      <c r="G8876" s="273">
        <v>3500</v>
      </c>
      <c r="H8876" s="270" t="s">
        <v>29671</v>
      </c>
      <c r="I8876" s="271" t="s">
        <v>12490</v>
      </c>
      <c r="J8876" s="272" t="s">
        <v>12160</v>
      </c>
      <c r="K8876" s="272" t="s">
        <v>12160</v>
      </c>
    </row>
    <row r="8877" spans="1:11" ht="12.75" x14ac:dyDescent="0.2">
      <c r="A8877" s="269">
        <v>3501</v>
      </c>
      <c r="B8877" s="270" t="s">
        <v>29672</v>
      </c>
      <c r="C8877" s="271" t="s">
        <v>12490</v>
      </c>
      <c r="D8877" s="272" t="s">
        <v>4926</v>
      </c>
      <c r="F8877" s="266"/>
      <c r="G8877" s="273">
        <v>3501</v>
      </c>
      <c r="H8877" s="270" t="s">
        <v>29672</v>
      </c>
      <c r="I8877" s="271" t="s">
        <v>12490</v>
      </c>
      <c r="J8877" s="272" t="s">
        <v>4926</v>
      </c>
      <c r="K8877" s="272" t="s">
        <v>4926</v>
      </c>
    </row>
    <row r="8878" spans="1:11" ht="12.75" x14ac:dyDescent="0.2">
      <c r="A8878" s="269">
        <v>3502</v>
      </c>
      <c r="B8878" s="270" t="s">
        <v>29673</v>
      </c>
      <c r="C8878" s="271" t="s">
        <v>12490</v>
      </c>
      <c r="D8878" s="272" t="s">
        <v>13599</v>
      </c>
      <c r="F8878" s="266"/>
      <c r="G8878" s="273">
        <v>3502</v>
      </c>
      <c r="H8878" s="270" t="s">
        <v>29673</v>
      </c>
      <c r="I8878" s="271" t="s">
        <v>12490</v>
      </c>
      <c r="J8878" s="272" t="s">
        <v>13599</v>
      </c>
      <c r="K8878" s="272" t="s">
        <v>13599</v>
      </c>
    </row>
    <row r="8879" spans="1:11" ht="12.75" x14ac:dyDescent="0.2">
      <c r="A8879" s="269">
        <v>3503</v>
      </c>
      <c r="B8879" s="270" t="s">
        <v>29674</v>
      </c>
      <c r="C8879" s="271" t="s">
        <v>12490</v>
      </c>
      <c r="D8879" s="272" t="s">
        <v>20104</v>
      </c>
      <c r="F8879" s="266"/>
      <c r="G8879" s="273">
        <v>3503</v>
      </c>
      <c r="H8879" s="270" t="s">
        <v>29674</v>
      </c>
      <c r="I8879" s="271" t="s">
        <v>12490</v>
      </c>
      <c r="J8879" s="272" t="s">
        <v>20104</v>
      </c>
      <c r="K8879" s="272" t="s">
        <v>20104</v>
      </c>
    </row>
    <row r="8880" spans="1:11" ht="12.75" x14ac:dyDescent="0.2">
      <c r="A8880" s="269">
        <v>3477</v>
      </c>
      <c r="B8880" s="270" t="s">
        <v>29675</v>
      </c>
      <c r="C8880" s="271" t="s">
        <v>12490</v>
      </c>
      <c r="D8880" s="272" t="s">
        <v>20374</v>
      </c>
      <c r="F8880" s="266"/>
      <c r="G8880" s="273">
        <v>3477</v>
      </c>
      <c r="H8880" s="270" t="s">
        <v>29675</v>
      </c>
      <c r="I8880" s="271" t="s">
        <v>12490</v>
      </c>
      <c r="J8880" s="272" t="s">
        <v>20374</v>
      </c>
      <c r="K8880" s="272" t="s">
        <v>20374</v>
      </c>
    </row>
    <row r="8881" spans="1:11" ht="12.75" x14ac:dyDescent="0.2">
      <c r="A8881" s="269">
        <v>3478</v>
      </c>
      <c r="B8881" s="270" t="s">
        <v>29676</v>
      </c>
      <c r="C8881" s="271" t="s">
        <v>12490</v>
      </c>
      <c r="D8881" s="272" t="s">
        <v>24593</v>
      </c>
      <c r="F8881" s="266"/>
      <c r="G8881" s="273">
        <v>3478</v>
      </c>
      <c r="H8881" s="270" t="s">
        <v>29676</v>
      </c>
      <c r="I8881" s="271" t="s">
        <v>12490</v>
      </c>
      <c r="J8881" s="272" t="s">
        <v>24593</v>
      </c>
      <c r="K8881" s="272" t="s">
        <v>24593</v>
      </c>
    </row>
    <row r="8882" spans="1:11" ht="12.75" x14ac:dyDescent="0.2">
      <c r="A8882" s="269">
        <v>3525</v>
      </c>
      <c r="B8882" s="270" t="s">
        <v>29677</v>
      </c>
      <c r="C8882" s="271" t="s">
        <v>12490</v>
      </c>
      <c r="D8882" s="272" t="s">
        <v>18682</v>
      </c>
      <c r="F8882" s="266"/>
      <c r="G8882" s="273">
        <v>3525</v>
      </c>
      <c r="H8882" s="270" t="s">
        <v>29677</v>
      </c>
      <c r="I8882" s="271" t="s">
        <v>12490</v>
      </c>
      <c r="J8882" s="272" t="s">
        <v>18682</v>
      </c>
      <c r="K8882" s="272" t="s">
        <v>18682</v>
      </c>
    </row>
    <row r="8883" spans="1:11" ht="12.75" x14ac:dyDescent="0.2">
      <c r="A8883" s="269">
        <v>3511</v>
      </c>
      <c r="B8883" s="270" t="s">
        <v>29678</v>
      </c>
      <c r="C8883" s="271" t="s">
        <v>12490</v>
      </c>
      <c r="D8883" s="272" t="s">
        <v>29679</v>
      </c>
      <c r="F8883" s="266"/>
      <c r="G8883" s="273">
        <v>3511</v>
      </c>
      <c r="H8883" s="270" t="s">
        <v>29678</v>
      </c>
      <c r="I8883" s="271" t="s">
        <v>12490</v>
      </c>
      <c r="J8883" s="272" t="s">
        <v>29679</v>
      </c>
      <c r="K8883" s="272" t="s">
        <v>29679</v>
      </c>
    </row>
    <row r="8884" spans="1:11" ht="25.5" x14ac:dyDescent="0.2">
      <c r="A8884" s="269">
        <v>38917</v>
      </c>
      <c r="B8884" s="270" t="s">
        <v>29680</v>
      </c>
      <c r="C8884" s="271" t="s">
        <v>12490</v>
      </c>
      <c r="D8884" s="272" t="s">
        <v>9100</v>
      </c>
      <c r="F8884" s="266"/>
      <c r="G8884" s="273">
        <v>38917</v>
      </c>
      <c r="H8884" s="270" t="s">
        <v>29680</v>
      </c>
      <c r="I8884" s="271" t="s">
        <v>12490</v>
      </c>
      <c r="J8884" s="272" t="s">
        <v>9100</v>
      </c>
      <c r="K8884" s="272" t="s">
        <v>9100</v>
      </c>
    </row>
    <row r="8885" spans="1:11" ht="25.5" x14ac:dyDescent="0.2">
      <c r="A8885" s="269">
        <v>38919</v>
      </c>
      <c r="B8885" s="270" t="s">
        <v>29681</v>
      </c>
      <c r="C8885" s="271" t="s">
        <v>12490</v>
      </c>
      <c r="D8885" s="272" t="s">
        <v>13285</v>
      </c>
      <c r="F8885" s="266"/>
      <c r="G8885" s="273">
        <v>38919</v>
      </c>
      <c r="H8885" s="270" t="s">
        <v>29681</v>
      </c>
      <c r="I8885" s="271" t="s">
        <v>12490</v>
      </c>
      <c r="J8885" s="272" t="s">
        <v>13285</v>
      </c>
      <c r="K8885" s="272" t="s">
        <v>13285</v>
      </c>
    </row>
    <row r="8886" spans="1:11" ht="25.5" x14ac:dyDescent="0.2">
      <c r="A8886" s="269">
        <v>38922</v>
      </c>
      <c r="B8886" s="270" t="s">
        <v>29682</v>
      </c>
      <c r="C8886" s="271" t="s">
        <v>12490</v>
      </c>
      <c r="D8886" s="272" t="s">
        <v>4202</v>
      </c>
      <c r="F8886" s="266"/>
      <c r="G8886" s="273">
        <v>38922</v>
      </c>
      <c r="H8886" s="270" t="s">
        <v>29682</v>
      </c>
      <c r="I8886" s="271" t="s">
        <v>12490</v>
      </c>
      <c r="J8886" s="272" t="s">
        <v>4202</v>
      </c>
      <c r="K8886" s="272" t="s">
        <v>4202</v>
      </c>
    </row>
    <row r="8887" spans="1:11" ht="25.5" x14ac:dyDescent="0.2">
      <c r="A8887" s="269">
        <v>38921</v>
      </c>
      <c r="B8887" s="270" t="s">
        <v>29683</v>
      </c>
      <c r="C8887" s="271" t="s">
        <v>12490</v>
      </c>
      <c r="D8887" s="272" t="s">
        <v>12835</v>
      </c>
      <c r="F8887" s="266"/>
      <c r="G8887" s="273">
        <v>38921</v>
      </c>
      <c r="H8887" s="270" t="s">
        <v>29683</v>
      </c>
      <c r="I8887" s="271" t="s">
        <v>12490</v>
      </c>
      <c r="J8887" s="272" t="s">
        <v>12835</v>
      </c>
      <c r="K8887" s="272" t="s">
        <v>12835</v>
      </c>
    </row>
    <row r="8888" spans="1:11" ht="25.5" x14ac:dyDescent="0.2">
      <c r="A8888" s="269">
        <v>38918</v>
      </c>
      <c r="B8888" s="270" t="s">
        <v>29684</v>
      </c>
      <c r="C8888" s="271" t="s">
        <v>12490</v>
      </c>
      <c r="D8888" s="272" t="s">
        <v>14308</v>
      </c>
      <c r="F8888" s="266"/>
      <c r="G8888" s="273">
        <v>38918</v>
      </c>
      <c r="H8888" s="270" t="s">
        <v>29684</v>
      </c>
      <c r="I8888" s="271" t="s">
        <v>12490</v>
      </c>
      <c r="J8888" s="272" t="s">
        <v>14308</v>
      </c>
      <c r="K8888" s="272" t="s">
        <v>14308</v>
      </c>
    </row>
    <row r="8889" spans="1:11" ht="25.5" x14ac:dyDescent="0.2">
      <c r="A8889" s="269">
        <v>38920</v>
      </c>
      <c r="B8889" s="270" t="s">
        <v>29685</v>
      </c>
      <c r="C8889" s="271" t="s">
        <v>12490</v>
      </c>
      <c r="D8889" s="272" t="s">
        <v>13102</v>
      </c>
      <c r="F8889" s="266"/>
      <c r="G8889" s="273">
        <v>38920</v>
      </c>
      <c r="H8889" s="270" t="s">
        <v>29685</v>
      </c>
      <c r="I8889" s="271" t="s">
        <v>12490</v>
      </c>
      <c r="J8889" s="272" t="s">
        <v>13102</v>
      </c>
      <c r="K8889" s="272" t="s">
        <v>13102</v>
      </c>
    </row>
    <row r="8890" spans="1:11" ht="38.25" x14ac:dyDescent="0.2">
      <c r="A8890" s="269">
        <v>3104</v>
      </c>
      <c r="B8890" s="270" t="s">
        <v>29686</v>
      </c>
      <c r="C8890" s="271" t="s">
        <v>12939</v>
      </c>
      <c r="D8890" s="272" t="s">
        <v>13211</v>
      </c>
      <c r="F8890" s="266"/>
      <c r="G8890" s="273">
        <v>3104</v>
      </c>
      <c r="H8890" s="270" t="s">
        <v>29686</v>
      </c>
      <c r="I8890" s="271" t="s">
        <v>12939</v>
      </c>
      <c r="J8890" s="272" t="s">
        <v>13211</v>
      </c>
      <c r="K8890" s="272" t="s">
        <v>13211</v>
      </c>
    </row>
    <row r="8891" spans="1:11" ht="25.5" x14ac:dyDescent="0.2">
      <c r="A8891" s="269">
        <v>12032</v>
      </c>
      <c r="B8891" s="270" t="s">
        <v>29687</v>
      </c>
      <c r="C8891" s="271" t="s">
        <v>12628</v>
      </c>
      <c r="D8891" s="272" t="s">
        <v>13219</v>
      </c>
      <c r="F8891" s="266"/>
      <c r="G8891" s="273">
        <v>12032</v>
      </c>
      <c r="H8891" s="270" t="s">
        <v>29687</v>
      </c>
      <c r="I8891" s="271" t="s">
        <v>12628</v>
      </c>
      <c r="J8891" s="272" t="s">
        <v>13219</v>
      </c>
      <c r="K8891" s="272" t="s">
        <v>13219</v>
      </c>
    </row>
    <row r="8892" spans="1:11" ht="25.5" x14ac:dyDescent="0.2">
      <c r="A8892" s="269">
        <v>12030</v>
      </c>
      <c r="B8892" s="270" t="s">
        <v>29688</v>
      </c>
      <c r="C8892" s="271" t="s">
        <v>12628</v>
      </c>
      <c r="D8892" s="272" t="s">
        <v>23747</v>
      </c>
      <c r="F8892" s="266"/>
      <c r="G8892" s="273">
        <v>12030</v>
      </c>
      <c r="H8892" s="270" t="s">
        <v>29688</v>
      </c>
      <c r="I8892" s="271" t="s">
        <v>12628</v>
      </c>
      <c r="J8892" s="272" t="s">
        <v>23747</v>
      </c>
      <c r="K8892" s="272" t="s">
        <v>23747</v>
      </c>
    </row>
    <row r="8893" spans="1:11" ht="12.75" x14ac:dyDescent="0.2">
      <c r="A8893" s="269">
        <v>10908</v>
      </c>
      <c r="B8893" s="270" t="s">
        <v>29689</v>
      </c>
      <c r="C8893" s="271" t="s">
        <v>12490</v>
      </c>
      <c r="D8893" s="272" t="s">
        <v>13127</v>
      </c>
      <c r="F8893" s="266"/>
      <c r="G8893" s="273">
        <v>10908</v>
      </c>
      <c r="H8893" s="270" t="s">
        <v>29689</v>
      </c>
      <c r="I8893" s="271" t="s">
        <v>12490</v>
      </c>
      <c r="J8893" s="272" t="s">
        <v>13127</v>
      </c>
      <c r="K8893" s="272" t="s">
        <v>13127</v>
      </c>
    </row>
    <row r="8894" spans="1:11" ht="12.75" x14ac:dyDescent="0.2">
      <c r="A8894" s="269">
        <v>10909</v>
      </c>
      <c r="B8894" s="270" t="s">
        <v>29690</v>
      </c>
      <c r="C8894" s="271" t="s">
        <v>12490</v>
      </c>
      <c r="D8894" s="272" t="s">
        <v>7649</v>
      </c>
      <c r="F8894" s="266"/>
      <c r="G8894" s="273">
        <v>10909</v>
      </c>
      <c r="H8894" s="270" t="s">
        <v>29690</v>
      </c>
      <c r="I8894" s="271" t="s">
        <v>12490</v>
      </c>
      <c r="J8894" s="272" t="s">
        <v>7649</v>
      </c>
      <c r="K8894" s="272" t="s">
        <v>7649</v>
      </c>
    </row>
    <row r="8895" spans="1:11" ht="12.75" x14ac:dyDescent="0.2">
      <c r="A8895" s="269">
        <v>3669</v>
      </c>
      <c r="B8895" s="270" t="s">
        <v>29691</v>
      </c>
      <c r="C8895" s="271" t="s">
        <v>12490</v>
      </c>
      <c r="D8895" s="272" t="s">
        <v>20013</v>
      </c>
      <c r="F8895" s="266"/>
      <c r="G8895" s="273">
        <v>3669</v>
      </c>
      <c r="H8895" s="270" t="s">
        <v>29691</v>
      </c>
      <c r="I8895" s="271" t="s">
        <v>12490</v>
      </c>
      <c r="J8895" s="272" t="s">
        <v>20013</v>
      </c>
      <c r="K8895" s="272" t="s">
        <v>20013</v>
      </c>
    </row>
    <row r="8896" spans="1:11" ht="25.5" x14ac:dyDescent="0.2">
      <c r="A8896" s="269">
        <v>20138</v>
      </c>
      <c r="B8896" s="270" t="s">
        <v>29692</v>
      </c>
      <c r="C8896" s="271" t="s">
        <v>12490</v>
      </c>
      <c r="D8896" s="272" t="s">
        <v>14713</v>
      </c>
      <c r="F8896" s="266"/>
      <c r="G8896" s="273">
        <v>20138</v>
      </c>
      <c r="H8896" s="270" t="s">
        <v>29692</v>
      </c>
      <c r="I8896" s="271" t="s">
        <v>12490</v>
      </c>
      <c r="J8896" s="272" t="s">
        <v>14713</v>
      </c>
      <c r="K8896" s="272" t="s">
        <v>14713</v>
      </c>
    </row>
    <row r="8897" spans="1:11" ht="12.75" x14ac:dyDescent="0.2">
      <c r="A8897" s="269">
        <v>20139</v>
      </c>
      <c r="B8897" s="270" t="s">
        <v>29693</v>
      </c>
      <c r="C8897" s="271" t="s">
        <v>12490</v>
      </c>
      <c r="D8897" s="272" t="s">
        <v>29694</v>
      </c>
      <c r="F8897" s="266"/>
      <c r="G8897" s="273">
        <v>20139</v>
      </c>
      <c r="H8897" s="270" t="s">
        <v>29693</v>
      </c>
      <c r="I8897" s="271" t="s">
        <v>12490</v>
      </c>
      <c r="J8897" s="272" t="s">
        <v>29694</v>
      </c>
      <c r="K8897" s="272" t="s">
        <v>29694</v>
      </c>
    </row>
    <row r="8898" spans="1:11" ht="12.75" x14ac:dyDescent="0.2">
      <c r="A8898" s="269">
        <v>3668</v>
      </c>
      <c r="B8898" s="270" t="s">
        <v>29695</v>
      </c>
      <c r="C8898" s="271" t="s">
        <v>12490</v>
      </c>
      <c r="D8898" s="272" t="s">
        <v>20736</v>
      </c>
      <c r="F8898" s="266"/>
      <c r="G8898" s="273">
        <v>3668</v>
      </c>
      <c r="H8898" s="270" t="s">
        <v>29695</v>
      </c>
      <c r="I8898" s="271" t="s">
        <v>12490</v>
      </c>
      <c r="J8898" s="272" t="s">
        <v>20736</v>
      </c>
      <c r="K8898" s="272" t="s">
        <v>20736</v>
      </c>
    </row>
    <row r="8899" spans="1:11" ht="12.75" x14ac:dyDescent="0.2">
      <c r="A8899" s="269">
        <v>3656</v>
      </c>
      <c r="B8899" s="270" t="s">
        <v>29696</v>
      </c>
      <c r="C8899" s="271" t="s">
        <v>12490</v>
      </c>
      <c r="D8899" s="272" t="s">
        <v>7649</v>
      </c>
      <c r="F8899" s="266"/>
      <c r="G8899" s="273">
        <v>3656</v>
      </c>
      <c r="H8899" s="270" t="s">
        <v>29696</v>
      </c>
      <c r="I8899" s="271" t="s">
        <v>12490</v>
      </c>
      <c r="J8899" s="272" t="s">
        <v>7649</v>
      </c>
      <c r="K8899" s="272" t="s">
        <v>7649</v>
      </c>
    </row>
    <row r="8900" spans="1:11" ht="12.75" x14ac:dyDescent="0.2">
      <c r="A8900" s="269">
        <v>10911</v>
      </c>
      <c r="B8900" s="270" t="s">
        <v>29697</v>
      </c>
      <c r="C8900" s="271" t="s">
        <v>12490</v>
      </c>
      <c r="D8900" s="272" t="s">
        <v>12790</v>
      </c>
      <c r="F8900" s="266"/>
      <c r="G8900" s="273">
        <v>10911</v>
      </c>
      <c r="H8900" s="270" t="s">
        <v>29697</v>
      </c>
      <c r="I8900" s="271" t="s">
        <v>12490</v>
      </c>
      <c r="J8900" s="272" t="s">
        <v>12790</v>
      </c>
      <c r="K8900" s="272" t="s">
        <v>12790</v>
      </c>
    </row>
    <row r="8901" spans="1:11" ht="12.75" x14ac:dyDescent="0.2">
      <c r="A8901" s="269">
        <v>3654</v>
      </c>
      <c r="B8901" s="270" t="s">
        <v>29698</v>
      </c>
      <c r="C8901" s="271" t="s">
        <v>12490</v>
      </c>
      <c r="D8901" s="272" t="s">
        <v>5570</v>
      </c>
      <c r="F8901" s="266"/>
      <c r="G8901" s="273">
        <v>3654</v>
      </c>
      <c r="H8901" s="270" t="s">
        <v>29698</v>
      </c>
      <c r="I8901" s="271" t="s">
        <v>12490</v>
      </c>
      <c r="J8901" s="272" t="s">
        <v>5570</v>
      </c>
      <c r="K8901" s="272" t="s">
        <v>5570</v>
      </c>
    </row>
    <row r="8902" spans="1:11" ht="12.75" x14ac:dyDescent="0.2">
      <c r="A8902" s="269">
        <v>3663</v>
      </c>
      <c r="B8902" s="270" t="s">
        <v>29699</v>
      </c>
      <c r="C8902" s="271" t="s">
        <v>12490</v>
      </c>
      <c r="D8902" s="272" t="s">
        <v>13952</v>
      </c>
      <c r="F8902" s="266"/>
      <c r="G8902" s="273">
        <v>3663</v>
      </c>
      <c r="H8902" s="270" t="s">
        <v>29699</v>
      </c>
      <c r="I8902" s="271" t="s">
        <v>12490</v>
      </c>
      <c r="J8902" s="272" t="s">
        <v>13952</v>
      </c>
      <c r="K8902" s="272" t="s">
        <v>13952</v>
      </c>
    </row>
    <row r="8903" spans="1:11" ht="12.75" x14ac:dyDescent="0.2">
      <c r="A8903" s="269">
        <v>3664</v>
      </c>
      <c r="B8903" s="270" t="s">
        <v>29700</v>
      </c>
      <c r="C8903" s="271" t="s">
        <v>12490</v>
      </c>
      <c r="D8903" s="272" t="s">
        <v>13435</v>
      </c>
      <c r="F8903" s="266"/>
      <c r="G8903" s="273">
        <v>3664</v>
      </c>
      <c r="H8903" s="270" t="s">
        <v>29700</v>
      </c>
      <c r="I8903" s="271" t="s">
        <v>12490</v>
      </c>
      <c r="J8903" s="272" t="s">
        <v>13435</v>
      </c>
      <c r="K8903" s="272" t="s">
        <v>13435</v>
      </c>
    </row>
    <row r="8904" spans="1:11" ht="12.75" x14ac:dyDescent="0.2">
      <c r="A8904" s="269">
        <v>3655</v>
      </c>
      <c r="B8904" s="270" t="s">
        <v>29701</v>
      </c>
      <c r="C8904" s="271" t="s">
        <v>12490</v>
      </c>
      <c r="D8904" s="272" t="s">
        <v>13217</v>
      </c>
      <c r="F8904" s="266"/>
      <c r="G8904" s="273">
        <v>3655</v>
      </c>
      <c r="H8904" s="270" t="s">
        <v>29701</v>
      </c>
      <c r="I8904" s="271" t="s">
        <v>12490</v>
      </c>
      <c r="J8904" s="272" t="s">
        <v>13217</v>
      </c>
      <c r="K8904" s="272" t="s">
        <v>13217</v>
      </c>
    </row>
    <row r="8905" spans="1:11" ht="12.75" x14ac:dyDescent="0.2">
      <c r="A8905" s="269">
        <v>3657</v>
      </c>
      <c r="B8905" s="270" t="s">
        <v>29702</v>
      </c>
      <c r="C8905" s="271" t="s">
        <v>12490</v>
      </c>
      <c r="D8905" s="272" t="s">
        <v>8956</v>
      </c>
      <c r="F8905" s="266"/>
      <c r="G8905" s="273">
        <v>3657</v>
      </c>
      <c r="H8905" s="270" t="s">
        <v>29702</v>
      </c>
      <c r="I8905" s="271" t="s">
        <v>12490</v>
      </c>
      <c r="J8905" s="272" t="s">
        <v>8956</v>
      </c>
      <c r="K8905" s="272" t="s">
        <v>8956</v>
      </c>
    </row>
    <row r="8906" spans="1:11" ht="12.75" x14ac:dyDescent="0.2">
      <c r="A8906" s="269">
        <v>3665</v>
      </c>
      <c r="B8906" s="270" t="s">
        <v>29703</v>
      </c>
      <c r="C8906" s="271" t="s">
        <v>12490</v>
      </c>
      <c r="D8906" s="272" t="s">
        <v>13218</v>
      </c>
      <c r="F8906" s="266"/>
      <c r="G8906" s="273">
        <v>3665</v>
      </c>
      <c r="H8906" s="270" t="s">
        <v>29703</v>
      </c>
      <c r="I8906" s="271" t="s">
        <v>12490</v>
      </c>
      <c r="J8906" s="272" t="s">
        <v>13218</v>
      </c>
      <c r="K8906" s="272" t="s">
        <v>13218</v>
      </c>
    </row>
    <row r="8907" spans="1:11" ht="12.75" x14ac:dyDescent="0.2">
      <c r="A8907" s="269">
        <v>12625</v>
      </c>
      <c r="B8907" s="270" t="s">
        <v>29704</v>
      </c>
      <c r="C8907" s="271" t="s">
        <v>12490</v>
      </c>
      <c r="D8907" s="272" t="s">
        <v>7056</v>
      </c>
      <c r="F8907" s="266"/>
      <c r="G8907" s="273">
        <v>12625</v>
      </c>
      <c r="H8907" s="270" t="s">
        <v>29704</v>
      </c>
      <c r="I8907" s="271" t="s">
        <v>12490</v>
      </c>
      <c r="J8907" s="272" t="s">
        <v>7056</v>
      </c>
      <c r="K8907" s="272" t="s">
        <v>7056</v>
      </c>
    </row>
    <row r="8908" spans="1:11" ht="12.75" x14ac:dyDescent="0.2">
      <c r="A8908" s="269">
        <v>20136</v>
      </c>
      <c r="B8908" s="270" t="s">
        <v>29705</v>
      </c>
      <c r="C8908" s="271" t="s">
        <v>12490</v>
      </c>
      <c r="D8908" s="272" t="s">
        <v>29706</v>
      </c>
      <c r="F8908" s="266"/>
      <c r="G8908" s="273">
        <v>20136</v>
      </c>
      <c r="H8908" s="270" t="s">
        <v>29705</v>
      </c>
      <c r="I8908" s="271" t="s">
        <v>12490</v>
      </c>
      <c r="J8908" s="272" t="s">
        <v>29706</v>
      </c>
      <c r="K8908" s="272" t="s">
        <v>29706</v>
      </c>
    </row>
    <row r="8909" spans="1:11" ht="12.75" x14ac:dyDescent="0.2">
      <c r="A8909" s="269">
        <v>20144</v>
      </c>
      <c r="B8909" s="270" t="s">
        <v>29707</v>
      </c>
      <c r="C8909" s="271" t="s">
        <v>12490</v>
      </c>
      <c r="D8909" s="272" t="s">
        <v>17237</v>
      </c>
      <c r="F8909" s="266"/>
      <c r="G8909" s="273">
        <v>20144</v>
      </c>
      <c r="H8909" s="270" t="s">
        <v>29707</v>
      </c>
      <c r="I8909" s="271" t="s">
        <v>12490</v>
      </c>
      <c r="J8909" s="272" t="s">
        <v>17237</v>
      </c>
      <c r="K8909" s="272" t="s">
        <v>17237</v>
      </c>
    </row>
    <row r="8910" spans="1:11" ht="12.75" x14ac:dyDescent="0.2">
      <c r="A8910" s="269">
        <v>20143</v>
      </c>
      <c r="B8910" s="270" t="s">
        <v>29708</v>
      </c>
      <c r="C8910" s="271" t="s">
        <v>12490</v>
      </c>
      <c r="D8910" s="272" t="s">
        <v>12644</v>
      </c>
      <c r="F8910" s="266"/>
      <c r="G8910" s="273">
        <v>20143</v>
      </c>
      <c r="H8910" s="270" t="s">
        <v>29708</v>
      </c>
      <c r="I8910" s="271" t="s">
        <v>12490</v>
      </c>
      <c r="J8910" s="272" t="s">
        <v>12644</v>
      </c>
      <c r="K8910" s="272" t="s">
        <v>12644</v>
      </c>
    </row>
    <row r="8911" spans="1:11" ht="12.75" x14ac:dyDescent="0.2">
      <c r="A8911" s="269">
        <v>20145</v>
      </c>
      <c r="B8911" s="270" t="s">
        <v>29709</v>
      </c>
      <c r="C8911" s="271" t="s">
        <v>12490</v>
      </c>
      <c r="D8911" s="272" t="s">
        <v>29710</v>
      </c>
      <c r="F8911" s="266"/>
      <c r="G8911" s="273">
        <v>20145</v>
      </c>
      <c r="H8911" s="270" t="s">
        <v>29709</v>
      </c>
      <c r="I8911" s="271" t="s">
        <v>12490</v>
      </c>
      <c r="J8911" s="272" t="s">
        <v>29710</v>
      </c>
      <c r="K8911" s="272" t="s">
        <v>29710</v>
      </c>
    </row>
    <row r="8912" spans="1:11" ht="12.75" x14ac:dyDescent="0.2">
      <c r="A8912" s="269">
        <v>20146</v>
      </c>
      <c r="B8912" s="270" t="s">
        <v>29711</v>
      </c>
      <c r="C8912" s="271" t="s">
        <v>12490</v>
      </c>
      <c r="D8912" s="272" t="s">
        <v>13372</v>
      </c>
      <c r="F8912" s="266"/>
      <c r="G8912" s="273">
        <v>20146</v>
      </c>
      <c r="H8912" s="270" t="s">
        <v>29711</v>
      </c>
      <c r="I8912" s="271" t="s">
        <v>12490</v>
      </c>
      <c r="J8912" s="272" t="s">
        <v>13372</v>
      </c>
      <c r="K8912" s="272" t="s">
        <v>13372</v>
      </c>
    </row>
    <row r="8913" spans="1:11" ht="12.75" x14ac:dyDescent="0.2">
      <c r="A8913" s="269">
        <v>20140</v>
      </c>
      <c r="B8913" s="270" t="s">
        <v>29712</v>
      </c>
      <c r="C8913" s="271" t="s">
        <v>12490</v>
      </c>
      <c r="D8913" s="272" t="s">
        <v>7147</v>
      </c>
      <c r="F8913" s="266"/>
      <c r="G8913" s="273">
        <v>20140</v>
      </c>
      <c r="H8913" s="270" t="s">
        <v>29712</v>
      </c>
      <c r="I8913" s="271" t="s">
        <v>12490</v>
      </c>
      <c r="J8913" s="272" t="s">
        <v>7147</v>
      </c>
      <c r="K8913" s="272" t="s">
        <v>7147</v>
      </c>
    </row>
    <row r="8914" spans="1:11" ht="12.75" x14ac:dyDescent="0.2">
      <c r="A8914" s="269">
        <v>20141</v>
      </c>
      <c r="B8914" s="270" t="s">
        <v>29713</v>
      </c>
      <c r="C8914" s="271" t="s">
        <v>12490</v>
      </c>
      <c r="D8914" s="272" t="s">
        <v>8180</v>
      </c>
      <c r="F8914" s="266"/>
      <c r="G8914" s="273">
        <v>20141</v>
      </c>
      <c r="H8914" s="270" t="s">
        <v>29713</v>
      </c>
      <c r="I8914" s="271" t="s">
        <v>12490</v>
      </c>
      <c r="J8914" s="272" t="s">
        <v>8180</v>
      </c>
      <c r="K8914" s="272" t="s">
        <v>8180</v>
      </c>
    </row>
    <row r="8915" spans="1:11" ht="12.75" x14ac:dyDescent="0.2">
      <c r="A8915" s="269">
        <v>20142</v>
      </c>
      <c r="B8915" s="270" t="s">
        <v>29714</v>
      </c>
      <c r="C8915" s="271" t="s">
        <v>12490</v>
      </c>
      <c r="D8915" s="272" t="s">
        <v>6551</v>
      </c>
      <c r="F8915" s="266"/>
      <c r="G8915" s="273">
        <v>20142</v>
      </c>
      <c r="H8915" s="270" t="s">
        <v>29714</v>
      </c>
      <c r="I8915" s="271" t="s">
        <v>12490</v>
      </c>
      <c r="J8915" s="272" t="s">
        <v>6551</v>
      </c>
      <c r="K8915" s="272" t="s">
        <v>6551</v>
      </c>
    </row>
    <row r="8916" spans="1:11" ht="12.75" x14ac:dyDescent="0.2">
      <c r="A8916" s="269">
        <v>3659</v>
      </c>
      <c r="B8916" s="270" t="s">
        <v>29715</v>
      </c>
      <c r="C8916" s="271" t="s">
        <v>12490</v>
      </c>
      <c r="D8916" s="272" t="s">
        <v>15101</v>
      </c>
      <c r="F8916" s="266"/>
      <c r="G8916" s="273">
        <v>3659</v>
      </c>
      <c r="H8916" s="270" t="s">
        <v>29715</v>
      </c>
      <c r="I8916" s="271" t="s">
        <v>12490</v>
      </c>
      <c r="J8916" s="272" t="s">
        <v>15101</v>
      </c>
      <c r="K8916" s="272" t="s">
        <v>15101</v>
      </c>
    </row>
    <row r="8917" spans="1:11" ht="12.75" x14ac:dyDescent="0.2">
      <c r="A8917" s="269">
        <v>3660</v>
      </c>
      <c r="B8917" s="270" t="s">
        <v>29716</v>
      </c>
      <c r="C8917" s="271" t="s">
        <v>12490</v>
      </c>
      <c r="D8917" s="272" t="s">
        <v>4438</v>
      </c>
      <c r="F8917" s="266"/>
      <c r="G8917" s="273">
        <v>3660</v>
      </c>
      <c r="H8917" s="270" t="s">
        <v>29716</v>
      </c>
      <c r="I8917" s="271" t="s">
        <v>12490</v>
      </c>
      <c r="J8917" s="272" t="s">
        <v>4438</v>
      </c>
      <c r="K8917" s="272" t="s">
        <v>4438</v>
      </c>
    </row>
    <row r="8918" spans="1:11" ht="12.75" x14ac:dyDescent="0.2">
      <c r="A8918" s="269">
        <v>3662</v>
      </c>
      <c r="B8918" s="270" t="s">
        <v>29717</v>
      </c>
      <c r="C8918" s="271" t="s">
        <v>12490</v>
      </c>
      <c r="D8918" s="272" t="s">
        <v>5828</v>
      </c>
      <c r="F8918" s="266"/>
      <c r="G8918" s="273">
        <v>3662</v>
      </c>
      <c r="H8918" s="270" t="s">
        <v>29717</v>
      </c>
      <c r="I8918" s="271" t="s">
        <v>12490</v>
      </c>
      <c r="J8918" s="272" t="s">
        <v>5828</v>
      </c>
      <c r="K8918" s="272" t="s">
        <v>5828</v>
      </c>
    </row>
    <row r="8919" spans="1:11" ht="12.75" x14ac:dyDescent="0.2">
      <c r="A8919" s="269">
        <v>3661</v>
      </c>
      <c r="B8919" s="270" t="s">
        <v>29718</v>
      </c>
      <c r="C8919" s="271" t="s">
        <v>12490</v>
      </c>
      <c r="D8919" s="272" t="s">
        <v>7209</v>
      </c>
      <c r="F8919" s="266"/>
      <c r="G8919" s="273">
        <v>3661</v>
      </c>
      <c r="H8919" s="270" t="s">
        <v>29718</v>
      </c>
      <c r="I8919" s="271" t="s">
        <v>12490</v>
      </c>
      <c r="J8919" s="272" t="s">
        <v>7209</v>
      </c>
      <c r="K8919" s="272" t="s">
        <v>7209</v>
      </c>
    </row>
    <row r="8920" spans="1:11" ht="12.75" x14ac:dyDescent="0.2">
      <c r="A8920" s="269">
        <v>3658</v>
      </c>
      <c r="B8920" s="270" t="s">
        <v>29719</v>
      </c>
      <c r="C8920" s="271" t="s">
        <v>12490</v>
      </c>
      <c r="D8920" s="272" t="s">
        <v>13127</v>
      </c>
      <c r="F8920" s="266"/>
      <c r="G8920" s="273">
        <v>3658</v>
      </c>
      <c r="H8920" s="270" t="s">
        <v>29719</v>
      </c>
      <c r="I8920" s="271" t="s">
        <v>12490</v>
      </c>
      <c r="J8920" s="272" t="s">
        <v>13127</v>
      </c>
      <c r="K8920" s="272" t="s">
        <v>13127</v>
      </c>
    </row>
    <row r="8921" spans="1:11" ht="12.75" x14ac:dyDescent="0.2">
      <c r="A8921" s="269">
        <v>3670</v>
      </c>
      <c r="B8921" s="270" t="s">
        <v>29720</v>
      </c>
      <c r="C8921" s="271" t="s">
        <v>12490</v>
      </c>
      <c r="D8921" s="272" t="s">
        <v>15120</v>
      </c>
      <c r="F8921" s="266"/>
      <c r="G8921" s="273">
        <v>3670</v>
      </c>
      <c r="H8921" s="270" t="s">
        <v>29720</v>
      </c>
      <c r="I8921" s="271" t="s">
        <v>12490</v>
      </c>
      <c r="J8921" s="272" t="s">
        <v>15120</v>
      </c>
      <c r="K8921" s="272" t="s">
        <v>15120</v>
      </c>
    </row>
    <row r="8922" spans="1:11" ht="12.75" x14ac:dyDescent="0.2">
      <c r="A8922" s="269">
        <v>3666</v>
      </c>
      <c r="B8922" s="270" t="s">
        <v>29721</v>
      </c>
      <c r="C8922" s="271" t="s">
        <v>12490</v>
      </c>
      <c r="D8922" s="272" t="s">
        <v>4682</v>
      </c>
      <c r="F8922" s="266"/>
      <c r="G8922" s="273">
        <v>3666</v>
      </c>
      <c r="H8922" s="270" t="s">
        <v>29721</v>
      </c>
      <c r="I8922" s="271" t="s">
        <v>12490</v>
      </c>
      <c r="J8922" s="272" t="s">
        <v>4682</v>
      </c>
      <c r="K8922" s="272" t="s">
        <v>4682</v>
      </c>
    </row>
    <row r="8923" spans="1:11" ht="12.75" x14ac:dyDescent="0.2">
      <c r="A8923" s="269">
        <v>14157</v>
      </c>
      <c r="B8923" s="270" t="s">
        <v>29722</v>
      </c>
      <c r="C8923" s="271" t="s">
        <v>12490</v>
      </c>
      <c r="D8923" s="272" t="s">
        <v>5168</v>
      </c>
      <c r="F8923" s="266"/>
      <c r="G8923" s="273">
        <v>14157</v>
      </c>
      <c r="H8923" s="270" t="s">
        <v>29722</v>
      </c>
      <c r="I8923" s="271" t="s">
        <v>12490</v>
      </c>
      <c r="J8923" s="272" t="s">
        <v>5168</v>
      </c>
      <c r="K8923" s="272" t="s">
        <v>5168</v>
      </c>
    </row>
    <row r="8924" spans="1:11" ht="12.75" x14ac:dyDescent="0.2">
      <c r="A8924" s="269">
        <v>10865</v>
      </c>
      <c r="B8924" s="270" t="s">
        <v>29723</v>
      </c>
      <c r="C8924" s="271" t="s">
        <v>12490</v>
      </c>
      <c r="D8924" s="272" t="s">
        <v>7550</v>
      </c>
      <c r="F8924" s="266"/>
      <c r="G8924" s="273">
        <v>10865</v>
      </c>
      <c r="H8924" s="270" t="s">
        <v>29723</v>
      </c>
      <c r="I8924" s="271" t="s">
        <v>12490</v>
      </c>
      <c r="J8924" s="272" t="s">
        <v>7550</v>
      </c>
      <c r="K8924" s="272" t="s">
        <v>7550</v>
      </c>
    </row>
    <row r="8925" spans="1:11" ht="12.75" x14ac:dyDescent="0.2">
      <c r="A8925" s="269">
        <v>3653</v>
      </c>
      <c r="B8925" s="270" t="s">
        <v>29724</v>
      </c>
      <c r="C8925" s="271" t="s">
        <v>12490</v>
      </c>
      <c r="D8925" s="272" t="s">
        <v>6056</v>
      </c>
      <c r="F8925" s="266"/>
      <c r="G8925" s="273">
        <v>3653</v>
      </c>
      <c r="H8925" s="270" t="s">
        <v>29724</v>
      </c>
      <c r="I8925" s="271" t="s">
        <v>12490</v>
      </c>
      <c r="J8925" s="272" t="s">
        <v>6056</v>
      </c>
      <c r="K8925" s="272" t="s">
        <v>6056</v>
      </c>
    </row>
    <row r="8926" spans="1:11" ht="12.75" x14ac:dyDescent="0.2">
      <c r="A8926" s="269">
        <v>3649</v>
      </c>
      <c r="B8926" s="270" t="s">
        <v>29725</v>
      </c>
      <c r="C8926" s="271" t="s">
        <v>12490</v>
      </c>
      <c r="D8926" s="272" t="s">
        <v>14427</v>
      </c>
      <c r="F8926" s="266"/>
      <c r="G8926" s="273">
        <v>3649</v>
      </c>
      <c r="H8926" s="270" t="s">
        <v>29725</v>
      </c>
      <c r="I8926" s="271" t="s">
        <v>12490</v>
      </c>
      <c r="J8926" s="272" t="s">
        <v>14427</v>
      </c>
      <c r="K8926" s="272" t="s">
        <v>14427</v>
      </c>
    </row>
    <row r="8927" spans="1:11" ht="12.75" x14ac:dyDescent="0.2">
      <c r="A8927" s="269">
        <v>3651</v>
      </c>
      <c r="B8927" s="270" t="s">
        <v>29726</v>
      </c>
      <c r="C8927" s="271" t="s">
        <v>12490</v>
      </c>
      <c r="D8927" s="272" t="s">
        <v>15006</v>
      </c>
      <c r="F8927" s="266"/>
      <c r="G8927" s="273">
        <v>3651</v>
      </c>
      <c r="H8927" s="270" t="s">
        <v>29726</v>
      </c>
      <c r="I8927" s="271" t="s">
        <v>12490</v>
      </c>
      <c r="J8927" s="272" t="s">
        <v>15006</v>
      </c>
      <c r="K8927" s="272" t="s">
        <v>15006</v>
      </c>
    </row>
    <row r="8928" spans="1:11" ht="12.75" x14ac:dyDescent="0.2">
      <c r="A8928" s="269">
        <v>3650</v>
      </c>
      <c r="B8928" s="270" t="s">
        <v>29727</v>
      </c>
      <c r="C8928" s="271" t="s">
        <v>12490</v>
      </c>
      <c r="D8928" s="272" t="s">
        <v>15007</v>
      </c>
      <c r="F8928" s="266"/>
      <c r="G8928" s="273">
        <v>3650</v>
      </c>
      <c r="H8928" s="270" t="s">
        <v>29727</v>
      </c>
      <c r="I8928" s="271" t="s">
        <v>12490</v>
      </c>
      <c r="J8928" s="272" t="s">
        <v>15007</v>
      </c>
      <c r="K8928" s="272" t="s">
        <v>15007</v>
      </c>
    </row>
    <row r="8929" spans="1:11" ht="12.75" x14ac:dyDescent="0.2">
      <c r="A8929" s="269">
        <v>3645</v>
      </c>
      <c r="B8929" s="270" t="s">
        <v>29728</v>
      </c>
      <c r="C8929" s="271" t="s">
        <v>12490</v>
      </c>
      <c r="D8929" s="272" t="s">
        <v>15008</v>
      </c>
      <c r="F8929" s="266"/>
      <c r="G8929" s="273">
        <v>3645</v>
      </c>
      <c r="H8929" s="270" t="s">
        <v>29728</v>
      </c>
      <c r="I8929" s="271" t="s">
        <v>12490</v>
      </c>
      <c r="J8929" s="272" t="s">
        <v>15008</v>
      </c>
      <c r="K8929" s="272" t="s">
        <v>15008</v>
      </c>
    </row>
    <row r="8930" spans="1:11" ht="12.75" x14ac:dyDescent="0.2">
      <c r="A8930" s="269">
        <v>3646</v>
      </c>
      <c r="B8930" s="270" t="s">
        <v>29729</v>
      </c>
      <c r="C8930" s="271" t="s">
        <v>12490</v>
      </c>
      <c r="D8930" s="272" t="s">
        <v>15009</v>
      </c>
      <c r="F8930" s="266"/>
      <c r="G8930" s="273">
        <v>3646</v>
      </c>
      <c r="H8930" s="270" t="s">
        <v>29729</v>
      </c>
      <c r="I8930" s="271" t="s">
        <v>12490</v>
      </c>
      <c r="J8930" s="272" t="s">
        <v>15009</v>
      </c>
      <c r="K8930" s="272" t="s">
        <v>15009</v>
      </c>
    </row>
    <row r="8931" spans="1:11" ht="12.75" x14ac:dyDescent="0.2">
      <c r="A8931" s="269">
        <v>3647</v>
      </c>
      <c r="B8931" s="270" t="s">
        <v>29730</v>
      </c>
      <c r="C8931" s="271" t="s">
        <v>12490</v>
      </c>
      <c r="D8931" s="272" t="s">
        <v>15010</v>
      </c>
      <c r="F8931" s="266"/>
      <c r="G8931" s="273">
        <v>3647</v>
      </c>
      <c r="H8931" s="270" t="s">
        <v>29730</v>
      </c>
      <c r="I8931" s="271" t="s">
        <v>12490</v>
      </c>
      <c r="J8931" s="272" t="s">
        <v>15010</v>
      </c>
      <c r="K8931" s="272" t="s">
        <v>15010</v>
      </c>
    </row>
    <row r="8932" spans="1:11" ht="12.75" x14ac:dyDescent="0.2">
      <c r="A8932" s="269">
        <v>39875</v>
      </c>
      <c r="B8932" s="270" t="s">
        <v>29731</v>
      </c>
      <c r="C8932" s="271" t="s">
        <v>12490</v>
      </c>
      <c r="D8932" s="272" t="s">
        <v>29732</v>
      </c>
      <c r="F8932" s="266"/>
      <c r="G8932" s="273">
        <v>39875</v>
      </c>
      <c r="H8932" s="270" t="s">
        <v>29731</v>
      </c>
      <c r="I8932" s="271" t="s">
        <v>12490</v>
      </c>
      <c r="J8932" s="272" t="s">
        <v>29732</v>
      </c>
      <c r="K8932" s="272" t="s">
        <v>29732</v>
      </c>
    </row>
    <row r="8933" spans="1:11" ht="12.75" x14ac:dyDescent="0.2">
      <c r="A8933" s="269">
        <v>39876</v>
      </c>
      <c r="B8933" s="270" t="s">
        <v>29733</v>
      </c>
      <c r="C8933" s="271" t="s">
        <v>12490</v>
      </c>
      <c r="D8933" s="272" t="s">
        <v>29734</v>
      </c>
      <c r="F8933" s="266"/>
      <c r="G8933" s="273">
        <v>39876</v>
      </c>
      <c r="H8933" s="270" t="s">
        <v>29733</v>
      </c>
      <c r="I8933" s="271" t="s">
        <v>12490</v>
      </c>
      <c r="J8933" s="272" t="s">
        <v>29734</v>
      </c>
      <c r="K8933" s="272" t="s">
        <v>29734</v>
      </c>
    </row>
    <row r="8934" spans="1:11" ht="12.75" x14ac:dyDescent="0.2">
      <c r="A8934" s="269">
        <v>39877</v>
      </c>
      <c r="B8934" s="270" t="s">
        <v>29735</v>
      </c>
      <c r="C8934" s="271" t="s">
        <v>12490</v>
      </c>
      <c r="D8934" s="272" t="s">
        <v>29736</v>
      </c>
      <c r="F8934" s="266"/>
      <c r="G8934" s="273">
        <v>39877</v>
      </c>
      <c r="H8934" s="270" t="s">
        <v>29735</v>
      </c>
      <c r="I8934" s="271" t="s">
        <v>12490</v>
      </c>
      <c r="J8934" s="272" t="s">
        <v>29736</v>
      </c>
      <c r="K8934" s="272" t="s">
        <v>29736</v>
      </c>
    </row>
    <row r="8935" spans="1:11" ht="12.75" x14ac:dyDescent="0.2">
      <c r="A8935" s="269">
        <v>39878</v>
      </c>
      <c r="B8935" s="270" t="s">
        <v>29737</v>
      </c>
      <c r="C8935" s="271" t="s">
        <v>12490</v>
      </c>
      <c r="D8935" s="272" t="s">
        <v>29738</v>
      </c>
      <c r="F8935" s="266"/>
      <c r="G8935" s="273">
        <v>39878</v>
      </c>
      <c r="H8935" s="270" t="s">
        <v>29737</v>
      </c>
      <c r="I8935" s="271" t="s">
        <v>12490</v>
      </c>
      <c r="J8935" s="272" t="s">
        <v>29738</v>
      </c>
      <c r="K8935" s="272" t="s">
        <v>29738</v>
      </c>
    </row>
    <row r="8936" spans="1:11" ht="12.75" x14ac:dyDescent="0.2">
      <c r="A8936" s="269">
        <v>39872</v>
      </c>
      <c r="B8936" s="270" t="s">
        <v>29739</v>
      </c>
      <c r="C8936" s="271" t="s">
        <v>12490</v>
      </c>
      <c r="D8936" s="272" t="s">
        <v>29740</v>
      </c>
      <c r="F8936" s="266"/>
      <c r="G8936" s="273">
        <v>39872</v>
      </c>
      <c r="H8936" s="270" t="s">
        <v>29739</v>
      </c>
      <c r="I8936" s="271" t="s">
        <v>12490</v>
      </c>
      <c r="J8936" s="272" t="s">
        <v>29740</v>
      </c>
      <c r="K8936" s="272" t="s">
        <v>29740</v>
      </c>
    </row>
    <row r="8937" spans="1:11" ht="12.75" x14ac:dyDescent="0.2">
      <c r="A8937" s="269">
        <v>39873</v>
      </c>
      <c r="B8937" s="270" t="s">
        <v>29741</v>
      </c>
      <c r="C8937" s="271" t="s">
        <v>12490</v>
      </c>
      <c r="D8937" s="272" t="s">
        <v>29742</v>
      </c>
      <c r="F8937" s="266"/>
      <c r="G8937" s="273">
        <v>39873</v>
      </c>
      <c r="H8937" s="270" t="s">
        <v>29741</v>
      </c>
      <c r="I8937" s="271" t="s">
        <v>12490</v>
      </c>
      <c r="J8937" s="272" t="s">
        <v>29742</v>
      </c>
      <c r="K8937" s="272" t="s">
        <v>29742</v>
      </c>
    </row>
    <row r="8938" spans="1:11" ht="12.75" x14ac:dyDescent="0.2">
      <c r="A8938" s="269">
        <v>39874</v>
      </c>
      <c r="B8938" s="270" t="s">
        <v>29743</v>
      </c>
      <c r="C8938" s="271" t="s">
        <v>12490</v>
      </c>
      <c r="D8938" s="272" t="s">
        <v>29744</v>
      </c>
      <c r="F8938" s="266"/>
      <c r="G8938" s="273">
        <v>39874</v>
      </c>
      <c r="H8938" s="270" t="s">
        <v>29743</v>
      </c>
      <c r="I8938" s="271" t="s">
        <v>12490</v>
      </c>
      <c r="J8938" s="272" t="s">
        <v>29744</v>
      </c>
      <c r="K8938" s="272" t="s">
        <v>29744</v>
      </c>
    </row>
    <row r="8939" spans="1:11" ht="12.75" x14ac:dyDescent="0.2">
      <c r="A8939" s="269">
        <v>3674</v>
      </c>
      <c r="B8939" s="270" t="s">
        <v>29745</v>
      </c>
      <c r="C8939" s="271" t="s">
        <v>12503</v>
      </c>
      <c r="D8939" s="272" t="s">
        <v>24308</v>
      </c>
      <c r="F8939" s="266"/>
      <c r="G8939" s="273">
        <v>3674</v>
      </c>
      <c r="H8939" s="270" t="s">
        <v>29745</v>
      </c>
      <c r="I8939" s="271" t="s">
        <v>12503</v>
      </c>
      <c r="J8939" s="272" t="s">
        <v>24308</v>
      </c>
      <c r="K8939" s="272" t="s">
        <v>24308</v>
      </c>
    </row>
    <row r="8940" spans="1:11" ht="12.75" x14ac:dyDescent="0.2">
      <c r="A8940" s="269">
        <v>3681</v>
      </c>
      <c r="B8940" s="270" t="s">
        <v>29746</v>
      </c>
      <c r="C8940" s="271" t="s">
        <v>12503</v>
      </c>
      <c r="D8940" s="272" t="s">
        <v>14618</v>
      </c>
      <c r="F8940" s="266"/>
      <c r="G8940" s="273">
        <v>3681</v>
      </c>
      <c r="H8940" s="270" t="s">
        <v>29746</v>
      </c>
      <c r="I8940" s="271" t="s">
        <v>12503</v>
      </c>
      <c r="J8940" s="272" t="s">
        <v>14618</v>
      </c>
      <c r="K8940" s="272" t="s">
        <v>14618</v>
      </c>
    </row>
    <row r="8941" spans="1:11" ht="12.75" x14ac:dyDescent="0.2">
      <c r="A8941" s="269">
        <v>3676</v>
      </c>
      <c r="B8941" s="270" t="s">
        <v>29747</v>
      </c>
      <c r="C8941" s="271" t="s">
        <v>12503</v>
      </c>
      <c r="D8941" s="272" t="s">
        <v>29748</v>
      </c>
      <c r="F8941" s="266"/>
      <c r="G8941" s="273">
        <v>3676</v>
      </c>
      <c r="H8941" s="270" t="s">
        <v>29747</v>
      </c>
      <c r="I8941" s="271" t="s">
        <v>12503</v>
      </c>
      <c r="J8941" s="272" t="s">
        <v>29748</v>
      </c>
      <c r="K8941" s="272" t="s">
        <v>29748</v>
      </c>
    </row>
    <row r="8942" spans="1:11" ht="12.75" x14ac:dyDescent="0.2">
      <c r="A8942" s="269">
        <v>3679</v>
      </c>
      <c r="B8942" s="270" t="s">
        <v>29749</v>
      </c>
      <c r="C8942" s="271" t="s">
        <v>12503</v>
      </c>
      <c r="D8942" s="272" t="s">
        <v>29750</v>
      </c>
      <c r="F8942" s="266"/>
      <c r="G8942" s="273">
        <v>3679</v>
      </c>
      <c r="H8942" s="270" t="s">
        <v>29749</v>
      </c>
      <c r="I8942" s="271" t="s">
        <v>12503</v>
      </c>
      <c r="J8942" s="272" t="s">
        <v>29750</v>
      </c>
      <c r="K8942" s="272" t="s">
        <v>29750</v>
      </c>
    </row>
    <row r="8943" spans="1:11" ht="12.75" x14ac:dyDescent="0.2">
      <c r="A8943" s="269">
        <v>3672</v>
      </c>
      <c r="B8943" s="270" t="s">
        <v>29751</v>
      </c>
      <c r="C8943" s="271" t="s">
        <v>12503</v>
      </c>
      <c r="D8943" s="272" t="s">
        <v>4388</v>
      </c>
      <c r="F8943" s="266"/>
      <c r="G8943" s="273">
        <v>3672</v>
      </c>
      <c r="H8943" s="270" t="s">
        <v>29751</v>
      </c>
      <c r="I8943" s="271" t="s">
        <v>12503</v>
      </c>
      <c r="J8943" s="272" t="s">
        <v>4388</v>
      </c>
      <c r="K8943" s="272" t="s">
        <v>4388</v>
      </c>
    </row>
    <row r="8944" spans="1:11" ht="12.75" x14ac:dyDescent="0.2">
      <c r="A8944" s="269">
        <v>3671</v>
      </c>
      <c r="B8944" s="270" t="s">
        <v>29752</v>
      </c>
      <c r="C8944" s="271" t="s">
        <v>12503</v>
      </c>
      <c r="D8944" s="272" t="s">
        <v>5666</v>
      </c>
      <c r="F8944" s="266"/>
      <c r="G8944" s="273">
        <v>3671</v>
      </c>
      <c r="H8944" s="270" t="s">
        <v>29752</v>
      </c>
      <c r="I8944" s="271" t="s">
        <v>12503</v>
      </c>
      <c r="J8944" s="272" t="s">
        <v>5666</v>
      </c>
      <c r="K8944" s="272" t="s">
        <v>5666</v>
      </c>
    </row>
    <row r="8945" spans="1:11" ht="12.75" x14ac:dyDescent="0.2">
      <c r="A8945" s="269">
        <v>3673</v>
      </c>
      <c r="B8945" s="270" t="s">
        <v>29753</v>
      </c>
      <c r="C8945" s="271" t="s">
        <v>12503</v>
      </c>
      <c r="D8945" s="272" t="s">
        <v>5168</v>
      </c>
      <c r="F8945" s="266"/>
      <c r="G8945" s="273">
        <v>3673</v>
      </c>
      <c r="H8945" s="270" t="s">
        <v>29753</v>
      </c>
      <c r="I8945" s="271" t="s">
        <v>12503</v>
      </c>
      <c r="J8945" s="272" t="s">
        <v>5168</v>
      </c>
      <c r="K8945" s="272" t="s">
        <v>5168</v>
      </c>
    </row>
    <row r="8946" spans="1:11" ht="25.5" x14ac:dyDescent="0.2">
      <c r="A8946" s="269">
        <v>38394</v>
      </c>
      <c r="B8946" s="270" t="s">
        <v>29754</v>
      </c>
      <c r="C8946" s="271" t="s">
        <v>12490</v>
      </c>
      <c r="D8946" s="272" t="s">
        <v>29755</v>
      </c>
      <c r="F8946" s="266"/>
      <c r="G8946" s="273">
        <v>38394</v>
      </c>
      <c r="H8946" s="270" t="s">
        <v>29754</v>
      </c>
      <c r="I8946" s="271" t="s">
        <v>12490</v>
      </c>
      <c r="J8946" s="272" t="s">
        <v>29755</v>
      </c>
      <c r="K8946" s="272" t="s">
        <v>29755</v>
      </c>
    </row>
    <row r="8947" spans="1:11" ht="12.75" x14ac:dyDescent="0.2">
      <c r="A8947" s="269">
        <v>3729</v>
      </c>
      <c r="B8947" s="270" t="s">
        <v>29756</v>
      </c>
      <c r="C8947" s="271" t="s">
        <v>12490</v>
      </c>
      <c r="D8947" s="272" t="s">
        <v>8352</v>
      </c>
      <c r="F8947" s="266"/>
      <c r="G8947" s="273">
        <v>3729</v>
      </c>
      <c r="H8947" s="270" t="s">
        <v>29756</v>
      </c>
      <c r="I8947" s="271" t="s">
        <v>12490</v>
      </c>
      <c r="J8947" s="272" t="s">
        <v>8352</v>
      </c>
      <c r="K8947" s="272" t="s">
        <v>8352</v>
      </c>
    </row>
    <row r="8948" spans="1:11" ht="12.75" x14ac:dyDescent="0.2">
      <c r="A8948" s="269">
        <v>63</v>
      </c>
      <c r="B8948" s="270" t="s">
        <v>29757</v>
      </c>
      <c r="C8948" s="271" t="s">
        <v>12490</v>
      </c>
      <c r="D8948" s="272" t="s">
        <v>18757</v>
      </c>
      <c r="F8948" s="266"/>
      <c r="G8948" s="273">
        <v>63</v>
      </c>
      <c r="H8948" s="270" t="s">
        <v>29757</v>
      </c>
      <c r="I8948" s="271" t="s">
        <v>12490</v>
      </c>
      <c r="J8948" s="272" t="s">
        <v>18757</v>
      </c>
      <c r="K8948" s="272" t="s">
        <v>18757</v>
      </c>
    </row>
    <row r="8949" spans="1:11" ht="51" x14ac:dyDescent="0.2">
      <c r="A8949" s="269">
        <v>39357</v>
      </c>
      <c r="B8949" s="270" t="s">
        <v>29758</v>
      </c>
      <c r="C8949" s="271" t="s">
        <v>12490</v>
      </c>
      <c r="D8949" s="272" t="s">
        <v>29759</v>
      </c>
      <c r="F8949" s="266"/>
      <c r="G8949" s="273">
        <v>39357</v>
      </c>
      <c r="H8949" s="270" t="s">
        <v>29758</v>
      </c>
      <c r="I8949" s="271" t="s">
        <v>12490</v>
      </c>
      <c r="J8949" s="272" t="s">
        <v>29759</v>
      </c>
      <c r="K8949" s="272" t="s">
        <v>29759</v>
      </c>
    </row>
    <row r="8950" spans="1:11" ht="51" x14ac:dyDescent="0.2">
      <c r="A8950" s="269">
        <v>39358</v>
      </c>
      <c r="B8950" s="270" t="s">
        <v>29760</v>
      </c>
      <c r="C8950" s="271" t="s">
        <v>12490</v>
      </c>
      <c r="D8950" s="272" t="s">
        <v>10063</v>
      </c>
      <c r="F8950" s="266"/>
      <c r="G8950" s="273">
        <v>39358</v>
      </c>
      <c r="H8950" s="270" t="s">
        <v>29760</v>
      </c>
      <c r="I8950" s="271" t="s">
        <v>12490</v>
      </c>
      <c r="J8950" s="272" t="s">
        <v>10063</v>
      </c>
      <c r="K8950" s="272" t="s">
        <v>10063</v>
      </c>
    </row>
    <row r="8951" spans="1:11" ht="51" x14ac:dyDescent="0.2">
      <c r="A8951" s="269">
        <v>39356</v>
      </c>
      <c r="B8951" s="270" t="s">
        <v>29761</v>
      </c>
      <c r="C8951" s="271" t="s">
        <v>12490</v>
      </c>
      <c r="D8951" s="272" t="s">
        <v>29762</v>
      </c>
      <c r="F8951" s="266"/>
      <c r="G8951" s="273">
        <v>39356</v>
      </c>
      <c r="H8951" s="270" t="s">
        <v>29761</v>
      </c>
      <c r="I8951" s="271" t="s">
        <v>12490</v>
      </c>
      <c r="J8951" s="272" t="s">
        <v>29762</v>
      </c>
      <c r="K8951" s="272" t="s">
        <v>29762</v>
      </c>
    </row>
    <row r="8952" spans="1:11" ht="51" x14ac:dyDescent="0.2">
      <c r="A8952" s="269">
        <v>39355</v>
      </c>
      <c r="B8952" s="270" t="s">
        <v>29763</v>
      </c>
      <c r="C8952" s="271" t="s">
        <v>12490</v>
      </c>
      <c r="D8952" s="272" t="s">
        <v>13977</v>
      </c>
      <c r="F8952" s="266"/>
      <c r="G8952" s="273">
        <v>39355</v>
      </c>
      <c r="H8952" s="270" t="s">
        <v>29763</v>
      </c>
      <c r="I8952" s="271" t="s">
        <v>12490</v>
      </c>
      <c r="J8952" s="272" t="s">
        <v>13977</v>
      </c>
      <c r="K8952" s="272" t="s">
        <v>13977</v>
      </c>
    </row>
    <row r="8953" spans="1:11" ht="51" x14ac:dyDescent="0.2">
      <c r="A8953" s="269">
        <v>39353</v>
      </c>
      <c r="B8953" s="270" t="s">
        <v>29764</v>
      </c>
      <c r="C8953" s="271" t="s">
        <v>12490</v>
      </c>
      <c r="D8953" s="272" t="s">
        <v>29765</v>
      </c>
      <c r="F8953" s="266"/>
      <c r="G8953" s="273">
        <v>39353</v>
      </c>
      <c r="H8953" s="270" t="s">
        <v>29764</v>
      </c>
      <c r="I8953" s="271" t="s">
        <v>12490</v>
      </c>
      <c r="J8953" s="272" t="s">
        <v>29765</v>
      </c>
      <c r="K8953" s="272" t="s">
        <v>29765</v>
      </c>
    </row>
    <row r="8954" spans="1:11" ht="51" x14ac:dyDescent="0.2">
      <c r="A8954" s="269">
        <v>39354</v>
      </c>
      <c r="B8954" s="270" t="s">
        <v>29766</v>
      </c>
      <c r="C8954" s="271" t="s">
        <v>12490</v>
      </c>
      <c r="D8954" s="272" t="s">
        <v>29767</v>
      </c>
      <c r="F8954" s="266"/>
      <c r="G8954" s="273">
        <v>39354</v>
      </c>
      <c r="H8954" s="270" t="s">
        <v>29766</v>
      </c>
      <c r="I8954" s="271" t="s">
        <v>12490</v>
      </c>
      <c r="J8954" s="272" t="s">
        <v>29767</v>
      </c>
      <c r="K8954" s="272" t="s">
        <v>29767</v>
      </c>
    </row>
    <row r="8955" spans="1:11" ht="12.75" x14ac:dyDescent="0.2">
      <c r="A8955" s="269">
        <v>39398</v>
      </c>
      <c r="B8955" s="270" t="s">
        <v>29768</v>
      </c>
      <c r="C8955" s="271" t="s">
        <v>12490</v>
      </c>
      <c r="D8955" s="272" t="s">
        <v>29769</v>
      </c>
      <c r="F8955" s="266"/>
      <c r="G8955" s="273">
        <v>39398</v>
      </c>
      <c r="H8955" s="270" t="s">
        <v>29768</v>
      </c>
      <c r="I8955" s="271" t="s">
        <v>12490</v>
      </c>
      <c r="J8955" s="272" t="s">
        <v>29769</v>
      </c>
      <c r="K8955" s="272" t="s">
        <v>29769</v>
      </c>
    </row>
    <row r="8956" spans="1:11" ht="25.5" x14ac:dyDescent="0.2">
      <c r="A8956" s="269">
        <v>13343</v>
      </c>
      <c r="B8956" s="270" t="s">
        <v>29770</v>
      </c>
      <c r="C8956" s="271" t="s">
        <v>12490</v>
      </c>
      <c r="D8956" s="272" t="s">
        <v>14153</v>
      </c>
      <c r="F8956" s="266"/>
      <c r="G8956" s="273">
        <v>13343</v>
      </c>
      <c r="H8956" s="270" t="s">
        <v>29770</v>
      </c>
      <c r="I8956" s="271" t="s">
        <v>12490</v>
      </c>
      <c r="J8956" s="272" t="s">
        <v>14153</v>
      </c>
      <c r="K8956" s="272" t="s">
        <v>14153</v>
      </c>
    </row>
    <row r="8957" spans="1:11" ht="25.5" x14ac:dyDescent="0.2">
      <c r="A8957" s="269">
        <v>12118</v>
      </c>
      <c r="B8957" s="270" t="s">
        <v>29771</v>
      </c>
      <c r="C8957" s="271" t="s">
        <v>12490</v>
      </c>
      <c r="D8957" s="272" t="s">
        <v>13130</v>
      </c>
      <c r="F8957" s="266"/>
      <c r="G8957" s="273">
        <v>12118</v>
      </c>
      <c r="H8957" s="270" t="s">
        <v>29771</v>
      </c>
      <c r="I8957" s="271" t="s">
        <v>12490</v>
      </c>
      <c r="J8957" s="272" t="s">
        <v>13130</v>
      </c>
      <c r="K8957" s="272" t="s">
        <v>13130</v>
      </c>
    </row>
    <row r="8958" spans="1:11" ht="38.25" x14ac:dyDescent="0.2">
      <c r="A8958" s="269">
        <v>39482</v>
      </c>
      <c r="B8958" s="270" t="s">
        <v>29772</v>
      </c>
      <c r="C8958" s="271" t="s">
        <v>12490</v>
      </c>
      <c r="D8958" s="272" t="s">
        <v>29773</v>
      </c>
      <c r="F8958" s="266"/>
      <c r="G8958" s="273">
        <v>39482</v>
      </c>
      <c r="H8958" s="270" t="s">
        <v>29772</v>
      </c>
      <c r="I8958" s="271" t="s">
        <v>12490</v>
      </c>
      <c r="J8958" s="272" t="s">
        <v>29773</v>
      </c>
      <c r="K8958" s="272" t="s">
        <v>29773</v>
      </c>
    </row>
    <row r="8959" spans="1:11" ht="38.25" x14ac:dyDescent="0.2">
      <c r="A8959" s="269">
        <v>39486</v>
      </c>
      <c r="B8959" s="270" t="s">
        <v>29774</v>
      </c>
      <c r="C8959" s="271" t="s">
        <v>12490</v>
      </c>
      <c r="D8959" s="272" t="s">
        <v>29775</v>
      </c>
      <c r="F8959" s="266"/>
      <c r="G8959" s="273">
        <v>39486</v>
      </c>
      <c r="H8959" s="270" t="s">
        <v>29774</v>
      </c>
      <c r="I8959" s="271" t="s">
        <v>12490</v>
      </c>
      <c r="J8959" s="272" t="s">
        <v>29775</v>
      </c>
      <c r="K8959" s="272" t="s">
        <v>29775</v>
      </c>
    </row>
    <row r="8960" spans="1:11" ht="38.25" x14ac:dyDescent="0.2">
      <c r="A8960" s="269">
        <v>39483</v>
      </c>
      <c r="B8960" s="270" t="s">
        <v>29776</v>
      </c>
      <c r="C8960" s="271" t="s">
        <v>12490</v>
      </c>
      <c r="D8960" s="272" t="s">
        <v>29777</v>
      </c>
      <c r="F8960" s="266"/>
      <c r="G8960" s="273">
        <v>39483</v>
      </c>
      <c r="H8960" s="270" t="s">
        <v>29776</v>
      </c>
      <c r="I8960" s="271" t="s">
        <v>12490</v>
      </c>
      <c r="J8960" s="272" t="s">
        <v>29777</v>
      </c>
      <c r="K8960" s="272" t="s">
        <v>29777</v>
      </c>
    </row>
    <row r="8961" spans="1:11" ht="38.25" x14ac:dyDescent="0.2">
      <c r="A8961" s="269">
        <v>39487</v>
      </c>
      <c r="B8961" s="270" t="s">
        <v>29778</v>
      </c>
      <c r="C8961" s="271" t="s">
        <v>12490</v>
      </c>
      <c r="D8961" s="272" t="s">
        <v>29779</v>
      </c>
      <c r="F8961" s="266"/>
      <c r="G8961" s="273">
        <v>39487</v>
      </c>
      <c r="H8961" s="270" t="s">
        <v>29778</v>
      </c>
      <c r="I8961" s="271" t="s">
        <v>12490</v>
      </c>
      <c r="J8961" s="272" t="s">
        <v>29779</v>
      </c>
      <c r="K8961" s="272" t="s">
        <v>29779</v>
      </c>
    </row>
    <row r="8962" spans="1:11" ht="38.25" x14ac:dyDescent="0.2">
      <c r="A8962" s="269">
        <v>39484</v>
      </c>
      <c r="B8962" s="270" t="s">
        <v>29780</v>
      </c>
      <c r="C8962" s="271" t="s">
        <v>12490</v>
      </c>
      <c r="D8962" s="272" t="s">
        <v>29781</v>
      </c>
      <c r="F8962" s="266"/>
      <c r="G8962" s="273">
        <v>39484</v>
      </c>
      <c r="H8962" s="270" t="s">
        <v>29780</v>
      </c>
      <c r="I8962" s="271" t="s">
        <v>12490</v>
      </c>
      <c r="J8962" s="272" t="s">
        <v>29781</v>
      </c>
      <c r="K8962" s="272" t="s">
        <v>29781</v>
      </c>
    </row>
    <row r="8963" spans="1:11" ht="38.25" x14ac:dyDescent="0.2">
      <c r="A8963" s="269">
        <v>39488</v>
      </c>
      <c r="B8963" s="270" t="s">
        <v>29782</v>
      </c>
      <c r="C8963" s="271" t="s">
        <v>12490</v>
      </c>
      <c r="D8963" s="272" t="s">
        <v>29783</v>
      </c>
      <c r="F8963" s="266"/>
      <c r="G8963" s="273">
        <v>39488</v>
      </c>
      <c r="H8963" s="270" t="s">
        <v>29782</v>
      </c>
      <c r="I8963" s="271" t="s">
        <v>12490</v>
      </c>
      <c r="J8963" s="272" t="s">
        <v>29783</v>
      </c>
      <c r="K8963" s="272" t="s">
        <v>29783</v>
      </c>
    </row>
    <row r="8964" spans="1:11" ht="38.25" x14ac:dyDescent="0.2">
      <c r="A8964" s="269">
        <v>39485</v>
      </c>
      <c r="B8964" s="270" t="s">
        <v>29784</v>
      </c>
      <c r="C8964" s="271" t="s">
        <v>12490</v>
      </c>
      <c r="D8964" s="272" t="s">
        <v>29785</v>
      </c>
      <c r="F8964" s="266"/>
      <c r="G8964" s="273">
        <v>39485</v>
      </c>
      <c r="H8964" s="270" t="s">
        <v>29784</v>
      </c>
      <c r="I8964" s="271" t="s">
        <v>12490</v>
      </c>
      <c r="J8964" s="272" t="s">
        <v>29785</v>
      </c>
      <c r="K8964" s="272" t="s">
        <v>29785</v>
      </c>
    </row>
    <row r="8965" spans="1:11" ht="38.25" x14ac:dyDescent="0.2">
      <c r="A8965" s="269">
        <v>39489</v>
      </c>
      <c r="B8965" s="270" t="s">
        <v>29786</v>
      </c>
      <c r="C8965" s="271" t="s">
        <v>12490</v>
      </c>
      <c r="D8965" s="272" t="s">
        <v>29787</v>
      </c>
      <c r="F8965" s="266"/>
      <c r="G8965" s="273">
        <v>39489</v>
      </c>
      <c r="H8965" s="270" t="s">
        <v>29786</v>
      </c>
      <c r="I8965" s="271" t="s">
        <v>12490</v>
      </c>
      <c r="J8965" s="272" t="s">
        <v>29787</v>
      </c>
      <c r="K8965" s="272" t="s">
        <v>29787</v>
      </c>
    </row>
    <row r="8966" spans="1:11" ht="38.25" x14ac:dyDescent="0.2">
      <c r="A8966" s="269">
        <v>39494</v>
      </c>
      <c r="B8966" s="270" t="s">
        <v>29788</v>
      </c>
      <c r="C8966" s="271" t="s">
        <v>12490</v>
      </c>
      <c r="D8966" s="272" t="s">
        <v>29789</v>
      </c>
      <c r="F8966" s="266"/>
      <c r="G8966" s="273">
        <v>39494</v>
      </c>
      <c r="H8966" s="270" t="s">
        <v>29788</v>
      </c>
      <c r="I8966" s="271" t="s">
        <v>12490</v>
      </c>
      <c r="J8966" s="272" t="s">
        <v>29789</v>
      </c>
      <c r="K8966" s="272" t="s">
        <v>29789</v>
      </c>
    </row>
    <row r="8967" spans="1:11" ht="38.25" x14ac:dyDescent="0.2">
      <c r="A8967" s="269">
        <v>39490</v>
      </c>
      <c r="B8967" s="270" t="s">
        <v>29790</v>
      </c>
      <c r="C8967" s="271" t="s">
        <v>12490</v>
      </c>
      <c r="D8967" s="272" t="s">
        <v>29791</v>
      </c>
      <c r="F8967" s="266"/>
      <c r="G8967" s="273">
        <v>39490</v>
      </c>
      <c r="H8967" s="270" t="s">
        <v>29790</v>
      </c>
      <c r="I8967" s="271" t="s">
        <v>12490</v>
      </c>
      <c r="J8967" s="272" t="s">
        <v>29791</v>
      </c>
      <c r="K8967" s="272" t="s">
        <v>29791</v>
      </c>
    </row>
    <row r="8968" spans="1:11" ht="38.25" x14ac:dyDescent="0.2">
      <c r="A8968" s="269">
        <v>39495</v>
      </c>
      <c r="B8968" s="270" t="s">
        <v>29792</v>
      </c>
      <c r="C8968" s="271" t="s">
        <v>12490</v>
      </c>
      <c r="D8968" s="272" t="s">
        <v>29773</v>
      </c>
      <c r="F8968" s="266"/>
      <c r="G8968" s="273">
        <v>39495</v>
      </c>
      <c r="H8968" s="270" t="s">
        <v>29792</v>
      </c>
      <c r="I8968" s="271" t="s">
        <v>12490</v>
      </c>
      <c r="J8968" s="272" t="s">
        <v>29773</v>
      </c>
      <c r="K8968" s="272" t="s">
        <v>29773</v>
      </c>
    </row>
    <row r="8969" spans="1:11" ht="38.25" x14ac:dyDescent="0.2">
      <c r="A8969" s="269">
        <v>39491</v>
      </c>
      <c r="B8969" s="270" t="s">
        <v>29793</v>
      </c>
      <c r="C8969" s="271" t="s">
        <v>12490</v>
      </c>
      <c r="D8969" s="272" t="s">
        <v>29794</v>
      </c>
      <c r="F8969" s="266"/>
      <c r="G8969" s="273">
        <v>39491</v>
      </c>
      <c r="H8969" s="270" t="s">
        <v>29793</v>
      </c>
      <c r="I8969" s="271" t="s">
        <v>12490</v>
      </c>
      <c r="J8969" s="272" t="s">
        <v>29794</v>
      </c>
      <c r="K8969" s="272" t="s">
        <v>29794</v>
      </c>
    </row>
    <row r="8970" spans="1:11" ht="38.25" x14ac:dyDescent="0.2">
      <c r="A8970" s="269">
        <v>39496</v>
      </c>
      <c r="B8970" s="270" t="s">
        <v>29795</v>
      </c>
      <c r="C8970" s="271" t="s">
        <v>12490</v>
      </c>
      <c r="D8970" s="272" t="s">
        <v>29796</v>
      </c>
      <c r="F8970" s="266"/>
      <c r="G8970" s="273">
        <v>39496</v>
      </c>
      <c r="H8970" s="270" t="s">
        <v>29795</v>
      </c>
      <c r="I8970" s="271" t="s">
        <v>12490</v>
      </c>
      <c r="J8970" s="272" t="s">
        <v>29796</v>
      </c>
      <c r="K8970" s="272" t="s">
        <v>29796</v>
      </c>
    </row>
    <row r="8971" spans="1:11" ht="38.25" x14ac:dyDescent="0.2">
      <c r="A8971" s="269">
        <v>39492</v>
      </c>
      <c r="B8971" s="270" t="s">
        <v>29797</v>
      </c>
      <c r="C8971" s="271" t="s">
        <v>12490</v>
      </c>
      <c r="D8971" s="272" t="s">
        <v>20217</v>
      </c>
      <c r="F8971" s="266"/>
      <c r="G8971" s="273">
        <v>39492</v>
      </c>
      <c r="H8971" s="270" t="s">
        <v>29797</v>
      </c>
      <c r="I8971" s="271" t="s">
        <v>12490</v>
      </c>
      <c r="J8971" s="272" t="s">
        <v>20217</v>
      </c>
      <c r="K8971" s="272" t="s">
        <v>20217</v>
      </c>
    </row>
    <row r="8972" spans="1:11" ht="38.25" x14ac:dyDescent="0.2">
      <c r="A8972" s="269">
        <v>39497</v>
      </c>
      <c r="B8972" s="270" t="s">
        <v>29798</v>
      </c>
      <c r="C8972" s="271" t="s">
        <v>12490</v>
      </c>
      <c r="D8972" s="272" t="s">
        <v>29799</v>
      </c>
      <c r="F8972" s="266"/>
      <c r="G8972" s="273">
        <v>39497</v>
      </c>
      <c r="H8972" s="270" t="s">
        <v>29798</v>
      </c>
      <c r="I8972" s="271" t="s">
        <v>12490</v>
      </c>
      <c r="J8972" s="272" t="s">
        <v>29799</v>
      </c>
      <c r="K8972" s="272" t="s">
        <v>29799</v>
      </c>
    </row>
    <row r="8973" spans="1:11" ht="38.25" x14ac:dyDescent="0.2">
      <c r="A8973" s="269">
        <v>39493</v>
      </c>
      <c r="B8973" s="270" t="s">
        <v>29800</v>
      </c>
      <c r="C8973" s="271" t="s">
        <v>12490</v>
      </c>
      <c r="D8973" s="272" t="s">
        <v>29801</v>
      </c>
      <c r="F8973" s="266"/>
      <c r="G8973" s="273">
        <v>39493</v>
      </c>
      <c r="H8973" s="270" t="s">
        <v>29800</v>
      </c>
      <c r="I8973" s="271" t="s">
        <v>12490</v>
      </c>
      <c r="J8973" s="272" t="s">
        <v>29801</v>
      </c>
      <c r="K8973" s="272" t="s">
        <v>29801</v>
      </c>
    </row>
    <row r="8974" spans="1:11" ht="38.25" x14ac:dyDescent="0.2">
      <c r="A8974" s="269">
        <v>39500</v>
      </c>
      <c r="B8974" s="270" t="s">
        <v>29802</v>
      </c>
      <c r="C8974" s="271" t="s">
        <v>12490</v>
      </c>
      <c r="D8974" s="272" t="s">
        <v>29803</v>
      </c>
      <c r="F8974" s="266"/>
      <c r="G8974" s="273">
        <v>39500</v>
      </c>
      <c r="H8974" s="270" t="s">
        <v>29802</v>
      </c>
      <c r="I8974" s="271" t="s">
        <v>12490</v>
      </c>
      <c r="J8974" s="272" t="s">
        <v>29803</v>
      </c>
      <c r="K8974" s="272" t="s">
        <v>29803</v>
      </c>
    </row>
    <row r="8975" spans="1:11" ht="38.25" x14ac:dyDescent="0.2">
      <c r="A8975" s="269">
        <v>39498</v>
      </c>
      <c r="B8975" s="270" t="s">
        <v>29804</v>
      </c>
      <c r="C8975" s="271" t="s">
        <v>12490</v>
      </c>
      <c r="D8975" s="272" t="s">
        <v>29805</v>
      </c>
      <c r="F8975" s="266"/>
      <c r="G8975" s="273">
        <v>39498</v>
      </c>
      <c r="H8975" s="270" t="s">
        <v>29804</v>
      </c>
      <c r="I8975" s="271" t="s">
        <v>12490</v>
      </c>
      <c r="J8975" s="272" t="s">
        <v>29805</v>
      </c>
      <c r="K8975" s="272" t="s">
        <v>29805</v>
      </c>
    </row>
    <row r="8976" spans="1:11" ht="38.25" x14ac:dyDescent="0.2">
      <c r="A8976" s="269">
        <v>39501</v>
      </c>
      <c r="B8976" s="270" t="s">
        <v>29806</v>
      </c>
      <c r="C8976" s="271" t="s">
        <v>12490</v>
      </c>
      <c r="D8976" s="272" t="s">
        <v>29807</v>
      </c>
      <c r="F8976" s="266"/>
      <c r="G8976" s="273">
        <v>39501</v>
      </c>
      <c r="H8976" s="270" t="s">
        <v>29806</v>
      </c>
      <c r="I8976" s="271" t="s">
        <v>12490</v>
      </c>
      <c r="J8976" s="272" t="s">
        <v>29807</v>
      </c>
      <c r="K8976" s="272" t="s">
        <v>29807</v>
      </c>
    </row>
    <row r="8977" spans="1:11" ht="38.25" x14ac:dyDescent="0.2">
      <c r="A8977" s="269">
        <v>39499</v>
      </c>
      <c r="B8977" s="270" t="s">
        <v>29808</v>
      </c>
      <c r="C8977" s="271" t="s">
        <v>12490</v>
      </c>
      <c r="D8977" s="272" t="s">
        <v>29809</v>
      </c>
      <c r="F8977" s="266"/>
      <c r="G8977" s="273">
        <v>39499</v>
      </c>
      <c r="H8977" s="270" t="s">
        <v>29808</v>
      </c>
      <c r="I8977" s="271" t="s">
        <v>12490</v>
      </c>
      <c r="J8977" s="272" t="s">
        <v>29809</v>
      </c>
      <c r="K8977" s="272" t="s">
        <v>29809</v>
      </c>
    </row>
    <row r="8978" spans="1:11" ht="12.75" x14ac:dyDescent="0.2">
      <c r="A8978" s="269">
        <v>3733</v>
      </c>
      <c r="B8978" s="270" t="s">
        <v>29810</v>
      </c>
      <c r="C8978" s="271" t="s">
        <v>12492</v>
      </c>
      <c r="D8978" s="272" t="s">
        <v>13223</v>
      </c>
      <c r="F8978" s="266"/>
      <c r="G8978" s="273">
        <v>3733</v>
      </c>
      <c r="H8978" s="270" t="s">
        <v>29810</v>
      </c>
      <c r="I8978" s="271" t="s">
        <v>12492</v>
      </c>
      <c r="J8978" s="272" t="s">
        <v>13223</v>
      </c>
      <c r="K8978" s="272" t="s">
        <v>13223</v>
      </c>
    </row>
    <row r="8979" spans="1:11" ht="12.75" x14ac:dyDescent="0.2">
      <c r="A8979" s="269">
        <v>3731</v>
      </c>
      <c r="B8979" s="270" t="s">
        <v>29811</v>
      </c>
      <c r="C8979" s="271" t="s">
        <v>12492</v>
      </c>
      <c r="D8979" s="272" t="s">
        <v>9083</v>
      </c>
      <c r="F8979" s="266"/>
      <c r="G8979" s="273">
        <v>3731</v>
      </c>
      <c r="H8979" s="270" t="s">
        <v>29811</v>
      </c>
      <c r="I8979" s="271" t="s">
        <v>12492</v>
      </c>
      <c r="J8979" s="272" t="s">
        <v>9083</v>
      </c>
      <c r="K8979" s="272" t="s">
        <v>9083</v>
      </c>
    </row>
    <row r="8980" spans="1:11" ht="12.75" x14ac:dyDescent="0.2">
      <c r="A8980" s="269">
        <v>38137</v>
      </c>
      <c r="B8980" s="270" t="s">
        <v>29812</v>
      </c>
      <c r="C8980" s="271" t="s">
        <v>12492</v>
      </c>
      <c r="D8980" s="272" t="s">
        <v>13224</v>
      </c>
      <c r="F8980" s="266"/>
      <c r="G8980" s="273">
        <v>38137</v>
      </c>
      <c r="H8980" s="270" t="s">
        <v>29812</v>
      </c>
      <c r="I8980" s="271" t="s">
        <v>12492</v>
      </c>
      <c r="J8980" s="272" t="s">
        <v>13224</v>
      </c>
      <c r="K8980" s="272" t="s">
        <v>13224</v>
      </c>
    </row>
    <row r="8981" spans="1:11" ht="12.75" x14ac:dyDescent="0.2">
      <c r="A8981" s="269">
        <v>38135</v>
      </c>
      <c r="B8981" s="270" t="s">
        <v>29813</v>
      </c>
      <c r="C8981" s="271" t="s">
        <v>12492</v>
      </c>
      <c r="D8981" s="272" t="s">
        <v>13225</v>
      </c>
      <c r="F8981" s="266"/>
      <c r="G8981" s="273">
        <v>38135</v>
      </c>
      <c r="H8981" s="270" t="s">
        <v>29813</v>
      </c>
      <c r="I8981" s="271" t="s">
        <v>12492</v>
      </c>
      <c r="J8981" s="272" t="s">
        <v>13225</v>
      </c>
      <c r="K8981" s="272" t="s">
        <v>13225</v>
      </c>
    </row>
    <row r="8982" spans="1:11" ht="12.75" x14ac:dyDescent="0.2">
      <c r="A8982" s="269">
        <v>38138</v>
      </c>
      <c r="B8982" s="270" t="s">
        <v>29814</v>
      </c>
      <c r="C8982" s="271" t="s">
        <v>12492</v>
      </c>
      <c r="D8982" s="272" t="s">
        <v>13226</v>
      </c>
      <c r="F8982" s="266"/>
      <c r="G8982" s="273">
        <v>38138</v>
      </c>
      <c r="H8982" s="270" t="s">
        <v>29814</v>
      </c>
      <c r="I8982" s="271" t="s">
        <v>12492</v>
      </c>
      <c r="J8982" s="272" t="s">
        <v>13226</v>
      </c>
      <c r="K8982" s="272" t="s">
        <v>13226</v>
      </c>
    </row>
    <row r="8983" spans="1:11" ht="25.5" x14ac:dyDescent="0.2">
      <c r="A8983" s="269">
        <v>3736</v>
      </c>
      <c r="B8983" s="270" t="s">
        <v>29815</v>
      </c>
      <c r="C8983" s="271" t="s">
        <v>12492</v>
      </c>
      <c r="D8983" s="272" t="s">
        <v>5042</v>
      </c>
      <c r="F8983" s="266"/>
      <c r="G8983" s="273">
        <v>3736</v>
      </c>
      <c r="H8983" s="270" t="s">
        <v>29815</v>
      </c>
      <c r="I8983" s="271" t="s">
        <v>12492</v>
      </c>
      <c r="J8983" s="272" t="s">
        <v>5042</v>
      </c>
      <c r="K8983" s="272" t="s">
        <v>5042</v>
      </c>
    </row>
    <row r="8984" spans="1:11" ht="25.5" x14ac:dyDescent="0.2">
      <c r="A8984" s="269">
        <v>3741</v>
      </c>
      <c r="B8984" s="270" t="s">
        <v>29816</v>
      </c>
      <c r="C8984" s="271" t="s">
        <v>12492</v>
      </c>
      <c r="D8984" s="272" t="s">
        <v>22272</v>
      </c>
      <c r="F8984" s="266"/>
      <c r="G8984" s="273">
        <v>3741</v>
      </c>
      <c r="H8984" s="270" t="s">
        <v>29816</v>
      </c>
      <c r="I8984" s="271" t="s">
        <v>12492</v>
      </c>
      <c r="J8984" s="272" t="s">
        <v>22272</v>
      </c>
      <c r="K8984" s="272" t="s">
        <v>22272</v>
      </c>
    </row>
    <row r="8985" spans="1:11" ht="25.5" x14ac:dyDescent="0.2">
      <c r="A8985" s="269">
        <v>3745</v>
      </c>
      <c r="B8985" s="270" t="s">
        <v>29817</v>
      </c>
      <c r="C8985" s="271" t="s">
        <v>12492</v>
      </c>
      <c r="D8985" s="272" t="s">
        <v>13955</v>
      </c>
      <c r="F8985" s="266"/>
      <c r="G8985" s="273">
        <v>3745</v>
      </c>
      <c r="H8985" s="270" t="s">
        <v>29817</v>
      </c>
      <c r="I8985" s="271" t="s">
        <v>12492</v>
      </c>
      <c r="J8985" s="272" t="s">
        <v>13955</v>
      </c>
      <c r="K8985" s="272" t="s">
        <v>13955</v>
      </c>
    </row>
    <row r="8986" spans="1:11" ht="25.5" x14ac:dyDescent="0.2">
      <c r="A8986" s="269">
        <v>3743</v>
      </c>
      <c r="B8986" s="270" t="s">
        <v>29818</v>
      </c>
      <c r="C8986" s="271" t="s">
        <v>12492</v>
      </c>
      <c r="D8986" s="272" t="s">
        <v>12922</v>
      </c>
      <c r="F8986" s="266"/>
      <c r="G8986" s="273">
        <v>3743</v>
      </c>
      <c r="H8986" s="270" t="s">
        <v>29818</v>
      </c>
      <c r="I8986" s="271" t="s">
        <v>12492</v>
      </c>
      <c r="J8986" s="272" t="s">
        <v>12922</v>
      </c>
      <c r="K8986" s="272" t="s">
        <v>12922</v>
      </c>
    </row>
    <row r="8987" spans="1:11" ht="25.5" x14ac:dyDescent="0.2">
      <c r="A8987" s="269">
        <v>3744</v>
      </c>
      <c r="B8987" s="270" t="s">
        <v>29819</v>
      </c>
      <c r="C8987" s="271" t="s">
        <v>12492</v>
      </c>
      <c r="D8987" s="272" t="s">
        <v>9598</v>
      </c>
      <c r="F8987" s="266"/>
      <c r="G8987" s="273">
        <v>3744</v>
      </c>
      <c r="H8987" s="270" t="s">
        <v>29819</v>
      </c>
      <c r="I8987" s="271" t="s">
        <v>12492</v>
      </c>
      <c r="J8987" s="272" t="s">
        <v>9598</v>
      </c>
      <c r="K8987" s="272" t="s">
        <v>9598</v>
      </c>
    </row>
    <row r="8988" spans="1:11" ht="25.5" x14ac:dyDescent="0.2">
      <c r="A8988" s="269">
        <v>3739</v>
      </c>
      <c r="B8988" s="270" t="s">
        <v>29820</v>
      </c>
      <c r="C8988" s="271" t="s">
        <v>12492</v>
      </c>
      <c r="D8988" s="272" t="s">
        <v>13969</v>
      </c>
      <c r="F8988" s="266"/>
      <c r="G8988" s="273">
        <v>3739</v>
      </c>
      <c r="H8988" s="270" t="s">
        <v>29820</v>
      </c>
      <c r="I8988" s="271" t="s">
        <v>12492</v>
      </c>
      <c r="J8988" s="272" t="s">
        <v>13969</v>
      </c>
      <c r="K8988" s="272" t="s">
        <v>13969</v>
      </c>
    </row>
    <row r="8989" spans="1:11" ht="25.5" x14ac:dyDescent="0.2">
      <c r="A8989" s="269">
        <v>3737</v>
      </c>
      <c r="B8989" s="270" t="s">
        <v>29821</v>
      </c>
      <c r="C8989" s="271" t="s">
        <v>12492</v>
      </c>
      <c r="D8989" s="272" t="s">
        <v>21662</v>
      </c>
      <c r="F8989" s="266"/>
      <c r="G8989" s="273">
        <v>3737</v>
      </c>
      <c r="H8989" s="270" t="s">
        <v>29821</v>
      </c>
      <c r="I8989" s="271" t="s">
        <v>12492</v>
      </c>
      <c r="J8989" s="272" t="s">
        <v>21662</v>
      </c>
      <c r="K8989" s="272" t="s">
        <v>21662</v>
      </c>
    </row>
    <row r="8990" spans="1:11" ht="25.5" x14ac:dyDescent="0.2">
      <c r="A8990" s="269">
        <v>3738</v>
      </c>
      <c r="B8990" s="270" t="s">
        <v>29822</v>
      </c>
      <c r="C8990" s="271" t="s">
        <v>12492</v>
      </c>
      <c r="D8990" s="272" t="s">
        <v>14174</v>
      </c>
      <c r="F8990" s="266"/>
      <c r="G8990" s="273">
        <v>3738</v>
      </c>
      <c r="H8990" s="270" t="s">
        <v>29822</v>
      </c>
      <c r="I8990" s="271" t="s">
        <v>12492</v>
      </c>
      <c r="J8990" s="272" t="s">
        <v>14174</v>
      </c>
      <c r="K8990" s="272" t="s">
        <v>14174</v>
      </c>
    </row>
    <row r="8991" spans="1:11" ht="25.5" x14ac:dyDescent="0.2">
      <c r="A8991" s="269">
        <v>3747</v>
      </c>
      <c r="B8991" s="270" t="s">
        <v>29823</v>
      </c>
      <c r="C8991" s="271" t="s">
        <v>12492</v>
      </c>
      <c r="D8991" s="272" t="s">
        <v>9598</v>
      </c>
      <c r="F8991" s="266"/>
      <c r="G8991" s="273">
        <v>3747</v>
      </c>
      <c r="H8991" s="270" t="s">
        <v>29823</v>
      </c>
      <c r="I8991" s="271" t="s">
        <v>12492</v>
      </c>
      <c r="J8991" s="272" t="s">
        <v>9598</v>
      </c>
      <c r="K8991" s="272" t="s">
        <v>9598</v>
      </c>
    </row>
    <row r="8992" spans="1:11" ht="25.5" x14ac:dyDescent="0.2">
      <c r="A8992" s="269">
        <v>11649</v>
      </c>
      <c r="B8992" s="270" t="s">
        <v>29824</v>
      </c>
      <c r="C8992" s="271" t="s">
        <v>12490</v>
      </c>
      <c r="D8992" s="272" t="s">
        <v>29825</v>
      </c>
      <c r="F8992" s="266"/>
      <c r="G8992" s="273">
        <v>11649</v>
      </c>
      <c r="H8992" s="270" t="s">
        <v>29824</v>
      </c>
      <c r="I8992" s="271" t="s">
        <v>12490</v>
      </c>
      <c r="J8992" s="272" t="s">
        <v>29825</v>
      </c>
      <c r="K8992" s="272" t="s">
        <v>29825</v>
      </c>
    </row>
    <row r="8993" spans="1:11" ht="25.5" x14ac:dyDescent="0.2">
      <c r="A8993" s="269">
        <v>11650</v>
      </c>
      <c r="B8993" s="270" t="s">
        <v>29826</v>
      </c>
      <c r="C8993" s="271" t="s">
        <v>12490</v>
      </c>
      <c r="D8993" s="272" t="s">
        <v>29827</v>
      </c>
      <c r="F8993" s="266"/>
      <c r="G8993" s="273">
        <v>11650</v>
      </c>
      <c r="H8993" s="270" t="s">
        <v>29826</v>
      </c>
      <c r="I8993" s="271" t="s">
        <v>12490</v>
      </c>
      <c r="J8993" s="272" t="s">
        <v>29827</v>
      </c>
      <c r="K8993" s="272" t="s">
        <v>29827</v>
      </c>
    </row>
    <row r="8994" spans="1:11" ht="25.5" x14ac:dyDescent="0.2">
      <c r="A8994" s="269">
        <v>3742</v>
      </c>
      <c r="B8994" s="270" t="s">
        <v>29828</v>
      </c>
      <c r="C8994" s="271" t="s">
        <v>12492</v>
      </c>
      <c r="D8994" s="272" t="s">
        <v>22189</v>
      </c>
      <c r="F8994" s="266"/>
      <c r="G8994" s="273">
        <v>3742</v>
      </c>
      <c r="H8994" s="270" t="s">
        <v>29828</v>
      </c>
      <c r="I8994" s="271" t="s">
        <v>12492</v>
      </c>
      <c r="J8994" s="272" t="s">
        <v>22189</v>
      </c>
      <c r="K8994" s="272" t="s">
        <v>22189</v>
      </c>
    </row>
    <row r="8995" spans="1:11" ht="25.5" x14ac:dyDescent="0.2">
      <c r="A8995" s="269">
        <v>3746</v>
      </c>
      <c r="B8995" s="270" t="s">
        <v>29829</v>
      </c>
      <c r="C8995" s="271" t="s">
        <v>12492</v>
      </c>
      <c r="D8995" s="272" t="s">
        <v>29830</v>
      </c>
      <c r="F8995" s="266"/>
      <c r="G8995" s="273">
        <v>3746</v>
      </c>
      <c r="H8995" s="270" t="s">
        <v>29829</v>
      </c>
      <c r="I8995" s="271" t="s">
        <v>12492</v>
      </c>
      <c r="J8995" s="272" t="s">
        <v>29830</v>
      </c>
      <c r="K8995" s="272" t="s">
        <v>29830</v>
      </c>
    </row>
    <row r="8996" spans="1:11" ht="12.75" x14ac:dyDescent="0.2">
      <c r="A8996" s="269">
        <v>13250</v>
      </c>
      <c r="B8996" s="270" t="s">
        <v>29831</v>
      </c>
      <c r="C8996" s="271" t="s">
        <v>12490</v>
      </c>
      <c r="D8996" s="272" t="s">
        <v>5644</v>
      </c>
      <c r="F8996" s="266"/>
      <c r="G8996" s="273">
        <v>13250</v>
      </c>
      <c r="H8996" s="270" t="s">
        <v>29831</v>
      </c>
      <c r="I8996" s="271" t="s">
        <v>12490</v>
      </c>
      <c r="J8996" s="272" t="s">
        <v>5644</v>
      </c>
      <c r="K8996" s="272" t="s">
        <v>5644</v>
      </c>
    </row>
    <row r="8997" spans="1:11" ht="12.75" x14ac:dyDescent="0.2">
      <c r="A8997" s="269">
        <v>11641</v>
      </c>
      <c r="B8997" s="270" t="s">
        <v>29832</v>
      </c>
      <c r="C8997" s="271" t="s">
        <v>12492</v>
      </c>
      <c r="D8997" s="272" t="s">
        <v>11320</v>
      </c>
      <c r="F8997" s="266"/>
      <c r="G8997" s="273">
        <v>11641</v>
      </c>
      <c r="H8997" s="270" t="s">
        <v>29832</v>
      </c>
      <c r="I8997" s="271" t="s">
        <v>12492</v>
      </c>
      <c r="J8997" s="272" t="s">
        <v>11320</v>
      </c>
      <c r="K8997" s="272" t="s">
        <v>11320</v>
      </c>
    </row>
    <row r="8998" spans="1:11" ht="12.75" x14ac:dyDescent="0.2">
      <c r="A8998" s="269">
        <v>21106</v>
      </c>
      <c r="B8998" s="270" t="s">
        <v>29833</v>
      </c>
      <c r="C8998" s="271" t="s">
        <v>12505</v>
      </c>
      <c r="D8998" s="272" t="s">
        <v>13152</v>
      </c>
      <c r="F8998" s="266"/>
      <c r="G8998" s="273">
        <v>21106</v>
      </c>
      <c r="H8998" s="270" t="s">
        <v>29833</v>
      </c>
      <c r="I8998" s="271" t="s">
        <v>12505</v>
      </c>
      <c r="J8998" s="272" t="s">
        <v>13152</v>
      </c>
      <c r="K8998" s="272" t="s">
        <v>13152</v>
      </c>
    </row>
    <row r="8999" spans="1:11" ht="12.75" x14ac:dyDescent="0.2">
      <c r="A8999" s="269">
        <v>3755</v>
      </c>
      <c r="B8999" s="270" t="s">
        <v>29834</v>
      </c>
      <c r="C8999" s="271" t="s">
        <v>12490</v>
      </c>
      <c r="D8999" s="272" t="s">
        <v>12324</v>
      </c>
      <c r="F8999" s="266"/>
      <c r="G8999" s="273">
        <v>3755</v>
      </c>
      <c r="H8999" s="270" t="s">
        <v>29834</v>
      </c>
      <c r="I8999" s="271" t="s">
        <v>12490</v>
      </c>
      <c r="J8999" s="272" t="s">
        <v>12324</v>
      </c>
      <c r="K8999" s="272" t="s">
        <v>12324</v>
      </c>
    </row>
    <row r="9000" spans="1:11" ht="12.75" x14ac:dyDescent="0.2">
      <c r="A9000" s="269">
        <v>3750</v>
      </c>
      <c r="B9000" s="270" t="s">
        <v>29835</v>
      </c>
      <c r="C9000" s="271" t="s">
        <v>12490</v>
      </c>
      <c r="D9000" s="272" t="s">
        <v>13229</v>
      </c>
      <c r="F9000" s="266"/>
      <c r="G9000" s="273">
        <v>3750</v>
      </c>
      <c r="H9000" s="270" t="s">
        <v>29835</v>
      </c>
      <c r="I9000" s="271" t="s">
        <v>12490</v>
      </c>
      <c r="J9000" s="272" t="s">
        <v>13229</v>
      </c>
      <c r="K9000" s="272" t="s">
        <v>13229</v>
      </c>
    </row>
    <row r="9001" spans="1:11" ht="12.75" x14ac:dyDescent="0.2">
      <c r="A9001" s="269">
        <v>3756</v>
      </c>
      <c r="B9001" s="270" t="s">
        <v>29836</v>
      </c>
      <c r="C9001" s="271" t="s">
        <v>12490</v>
      </c>
      <c r="D9001" s="272" t="s">
        <v>13230</v>
      </c>
      <c r="F9001" s="266"/>
      <c r="G9001" s="273">
        <v>3756</v>
      </c>
      <c r="H9001" s="270" t="s">
        <v>29836</v>
      </c>
      <c r="I9001" s="271" t="s">
        <v>12490</v>
      </c>
      <c r="J9001" s="272" t="s">
        <v>13230</v>
      </c>
      <c r="K9001" s="272" t="s">
        <v>13230</v>
      </c>
    </row>
    <row r="9002" spans="1:11" ht="12.75" x14ac:dyDescent="0.2">
      <c r="A9002" s="269">
        <v>39377</v>
      </c>
      <c r="B9002" s="270" t="s">
        <v>29837</v>
      </c>
      <c r="C9002" s="271" t="s">
        <v>12490</v>
      </c>
      <c r="D9002" s="272" t="s">
        <v>13231</v>
      </c>
      <c r="F9002" s="266"/>
      <c r="G9002" s="273">
        <v>39377</v>
      </c>
      <c r="H9002" s="270" t="s">
        <v>29837</v>
      </c>
      <c r="I9002" s="271" t="s">
        <v>12490</v>
      </c>
      <c r="J9002" s="272" t="s">
        <v>13231</v>
      </c>
      <c r="K9002" s="272" t="s">
        <v>13231</v>
      </c>
    </row>
    <row r="9003" spans="1:11" ht="12.75" x14ac:dyDescent="0.2">
      <c r="A9003" s="269">
        <v>38191</v>
      </c>
      <c r="B9003" s="270" t="s">
        <v>29838</v>
      </c>
      <c r="C9003" s="271" t="s">
        <v>12490</v>
      </c>
      <c r="D9003" s="272" t="s">
        <v>7559</v>
      </c>
      <c r="F9003" s="266"/>
      <c r="G9003" s="273">
        <v>38191</v>
      </c>
      <c r="H9003" s="270" t="s">
        <v>29838</v>
      </c>
      <c r="I9003" s="271" t="s">
        <v>12490</v>
      </c>
      <c r="J9003" s="272" t="s">
        <v>7559</v>
      </c>
      <c r="K9003" s="272" t="s">
        <v>7559</v>
      </c>
    </row>
    <row r="9004" spans="1:11" ht="12.75" x14ac:dyDescent="0.2">
      <c r="A9004" s="269">
        <v>39381</v>
      </c>
      <c r="B9004" s="270" t="s">
        <v>29839</v>
      </c>
      <c r="C9004" s="271" t="s">
        <v>12490</v>
      </c>
      <c r="D9004" s="272" t="s">
        <v>6823</v>
      </c>
      <c r="F9004" s="266"/>
      <c r="G9004" s="273">
        <v>39381</v>
      </c>
      <c r="H9004" s="270" t="s">
        <v>29839</v>
      </c>
      <c r="I9004" s="271" t="s">
        <v>12490</v>
      </c>
      <c r="J9004" s="272" t="s">
        <v>6823</v>
      </c>
      <c r="K9004" s="272" t="s">
        <v>6823</v>
      </c>
    </row>
    <row r="9005" spans="1:11" ht="12.75" x14ac:dyDescent="0.2">
      <c r="A9005" s="269">
        <v>38780</v>
      </c>
      <c r="B9005" s="270" t="s">
        <v>29840</v>
      </c>
      <c r="C9005" s="271" t="s">
        <v>12490</v>
      </c>
      <c r="D9005" s="272" t="s">
        <v>13232</v>
      </c>
      <c r="F9005" s="266"/>
      <c r="G9005" s="273">
        <v>38780</v>
      </c>
      <c r="H9005" s="270" t="s">
        <v>29840</v>
      </c>
      <c r="I9005" s="271" t="s">
        <v>12490</v>
      </c>
      <c r="J9005" s="272" t="s">
        <v>13232</v>
      </c>
      <c r="K9005" s="272" t="s">
        <v>13232</v>
      </c>
    </row>
    <row r="9006" spans="1:11" ht="12.75" x14ac:dyDescent="0.2">
      <c r="A9006" s="269">
        <v>38781</v>
      </c>
      <c r="B9006" s="270" t="s">
        <v>29841</v>
      </c>
      <c r="C9006" s="271" t="s">
        <v>12490</v>
      </c>
      <c r="D9006" s="272" t="s">
        <v>4291</v>
      </c>
      <c r="F9006" s="266"/>
      <c r="G9006" s="273">
        <v>38781</v>
      </c>
      <c r="H9006" s="270" t="s">
        <v>29841</v>
      </c>
      <c r="I9006" s="271" t="s">
        <v>12490</v>
      </c>
      <c r="J9006" s="272" t="s">
        <v>4291</v>
      </c>
      <c r="K9006" s="272" t="s">
        <v>4291</v>
      </c>
    </row>
    <row r="9007" spans="1:11" ht="12.75" x14ac:dyDescent="0.2">
      <c r="A9007" s="269">
        <v>38192</v>
      </c>
      <c r="B9007" s="270" t="s">
        <v>29842</v>
      </c>
      <c r="C9007" s="271" t="s">
        <v>12490</v>
      </c>
      <c r="D9007" s="272" t="s">
        <v>13233</v>
      </c>
      <c r="F9007" s="266"/>
      <c r="G9007" s="273">
        <v>38192</v>
      </c>
      <c r="H9007" s="270" t="s">
        <v>29842</v>
      </c>
      <c r="I9007" s="271" t="s">
        <v>12490</v>
      </c>
      <c r="J9007" s="272" t="s">
        <v>13233</v>
      </c>
      <c r="K9007" s="272" t="s">
        <v>13233</v>
      </c>
    </row>
    <row r="9008" spans="1:11" ht="12.75" x14ac:dyDescent="0.2">
      <c r="A9008" s="269">
        <v>3753</v>
      </c>
      <c r="B9008" s="270" t="s">
        <v>29843</v>
      </c>
      <c r="C9008" s="271" t="s">
        <v>12490</v>
      </c>
      <c r="D9008" s="272" t="s">
        <v>4702</v>
      </c>
      <c r="F9008" s="266"/>
      <c r="G9008" s="273">
        <v>3753</v>
      </c>
      <c r="H9008" s="270" t="s">
        <v>29843</v>
      </c>
      <c r="I9008" s="271" t="s">
        <v>12490</v>
      </c>
      <c r="J9008" s="272" t="s">
        <v>4702</v>
      </c>
      <c r="K9008" s="272" t="s">
        <v>4702</v>
      </c>
    </row>
    <row r="9009" spans="1:11" ht="12.75" x14ac:dyDescent="0.2">
      <c r="A9009" s="269">
        <v>38782</v>
      </c>
      <c r="B9009" s="270" t="s">
        <v>29844</v>
      </c>
      <c r="C9009" s="271" t="s">
        <v>12490</v>
      </c>
      <c r="D9009" s="272" t="s">
        <v>7449</v>
      </c>
      <c r="F9009" s="266"/>
      <c r="G9009" s="273">
        <v>38782</v>
      </c>
      <c r="H9009" s="270" t="s">
        <v>29844</v>
      </c>
      <c r="I9009" s="271" t="s">
        <v>12490</v>
      </c>
      <c r="J9009" s="272" t="s">
        <v>7449</v>
      </c>
      <c r="K9009" s="272" t="s">
        <v>7449</v>
      </c>
    </row>
    <row r="9010" spans="1:11" ht="12.75" x14ac:dyDescent="0.2">
      <c r="A9010" s="269">
        <v>38778</v>
      </c>
      <c r="B9010" s="270" t="s">
        <v>29845</v>
      </c>
      <c r="C9010" s="271" t="s">
        <v>12490</v>
      </c>
      <c r="D9010" s="272" t="s">
        <v>11292</v>
      </c>
      <c r="F9010" s="266"/>
      <c r="G9010" s="273">
        <v>38778</v>
      </c>
      <c r="H9010" s="270" t="s">
        <v>29845</v>
      </c>
      <c r="I9010" s="271" t="s">
        <v>12490</v>
      </c>
      <c r="J9010" s="272" t="s">
        <v>11292</v>
      </c>
      <c r="K9010" s="272" t="s">
        <v>11292</v>
      </c>
    </row>
    <row r="9011" spans="1:11" ht="12.75" x14ac:dyDescent="0.2">
      <c r="A9011" s="269">
        <v>38779</v>
      </c>
      <c r="B9011" s="270" t="s">
        <v>29846</v>
      </c>
      <c r="C9011" s="271" t="s">
        <v>12490</v>
      </c>
      <c r="D9011" s="272" t="s">
        <v>8552</v>
      </c>
      <c r="F9011" s="266"/>
      <c r="G9011" s="273">
        <v>38779</v>
      </c>
      <c r="H9011" s="270" t="s">
        <v>29846</v>
      </c>
      <c r="I9011" s="271" t="s">
        <v>12490</v>
      </c>
      <c r="J9011" s="272" t="s">
        <v>8552</v>
      </c>
      <c r="K9011" s="272" t="s">
        <v>8552</v>
      </c>
    </row>
    <row r="9012" spans="1:11" ht="12.75" x14ac:dyDescent="0.2">
      <c r="A9012" s="269">
        <v>39388</v>
      </c>
      <c r="B9012" s="270" t="s">
        <v>29847</v>
      </c>
      <c r="C9012" s="271" t="s">
        <v>12490</v>
      </c>
      <c r="D9012" s="272" t="s">
        <v>13234</v>
      </c>
      <c r="F9012" s="266"/>
      <c r="G9012" s="273">
        <v>39388</v>
      </c>
      <c r="H9012" s="270" t="s">
        <v>29847</v>
      </c>
      <c r="I9012" s="271" t="s">
        <v>12490</v>
      </c>
      <c r="J9012" s="272" t="s">
        <v>13234</v>
      </c>
      <c r="K9012" s="272" t="s">
        <v>13234</v>
      </c>
    </row>
    <row r="9013" spans="1:11" ht="12.75" x14ac:dyDescent="0.2">
      <c r="A9013" s="269">
        <v>39387</v>
      </c>
      <c r="B9013" s="270" t="s">
        <v>29848</v>
      </c>
      <c r="C9013" s="271" t="s">
        <v>12490</v>
      </c>
      <c r="D9013" s="272" t="s">
        <v>9217</v>
      </c>
      <c r="F9013" s="266"/>
      <c r="G9013" s="273">
        <v>39387</v>
      </c>
      <c r="H9013" s="270" t="s">
        <v>29848</v>
      </c>
      <c r="I9013" s="271" t="s">
        <v>12490</v>
      </c>
      <c r="J9013" s="272" t="s">
        <v>9217</v>
      </c>
      <c r="K9013" s="272" t="s">
        <v>9217</v>
      </c>
    </row>
    <row r="9014" spans="1:11" ht="12.75" x14ac:dyDescent="0.2">
      <c r="A9014" s="269">
        <v>39386</v>
      </c>
      <c r="B9014" s="270" t="s">
        <v>29849</v>
      </c>
      <c r="C9014" s="271" t="s">
        <v>12490</v>
      </c>
      <c r="D9014" s="272" t="s">
        <v>13235</v>
      </c>
      <c r="F9014" s="266"/>
      <c r="G9014" s="273">
        <v>39386</v>
      </c>
      <c r="H9014" s="270" t="s">
        <v>29849</v>
      </c>
      <c r="I9014" s="271" t="s">
        <v>12490</v>
      </c>
      <c r="J9014" s="272" t="s">
        <v>13235</v>
      </c>
      <c r="K9014" s="272" t="s">
        <v>13235</v>
      </c>
    </row>
    <row r="9015" spans="1:11" ht="12.75" x14ac:dyDescent="0.2">
      <c r="A9015" s="269">
        <v>38194</v>
      </c>
      <c r="B9015" s="270" t="s">
        <v>29850</v>
      </c>
      <c r="C9015" s="271" t="s">
        <v>12490</v>
      </c>
      <c r="D9015" s="272" t="s">
        <v>13236</v>
      </c>
      <c r="F9015" s="266"/>
      <c r="G9015" s="273">
        <v>38194</v>
      </c>
      <c r="H9015" s="270" t="s">
        <v>29850</v>
      </c>
      <c r="I9015" s="271" t="s">
        <v>12490</v>
      </c>
      <c r="J9015" s="272" t="s">
        <v>13236</v>
      </c>
      <c r="K9015" s="272" t="s">
        <v>13236</v>
      </c>
    </row>
    <row r="9016" spans="1:11" ht="12.75" x14ac:dyDescent="0.2">
      <c r="A9016" s="269">
        <v>38193</v>
      </c>
      <c r="B9016" s="270" t="s">
        <v>29851</v>
      </c>
      <c r="C9016" s="271" t="s">
        <v>12490</v>
      </c>
      <c r="D9016" s="272" t="s">
        <v>13237</v>
      </c>
      <c r="F9016" s="266"/>
      <c r="G9016" s="273">
        <v>38193</v>
      </c>
      <c r="H9016" s="270" t="s">
        <v>29851</v>
      </c>
      <c r="I9016" s="271" t="s">
        <v>12490</v>
      </c>
      <c r="J9016" s="272" t="s">
        <v>13237</v>
      </c>
      <c r="K9016" s="272" t="s">
        <v>13237</v>
      </c>
    </row>
    <row r="9017" spans="1:11" ht="12.75" x14ac:dyDescent="0.2">
      <c r="A9017" s="269">
        <v>12216</v>
      </c>
      <c r="B9017" s="270" t="s">
        <v>29852</v>
      </c>
      <c r="C9017" s="271" t="s">
        <v>12490</v>
      </c>
      <c r="D9017" s="272" t="s">
        <v>10154</v>
      </c>
      <c r="F9017" s="266"/>
      <c r="G9017" s="273">
        <v>12216</v>
      </c>
      <c r="H9017" s="270" t="s">
        <v>29852</v>
      </c>
      <c r="I9017" s="271" t="s">
        <v>12490</v>
      </c>
      <c r="J9017" s="272" t="s">
        <v>10154</v>
      </c>
      <c r="K9017" s="272" t="s">
        <v>10154</v>
      </c>
    </row>
    <row r="9018" spans="1:11" ht="12.75" x14ac:dyDescent="0.2">
      <c r="A9018" s="269">
        <v>3757</v>
      </c>
      <c r="B9018" s="270" t="s">
        <v>29853</v>
      </c>
      <c r="C9018" s="271" t="s">
        <v>12490</v>
      </c>
      <c r="D9018" s="272" t="s">
        <v>13238</v>
      </c>
      <c r="F9018" s="266"/>
      <c r="G9018" s="273">
        <v>3757</v>
      </c>
      <c r="H9018" s="270" t="s">
        <v>29853</v>
      </c>
      <c r="I9018" s="271" t="s">
        <v>12490</v>
      </c>
      <c r="J9018" s="272" t="s">
        <v>13238</v>
      </c>
      <c r="K9018" s="272" t="s">
        <v>13238</v>
      </c>
    </row>
    <row r="9019" spans="1:11" ht="12.75" x14ac:dyDescent="0.2">
      <c r="A9019" s="269">
        <v>3758</v>
      </c>
      <c r="B9019" s="270" t="s">
        <v>29854</v>
      </c>
      <c r="C9019" s="271" t="s">
        <v>12490</v>
      </c>
      <c r="D9019" s="272" t="s">
        <v>13239</v>
      </c>
      <c r="F9019" s="266"/>
      <c r="G9019" s="273">
        <v>3758</v>
      </c>
      <c r="H9019" s="270" t="s">
        <v>29854</v>
      </c>
      <c r="I9019" s="271" t="s">
        <v>12490</v>
      </c>
      <c r="J9019" s="272" t="s">
        <v>13239</v>
      </c>
      <c r="K9019" s="272" t="s">
        <v>13239</v>
      </c>
    </row>
    <row r="9020" spans="1:11" ht="12.75" x14ac:dyDescent="0.2">
      <c r="A9020" s="269">
        <v>12214</v>
      </c>
      <c r="B9020" s="270" t="s">
        <v>29855</v>
      </c>
      <c r="C9020" s="271" t="s">
        <v>12490</v>
      </c>
      <c r="D9020" s="272" t="s">
        <v>13240</v>
      </c>
      <c r="F9020" s="266"/>
      <c r="G9020" s="273">
        <v>12214</v>
      </c>
      <c r="H9020" s="270" t="s">
        <v>29855</v>
      </c>
      <c r="I9020" s="271" t="s">
        <v>12490</v>
      </c>
      <c r="J9020" s="272" t="s">
        <v>13240</v>
      </c>
      <c r="K9020" s="272" t="s">
        <v>13240</v>
      </c>
    </row>
    <row r="9021" spans="1:11" ht="12.75" x14ac:dyDescent="0.2">
      <c r="A9021" s="269">
        <v>3749</v>
      </c>
      <c r="B9021" s="270" t="s">
        <v>29856</v>
      </c>
      <c r="C9021" s="271" t="s">
        <v>12490</v>
      </c>
      <c r="D9021" s="272" t="s">
        <v>13241</v>
      </c>
      <c r="F9021" s="266"/>
      <c r="G9021" s="273">
        <v>3749</v>
      </c>
      <c r="H9021" s="270" t="s">
        <v>29856</v>
      </c>
      <c r="I9021" s="271" t="s">
        <v>12490</v>
      </c>
      <c r="J9021" s="272" t="s">
        <v>13241</v>
      </c>
      <c r="K9021" s="272" t="s">
        <v>13241</v>
      </c>
    </row>
    <row r="9022" spans="1:11" ht="12.75" x14ac:dyDescent="0.2">
      <c r="A9022" s="269">
        <v>3751</v>
      </c>
      <c r="B9022" s="270" t="s">
        <v>29857</v>
      </c>
      <c r="C9022" s="271" t="s">
        <v>12490</v>
      </c>
      <c r="D9022" s="272" t="s">
        <v>13242</v>
      </c>
      <c r="F9022" s="266"/>
      <c r="G9022" s="273">
        <v>3751</v>
      </c>
      <c r="H9022" s="270" t="s">
        <v>29857</v>
      </c>
      <c r="I9022" s="271" t="s">
        <v>12490</v>
      </c>
      <c r="J9022" s="272" t="s">
        <v>13242</v>
      </c>
      <c r="K9022" s="272" t="s">
        <v>13242</v>
      </c>
    </row>
    <row r="9023" spans="1:11" ht="12.75" x14ac:dyDescent="0.2">
      <c r="A9023" s="269">
        <v>39376</v>
      </c>
      <c r="B9023" s="270" t="s">
        <v>29858</v>
      </c>
      <c r="C9023" s="271" t="s">
        <v>12490</v>
      </c>
      <c r="D9023" s="272" t="s">
        <v>9792</v>
      </c>
      <c r="F9023" s="266"/>
      <c r="G9023" s="273">
        <v>39376</v>
      </c>
      <c r="H9023" s="270" t="s">
        <v>29858</v>
      </c>
      <c r="I9023" s="271" t="s">
        <v>12490</v>
      </c>
      <c r="J9023" s="272" t="s">
        <v>9792</v>
      </c>
      <c r="K9023" s="272" t="s">
        <v>9792</v>
      </c>
    </row>
    <row r="9024" spans="1:11" ht="12.75" x14ac:dyDescent="0.2">
      <c r="A9024" s="269">
        <v>3752</v>
      </c>
      <c r="B9024" s="270" t="s">
        <v>29859</v>
      </c>
      <c r="C9024" s="271" t="s">
        <v>12490</v>
      </c>
      <c r="D9024" s="272" t="s">
        <v>13243</v>
      </c>
      <c r="F9024" s="266"/>
      <c r="G9024" s="273">
        <v>3752</v>
      </c>
      <c r="H9024" s="270" t="s">
        <v>29859</v>
      </c>
      <c r="I9024" s="271" t="s">
        <v>12490</v>
      </c>
      <c r="J9024" s="272" t="s">
        <v>13243</v>
      </c>
      <c r="K9024" s="272" t="s">
        <v>13243</v>
      </c>
    </row>
    <row r="9025" spans="1:11" ht="25.5" x14ac:dyDescent="0.2">
      <c r="A9025" s="269">
        <v>746</v>
      </c>
      <c r="B9025" s="270" t="s">
        <v>29860</v>
      </c>
      <c r="C9025" s="271" t="s">
        <v>12490</v>
      </c>
      <c r="D9025" s="272" t="s">
        <v>29861</v>
      </c>
      <c r="F9025" s="266"/>
      <c r="G9025" s="273">
        <v>746</v>
      </c>
      <c r="H9025" s="270" t="s">
        <v>29860</v>
      </c>
      <c r="I9025" s="271" t="s">
        <v>12490</v>
      </c>
      <c r="J9025" s="272" t="s">
        <v>29861</v>
      </c>
      <c r="K9025" s="272" t="s">
        <v>29861</v>
      </c>
    </row>
    <row r="9026" spans="1:11" ht="12.75" x14ac:dyDescent="0.2">
      <c r="A9026" s="269">
        <v>36521</v>
      </c>
      <c r="B9026" s="270" t="s">
        <v>29862</v>
      </c>
      <c r="C9026" s="271" t="s">
        <v>12490</v>
      </c>
      <c r="D9026" s="272" t="s">
        <v>15015</v>
      </c>
      <c r="F9026" s="266"/>
      <c r="G9026" s="273">
        <v>36521</v>
      </c>
      <c r="H9026" s="270" t="s">
        <v>29862</v>
      </c>
      <c r="I9026" s="271" t="s">
        <v>12490</v>
      </c>
      <c r="J9026" s="272" t="s">
        <v>15015</v>
      </c>
      <c r="K9026" s="272" t="s">
        <v>15015</v>
      </c>
    </row>
    <row r="9027" spans="1:11" ht="12.75" x14ac:dyDescent="0.2">
      <c r="A9027" s="269">
        <v>36794</v>
      </c>
      <c r="B9027" s="270" t="s">
        <v>29863</v>
      </c>
      <c r="C9027" s="271" t="s">
        <v>12490</v>
      </c>
      <c r="D9027" s="272" t="s">
        <v>15016</v>
      </c>
      <c r="F9027" s="266"/>
      <c r="G9027" s="273">
        <v>36794</v>
      </c>
      <c r="H9027" s="270" t="s">
        <v>29863</v>
      </c>
      <c r="I9027" s="271" t="s">
        <v>12490</v>
      </c>
      <c r="J9027" s="272" t="s">
        <v>15016</v>
      </c>
      <c r="K9027" s="272" t="s">
        <v>15016</v>
      </c>
    </row>
    <row r="9028" spans="1:11" ht="12.75" x14ac:dyDescent="0.2">
      <c r="A9028" s="269">
        <v>10426</v>
      </c>
      <c r="B9028" s="270" t="s">
        <v>29864</v>
      </c>
      <c r="C9028" s="271" t="s">
        <v>12490</v>
      </c>
      <c r="D9028" s="272" t="s">
        <v>13016</v>
      </c>
      <c r="F9028" s="266"/>
      <c r="G9028" s="273">
        <v>10426</v>
      </c>
      <c r="H9028" s="270" t="s">
        <v>29864</v>
      </c>
      <c r="I9028" s="271" t="s">
        <v>12490</v>
      </c>
      <c r="J9028" s="272" t="s">
        <v>13016</v>
      </c>
      <c r="K9028" s="272" t="s">
        <v>13016</v>
      </c>
    </row>
    <row r="9029" spans="1:11" ht="12.75" x14ac:dyDescent="0.2">
      <c r="A9029" s="269">
        <v>10425</v>
      </c>
      <c r="B9029" s="270" t="s">
        <v>29865</v>
      </c>
      <c r="C9029" s="271" t="s">
        <v>12490</v>
      </c>
      <c r="D9029" s="272" t="s">
        <v>14460</v>
      </c>
      <c r="F9029" s="266"/>
      <c r="G9029" s="273">
        <v>10425</v>
      </c>
      <c r="H9029" s="270" t="s">
        <v>29865</v>
      </c>
      <c r="I9029" s="271" t="s">
        <v>12490</v>
      </c>
      <c r="J9029" s="272" t="s">
        <v>14460</v>
      </c>
      <c r="K9029" s="272" t="s">
        <v>14460</v>
      </c>
    </row>
    <row r="9030" spans="1:11" ht="12.75" x14ac:dyDescent="0.2">
      <c r="A9030" s="269">
        <v>10431</v>
      </c>
      <c r="B9030" s="270" t="s">
        <v>29866</v>
      </c>
      <c r="C9030" s="271" t="s">
        <v>12490</v>
      </c>
      <c r="D9030" s="272" t="s">
        <v>15017</v>
      </c>
      <c r="F9030" s="266"/>
      <c r="G9030" s="273">
        <v>10431</v>
      </c>
      <c r="H9030" s="270" t="s">
        <v>29866</v>
      </c>
      <c r="I9030" s="271" t="s">
        <v>12490</v>
      </c>
      <c r="J9030" s="272" t="s">
        <v>15017</v>
      </c>
      <c r="K9030" s="272" t="s">
        <v>15017</v>
      </c>
    </row>
    <row r="9031" spans="1:11" ht="12.75" x14ac:dyDescent="0.2">
      <c r="A9031" s="269">
        <v>10429</v>
      </c>
      <c r="B9031" s="270" t="s">
        <v>29867</v>
      </c>
      <c r="C9031" s="271" t="s">
        <v>12490</v>
      </c>
      <c r="D9031" s="272" t="s">
        <v>15018</v>
      </c>
      <c r="F9031" s="266"/>
      <c r="G9031" s="273">
        <v>10429</v>
      </c>
      <c r="H9031" s="270" t="s">
        <v>29867</v>
      </c>
      <c r="I9031" s="271" t="s">
        <v>12490</v>
      </c>
      <c r="J9031" s="272" t="s">
        <v>15018</v>
      </c>
      <c r="K9031" s="272" t="s">
        <v>15018</v>
      </c>
    </row>
    <row r="9032" spans="1:11" ht="12.75" x14ac:dyDescent="0.2">
      <c r="A9032" s="269">
        <v>20269</v>
      </c>
      <c r="B9032" s="270" t="s">
        <v>29868</v>
      </c>
      <c r="C9032" s="271" t="s">
        <v>12490</v>
      </c>
      <c r="D9032" s="272" t="s">
        <v>15019</v>
      </c>
      <c r="F9032" s="266"/>
      <c r="G9032" s="273">
        <v>20269</v>
      </c>
      <c r="H9032" s="270" t="s">
        <v>29868</v>
      </c>
      <c r="I9032" s="271" t="s">
        <v>12490</v>
      </c>
      <c r="J9032" s="272" t="s">
        <v>15019</v>
      </c>
      <c r="K9032" s="272" t="s">
        <v>15019</v>
      </c>
    </row>
    <row r="9033" spans="1:11" ht="12.75" x14ac:dyDescent="0.2">
      <c r="A9033" s="269">
        <v>20270</v>
      </c>
      <c r="B9033" s="270" t="s">
        <v>29869</v>
      </c>
      <c r="C9033" s="271" t="s">
        <v>12490</v>
      </c>
      <c r="D9033" s="272" t="s">
        <v>15020</v>
      </c>
      <c r="F9033" s="266"/>
      <c r="G9033" s="273">
        <v>20270</v>
      </c>
      <c r="H9033" s="270" t="s">
        <v>29869</v>
      </c>
      <c r="I9033" s="271" t="s">
        <v>12490</v>
      </c>
      <c r="J9033" s="272" t="s">
        <v>15020</v>
      </c>
      <c r="K9033" s="272" t="s">
        <v>15020</v>
      </c>
    </row>
    <row r="9034" spans="1:11" ht="12.75" x14ac:dyDescent="0.2">
      <c r="A9034" s="269">
        <v>11696</v>
      </c>
      <c r="B9034" s="270" t="s">
        <v>29870</v>
      </c>
      <c r="C9034" s="271" t="s">
        <v>12490</v>
      </c>
      <c r="D9034" s="272" t="s">
        <v>15021</v>
      </c>
      <c r="F9034" s="266"/>
      <c r="G9034" s="273">
        <v>11696</v>
      </c>
      <c r="H9034" s="270" t="s">
        <v>29870</v>
      </c>
      <c r="I9034" s="271" t="s">
        <v>12490</v>
      </c>
      <c r="J9034" s="272" t="s">
        <v>15021</v>
      </c>
      <c r="K9034" s="272" t="s">
        <v>15021</v>
      </c>
    </row>
    <row r="9035" spans="1:11" ht="12.75" x14ac:dyDescent="0.2">
      <c r="A9035" s="269">
        <v>10427</v>
      </c>
      <c r="B9035" s="270" t="s">
        <v>29871</v>
      </c>
      <c r="C9035" s="271" t="s">
        <v>12490</v>
      </c>
      <c r="D9035" s="272" t="s">
        <v>14723</v>
      </c>
      <c r="F9035" s="266"/>
      <c r="G9035" s="273">
        <v>10427</v>
      </c>
      <c r="H9035" s="270" t="s">
        <v>29871</v>
      </c>
      <c r="I9035" s="271" t="s">
        <v>12490</v>
      </c>
      <c r="J9035" s="272" t="s">
        <v>14723</v>
      </c>
      <c r="K9035" s="272" t="s">
        <v>14723</v>
      </c>
    </row>
    <row r="9036" spans="1:11" ht="12.75" x14ac:dyDescent="0.2">
      <c r="A9036" s="269">
        <v>10428</v>
      </c>
      <c r="B9036" s="270" t="s">
        <v>29872</v>
      </c>
      <c r="C9036" s="271" t="s">
        <v>12490</v>
      </c>
      <c r="D9036" s="272" t="s">
        <v>15022</v>
      </c>
      <c r="F9036" s="266"/>
      <c r="G9036" s="273">
        <v>10428</v>
      </c>
      <c r="H9036" s="270" t="s">
        <v>29872</v>
      </c>
      <c r="I9036" s="271" t="s">
        <v>12490</v>
      </c>
      <c r="J9036" s="272" t="s">
        <v>15022</v>
      </c>
      <c r="K9036" s="272" t="s">
        <v>15022</v>
      </c>
    </row>
    <row r="9037" spans="1:11" ht="12.75" x14ac:dyDescent="0.2">
      <c r="A9037" s="269">
        <v>40932</v>
      </c>
      <c r="B9037" s="270" t="s">
        <v>29873</v>
      </c>
      <c r="C9037" s="271" t="s">
        <v>12529</v>
      </c>
      <c r="D9037" s="272" t="s">
        <v>29874</v>
      </c>
      <c r="F9037" s="266"/>
      <c r="G9037" s="273">
        <v>40932</v>
      </c>
      <c r="H9037" s="270" t="s">
        <v>29873</v>
      </c>
      <c r="I9037" s="271" t="s">
        <v>12529</v>
      </c>
      <c r="J9037" s="272" t="s">
        <v>29874</v>
      </c>
      <c r="K9037" s="272" t="s">
        <v>29875</v>
      </c>
    </row>
    <row r="9038" spans="1:11" ht="12.75" x14ac:dyDescent="0.2">
      <c r="A9038" s="269">
        <v>10853</v>
      </c>
      <c r="B9038" s="270" t="s">
        <v>29876</v>
      </c>
      <c r="C9038" s="271" t="s">
        <v>12490</v>
      </c>
      <c r="D9038" s="272" t="s">
        <v>29877</v>
      </c>
      <c r="F9038" s="266"/>
      <c r="G9038" s="273">
        <v>10853</v>
      </c>
      <c r="H9038" s="270" t="s">
        <v>29876</v>
      </c>
      <c r="I9038" s="271" t="s">
        <v>12490</v>
      </c>
      <c r="J9038" s="272" t="s">
        <v>29877</v>
      </c>
      <c r="K9038" s="272" t="s">
        <v>29877</v>
      </c>
    </row>
    <row r="9039" spans="1:11" ht="12.75" x14ac:dyDescent="0.2">
      <c r="A9039" s="269">
        <v>5093</v>
      </c>
      <c r="B9039" s="270" t="s">
        <v>29878</v>
      </c>
      <c r="C9039" s="271" t="s">
        <v>12603</v>
      </c>
      <c r="D9039" s="272" t="s">
        <v>5583</v>
      </c>
      <c r="F9039" s="266"/>
      <c r="G9039" s="273">
        <v>5093</v>
      </c>
      <c r="H9039" s="270" t="s">
        <v>29878</v>
      </c>
      <c r="I9039" s="271" t="s">
        <v>12603</v>
      </c>
      <c r="J9039" s="272" t="s">
        <v>5583</v>
      </c>
      <c r="K9039" s="272" t="s">
        <v>5583</v>
      </c>
    </row>
    <row r="9040" spans="1:11" ht="25.5" x14ac:dyDescent="0.2">
      <c r="A9040" s="269">
        <v>37768</v>
      </c>
      <c r="B9040" s="270" t="s">
        <v>29879</v>
      </c>
      <c r="C9040" s="271" t="s">
        <v>12490</v>
      </c>
      <c r="D9040" s="272" t="s">
        <v>13245</v>
      </c>
      <c r="F9040" s="266"/>
      <c r="G9040" s="273">
        <v>37768</v>
      </c>
      <c r="H9040" s="270" t="s">
        <v>29879</v>
      </c>
      <c r="I9040" s="271" t="s">
        <v>12490</v>
      </c>
      <c r="J9040" s="272" t="s">
        <v>13245</v>
      </c>
      <c r="K9040" s="272" t="s">
        <v>13245</v>
      </c>
    </row>
    <row r="9041" spans="1:11" ht="25.5" x14ac:dyDescent="0.2">
      <c r="A9041" s="269">
        <v>37773</v>
      </c>
      <c r="B9041" s="270" t="s">
        <v>29880</v>
      </c>
      <c r="C9041" s="271" t="s">
        <v>12490</v>
      </c>
      <c r="D9041" s="272" t="s">
        <v>13246</v>
      </c>
      <c r="F9041" s="266"/>
      <c r="G9041" s="273">
        <v>37773</v>
      </c>
      <c r="H9041" s="270" t="s">
        <v>29880</v>
      </c>
      <c r="I9041" s="271" t="s">
        <v>12490</v>
      </c>
      <c r="J9041" s="272" t="s">
        <v>13246</v>
      </c>
      <c r="K9041" s="272" t="s">
        <v>13246</v>
      </c>
    </row>
    <row r="9042" spans="1:11" ht="25.5" x14ac:dyDescent="0.2">
      <c r="A9042" s="269">
        <v>37769</v>
      </c>
      <c r="B9042" s="270" t="s">
        <v>29881</v>
      </c>
      <c r="C9042" s="271" t="s">
        <v>12490</v>
      </c>
      <c r="D9042" s="272" t="s">
        <v>13247</v>
      </c>
      <c r="F9042" s="266"/>
      <c r="G9042" s="273">
        <v>37769</v>
      </c>
      <c r="H9042" s="270" t="s">
        <v>29881</v>
      </c>
      <c r="I9042" s="271" t="s">
        <v>12490</v>
      </c>
      <c r="J9042" s="272" t="s">
        <v>13247</v>
      </c>
      <c r="K9042" s="272" t="s">
        <v>13247</v>
      </c>
    </row>
    <row r="9043" spans="1:11" ht="25.5" x14ac:dyDescent="0.2">
      <c r="A9043" s="269">
        <v>37770</v>
      </c>
      <c r="B9043" s="270" t="s">
        <v>29882</v>
      </c>
      <c r="C9043" s="271" t="s">
        <v>12490</v>
      </c>
      <c r="D9043" s="272" t="s">
        <v>13248</v>
      </c>
      <c r="F9043" s="266"/>
      <c r="G9043" s="273">
        <v>37770</v>
      </c>
      <c r="H9043" s="270" t="s">
        <v>29882</v>
      </c>
      <c r="I9043" s="271" t="s">
        <v>12490</v>
      </c>
      <c r="J9043" s="272" t="s">
        <v>13248</v>
      </c>
      <c r="K9043" s="272" t="s">
        <v>13248</v>
      </c>
    </row>
    <row r="9044" spans="1:11" ht="12.75" x14ac:dyDescent="0.2">
      <c r="A9044" s="269">
        <v>38382</v>
      </c>
      <c r="B9044" s="270" t="s">
        <v>29883</v>
      </c>
      <c r="C9044" s="271" t="s">
        <v>12490</v>
      </c>
      <c r="D9044" s="272" t="s">
        <v>14966</v>
      </c>
      <c r="F9044" s="266"/>
      <c r="G9044" s="273">
        <v>38382</v>
      </c>
      <c r="H9044" s="270" t="s">
        <v>29883</v>
      </c>
      <c r="I9044" s="271" t="s">
        <v>12490</v>
      </c>
      <c r="J9044" s="272" t="s">
        <v>14966</v>
      </c>
      <c r="K9044" s="272" t="s">
        <v>14966</v>
      </c>
    </row>
    <row r="9045" spans="1:11" ht="12.75" x14ac:dyDescent="0.2">
      <c r="A9045" s="269">
        <v>6091</v>
      </c>
      <c r="B9045" s="270" t="s">
        <v>29884</v>
      </c>
      <c r="C9045" s="271" t="s">
        <v>12506</v>
      </c>
      <c r="D9045" s="272" t="s">
        <v>9142</v>
      </c>
      <c r="F9045" s="266"/>
      <c r="G9045" s="273">
        <v>6091</v>
      </c>
      <c r="H9045" s="270" t="s">
        <v>29884</v>
      </c>
      <c r="I9045" s="271" t="s">
        <v>12506</v>
      </c>
      <c r="J9045" s="272" t="s">
        <v>9142</v>
      </c>
      <c r="K9045" s="272" t="s">
        <v>9142</v>
      </c>
    </row>
    <row r="9046" spans="1:11" ht="12.75" x14ac:dyDescent="0.2">
      <c r="A9046" s="269">
        <v>38383</v>
      </c>
      <c r="B9046" s="270" t="s">
        <v>29885</v>
      </c>
      <c r="C9046" s="271" t="s">
        <v>12490</v>
      </c>
      <c r="D9046" s="272" t="s">
        <v>5168</v>
      </c>
      <c r="F9046" s="266"/>
      <c r="G9046" s="273">
        <v>38383</v>
      </c>
      <c r="H9046" s="270" t="s">
        <v>29885</v>
      </c>
      <c r="I9046" s="271" t="s">
        <v>12490</v>
      </c>
      <c r="J9046" s="272" t="s">
        <v>5168</v>
      </c>
      <c r="K9046" s="272" t="s">
        <v>5168</v>
      </c>
    </row>
    <row r="9047" spans="1:11" ht="12.75" x14ac:dyDescent="0.2">
      <c r="A9047" s="269">
        <v>3768</v>
      </c>
      <c r="B9047" s="270" t="s">
        <v>29886</v>
      </c>
      <c r="C9047" s="271" t="s">
        <v>12490</v>
      </c>
      <c r="D9047" s="272" t="s">
        <v>5466</v>
      </c>
      <c r="F9047" s="266"/>
      <c r="G9047" s="273">
        <v>3768</v>
      </c>
      <c r="H9047" s="270" t="s">
        <v>29886</v>
      </c>
      <c r="I9047" s="271" t="s">
        <v>12490</v>
      </c>
      <c r="J9047" s="272" t="s">
        <v>5466</v>
      </c>
      <c r="K9047" s="272" t="s">
        <v>5466</v>
      </c>
    </row>
    <row r="9048" spans="1:11" ht="12.75" x14ac:dyDescent="0.2">
      <c r="A9048" s="269">
        <v>3767</v>
      </c>
      <c r="B9048" s="270" t="s">
        <v>29887</v>
      </c>
      <c r="C9048" s="271" t="s">
        <v>12490</v>
      </c>
      <c r="D9048" s="272" t="s">
        <v>5554</v>
      </c>
      <c r="F9048" s="266"/>
      <c r="G9048" s="273">
        <v>3767</v>
      </c>
      <c r="H9048" s="270" t="s">
        <v>29887</v>
      </c>
      <c r="I9048" s="271" t="s">
        <v>12490</v>
      </c>
      <c r="J9048" s="272" t="s">
        <v>5554</v>
      </c>
      <c r="K9048" s="272" t="s">
        <v>5554</v>
      </c>
    </row>
    <row r="9049" spans="1:11" ht="12.75" x14ac:dyDescent="0.2">
      <c r="A9049" s="269">
        <v>13192</v>
      </c>
      <c r="B9049" s="270" t="s">
        <v>29888</v>
      </c>
      <c r="C9049" s="271" t="s">
        <v>12490</v>
      </c>
      <c r="D9049" s="272" t="s">
        <v>29889</v>
      </c>
      <c r="F9049" s="266"/>
      <c r="G9049" s="273">
        <v>13192</v>
      </c>
      <c r="H9049" s="270" t="s">
        <v>29888</v>
      </c>
      <c r="I9049" s="271" t="s">
        <v>12490</v>
      </c>
      <c r="J9049" s="272" t="s">
        <v>29889</v>
      </c>
      <c r="K9049" s="272" t="s">
        <v>29889</v>
      </c>
    </row>
    <row r="9050" spans="1:11" ht="12.75" x14ac:dyDescent="0.2">
      <c r="A9050" s="269">
        <v>38413</v>
      </c>
      <c r="B9050" s="270" t="s">
        <v>29890</v>
      </c>
      <c r="C9050" s="271" t="s">
        <v>12490</v>
      </c>
      <c r="D9050" s="272" t="s">
        <v>29891</v>
      </c>
      <c r="F9050" s="266"/>
      <c r="G9050" s="273">
        <v>38413</v>
      </c>
      <c r="H9050" s="270" t="s">
        <v>29890</v>
      </c>
      <c r="I9050" s="271" t="s">
        <v>12490</v>
      </c>
      <c r="J9050" s="272" t="s">
        <v>29891</v>
      </c>
      <c r="K9050" s="272" t="s">
        <v>29891</v>
      </c>
    </row>
    <row r="9051" spans="1:11" ht="25.5" x14ac:dyDescent="0.2">
      <c r="A9051" s="269">
        <v>20193</v>
      </c>
      <c r="B9051" s="270" t="s">
        <v>29892</v>
      </c>
      <c r="C9051" s="271" t="s">
        <v>13250</v>
      </c>
      <c r="D9051" s="272" t="s">
        <v>8642</v>
      </c>
      <c r="F9051" s="266"/>
      <c r="G9051" s="273">
        <v>20193</v>
      </c>
      <c r="H9051" s="270" t="s">
        <v>29892</v>
      </c>
      <c r="I9051" s="271" t="s">
        <v>13250</v>
      </c>
      <c r="J9051" s="272" t="s">
        <v>8642</v>
      </c>
      <c r="K9051" s="272" t="s">
        <v>8642</v>
      </c>
    </row>
    <row r="9052" spans="1:11" ht="25.5" x14ac:dyDescent="0.2">
      <c r="A9052" s="269">
        <v>10527</v>
      </c>
      <c r="B9052" s="270" t="s">
        <v>29893</v>
      </c>
      <c r="C9052" s="271" t="s">
        <v>13251</v>
      </c>
      <c r="D9052" s="272" t="s">
        <v>12795</v>
      </c>
      <c r="F9052" s="266"/>
      <c r="G9052" s="273">
        <v>10527</v>
      </c>
      <c r="H9052" s="270" t="s">
        <v>29893</v>
      </c>
      <c r="I9052" s="271" t="s">
        <v>13251</v>
      </c>
      <c r="J9052" s="272" t="s">
        <v>12795</v>
      </c>
      <c r="K9052" s="272" t="s">
        <v>12795</v>
      </c>
    </row>
    <row r="9053" spans="1:11" ht="25.5" x14ac:dyDescent="0.2">
      <c r="A9053" s="269">
        <v>41805</v>
      </c>
      <c r="B9053" s="270" t="s">
        <v>29894</v>
      </c>
      <c r="C9053" s="271" t="s">
        <v>12529</v>
      </c>
      <c r="D9053" s="272" t="s">
        <v>29895</v>
      </c>
      <c r="F9053" s="266"/>
      <c r="G9053" s="273">
        <v>41805</v>
      </c>
      <c r="H9053" s="270" t="s">
        <v>29894</v>
      </c>
      <c r="I9053" s="271" t="s">
        <v>12529</v>
      </c>
      <c r="J9053" s="272" t="s">
        <v>29895</v>
      </c>
      <c r="K9053" s="272" t="s">
        <v>29895</v>
      </c>
    </row>
    <row r="9054" spans="1:11" ht="25.5" x14ac:dyDescent="0.2">
      <c r="A9054" s="269">
        <v>40271</v>
      </c>
      <c r="B9054" s="270" t="s">
        <v>29896</v>
      </c>
      <c r="C9054" s="271" t="s">
        <v>12529</v>
      </c>
      <c r="D9054" s="272" t="s">
        <v>13252</v>
      </c>
      <c r="F9054" s="266"/>
      <c r="G9054" s="273">
        <v>40271</v>
      </c>
      <c r="H9054" s="270" t="s">
        <v>29896</v>
      </c>
      <c r="I9054" s="271" t="s">
        <v>12529</v>
      </c>
      <c r="J9054" s="272" t="s">
        <v>13252</v>
      </c>
      <c r="K9054" s="272" t="s">
        <v>13252</v>
      </c>
    </row>
    <row r="9055" spans="1:11" ht="25.5" x14ac:dyDescent="0.2">
      <c r="A9055" s="269">
        <v>40287</v>
      </c>
      <c r="B9055" s="270" t="s">
        <v>29897</v>
      </c>
      <c r="C9055" s="271" t="s">
        <v>12529</v>
      </c>
      <c r="D9055" s="272" t="s">
        <v>11805</v>
      </c>
      <c r="F9055" s="266"/>
      <c r="G9055" s="273">
        <v>40287</v>
      </c>
      <c r="H9055" s="270" t="s">
        <v>29897</v>
      </c>
      <c r="I9055" s="271" t="s">
        <v>12529</v>
      </c>
      <c r="J9055" s="272" t="s">
        <v>11805</v>
      </c>
      <c r="K9055" s="272" t="s">
        <v>11805</v>
      </c>
    </row>
    <row r="9056" spans="1:11" ht="12.75" x14ac:dyDescent="0.2">
      <c r="A9056" s="269">
        <v>40295</v>
      </c>
      <c r="B9056" s="270" t="s">
        <v>29898</v>
      </c>
      <c r="C9056" s="271" t="s">
        <v>12488</v>
      </c>
      <c r="D9056" s="272" t="s">
        <v>5463</v>
      </c>
      <c r="F9056" s="266"/>
      <c r="G9056" s="273">
        <v>40295</v>
      </c>
      <c r="H9056" s="270" t="s">
        <v>29898</v>
      </c>
      <c r="I9056" s="271" t="s">
        <v>12488</v>
      </c>
      <c r="J9056" s="272" t="s">
        <v>5463</v>
      </c>
      <c r="K9056" s="272" t="s">
        <v>5463</v>
      </c>
    </row>
    <row r="9057" spans="1:11" ht="12.75" x14ac:dyDescent="0.2">
      <c r="A9057" s="269">
        <v>745</v>
      </c>
      <c r="B9057" s="270" t="s">
        <v>29899</v>
      </c>
      <c r="C9057" s="271" t="s">
        <v>12488</v>
      </c>
      <c r="D9057" s="272" t="s">
        <v>13253</v>
      </c>
      <c r="F9057" s="266"/>
      <c r="G9057" s="273">
        <v>745</v>
      </c>
      <c r="H9057" s="270" t="s">
        <v>29899</v>
      </c>
      <c r="I9057" s="271" t="s">
        <v>12488</v>
      </c>
      <c r="J9057" s="272" t="s">
        <v>13253</v>
      </c>
      <c r="K9057" s="272" t="s">
        <v>13253</v>
      </c>
    </row>
    <row r="9058" spans="1:11" ht="38.25" x14ac:dyDescent="0.2">
      <c r="A9058" s="269">
        <v>4084</v>
      </c>
      <c r="B9058" s="270" t="s">
        <v>29900</v>
      </c>
      <c r="C9058" s="271" t="s">
        <v>12488</v>
      </c>
      <c r="D9058" s="272" t="s">
        <v>12152</v>
      </c>
      <c r="F9058" s="266"/>
      <c r="G9058" s="273">
        <v>4084</v>
      </c>
      <c r="H9058" s="270" t="s">
        <v>29900</v>
      </c>
      <c r="I9058" s="271" t="s">
        <v>12488</v>
      </c>
      <c r="J9058" s="272" t="s">
        <v>12152</v>
      </c>
      <c r="K9058" s="272" t="s">
        <v>12152</v>
      </c>
    </row>
    <row r="9059" spans="1:11" ht="38.25" x14ac:dyDescent="0.2">
      <c r="A9059" s="269">
        <v>743</v>
      </c>
      <c r="B9059" s="270" t="s">
        <v>29901</v>
      </c>
      <c r="C9059" s="271" t="s">
        <v>12488</v>
      </c>
      <c r="D9059" s="272" t="s">
        <v>12152</v>
      </c>
      <c r="F9059" s="266"/>
      <c r="G9059" s="273">
        <v>743</v>
      </c>
      <c r="H9059" s="270" t="s">
        <v>29901</v>
      </c>
      <c r="I9059" s="271" t="s">
        <v>12488</v>
      </c>
      <c r="J9059" s="272" t="s">
        <v>12152</v>
      </c>
      <c r="K9059" s="272" t="s">
        <v>12152</v>
      </c>
    </row>
    <row r="9060" spans="1:11" ht="38.25" x14ac:dyDescent="0.2">
      <c r="A9060" s="269">
        <v>40293</v>
      </c>
      <c r="B9060" s="270" t="s">
        <v>29902</v>
      </c>
      <c r="C9060" s="271" t="s">
        <v>12488</v>
      </c>
      <c r="D9060" s="272" t="s">
        <v>12564</v>
      </c>
      <c r="F9060" s="266"/>
      <c r="G9060" s="273">
        <v>40293</v>
      </c>
      <c r="H9060" s="270" t="s">
        <v>29902</v>
      </c>
      <c r="I9060" s="271" t="s">
        <v>12488</v>
      </c>
      <c r="J9060" s="272" t="s">
        <v>12564</v>
      </c>
      <c r="K9060" s="272" t="s">
        <v>12564</v>
      </c>
    </row>
    <row r="9061" spans="1:11" ht="38.25" x14ac:dyDescent="0.2">
      <c r="A9061" s="269">
        <v>40294</v>
      </c>
      <c r="B9061" s="270" t="s">
        <v>29903</v>
      </c>
      <c r="C9061" s="271" t="s">
        <v>12488</v>
      </c>
      <c r="D9061" s="272" t="s">
        <v>12152</v>
      </c>
      <c r="F9061" s="266"/>
      <c r="G9061" s="273">
        <v>40294</v>
      </c>
      <c r="H9061" s="270" t="s">
        <v>29903</v>
      </c>
      <c r="I9061" s="271" t="s">
        <v>12488</v>
      </c>
      <c r="J9061" s="272" t="s">
        <v>12152</v>
      </c>
      <c r="K9061" s="272" t="s">
        <v>12152</v>
      </c>
    </row>
    <row r="9062" spans="1:11" ht="38.25" x14ac:dyDescent="0.2">
      <c r="A9062" s="269">
        <v>4085</v>
      </c>
      <c r="B9062" s="270" t="s">
        <v>29904</v>
      </c>
      <c r="C9062" s="271" t="s">
        <v>12488</v>
      </c>
      <c r="D9062" s="272" t="s">
        <v>13051</v>
      </c>
      <c r="F9062" s="266"/>
      <c r="G9062" s="273">
        <v>4085</v>
      </c>
      <c r="H9062" s="270" t="s">
        <v>29904</v>
      </c>
      <c r="I9062" s="271" t="s">
        <v>12488</v>
      </c>
      <c r="J9062" s="272" t="s">
        <v>13051</v>
      </c>
      <c r="K9062" s="272" t="s">
        <v>13051</v>
      </c>
    </row>
    <row r="9063" spans="1:11" ht="51" x14ac:dyDescent="0.2">
      <c r="A9063" s="269">
        <v>1383</v>
      </c>
      <c r="B9063" s="270" t="s">
        <v>29905</v>
      </c>
      <c r="C9063" s="271" t="s">
        <v>12488</v>
      </c>
      <c r="D9063" s="272" t="s">
        <v>10496</v>
      </c>
      <c r="F9063" s="266"/>
      <c r="G9063" s="273">
        <v>1383</v>
      </c>
      <c r="H9063" s="270" t="s">
        <v>29905</v>
      </c>
      <c r="I9063" s="271" t="s">
        <v>12488</v>
      </c>
      <c r="J9063" s="272" t="s">
        <v>10496</v>
      </c>
      <c r="K9063" s="272" t="s">
        <v>10496</v>
      </c>
    </row>
    <row r="9064" spans="1:11" ht="25.5" x14ac:dyDescent="0.2">
      <c r="A9064" s="269">
        <v>10775</v>
      </c>
      <c r="B9064" s="270" t="s">
        <v>29906</v>
      </c>
      <c r="C9064" s="271" t="s">
        <v>12529</v>
      </c>
      <c r="D9064" s="272" t="s">
        <v>13254</v>
      </c>
      <c r="F9064" s="266"/>
      <c r="G9064" s="273">
        <v>10775</v>
      </c>
      <c r="H9064" s="270" t="s">
        <v>29906</v>
      </c>
      <c r="I9064" s="271" t="s">
        <v>12529</v>
      </c>
      <c r="J9064" s="272" t="s">
        <v>13254</v>
      </c>
      <c r="K9064" s="272" t="s">
        <v>13254</v>
      </c>
    </row>
    <row r="9065" spans="1:11" ht="25.5" x14ac:dyDescent="0.2">
      <c r="A9065" s="269">
        <v>10776</v>
      </c>
      <c r="B9065" s="270" t="s">
        <v>29907</v>
      </c>
      <c r="C9065" s="271" t="s">
        <v>12529</v>
      </c>
      <c r="D9065" s="272" t="s">
        <v>4621</v>
      </c>
      <c r="F9065" s="266"/>
      <c r="G9065" s="273">
        <v>10776</v>
      </c>
      <c r="H9065" s="270" t="s">
        <v>29907</v>
      </c>
      <c r="I9065" s="271" t="s">
        <v>12529</v>
      </c>
      <c r="J9065" s="272" t="s">
        <v>4621</v>
      </c>
      <c r="K9065" s="272" t="s">
        <v>4621</v>
      </c>
    </row>
    <row r="9066" spans="1:11" ht="25.5" x14ac:dyDescent="0.2">
      <c r="A9066" s="269">
        <v>10779</v>
      </c>
      <c r="B9066" s="270" t="s">
        <v>29908</v>
      </c>
      <c r="C9066" s="271" t="s">
        <v>12529</v>
      </c>
      <c r="D9066" s="272" t="s">
        <v>13255</v>
      </c>
      <c r="F9066" s="266"/>
      <c r="G9066" s="273">
        <v>10779</v>
      </c>
      <c r="H9066" s="270" t="s">
        <v>29908</v>
      </c>
      <c r="I9066" s="271" t="s">
        <v>12529</v>
      </c>
      <c r="J9066" s="272" t="s">
        <v>13255</v>
      </c>
      <c r="K9066" s="272" t="s">
        <v>13255</v>
      </c>
    </row>
    <row r="9067" spans="1:11" ht="25.5" x14ac:dyDescent="0.2">
      <c r="A9067" s="269">
        <v>10777</v>
      </c>
      <c r="B9067" s="270" t="s">
        <v>29909</v>
      </c>
      <c r="C9067" s="271" t="s">
        <v>12529</v>
      </c>
      <c r="D9067" s="272" t="s">
        <v>13256</v>
      </c>
      <c r="F9067" s="266"/>
      <c r="G9067" s="273">
        <v>10777</v>
      </c>
      <c r="H9067" s="270" t="s">
        <v>29909</v>
      </c>
      <c r="I9067" s="271" t="s">
        <v>12529</v>
      </c>
      <c r="J9067" s="272" t="s">
        <v>13256</v>
      </c>
      <c r="K9067" s="272" t="s">
        <v>13256</v>
      </c>
    </row>
    <row r="9068" spans="1:11" ht="25.5" x14ac:dyDescent="0.2">
      <c r="A9068" s="269">
        <v>10778</v>
      </c>
      <c r="B9068" s="270" t="s">
        <v>29910</v>
      </c>
      <c r="C9068" s="271" t="s">
        <v>12529</v>
      </c>
      <c r="D9068" s="272" t="s">
        <v>13255</v>
      </c>
      <c r="F9068" s="266"/>
      <c r="G9068" s="273">
        <v>10778</v>
      </c>
      <c r="H9068" s="270" t="s">
        <v>29910</v>
      </c>
      <c r="I9068" s="271" t="s">
        <v>12529</v>
      </c>
      <c r="J9068" s="272" t="s">
        <v>13255</v>
      </c>
      <c r="K9068" s="272" t="s">
        <v>13255</v>
      </c>
    </row>
    <row r="9069" spans="1:11" ht="12.75" x14ac:dyDescent="0.2">
      <c r="A9069" s="269">
        <v>40339</v>
      </c>
      <c r="B9069" s="270" t="s">
        <v>29911</v>
      </c>
      <c r="C9069" s="271" t="s">
        <v>12529</v>
      </c>
      <c r="D9069" s="272" t="s">
        <v>11805</v>
      </c>
      <c r="F9069" s="266"/>
      <c r="G9069" s="273">
        <v>40339</v>
      </c>
      <c r="H9069" s="270" t="s">
        <v>29911</v>
      </c>
      <c r="I9069" s="271" t="s">
        <v>12529</v>
      </c>
      <c r="J9069" s="272" t="s">
        <v>11805</v>
      </c>
      <c r="K9069" s="272" t="s">
        <v>11805</v>
      </c>
    </row>
    <row r="9070" spans="1:11" ht="38.25" x14ac:dyDescent="0.2">
      <c r="A9070" s="269">
        <v>3355</v>
      </c>
      <c r="B9070" s="270" t="s">
        <v>29912</v>
      </c>
      <c r="C9070" s="271" t="s">
        <v>12488</v>
      </c>
      <c r="D9070" s="272" t="s">
        <v>13257</v>
      </c>
      <c r="F9070" s="266"/>
      <c r="G9070" s="273">
        <v>3355</v>
      </c>
      <c r="H9070" s="270" t="s">
        <v>29912</v>
      </c>
      <c r="I9070" s="271" t="s">
        <v>12488</v>
      </c>
      <c r="J9070" s="272" t="s">
        <v>13257</v>
      </c>
      <c r="K9070" s="272" t="s">
        <v>13257</v>
      </c>
    </row>
    <row r="9071" spans="1:11" ht="38.25" x14ac:dyDescent="0.2">
      <c r="A9071" s="269">
        <v>39814</v>
      </c>
      <c r="B9071" s="270" t="s">
        <v>29913</v>
      </c>
      <c r="C9071" s="271" t="s">
        <v>12488</v>
      </c>
      <c r="D9071" s="272" t="s">
        <v>13258</v>
      </c>
      <c r="F9071" s="266"/>
      <c r="G9071" s="273">
        <v>39814</v>
      </c>
      <c r="H9071" s="270" t="s">
        <v>29913</v>
      </c>
      <c r="I9071" s="271" t="s">
        <v>12488</v>
      </c>
      <c r="J9071" s="272" t="s">
        <v>13258</v>
      </c>
      <c r="K9071" s="272" t="s">
        <v>13258</v>
      </c>
    </row>
    <row r="9072" spans="1:11" ht="25.5" x14ac:dyDescent="0.2">
      <c r="A9072" s="269">
        <v>10749</v>
      </c>
      <c r="B9072" s="270" t="s">
        <v>29914</v>
      </c>
      <c r="C9072" s="271" t="s">
        <v>12529</v>
      </c>
      <c r="D9072" s="272" t="s">
        <v>7524</v>
      </c>
      <c r="F9072" s="266"/>
      <c r="G9072" s="273">
        <v>10749</v>
      </c>
      <c r="H9072" s="270" t="s">
        <v>29914</v>
      </c>
      <c r="I9072" s="271" t="s">
        <v>12529</v>
      </c>
      <c r="J9072" s="272" t="s">
        <v>7524</v>
      </c>
      <c r="K9072" s="272" t="s">
        <v>7524</v>
      </c>
    </row>
    <row r="9073" spans="1:11" ht="12.75" x14ac:dyDescent="0.2">
      <c r="A9073" s="269">
        <v>40290</v>
      </c>
      <c r="B9073" s="270" t="s">
        <v>29915</v>
      </c>
      <c r="C9073" s="271" t="s">
        <v>12529</v>
      </c>
      <c r="D9073" s="272" t="s">
        <v>12822</v>
      </c>
      <c r="F9073" s="266"/>
      <c r="G9073" s="273">
        <v>40290</v>
      </c>
      <c r="H9073" s="270" t="s">
        <v>29915</v>
      </c>
      <c r="I9073" s="271" t="s">
        <v>12529</v>
      </c>
      <c r="J9073" s="272" t="s">
        <v>12822</v>
      </c>
      <c r="K9073" s="272" t="s">
        <v>12822</v>
      </c>
    </row>
    <row r="9074" spans="1:11" ht="12.75" x14ac:dyDescent="0.2">
      <c r="A9074" s="269">
        <v>3346</v>
      </c>
      <c r="B9074" s="270" t="s">
        <v>29916</v>
      </c>
      <c r="C9074" s="271" t="s">
        <v>12488</v>
      </c>
      <c r="D9074" s="272" t="s">
        <v>13232</v>
      </c>
      <c r="F9074" s="266"/>
      <c r="G9074" s="273">
        <v>3346</v>
      </c>
      <c r="H9074" s="270" t="s">
        <v>29916</v>
      </c>
      <c r="I9074" s="271" t="s">
        <v>12488</v>
      </c>
      <c r="J9074" s="272" t="s">
        <v>13232</v>
      </c>
      <c r="K9074" s="272" t="s">
        <v>13232</v>
      </c>
    </row>
    <row r="9075" spans="1:11" ht="25.5" x14ac:dyDescent="0.2">
      <c r="A9075" s="269">
        <v>3348</v>
      </c>
      <c r="B9075" s="270" t="s">
        <v>29917</v>
      </c>
      <c r="C9075" s="271" t="s">
        <v>12488</v>
      </c>
      <c r="D9075" s="272" t="s">
        <v>4354</v>
      </c>
      <c r="F9075" s="266"/>
      <c r="G9075" s="273">
        <v>3348</v>
      </c>
      <c r="H9075" s="270" t="s">
        <v>29917</v>
      </c>
      <c r="I9075" s="271" t="s">
        <v>12488</v>
      </c>
      <c r="J9075" s="272" t="s">
        <v>4354</v>
      </c>
      <c r="K9075" s="272" t="s">
        <v>4354</v>
      </c>
    </row>
    <row r="9076" spans="1:11" ht="25.5" x14ac:dyDescent="0.2">
      <c r="A9076" s="269">
        <v>3345</v>
      </c>
      <c r="B9076" s="270" t="s">
        <v>29918</v>
      </c>
      <c r="C9076" s="271" t="s">
        <v>12488</v>
      </c>
      <c r="D9076" s="272" t="s">
        <v>7679</v>
      </c>
      <c r="F9076" s="266"/>
      <c r="G9076" s="273">
        <v>3345</v>
      </c>
      <c r="H9076" s="270" t="s">
        <v>29918</v>
      </c>
      <c r="I9076" s="271" t="s">
        <v>12488</v>
      </c>
      <c r="J9076" s="272" t="s">
        <v>7679</v>
      </c>
      <c r="K9076" s="272" t="s">
        <v>7679</v>
      </c>
    </row>
    <row r="9077" spans="1:11" ht="12.75" x14ac:dyDescent="0.2">
      <c r="A9077" s="269">
        <v>39833</v>
      </c>
      <c r="B9077" s="270" t="s">
        <v>29919</v>
      </c>
      <c r="C9077" s="271" t="s">
        <v>12488</v>
      </c>
      <c r="D9077" s="272" t="s">
        <v>13259</v>
      </c>
      <c r="F9077" s="266"/>
      <c r="G9077" s="273">
        <v>39833</v>
      </c>
      <c r="H9077" s="270" t="s">
        <v>29919</v>
      </c>
      <c r="I9077" s="271" t="s">
        <v>12488</v>
      </c>
      <c r="J9077" s="272" t="s">
        <v>13259</v>
      </c>
      <c r="K9077" s="272" t="s">
        <v>13259</v>
      </c>
    </row>
    <row r="9078" spans="1:11" ht="12.75" x14ac:dyDescent="0.2">
      <c r="A9078" s="269">
        <v>39834</v>
      </c>
      <c r="B9078" s="270" t="s">
        <v>29920</v>
      </c>
      <c r="C9078" s="271" t="s">
        <v>12488</v>
      </c>
      <c r="D9078" s="272" t="s">
        <v>13260</v>
      </c>
      <c r="F9078" s="266"/>
      <c r="G9078" s="273">
        <v>39834</v>
      </c>
      <c r="H9078" s="270" t="s">
        <v>29920</v>
      </c>
      <c r="I9078" s="271" t="s">
        <v>12488</v>
      </c>
      <c r="J9078" s="272" t="s">
        <v>13260</v>
      </c>
      <c r="K9078" s="272" t="s">
        <v>13260</v>
      </c>
    </row>
    <row r="9079" spans="1:11" ht="12.75" x14ac:dyDescent="0.2">
      <c r="A9079" s="269">
        <v>39835</v>
      </c>
      <c r="B9079" s="270" t="s">
        <v>29921</v>
      </c>
      <c r="C9079" s="271" t="s">
        <v>12488</v>
      </c>
      <c r="D9079" s="272" t="s">
        <v>12180</v>
      </c>
      <c r="F9079" s="266"/>
      <c r="G9079" s="273">
        <v>39835</v>
      </c>
      <c r="H9079" s="270" t="s">
        <v>29921</v>
      </c>
      <c r="I9079" s="271" t="s">
        <v>12488</v>
      </c>
      <c r="J9079" s="272" t="s">
        <v>12180</v>
      </c>
      <c r="K9079" s="272" t="s">
        <v>12180</v>
      </c>
    </row>
    <row r="9080" spans="1:11" ht="12.75" x14ac:dyDescent="0.2">
      <c r="A9080" s="269">
        <v>7252</v>
      </c>
      <c r="B9080" s="270" t="s">
        <v>29922</v>
      </c>
      <c r="C9080" s="271" t="s">
        <v>12488</v>
      </c>
      <c r="D9080" s="272" t="s">
        <v>12968</v>
      </c>
      <c r="F9080" s="266"/>
      <c r="G9080" s="273">
        <v>7252</v>
      </c>
      <c r="H9080" s="270" t="s">
        <v>29922</v>
      </c>
      <c r="I9080" s="271" t="s">
        <v>12488</v>
      </c>
      <c r="J9080" s="272" t="s">
        <v>12968</v>
      </c>
      <c r="K9080" s="272" t="s">
        <v>12968</v>
      </c>
    </row>
    <row r="9081" spans="1:11" ht="12.75" x14ac:dyDescent="0.2">
      <c r="A9081" s="269">
        <v>4778</v>
      </c>
      <c r="B9081" s="270" t="s">
        <v>29923</v>
      </c>
      <c r="C9081" s="271" t="s">
        <v>12488</v>
      </c>
      <c r="D9081" s="272" t="s">
        <v>5855</v>
      </c>
      <c r="F9081" s="266"/>
      <c r="G9081" s="273">
        <v>4778</v>
      </c>
      <c r="H9081" s="270" t="s">
        <v>29923</v>
      </c>
      <c r="I9081" s="271" t="s">
        <v>12488</v>
      </c>
      <c r="J9081" s="272" t="s">
        <v>5855</v>
      </c>
      <c r="K9081" s="272" t="s">
        <v>5855</v>
      </c>
    </row>
    <row r="9082" spans="1:11" ht="12.75" x14ac:dyDescent="0.2">
      <c r="A9082" s="269">
        <v>4780</v>
      </c>
      <c r="B9082" s="270" t="s">
        <v>29924</v>
      </c>
      <c r="C9082" s="271" t="s">
        <v>12488</v>
      </c>
      <c r="D9082" s="272" t="s">
        <v>5279</v>
      </c>
      <c r="F9082" s="266"/>
      <c r="G9082" s="273">
        <v>4780</v>
      </c>
      <c r="H9082" s="270" t="s">
        <v>29924</v>
      </c>
      <c r="I9082" s="271" t="s">
        <v>12488</v>
      </c>
      <c r="J9082" s="272" t="s">
        <v>5279</v>
      </c>
      <c r="K9082" s="272" t="s">
        <v>5279</v>
      </c>
    </row>
    <row r="9083" spans="1:11" ht="12.75" x14ac:dyDescent="0.2">
      <c r="A9083" s="269">
        <v>10809</v>
      </c>
      <c r="B9083" s="270" t="s">
        <v>29925</v>
      </c>
      <c r="C9083" s="271" t="s">
        <v>12488</v>
      </c>
      <c r="D9083" s="272" t="s">
        <v>5172</v>
      </c>
      <c r="F9083" s="266"/>
      <c r="G9083" s="273">
        <v>10809</v>
      </c>
      <c r="H9083" s="270" t="s">
        <v>29925</v>
      </c>
      <c r="I9083" s="271" t="s">
        <v>12488</v>
      </c>
      <c r="J9083" s="272" t="s">
        <v>5172</v>
      </c>
      <c r="K9083" s="272" t="s">
        <v>5172</v>
      </c>
    </row>
    <row r="9084" spans="1:11" ht="12.75" x14ac:dyDescent="0.2">
      <c r="A9084" s="269">
        <v>10811</v>
      </c>
      <c r="B9084" s="270" t="s">
        <v>29926</v>
      </c>
      <c r="C9084" s="271" t="s">
        <v>12488</v>
      </c>
      <c r="D9084" s="272" t="s">
        <v>5747</v>
      </c>
      <c r="F9084" s="266"/>
      <c r="G9084" s="273">
        <v>10811</v>
      </c>
      <c r="H9084" s="270" t="s">
        <v>29926</v>
      </c>
      <c r="I9084" s="271" t="s">
        <v>12488</v>
      </c>
      <c r="J9084" s="272" t="s">
        <v>5747</v>
      </c>
      <c r="K9084" s="272" t="s">
        <v>5747</v>
      </c>
    </row>
    <row r="9085" spans="1:11" ht="12.75" x14ac:dyDescent="0.2">
      <c r="A9085" s="269">
        <v>7247</v>
      </c>
      <c r="B9085" s="270" t="s">
        <v>29927</v>
      </c>
      <c r="C9085" s="271" t="s">
        <v>12488</v>
      </c>
      <c r="D9085" s="272" t="s">
        <v>12968</v>
      </c>
      <c r="F9085" s="266"/>
      <c r="G9085" s="273">
        <v>7247</v>
      </c>
      <c r="H9085" s="270" t="s">
        <v>29927</v>
      </c>
      <c r="I9085" s="271" t="s">
        <v>12488</v>
      </c>
      <c r="J9085" s="272" t="s">
        <v>12968</v>
      </c>
      <c r="K9085" s="272" t="s">
        <v>12968</v>
      </c>
    </row>
    <row r="9086" spans="1:11" ht="25.5" x14ac:dyDescent="0.2">
      <c r="A9086" s="269">
        <v>40291</v>
      </c>
      <c r="B9086" s="270" t="s">
        <v>29928</v>
      </c>
      <c r="C9086" s="271" t="s">
        <v>12529</v>
      </c>
      <c r="D9086" s="272" t="s">
        <v>13261</v>
      </c>
      <c r="F9086" s="266"/>
      <c r="G9086" s="273">
        <v>40291</v>
      </c>
      <c r="H9086" s="270" t="s">
        <v>29928</v>
      </c>
      <c r="I9086" s="271" t="s">
        <v>12529</v>
      </c>
      <c r="J9086" s="272" t="s">
        <v>13261</v>
      </c>
      <c r="K9086" s="272" t="s">
        <v>13261</v>
      </c>
    </row>
    <row r="9087" spans="1:11" ht="25.5" x14ac:dyDescent="0.2">
      <c r="A9087" s="269">
        <v>40275</v>
      </c>
      <c r="B9087" s="270" t="s">
        <v>29929</v>
      </c>
      <c r="C9087" s="271" t="s">
        <v>12529</v>
      </c>
      <c r="D9087" s="272" t="s">
        <v>12795</v>
      </c>
      <c r="F9087" s="266"/>
      <c r="G9087" s="273">
        <v>40275</v>
      </c>
      <c r="H9087" s="270" t="s">
        <v>29929</v>
      </c>
      <c r="I9087" s="271" t="s">
        <v>12529</v>
      </c>
      <c r="J9087" s="272" t="s">
        <v>12795</v>
      </c>
      <c r="K9087" s="272" t="s">
        <v>12795</v>
      </c>
    </row>
    <row r="9088" spans="1:11" ht="12.75" x14ac:dyDescent="0.2">
      <c r="A9088" s="269">
        <v>3777</v>
      </c>
      <c r="B9088" s="270" t="s">
        <v>29930</v>
      </c>
      <c r="C9088" s="271" t="s">
        <v>12492</v>
      </c>
      <c r="D9088" s="272" t="s">
        <v>5689</v>
      </c>
      <c r="F9088" s="266"/>
      <c r="G9088" s="273">
        <v>3777</v>
      </c>
      <c r="H9088" s="270" t="s">
        <v>29930</v>
      </c>
      <c r="I9088" s="271" t="s">
        <v>12492</v>
      </c>
      <c r="J9088" s="272" t="s">
        <v>5689</v>
      </c>
      <c r="K9088" s="272" t="s">
        <v>5689</v>
      </c>
    </row>
    <row r="9089" spans="1:11" ht="12.75" x14ac:dyDescent="0.2">
      <c r="A9089" s="269">
        <v>3779</v>
      </c>
      <c r="B9089" s="270" t="s">
        <v>29931</v>
      </c>
      <c r="C9089" s="271" t="s">
        <v>12503</v>
      </c>
      <c r="D9089" s="272" t="s">
        <v>12901</v>
      </c>
      <c r="F9089" s="266"/>
      <c r="G9089" s="273">
        <v>3779</v>
      </c>
      <c r="H9089" s="270" t="s">
        <v>29931</v>
      </c>
      <c r="I9089" s="271" t="s">
        <v>12503</v>
      </c>
      <c r="J9089" s="272" t="s">
        <v>12901</v>
      </c>
      <c r="K9089" s="272" t="s">
        <v>12901</v>
      </c>
    </row>
    <row r="9090" spans="1:11" ht="12.75" x14ac:dyDescent="0.2">
      <c r="A9090" s="269">
        <v>3798</v>
      </c>
      <c r="B9090" s="270" t="s">
        <v>29932</v>
      </c>
      <c r="C9090" s="271" t="s">
        <v>12490</v>
      </c>
      <c r="D9090" s="272" t="s">
        <v>14819</v>
      </c>
      <c r="F9090" s="266"/>
      <c r="G9090" s="273">
        <v>3798</v>
      </c>
      <c r="H9090" s="270" t="s">
        <v>29932</v>
      </c>
      <c r="I9090" s="271" t="s">
        <v>12490</v>
      </c>
      <c r="J9090" s="272" t="s">
        <v>14819</v>
      </c>
      <c r="K9090" s="272" t="s">
        <v>14819</v>
      </c>
    </row>
    <row r="9091" spans="1:11" ht="25.5" x14ac:dyDescent="0.2">
      <c r="A9091" s="269">
        <v>38769</v>
      </c>
      <c r="B9091" s="270" t="s">
        <v>29933</v>
      </c>
      <c r="C9091" s="271" t="s">
        <v>12490</v>
      </c>
      <c r="D9091" s="272" t="s">
        <v>29934</v>
      </c>
      <c r="F9091" s="266"/>
      <c r="G9091" s="273">
        <v>38769</v>
      </c>
      <c r="H9091" s="270" t="s">
        <v>29933</v>
      </c>
      <c r="I9091" s="271" t="s">
        <v>12490</v>
      </c>
      <c r="J9091" s="272" t="s">
        <v>29934</v>
      </c>
      <c r="K9091" s="272" t="s">
        <v>29934</v>
      </c>
    </row>
    <row r="9092" spans="1:11" ht="25.5" x14ac:dyDescent="0.2">
      <c r="A9092" s="269">
        <v>39510</v>
      </c>
      <c r="B9092" s="270" t="s">
        <v>29935</v>
      </c>
      <c r="C9092" s="271" t="s">
        <v>12490</v>
      </c>
      <c r="D9092" s="272" t="s">
        <v>29936</v>
      </c>
      <c r="F9092" s="266"/>
      <c r="G9092" s="273">
        <v>39510</v>
      </c>
      <c r="H9092" s="270" t="s">
        <v>29935</v>
      </c>
      <c r="I9092" s="271" t="s">
        <v>12490</v>
      </c>
      <c r="J9092" s="272" t="s">
        <v>29936</v>
      </c>
      <c r="K9092" s="272" t="s">
        <v>29936</v>
      </c>
    </row>
    <row r="9093" spans="1:11" ht="25.5" x14ac:dyDescent="0.2">
      <c r="A9093" s="269">
        <v>38776</v>
      </c>
      <c r="B9093" s="270" t="s">
        <v>29937</v>
      </c>
      <c r="C9093" s="271" t="s">
        <v>12490</v>
      </c>
      <c r="D9093" s="272" t="s">
        <v>29938</v>
      </c>
      <c r="F9093" s="266"/>
      <c r="G9093" s="273">
        <v>38776</v>
      </c>
      <c r="H9093" s="270" t="s">
        <v>29937</v>
      </c>
      <c r="I9093" s="271" t="s">
        <v>12490</v>
      </c>
      <c r="J9093" s="272" t="s">
        <v>29938</v>
      </c>
      <c r="K9093" s="272" t="s">
        <v>29938</v>
      </c>
    </row>
    <row r="9094" spans="1:11" ht="12.75" x14ac:dyDescent="0.2">
      <c r="A9094" s="269">
        <v>38774</v>
      </c>
      <c r="B9094" s="270" t="s">
        <v>29939</v>
      </c>
      <c r="C9094" s="271" t="s">
        <v>12490</v>
      </c>
      <c r="D9094" s="272" t="s">
        <v>18674</v>
      </c>
      <c r="F9094" s="266"/>
      <c r="G9094" s="273">
        <v>38774</v>
      </c>
      <c r="H9094" s="270" t="s">
        <v>29939</v>
      </c>
      <c r="I9094" s="271" t="s">
        <v>12490</v>
      </c>
      <c r="J9094" s="272" t="s">
        <v>18674</v>
      </c>
      <c r="K9094" s="272" t="s">
        <v>18674</v>
      </c>
    </row>
    <row r="9095" spans="1:11" ht="25.5" x14ac:dyDescent="0.2">
      <c r="A9095" s="269">
        <v>38889</v>
      </c>
      <c r="B9095" s="270" t="s">
        <v>29940</v>
      </c>
      <c r="C9095" s="271" t="s">
        <v>12490</v>
      </c>
      <c r="D9095" s="272" t="s">
        <v>17327</v>
      </c>
      <c r="F9095" s="266"/>
      <c r="G9095" s="273">
        <v>38889</v>
      </c>
      <c r="H9095" s="270" t="s">
        <v>29940</v>
      </c>
      <c r="I9095" s="271" t="s">
        <v>12490</v>
      </c>
      <c r="J9095" s="272" t="s">
        <v>17327</v>
      </c>
      <c r="K9095" s="272" t="s">
        <v>17327</v>
      </c>
    </row>
    <row r="9096" spans="1:11" ht="25.5" x14ac:dyDescent="0.2">
      <c r="A9096" s="269">
        <v>38784</v>
      </c>
      <c r="B9096" s="270" t="s">
        <v>29941</v>
      </c>
      <c r="C9096" s="271" t="s">
        <v>12490</v>
      </c>
      <c r="D9096" s="272" t="s">
        <v>29942</v>
      </c>
      <c r="F9096" s="266"/>
      <c r="G9096" s="273">
        <v>38784</v>
      </c>
      <c r="H9096" s="270" t="s">
        <v>29941</v>
      </c>
      <c r="I9096" s="271" t="s">
        <v>12490</v>
      </c>
      <c r="J9096" s="272" t="s">
        <v>29942</v>
      </c>
      <c r="K9096" s="272" t="s">
        <v>29942</v>
      </c>
    </row>
    <row r="9097" spans="1:11" ht="25.5" x14ac:dyDescent="0.2">
      <c r="A9097" s="269">
        <v>3788</v>
      </c>
      <c r="B9097" s="270" t="s">
        <v>29943</v>
      </c>
      <c r="C9097" s="271" t="s">
        <v>12490</v>
      </c>
      <c r="D9097" s="272" t="s">
        <v>12516</v>
      </c>
      <c r="F9097" s="266"/>
      <c r="G9097" s="273">
        <v>3788</v>
      </c>
      <c r="H9097" s="270" t="s">
        <v>29943</v>
      </c>
      <c r="I9097" s="271" t="s">
        <v>12490</v>
      </c>
      <c r="J9097" s="272" t="s">
        <v>12516</v>
      </c>
      <c r="K9097" s="272" t="s">
        <v>12516</v>
      </c>
    </row>
    <row r="9098" spans="1:11" ht="25.5" x14ac:dyDescent="0.2">
      <c r="A9098" s="269">
        <v>12230</v>
      </c>
      <c r="B9098" s="270" t="s">
        <v>29944</v>
      </c>
      <c r="C9098" s="271" t="s">
        <v>12490</v>
      </c>
      <c r="D9098" s="272" t="s">
        <v>21630</v>
      </c>
      <c r="F9098" s="266"/>
      <c r="G9098" s="273">
        <v>12230</v>
      </c>
      <c r="H9098" s="270" t="s">
        <v>29944</v>
      </c>
      <c r="I9098" s="271" t="s">
        <v>12490</v>
      </c>
      <c r="J9098" s="272" t="s">
        <v>21630</v>
      </c>
      <c r="K9098" s="272" t="s">
        <v>21630</v>
      </c>
    </row>
    <row r="9099" spans="1:11" ht="25.5" x14ac:dyDescent="0.2">
      <c r="A9099" s="269">
        <v>3780</v>
      </c>
      <c r="B9099" s="270" t="s">
        <v>29945</v>
      </c>
      <c r="C9099" s="271" t="s">
        <v>12490</v>
      </c>
      <c r="D9099" s="272" t="s">
        <v>29946</v>
      </c>
      <c r="F9099" s="266"/>
      <c r="G9099" s="273">
        <v>3780</v>
      </c>
      <c r="H9099" s="270" t="s">
        <v>29945</v>
      </c>
      <c r="I9099" s="271" t="s">
        <v>12490</v>
      </c>
      <c r="J9099" s="272" t="s">
        <v>29946</v>
      </c>
      <c r="K9099" s="272" t="s">
        <v>29946</v>
      </c>
    </row>
    <row r="9100" spans="1:11" ht="25.5" x14ac:dyDescent="0.2">
      <c r="A9100" s="269">
        <v>12231</v>
      </c>
      <c r="B9100" s="270" t="s">
        <v>29947</v>
      </c>
      <c r="C9100" s="271" t="s">
        <v>12490</v>
      </c>
      <c r="D9100" s="272" t="s">
        <v>5895</v>
      </c>
      <c r="F9100" s="266"/>
      <c r="G9100" s="273">
        <v>12231</v>
      </c>
      <c r="H9100" s="270" t="s">
        <v>29947</v>
      </c>
      <c r="I9100" s="271" t="s">
        <v>12490</v>
      </c>
      <c r="J9100" s="272" t="s">
        <v>5895</v>
      </c>
      <c r="K9100" s="272" t="s">
        <v>5895</v>
      </c>
    </row>
    <row r="9101" spans="1:11" ht="25.5" x14ac:dyDescent="0.2">
      <c r="A9101" s="269">
        <v>3811</v>
      </c>
      <c r="B9101" s="270" t="s">
        <v>29948</v>
      </c>
      <c r="C9101" s="271" t="s">
        <v>12490</v>
      </c>
      <c r="D9101" s="272" t="s">
        <v>15114</v>
      </c>
      <c r="F9101" s="266"/>
      <c r="G9101" s="273">
        <v>3811</v>
      </c>
      <c r="H9101" s="270" t="s">
        <v>29948</v>
      </c>
      <c r="I9101" s="271" t="s">
        <v>12490</v>
      </c>
      <c r="J9101" s="272" t="s">
        <v>15114</v>
      </c>
      <c r="K9101" s="272" t="s">
        <v>15114</v>
      </c>
    </row>
    <row r="9102" spans="1:11" ht="25.5" x14ac:dyDescent="0.2">
      <c r="A9102" s="269">
        <v>12232</v>
      </c>
      <c r="B9102" s="270" t="s">
        <v>29949</v>
      </c>
      <c r="C9102" s="271" t="s">
        <v>12490</v>
      </c>
      <c r="D9102" s="272" t="s">
        <v>22016</v>
      </c>
      <c r="F9102" s="266"/>
      <c r="G9102" s="273">
        <v>12232</v>
      </c>
      <c r="H9102" s="270" t="s">
        <v>29949</v>
      </c>
      <c r="I9102" s="271" t="s">
        <v>12490</v>
      </c>
      <c r="J9102" s="272" t="s">
        <v>22016</v>
      </c>
      <c r="K9102" s="272" t="s">
        <v>22016</v>
      </c>
    </row>
    <row r="9103" spans="1:11" ht="25.5" x14ac:dyDescent="0.2">
      <c r="A9103" s="269">
        <v>3799</v>
      </c>
      <c r="B9103" s="270" t="s">
        <v>29950</v>
      </c>
      <c r="C9103" s="271" t="s">
        <v>12490</v>
      </c>
      <c r="D9103" s="272" t="s">
        <v>21536</v>
      </c>
      <c r="F9103" s="266"/>
      <c r="G9103" s="273">
        <v>3799</v>
      </c>
      <c r="H9103" s="270" t="s">
        <v>29950</v>
      </c>
      <c r="I9103" s="271" t="s">
        <v>12490</v>
      </c>
      <c r="J9103" s="272" t="s">
        <v>21536</v>
      </c>
      <c r="K9103" s="272" t="s">
        <v>21536</v>
      </c>
    </row>
    <row r="9104" spans="1:11" ht="25.5" x14ac:dyDescent="0.2">
      <c r="A9104" s="269">
        <v>12239</v>
      </c>
      <c r="B9104" s="270" t="s">
        <v>29951</v>
      </c>
      <c r="C9104" s="271" t="s">
        <v>12490</v>
      </c>
      <c r="D9104" s="272" t="s">
        <v>10999</v>
      </c>
      <c r="F9104" s="266"/>
      <c r="G9104" s="273">
        <v>12239</v>
      </c>
      <c r="H9104" s="270" t="s">
        <v>29951</v>
      </c>
      <c r="I9104" s="271" t="s">
        <v>12490</v>
      </c>
      <c r="J9104" s="272" t="s">
        <v>10999</v>
      </c>
      <c r="K9104" s="272" t="s">
        <v>10999</v>
      </c>
    </row>
    <row r="9105" spans="1:11" ht="25.5" x14ac:dyDescent="0.2">
      <c r="A9105" s="269">
        <v>38773</v>
      </c>
      <c r="B9105" s="270" t="s">
        <v>29952</v>
      </c>
      <c r="C9105" s="271" t="s">
        <v>12490</v>
      </c>
      <c r="D9105" s="272" t="s">
        <v>4339</v>
      </c>
      <c r="F9105" s="266"/>
      <c r="G9105" s="273">
        <v>38773</v>
      </c>
      <c r="H9105" s="270" t="s">
        <v>29952</v>
      </c>
      <c r="I9105" s="271" t="s">
        <v>12490</v>
      </c>
      <c r="J9105" s="272" t="s">
        <v>4339</v>
      </c>
      <c r="K9105" s="272" t="s">
        <v>4339</v>
      </c>
    </row>
    <row r="9106" spans="1:11" ht="12.75" x14ac:dyDescent="0.2">
      <c r="A9106" s="269">
        <v>12271</v>
      </c>
      <c r="B9106" s="270" t="s">
        <v>29953</v>
      </c>
      <c r="C9106" s="271" t="s">
        <v>12490</v>
      </c>
      <c r="D9106" s="272" t="s">
        <v>29954</v>
      </c>
      <c r="F9106" s="266"/>
      <c r="G9106" s="273">
        <v>12271</v>
      </c>
      <c r="H9106" s="270" t="s">
        <v>29953</v>
      </c>
      <c r="I9106" s="271" t="s">
        <v>12490</v>
      </c>
      <c r="J9106" s="272" t="s">
        <v>29954</v>
      </c>
      <c r="K9106" s="272" t="s">
        <v>29954</v>
      </c>
    </row>
    <row r="9107" spans="1:11" ht="12.75" x14ac:dyDescent="0.2">
      <c r="A9107" s="269">
        <v>12245</v>
      </c>
      <c r="B9107" s="270" t="s">
        <v>29955</v>
      </c>
      <c r="C9107" s="271" t="s">
        <v>12490</v>
      </c>
      <c r="D9107" s="272" t="s">
        <v>26160</v>
      </c>
      <c r="F9107" s="266"/>
      <c r="G9107" s="273">
        <v>12245</v>
      </c>
      <c r="H9107" s="270" t="s">
        <v>29955</v>
      </c>
      <c r="I9107" s="271" t="s">
        <v>12490</v>
      </c>
      <c r="J9107" s="272" t="s">
        <v>26160</v>
      </c>
      <c r="K9107" s="272" t="s">
        <v>26160</v>
      </c>
    </row>
    <row r="9108" spans="1:11" ht="25.5" x14ac:dyDescent="0.2">
      <c r="A9108" s="269">
        <v>38785</v>
      </c>
      <c r="B9108" s="270" t="s">
        <v>29956</v>
      </c>
      <c r="C9108" s="271" t="s">
        <v>12490</v>
      </c>
      <c r="D9108" s="272" t="s">
        <v>14579</v>
      </c>
      <c r="F9108" s="266"/>
      <c r="G9108" s="273">
        <v>38785</v>
      </c>
      <c r="H9108" s="270" t="s">
        <v>29956</v>
      </c>
      <c r="I9108" s="271" t="s">
        <v>12490</v>
      </c>
      <c r="J9108" s="272" t="s">
        <v>14579</v>
      </c>
      <c r="K9108" s="272" t="s">
        <v>14579</v>
      </c>
    </row>
    <row r="9109" spans="1:11" ht="25.5" x14ac:dyDescent="0.2">
      <c r="A9109" s="269">
        <v>38786</v>
      </c>
      <c r="B9109" s="270" t="s">
        <v>29957</v>
      </c>
      <c r="C9109" s="271" t="s">
        <v>12490</v>
      </c>
      <c r="D9109" s="272" t="s">
        <v>26155</v>
      </c>
      <c r="F9109" s="266"/>
      <c r="G9109" s="273">
        <v>38786</v>
      </c>
      <c r="H9109" s="270" t="s">
        <v>29957</v>
      </c>
      <c r="I9109" s="271" t="s">
        <v>12490</v>
      </c>
      <c r="J9109" s="272" t="s">
        <v>26155</v>
      </c>
      <c r="K9109" s="272" t="s">
        <v>26155</v>
      </c>
    </row>
    <row r="9110" spans="1:11" ht="12.75" x14ac:dyDescent="0.2">
      <c r="A9110" s="269">
        <v>39385</v>
      </c>
      <c r="B9110" s="270" t="s">
        <v>29958</v>
      </c>
      <c r="C9110" s="271" t="s">
        <v>12490</v>
      </c>
      <c r="D9110" s="272" t="s">
        <v>29959</v>
      </c>
      <c r="F9110" s="266"/>
      <c r="G9110" s="273">
        <v>39385</v>
      </c>
      <c r="H9110" s="270" t="s">
        <v>29958</v>
      </c>
      <c r="I9110" s="271" t="s">
        <v>12490</v>
      </c>
      <c r="J9110" s="272" t="s">
        <v>29959</v>
      </c>
      <c r="K9110" s="272" t="s">
        <v>29959</v>
      </c>
    </row>
    <row r="9111" spans="1:11" ht="12.75" x14ac:dyDescent="0.2">
      <c r="A9111" s="269">
        <v>39389</v>
      </c>
      <c r="B9111" s="270" t="s">
        <v>29960</v>
      </c>
      <c r="C9111" s="271" t="s">
        <v>12490</v>
      </c>
      <c r="D9111" s="272" t="s">
        <v>27196</v>
      </c>
      <c r="F9111" s="266"/>
      <c r="G9111" s="273">
        <v>39389</v>
      </c>
      <c r="H9111" s="270" t="s">
        <v>29960</v>
      </c>
      <c r="I9111" s="271" t="s">
        <v>12490</v>
      </c>
      <c r="J9111" s="272" t="s">
        <v>27196</v>
      </c>
      <c r="K9111" s="272" t="s">
        <v>27196</v>
      </c>
    </row>
    <row r="9112" spans="1:11" ht="12.75" x14ac:dyDescent="0.2">
      <c r="A9112" s="269">
        <v>39390</v>
      </c>
      <c r="B9112" s="270" t="s">
        <v>29961</v>
      </c>
      <c r="C9112" s="271" t="s">
        <v>12490</v>
      </c>
      <c r="D9112" s="272" t="s">
        <v>29962</v>
      </c>
      <c r="F9112" s="266"/>
      <c r="G9112" s="273">
        <v>39390</v>
      </c>
      <c r="H9112" s="270" t="s">
        <v>29961</v>
      </c>
      <c r="I9112" s="271" t="s">
        <v>12490</v>
      </c>
      <c r="J9112" s="272" t="s">
        <v>29962</v>
      </c>
      <c r="K9112" s="272" t="s">
        <v>29962</v>
      </c>
    </row>
    <row r="9113" spans="1:11" ht="12.75" x14ac:dyDescent="0.2">
      <c r="A9113" s="269">
        <v>39391</v>
      </c>
      <c r="B9113" s="270" t="s">
        <v>29963</v>
      </c>
      <c r="C9113" s="271" t="s">
        <v>12490</v>
      </c>
      <c r="D9113" s="272" t="s">
        <v>29964</v>
      </c>
      <c r="F9113" s="266"/>
      <c r="G9113" s="273">
        <v>39391</v>
      </c>
      <c r="H9113" s="270" t="s">
        <v>29963</v>
      </c>
      <c r="I9113" s="271" t="s">
        <v>12490</v>
      </c>
      <c r="J9113" s="272" t="s">
        <v>29964</v>
      </c>
      <c r="K9113" s="272" t="s">
        <v>29964</v>
      </c>
    </row>
    <row r="9114" spans="1:11" ht="25.5" x14ac:dyDescent="0.2">
      <c r="A9114" s="269">
        <v>3803</v>
      </c>
      <c r="B9114" s="270" t="s">
        <v>29965</v>
      </c>
      <c r="C9114" s="271" t="s">
        <v>12490</v>
      </c>
      <c r="D9114" s="272" t="s">
        <v>13206</v>
      </c>
      <c r="F9114" s="266"/>
      <c r="G9114" s="273">
        <v>3803</v>
      </c>
      <c r="H9114" s="270" t="s">
        <v>29965</v>
      </c>
      <c r="I9114" s="271" t="s">
        <v>12490</v>
      </c>
      <c r="J9114" s="272" t="s">
        <v>13206</v>
      </c>
      <c r="K9114" s="272" t="s">
        <v>13206</v>
      </c>
    </row>
    <row r="9115" spans="1:11" ht="25.5" x14ac:dyDescent="0.2">
      <c r="A9115" s="269">
        <v>38770</v>
      </c>
      <c r="B9115" s="270" t="s">
        <v>29966</v>
      </c>
      <c r="C9115" s="271" t="s">
        <v>12490</v>
      </c>
      <c r="D9115" s="272" t="s">
        <v>29967</v>
      </c>
      <c r="F9115" s="266"/>
      <c r="G9115" s="273">
        <v>38770</v>
      </c>
      <c r="H9115" s="270" t="s">
        <v>29966</v>
      </c>
      <c r="I9115" s="271" t="s">
        <v>12490</v>
      </c>
      <c r="J9115" s="272" t="s">
        <v>29967</v>
      </c>
      <c r="K9115" s="272" t="s">
        <v>29967</v>
      </c>
    </row>
    <row r="9116" spans="1:11" ht="12.75" x14ac:dyDescent="0.2">
      <c r="A9116" s="269">
        <v>12267</v>
      </c>
      <c r="B9116" s="270" t="s">
        <v>29968</v>
      </c>
      <c r="C9116" s="271" t="s">
        <v>12490</v>
      </c>
      <c r="D9116" s="272" t="s">
        <v>29969</v>
      </c>
      <c r="F9116" s="266"/>
      <c r="G9116" s="273">
        <v>12267</v>
      </c>
      <c r="H9116" s="270" t="s">
        <v>29968</v>
      </c>
      <c r="I9116" s="271" t="s">
        <v>12490</v>
      </c>
      <c r="J9116" s="272" t="s">
        <v>29969</v>
      </c>
      <c r="K9116" s="272" t="s">
        <v>29969</v>
      </c>
    </row>
    <row r="9117" spans="1:11" ht="25.5" x14ac:dyDescent="0.2">
      <c r="A9117" s="269">
        <v>12266</v>
      </c>
      <c r="B9117" s="270" t="s">
        <v>29970</v>
      </c>
      <c r="C9117" s="271" t="s">
        <v>12490</v>
      </c>
      <c r="D9117" s="272" t="s">
        <v>29971</v>
      </c>
      <c r="F9117" s="266"/>
      <c r="G9117" s="273">
        <v>12266</v>
      </c>
      <c r="H9117" s="270" t="s">
        <v>29970</v>
      </c>
      <c r="I9117" s="271" t="s">
        <v>12490</v>
      </c>
      <c r="J9117" s="272" t="s">
        <v>29971</v>
      </c>
      <c r="K9117" s="272" t="s">
        <v>29971</v>
      </c>
    </row>
    <row r="9118" spans="1:11" ht="25.5" x14ac:dyDescent="0.2">
      <c r="A9118" s="269">
        <v>39378</v>
      </c>
      <c r="B9118" s="270" t="s">
        <v>29972</v>
      </c>
      <c r="C9118" s="271" t="s">
        <v>12490</v>
      </c>
      <c r="D9118" s="272" t="s">
        <v>11301</v>
      </c>
      <c r="F9118" s="266"/>
      <c r="G9118" s="273">
        <v>39378</v>
      </c>
      <c r="H9118" s="270" t="s">
        <v>29972</v>
      </c>
      <c r="I9118" s="271" t="s">
        <v>12490</v>
      </c>
      <c r="J9118" s="272" t="s">
        <v>11301</v>
      </c>
      <c r="K9118" s="272" t="s">
        <v>11301</v>
      </c>
    </row>
    <row r="9119" spans="1:11" ht="25.5" x14ac:dyDescent="0.2">
      <c r="A9119" s="269">
        <v>38775</v>
      </c>
      <c r="B9119" s="270" t="s">
        <v>29973</v>
      </c>
      <c r="C9119" s="271" t="s">
        <v>12490</v>
      </c>
      <c r="D9119" s="272" t="s">
        <v>8865</v>
      </c>
      <c r="F9119" s="266"/>
      <c r="G9119" s="273">
        <v>38775</v>
      </c>
      <c r="H9119" s="270" t="s">
        <v>29973</v>
      </c>
      <c r="I9119" s="271" t="s">
        <v>12490</v>
      </c>
      <c r="J9119" s="272" t="s">
        <v>8865</v>
      </c>
      <c r="K9119" s="272" t="s">
        <v>8865</v>
      </c>
    </row>
    <row r="9120" spans="1:11" ht="12.75" x14ac:dyDescent="0.2">
      <c r="A9120" s="269">
        <v>21119</v>
      </c>
      <c r="B9120" s="270" t="s">
        <v>29974</v>
      </c>
      <c r="C9120" s="271" t="s">
        <v>12490</v>
      </c>
      <c r="D9120" s="272" t="s">
        <v>13050</v>
      </c>
      <c r="F9120" s="266"/>
      <c r="G9120" s="273">
        <v>21119</v>
      </c>
      <c r="H9120" s="270" t="s">
        <v>29974</v>
      </c>
      <c r="I9120" s="271" t="s">
        <v>12490</v>
      </c>
      <c r="J9120" s="272" t="s">
        <v>13050</v>
      </c>
      <c r="K9120" s="272" t="s">
        <v>13050</v>
      </c>
    </row>
    <row r="9121" spans="1:11" ht="12.75" x14ac:dyDescent="0.2">
      <c r="A9121" s="269">
        <v>37974</v>
      </c>
      <c r="B9121" s="270" t="s">
        <v>29975</v>
      </c>
      <c r="C9121" s="271" t="s">
        <v>12490</v>
      </c>
      <c r="D9121" s="272" t="s">
        <v>10903</v>
      </c>
      <c r="F9121" s="266"/>
      <c r="G9121" s="273">
        <v>37974</v>
      </c>
      <c r="H9121" s="270" t="s">
        <v>29975</v>
      </c>
      <c r="I9121" s="271" t="s">
        <v>12490</v>
      </c>
      <c r="J9121" s="272" t="s">
        <v>10903</v>
      </c>
      <c r="K9121" s="272" t="s">
        <v>10903</v>
      </c>
    </row>
    <row r="9122" spans="1:11" ht="12.75" x14ac:dyDescent="0.2">
      <c r="A9122" s="269">
        <v>37975</v>
      </c>
      <c r="B9122" s="270" t="s">
        <v>29976</v>
      </c>
      <c r="C9122" s="271" t="s">
        <v>12490</v>
      </c>
      <c r="D9122" s="272" t="s">
        <v>13266</v>
      </c>
      <c r="F9122" s="266"/>
      <c r="G9122" s="273">
        <v>37975</v>
      </c>
      <c r="H9122" s="270" t="s">
        <v>29976</v>
      </c>
      <c r="I9122" s="271" t="s">
        <v>12490</v>
      </c>
      <c r="J9122" s="272" t="s">
        <v>13266</v>
      </c>
      <c r="K9122" s="272" t="s">
        <v>13266</v>
      </c>
    </row>
    <row r="9123" spans="1:11" ht="12.75" x14ac:dyDescent="0.2">
      <c r="A9123" s="269">
        <v>37976</v>
      </c>
      <c r="B9123" s="270" t="s">
        <v>29977</v>
      </c>
      <c r="C9123" s="271" t="s">
        <v>12490</v>
      </c>
      <c r="D9123" s="272" t="s">
        <v>13267</v>
      </c>
      <c r="F9123" s="266"/>
      <c r="G9123" s="273">
        <v>37976</v>
      </c>
      <c r="H9123" s="270" t="s">
        <v>29977</v>
      </c>
      <c r="I9123" s="271" t="s">
        <v>12490</v>
      </c>
      <c r="J9123" s="272" t="s">
        <v>13267</v>
      </c>
      <c r="K9123" s="272" t="s">
        <v>13267</v>
      </c>
    </row>
    <row r="9124" spans="1:11" ht="12.75" x14ac:dyDescent="0.2">
      <c r="A9124" s="269">
        <v>37977</v>
      </c>
      <c r="B9124" s="270" t="s">
        <v>29978</v>
      </c>
      <c r="C9124" s="271" t="s">
        <v>12490</v>
      </c>
      <c r="D9124" s="272" t="s">
        <v>12521</v>
      </c>
      <c r="F9124" s="266"/>
      <c r="G9124" s="273">
        <v>37977</v>
      </c>
      <c r="H9124" s="270" t="s">
        <v>29978</v>
      </c>
      <c r="I9124" s="271" t="s">
        <v>12490</v>
      </c>
      <c r="J9124" s="272" t="s">
        <v>12521</v>
      </c>
      <c r="K9124" s="272" t="s">
        <v>12521</v>
      </c>
    </row>
    <row r="9125" spans="1:11" ht="12.75" x14ac:dyDescent="0.2">
      <c r="A9125" s="269">
        <v>37978</v>
      </c>
      <c r="B9125" s="270" t="s">
        <v>29979</v>
      </c>
      <c r="C9125" s="271" t="s">
        <v>12490</v>
      </c>
      <c r="D9125" s="272" t="s">
        <v>13268</v>
      </c>
      <c r="F9125" s="266"/>
      <c r="G9125" s="273">
        <v>37978</v>
      </c>
      <c r="H9125" s="270" t="s">
        <v>29979</v>
      </c>
      <c r="I9125" s="271" t="s">
        <v>12490</v>
      </c>
      <c r="J9125" s="272" t="s">
        <v>13268</v>
      </c>
      <c r="K9125" s="272" t="s">
        <v>13268</v>
      </c>
    </row>
    <row r="9126" spans="1:11" ht="12.75" x14ac:dyDescent="0.2">
      <c r="A9126" s="269">
        <v>37979</v>
      </c>
      <c r="B9126" s="270" t="s">
        <v>29980</v>
      </c>
      <c r="C9126" s="271" t="s">
        <v>12490</v>
      </c>
      <c r="D9126" s="272" t="s">
        <v>12722</v>
      </c>
      <c r="F9126" s="266"/>
      <c r="G9126" s="273">
        <v>37979</v>
      </c>
      <c r="H9126" s="270" t="s">
        <v>29980</v>
      </c>
      <c r="I9126" s="271" t="s">
        <v>12490</v>
      </c>
      <c r="J9126" s="272" t="s">
        <v>12722</v>
      </c>
      <c r="K9126" s="272" t="s">
        <v>12722</v>
      </c>
    </row>
    <row r="9127" spans="1:11" ht="12.75" x14ac:dyDescent="0.2">
      <c r="A9127" s="269">
        <v>37980</v>
      </c>
      <c r="B9127" s="270" t="s">
        <v>29981</v>
      </c>
      <c r="C9127" s="271" t="s">
        <v>12490</v>
      </c>
      <c r="D9127" s="272" t="s">
        <v>13269</v>
      </c>
      <c r="F9127" s="266"/>
      <c r="G9127" s="273">
        <v>37980</v>
      </c>
      <c r="H9127" s="270" t="s">
        <v>29981</v>
      </c>
      <c r="I9127" s="271" t="s">
        <v>12490</v>
      </c>
      <c r="J9127" s="272" t="s">
        <v>13269</v>
      </c>
      <c r="K9127" s="272" t="s">
        <v>13269</v>
      </c>
    </row>
    <row r="9128" spans="1:11" ht="25.5" x14ac:dyDescent="0.2">
      <c r="A9128" s="269">
        <v>36147</v>
      </c>
      <c r="B9128" s="270" t="s">
        <v>29982</v>
      </c>
      <c r="C9128" s="271" t="s">
        <v>12603</v>
      </c>
      <c r="D9128" s="272" t="s">
        <v>14253</v>
      </c>
      <c r="F9128" s="266"/>
      <c r="G9128" s="273">
        <v>36147</v>
      </c>
      <c r="H9128" s="270" t="s">
        <v>29982</v>
      </c>
      <c r="I9128" s="271" t="s">
        <v>12603</v>
      </c>
      <c r="J9128" s="272" t="s">
        <v>14253</v>
      </c>
      <c r="K9128" s="272" t="s">
        <v>14253</v>
      </c>
    </row>
    <row r="9129" spans="1:11" ht="12.75" x14ac:dyDescent="0.2">
      <c r="A9129" s="269">
        <v>12731</v>
      </c>
      <c r="B9129" s="270" t="s">
        <v>29983</v>
      </c>
      <c r="C9129" s="271" t="s">
        <v>12490</v>
      </c>
      <c r="D9129" s="272" t="s">
        <v>29984</v>
      </c>
      <c r="F9129" s="266"/>
      <c r="G9129" s="273">
        <v>12731</v>
      </c>
      <c r="H9129" s="270" t="s">
        <v>29983</v>
      </c>
      <c r="I9129" s="271" t="s">
        <v>12490</v>
      </c>
      <c r="J9129" s="272" t="s">
        <v>29984</v>
      </c>
      <c r="K9129" s="272" t="s">
        <v>29984</v>
      </c>
    </row>
    <row r="9130" spans="1:11" ht="12.75" x14ac:dyDescent="0.2">
      <c r="A9130" s="269">
        <v>12723</v>
      </c>
      <c r="B9130" s="270" t="s">
        <v>29985</v>
      </c>
      <c r="C9130" s="271" t="s">
        <v>12490</v>
      </c>
      <c r="D9130" s="272" t="s">
        <v>5670</v>
      </c>
      <c r="F9130" s="266"/>
      <c r="G9130" s="273">
        <v>12723</v>
      </c>
      <c r="H9130" s="270" t="s">
        <v>29985</v>
      </c>
      <c r="I9130" s="271" t="s">
        <v>12490</v>
      </c>
      <c r="J9130" s="272" t="s">
        <v>5670</v>
      </c>
      <c r="K9130" s="272" t="s">
        <v>5670</v>
      </c>
    </row>
    <row r="9131" spans="1:11" ht="12.75" x14ac:dyDescent="0.2">
      <c r="A9131" s="269">
        <v>12724</v>
      </c>
      <c r="B9131" s="270" t="s">
        <v>29986</v>
      </c>
      <c r="C9131" s="271" t="s">
        <v>12490</v>
      </c>
      <c r="D9131" s="272" t="s">
        <v>5433</v>
      </c>
      <c r="F9131" s="266"/>
      <c r="G9131" s="273">
        <v>12724</v>
      </c>
      <c r="H9131" s="270" t="s">
        <v>29986</v>
      </c>
      <c r="I9131" s="271" t="s">
        <v>12490</v>
      </c>
      <c r="J9131" s="272" t="s">
        <v>5433</v>
      </c>
      <c r="K9131" s="272" t="s">
        <v>5433</v>
      </c>
    </row>
    <row r="9132" spans="1:11" ht="12.75" x14ac:dyDescent="0.2">
      <c r="A9132" s="269">
        <v>12725</v>
      </c>
      <c r="B9132" s="270" t="s">
        <v>29987</v>
      </c>
      <c r="C9132" s="271" t="s">
        <v>12490</v>
      </c>
      <c r="D9132" s="272" t="s">
        <v>7156</v>
      </c>
      <c r="F9132" s="266"/>
      <c r="G9132" s="273">
        <v>12725</v>
      </c>
      <c r="H9132" s="270" t="s">
        <v>29987</v>
      </c>
      <c r="I9132" s="271" t="s">
        <v>12490</v>
      </c>
      <c r="J9132" s="272" t="s">
        <v>7156</v>
      </c>
      <c r="K9132" s="272" t="s">
        <v>7156</v>
      </c>
    </row>
    <row r="9133" spans="1:11" ht="12.75" x14ac:dyDescent="0.2">
      <c r="A9133" s="269">
        <v>12726</v>
      </c>
      <c r="B9133" s="270" t="s">
        <v>29988</v>
      </c>
      <c r="C9133" s="271" t="s">
        <v>12490</v>
      </c>
      <c r="D9133" s="272" t="s">
        <v>26498</v>
      </c>
      <c r="F9133" s="266"/>
      <c r="G9133" s="273">
        <v>12726</v>
      </c>
      <c r="H9133" s="270" t="s">
        <v>29988</v>
      </c>
      <c r="I9133" s="271" t="s">
        <v>12490</v>
      </c>
      <c r="J9133" s="272" t="s">
        <v>26498</v>
      </c>
      <c r="K9133" s="272" t="s">
        <v>26498</v>
      </c>
    </row>
    <row r="9134" spans="1:11" ht="12.75" x14ac:dyDescent="0.2">
      <c r="A9134" s="269">
        <v>12727</v>
      </c>
      <c r="B9134" s="270" t="s">
        <v>29989</v>
      </c>
      <c r="C9134" s="271" t="s">
        <v>12490</v>
      </c>
      <c r="D9134" s="272" t="s">
        <v>24778</v>
      </c>
      <c r="F9134" s="266"/>
      <c r="G9134" s="273">
        <v>12727</v>
      </c>
      <c r="H9134" s="270" t="s">
        <v>29989</v>
      </c>
      <c r="I9134" s="271" t="s">
        <v>12490</v>
      </c>
      <c r="J9134" s="272" t="s">
        <v>24778</v>
      </c>
      <c r="K9134" s="272" t="s">
        <v>24778</v>
      </c>
    </row>
    <row r="9135" spans="1:11" ht="12.75" x14ac:dyDescent="0.2">
      <c r="A9135" s="269">
        <v>12728</v>
      </c>
      <c r="B9135" s="270" t="s">
        <v>29990</v>
      </c>
      <c r="C9135" s="271" t="s">
        <v>12490</v>
      </c>
      <c r="D9135" s="272" t="s">
        <v>29991</v>
      </c>
      <c r="F9135" s="266"/>
      <c r="G9135" s="273">
        <v>12728</v>
      </c>
      <c r="H9135" s="270" t="s">
        <v>29990</v>
      </c>
      <c r="I9135" s="271" t="s">
        <v>12490</v>
      </c>
      <c r="J9135" s="272" t="s">
        <v>29991</v>
      </c>
      <c r="K9135" s="272" t="s">
        <v>29991</v>
      </c>
    </row>
    <row r="9136" spans="1:11" ht="12.75" x14ac:dyDescent="0.2">
      <c r="A9136" s="269">
        <v>12729</v>
      </c>
      <c r="B9136" s="270" t="s">
        <v>29992</v>
      </c>
      <c r="C9136" s="271" t="s">
        <v>12490</v>
      </c>
      <c r="D9136" s="272" t="s">
        <v>10698</v>
      </c>
      <c r="F9136" s="266"/>
      <c r="G9136" s="273">
        <v>12729</v>
      </c>
      <c r="H9136" s="270" t="s">
        <v>29992</v>
      </c>
      <c r="I9136" s="271" t="s">
        <v>12490</v>
      </c>
      <c r="J9136" s="272" t="s">
        <v>10698</v>
      </c>
      <c r="K9136" s="272" t="s">
        <v>10698</v>
      </c>
    </row>
    <row r="9137" spans="1:11" ht="12.75" x14ac:dyDescent="0.2">
      <c r="A9137" s="269">
        <v>12730</v>
      </c>
      <c r="B9137" s="270" t="s">
        <v>29993</v>
      </c>
      <c r="C9137" s="271" t="s">
        <v>12490</v>
      </c>
      <c r="D9137" s="272" t="s">
        <v>29994</v>
      </c>
      <c r="F9137" s="266"/>
      <c r="G9137" s="273">
        <v>12730</v>
      </c>
      <c r="H9137" s="270" t="s">
        <v>29993</v>
      </c>
      <c r="I9137" s="271" t="s">
        <v>12490</v>
      </c>
      <c r="J9137" s="272" t="s">
        <v>29994</v>
      </c>
      <c r="K9137" s="272" t="s">
        <v>29994</v>
      </c>
    </row>
    <row r="9138" spans="1:11" ht="12.75" x14ac:dyDescent="0.2">
      <c r="A9138" s="269">
        <v>3840</v>
      </c>
      <c r="B9138" s="270" t="s">
        <v>29995</v>
      </c>
      <c r="C9138" s="271" t="s">
        <v>12490</v>
      </c>
      <c r="D9138" s="272" t="s">
        <v>13272</v>
      </c>
      <c r="F9138" s="266"/>
      <c r="G9138" s="273">
        <v>3840</v>
      </c>
      <c r="H9138" s="270" t="s">
        <v>29995</v>
      </c>
      <c r="I9138" s="271" t="s">
        <v>12490</v>
      </c>
      <c r="J9138" s="272" t="s">
        <v>13272</v>
      </c>
      <c r="K9138" s="272" t="s">
        <v>13272</v>
      </c>
    </row>
    <row r="9139" spans="1:11" ht="12.75" x14ac:dyDescent="0.2">
      <c r="A9139" s="269">
        <v>3838</v>
      </c>
      <c r="B9139" s="270" t="s">
        <v>29996</v>
      </c>
      <c r="C9139" s="271" t="s">
        <v>12490</v>
      </c>
      <c r="D9139" s="272" t="s">
        <v>13273</v>
      </c>
      <c r="F9139" s="266"/>
      <c r="G9139" s="273">
        <v>3838</v>
      </c>
      <c r="H9139" s="270" t="s">
        <v>29996</v>
      </c>
      <c r="I9139" s="271" t="s">
        <v>12490</v>
      </c>
      <c r="J9139" s="272" t="s">
        <v>13273</v>
      </c>
      <c r="K9139" s="272" t="s">
        <v>13273</v>
      </c>
    </row>
    <row r="9140" spans="1:11" ht="12.75" x14ac:dyDescent="0.2">
      <c r="A9140" s="269">
        <v>3844</v>
      </c>
      <c r="B9140" s="270" t="s">
        <v>29997</v>
      </c>
      <c r="C9140" s="271" t="s">
        <v>12490</v>
      </c>
      <c r="D9140" s="272" t="s">
        <v>13274</v>
      </c>
      <c r="F9140" s="266"/>
      <c r="G9140" s="273">
        <v>3844</v>
      </c>
      <c r="H9140" s="270" t="s">
        <v>29997</v>
      </c>
      <c r="I9140" s="271" t="s">
        <v>12490</v>
      </c>
      <c r="J9140" s="272" t="s">
        <v>13274</v>
      </c>
      <c r="K9140" s="272" t="s">
        <v>13274</v>
      </c>
    </row>
    <row r="9141" spans="1:11" ht="12.75" x14ac:dyDescent="0.2">
      <c r="A9141" s="269">
        <v>3839</v>
      </c>
      <c r="B9141" s="270" t="s">
        <v>29998</v>
      </c>
      <c r="C9141" s="271" t="s">
        <v>12490</v>
      </c>
      <c r="D9141" s="272" t="s">
        <v>13275</v>
      </c>
      <c r="F9141" s="266"/>
      <c r="G9141" s="273">
        <v>3839</v>
      </c>
      <c r="H9141" s="270" t="s">
        <v>29998</v>
      </c>
      <c r="I9141" s="271" t="s">
        <v>12490</v>
      </c>
      <c r="J9141" s="272" t="s">
        <v>13275</v>
      </c>
      <c r="K9141" s="272" t="s">
        <v>13275</v>
      </c>
    </row>
    <row r="9142" spans="1:11" ht="12.75" x14ac:dyDescent="0.2">
      <c r="A9142" s="269">
        <v>3843</v>
      </c>
      <c r="B9142" s="270" t="s">
        <v>29999</v>
      </c>
      <c r="C9142" s="271" t="s">
        <v>12490</v>
      </c>
      <c r="D9142" s="272" t="s">
        <v>13276</v>
      </c>
      <c r="F9142" s="266"/>
      <c r="G9142" s="273">
        <v>3843</v>
      </c>
      <c r="H9142" s="270" t="s">
        <v>29999</v>
      </c>
      <c r="I9142" s="271" t="s">
        <v>12490</v>
      </c>
      <c r="J9142" s="272" t="s">
        <v>13276</v>
      </c>
      <c r="K9142" s="272" t="s">
        <v>13276</v>
      </c>
    </row>
    <row r="9143" spans="1:11" ht="12.75" x14ac:dyDescent="0.2">
      <c r="A9143" s="269">
        <v>3900</v>
      </c>
      <c r="B9143" s="270" t="s">
        <v>30000</v>
      </c>
      <c r="C9143" s="271" t="s">
        <v>12490</v>
      </c>
      <c r="D9143" s="272" t="s">
        <v>18753</v>
      </c>
      <c r="F9143" s="266"/>
      <c r="G9143" s="273">
        <v>3900</v>
      </c>
      <c r="H9143" s="270" t="s">
        <v>30000</v>
      </c>
      <c r="I9143" s="271" t="s">
        <v>12490</v>
      </c>
      <c r="J9143" s="272" t="s">
        <v>18753</v>
      </c>
      <c r="K9143" s="272" t="s">
        <v>18753</v>
      </c>
    </row>
    <row r="9144" spans="1:11" ht="12.75" x14ac:dyDescent="0.2">
      <c r="A9144" s="269">
        <v>3846</v>
      </c>
      <c r="B9144" s="270" t="s">
        <v>30001</v>
      </c>
      <c r="C9144" s="271" t="s">
        <v>12490</v>
      </c>
      <c r="D9144" s="272" t="s">
        <v>4417</v>
      </c>
      <c r="F9144" s="266"/>
      <c r="G9144" s="273">
        <v>3846</v>
      </c>
      <c r="H9144" s="270" t="s">
        <v>30001</v>
      </c>
      <c r="I9144" s="271" t="s">
        <v>12490</v>
      </c>
      <c r="J9144" s="272" t="s">
        <v>4417</v>
      </c>
      <c r="K9144" s="272" t="s">
        <v>4417</v>
      </c>
    </row>
    <row r="9145" spans="1:11" ht="12.75" x14ac:dyDescent="0.2">
      <c r="A9145" s="269">
        <v>3886</v>
      </c>
      <c r="B9145" s="270" t="s">
        <v>30002</v>
      </c>
      <c r="C9145" s="271" t="s">
        <v>12490</v>
      </c>
      <c r="D9145" s="272" t="s">
        <v>4228</v>
      </c>
      <c r="F9145" s="266"/>
      <c r="G9145" s="273">
        <v>3886</v>
      </c>
      <c r="H9145" s="270" t="s">
        <v>30002</v>
      </c>
      <c r="I9145" s="271" t="s">
        <v>12490</v>
      </c>
      <c r="J9145" s="272" t="s">
        <v>4228</v>
      </c>
      <c r="K9145" s="272" t="s">
        <v>4228</v>
      </c>
    </row>
    <row r="9146" spans="1:11" ht="12.75" x14ac:dyDescent="0.2">
      <c r="A9146" s="269">
        <v>3854</v>
      </c>
      <c r="B9146" s="270" t="s">
        <v>30003</v>
      </c>
      <c r="C9146" s="271" t="s">
        <v>12490</v>
      </c>
      <c r="D9146" s="272" t="s">
        <v>20010</v>
      </c>
      <c r="F9146" s="266"/>
      <c r="G9146" s="273">
        <v>3854</v>
      </c>
      <c r="H9146" s="270" t="s">
        <v>30003</v>
      </c>
      <c r="I9146" s="271" t="s">
        <v>12490</v>
      </c>
      <c r="J9146" s="272" t="s">
        <v>20010</v>
      </c>
      <c r="K9146" s="272" t="s">
        <v>20010</v>
      </c>
    </row>
    <row r="9147" spans="1:11" ht="12.75" x14ac:dyDescent="0.2">
      <c r="A9147" s="269">
        <v>3873</v>
      </c>
      <c r="B9147" s="270" t="s">
        <v>30004</v>
      </c>
      <c r="C9147" s="271" t="s">
        <v>12490</v>
      </c>
      <c r="D9147" s="272" t="s">
        <v>9240</v>
      </c>
      <c r="F9147" s="266"/>
      <c r="G9147" s="273">
        <v>3873</v>
      </c>
      <c r="H9147" s="270" t="s">
        <v>30004</v>
      </c>
      <c r="I9147" s="271" t="s">
        <v>12490</v>
      </c>
      <c r="J9147" s="272" t="s">
        <v>9240</v>
      </c>
      <c r="K9147" s="272" t="s">
        <v>9240</v>
      </c>
    </row>
    <row r="9148" spans="1:11" ht="12.75" x14ac:dyDescent="0.2">
      <c r="A9148" s="269">
        <v>38021</v>
      </c>
      <c r="B9148" s="270" t="s">
        <v>30005</v>
      </c>
      <c r="C9148" s="271" t="s">
        <v>12490</v>
      </c>
      <c r="D9148" s="272" t="s">
        <v>5925</v>
      </c>
      <c r="F9148" s="266"/>
      <c r="G9148" s="273">
        <v>38021</v>
      </c>
      <c r="H9148" s="270" t="s">
        <v>30005</v>
      </c>
      <c r="I9148" s="271" t="s">
        <v>12490</v>
      </c>
      <c r="J9148" s="272" t="s">
        <v>5925</v>
      </c>
      <c r="K9148" s="272" t="s">
        <v>5925</v>
      </c>
    </row>
    <row r="9149" spans="1:11" ht="12.75" x14ac:dyDescent="0.2">
      <c r="A9149" s="269">
        <v>3847</v>
      </c>
      <c r="B9149" s="270" t="s">
        <v>30006</v>
      </c>
      <c r="C9149" s="271" t="s">
        <v>12490</v>
      </c>
      <c r="D9149" s="272" t="s">
        <v>21491</v>
      </c>
      <c r="F9149" s="266"/>
      <c r="G9149" s="273">
        <v>3847</v>
      </c>
      <c r="H9149" s="270" t="s">
        <v>30006</v>
      </c>
      <c r="I9149" s="271" t="s">
        <v>12490</v>
      </c>
      <c r="J9149" s="272" t="s">
        <v>21491</v>
      </c>
      <c r="K9149" s="272" t="s">
        <v>21491</v>
      </c>
    </row>
    <row r="9150" spans="1:11" ht="12.75" x14ac:dyDescent="0.2">
      <c r="A9150" s="269">
        <v>38022</v>
      </c>
      <c r="B9150" s="270" t="s">
        <v>30007</v>
      </c>
      <c r="C9150" s="271" t="s">
        <v>12490</v>
      </c>
      <c r="D9150" s="272" t="s">
        <v>12546</v>
      </c>
      <c r="F9150" s="266"/>
      <c r="G9150" s="273">
        <v>38022</v>
      </c>
      <c r="H9150" s="270" t="s">
        <v>30007</v>
      </c>
      <c r="I9150" s="271" t="s">
        <v>12490</v>
      </c>
      <c r="J9150" s="272" t="s">
        <v>12546</v>
      </c>
      <c r="K9150" s="272" t="s">
        <v>12546</v>
      </c>
    </row>
    <row r="9151" spans="1:11" ht="12.75" x14ac:dyDescent="0.2">
      <c r="A9151" s="269">
        <v>3833</v>
      </c>
      <c r="B9151" s="270" t="s">
        <v>30008</v>
      </c>
      <c r="C9151" s="271" t="s">
        <v>12490</v>
      </c>
      <c r="D9151" s="272" t="s">
        <v>8962</v>
      </c>
      <c r="F9151" s="266"/>
      <c r="G9151" s="273">
        <v>3833</v>
      </c>
      <c r="H9151" s="270" t="s">
        <v>30008</v>
      </c>
      <c r="I9151" s="271" t="s">
        <v>12490</v>
      </c>
      <c r="J9151" s="272" t="s">
        <v>8962</v>
      </c>
      <c r="K9151" s="272" t="s">
        <v>8962</v>
      </c>
    </row>
    <row r="9152" spans="1:11" ht="12.75" x14ac:dyDescent="0.2">
      <c r="A9152" s="269">
        <v>3835</v>
      </c>
      <c r="B9152" s="270" t="s">
        <v>30009</v>
      </c>
      <c r="C9152" s="271" t="s">
        <v>12490</v>
      </c>
      <c r="D9152" s="272" t="s">
        <v>13278</v>
      </c>
      <c r="F9152" s="266"/>
      <c r="G9152" s="273">
        <v>3835</v>
      </c>
      <c r="H9152" s="270" t="s">
        <v>30009</v>
      </c>
      <c r="I9152" s="271" t="s">
        <v>12490</v>
      </c>
      <c r="J9152" s="272" t="s">
        <v>13278</v>
      </c>
      <c r="K9152" s="272" t="s">
        <v>13278</v>
      </c>
    </row>
    <row r="9153" spans="1:11" ht="12.75" x14ac:dyDescent="0.2">
      <c r="A9153" s="269">
        <v>3836</v>
      </c>
      <c r="B9153" s="270" t="s">
        <v>30010</v>
      </c>
      <c r="C9153" s="271" t="s">
        <v>12490</v>
      </c>
      <c r="D9153" s="272" t="s">
        <v>13279</v>
      </c>
      <c r="F9153" s="266"/>
      <c r="G9153" s="273">
        <v>3836</v>
      </c>
      <c r="H9153" s="270" t="s">
        <v>30010</v>
      </c>
      <c r="I9153" s="271" t="s">
        <v>12490</v>
      </c>
      <c r="J9153" s="272" t="s">
        <v>13279</v>
      </c>
      <c r="K9153" s="272" t="s">
        <v>13279</v>
      </c>
    </row>
    <row r="9154" spans="1:11" ht="12.75" x14ac:dyDescent="0.2">
      <c r="A9154" s="269">
        <v>3830</v>
      </c>
      <c r="B9154" s="270" t="s">
        <v>30011</v>
      </c>
      <c r="C9154" s="271" t="s">
        <v>12490</v>
      </c>
      <c r="D9154" s="272" t="s">
        <v>13280</v>
      </c>
      <c r="F9154" s="266"/>
      <c r="G9154" s="273">
        <v>3830</v>
      </c>
      <c r="H9154" s="270" t="s">
        <v>30011</v>
      </c>
      <c r="I9154" s="271" t="s">
        <v>12490</v>
      </c>
      <c r="J9154" s="272" t="s">
        <v>13280</v>
      </c>
      <c r="K9154" s="272" t="s">
        <v>13280</v>
      </c>
    </row>
    <row r="9155" spans="1:11" ht="12.75" x14ac:dyDescent="0.2">
      <c r="A9155" s="269">
        <v>3831</v>
      </c>
      <c r="B9155" s="270" t="s">
        <v>30012</v>
      </c>
      <c r="C9155" s="271" t="s">
        <v>12490</v>
      </c>
      <c r="D9155" s="272" t="s">
        <v>9271</v>
      </c>
      <c r="F9155" s="266"/>
      <c r="G9155" s="273">
        <v>3831</v>
      </c>
      <c r="H9155" s="270" t="s">
        <v>30012</v>
      </c>
      <c r="I9155" s="271" t="s">
        <v>12490</v>
      </c>
      <c r="J9155" s="272" t="s">
        <v>9271</v>
      </c>
      <c r="K9155" s="272" t="s">
        <v>9271</v>
      </c>
    </row>
    <row r="9156" spans="1:11" ht="12.75" x14ac:dyDescent="0.2">
      <c r="A9156" s="269">
        <v>3841</v>
      </c>
      <c r="B9156" s="270" t="s">
        <v>30013</v>
      </c>
      <c r="C9156" s="271" t="s">
        <v>12490</v>
      </c>
      <c r="D9156" s="272" t="s">
        <v>13281</v>
      </c>
      <c r="F9156" s="266"/>
      <c r="G9156" s="273">
        <v>3841</v>
      </c>
      <c r="H9156" s="270" t="s">
        <v>30013</v>
      </c>
      <c r="I9156" s="271" t="s">
        <v>12490</v>
      </c>
      <c r="J9156" s="272" t="s">
        <v>13281</v>
      </c>
      <c r="K9156" s="272" t="s">
        <v>13281</v>
      </c>
    </row>
    <row r="9157" spans="1:11" ht="12.75" x14ac:dyDescent="0.2">
      <c r="A9157" s="269">
        <v>3842</v>
      </c>
      <c r="B9157" s="270" t="s">
        <v>30014</v>
      </c>
      <c r="C9157" s="271" t="s">
        <v>12490</v>
      </c>
      <c r="D9157" s="272" t="s">
        <v>13282</v>
      </c>
      <c r="F9157" s="266"/>
      <c r="G9157" s="273">
        <v>3842</v>
      </c>
      <c r="H9157" s="270" t="s">
        <v>30014</v>
      </c>
      <c r="I9157" s="271" t="s">
        <v>12490</v>
      </c>
      <c r="J9157" s="272" t="s">
        <v>13282</v>
      </c>
      <c r="K9157" s="272" t="s">
        <v>13282</v>
      </c>
    </row>
    <row r="9158" spans="1:11" ht="12.75" x14ac:dyDescent="0.2">
      <c r="A9158" s="269">
        <v>37981</v>
      </c>
      <c r="B9158" s="270" t="s">
        <v>30015</v>
      </c>
      <c r="C9158" s="271" t="s">
        <v>12490</v>
      </c>
      <c r="D9158" s="272" t="s">
        <v>12599</v>
      </c>
      <c r="F9158" s="266"/>
      <c r="G9158" s="273">
        <v>37981</v>
      </c>
      <c r="H9158" s="270" t="s">
        <v>30015</v>
      </c>
      <c r="I9158" s="271" t="s">
        <v>12490</v>
      </c>
      <c r="J9158" s="272" t="s">
        <v>12599</v>
      </c>
      <c r="K9158" s="272" t="s">
        <v>12599</v>
      </c>
    </row>
    <row r="9159" spans="1:11" ht="12.75" x14ac:dyDescent="0.2">
      <c r="A9159" s="269">
        <v>37982</v>
      </c>
      <c r="B9159" s="270" t="s">
        <v>30016</v>
      </c>
      <c r="C9159" s="271" t="s">
        <v>12490</v>
      </c>
      <c r="D9159" s="272" t="s">
        <v>4189</v>
      </c>
      <c r="F9159" s="266"/>
      <c r="G9159" s="273">
        <v>37982</v>
      </c>
      <c r="H9159" s="270" t="s">
        <v>30016</v>
      </c>
      <c r="I9159" s="271" t="s">
        <v>12490</v>
      </c>
      <c r="J9159" s="272" t="s">
        <v>4189</v>
      </c>
      <c r="K9159" s="272" t="s">
        <v>4189</v>
      </c>
    </row>
    <row r="9160" spans="1:11" ht="12.75" x14ac:dyDescent="0.2">
      <c r="A9160" s="269">
        <v>37983</v>
      </c>
      <c r="B9160" s="270" t="s">
        <v>30017</v>
      </c>
      <c r="C9160" s="271" t="s">
        <v>12490</v>
      </c>
      <c r="D9160" s="272" t="s">
        <v>6823</v>
      </c>
      <c r="F9160" s="266"/>
      <c r="G9160" s="273">
        <v>37983</v>
      </c>
      <c r="H9160" s="270" t="s">
        <v>30017</v>
      </c>
      <c r="I9160" s="271" t="s">
        <v>12490</v>
      </c>
      <c r="J9160" s="272" t="s">
        <v>6823</v>
      </c>
      <c r="K9160" s="272" t="s">
        <v>6823</v>
      </c>
    </row>
    <row r="9161" spans="1:11" ht="12.75" x14ac:dyDescent="0.2">
      <c r="A9161" s="269">
        <v>37984</v>
      </c>
      <c r="B9161" s="270" t="s">
        <v>30018</v>
      </c>
      <c r="C9161" s="271" t="s">
        <v>12490</v>
      </c>
      <c r="D9161" s="272" t="s">
        <v>13283</v>
      </c>
      <c r="F9161" s="266"/>
      <c r="G9161" s="273">
        <v>37984</v>
      </c>
      <c r="H9161" s="270" t="s">
        <v>30018</v>
      </c>
      <c r="I9161" s="271" t="s">
        <v>12490</v>
      </c>
      <c r="J9161" s="272" t="s">
        <v>13283</v>
      </c>
      <c r="K9161" s="272" t="s">
        <v>13283</v>
      </c>
    </row>
    <row r="9162" spans="1:11" ht="12.75" x14ac:dyDescent="0.2">
      <c r="A9162" s="269">
        <v>37985</v>
      </c>
      <c r="B9162" s="270" t="s">
        <v>30019</v>
      </c>
      <c r="C9162" s="271" t="s">
        <v>12490</v>
      </c>
      <c r="D9162" s="272" t="s">
        <v>4240</v>
      </c>
      <c r="F9162" s="266"/>
      <c r="G9162" s="273">
        <v>37985</v>
      </c>
      <c r="H9162" s="270" t="s">
        <v>30019</v>
      </c>
      <c r="I9162" s="271" t="s">
        <v>12490</v>
      </c>
      <c r="J9162" s="272" t="s">
        <v>4240</v>
      </c>
      <c r="K9162" s="272" t="s">
        <v>4240</v>
      </c>
    </row>
    <row r="9163" spans="1:11" ht="12.75" x14ac:dyDescent="0.2">
      <c r="A9163" s="269">
        <v>3826</v>
      </c>
      <c r="B9163" s="270" t="s">
        <v>30020</v>
      </c>
      <c r="C9163" s="271" t="s">
        <v>12490</v>
      </c>
      <c r="D9163" s="272" t="s">
        <v>9929</v>
      </c>
      <c r="F9163" s="266"/>
      <c r="G9163" s="273">
        <v>3826</v>
      </c>
      <c r="H9163" s="270" t="s">
        <v>30020</v>
      </c>
      <c r="I9163" s="271" t="s">
        <v>12490</v>
      </c>
      <c r="J9163" s="272" t="s">
        <v>9929</v>
      </c>
      <c r="K9163" s="272" t="s">
        <v>9929</v>
      </c>
    </row>
    <row r="9164" spans="1:11" ht="12.75" x14ac:dyDescent="0.2">
      <c r="A9164" s="269">
        <v>3825</v>
      </c>
      <c r="B9164" s="270" t="s">
        <v>30021</v>
      </c>
      <c r="C9164" s="271" t="s">
        <v>12490</v>
      </c>
      <c r="D9164" s="272" t="s">
        <v>7106</v>
      </c>
      <c r="F9164" s="266"/>
      <c r="G9164" s="273">
        <v>3825</v>
      </c>
      <c r="H9164" s="270" t="s">
        <v>30021</v>
      </c>
      <c r="I9164" s="271" t="s">
        <v>12490</v>
      </c>
      <c r="J9164" s="272" t="s">
        <v>7106</v>
      </c>
      <c r="K9164" s="272" t="s">
        <v>7106</v>
      </c>
    </row>
    <row r="9165" spans="1:11" ht="12.75" x14ac:dyDescent="0.2">
      <c r="A9165" s="269">
        <v>3827</v>
      </c>
      <c r="B9165" s="270" t="s">
        <v>30022</v>
      </c>
      <c r="C9165" s="271" t="s">
        <v>12490</v>
      </c>
      <c r="D9165" s="272" t="s">
        <v>6751</v>
      </c>
      <c r="F9165" s="266"/>
      <c r="G9165" s="273">
        <v>3827</v>
      </c>
      <c r="H9165" s="270" t="s">
        <v>30022</v>
      </c>
      <c r="I9165" s="271" t="s">
        <v>12490</v>
      </c>
      <c r="J9165" s="272" t="s">
        <v>6751</v>
      </c>
      <c r="K9165" s="272" t="s">
        <v>6751</v>
      </c>
    </row>
    <row r="9166" spans="1:11" ht="12.75" x14ac:dyDescent="0.2">
      <c r="A9166" s="269">
        <v>20165</v>
      </c>
      <c r="B9166" s="270" t="s">
        <v>30023</v>
      </c>
      <c r="C9166" s="271" t="s">
        <v>12490</v>
      </c>
      <c r="D9166" s="272" t="s">
        <v>20588</v>
      </c>
      <c r="F9166" s="266"/>
      <c r="G9166" s="273">
        <v>20165</v>
      </c>
      <c r="H9166" s="270" t="s">
        <v>30023</v>
      </c>
      <c r="I9166" s="271" t="s">
        <v>12490</v>
      </c>
      <c r="J9166" s="272" t="s">
        <v>20588</v>
      </c>
      <c r="K9166" s="272" t="s">
        <v>20588</v>
      </c>
    </row>
    <row r="9167" spans="1:11" ht="12.75" x14ac:dyDescent="0.2">
      <c r="A9167" s="269">
        <v>20166</v>
      </c>
      <c r="B9167" s="270" t="s">
        <v>30024</v>
      </c>
      <c r="C9167" s="271" t="s">
        <v>12490</v>
      </c>
      <c r="D9167" s="272" t="s">
        <v>25244</v>
      </c>
      <c r="F9167" s="266"/>
      <c r="G9167" s="273">
        <v>20166</v>
      </c>
      <c r="H9167" s="270" t="s">
        <v>30024</v>
      </c>
      <c r="I9167" s="271" t="s">
        <v>12490</v>
      </c>
      <c r="J9167" s="272" t="s">
        <v>25244</v>
      </c>
      <c r="K9167" s="272" t="s">
        <v>25244</v>
      </c>
    </row>
    <row r="9168" spans="1:11" ht="12.75" x14ac:dyDescent="0.2">
      <c r="A9168" s="269">
        <v>20164</v>
      </c>
      <c r="B9168" s="270" t="s">
        <v>30025</v>
      </c>
      <c r="C9168" s="271" t="s">
        <v>12490</v>
      </c>
      <c r="D9168" s="272" t="s">
        <v>9568</v>
      </c>
      <c r="F9168" s="266"/>
      <c r="G9168" s="273">
        <v>20164</v>
      </c>
      <c r="H9168" s="270" t="s">
        <v>30025</v>
      </c>
      <c r="I9168" s="271" t="s">
        <v>12490</v>
      </c>
      <c r="J9168" s="272" t="s">
        <v>9568</v>
      </c>
      <c r="K9168" s="272" t="s">
        <v>9568</v>
      </c>
    </row>
    <row r="9169" spans="1:11" ht="12.75" x14ac:dyDescent="0.2">
      <c r="A9169" s="269">
        <v>3893</v>
      </c>
      <c r="B9169" s="270" t="s">
        <v>30026</v>
      </c>
      <c r="C9169" s="271" t="s">
        <v>12490</v>
      </c>
      <c r="D9169" s="272" t="s">
        <v>14472</v>
      </c>
      <c r="F9169" s="266"/>
      <c r="G9169" s="273">
        <v>3893</v>
      </c>
      <c r="H9169" s="270" t="s">
        <v>30026</v>
      </c>
      <c r="I9169" s="271" t="s">
        <v>12490</v>
      </c>
      <c r="J9169" s="272" t="s">
        <v>14472</v>
      </c>
      <c r="K9169" s="272" t="s">
        <v>14472</v>
      </c>
    </row>
    <row r="9170" spans="1:11" ht="12.75" x14ac:dyDescent="0.2">
      <c r="A9170" s="269">
        <v>3848</v>
      </c>
      <c r="B9170" s="270" t="s">
        <v>30027</v>
      </c>
      <c r="C9170" s="271" t="s">
        <v>12490</v>
      </c>
      <c r="D9170" s="272" t="s">
        <v>12796</v>
      </c>
      <c r="F9170" s="266"/>
      <c r="G9170" s="273">
        <v>3848</v>
      </c>
      <c r="H9170" s="270" t="s">
        <v>30027</v>
      </c>
      <c r="I9170" s="271" t="s">
        <v>12490</v>
      </c>
      <c r="J9170" s="272" t="s">
        <v>12796</v>
      </c>
      <c r="K9170" s="272" t="s">
        <v>12796</v>
      </c>
    </row>
    <row r="9171" spans="1:11" ht="12.75" x14ac:dyDescent="0.2">
      <c r="A9171" s="269">
        <v>3895</v>
      </c>
      <c r="B9171" s="270" t="s">
        <v>30028</v>
      </c>
      <c r="C9171" s="271" t="s">
        <v>12490</v>
      </c>
      <c r="D9171" s="272" t="s">
        <v>7069</v>
      </c>
      <c r="F9171" s="266"/>
      <c r="G9171" s="273">
        <v>3895</v>
      </c>
      <c r="H9171" s="270" t="s">
        <v>30028</v>
      </c>
      <c r="I9171" s="271" t="s">
        <v>12490</v>
      </c>
      <c r="J9171" s="272" t="s">
        <v>7069</v>
      </c>
      <c r="K9171" s="272" t="s">
        <v>7069</v>
      </c>
    </row>
    <row r="9172" spans="1:11" ht="12.75" x14ac:dyDescent="0.2">
      <c r="A9172" s="269">
        <v>12404</v>
      </c>
      <c r="B9172" s="270" t="s">
        <v>30029</v>
      </c>
      <c r="C9172" s="271" t="s">
        <v>12490</v>
      </c>
      <c r="D9172" s="272" t="s">
        <v>13622</v>
      </c>
      <c r="F9172" s="266"/>
      <c r="G9172" s="273">
        <v>12404</v>
      </c>
      <c r="H9172" s="270" t="s">
        <v>30029</v>
      </c>
      <c r="I9172" s="271" t="s">
        <v>12490</v>
      </c>
      <c r="J9172" s="272" t="s">
        <v>13622</v>
      </c>
      <c r="K9172" s="272" t="s">
        <v>13622</v>
      </c>
    </row>
    <row r="9173" spans="1:11" ht="12.75" x14ac:dyDescent="0.2">
      <c r="A9173" s="269">
        <v>3939</v>
      </c>
      <c r="B9173" s="270" t="s">
        <v>30030</v>
      </c>
      <c r="C9173" s="271" t="s">
        <v>12490</v>
      </c>
      <c r="D9173" s="272" t="s">
        <v>8783</v>
      </c>
      <c r="F9173" s="266"/>
      <c r="G9173" s="273">
        <v>3939</v>
      </c>
      <c r="H9173" s="270" t="s">
        <v>30030</v>
      </c>
      <c r="I9173" s="271" t="s">
        <v>12490</v>
      </c>
      <c r="J9173" s="272" t="s">
        <v>8783</v>
      </c>
      <c r="K9173" s="272" t="s">
        <v>8783</v>
      </c>
    </row>
    <row r="9174" spans="1:11" ht="12.75" x14ac:dyDescent="0.2">
      <c r="A9174" s="269">
        <v>3911</v>
      </c>
      <c r="B9174" s="270" t="s">
        <v>30031</v>
      </c>
      <c r="C9174" s="271" t="s">
        <v>12490</v>
      </c>
      <c r="D9174" s="272" t="s">
        <v>13623</v>
      </c>
      <c r="F9174" s="266"/>
      <c r="G9174" s="273">
        <v>3911</v>
      </c>
      <c r="H9174" s="270" t="s">
        <v>30031</v>
      </c>
      <c r="I9174" s="271" t="s">
        <v>12490</v>
      </c>
      <c r="J9174" s="272" t="s">
        <v>13623</v>
      </c>
      <c r="K9174" s="272" t="s">
        <v>13623</v>
      </c>
    </row>
    <row r="9175" spans="1:11" ht="12.75" x14ac:dyDescent="0.2">
      <c r="A9175" s="269">
        <v>3908</v>
      </c>
      <c r="B9175" s="270" t="s">
        <v>30032</v>
      </c>
      <c r="C9175" s="271" t="s">
        <v>12490</v>
      </c>
      <c r="D9175" s="272" t="s">
        <v>15029</v>
      </c>
      <c r="F9175" s="266"/>
      <c r="G9175" s="273">
        <v>3908</v>
      </c>
      <c r="H9175" s="270" t="s">
        <v>30032</v>
      </c>
      <c r="I9175" s="271" t="s">
        <v>12490</v>
      </c>
      <c r="J9175" s="272" t="s">
        <v>15029</v>
      </c>
      <c r="K9175" s="272" t="s">
        <v>15029</v>
      </c>
    </row>
    <row r="9176" spans="1:11" ht="12.75" x14ac:dyDescent="0.2">
      <c r="A9176" s="269">
        <v>3910</v>
      </c>
      <c r="B9176" s="270" t="s">
        <v>30033</v>
      </c>
      <c r="C9176" s="271" t="s">
        <v>12490</v>
      </c>
      <c r="D9176" s="272" t="s">
        <v>7608</v>
      </c>
      <c r="F9176" s="266"/>
      <c r="G9176" s="273">
        <v>3910</v>
      </c>
      <c r="H9176" s="270" t="s">
        <v>30033</v>
      </c>
      <c r="I9176" s="271" t="s">
        <v>12490</v>
      </c>
      <c r="J9176" s="272" t="s">
        <v>7608</v>
      </c>
      <c r="K9176" s="272" t="s">
        <v>7608</v>
      </c>
    </row>
    <row r="9177" spans="1:11" ht="12.75" x14ac:dyDescent="0.2">
      <c r="A9177" s="269">
        <v>3913</v>
      </c>
      <c r="B9177" s="270" t="s">
        <v>30034</v>
      </c>
      <c r="C9177" s="271" t="s">
        <v>12490</v>
      </c>
      <c r="D9177" s="272" t="s">
        <v>15030</v>
      </c>
      <c r="F9177" s="266"/>
      <c r="G9177" s="273">
        <v>3913</v>
      </c>
      <c r="H9177" s="270" t="s">
        <v>30034</v>
      </c>
      <c r="I9177" s="271" t="s">
        <v>12490</v>
      </c>
      <c r="J9177" s="272" t="s">
        <v>15030</v>
      </c>
      <c r="K9177" s="272" t="s">
        <v>15030</v>
      </c>
    </row>
    <row r="9178" spans="1:11" ht="12.75" x14ac:dyDescent="0.2">
      <c r="A9178" s="269">
        <v>3912</v>
      </c>
      <c r="B9178" s="270" t="s">
        <v>30035</v>
      </c>
      <c r="C9178" s="271" t="s">
        <v>12490</v>
      </c>
      <c r="D9178" s="272" t="s">
        <v>9124</v>
      </c>
      <c r="F9178" s="266"/>
      <c r="G9178" s="273">
        <v>3912</v>
      </c>
      <c r="H9178" s="270" t="s">
        <v>30035</v>
      </c>
      <c r="I9178" s="271" t="s">
        <v>12490</v>
      </c>
      <c r="J9178" s="272" t="s">
        <v>9124</v>
      </c>
      <c r="K9178" s="272" t="s">
        <v>9124</v>
      </c>
    </row>
    <row r="9179" spans="1:11" ht="12.75" x14ac:dyDescent="0.2">
      <c r="A9179" s="269">
        <v>3909</v>
      </c>
      <c r="B9179" s="270" t="s">
        <v>30036</v>
      </c>
      <c r="C9179" s="271" t="s">
        <v>12490</v>
      </c>
      <c r="D9179" s="272" t="s">
        <v>11808</v>
      </c>
      <c r="F9179" s="266"/>
      <c r="G9179" s="273">
        <v>3909</v>
      </c>
      <c r="H9179" s="270" t="s">
        <v>30036</v>
      </c>
      <c r="I9179" s="271" t="s">
        <v>12490</v>
      </c>
      <c r="J9179" s="272" t="s">
        <v>11808</v>
      </c>
      <c r="K9179" s="272" t="s">
        <v>11808</v>
      </c>
    </row>
    <row r="9180" spans="1:11" ht="12.75" x14ac:dyDescent="0.2">
      <c r="A9180" s="269">
        <v>3914</v>
      </c>
      <c r="B9180" s="270" t="s">
        <v>30037</v>
      </c>
      <c r="C9180" s="271" t="s">
        <v>12490</v>
      </c>
      <c r="D9180" s="272" t="s">
        <v>15031</v>
      </c>
      <c r="F9180" s="266"/>
      <c r="G9180" s="273">
        <v>3914</v>
      </c>
      <c r="H9180" s="270" t="s">
        <v>30037</v>
      </c>
      <c r="I9180" s="271" t="s">
        <v>12490</v>
      </c>
      <c r="J9180" s="272" t="s">
        <v>15031</v>
      </c>
      <c r="K9180" s="272" t="s">
        <v>15031</v>
      </c>
    </row>
    <row r="9181" spans="1:11" ht="12.75" x14ac:dyDescent="0.2">
      <c r="A9181" s="269">
        <v>3915</v>
      </c>
      <c r="B9181" s="270" t="s">
        <v>30038</v>
      </c>
      <c r="C9181" s="271" t="s">
        <v>12490</v>
      </c>
      <c r="D9181" s="272" t="s">
        <v>15032</v>
      </c>
      <c r="F9181" s="266"/>
      <c r="G9181" s="273">
        <v>3915</v>
      </c>
      <c r="H9181" s="270" t="s">
        <v>30038</v>
      </c>
      <c r="I9181" s="271" t="s">
        <v>12490</v>
      </c>
      <c r="J9181" s="272" t="s">
        <v>15032</v>
      </c>
      <c r="K9181" s="272" t="s">
        <v>15032</v>
      </c>
    </row>
    <row r="9182" spans="1:11" ht="12.75" x14ac:dyDescent="0.2">
      <c r="A9182" s="269">
        <v>3916</v>
      </c>
      <c r="B9182" s="270" t="s">
        <v>30039</v>
      </c>
      <c r="C9182" s="271" t="s">
        <v>12490</v>
      </c>
      <c r="D9182" s="272" t="s">
        <v>15033</v>
      </c>
      <c r="F9182" s="266"/>
      <c r="G9182" s="273">
        <v>3916</v>
      </c>
      <c r="H9182" s="270" t="s">
        <v>30039</v>
      </c>
      <c r="I9182" s="271" t="s">
        <v>12490</v>
      </c>
      <c r="J9182" s="272" t="s">
        <v>15033</v>
      </c>
      <c r="K9182" s="272" t="s">
        <v>15033</v>
      </c>
    </row>
    <row r="9183" spans="1:11" ht="12.75" x14ac:dyDescent="0.2">
      <c r="A9183" s="269">
        <v>3917</v>
      </c>
      <c r="B9183" s="270" t="s">
        <v>30040</v>
      </c>
      <c r="C9183" s="271" t="s">
        <v>12490</v>
      </c>
      <c r="D9183" s="272" t="s">
        <v>15034</v>
      </c>
      <c r="F9183" s="266"/>
      <c r="G9183" s="273">
        <v>3917</v>
      </c>
      <c r="H9183" s="270" t="s">
        <v>30040</v>
      </c>
      <c r="I9183" s="271" t="s">
        <v>12490</v>
      </c>
      <c r="J9183" s="272" t="s">
        <v>15034</v>
      </c>
      <c r="K9183" s="272" t="s">
        <v>15034</v>
      </c>
    </row>
    <row r="9184" spans="1:11" ht="12.75" x14ac:dyDescent="0.2">
      <c r="A9184" s="269">
        <v>1904</v>
      </c>
      <c r="B9184" s="270" t="s">
        <v>30041</v>
      </c>
      <c r="C9184" s="271" t="s">
        <v>12490</v>
      </c>
      <c r="D9184" s="272" t="s">
        <v>5544</v>
      </c>
      <c r="F9184" s="266"/>
      <c r="G9184" s="273">
        <v>1904</v>
      </c>
      <c r="H9184" s="270" t="s">
        <v>30041</v>
      </c>
      <c r="I9184" s="271" t="s">
        <v>12490</v>
      </c>
      <c r="J9184" s="272" t="s">
        <v>5544</v>
      </c>
      <c r="K9184" s="272" t="s">
        <v>5544</v>
      </c>
    </row>
    <row r="9185" spans="1:11" ht="12.75" x14ac:dyDescent="0.2">
      <c r="A9185" s="269">
        <v>1899</v>
      </c>
      <c r="B9185" s="270" t="s">
        <v>30042</v>
      </c>
      <c r="C9185" s="271" t="s">
        <v>12490</v>
      </c>
      <c r="D9185" s="272" t="s">
        <v>5580</v>
      </c>
      <c r="F9185" s="266"/>
      <c r="G9185" s="273">
        <v>1899</v>
      </c>
      <c r="H9185" s="270" t="s">
        <v>30042</v>
      </c>
      <c r="I9185" s="271" t="s">
        <v>12490</v>
      </c>
      <c r="J9185" s="272" t="s">
        <v>5580</v>
      </c>
      <c r="K9185" s="272" t="s">
        <v>5580</v>
      </c>
    </row>
    <row r="9186" spans="1:11" ht="12.75" x14ac:dyDescent="0.2">
      <c r="A9186" s="269">
        <v>1900</v>
      </c>
      <c r="B9186" s="270" t="s">
        <v>30043</v>
      </c>
      <c r="C9186" s="271" t="s">
        <v>12490</v>
      </c>
      <c r="D9186" s="272" t="s">
        <v>12154</v>
      </c>
      <c r="F9186" s="266"/>
      <c r="G9186" s="273">
        <v>1900</v>
      </c>
      <c r="H9186" s="270" t="s">
        <v>30043</v>
      </c>
      <c r="I9186" s="271" t="s">
        <v>12490</v>
      </c>
      <c r="J9186" s="272" t="s">
        <v>12154</v>
      </c>
      <c r="K9186" s="272" t="s">
        <v>12154</v>
      </c>
    </row>
    <row r="9187" spans="1:11" ht="12.75" x14ac:dyDescent="0.2">
      <c r="A9187" s="269">
        <v>12407</v>
      </c>
      <c r="B9187" s="270" t="s">
        <v>30044</v>
      </c>
      <c r="C9187" s="271" t="s">
        <v>12490</v>
      </c>
      <c r="D9187" s="272" t="s">
        <v>13572</v>
      </c>
      <c r="F9187" s="266"/>
      <c r="G9187" s="273">
        <v>12407</v>
      </c>
      <c r="H9187" s="270" t="s">
        <v>30044</v>
      </c>
      <c r="I9187" s="271" t="s">
        <v>12490</v>
      </c>
      <c r="J9187" s="272" t="s">
        <v>13572</v>
      </c>
      <c r="K9187" s="272" t="s">
        <v>13572</v>
      </c>
    </row>
    <row r="9188" spans="1:11" ht="12.75" x14ac:dyDescent="0.2">
      <c r="A9188" s="269">
        <v>12408</v>
      </c>
      <c r="B9188" s="270" t="s">
        <v>30045</v>
      </c>
      <c r="C9188" s="271" t="s">
        <v>12490</v>
      </c>
      <c r="D9188" s="272" t="s">
        <v>5619</v>
      </c>
      <c r="F9188" s="266"/>
      <c r="G9188" s="273">
        <v>12408</v>
      </c>
      <c r="H9188" s="270" t="s">
        <v>30045</v>
      </c>
      <c r="I9188" s="271" t="s">
        <v>12490</v>
      </c>
      <c r="J9188" s="272" t="s">
        <v>5619</v>
      </c>
      <c r="K9188" s="272" t="s">
        <v>5619</v>
      </c>
    </row>
    <row r="9189" spans="1:11" ht="12.75" x14ac:dyDescent="0.2">
      <c r="A9189" s="269">
        <v>12409</v>
      </c>
      <c r="B9189" s="270" t="s">
        <v>30046</v>
      </c>
      <c r="C9189" s="271" t="s">
        <v>12490</v>
      </c>
      <c r="D9189" s="272" t="s">
        <v>5619</v>
      </c>
      <c r="F9189" s="266"/>
      <c r="G9189" s="273">
        <v>12409</v>
      </c>
      <c r="H9189" s="270" t="s">
        <v>30046</v>
      </c>
      <c r="I9189" s="271" t="s">
        <v>12490</v>
      </c>
      <c r="J9189" s="272" t="s">
        <v>5619</v>
      </c>
      <c r="K9189" s="272" t="s">
        <v>5619</v>
      </c>
    </row>
    <row r="9190" spans="1:11" ht="12.75" x14ac:dyDescent="0.2">
      <c r="A9190" s="269">
        <v>12410</v>
      </c>
      <c r="B9190" s="270" t="s">
        <v>30047</v>
      </c>
      <c r="C9190" s="271" t="s">
        <v>12490</v>
      </c>
      <c r="D9190" s="272" t="s">
        <v>5866</v>
      </c>
      <c r="F9190" s="266"/>
      <c r="G9190" s="273">
        <v>12410</v>
      </c>
      <c r="H9190" s="270" t="s">
        <v>30047</v>
      </c>
      <c r="I9190" s="271" t="s">
        <v>12490</v>
      </c>
      <c r="J9190" s="272" t="s">
        <v>5866</v>
      </c>
      <c r="K9190" s="272" t="s">
        <v>5866</v>
      </c>
    </row>
    <row r="9191" spans="1:11" ht="12.75" x14ac:dyDescent="0.2">
      <c r="A9191" s="269">
        <v>3936</v>
      </c>
      <c r="B9191" s="270" t="s">
        <v>30048</v>
      </c>
      <c r="C9191" s="271" t="s">
        <v>12490</v>
      </c>
      <c r="D9191" s="272" t="s">
        <v>9646</v>
      </c>
      <c r="F9191" s="266"/>
      <c r="G9191" s="273">
        <v>3936</v>
      </c>
      <c r="H9191" s="270" t="s">
        <v>30048</v>
      </c>
      <c r="I9191" s="271" t="s">
        <v>12490</v>
      </c>
      <c r="J9191" s="272" t="s">
        <v>9646</v>
      </c>
      <c r="K9191" s="272" t="s">
        <v>9646</v>
      </c>
    </row>
    <row r="9192" spans="1:11" ht="12.75" x14ac:dyDescent="0.2">
      <c r="A9192" s="269">
        <v>3922</v>
      </c>
      <c r="B9192" s="270" t="s">
        <v>30049</v>
      </c>
      <c r="C9192" s="271" t="s">
        <v>12490</v>
      </c>
      <c r="D9192" s="272" t="s">
        <v>7467</v>
      </c>
      <c r="F9192" s="266"/>
      <c r="G9192" s="273">
        <v>3922</v>
      </c>
      <c r="H9192" s="270" t="s">
        <v>30049</v>
      </c>
      <c r="I9192" s="271" t="s">
        <v>12490</v>
      </c>
      <c r="J9192" s="272" t="s">
        <v>7467</v>
      </c>
      <c r="K9192" s="272" t="s">
        <v>7467</v>
      </c>
    </row>
    <row r="9193" spans="1:11" ht="12.75" x14ac:dyDescent="0.2">
      <c r="A9193" s="269">
        <v>3924</v>
      </c>
      <c r="B9193" s="270" t="s">
        <v>30050</v>
      </c>
      <c r="C9193" s="271" t="s">
        <v>12490</v>
      </c>
      <c r="D9193" s="272" t="s">
        <v>9646</v>
      </c>
      <c r="F9193" s="266"/>
      <c r="G9193" s="273">
        <v>3924</v>
      </c>
      <c r="H9193" s="270" t="s">
        <v>30050</v>
      </c>
      <c r="I9193" s="271" t="s">
        <v>12490</v>
      </c>
      <c r="J9193" s="272" t="s">
        <v>9646</v>
      </c>
      <c r="K9193" s="272" t="s">
        <v>9646</v>
      </c>
    </row>
    <row r="9194" spans="1:11" ht="12.75" x14ac:dyDescent="0.2">
      <c r="A9194" s="269">
        <v>3923</v>
      </c>
      <c r="B9194" s="270" t="s">
        <v>30051</v>
      </c>
      <c r="C9194" s="271" t="s">
        <v>12490</v>
      </c>
      <c r="D9194" s="272" t="s">
        <v>9646</v>
      </c>
      <c r="F9194" s="266"/>
      <c r="G9194" s="273">
        <v>3923</v>
      </c>
      <c r="H9194" s="270" t="s">
        <v>30051</v>
      </c>
      <c r="I9194" s="271" t="s">
        <v>12490</v>
      </c>
      <c r="J9194" s="272" t="s">
        <v>9646</v>
      </c>
      <c r="K9194" s="272" t="s">
        <v>9646</v>
      </c>
    </row>
    <row r="9195" spans="1:11" ht="12.75" x14ac:dyDescent="0.2">
      <c r="A9195" s="269">
        <v>3937</v>
      </c>
      <c r="B9195" s="270" t="s">
        <v>30052</v>
      </c>
      <c r="C9195" s="271" t="s">
        <v>12490</v>
      </c>
      <c r="D9195" s="272" t="s">
        <v>7962</v>
      </c>
      <c r="F9195" s="266"/>
      <c r="G9195" s="273">
        <v>3937</v>
      </c>
      <c r="H9195" s="270" t="s">
        <v>30052</v>
      </c>
      <c r="I9195" s="271" t="s">
        <v>12490</v>
      </c>
      <c r="J9195" s="272" t="s">
        <v>7962</v>
      </c>
      <c r="K9195" s="272" t="s">
        <v>7962</v>
      </c>
    </row>
    <row r="9196" spans="1:11" ht="12.75" x14ac:dyDescent="0.2">
      <c r="A9196" s="269">
        <v>3921</v>
      </c>
      <c r="B9196" s="270" t="s">
        <v>30053</v>
      </c>
      <c r="C9196" s="271" t="s">
        <v>12490</v>
      </c>
      <c r="D9196" s="272" t="s">
        <v>13352</v>
      </c>
      <c r="F9196" s="266"/>
      <c r="G9196" s="273">
        <v>3921</v>
      </c>
      <c r="H9196" s="270" t="s">
        <v>30053</v>
      </c>
      <c r="I9196" s="271" t="s">
        <v>12490</v>
      </c>
      <c r="J9196" s="272" t="s">
        <v>13352</v>
      </c>
      <c r="K9196" s="272" t="s">
        <v>13352</v>
      </c>
    </row>
    <row r="9197" spans="1:11" ht="12.75" x14ac:dyDescent="0.2">
      <c r="A9197" s="269">
        <v>3920</v>
      </c>
      <c r="B9197" s="270" t="s">
        <v>30054</v>
      </c>
      <c r="C9197" s="271" t="s">
        <v>12490</v>
      </c>
      <c r="D9197" s="272" t="s">
        <v>7962</v>
      </c>
      <c r="F9197" s="266"/>
      <c r="G9197" s="273">
        <v>3920</v>
      </c>
      <c r="H9197" s="270" t="s">
        <v>30054</v>
      </c>
      <c r="I9197" s="271" t="s">
        <v>12490</v>
      </c>
      <c r="J9197" s="272" t="s">
        <v>7962</v>
      </c>
      <c r="K9197" s="272" t="s">
        <v>7962</v>
      </c>
    </row>
    <row r="9198" spans="1:11" ht="12.75" x14ac:dyDescent="0.2">
      <c r="A9198" s="269">
        <v>3938</v>
      </c>
      <c r="B9198" s="270" t="s">
        <v>30055</v>
      </c>
      <c r="C9198" s="271" t="s">
        <v>12490</v>
      </c>
      <c r="D9198" s="272" t="s">
        <v>14131</v>
      </c>
      <c r="F9198" s="266"/>
      <c r="G9198" s="273">
        <v>3938</v>
      </c>
      <c r="H9198" s="270" t="s">
        <v>30055</v>
      </c>
      <c r="I9198" s="271" t="s">
        <v>12490</v>
      </c>
      <c r="J9198" s="272" t="s">
        <v>14131</v>
      </c>
      <c r="K9198" s="272" t="s">
        <v>14131</v>
      </c>
    </row>
    <row r="9199" spans="1:11" ht="12.75" x14ac:dyDescent="0.2">
      <c r="A9199" s="269">
        <v>3919</v>
      </c>
      <c r="B9199" s="270" t="s">
        <v>30056</v>
      </c>
      <c r="C9199" s="271" t="s">
        <v>12490</v>
      </c>
      <c r="D9199" s="272" t="s">
        <v>11261</v>
      </c>
      <c r="F9199" s="266"/>
      <c r="G9199" s="273">
        <v>3919</v>
      </c>
      <c r="H9199" s="270" t="s">
        <v>30056</v>
      </c>
      <c r="I9199" s="271" t="s">
        <v>12490</v>
      </c>
      <c r="J9199" s="272" t="s">
        <v>11261</v>
      </c>
      <c r="K9199" s="272" t="s">
        <v>11261</v>
      </c>
    </row>
    <row r="9200" spans="1:11" ht="12.75" x14ac:dyDescent="0.2">
      <c r="A9200" s="269">
        <v>3927</v>
      </c>
      <c r="B9200" s="270" t="s">
        <v>30057</v>
      </c>
      <c r="C9200" s="271" t="s">
        <v>12490</v>
      </c>
      <c r="D9200" s="272" t="s">
        <v>10815</v>
      </c>
      <c r="F9200" s="266"/>
      <c r="G9200" s="273">
        <v>3927</v>
      </c>
      <c r="H9200" s="270" t="s">
        <v>30057</v>
      </c>
      <c r="I9200" s="271" t="s">
        <v>12490</v>
      </c>
      <c r="J9200" s="272" t="s">
        <v>10815</v>
      </c>
      <c r="K9200" s="272" t="s">
        <v>10815</v>
      </c>
    </row>
    <row r="9201" spans="1:11" ht="12.75" x14ac:dyDescent="0.2">
      <c r="A9201" s="269">
        <v>3928</v>
      </c>
      <c r="B9201" s="270" t="s">
        <v>30058</v>
      </c>
      <c r="C9201" s="271" t="s">
        <v>12490</v>
      </c>
      <c r="D9201" s="272" t="s">
        <v>10815</v>
      </c>
      <c r="F9201" s="266"/>
      <c r="G9201" s="273">
        <v>3928</v>
      </c>
      <c r="H9201" s="270" t="s">
        <v>30058</v>
      </c>
      <c r="I9201" s="271" t="s">
        <v>12490</v>
      </c>
      <c r="J9201" s="272" t="s">
        <v>10815</v>
      </c>
      <c r="K9201" s="272" t="s">
        <v>10815</v>
      </c>
    </row>
    <row r="9202" spans="1:11" ht="12.75" x14ac:dyDescent="0.2">
      <c r="A9202" s="269">
        <v>3926</v>
      </c>
      <c r="B9202" s="270" t="s">
        <v>30059</v>
      </c>
      <c r="C9202" s="271" t="s">
        <v>12490</v>
      </c>
      <c r="D9202" s="272" t="s">
        <v>9007</v>
      </c>
      <c r="F9202" s="266"/>
      <c r="G9202" s="273">
        <v>3926</v>
      </c>
      <c r="H9202" s="270" t="s">
        <v>30059</v>
      </c>
      <c r="I9202" s="271" t="s">
        <v>12490</v>
      </c>
      <c r="J9202" s="272" t="s">
        <v>9007</v>
      </c>
      <c r="K9202" s="272" t="s">
        <v>9007</v>
      </c>
    </row>
    <row r="9203" spans="1:11" ht="12.75" x14ac:dyDescent="0.2">
      <c r="A9203" s="269">
        <v>3935</v>
      </c>
      <c r="B9203" s="270" t="s">
        <v>30060</v>
      </c>
      <c r="C9203" s="271" t="s">
        <v>12490</v>
      </c>
      <c r="D9203" s="272" t="s">
        <v>9007</v>
      </c>
      <c r="F9203" s="266"/>
      <c r="G9203" s="273">
        <v>3935</v>
      </c>
      <c r="H9203" s="270" t="s">
        <v>30060</v>
      </c>
      <c r="I9203" s="271" t="s">
        <v>12490</v>
      </c>
      <c r="J9203" s="272" t="s">
        <v>9007</v>
      </c>
      <c r="K9203" s="272" t="s">
        <v>9007</v>
      </c>
    </row>
    <row r="9204" spans="1:11" ht="12.75" x14ac:dyDescent="0.2">
      <c r="A9204" s="269">
        <v>3925</v>
      </c>
      <c r="B9204" s="270" t="s">
        <v>30061</v>
      </c>
      <c r="C9204" s="271" t="s">
        <v>12490</v>
      </c>
      <c r="D9204" s="272" t="s">
        <v>9007</v>
      </c>
      <c r="F9204" s="266"/>
      <c r="G9204" s="273">
        <v>3925</v>
      </c>
      <c r="H9204" s="270" t="s">
        <v>30061</v>
      </c>
      <c r="I9204" s="271" t="s">
        <v>12490</v>
      </c>
      <c r="J9204" s="272" t="s">
        <v>9007</v>
      </c>
      <c r="K9204" s="272" t="s">
        <v>9007</v>
      </c>
    </row>
    <row r="9205" spans="1:11" ht="12.75" x14ac:dyDescent="0.2">
      <c r="A9205" s="269">
        <v>12406</v>
      </c>
      <c r="B9205" s="270" t="s">
        <v>30062</v>
      </c>
      <c r="C9205" s="271" t="s">
        <v>12490</v>
      </c>
      <c r="D9205" s="272" t="s">
        <v>14134</v>
      </c>
      <c r="F9205" s="266"/>
      <c r="G9205" s="273">
        <v>12406</v>
      </c>
      <c r="H9205" s="270" t="s">
        <v>30062</v>
      </c>
      <c r="I9205" s="271" t="s">
        <v>12490</v>
      </c>
      <c r="J9205" s="272" t="s">
        <v>14134</v>
      </c>
      <c r="K9205" s="272" t="s">
        <v>14134</v>
      </c>
    </row>
    <row r="9206" spans="1:11" ht="12.75" x14ac:dyDescent="0.2">
      <c r="A9206" s="269">
        <v>3929</v>
      </c>
      <c r="B9206" s="270" t="s">
        <v>30063</v>
      </c>
      <c r="C9206" s="271" t="s">
        <v>12490</v>
      </c>
      <c r="D9206" s="272" t="s">
        <v>15035</v>
      </c>
      <c r="F9206" s="266"/>
      <c r="G9206" s="273">
        <v>3929</v>
      </c>
      <c r="H9206" s="270" t="s">
        <v>30063</v>
      </c>
      <c r="I9206" s="271" t="s">
        <v>12490</v>
      </c>
      <c r="J9206" s="272" t="s">
        <v>15035</v>
      </c>
      <c r="K9206" s="272" t="s">
        <v>15035</v>
      </c>
    </row>
    <row r="9207" spans="1:11" ht="12.75" x14ac:dyDescent="0.2">
      <c r="A9207" s="269">
        <v>3931</v>
      </c>
      <c r="B9207" s="270" t="s">
        <v>30064</v>
      </c>
      <c r="C9207" s="271" t="s">
        <v>12490</v>
      </c>
      <c r="D9207" s="272" t="s">
        <v>15035</v>
      </c>
      <c r="F9207" s="266"/>
      <c r="G9207" s="273">
        <v>3931</v>
      </c>
      <c r="H9207" s="270" t="s">
        <v>30064</v>
      </c>
      <c r="I9207" s="271" t="s">
        <v>12490</v>
      </c>
      <c r="J9207" s="272" t="s">
        <v>15035</v>
      </c>
      <c r="K9207" s="272" t="s">
        <v>15035</v>
      </c>
    </row>
    <row r="9208" spans="1:11" ht="12.75" x14ac:dyDescent="0.2">
      <c r="A9208" s="269">
        <v>3930</v>
      </c>
      <c r="B9208" s="270" t="s">
        <v>30065</v>
      </c>
      <c r="C9208" s="271" t="s">
        <v>12490</v>
      </c>
      <c r="D9208" s="272" t="s">
        <v>15035</v>
      </c>
      <c r="F9208" s="266"/>
      <c r="G9208" s="273">
        <v>3930</v>
      </c>
      <c r="H9208" s="270" t="s">
        <v>30065</v>
      </c>
      <c r="I9208" s="271" t="s">
        <v>12490</v>
      </c>
      <c r="J9208" s="272" t="s">
        <v>15035</v>
      </c>
      <c r="K9208" s="272" t="s">
        <v>15035</v>
      </c>
    </row>
    <row r="9209" spans="1:11" ht="12.75" x14ac:dyDescent="0.2">
      <c r="A9209" s="269">
        <v>3932</v>
      </c>
      <c r="B9209" s="270" t="s">
        <v>30066</v>
      </c>
      <c r="C9209" s="271" t="s">
        <v>12490</v>
      </c>
      <c r="D9209" s="272" t="s">
        <v>15036</v>
      </c>
      <c r="F9209" s="266"/>
      <c r="G9209" s="273">
        <v>3932</v>
      </c>
      <c r="H9209" s="270" t="s">
        <v>30066</v>
      </c>
      <c r="I9209" s="271" t="s">
        <v>12490</v>
      </c>
      <c r="J9209" s="272" t="s">
        <v>15036</v>
      </c>
      <c r="K9209" s="272" t="s">
        <v>15036</v>
      </c>
    </row>
    <row r="9210" spans="1:11" ht="12.75" x14ac:dyDescent="0.2">
      <c r="A9210" s="269">
        <v>3933</v>
      </c>
      <c r="B9210" s="270" t="s">
        <v>30067</v>
      </c>
      <c r="C9210" s="271" t="s">
        <v>12490</v>
      </c>
      <c r="D9210" s="272" t="s">
        <v>15036</v>
      </c>
      <c r="F9210" s="266"/>
      <c r="G9210" s="273">
        <v>3933</v>
      </c>
      <c r="H9210" s="270" t="s">
        <v>30067</v>
      </c>
      <c r="I9210" s="271" t="s">
        <v>12490</v>
      </c>
      <c r="J9210" s="272" t="s">
        <v>15036</v>
      </c>
      <c r="K9210" s="272" t="s">
        <v>15036</v>
      </c>
    </row>
    <row r="9211" spans="1:11" ht="12.75" x14ac:dyDescent="0.2">
      <c r="A9211" s="269">
        <v>3934</v>
      </c>
      <c r="B9211" s="270" t="s">
        <v>30068</v>
      </c>
      <c r="C9211" s="271" t="s">
        <v>12490</v>
      </c>
      <c r="D9211" s="272" t="s">
        <v>15036</v>
      </c>
      <c r="F9211" s="266"/>
      <c r="G9211" s="273">
        <v>3934</v>
      </c>
      <c r="H9211" s="270" t="s">
        <v>30068</v>
      </c>
      <c r="I9211" s="271" t="s">
        <v>12490</v>
      </c>
      <c r="J9211" s="272" t="s">
        <v>15036</v>
      </c>
      <c r="K9211" s="272" t="s">
        <v>15036</v>
      </c>
    </row>
    <row r="9212" spans="1:11" ht="25.5" x14ac:dyDescent="0.2">
      <c r="A9212" s="269">
        <v>40355</v>
      </c>
      <c r="B9212" s="270" t="s">
        <v>30069</v>
      </c>
      <c r="C9212" s="271" t="s">
        <v>12490</v>
      </c>
      <c r="D9212" s="272" t="s">
        <v>6787</v>
      </c>
      <c r="F9212" s="266"/>
      <c r="G9212" s="273">
        <v>40355</v>
      </c>
      <c r="H9212" s="270" t="s">
        <v>30069</v>
      </c>
      <c r="I9212" s="271" t="s">
        <v>12490</v>
      </c>
      <c r="J9212" s="272" t="s">
        <v>6787</v>
      </c>
      <c r="K9212" s="272" t="s">
        <v>6787</v>
      </c>
    </row>
    <row r="9213" spans="1:11" ht="25.5" x14ac:dyDescent="0.2">
      <c r="A9213" s="269">
        <v>40358</v>
      </c>
      <c r="B9213" s="270" t="s">
        <v>30070</v>
      </c>
      <c r="C9213" s="271" t="s">
        <v>12490</v>
      </c>
      <c r="D9213" s="272" t="s">
        <v>28849</v>
      </c>
      <c r="F9213" s="266"/>
      <c r="G9213" s="273">
        <v>40358</v>
      </c>
      <c r="H9213" s="270" t="s">
        <v>30070</v>
      </c>
      <c r="I9213" s="271" t="s">
        <v>12490</v>
      </c>
      <c r="J9213" s="272" t="s">
        <v>28849</v>
      </c>
      <c r="K9213" s="272" t="s">
        <v>28849</v>
      </c>
    </row>
    <row r="9214" spans="1:11" ht="25.5" x14ac:dyDescent="0.2">
      <c r="A9214" s="269">
        <v>40361</v>
      </c>
      <c r="B9214" s="270" t="s">
        <v>30071</v>
      </c>
      <c r="C9214" s="271" t="s">
        <v>12490</v>
      </c>
      <c r="D9214" s="272" t="s">
        <v>30072</v>
      </c>
      <c r="F9214" s="266"/>
      <c r="G9214" s="273">
        <v>40361</v>
      </c>
      <c r="H9214" s="270" t="s">
        <v>30071</v>
      </c>
      <c r="I9214" s="271" t="s">
        <v>12490</v>
      </c>
      <c r="J9214" s="272" t="s">
        <v>30072</v>
      </c>
      <c r="K9214" s="272" t="s">
        <v>30072</v>
      </c>
    </row>
    <row r="9215" spans="1:11" ht="25.5" x14ac:dyDescent="0.2">
      <c r="A9215" s="269">
        <v>40364</v>
      </c>
      <c r="B9215" s="270" t="s">
        <v>30073</v>
      </c>
      <c r="C9215" s="271" t="s">
        <v>12490</v>
      </c>
      <c r="D9215" s="272" t="s">
        <v>4309</v>
      </c>
      <c r="F9215" s="266"/>
      <c r="G9215" s="273">
        <v>40364</v>
      </c>
      <c r="H9215" s="270" t="s">
        <v>30073</v>
      </c>
      <c r="I9215" s="271" t="s">
        <v>12490</v>
      </c>
      <c r="J9215" s="272" t="s">
        <v>4309</v>
      </c>
      <c r="K9215" s="272" t="s">
        <v>4309</v>
      </c>
    </row>
    <row r="9216" spans="1:11" ht="25.5" x14ac:dyDescent="0.2">
      <c r="A9216" s="269">
        <v>40367</v>
      </c>
      <c r="B9216" s="270" t="s">
        <v>30074</v>
      </c>
      <c r="C9216" s="271" t="s">
        <v>12490</v>
      </c>
      <c r="D9216" s="272" t="s">
        <v>30075</v>
      </c>
      <c r="F9216" s="266"/>
      <c r="G9216" s="273">
        <v>40367</v>
      </c>
      <c r="H9216" s="270" t="s">
        <v>30074</v>
      </c>
      <c r="I9216" s="271" t="s">
        <v>12490</v>
      </c>
      <c r="J9216" s="272" t="s">
        <v>30075</v>
      </c>
      <c r="K9216" s="272" t="s">
        <v>30075</v>
      </c>
    </row>
    <row r="9217" spans="1:11" ht="25.5" x14ac:dyDescent="0.2">
      <c r="A9217" s="269">
        <v>40370</v>
      </c>
      <c r="B9217" s="270" t="s">
        <v>30076</v>
      </c>
      <c r="C9217" s="271" t="s">
        <v>12490</v>
      </c>
      <c r="D9217" s="272" t="s">
        <v>15165</v>
      </c>
      <c r="F9217" s="266"/>
      <c r="G9217" s="273">
        <v>40370</v>
      </c>
      <c r="H9217" s="270" t="s">
        <v>30076</v>
      </c>
      <c r="I9217" s="271" t="s">
        <v>12490</v>
      </c>
      <c r="J9217" s="272" t="s">
        <v>15165</v>
      </c>
      <c r="K9217" s="272" t="s">
        <v>15165</v>
      </c>
    </row>
    <row r="9218" spans="1:11" ht="25.5" x14ac:dyDescent="0.2">
      <c r="A9218" s="269">
        <v>40373</v>
      </c>
      <c r="B9218" s="270" t="s">
        <v>30077</v>
      </c>
      <c r="C9218" s="271" t="s">
        <v>12490</v>
      </c>
      <c r="D9218" s="272" t="s">
        <v>30078</v>
      </c>
      <c r="F9218" s="266"/>
      <c r="G9218" s="273">
        <v>40373</v>
      </c>
      <c r="H9218" s="270" t="s">
        <v>30077</v>
      </c>
      <c r="I9218" s="271" t="s">
        <v>12490</v>
      </c>
      <c r="J9218" s="272" t="s">
        <v>30078</v>
      </c>
      <c r="K9218" s="272" t="s">
        <v>30078</v>
      </c>
    </row>
    <row r="9219" spans="1:11" ht="12.75" x14ac:dyDescent="0.2">
      <c r="A9219" s="269">
        <v>38947</v>
      </c>
      <c r="B9219" s="270" t="s">
        <v>30079</v>
      </c>
      <c r="C9219" s="271" t="s">
        <v>12490</v>
      </c>
      <c r="D9219" s="272" t="s">
        <v>12793</v>
      </c>
      <c r="F9219" s="266"/>
      <c r="G9219" s="273">
        <v>38947</v>
      </c>
      <c r="H9219" s="270" t="s">
        <v>30079</v>
      </c>
      <c r="I9219" s="271" t="s">
        <v>12490</v>
      </c>
      <c r="J9219" s="272" t="s">
        <v>12793</v>
      </c>
      <c r="K9219" s="272" t="s">
        <v>12793</v>
      </c>
    </row>
    <row r="9220" spans="1:11" ht="12.75" x14ac:dyDescent="0.2">
      <c r="A9220" s="269">
        <v>38948</v>
      </c>
      <c r="B9220" s="270" t="s">
        <v>30080</v>
      </c>
      <c r="C9220" s="271" t="s">
        <v>12490</v>
      </c>
      <c r="D9220" s="272" t="s">
        <v>16352</v>
      </c>
      <c r="F9220" s="266"/>
      <c r="G9220" s="273">
        <v>38948</v>
      </c>
      <c r="H9220" s="270" t="s">
        <v>30080</v>
      </c>
      <c r="I9220" s="271" t="s">
        <v>12490</v>
      </c>
      <c r="J9220" s="272" t="s">
        <v>16352</v>
      </c>
      <c r="K9220" s="272" t="s">
        <v>16352</v>
      </c>
    </row>
    <row r="9221" spans="1:11" ht="12.75" x14ac:dyDescent="0.2">
      <c r="A9221" s="269">
        <v>38949</v>
      </c>
      <c r="B9221" s="270" t="s">
        <v>30081</v>
      </c>
      <c r="C9221" s="271" t="s">
        <v>12490</v>
      </c>
      <c r="D9221" s="272" t="s">
        <v>14532</v>
      </c>
      <c r="F9221" s="266"/>
      <c r="G9221" s="273">
        <v>38949</v>
      </c>
      <c r="H9221" s="270" t="s">
        <v>30081</v>
      </c>
      <c r="I9221" s="271" t="s">
        <v>12490</v>
      </c>
      <c r="J9221" s="272" t="s">
        <v>14532</v>
      </c>
      <c r="K9221" s="272" t="s">
        <v>14532</v>
      </c>
    </row>
    <row r="9222" spans="1:11" ht="12.75" x14ac:dyDescent="0.2">
      <c r="A9222" s="269">
        <v>38951</v>
      </c>
      <c r="B9222" s="270" t="s">
        <v>30082</v>
      </c>
      <c r="C9222" s="271" t="s">
        <v>12490</v>
      </c>
      <c r="D9222" s="272" t="s">
        <v>7612</v>
      </c>
      <c r="F9222" s="266"/>
      <c r="G9222" s="273">
        <v>38951</v>
      </c>
      <c r="H9222" s="270" t="s">
        <v>30082</v>
      </c>
      <c r="I9222" s="271" t="s">
        <v>12490</v>
      </c>
      <c r="J9222" s="272" t="s">
        <v>7612</v>
      </c>
      <c r="K9222" s="272" t="s">
        <v>7612</v>
      </c>
    </row>
    <row r="9223" spans="1:11" ht="12.75" x14ac:dyDescent="0.2">
      <c r="A9223" s="269">
        <v>39312</v>
      </c>
      <c r="B9223" s="270" t="s">
        <v>30083</v>
      </c>
      <c r="C9223" s="271" t="s">
        <v>12490</v>
      </c>
      <c r="D9223" s="272" t="s">
        <v>5181</v>
      </c>
      <c r="F9223" s="266"/>
      <c r="G9223" s="273">
        <v>39312</v>
      </c>
      <c r="H9223" s="270" t="s">
        <v>30083</v>
      </c>
      <c r="I9223" s="271" t="s">
        <v>12490</v>
      </c>
      <c r="J9223" s="272" t="s">
        <v>5181</v>
      </c>
      <c r="K9223" s="272" t="s">
        <v>5181</v>
      </c>
    </row>
    <row r="9224" spans="1:11" ht="12.75" x14ac:dyDescent="0.2">
      <c r="A9224" s="269">
        <v>39313</v>
      </c>
      <c r="B9224" s="270" t="s">
        <v>30084</v>
      </c>
      <c r="C9224" s="271" t="s">
        <v>12490</v>
      </c>
      <c r="D9224" s="272" t="s">
        <v>9519</v>
      </c>
      <c r="F9224" s="266"/>
      <c r="G9224" s="273">
        <v>39313</v>
      </c>
      <c r="H9224" s="270" t="s">
        <v>30084</v>
      </c>
      <c r="I9224" s="271" t="s">
        <v>12490</v>
      </c>
      <c r="J9224" s="272" t="s">
        <v>9519</v>
      </c>
      <c r="K9224" s="272" t="s">
        <v>9519</v>
      </c>
    </row>
    <row r="9225" spans="1:11" ht="12.75" x14ac:dyDescent="0.2">
      <c r="A9225" s="269">
        <v>38950</v>
      </c>
      <c r="B9225" s="270" t="s">
        <v>30085</v>
      </c>
      <c r="C9225" s="271" t="s">
        <v>12490</v>
      </c>
      <c r="D9225" s="272" t="s">
        <v>13661</v>
      </c>
      <c r="F9225" s="266"/>
      <c r="G9225" s="273">
        <v>38950</v>
      </c>
      <c r="H9225" s="270" t="s">
        <v>30085</v>
      </c>
      <c r="I9225" s="271" t="s">
        <v>12490</v>
      </c>
      <c r="J9225" s="272" t="s">
        <v>13661</v>
      </c>
      <c r="K9225" s="272" t="s">
        <v>13661</v>
      </c>
    </row>
    <row r="9226" spans="1:11" ht="12.75" x14ac:dyDescent="0.2">
      <c r="A9226" s="269">
        <v>39314</v>
      </c>
      <c r="B9226" s="270" t="s">
        <v>30086</v>
      </c>
      <c r="C9226" s="271" t="s">
        <v>12490</v>
      </c>
      <c r="D9226" s="272" t="s">
        <v>14757</v>
      </c>
      <c r="F9226" s="266"/>
      <c r="G9226" s="273">
        <v>39314</v>
      </c>
      <c r="H9226" s="270" t="s">
        <v>30086</v>
      </c>
      <c r="I9226" s="271" t="s">
        <v>12490</v>
      </c>
      <c r="J9226" s="272" t="s">
        <v>14757</v>
      </c>
      <c r="K9226" s="272" t="s">
        <v>14757</v>
      </c>
    </row>
    <row r="9227" spans="1:11" ht="12.75" x14ac:dyDescent="0.2">
      <c r="A9227" s="269">
        <v>3907</v>
      </c>
      <c r="B9227" s="270" t="s">
        <v>30087</v>
      </c>
      <c r="C9227" s="271" t="s">
        <v>12490</v>
      </c>
      <c r="D9227" s="272" t="s">
        <v>10085</v>
      </c>
      <c r="F9227" s="266"/>
      <c r="G9227" s="273">
        <v>3907</v>
      </c>
      <c r="H9227" s="270" t="s">
        <v>30087</v>
      </c>
      <c r="I9227" s="271" t="s">
        <v>12490</v>
      </c>
      <c r="J9227" s="272" t="s">
        <v>10085</v>
      </c>
      <c r="K9227" s="272" t="s">
        <v>10085</v>
      </c>
    </row>
    <row r="9228" spans="1:11" ht="12.75" x14ac:dyDescent="0.2">
      <c r="A9228" s="269">
        <v>3889</v>
      </c>
      <c r="B9228" s="270" t="s">
        <v>30088</v>
      </c>
      <c r="C9228" s="271" t="s">
        <v>12490</v>
      </c>
      <c r="D9228" s="272" t="s">
        <v>13294</v>
      </c>
      <c r="F9228" s="266"/>
      <c r="G9228" s="273">
        <v>3889</v>
      </c>
      <c r="H9228" s="270" t="s">
        <v>30088</v>
      </c>
      <c r="I9228" s="271" t="s">
        <v>12490</v>
      </c>
      <c r="J9228" s="272" t="s">
        <v>13294</v>
      </c>
      <c r="K9228" s="272" t="s">
        <v>13294</v>
      </c>
    </row>
    <row r="9229" spans="1:11" ht="12.75" x14ac:dyDescent="0.2">
      <c r="A9229" s="269">
        <v>3868</v>
      </c>
      <c r="B9229" s="270" t="s">
        <v>30089</v>
      </c>
      <c r="C9229" s="271" t="s">
        <v>12490</v>
      </c>
      <c r="D9229" s="272" t="s">
        <v>5689</v>
      </c>
      <c r="F9229" s="266"/>
      <c r="G9229" s="273">
        <v>3868</v>
      </c>
      <c r="H9229" s="270" t="s">
        <v>30089</v>
      </c>
      <c r="I9229" s="271" t="s">
        <v>12490</v>
      </c>
      <c r="J9229" s="272" t="s">
        <v>5689</v>
      </c>
      <c r="K9229" s="272" t="s">
        <v>5689</v>
      </c>
    </row>
    <row r="9230" spans="1:11" ht="12.75" x14ac:dyDescent="0.2">
      <c r="A9230" s="269">
        <v>3869</v>
      </c>
      <c r="B9230" s="270" t="s">
        <v>30090</v>
      </c>
      <c r="C9230" s="271" t="s">
        <v>12490</v>
      </c>
      <c r="D9230" s="272" t="s">
        <v>12684</v>
      </c>
      <c r="F9230" s="266"/>
      <c r="G9230" s="273">
        <v>3869</v>
      </c>
      <c r="H9230" s="270" t="s">
        <v>30090</v>
      </c>
      <c r="I9230" s="271" t="s">
        <v>12490</v>
      </c>
      <c r="J9230" s="272" t="s">
        <v>12684</v>
      </c>
      <c r="K9230" s="272" t="s">
        <v>12684</v>
      </c>
    </row>
    <row r="9231" spans="1:11" ht="12.75" x14ac:dyDescent="0.2">
      <c r="A9231" s="269">
        <v>3872</v>
      </c>
      <c r="B9231" s="270" t="s">
        <v>30091</v>
      </c>
      <c r="C9231" s="271" t="s">
        <v>12490</v>
      </c>
      <c r="D9231" s="272" t="s">
        <v>16738</v>
      </c>
      <c r="F9231" s="266"/>
      <c r="G9231" s="273">
        <v>3872</v>
      </c>
      <c r="H9231" s="270" t="s">
        <v>30091</v>
      </c>
      <c r="I9231" s="271" t="s">
        <v>12490</v>
      </c>
      <c r="J9231" s="272" t="s">
        <v>16738</v>
      </c>
      <c r="K9231" s="272" t="s">
        <v>16738</v>
      </c>
    </row>
    <row r="9232" spans="1:11" ht="12.75" x14ac:dyDescent="0.2">
      <c r="A9232" s="269">
        <v>3850</v>
      </c>
      <c r="B9232" s="270" t="s">
        <v>30092</v>
      </c>
      <c r="C9232" s="271" t="s">
        <v>12490</v>
      </c>
      <c r="D9232" s="272" t="s">
        <v>5866</v>
      </c>
      <c r="F9232" s="266"/>
      <c r="G9232" s="273">
        <v>3850</v>
      </c>
      <c r="H9232" s="270" t="s">
        <v>30092</v>
      </c>
      <c r="I9232" s="271" t="s">
        <v>12490</v>
      </c>
      <c r="J9232" s="272" t="s">
        <v>5866</v>
      </c>
      <c r="K9232" s="272" t="s">
        <v>5866</v>
      </c>
    </row>
    <row r="9233" spans="1:11" ht="12.75" x14ac:dyDescent="0.2">
      <c r="A9233" s="269">
        <v>38023</v>
      </c>
      <c r="B9233" s="270" t="s">
        <v>30093</v>
      </c>
      <c r="C9233" s="271" t="s">
        <v>12490</v>
      </c>
      <c r="D9233" s="272" t="s">
        <v>8602</v>
      </c>
      <c r="F9233" s="266"/>
      <c r="G9233" s="273">
        <v>38023</v>
      </c>
      <c r="H9233" s="270" t="s">
        <v>30093</v>
      </c>
      <c r="I9233" s="271" t="s">
        <v>12490</v>
      </c>
      <c r="J9233" s="272" t="s">
        <v>8602</v>
      </c>
      <c r="K9233" s="272" t="s">
        <v>8602</v>
      </c>
    </row>
    <row r="9234" spans="1:11" ht="12.75" x14ac:dyDescent="0.2">
      <c r="A9234" s="269">
        <v>37986</v>
      </c>
      <c r="B9234" s="270" t="s">
        <v>30094</v>
      </c>
      <c r="C9234" s="271" t="s">
        <v>12490</v>
      </c>
      <c r="D9234" s="272" t="s">
        <v>7620</v>
      </c>
      <c r="F9234" s="266"/>
      <c r="G9234" s="273">
        <v>37986</v>
      </c>
      <c r="H9234" s="270" t="s">
        <v>30094</v>
      </c>
      <c r="I9234" s="271" t="s">
        <v>12490</v>
      </c>
      <c r="J9234" s="272" t="s">
        <v>7620</v>
      </c>
      <c r="K9234" s="272" t="s">
        <v>7620</v>
      </c>
    </row>
    <row r="9235" spans="1:11" ht="12.75" x14ac:dyDescent="0.2">
      <c r="A9235" s="269">
        <v>37987</v>
      </c>
      <c r="B9235" s="270" t="s">
        <v>30095</v>
      </c>
      <c r="C9235" s="271" t="s">
        <v>12490</v>
      </c>
      <c r="D9235" s="272" t="s">
        <v>13288</v>
      </c>
      <c r="F9235" s="266"/>
      <c r="G9235" s="273">
        <v>37987</v>
      </c>
      <c r="H9235" s="270" t="s">
        <v>30095</v>
      </c>
      <c r="I9235" s="271" t="s">
        <v>12490</v>
      </c>
      <c r="J9235" s="272" t="s">
        <v>13288</v>
      </c>
      <c r="K9235" s="272" t="s">
        <v>13288</v>
      </c>
    </row>
    <row r="9236" spans="1:11" ht="12.75" x14ac:dyDescent="0.2">
      <c r="A9236" s="269">
        <v>37988</v>
      </c>
      <c r="B9236" s="270" t="s">
        <v>30096</v>
      </c>
      <c r="C9236" s="271" t="s">
        <v>12490</v>
      </c>
      <c r="D9236" s="272" t="s">
        <v>13289</v>
      </c>
      <c r="F9236" s="266"/>
      <c r="G9236" s="273">
        <v>37988</v>
      </c>
      <c r="H9236" s="270" t="s">
        <v>30096</v>
      </c>
      <c r="I9236" s="271" t="s">
        <v>12490</v>
      </c>
      <c r="J9236" s="272" t="s">
        <v>13289</v>
      </c>
      <c r="K9236" s="272" t="s">
        <v>13289</v>
      </c>
    </row>
    <row r="9237" spans="1:11" ht="12.75" x14ac:dyDescent="0.2">
      <c r="A9237" s="269">
        <v>21120</v>
      </c>
      <c r="B9237" s="270" t="s">
        <v>30097</v>
      </c>
      <c r="C9237" s="271" t="s">
        <v>12490</v>
      </c>
      <c r="D9237" s="272" t="s">
        <v>7108</v>
      </c>
      <c r="F9237" s="266"/>
      <c r="G9237" s="273">
        <v>21120</v>
      </c>
      <c r="H9237" s="270" t="s">
        <v>30097</v>
      </c>
      <c r="I9237" s="271" t="s">
        <v>12490</v>
      </c>
      <c r="J9237" s="272" t="s">
        <v>7108</v>
      </c>
      <c r="K9237" s="272" t="s">
        <v>7108</v>
      </c>
    </row>
    <row r="9238" spans="1:11" ht="12.75" x14ac:dyDescent="0.2">
      <c r="A9238" s="269">
        <v>39318</v>
      </c>
      <c r="B9238" s="270" t="s">
        <v>30098</v>
      </c>
      <c r="C9238" s="271" t="s">
        <v>12490</v>
      </c>
      <c r="D9238" s="272" t="s">
        <v>7069</v>
      </c>
      <c r="F9238" s="266"/>
      <c r="G9238" s="273">
        <v>39318</v>
      </c>
      <c r="H9238" s="270" t="s">
        <v>30098</v>
      </c>
      <c r="I9238" s="271" t="s">
        <v>12490</v>
      </c>
      <c r="J9238" s="272" t="s">
        <v>7069</v>
      </c>
      <c r="K9238" s="272" t="s">
        <v>7069</v>
      </c>
    </row>
    <row r="9239" spans="1:11" ht="12.75" x14ac:dyDescent="0.2">
      <c r="A9239" s="269">
        <v>20162</v>
      </c>
      <c r="B9239" s="270" t="s">
        <v>30099</v>
      </c>
      <c r="C9239" s="271" t="s">
        <v>12490</v>
      </c>
      <c r="D9239" s="272" t="s">
        <v>15057</v>
      </c>
      <c r="F9239" s="266"/>
      <c r="G9239" s="273">
        <v>20162</v>
      </c>
      <c r="H9239" s="270" t="s">
        <v>30099</v>
      </c>
      <c r="I9239" s="271" t="s">
        <v>12490</v>
      </c>
      <c r="J9239" s="272" t="s">
        <v>15057</v>
      </c>
      <c r="K9239" s="272" t="s">
        <v>15057</v>
      </c>
    </row>
    <row r="9240" spans="1:11" ht="12.75" x14ac:dyDescent="0.2">
      <c r="A9240" s="269">
        <v>40354</v>
      </c>
      <c r="B9240" s="270" t="s">
        <v>30100</v>
      </c>
      <c r="C9240" s="271" t="s">
        <v>12490</v>
      </c>
      <c r="D9240" s="272" t="s">
        <v>10330</v>
      </c>
      <c r="F9240" s="266"/>
      <c r="G9240" s="273">
        <v>40354</v>
      </c>
      <c r="H9240" s="270" t="s">
        <v>30100</v>
      </c>
      <c r="I9240" s="271" t="s">
        <v>12490</v>
      </c>
      <c r="J9240" s="272" t="s">
        <v>10330</v>
      </c>
      <c r="K9240" s="272" t="s">
        <v>10330</v>
      </c>
    </row>
    <row r="9241" spans="1:11" ht="12.75" x14ac:dyDescent="0.2">
      <c r="A9241" s="269">
        <v>40357</v>
      </c>
      <c r="B9241" s="270" t="s">
        <v>30101</v>
      </c>
      <c r="C9241" s="271" t="s">
        <v>12490</v>
      </c>
      <c r="D9241" s="272" t="s">
        <v>28849</v>
      </c>
      <c r="F9241" s="266"/>
      <c r="G9241" s="273">
        <v>40357</v>
      </c>
      <c r="H9241" s="270" t="s">
        <v>30101</v>
      </c>
      <c r="I9241" s="271" t="s">
        <v>12490</v>
      </c>
      <c r="J9241" s="272" t="s">
        <v>28849</v>
      </c>
      <c r="K9241" s="272" t="s">
        <v>28849</v>
      </c>
    </row>
    <row r="9242" spans="1:11" ht="12.75" x14ac:dyDescent="0.2">
      <c r="A9242" s="269">
        <v>40360</v>
      </c>
      <c r="B9242" s="270" t="s">
        <v>30102</v>
      </c>
      <c r="C9242" s="271" t="s">
        <v>12490</v>
      </c>
      <c r="D9242" s="272" t="s">
        <v>14227</v>
      </c>
      <c r="F9242" s="266"/>
      <c r="G9242" s="273">
        <v>40360</v>
      </c>
      <c r="H9242" s="270" t="s">
        <v>30102</v>
      </c>
      <c r="I9242" s="271" t="s">
        <v>12490</v>
      </c>
      <c r="J9242" s="272" t="s">
        <v>14227</v>
      </c>
      <c r="K9242" s="272" t="s">
        <v>14227</v>
      </c>
    </row>
    <row r="9243" spans="1:11" ht="12.75" x14ac:dyDescent="0.2">
      <c r="A9243" s="269">
        <v>40363</v>
      </c>
      <c r="B9243" s="270" t="s">
        <v>30103</v>
      </c>
      <c r="C9243" s="271" t="s">
        <v>12490</v>
      </c>
      <c r="D9243" s="272" t="s">
        <v>14827</v>
      </c>
      <c r="F9243" s="266"/>
      <c r="G9243" s="273">
        <v>40363</v>
      </c>
      <c r="H9243" s="270" t="s">
        <v>30103</v>
      </c>
      <c r="I9243" s="271" t="s">
        <v>12490</v>
      </c>
      <c r="J9243" s="272" t="s">
        <v>14827</v>
      </c>
      <c r="K9243" s="272" t="s">
        <v>14827</v>
      </c>
    </row>
    <row r="9244" spans="1:11" ht="12.75" x14ac:dyDescent="0.2">
      <c r="A9244" s="269">
        <v>40366</v>
      </c>
      <c r="B9244" s="270" t="s">
        <v>30104</v>
      </c>
      <c r="C9244" s="271" t="s">
        <v>12490</v>
      </c>
      <c r="D9244" s="272" t="s">
        <v>14234</v>
      </c>
      <c r="F9244" s="266"/>
      <c r="G9244" s="273">
        <v>40366</v>
      </c>
      <c r="H9244" s="270" t="s">
        <v>30104</v>
      </c>
      <c r="I9244" s="271" t="s">
        <v>12490</v>
      </c>
      <c r="J9244" s="272" t="s">
        <v>14234</v>
      </c>
      <c r="K9244" s="272" t="s">
        <v>14234</v>
      </c>
    </row>
    <row r="9245" spans="1:11" ht="12.75" x14ac:dyDescent="0.2">
      <c r="A9245" s="269">
        <v>40369</v>
      </c>
      <c r="B9245" s="270" t="s">
        <v>30105</v>
      </c>
      <c r="C9245" s="271" t="s">
        <v>12490</v>
      </c>
      <c r="D9245" s="272" t="s">
        <v>19837</v>
      </c>
      <c r="F9245" s="266"/>
      <c r="G9245" s="273">
        <v>40369</v>
      </c>
      <c r="H9245" s="270" t="s">
        <v>30105</v>
      </c>
      <c r="I9245" s="271" t="s">
        <v>12490</v>
      </c>
      <c r="J9245" s="272" t="s">
        <v>19837</v>
      </c>
      <c r="K9245" s="272" t="s">
        <v>19837</v>
      </c>
    </row>
    <row r="9246" spans="1:11" ht="12.75" x14ac:dyDescent="0.2">
      <c r="A9246" s="269">
        <v>40372</v>
      </c>
      <c r="B9246" s="270" t="s">
        <v>30106</v>
      </c>
      <c r="C9246" s="271" t="s">
        <v>12490</v>
      </c>
      <c r="D9246" s="272" t="s">
        <v>30107</v>
      </c>
      <c r="F9246" s="266"/>
      <c r="G9246" s="273">
        <v>40372</v>
      </c>
      <c r="H9246" s="270" t="s">
        <v>30106</v>
      </c>
      <c r="I9246" s="271" t="s">
        <v>12490</v>
      </c>
      <c r="J9246" s="272" t="s">
        <v>30107</v>
      </c>
      <c r="K9246" s="272" t="s">
        <v>30107</v>
      </c>
    </row>
    <row r="9247" spans="1:11" ht="12.75" x14ac:dyDescent="0.2">
      <c r="A9247" s="269">
        <v>40375</v>
      </c>
      <c r="B9247" s="270" t="s">
        <v>30108</v>
      </c>
      <c r="C9247" s="271" t="s">
        <v>12490</v>
      </c>
      <c r="D9247" s="272" t="s">
        <v>14392</v>
      </c>
      <c r="F9247" s="266"/>
      <c r="G9247" s="273">
        <v>40375</v>
      </c>
      <c r="H9247" s="270" t="s">
        <v>30108</v>
      </c>
      <c r="I9247" s="271" t="s">
        <v>12490</v>
      </c>
      <c r="J9247" s="272" t="s">
        <v>14392</v>
      </c>
      <c r="K9247" s="272" t="s">
        <v>14392</v>
      </c>
    </row>
    <row r="9248" spans="1:11" ht="12.75" x14ac:dyDescent="0.2">
      <c r="A9248" s="269">
        <v>1893</v>
      </c>
      <c r="B9248" s="270" t="s">
        <v>30109</v>
      </c>
      <c r="C9248" s="271" t="s">
        <v>12490</v>
      </c>
      <c r="D9248" s="272" t="s">
        <v>12968</v>
      </c>
      <c r="F9248" s="266"/>
      <c r="G9248" s="273">
        <v>1893</v>
      </c>
      <c r="H9248" s="270" t="s">
        <v>30109</v>
      </c>
      <c r="I9248" s="271" t="s">
        <v>12490</v>
      </c>
      <c r="J9248" s="272" t="s">
        <v>12968</v>
      </c>
      <c r="K9248" s="272" t="s">
        <v>12968</v>
      </c>
    </row>
    <row r="9249" spans="1:11" ht="12.75" x14ac:dyDescent="0.2">
      <c r="A9249" s="269">
        <v>1902</v>
      </c>
      <c r="B9249" s="270" t="s">
        <v>30110</v>
      </c>
      <c r="C9249" s="271" t="s">
        <v>12490</v>
      </c>
      <c r="D9249" s="272" t="s">
        <v>5343</v>
      </c>
      <c r="F9249" s="266"/>
      <c r="G9249" s="273">
        <v>1902</v>
      </c>
      <c r="H9249" s="270" t="s">
        <v>30110</v>
      </c>
      <c r="I9249" s="271" t="s">
        <v>12490</v>
      </c>
      <c r="J9249" s="272" t="s">
        <v>5343</v>
      </c>
      <c r="K9249" s="272" t="s">
        <v>5343</v>
      </c>
    </row>
    <row r="9250" spans="1:11" ht="12.75" x14ac:dyDescent="0.2">
      <c r="A9250" s="269">
        <v>1901</v>
      </c>
      <c r="B9250" s="270" t="s">
        <v>30111</v>
      </c>
      <c r="C9250" s="271" t="s">
        <v>12490</v>
      </c>
      <c r="D9250" s="272" t="s">
        <v>5703</v>
      </c>
      <c r="F9250" s="266"/>
      <c r="G9250" s="273">
        <v>1901</v>
      </c>
      <c r="H9250" s="270" t="s">
        <v>30111</v>
      </c>
      <c r="I9250" s="271" t="s">
        <v>12490</v>
      </c>
      <c r="J9250" s="272" t="s">
        <v>5703</v>
      </c>
      <c r="K9250" s="272" t="s">
        <v>5703</v>
      </c>
    </row>
    <row r="9251" spans="1:11" ht="12.75" x14ac:dyDescent="0.2">
      <c r="A9251" s="269">
        <v>1892</v>
      </c>
      <c r="B9251" s="270" t="s">
        <v>30112</v>
      </c>
      <c r="C9251" s="271" t="s">
        <v>12490</v>
      </c>
      <c r="D9251" s="272" t="s">
        <v>11957</v>
      </c>
      <c r="F9251" s="266"/>
      <c r="G9251" s="273">
        <v>1892</v>
      </c>
      <c r="H9251" s="270" t="s">
        <v>30112</v>
      </c>
      <c r="I9251" s="271" t="s">
        <v>12490</v>
      </c>
      <c r="J9251" s="272" t="s">
        <v>11957</v>
      </c>
      <c r="K9251" s="272" t="s">
        <v>11957</v>
      </c>
    </row>
    <row r="9252" spans="1:11" ht="12.75" x14ac:dyDescent="0.2">
      <c r="A9252" s="269">
        <v>1907</v>
      </c>
      <c r="B9252" s="270" t="s">
        <v>30113</v>
      </c>
      <c r="C9252" s="271" t="s">
        <v>12490</v>
      </c>
      <c r="D9252" s="272" t="s">
        <v>8486</v>
      </c>
      <c r="F9252" s="266"/>
      <c r="G9252" s="273">
        <v>1907</v>
      </c>
      <c r="H9252" s="270" t="s">
        <v>30113</v>
      </c>
      <c r="I9252" s="271" t="s">
        <v>12490</v>
      </c>
      <c r="J9252" s="272" t="s">
        <v>8486</v>
      </c>
      <c r="K9252" s="272" t="s">
        <v>8486</v>
      </c>
    </row>
    <row r="9253" spans="1:11" ht="12.75" x14ac:dyDescent="0.2">
      <c r="A9253" s="269">
        <v>1894</v>
      </c>
      <c r="B9253" s="270" t="s">
        <v>30114</v>
      </c>
      <c r="C9253" s="271" t="s">
        <v>12490</v>
      </c>
      <c r="D9253" s="272" t="s">
        <v>13196</v>
      </c>
      <c r="F9253" s="266"/>
      <c r="G9253" s="273">
        <v>1894</v>
      </c>
      <c r="H9253" s="270" t="s">
        <v>30114</v>
      </c>
      <c r="I9253" s="271" t="s">
        <v>12490</v>
      </c>
      <c r="J9253" s="272" t="s">
        <v>13196</v>
      </c>
      <c r="K9253" s="272" t="s">
        <v>13196</v>
      </c>
    </row>
    <row r="9254" spans="1:11" ht="12.75" x14ac:dyDescent="0.2">
      <c r="A9254" s="269">
        <v>1891</v>
      </c>
      <c r="B9254" s="270" t="s">
        <v>30115</v>
      </c>
      <c r="C9254" s="271" t="s">
        <v>12490</v>
      </c>
      <c r="D9254" s="272" t="s">
        <v>12513</v>
      </c>
      <c r="F9254" s="266"/>
      <c r="G9254" s="273">
        <v>1891</v>
      </c>
      <c r="H9254" s="270" t="s">
        <v>30115</v>
      </c>
      <c r="I9254" s="271" t="s">
        <v>12490</v>
      </c>
      <c r="J9254" s="272" t="s">
        <v>12513</v>
      </c>
      <c r="K9254" s="272" t="s">
        <v>12513</v>
      </c>
    </row>
    <row r="9255" spans="1:11" ht="12.75" x14ac:dyDescent="0.2">
      <c r="A9255" s="269">
        <v>1896</v>
      </c>
      <c r="B9255" s="270" t="s">
        <v>30116</v>
      </c>
      <c r="C9255" s="271" t="s">
        <v>12490</v>
      </c>
      <c r="D9255" s="272" t="s">
        <v>10297</v>
      </c>
      <c r="F9255" s="266"/>
      <c r="G9255" s="273">
        <v>1896</v>
      </c>
      <c r="H9255" s="270" t="s">
        <v>30116</v>
      </c>
      <c r="I9255" s="271" t="s">
        <v>12490</v>
      </c>
      <c r="J9255" s="272" t="s">
        <v>10297</v>
      </c>
      <c r="K9255" s="272" t="s">
        <v>10297</v>
      </c>
    </row>
    <row r="9256" spans="1:11" ht="12.75" x14ac:dyDescent="0.2">
      <c r="A9256" s="269">
        <v>1895</v>
      </c>
      <c r="B9256" s="270" t="s">
        <v>30117</v>
      </c>
      <c r="C9256" s="271" t="s">
        <v>12490</v>
      </c>
      <c r="D9256" s="272" t="s">
        <v>9205</v>
      </c>
      <c r="F9256" s="266"/>
      <c r="G9256" s="273">
        <v>1895</v>
      </c>
      <c r="H9256" s="270" t="s">
        <v>30117</v>
      </c>
      <c r="I9256" s="271" t="s">
        <v>12490</v>
      </c>
      <c r="J9256" s="272" t="s">
        <v>9205</v>
      </c>
      <c r="K9256" s="272" t="s">
        <v>9205</v>
      </c>
    </row>
    <row r="9257" spans="1:11" ht="12.75" x14ac:dyDescent="0.2">
      <c r="A9257" s="269">
        <v>2641</v>
      </c>
      <c r="B9257" s="270" t="s">
        <v>30118</v>
      </c>
      <c r="C9257" s="271" t="s">
        <v>12490</v>
      </c>
      <c r="D9257" s="272" t="s">
        <v>30119</v>
      </c>
      <c r="F9257" s="266"/>
      <c r="G9257" s="273">
        <v>2641</v>
      </c>
      <c r="H9257" s="270" t="s">
        <v>30118</v>
      </c>
      <c r="I9257" s="271" t="s">
        <v>12490</v>
      </c>
      <c r="J9257" s="272" t="s">
        <v>30119</v>
      </c>
      <c r="K9257" s="272" t="s">
        <v>30119</v>
      </c>
    </row>
    <row r="9258" spans="1:11" ht="12.75" x14ac:dyDescent="0.2">
      <c r="A9258" s="269">
        <v>2636</v>
      </c>
      <c r="B9258" s="270" t="s">
        <v>30120</v>
      </c>
      <c r="C9258" s="271" t="s">
        <v>12490</v>
      </c>
      <c r="D9258" s="272" t="s">
        <v>4529</v>
      </c>
      <c r="F9258" s="266"/>
      <c r="G9258" s="273">
        <v>2636</v>
      </c>
      <c r="H9258" s="270" t="s">
        <v>30120</v>
      </c>
      <c r="I9258" s="271" t="s">
        <v>12490</v>
      </c>
      <c r="J9258" s="272" t="s">
        <v>4529</v>
      </c>
      <c r="K9258" s="272" t="s">
        <v>4529</v>
      </c>
    </row>
    <row r="9259" spans="1:11" ht="12.75" x14ac:dyDescent="0.2">
      <c r="A9259" s="269">
        <v>2637</v>
      </c>
      <c r="B9259" s="270" t="s">
        <v>30121</v>
      </c>
      <c r="C9259" s="271" t="s">
        <v>12490</v>
      </c>
      <c r="D9259" s="272" t="s">
        <v>8251</v>
      </c>
      <c r="F9259" s="266"/>
      <c r="G9259" s="273">
        <v>2637</v>
      </c>
      <c r="H9259" s="270" t="s">
        <v>30121</v>
      </c>
      <c r="I9259" s="271" t="s">
        <v>12490</v>
      </c>
      <c r="J9259" s="272" t="s">
        <v>8251</v>
      </c>
      <c r="K9259" s="272" t="s">
        <v>8251</v>
      </c>
    </row>
    <row r="9260" spans="1:11" ht="12.75" x14ac:dyDescent="0.2">
      <c r="A9260" s="269">
        <v>2638</v>
      </c>
      <c r="B9260" s="270" t="s">
        <v>30122</v>
      </c>
      <c r="C9260" s="271" t="s">
        <v>12490</v>
      </c>
      <c r="D9260" s="272" t="s">
        <v>9656</v>
      </c>
      <c r="F9260" s="266"/>
      <c r="G9260" s="273">
        <v>2638</v>
      </c>
      <c r="H9260" s="270" t="s">
        <v>30122</v>
      </c>
      <c r="I9260" s="271" t="s">
        <v>12490</v>
      </c>
      <c r="J9260" s="272" t="s">
        <v>9656</v>
      </c>
      <c r="K9260" s="272" t="s">
        <v>9656</v>
      </c>
    </row>
    <row r="9261" spans="1:11" ht="12.75" x14ac:dyDescent="0.2">
      <c r="A9261" s="269">
        <v>2639</v>
      </c>
      <c r="B9261" s="270" t="s">
        <v>30123</v>
      </c>
      <c r="C9261" s="271" t="s">
        <v>12490</v>
      </c>
      <c r="D9261" s="272" t="s">
        <v>12508</v>
      </c>
      <c r="F9261" s="266"/>
      <c r="G9261" s="273">
        <v>2639</v>
      </c>
      <c r="H9261" s="270" t="s">
        <v>30123</v>
      </c>
      <c r="I9261" s="271" t="s">
        <v>12490</v>
      </c>
      <c r="J9261" s="272" t="s">
        <v>12508</v>
      </c>
      <c r="K9261" s="272" t="s">
        <v>12508</v>
      </c>
    </row>
    <row r="9262" spans="1:11" ht="12.75" x14ac:dyDescent="0.2">
      <c r="A9262" s="269">
        <v>2644</v>
      </c>
      <c r="B9262" s="270" t="s">
        <v>30124</v>
      </c>
      <c r="C9262" s="271" t="s">
        <v>12490</v>
      </c>
      <c r="D9262" s="272" t="s">
        <v>10420</v>
      </c>
      <c r="F9262" s="266"/>
      <c r="G9262" s="273">
        <v>2644</v>
      </c>
      <c r="H9262" s="270" t="s">
        <v>30124</v>
      </c>
      <c r="I9262" s="271" t="s">
        <v>12490</v>
      </c>
      <c r="J9262" s="272" t="s">
        <v>10420</v>
      </c>
      <c r="K9262" s="272" t="s">
        <v>10420</v>
      </c>
    </row>
    <row r="9263" spans="1:11" ht="12.75" x14ac:dyDescent="0.2">
      <c r="A9263" s="269">
        <v>2643</v>
      </c>
      <c r="B9263" s="270" t="s">
        <v>30125</v>
      </c>
      <c r="C9263" s="271" t="s">
        <v>12490</v>
      </c>
      <c r="D9263" s="272" t="s">
        <v>8559</v>
      </c>
      <c r="F9263" s="266"/>
      <c r="G9263" s="273">
        <v>2643</v>
      </c>
      <c r="H9263" s="270" t="s">
        <v>30125</v>
      </c>
      <c r="I9263" s="271" t="s">
        <v>12490</v>
      </c>
      <c r="J9263" s="272" t="s">
        <v>8559</v>
      </c>
      <c r="K9263" s="272" t="s">
        <v>8559</v>
      </c>
    </row>
    <row r="9264" spans="1:11" ht="12.75" x14ac:dyDescent="0.2">
      <c r="A9264" s="269">
        <v>2640</v>
      </c>
      <c r="B9264" s="270" t="s">
        <v>30126</v>
      </c>
      <c r="C9264" s="271" t="s">
        <v>12490</v>
      </c>
      <c r="D9264" s="272" t="s">
        <v>8804</v>
      </c>
      <c r="F9264" s="266"/>
      <c r="G9264" s="273">
        <v>2640</v>
      </c>
      <c r="H9264" s="270" t="s">
        <v>30126</v>
      </c>
      <c r="I9264" s="271" t="s">
        <v>12490</v>
      </c>
      <c r="J9264" s="272" t="s">
        <v>8804</v>
      </c>
      <c r="K9264" s="272" t="s">
        <v>8804</v>
      </c>
    </row>
    <row r="9265" spans="1:11" ht="12.75" x14ac:dyDescent="0.2">
      <c r="A9265" s="269">
        <v>2642</v>
      </c>
      <c r="B9265" s="270" t="s">
        <v>30127</v>
      </c>
      <c r="C9265" s="271" t="s">
        <v>12490</v>
      </c>
      <c r="D9265" s="272" t="s">
        <v>30128</v>
      </c>
      <c r="F9265" s="266"/>
      <c r="G9265" s="273">
        <v>2642</v>
      </c>
      <c r="H9265" s="270" t="s">
        <v>30127</v>
      </c>
      <c r="I9265" s="271" t="s">
        <v>12490</v>
      </c>
      <c r="J9265" s="272" t="s">
        <v>30128</v>
      </c>
      <c r="K9265" s="272" t="s">
        <v>30128</v>
      </c>
    </row>
    <row r="9266" spans="1:11" ht="12.75" x14ac:dyDescent="0.2">
      <c r="A9266" s="269">
        <v>38943</v>
      </c>
      <c r="B9266" s="270" t="s">
        <v>30129</v>
      </c>
      <c r="C9266" s="271" t="s">
        <v>12490</v>
      </c>
      <c r="D9266" s="272" t="s">
        <v>9012</v>
      </c>
      <c r="F9266" s="266"/>
      <c r="G9266" s="273">
        <v>38943</v>
      </c>
      <c r="H9266" s="270" t="s">
        <v>30129</v>
      </c>
      <c r="I9266" s="271" t="s">
        <v>12490</v>
      </c>
      <c r="J9266" s="272" t="s">
        <v>9012</v>
      </c>
      <c r="K9266" s="272" t="s">
        <v>9012</v>
      </c>
    </row>
    <row r="9267" spans="1:11" ht="12.75" x14ac:dyDescent="0.2">
      <c r="A9267" s="269">
        <v>38944</v>
      </c>
      <c r="B9267" s="270" t="s">
        <v>30130</v>
      </c>
      <c r="C9267" s="271" t="s">
        <v>12490</v>
      </c>
      <c r="D9267" s="272" t="s">
        <v>7064</v>
      </c>
      <c r="F9267" s="266"/>
      <c r="G9267" s="273">
        <v>38944</v>
      </c>
      <c r="H9267" s="270" t="s">
        <v>30130</v>
      </c>
      <c r="I9267" s="271" t="s">
        <v>12490</v>
      </c>
      <c r="J9267" s="272" t="s">
        <v>7064</v>
      </c>
      <c r="K9267" s="272" t="s">
        <v>7064</v>
      </c>
    </row>
    <row r="9268" spans="1:11" ht="12.75" x14ac:dyDescent="0.2">
      <c r="A9268" s="269">
        <v>38945</v>
      </c>
      <c r="B9268" s="270" t="s">
        <v>30131</v>
      </c>
      <c r="C9268" s="271" t="s">
        <v>12490</v>
      </c>
      <c r="D9268" s="272" t="s">
        <v>14705</v>
      </c>
      <c r="F9268" s="266"/>
      <c r="G9268" s="273">
        <v>38945</v>
      </c>
      <c r="H9268" s="270" t="s">
        <v>30131</v>
      </c>
      <c r="I9268" s="271" t="s">
        <v>12490</v>
      </c>
      <c r="J9268" s="272" t="s">
        <v>14705</v>
      </c>
      <c r="K9268" s="272" t="s">
        <v>14705</v>
      </c>
    </row>
    <row r="9269" spans="1:11" ht="12.75" x14ac:dyDescent="0.2">
      <c r="A9269" s="269">
        <v>38946</v>
      </c>
      <c r="B9269" s="270" t="s">
        <v>30132</v>
      </c>
      <c r="C9269" s="271" t="s">
        <v>12490</v>
      </c>
      <c r="D9269" s="272" t="s">
        <v>7472</v>
      </c>
      <c r="F9269" s="266"/>
      <c r="G9269" s="273">
        <v>38946</v>
      </c>
      <c r="H9269" s="270" t="s">
        <v>30132</v>
      </c>
      <c r="I9269" s="271" t="s">
        <v>12490</v>
      </c>
      <c r="J9269" s="272" t="s">
        <v>7472</v>
      </c>
      <c r="K9269" s="272" t="s">
        <v>7472</v>
      </c>
    </row>
    <row r="9270" spans="1:11" ht="12.75" x14ac:dyDescent="0.2">
      <c r="A9270" s="269">
        <v>39308</v>
      </c>
      <c r="B9270" s="270" t="s">
        <v>30133</v>
      </c>
      <c r="C9270" s="271" t="s">
        <v>12490</v>
      </c>
      <c r="D9270" s="272" t="s">
        <v>13643</v>
      </c>
      <c r="F9270" s="266"/>
      <c r="G9270" s="273">
        <v>39308</v>
      </c>
      <c r="H9270" s="270" t="s">
        <v>30133</v>
      </c>
      <c r="I9270" s="271" t="s">
        <v>12490</v>
      </c>
      <c r="J9270" s="272" t="s">
        <v>13643</v>
      </c>
      <c r="K9270" s="272" t="s">
        <v>13643</v>
      </c>
    </row>
    <row r="9271" spans="1:11" ht="12.75" x14ac:dyDescent="0.2">
      <c r="A9271" s="269">
        <v>39309</v>
      </c>
      <c r="B9271" s="270" t="s">
        <v>30134</v>
      </c>
      <c r="C9271" s="271" t="s">
        <v>12490</v>
      </c>
      <c r="D9271" s="272" t="s">
        <v>23173</v>
      </c>
      <c r="F9271" s="266"/>
      <c r="G9271" s="273">
        <v>39309</v>
      </c>
      <c r="H9271" s="270" t="s">
        <v>30134</v>
      </c>
      <c r="I9271" s="271" t="s">
        <v>12490</v>
      </c>
      <c r="J9271" s="272" t="s">
        <v>23173</v>
      </c>
      <c r="K9271" s="272" t="s">
        <v>23173</v>
      </c>
    </row>
    <row r="9272" spans="1:11" ht="12.75" x14ac:dyDescent="0.2">
      <c r="A9272" s="269">
        <v>39310</v>
      </c>
      <c r="B9272" s="270" t="s">
        <v>30135</v>
      </c>
      <c r="C9272" s="271" t="s">
        <v>12490</v>
      </c>
      <c r="D9272" s="272" t="s">
        <v>8477</v>
      </c>
      <c r="F9272" s="266"/>
      <c r="G9272" s="273">
        <v>39310</v>
      </c>
      <c r="H9272" s="270" t="s">
        <v>30135</v>
      </c>
      <c r="I9272" s="271" t="s">
        <v>12490</v>
      </c>
      <c r="J9272" s="272" t="s">
        <v>8477</v>
      </c>
      <c r="K9272" s="272" t="s">
        <v>8477</v>
      </c>
    </row>
    <row r="9273" spans="1:11" ht="12.75" x14ac:dyDescent="0.2">
      <c r="A9273" s="269">
        <v>39311</v>
      </c>
      <c r="B9273" s="270" t="s">
        <v>30136</v>
      </c>
      <c r="C9273" s="271" t="s">
        <v>12490</v>
      </c>
      <c r="D9273" s="272" t="s">
        <v>9565</v>
      </c>
      <c r="F9273" s="266"/>
      <c r="G9273" s="273">
        <v>39311</v>
      </c>
      <c r="H9273" s="270" t="s">
        <v>30136</v>
      </c>
      <c r="I9273" s="271" t="s">
        <v>12490</v>
      </c>
      <c r="J9273" s="272" t="s">
        <v>9565</v>
      </c>
      <c r="K9273" s="272" t="s">
        <v>9565</v>
      </c>
    </row>
    <row r="9274" spans="1:11" ht="12.75" x14ac:dyDescent="0.2">
      <c r="A9274" s="269">
        <v>39855</v>
      </c>
      <c r="B9274" s="270" t="s">
        <v>30137</v>
      </c>
      <c r="C9274" s="271" t="s">
        <v>12490</v>
      </c>
      <c r="D9274" s="272" t="s">
        <v>5654</v>
      </c>
      <c r="F9274" s="266"/>
      <c r="G9274" s="273">
        <v>39855</v>
      </c>
      <c r="H9274" s="270" t="s">
        <v>30137</v>
      </c>
      <c r="I9274" s="271" t="s">
        <v>12490</v>
      </c>
      <c r="J9274" s="272" t="s">
        <v>5654</v>
      </c>
      <c r="K9274" s="272" t="s">
        <v>5654</v>
      </c>
    </row>
    <row r="9275" spans="1:11" ht="12.75" x14ac:dyDescent="0.2">
      <c r="A9275" s="269">
        <v>39856</v>
      </c>
      <c r="B9275" s="270" t="s">
        <v>30138</v>
      </c>
      <c r="C9275" s="271" t="s">
        <v>12490</v>
      </c>
      <c r="D9275" s="272" t="s">
        <v>5647</v>
      </c>
      <c r="F9275" s="266"/>
      <c r="G9275" s="273">
        <v>39856</v>
      </c>
      <c r="H9275" s="270" t="s">
        <v>30138</v>
      </c>
      <c r="I9275" s="271" t="s">
        <v>12490</v>
      </c>
      <c r="J9275" s="272" t="s">
        <v>5647</v>
      </c>
      <c r="K9275" s="272" t="s">
        <v>5647</v>
      </c>
    </row>
    <row r="9276" spans="1:11" ht="12.75" x14ac:dyDescent="0.2">
      <c r="A9276" s="269">
        <v>39857</v>
      </c>
      <c r="B9276" s="270" t="s">
        <v>30139</v>
      </c>
      <c r="C9276" s="271" t="s">
        <v>12490</v>
      </c>
      <c r="D9276" s="272" t="s">
        <v>7156</v>
      </c>
      <c r="F9276" s="266"/>
      <c r="G9276" s="273">
        <v>39857</v>
      </c>
      <c r="H9276" s="270" t="s">
        <v>30139</v>
      </c>
      <c r="I9276" s="271" t="s">
        <v>12490</v>
      </c>
      <c r="J9276" s="272" t="s">
        <v>7156</v>
      </c>
      <c r="K9276" s="272" t="s">
        <v>7156</v>
      </c>
    </row>
    <row r="9277" spans="1:11" ht="12.75" x14ac:dyDescent="0.2">
      <c r="A9277" s="269">
        <v>39858</v>
      </c>
      <c r="B9277" s="270" t="s">
        <v>30140</v>
      </c>
      <c r="C9277" s="271" t="s">
        <v>12490</v>
      </c>
      <c r="D9277" s="272" t="s">
        <v>5753</v>
      </c>
      <c r="F9277" s="266"/>
      <c r="G9277" s="273">
        <v>39858</v>
      </c>
      <c r="H9277" s="270" t="s">
        <v>30140</v>
      </c>
      <c r="I9277" s="271" t="s">
        <v>12490</v>
      </c>
      <c r="J9277" s="272" t="s">
        <v>5753</v>
      </c>
      <c r="K9277" s="272" t="s">
        <v>5753</v>
      </c>
    </row>
    <row r="9278" spans="1:11" ht="12.75" x14ac:dyDescent="0.2">
      <c r="A9278" s="269">
        <v>39859</v>
      </c>
      <c r="B9278" s="270" t="s">
        <v>30141</v>
      </c>
      <c r="C9278" s="271" t="s">
        <v>12490</v>
      </c>
      <c r="D9278" s="272" t="s">
        <v>4525</v>
      </c>
      <c r="F9278" s="266"/>
      <c r="G9278" s="273">
        <v>39859</v>
      </c>
      <c r="H9278" s="270" t="s">
        <v>30141</v>
      </c>
      <c r="I9278" s="271" t="s">
        <v>12490</v>
      </c>
      <c r="J9278" s="272" t="s">
        <v>4525</v>
      </c>
      <c r="K9278" s="272" t="s">
        <v>4525</v>
      </c>
    </row>
    <row r="9279" spans="1:11" ht="12.75" x14ac:dyDescent="0.2">
      <c r="A9279" s="269">
        <v>39860</v>
      </c>
      <c r="B9279" s="270" t="s">
        <v>30142</v>
      </c>
      <c r="C9279" s="271" t="s">
        <v>12490</v>
      </c>
      <c r="D9279" s="272" t="s">
        <v>8764</v>
      </c>
      <c r="F9279" s="266"/>
      <c r="G9279" s="273">
        <v>39860</v>
      </c>
      <c r="H9279" s="270" t="s">
        <v>30142</v>
      </c>
      <c r="I9279" s="271" t="s">
        <v>12490</v>
      </c>
      <c r="J9279" s="272" t="s">
        <v>8764</v>
      </c>
      <c r="K9279" s="272" t="s">
        <v>8764</v>
      </c>
    </row>
    <row r="9280" spans="1:11" ht="12.75" x14ac:dyDescent="0.2">
      <c r="A9280" s="269">
        <v>39861</v>
      </c>
      <c r="B9280" s="270" t="s">
        <v>30143</v>
      </c>
      <c r="C9280" s="271" t="s">
        <v>12490</v>
      </c>
      <c r="D9280" s="272" t="s">
        <v>10698</v>
      </c>
      <c r="F9280" s="266"/>
      <c r="G9280" s="273">
        <v>39861</v>
      </c>
      <c r="H9280" s="270" t="s">
        <v>30143</v>
      </c>
      <c r="I9280" s="271" t="s">
        <v>12490</v>
      </c>
      <c r="J9280" s="272" t="s">
        <v>10698</v>
      </c>
      <c r="K9280" s="272" t="s">
        <v>10698</v>
      </c>
    </row>
    <row r="9281" spans="1:11" ht="12.75" x14ac:dyDescent="0.2">
      <c r="A9281" s="269">
        <v>38447</v>
      </c>
      <c r="B9281" s="270" t="s">
        <v>30144</v>
      </c>
      <c r="C9281" s="271" t="s">
        <v>12490</v>
      </c>
      <c r="D9281" s="272" t="s">
        <v>12854</v>
      </c>
      <c r="F9281" s="266"/>
      <c r="G9281" s="273">
        <v>38447</v>
      </c>
      <c r="H9281" s="270" t="s">
        <v>30144</v>
      </c>
      <c r="I9281" s="271" t="s">
        <v>12490</v>
      </c>
      <c r="J9281" s="272" t="s">
        <v>12854</v>
      </c>
      <c r="K9281" s="272" t="s">
        <v>12854</v>
      </c>
    </row>
    <row r="9282" spans="1:11" ht="12.75" x14ac:dyDescent="0.2">
      <c r="A9282" s="269">
        <v>36320</v>
      </c>
      <c r="B9282" s="270" t="s">
        <v>30145</v>
      </c>
      <c r="C9282" s="271" t="s">
        <v>12490</v>
      </c>
      <c r="D9282" s="272" t="s">
        <v>12543</v>
      </c>
      <c r="F9282" s="266"/>
      <c r="G9282" s="273">
        <v>36320</v>
      </c>
      <c r="H9282" s="270" t="s">
        <v>30145</v>
      </c>
      <c r="I9282" s="271" t="s">
        <v>12490</v>
      </c>
      <c r="J9282" s="272" t="s">
        <v>12543</v>
      </c>
      <c r="K9282" s="272" t="s">
        <v>12543</v>
      </c>
    </row>
    <row r="9283" spans="1:11" ht="12.75" x14ac:dyDescent="0.2">
      <c r="A9283" s="269">
        <v>36324</v>
      </c>
      <c r="B9283" s="270" t="s">
        <v>30146</v>
      </c>
      <c r="C9283" s="271" t="s">
        <v>12490</v>
      </c>
      <c r="D9283" s="272" t="s">
        <v>5168</v>
      </c>
      <c r="F9283" s="266"/>
      <c r="G9283" s="273">
        <v>36324</v>
      </c>
      <c r="H9283" s="270" t="s">
        <v>30146</v>
      </c>
      <c r="I9283" s="271" t="s">
        <v>12490</v>
      </c>
      <c r="J9283" s="272" t="s">
        <v>5168</v>
      </c>
      <c r="K9283" s="272" t="s">
        <v>5168</v>
      </c>
    </row>
    <row r="9284" spans="1:11" ht="12.75" x14ac:dyDescent="0.2">
      <c r="A9284" s="269">
        <v>38441</v>
      </c>
      <c r="B9284" s="270" t="s">
        <v>30147</v>
      </c>
      <c r="C9284" s="271" t="s">
        <v>12490</v>
      </c>
      <c r="D9284" s="272" t="s">
        <v>5969</v>
      </c>
      <c r="F9284" s="266"/>
      <c r="G9284" s="273">
        <v>38441</v>
      </c>
      <c r="H9284" s="270" t="s">
        <v>30147</v>
      </c>
      <c r="I9284" s="271" t="s">
        <v>12490</v>
      </c>
      <c r="J9284" s="272" t="s">
        <v>5969</v>
      </c>
      <c r="K9284" s="272" t="s">
        <v>5969</v>
      </c>
    </row>
    <row r="9285" spans="1:11" ht="12.75" x14ac:dyDescent="0.2">
      <c r="A9285" s="269">
        <v>38442</v>
      </c>
      <c r="B9285" s="270" t="s">
        <v>30148</v>
      </c>
      <c r="C9285" s="271" t="s">
        <v>12490</v>
      </c>
      <c r="D9285" s="272" t="s">
        <v>13129</v>
      </c>
      <c r="F9285" s="266"/>
      <c r="G9285" s="273">
        <v>38442</v>
      </c>
      <c r="H9285" s="270" t="s">
        <v>30148</v>
      </c>
      <c r="I9285" s="271" t="s">
        <v>12490</v>
      </c>
      <c r="J9285" s="272" t="s">
        <v>13129</v>
      </c>
      <c r="K9285" s="272" t="s">
        <v>13129</v>
      </c>
    </row>
    <row r="9286" spans="1:11" ht="12.75" x14ac:dyDescent="0.2">
      <c r="A9286" s="269">
        <v>38443</v>
      </c>
      <c r="B9286" s="270" t="s">
        <v>30149</v>
      </c>
      <c r="C9286" s="271" t="s">
        <v>12490</v>
      </c>
      <c r="D9286" s="272" t="s">
        <v>14477</v>
      </c>
      <c r="F9286" s="266"/>
      <c r="G9286" s="273">
        <v>38443</v>
      </c>
      <c r="H9286" s="270" t="s">
        <v>30149</v>
      </c>
      <c r="I9286" s="271" t="s">
        <v>12490</v>
      </c>
      <c r="J9286" s="272" t="s">
        <v>14477</v>
      </c>
      <c r="K9286" s="272" t="s">
        <v>14477</v>
      </c>
    </row>
    <row r="9287" spans="1:11" ht="12.75" x14ac:dyDescent="0.2">
      <c r="A9287" s="269">
        <v>38444</v>
      </c>
      <c r="B9287" s="270" t="s">
        <v>30150</v>
      </c>
      <c r="C9287" s="271" t="s">
        <v>12490</v>
      </c>
      <c r="D9287" s="272" t="s">
        <v>12938</v>
      </c>
      <c r="F9287" s="266"/>
      <c r="G9287" s="273">
        <v>38444</v>
      </c>
      <c r="H9287" s="270" t="s">
        <v>30150</v>
      </c>
      <c r="I9287" s="271" t="s">
        <v>12490</v>
      </c>
      <c r="J9287" s="272" t="s">
        <v>12938</v>
      </c>
      <c r="K9287" s="272" t="s">
        <v>12938</v>
      </c>
    </row>
    <row r="9288" spans="1:11" ht="12.75" x14ac:dyDescent="0.2">
      <c r="A9288" s="269">
        <v>38445</v>
      </c>
      <c r="B9288" s="270" t="s">
        <v>30151</v>
      </c>
      <c r="C9288" s="271" t="s">
        <v>12490</v>
      </c>
      <c r="D9288" s="272" t="s">
        <v>5088</v>
      </c>
      <c r="F9288" s="266"/>
      <c r="G9288" s="273">
        <v>38445</v>
      </c>
      <c r="H9288" s="270" t="s">
        <v>30151</v>
      </c>
      <c r="I9288" s="271" t="s">
        <v>12490</v>
      </c>
      <c r="J9288" s="272" t="s">
        <v>5088</v>
      </c>
      <c r="K9288" s="272" t="s">
        <v>5088</v>
      </c>
    </row>
    <row r="9289" spans="1:11" ht="12.75" x14ac:dyDescent="0.2">
      <c r="A9289" s="269">
        <v>38446</v>
      </c>
      <c r="B9289" s="270" t="s">
        <v>30152</v>
      </c>
      <c r="C9289" s="271" t="s">
        <v>12490</v>
      </c>
      <c r="D9289" s="272" t="s">
        <v>15038</v>
      </c>
      <c r="F9289" s="266"/>
      <c r="G9289" s="273">
        <v>38446</v>
      </c>
      <c r="H9289" s="270" t="s">
        <v>30152</v>
      </c>
      <c r="I9289" s="271" t="s">
        <v>12490</v>
      </c>
      <c r="J9289" s="272" t="s">
        <v>15038</v>
      </c>
      <c r="K9289" s="272" t="s">
        <v>15038</v>
      </c>
    </row>
    <row r="9290" spans="1:11" ht="12.75" x14ac:dyDescent="0.2">
      <c r="A9290" s="269">
        <v>3867</v>
      </c>
      <c r="B9290" s="270" t="s">
        <v>30153</v>
      </c>
      <c r="C9290" s="271" t="s">
        <v>12490</v>
      </c>
      <c r="D9290" s="272" t="s">
        <v>30154</v>
      </c>
      <c r="F9290" s="266"/>
      <c r="G9290" s="273">
        <v>3867</v>
      </c>
      <c r="H9290" s="270" t="s">
        <v>30153</v>
      </c>
      <c r="I9290" s="271" t="s">
        <v>12490</v>
      </c>
      <c r="J9290" s="272" t="s">
        <v>30154</v>
      </c>
      <c r="K9290" s="272" t="s">
        <v>30154</v>
      </c>
    </row>
    <row r="9291" spans="1:11" ht="12.75" x14ac:dyDescent="0.2">
      <c r="A9291" s="269">
        <v>3861</v>
      </c>
      <c r="B9291" s="270" t="s">
        <v>30155</v>
      </c>
      <c r="C9291" s="271" t="s">
        <v>12490</v>
      </c>
      <c r="D9291" s="272" t="s">
        <v>4884</v>
      </c>
      <c r="F9291" s="266"/>
      <c r="G9291" s="273">
        <v>3861</v>
      </c>
      <c r="H9291" s="270" t="s">
        <v>30155</v>
      </c>
      <c r="I9291" s="271" t="s">
        <v>12490</v>
      </c>
      <c r="J9291" s="272" t="s">
        <v>4884</v>
      </c>
      <c r="K9291" s="272" t="s">
        <v>4884</v>
      </c>
    </row>
    <row r="9292" spans="1:11" ht="12.75" x14ac:dyDescent="0.2">
      <c r="A9292" s="269">
        <v>3904</v>
      </c>
      <c r="B9292" s="270" t="s">
        <v>30156</v>
      </c>
      <c r="C9292" s="271" t="s">
        <v>12490</v>
      </c>
      <c r="D9292" s="272" t="s">
        <v>5597</v>
      </c>
      <c r="F9292" s="266"/>
      <c r="G9292" s="273">
        <v>3904</v>
      </c>
      <c r="H9292" s="270" t="s">
        <v>30156</v>
      </c>
      <c r="I9292" s="271" t="s">
        <v>12490</v>
      </c>
      <c r="J9292" s="272" t="s">
        <v>5597</v>
      </c>
      <c r="K9292" s="272" t="s">
        <v>5597</v>
      </c>
    </row>
    <row r="9293" spans="1:11" ht="12.75" x14ac:dyDescent="0.2">
      <c r="A9293" s="269">
        <v>3903</v>
      </c>
      <c r="B9293" s="270" t="s">
        <v>30157</v>
      </c>
      <c r="C9293" s="271" t="s">
        <v>12490</v>
      </c>
      <c r="D9293" s="272" t="s">
        <v>13050</v>
      </c>
      <c r="F9293" s="266"/>
      <c r="G9293" s="273">
        <v>3903</v>
      </c>
      <c r="H9293" s="270" t="s">
        <v>30157</v>
      </c>
      <c r="I9293" s="271" t="s">
        <v>12490</v>
      </c>
      <c r="J9293" s="272" t="s">
        <v>13050</v>
      </c>
      <c r="K9293" s="272" t="s">
        <v>13050</v>
      </c>
    </row>
    <row r="9294" spans="1:11" ht="12.75" x14ac:dyDescent="0.2">
      <c r="A9294" s="269">
        <v>3862</v>
      </c>
      <c r="B9294" s="270" t="s">
        <v>30158</v>
      </c>
      <c r="C9294" s="271" t="s">
        <v>12490</v>
      </c>
      <c r="D9294" s="272" t="s">
        <v>4339</v>
      </c>
      <c r="F9294" s="266"/>
      <c r="G9294" s="273">
        <v>3862</v>
      </c>
      <c r="H9294" s="270" t="s">
        <v>30158</v>
      </c>
      <c r="I9294" s="271" t="s">
        <v>12490</v>
      </c>
      <c r="J9294" s="272" t="s">
        <v>4339</v>
      </c>
      <c r="K9294" s="272" t="s">
        <v>4339</v>
      </c>
    </row>
    <row r="9295" spans="1:11" ht="12.75" x14ac:dyDescent="0.2">
      <c r="A9295" s="269">
        <v>3863</v>
      </c>
      <c r="B9295" s="270" t="s">
        <v>30159</v>
      </c>
      <c r="C9295" s="271" t="s">
        <v>12490</v>
      </c>
      <c r="D9295" s="272" t="s">
        <v>5892</v>
      </c>
      <c r="F9295" s="266"/>
      <c r="G9295" s="273">
        <v>3863</v>
      </c>
      <c r="H9295" s="270" t="s">
        <v>30159</v>
      </c>
      <c r="I9295" s="271" t="s">
        <v>12490</v>
      </c>
      <c r="J9295" s="272" t="s">
        <v>5892</v>
      </c>
      <c r="K9295" s="272" t="s">
        <v>5892</v>
      </c>
    </row>
    <row r="9296" spans="1:11" ht="12.75" x14ac:dyDescent="0.2">
      <c r="A9296" s="269">
        <v>3864</v>
      </c>
      <c r="B9296" s="270" t="s">
        <v>30160</v>
      </c>
      <c r="C9296" s="271" t="s">
        <v>12490</v>
      </c>
      <c r="D9296" s="272" t="s">
        <v>13498</v>
      </c>
      <c r="F9296" s="266"/>
      <c r="G9296" s="273">
        <v>3864</v>
      </c>
      <c r="H9296" s="270" t="s">
        <v>30160</v>
      </c>
      <c r="I9296" s="271" t="s">
        <v>12490</v>
      </c>
      <c r="J9296" s="272" t="s">
        <v>13498</v>
      </c>
      <c r="K9296" s="272" t="s">
        <v>13498</v>
      </c>
    </row>
    <row r="9297" spans="1:11" ht="12.75" x14ac:dyDescent="0.2">
      <c r="A9297" s="269">
        <v>3865</v>
      </c>
      <c r="B9297" s="270" t="s">
        <v>30161</v>
      </c>
      <c r="C9297" s="271" t="s">
        <v>12490</v>
      </c>
      <c r="D9297" s="272" t="s">
        <v>12989</v>
      </c>
      <c r="F9297" s="266"/>
      <c r="G9297" s="273">
        <v>3865</v>
      </c>
      <c r="H9297" s="270" t="s">
        <v>30161</v>
      </c>
      <c r="I9297" s="271" t="s">
        <v>12490</v>
      </c>
      <c r="J9297" s="272" t="s">
        <v>12989</v>
      </c>
      <c r="K9297" s="272" t="s">
        <v>12989</v>
      </c>
    </row>
    <row r="9298" spans="1:11" ht="12.75" x14ac:dyDescent="0.2">
      <c r="A9298" s="269">
        <v>3866</v>
      </c>
      <c r="B9298" s="270" t="s">
        <v>30162</v>
      </c>
      <c r="C9298" s="271" t="s">
        <v>12490</v>
      </c>
      <c r="D9298" s="272" t="s">
        <v>21554</v>
      </c>
      <c r="F9298" s="266"/>
      <c r="G9298" s="273">
        <v>3866</v>
      </c>
      <c r="H9298" s="270" t="s">
        <v>30162</v>
      </c>
      <c r="I9298" s="271" t="s">
        <v>12490</v>
      </c>
      <c r="J9298" s="272" t="s">
        <v>21554</v>
      </c>
      <c r="K9298" s="272" t="s">
        <v>21554</v>
      </c>
    </row>
    <row r="9299" spans="1:11" ht="12.75" x14ac:dyDescent="0.2">
      <c r="A9299" s="269">
        <v>3902</v>
      </c>
      <c r="B9299" s="270" t="s">
        <v>30163</v>
      </c>
      <c r="C9299" s="271" t="s">
        <v>12490</v>
      </c>
      <c r="D9299" s="272" t="s">
        <v>11022</v>
      </c>
      <c r="F9299" s="266"/>
      <c r="G9299" s="273">
        <v>3902</v>
      </c>
      <c r="H9299" s="270" t="s">
        <v>30163</v>
      </c>
      <c r="I9299" s="271" t="s">
        <v>12490</v>
      </c>
      <c r="J9299" s="272" t="s">
        <v>11022</v>
      </c>
      <c r="K9299" s="272" t="s">
        <v>11022</v>
      </c>
    </row>
    <row r="9300" spans="1:11" ht="12.75" x14ac:dyDescent="0.2">
      <c r="A9300" s="269">
        <v>3878</v>
      </c>
      <c r="B9300" s="270" t="s">
        <v>30164</v>
      </c>
      <c r="C9300" s="271" t="s">
        <v>12490</v>
      </c>
      <c r="D9300" s="272" t="s">
        <v>7084</v>
      </c>
      <c r="F9300" s="266"/>
      <c r="G9300" s="273">
        <v>3878</v>
      </c>
      <c r="H9300" s="270" t="s">
        <v>30164</v>
      </c>
      <c r="I9300" s="271" t="s">
        <v>12490</v>
      </c>
      <c r="J9300" s="272" t="s">
        <v>7084</v>
      </c>
      <c r="K9300" s="272" t="s">
        <v>7084</v>
      </c>
    </row>
    <row r="9301" spans="1:11" ht="12.75" x14ac:dyDescent="0.2">
      <c r="A9301" s="269">
        <v>3877</v>
      </c>
      <c r="B9301" s="270" t="s">
        <v>30165</v>
      </c>
      <c r="C9301" s="271" t="s">
        <v>12490</v>
      </c>
      <c r="D9301" s="272" t="s">
        <v>12721</v>
      </c>
      <c r="F9301" s="266"/>
      <c r="G9301" s="273">
        <v>3877</v>
      </c>
      <c r="H9301" s="270" t="s">
        <v>30165</v>
      </c>
      <c r="I9301" s="271" t="s">
        <v>12490</v>
      </c>
      <c r="J9301" s="272" t="s">
        <v>12721</v>
      </c>
      <c r="K9301" s="272" t="s">
        <v>12721</v>
      </c>
    </row>
    <row r="9302" spans="1:11" ht="12.75" x14ac:dyDescent="0.2">
      <c r="A9302" s="269">
        <v>3879</v>
      </c>
      <c r="B9302" s="270" t="s">
        <v>30166</v>
      </c>
      <c r="C9302" s="271" t="s">
        <v>12490</v>
      </c>
      <c r="D9302" s="272" t="s">
        <v>13222</v>
      </c>
      <c r="F9302" s="266"/>
      <c r="G9302" s="273">
        <v>3879</v>
      </c>
      <c r="H9302" s="270" t="s">
        <v>30166</v>
      </c>
      <c r="I9302" s="271" t="s">
        <v>12490</v>
      </c>
      <c r="J9302" s="272" t="s">
        <v>13222</v>
      </c>
      <c r="K9302" s="272" t="s">
        <v>13222</v>
      </c>
    </row>
    <row r="9303" spans="1:11" ht="12.75" x14ac:dyDescent="0.2">
      <c r="A9303" s="269">
        <v>3880</v>
      </c>
      <c r="B9303" s="270" t="s">
        <v>30167</v>
      </c>
      <c r="C9303" s="271" t="s">
        <v>12490</v>
      </c>
      <c r="D9303" s="272" t="s">
        <v>13934</v>
      </c>
      <c r="F9303" s="266"/>
      <c r="G9303" s="273">
        <v>3880</v>
      </c>
      <c r="H9303" s="270" t="s">
        <v>30167</v>
      </c>
      <c r="I9303" s="271" t="s">
        <v>12490</v>
      </c>
      <c r="J9303" s="272" t="s">
        <v>13934</v>
      </c>
      <c r="K9303" s="272" t="s">
        <v>13934</v>
      </c>
    </row>
    <row r="9304" spans="1:11" ht="12.75" x14ac:dyDescent="0.2">
      <c r="A9304" s="269">
        <v>12892</v>
      </c>
      <c r="B9304" s="270" t="s">
        <v>30168</v>
      </c>
      <c r="C9304" s="271" t="s">
        <v>12603</v>
      </c>
      <c r="D9304" s="272" t="s">
        <v>5758</v>
      </c>
      <c r="F9304" s="266"/>
      <c r="G9304" s="273">
        <v>12892</v>
      </c>
      <c r="H9304" s="270" t="s">
        <v>30168</v>
      </c>
      <c r="I9304" s="271" t="s">
        <v>12603</v>
      </c>
      <c r="J9304" s="272" t="s">
        <v>5758</v>
      </c>
      <c r="K9304" s="272" t="s">
        <v>5758</v>
      </c>
    </row>
    <row r="9305" spans="1:11" ht="12.75" x14ac:dyDescent="0.2">
      <c r="A9305" s="269">
        <v>3883</v>
      </c>
      <c r="B9305" s="270" t="s">
        <v>30169</v>
      </c>
      <c r="C9305" s="271" t="s">
        <v>12490</v>
      </c>
      <c r="D9305" s="272" t="s">
        <v>12158</v>
      </c>
      <c r="F9305" s="266"/>
      <c r="G9305" s="273">
        <v>3883</v>
      </c>
      <c r="H9305" s="270" t="s">
        <v>30169</v>
      </c>
      <c r="I9305" s="271" t="s">
        <v>12490</v>
      </c>
      <c r="J9305" s="272" t="s">
        <v>12158</v>
      </c>
      <c r="K9305" s="272" t="s">
        <v>12158</v>
      </c>
    </row>
    <row r="9306" spans="1:11" ht="12.75" x14ac:dyDescent="0.2">
      <c r="A9306" s="269">
        <v>3876</v>
      </c>
      <c r="B9306" s="270" t="s">
        <v>30170</v>
      </c>
      <c r="C9306" s="271" t="s">
        <v>12490</v>
      </c>
      <c r="D9306" s="272" t="s">
        <v>13253</v>
      </c>
      <c r="F9306" s="266"/>
      <c r="G9306" s="273">
        <v>3876</v>
      </c>
      <c r="H9306" s="270" t="s">
        <v>30170</v>
      </c>
      <c r="I9306" s="271" t="s">
        <v>12490</v>
      </c>
      <c r="J9306" s="272" t="s">
        <v>13253</v>
      </c>
      <c r="K9306" s="272" t="s">
        <v>13253</v>
      </c>
    </row>
    <row r="9307" spans="1:11" ht="12.75" x14ac:dyDescent="0.2">
      <c r="A9307" s="269">
        <v>3884</v>
      </c>
      <c r="B9307" s="270" t="s">
        <v>30171</v>
      </c>
      <c r="C9307" s="271" t="s">
        <v>12490</v>
      </c>
      <c r="D9307" s="272" t="s">
        <v>12542</v>
      </c>
      <c r="F9307" s="266"/>
      <c r="G9307" s="273">
        <v>3884</v>
      </c>
      <c r="H9307" s="270" t="s">
        <v>30171</v>
      </c>
      <c r="I9307" s="271" t="s">
        <v>12490</v>
      </c>
      <c r="J9307" s="272" t="s">
        <v>12542</v>
      </c>
      <c r="K9307" s="272" t="s">
        <v>12542</v>
      </c>
    </row>
    <row r="9308" spans="1:11" ht="12.75" x14ac:dyDescent="0.2">
      <c r="A9308" s="269">
        <v>3837</v>
      </c>
      <c r="B9308" s="270" t="s">
        <v>30172</v>
      </c>
      <c r="C9308" s="271" t="s">
        <v>12490</v>
      </c>
      <c r="D9308" s="272" t="s">
        <v>13299</v>
      </c>
      <c r="F9308" s="266"/>
      <c r="G9308" s="273">
        <v>3837</v>
      </c>
      <c r="H9308" s="270" t="s">
        <v>30172</v>
      </c>
      <c r="I9308" s="271" t="s">
        <v>12490</v>
      </c>
      <c r="J9308" s="272" t="s">
        <v>13299</v>
      </c>
      <c r="K9308" s="272" t="s">
        <v>13299</v>
      </c>
    </row>
    <row r="9309" spans="1:11" ht="12.75" x14ac:dyDescent="0.2">
      <c r="A9309" s="269">
        <v>3845</v>
      </c>
      <c r="B9309" s="270" t="s">
        <v>30173</v>
      </c>
      <c r="C9309" s="271" t="s">
        <v>12490</v>
      </c>
      <c r="D9309" s="272" t="s">
        <v>10425</v>
      </c>
      <c r="F9309" s="266"/>
      <c r="G9309" s="273">
        <v>3845</v>
      </c>
      <c r="H9309" s="270" t="s">
        <v>30173</v>
      </c>
      <c r="I9309" s="271" t="s">
        <v>12490</v>
      </c>
      <c r="J9309" s="272" t="s">
        <v>10425</v>
      </c>
      <c r="K9309" s="272" t="s">
        <v>10425</v>
      </c>
    </row>
    <row r="9310" spans="1:11" ht="12.75" x14ac:dyDescent="0.2">
      <c r="A9310" s="269">
        <v>11045</v>
      </c>
      <c r="B9310" s="270" t="s">
        <v>30174</v>
      </c>
      <c r="C9310" s="271" t="s">
        <v>12490</v>
      </c>
      <c r="D9310" s="272" t="s">
        <v>4847</v>
      </c>
      <c r="F9310" s="266"/>
      <c r="G9310" s="273">
        <v>11045</v>
      </c>
      <c r="H9310" s="270" t="s">
        <v>30174</v>
      </c>
      <c r="I9310" s="271" t="s">
        <v>12490</v>
      </c>
      <c r="J9310" s="272" t="s">
        <v>4847</v>
      </c>
      <c r="K9310" s="272" t="s">
        <v>4847</v>
      </c>
    </row>
    <row r="9311" spans="1:11" ht="12.75" x14ac:dyDescent="0.2">
      <c r="A9311" s="269">
        <v>20170</v>
      </c>
      <c r="B9311" s="270" t="s">
        <v>30175</v>
      </c>
      <c r="C9311" s="271" t="s">
        <v>12490</v>
      </c>
      <c r="D9311" s="272" t="s">
        <v>4771</v>
      </c>
      <c r="F9311" s="266"/>
      <c r="G9311" s="273">
        <v>20170</v>
      </c>
      <c r="H9311" s="270" t="s">
        <v>30175</v>
      </c>
      <c r="I9311" s="271" t="s">
        <v>12490</v>
      </c>
      <c r="J9311" s="272" t="s">
        <v>4771</v>
      </c>
      <c r="K9311" s="272" t="s">
        <v>4771</v>
      </c>
    </row>
    <row r="9312" spans="1:11" ht="12.75" x14ac:dyDescent="0.2">
      <c r="A9312" s="269">
        <v>20171</v>
      </c>
      <c r="B9312" s="270" t="s">
        <v>30176</v>
      </c>
      <c r="C9312" s="271" t="s">
        <v>12490</v>
      </c>
      <c r="D9312" s="272" t="s">
        <v>7687</v>
      </c>
      <c r="F9312" s="266"/>
      <c r="G9312" s="273">
        <v>20171</v>
      </c>
      <c r="H9312" s="270" t="s">
        <v>30176</v>
      </c>
      <c r="I9312" s="271" t="s">
        <v>12490</v>
      </c>
      <c r="J9312" s="272" t="s">
        <v>7687</v>
      </c>
      <c r="K9312" s="272" t="s">
        <v>7687</v>
      </c>
    </row>
    <row r="9313" spans="1:11" ht="12.75" x14ac:dyDescent="0.2">
      <c r="A9313" s="269">
        <v>20167</v>
      </c>
      <c r="B9313" s="270" t="s">
        <v>30177</v>
      </c>
      <c r="C9313" s="271" t="s">
        <v>12490</v>
      </c>
      <c r="D9313" s="272" t="s">
        <v>5466</v>
      </c>
      <c r="F9313" s="266"/>
      <c r="G9313" s="273">
        <v>20167</v>
      </c>
      <c r="H9313" s="270" t="s">
        <v>30177</v>
      </c>
      <c r="I9313" s="271" t="s">
        <v>12490</v>
      </c>
      <c r="J9313" s="272" t="s">
        <v>5466</v>
      </c>
      <c r="K9313" s="272" t="s">
        <v>5466</v>
      </c>
    </row>
    <row r="9314" spans="1:11" ht="12.75" x14ac:dyDescent="0.2">
      <c r="A9314" s="269">
        <v>20168</v>
      </c>
      <c r="B9314" s="270" t="s">
        <v>30178</v>
      </c>
      <c r="C9314" s="271" t="s">
        <v>12490</v>
      </c>
      <c r="D9314" s="272" t="s">
        <v>20041</v>
      </c>
      <c r="F9314" s="266"/>
      <c r="G9314" s="273">
        <v>20168</v>
      </c>
      <c r="H9314" s="270" t="s">
        <v>30178</v>
      </c>
      <c r="I9314" s="271" t="s">
        <v>12490</v>
      </c>
      <c r="J9314" s="272" t="s">
        <v>20041</v>
      </c>
      <c r="K9314" s="272" t="s">
        <v>20041</v>
      </c>
    </row>
    <row r="9315" spans="1:11" ht="12.75" x14ac:dyDescent="0.2">
      <c r="A9315" s="269">
        <v>20169</v>
      </c>
      <c r="B9315" s="270" t="s">
        <v>30179</v>
      </c>
      <c r="C9315" s="271" t="s">
        <v>12490</v>
      </c>
      <c r="D9315" s="272" t="s">
        <v>13252</v>
      </c>
      <c r="F9315" s="266"/>
      <c r="G9315" s="273">
        <v>20169</v>
      </c>
      <c r="H9315" s="270" t="s">
        <v>30179</v>
      </c>
      <c r="I9315" s="271" t="s">
        <v>12490</v>
      </c>
      <c r="J9315" s="272" t="s">
        <v>13252</v>
      </c>
      <c r="K9315" s="272" t="s">
        <v>13252</v>
      </c>
    </row>
    <row r="9316" spans="1:11" ht="12.75" x14ac:dyDescent="0.2">
      <c r="A9316" s="269">
        <v>3899</v>
      </c>
      <c r="B9316" s="270" t="s">
        <v>30180</v>
      </c>
      <c r="C9316" s="271" t="s">
        <v>12490</v>
      </c>
      <c r="D9316" s="272" t="s">
        <v>12823</v>
      </c>
      <c r="F9316" s="266"/>
      <c r="G9316" s="273">
        <v>3899</v>
      </c>
      <c r="H9316" s="270" t="s">
        <v>30180</v>
      </c>
      <c r="I9316" s="271" t="s">
        <v>12490</v>
      </c>
      <c r="J9316" s="272" t="s">
        <v>12823</v>
      </c>
      <c r="K9316" s="272" t="s">
        <v>12823</v>
      </c>
    </row>
    <row r="9317" spans="1:11" ht="12.75" x14ac:dyDescent="0.2">
      <c r="A9317" s="269">
        <v>38676</v>
      </c>
      <c r="B9317" s="270" t="s">
        <v>30181</v>
      </c>
      <c r="C9317" s="271" t="s">
        <v>12490</v>
      </c>
      <c r="D9317" s="272" t="s">
        <v>12981</v>
      </c>
      <c r="F9317" s="266"/>
      <c r="G9317" s="273">
        <v>38676</v>
      </c>
      <c r="H9317" s="270" t="s">
        <v>30181</v>
      </c>
      <c r="I9317" s="271" t="s">
        <v>12490</v>
      </c>
      <c r="J9317" s="272" t="s">
        <v>12981</v>
      </c>
      <c r="K9317" s="272" t="s">
        <v>12981</v>
      </c>
    </row>
    <row r="9318" spans="1:11" ht="12.75" x14ac:dyDescent="0.2">
      <c r="A9318" s="269">
        <v>3897</v>
      </c>
      <c r="B9318" s="270" t="s">
        <v>30182</v>
      </c>
      <c r="C9318" s="271" t="s">
        <v>12490</v>
      </c>
      <c r="D9318" s="272" t="s">
        <v>4409</v>
      </c>
      <c r="F9318" s="266"/>
      <c r="G9318" s="273">
        <v>3897</v>
      </c>
      <c r="H9318" s="270" t="s">
        <v>30182</v>
      </c>
      <c r="I9318" s="271" t="s">
        <v>12490</v>
      </c>
      <c r="J9318" s="272" t="s">
        <v>4409</v>
      </c>
      <c r="K9318" s="272" t="s">
        <v>4409</v>
      </c>
    </row>
    <row r="9319" spans="1:11" ht="12.75" x14ac:dyDescent="0.2">
      <c r="A9319" s="269">
        <v>3875</v>
      </c>
      <c r="B9319" s="270" t="s">
        <v>30183</v>
      </c>
      <c r="C9319" s="271" t="s">
        <v>12490</v>
      </c>
      <c r="D9319" s="272" t="s">
        <v>12719</v>
      </c>
      <c r="F9319" s="266"/>
      <c r="G9319" s="273">
        <v>3875</v>
      </c>
      <c r="H9319" s="270" t="s">
        <v>30183</v>
      </c>
      <c r="I9319" s="271" t="s">
        <v>12490</v>
      </c>
      <c r="J9319" s="272" t="s">
        <v>12719</v>
      </c>
      <c r="K9319" s="272" t="s">
        <v>12719</v>
      </c>
    </row>
    <row r="9320" spans="1:11" ht="12.75" x14ac:dyDescent="0.2">
      <c r="A9320" s="269">
        <v>3898</v>
      </c>
      <c r="B9320" s="270" t="s">
        <v>30184</v>
      </c>
      <c r="C9320" s="271" t="s">
        <v>12490</v>
      </c>
      <c r="D9320" s="272" t="s">
        <v>4733</v>
      </c>
      <c r="F9320" s="266"/>
      <c r="G9320" s="273">
        <v>3898</v>
      </c>
      <c r="H9320" s="270" t="s">
        <v>30184</v>
      </c>
      <c r="I9320" s="271" t="s">
        <v>12490</v>
      </c>
      <c r="J9320" s="272" t="s">
        <v>4733</v>
      </c>
      <c r="K9320" s="272" t="s">
        <v>4733</v>
      </c>
    </row>
    <row r="9321" spans="1:11" ht="12.75" x14ac:dyDescent="0.2">
      <c r="A9321" s="269">
        <v>3855</v>
      </c>
      <c r="B9321" s="270" t="s">
        <v>30185</v>
      </c>
      <c r="C9321" s="271" t="s">
        <v>12490</v>
      </c>
      <c r="D9321" s="272" t="s">
        <v>5334</v>
      </c>
      <c r="F9321" s="266"/>
      <c r="G9321" s="273">
        <v>3855</v>
      </c>
      <c r="H9321" s="270" t="s">
        <v>30185</v>
      </c>
      <c r="I9321" s="271" t="s">
        <v>12490</v>
      </c>
      <c r="J9321" s="272" t="s">
        <v>5334</v>
      </c>
      <c r="K9321" s="272" t="s">
        <v>5334</v>
      </c>
    </row>
    <row r="9322" spans="1:11" ht="12.75" x14ac:dyDescent="0.2">
      <c r="A9322" s="269">
        <v>3874</v>
      </c>
      <c r="B9322" s="270" t="s">
        <v>30186</v>
      </c>
      <c r="C9322" s="271" t="s">
        <v>12490</v>
      </c>
      <c r="D9322" s="272" t="s">
        <v>5851</v>
      </c>
      <c r="F9322" s="266"/>
      <c r="G9322" s="273">
        <v>3874</v>
      </c>
      <c r="H9322" s="270" t="s">
        <v>30186</v>
      </c>
      <c r="I9322" s="271" t="s">
        <v>12490</v>
      </c>
      <c r="J9322" s="272" t="s">
        <v>5851</v>
      </c>
      <c r="K9322" s="272" t="s">
        <v>5851</v>
      </c>
    </row>
    <row r="9323" spans="1:11" ht="12.75" x14ac:dyDescent="0.2">
      <c r="A9323" s="269">
        <v>3870</v>
      </c>
      <c r="B9323" s="270" t="s">
        <v>30187</v>
      </c>
      <c r="C9323" s="271" t="s">
        <v>12490</v>
      </c>
      <c r="D9323" s="272" t="s">
        <v>20102</v>
      </c>
      <c r="F9323" s="266"/>
      <c r="G9323" s="273">
        <v>3870</v>
      </c>
      <c r="H9323" s="270" t="s">
        <v>30187</v>
      </c>
      <c r="I9323" s="271" t="s">
        <v>12490</v>
      </c>
      <c r="J9323" s="272" t="s">
        <v>20102</v>
      </c>
      <c r="K9323" s="272" t="s">
        <v>20102</v>
      </c>
    </row>
    <row r="9324" spans="1:11" ht="12.75" x14ac:dyDescent="0.2">
      <c r="A9324" s="269">
        <v>38678</v>
      </c>
      <c r="B9324" s="270" t="s">
        <v>30188</v>
      </c>
      <c r="C9324" s="271" t="s">
        <v>12490</v>
      </c>
      <c r="D9324" s="272" t="s">
        <v>7573</v>
      </c>
      <c r="F9324" s="266"/>
      <c r="G9324" s="273">
        <v>38678</v>
      </c>
      <c r="H9324" s="270" t="s">
        <v>30188</v>
      </c>
      <c r="I9324" s="271" t="s">
        <v>12490</v>
      </c>
      <c r="J9324" s="272" t="s">
        <v>7573</v>
      </c>
      <c r="K9324" s="272" t="s">
        <v>7573</v>
      </c>
    </row>
    <row r="9325" spans="1:11" ht="12.75" x14ac:dyDescent="0.2">
      <c r="A9325" s="269">
        <v>3859</v>
      </c>
      <c r="B9325" s="270" t="s">
        <v>30189</v>
      </c>
      <c r="C9325" s="271" t="s">
        <v>12490</v>
      </c>
      <c r="D9325" s="272" t="s">
        <v>5689</v>
      </c>
      <c r="F9325" s="266"/>
      <c r="G9325" s="273">
        <v>3859</v>
      </c>
      <c r="H9325" s="270" t="s">
        <v>30189</v>
      </c>
      <c r="I9325" s="271" t="s">
        <v>12490</v>
      </c>
      <c r="J9325" s="272" t="s">
        <v>5689</v>
      </c>
      <c r="K9325" s="272" t="s">
        <v>5689</v>
      </c>
    </row>
    <row r="9326" spans="1:11" ht="12.75" x14ac:dyDescent="0.2">
      <c r="A9326" s="269">
        <v>3856</v>
      </c>
      <c r="B9326" s="270" t="s">
        <v>30190</v>
      </c>
      <c r="C9326" s="271" t="s">
        <v>12490</v>
      </c>
      <c r="D9326" s="272" t="s">
        <v>12542</v>
      </c>
      <c r="F9326" s="266"/>
      <c r="G9326" s="273">
        <v>3856</v>
      </c>
      <c r="H9326" s="270" t="s">
        <v>30190</v>
      </c>
      <c r="I9326" s="271" t="s">
        <v>12490</v>
      </c>
      <c r="J9326" s="272" t="s">
        <v>12542</v>
      </c>
      <c r="K9326" s="272" t="s">
        <v>12542</v>
      </c>
    </row>
    <row r="9327" spans="1:11" ht="12.75" x14ac:dyDescent="0.2">
      <c r="A9327" s="269">
        <v>3906</v>
      </c>
      <c r="B9327" s="270" t="s">
        <v>30191</v>
      </c>
      <c r="C9327" s="271" t="s">
        <v>12490</v>
      </c>
      <c r="D9327" s="272" t="s">
        <v>5654</v>
      </c>
      <c r="F9327" s="266"/>
      <c r="G9327" s="273">
        <v>3906</v>
      </c>
      <c r="H9327" s="270" t="s">
        <v>30191</v>
      </c>
      <c r="I9327" s="271" t="s">
        <v>12490</v>
      </c>
      <c r="J9327" s="272" t="s">
        <v>5654</v>
      </c>
      <c r="K9327" s="272" t="s">
        <v>5654</v>
      </c>
    </row>
    <row r="9328" spans="1:11" ht="12.75" x14ac:dyDescent="0.2">
      <c r="A9328" s="269">
        <v>3860</v>
      </c>
      <c r="B9328" s="270" t="s">
        <v>30192</v>
      </c>
      <c r="C9328" s="271" t="s">
        <v>12490</v>
      </c>
      <c r="D9328" s="272" t="s">
        <v>4319</v>
      </c>
      <c r="F9328" s="266"/>
      <c r="G9328" s="273">
        <v>3860</v>
      </c>
      <c r="H9328" s="270" t="s">
        <v>30192</v>
      </c>
      <c r="I9328" s="271" t="s">
        <v>12490</v>
      </c>
      <c r="J9328" s="272" t="s">
        <v>4319</v>
      </c>
      <c r="K9328" s="272" t="s">
        <v>4319</v>
      </c>
    </row>
    <row r="9329" spans="1:11" ht="12.75" x14ac:dyDescent="0.2">
      <c r="A9329" s="269">
        <v>3905</v>
      </c>
      <c r="B9329" s="270" t="s">
        <v>30193</v>
      </c>
      <c r="C9329" s="271" t="s">
        <v>12490</v>
      </c>
      <c r="D9329" s="272" t="s">
        <v>13653</v>
      </c>
      <c r="F9329" s="266"/>
      <c r="G9329" s="273">
        <v>3905</v>
      </c>
      <c r="H9329" s="270" t="s">
        <v>30193</v>
      </c>
      <c r="I9329" s="271" t="s">
        <v>12490</v>
      </c>
      <c r="J9329" s="272" t="s">
        <v>13653</v>
      </c>
      <c r="K9329" s="272" t="s">
        <v>13653</v>
      </c>
    </row>
    <row r="9330" spans="1:11" ht="12.75" x14ac:dyDescent="0.2">
      <c r="A9330" s="269">
        <v>3871</v>
      </c>
      <c r="B9330" s="270" t="s">
        <v>30194</v>
      </c>
      <c r="C9330" s="271" t="s">
        <v>12490</v>
      </c>
      <c r="D9330" s="272" t="s">
        <v>21867</v>
      </c>
      <c r="F9330" s="266"/>
      <c r="G9330" s="273">
        <v>3871</v>
      </c>
      <c r="H9330" s="270" t="s">
        <v>30194</v>
      </c>
      <c r="I9330" s="271" t="s">
        <v>12490</v>
      </c>
      <c r="J9330" s="272" t="s">
        <v>21867</v>
      </c>
      <c r="K9330" s="272" t="s">
        <v>21867</v>
      </c>
    </row>
    <row r="9331" spans="1:11" ht="12.75" x14ac:dyDescent="0.2">
      <c r="A9331" s="269">
        <v>37429</v>
      </c>
      <c r="B9331" s="270" t="s">
        <v>30195</v>
      </c>
      <c r="C9331" s="271" t="s">
        <v>12490</v>
      </c>
      <c r="D9331" s="272" t="s">
        <v>30196</v>
      </c>
      <c r="F9331" s="266"/>
      <c r="G9331" s="273">
        <v>37429</v>
      </c>
      <c r="H9331" s="270" t="s">
        <v>30195</v>
      </c>
      <c r="I9331" s="271" t="s">
        <v>12490</v>
      </c>
      <c r="J9331" s="272" t="s">
        <v>30196</v>
      </c>
      <c r="K9331" s="272" t="s">
        <v>30196</v>
      </c>
    </row>
    <row r="9332" spans="1:11" ht="12.75" x14ac:dyDescent="0.2">
      <c r="A9332" s="269">
        <v>37426</v>
      </c>
      <c r="B9332" s="270" t="s">
        <v>30197</v>
      </c>
      <c r="C9332" s="271" t="s">
        <v>12490</v>
      </c>
      <c r="D9332" s="272" t="s">
        <v>12467</v>
      </c>
      <c r="F9332" s="266"/>
      <c r="G9332" s="273">
        <v>37426</v>
      </c>
      <c r="H9332" s="270" t="s">
        <v>30197</v>
      </c>
      <c r="I9332" s="271" t="s">
        <v>12490</v>
      </c>
      <c r="J9332" s="272" t="s">
        <v>12467</v>
      </c>
      <c r="K9332" s="272" t="s">
        <v>12467</v>
      </c>
    </row>
    <row r="9333" spans="1:11" ht="12.75" x14ac:dyDescent="0.2">
      <c r="A9333" s="269">
        <v>37427</v>
      </c>
      <c r="B9333" s="270" t="s">
        <v>30198</v>
      </c>
      <c r="C9333" s="271" t="s">
        <v>12490</v>
      </c>
      <c r="D9333" s="272" t="s">
        <v>11143</v>
      </c>
      <c r="F9333" s="266"/>
      <c r="G9333" s="273">
        <v>37427</v>
      </c>
      <c r="H9333" s="270" t="s">
        <v>30198</v>
      </c>
      <c r="I9333" s="271" t="s">
        <v>12490</v>
      </c>
      <c r="J9333" s="272" t="s">
        <v>11143</v>
      </c>
      <c r="K9333" s="272" t="s">
        <v>11143</v>
      </c>
    </row>
    <row r="9334" spans="1:11" ht="12.75" x14ac:dyDescent="0.2">
      <c r="A9334" s="269">
        <v>37424</v>
      </c>
      <c r="B9334" s="270" t="s">
        <v>30199</v>
      </c>
      <c r="C9334" s="271" t="s">
        <v>12490</v>
      </c>
      <c r="D9334" s="272" t="s">
        <v>9559</v>
      </c>
      <c r="F9334" s="266"/>
      <c r="G9334" s="273">
        <v>37424</v>
      </c>
      <c r="H9334" s="270" t="s">
        <v>30199</v>
      </c>
      <c r="I9334" s="271" t="s">
        <v>12490</v>
      </c>
      <c r="J9334" s="272" t="s">
        <v>9559</v>
      </c>
      <c r="K9334" s="272" t="s">
        <v>9559</v>
      </c>
    </row>
    <row r="9335" spans="1:11" ht="12.75" x14ac:dyDescent="0.2">
      <c r="A9335" s="269">
        <v>37428</v>
      </c>
      <c r="B9335" s="270" t="s">
        <v>30200</v>
      </c>
      <c r="C9335" s="271" t="s">
        <v>12490</v>
      </c>
      <c r="D9335" s="272" t="s">
        <v>30201</v>
      </c>
      <c r="F9335" s="266"/>
      <c r="G9335" s="273">
        <v>37428</v>
      </c>
      <c r="H9335" s="270" t="s">
        <v>30200</v>
      </c>
      <c r="I9335" s="271" t="s">
        <v>12490</v>
      </c>
      <c r="J9335" s="272" t="s">
        <v>30201</v>
      </c>
      <c r="K9335" s="272" t="s">
        <v>30201</v>
      </c>
    </row>
    <row r="9336" spans="1:11" ht="12.75" x14ac:dyDescent="0.2">
      <c r="A9336" s="269">
        <v>37425</v>
      </c>
      <c r="B9336" s="270" t="s">
        <v>30202</v>
      </c>
      <c r="C9336" s="271" t="s">
        <v>12490</v>
      </c>
      <c r="D9336" s="272" t="s">
        <v>9489</v>
      </c>
      <c r="F9336" s="266"/>
      <c r="G9336" s="273">
        <v>37425</v>
      </c>
      <c r="H9336" s="270" t="s">
        <v>30202</v>
      </c>
      <c r="I9336" s="271" t="s">
        <v>12490</v>
      </c>
      <c r="J9336" s="272" t="s">
        <v>9489</v>
      </c>
      <c r="K9336" s="272" t="s">
        <v>9489</v>
      </c>
    </row>
    <row r="9337" spans="1:11" ht="25.5" x14ac:dyDescent="0.2">
      <c r="A9337" s="269">
        <v>11519</v>
      </c>
      <c r="B9337" s="270" t="s">
        <v>30203</v>
      </c>
      <c r="C9337" s="271" t="s">
        <v>12603</v>
      </c>
      <c r="D9337" s="272" t="s">
        <v>9933</v>
      </c>
      <c r="F9337" s="266"/>
      <c r="G9337" s="273">
        <v>11519</v>
      </c>
      <c r="H9337" s="270" t="s">
        <v>30203</v>
      </c>
      <c r="I9337" s="271" t="s">
        <v>12603</v>
      </c>
      <c r="J9337" s="272" t="s">
        <v>9933</v>
      </c>
      <c r="K9337" s="272" t="s">
        <v>9933</v>
      </c>
    </row>
    <row r="9338" spans="1:11" ht="25.5" x14ac:dyDescent="0.2">
      <c r="A9338" s="269">
        <v>11520</v>
      </c>
      <c r="B9338" s="270" t="s">
        <v>30204</v>
      </c>
      <c r="C9338" s="271" t="s">
        <v>12603</v>
      </c>
      <c r="D9338" s="272" t="s">
        <v>7679</v>
      </c>
      <c r="F9338" s="266"/>
      <c r="G9338" s="273">
        <v>11520</v>
      </c>
      <c r="H9338" s="270" t="s">
        <v>30204</v>
      </c>
      <c r="I9338" s="271" t="s">
        <v>12603</v>
      </c>
      <c r="J9338" s="272" t="s">
        <v>7679</v>
      </c>
      <c r="K9338" s="272" t="s">
        <v>7679</v>
      </c>
    </row>
    <row r="9339" spans="1:11" ht="12.75" x14ac:dyDescent="0.2">
      <c r="A9339" s="269">
        <v>11518</v>
      </c>
      <c r="B9339" s="270" t="s">
        <v>30205</v>
      </c>
      <c r="C9339" s="271" t="s">
        <v>12603</v>
      </c>
      <c r="D9339" s="272" t="s">
        <v>12949</v>
      </c>
      <c r="F9339" s="266"/>
      <c r="G9339" s="273">
        <v>11518</v>
      </c>
      <c r="H9339" s="270" t="s">
        <v>30205</v>
      </c>
      <c r="I9339" s="271" t="s">
        <v>12603</v>
      </c>
      <c r="J9339" s="272" t="s">
        <v>12949</v>
      </c>
      <c r="K9339" s="272" t="s">
        <v>12949</v>
      </c>
    </row>
    <row r="9340" spans="1:11" ht="12.75" x14ac:dyDescent="0.2">
      <c r="A9340" s="269">
        <v>38473</v>
      </c>
      <c r="B9340" s="270" t="s">
        <v>30206</v>
      </c>
      <c r="C9340" s="271" t="s">
        <v>12490</v>
      </c>
      <c r="D9340" s="272" t="s">
        <v>30207</v>
      </c>
      <c r="F9340" s="266"/>
      <c r="G9340" s="273">
        <v>38473</v>
      </c>
      <c r="H9340" s="270" t="s">
        <v>30206</v>
      </c>
      <c r="I9340" s="271" t="s">
        <v>12490</v>
      </c>
      <c r="J9340" s="272" t="s">
        <v>30207</v>
      </c>
      <c r="K9340" s="272" t="s">
        <v>30207</v>
      </c>
    </row>
    <row r="9341" spans="1:11" ht="12.75" x14ac:dyDescent="0.2">
      <c r="A9341" s="269">
        <v>4244</v>
      </c>
      <c r="B9341" s="270" t="s">
        <v>30208</v>
      </c>
      <c r="C9341" s="271" t="s">
        <v>12488</v>
      </c>
      <c r="D9341" s="272" t="s">
        <v>7694</v>
      </c>
      <c r="F9341" s="266"/>
      <c r="G9341" s="273">
        <v>4244</v>
      </c>
      <c r="H9341" s="270" t="s">
        <v>30208</v>
      </c>
      <c r="I9341" s="271" t="s">
        <v>12488</v>
      </c>
      <c r="J9341" s="272" t="s">
        <v>7694</v>
      </c>
      <c r="K9341" s="272" t="s">
        <v>28493</v>
      </c>
    </row>
    <row r="9342" spans="1:11" ht="12.75" x14ac:dyDescent="0.2">
      <c r="A9342" s="269">
        <v>40977</v>
      </c>
      <c r="B9342" s="270" t="s">
        <v>30209</v>
      </c>
      <c r="C9342" s="271" t="s">
        <v>12529</v>
      </c>
      <c r="D9342" s="272" t="s">
        <v>30210</v>
      </c>
      <c r="F9342" s="266"/>
      <c r="G9342" s="273">
        <v>40977</v>
      </c>
      <c r="H9342" s="270" t="s">
        <v>30209</v>
      </c>
      <c r="I9342" s="271" t="s">
        <v>12529</v>
      </c>
      <c r="J9342" s="272" t="s">
        <v>30210</v>
      </c>
      <c r="K9342" s="272" t="s">
        <v>30211</v>
      </c>
    </row>
    <row r="9343" spans="1:11" ht="12.75" x14ac:dyDescent="0.2">
      <c r="A9343" s="269">
        <v>4006</v>
      </c>
      <c r="B9343" s="270" t="s">
        <v>30212</v>
      </c>
      <c r="C9343" s="271" t="s">
        <v>12496</v>
      </c>
      <c r="D9343" s="272" t="s">
        <v>30213</v>
      </c>
      <c r="F9343" s="266"/>
      <c r="G9343" s="273">
        <v>4006</v>
      </c>
      <c r="H9343" s="270" t="s">
        <v>30212</v>
      </c>
      <c r="I9343" s="271" t="s">
        <v>12496</v>
      </c>
      <c r="J9343" s="272" t="s">
        <v>30213</v>
      </c>
      <c r="K9343" s="272" t="s">
        <v>30213</v>
      </c>
    </row>
    <row r="9344" spans="1:11" ht="25.5" x14ac:dyDescent="0.2">
      <c r="A9344" s="269">
        <v>2742</v>
      </c>
      <c r="B9344" s="270" t="s">
        <v>30214</v>
      </c>
      <c r="C9344" s="271" t="s">
        <v>12503</v>
      </c>
      <c r="D9344" s="272" t="s">
        <v>5760</v>
      </c>
      <c r="F9344" s="266"/>
      <c r="G9344" s="273">
        <v>2742</v>
      </c>
      <c r="H9344" s="270" t="s">
        <v>30214</v>
      </c>
      <c r="I9344" s="271" t="s">
        <v>12503</v>
      </c>
      <c r="J9344" s="272" t="s">
        <v>5760</v>
      </c>
      <c r="K9344" s="272" t="s">
        <v>5760</v>
      </c>
    </row>
    <row r="9345" spans="1:11" ht="25.5" x14ac:dyDescent="0.2">
      <c r="A9345" s="269">
        <v>2748</v>
      </c>
      <c r="B9345" s="270" t="s">
        <v>30215</v>
      </c>
      <c r="C9345" s="271" t="s">
        <v>12503</v>
      </c>
      <c r="D9345" s="272" t="s">
        <v>4735</v>
      </c>
      <c r="F9345" s="266"/>
      <c r="G9345" s="273">
        <v>2748</v>
      </c>
      <c r="H9345" s="270" t="s">
        <v>30215</v>
      </c>
      <c r="I9345" s="271" t="s">
        <v>12503</v>
      </c>
      <c r="J9345" s="272" t="s">
        <v>4735</v>
      </c>
      <c r="K9345" s="272" t="s">
        <v>4735</v>
      </c>
    </row>
    <row r="9346" spans="1:11" ht="25.5" x14ac:dyDescent="0.2">
      <c r="A9346" s="269">
        <v>2736</v>
      </c>
      <c r="B9346" s="270" t="s">
        <v>30216</v>
      </c>
      <c r="C9346" s="271" t="s">
        <v>12503</v>
      </c>
      <c r="D9346" s="272" t="s">
        <v>4713</v>
      </c>
      <c r="F9346" s="266"/>
      <c r="G9346" s="273">
        <v>2736</v>
      </c>
      <c r="H9346" s="270" t="s">
        <v>30216</v>
      </c>
      <c r="I9346" s="271" t="s">
        <v>12503</v>
      </c>
      <c r="J9346" s="272" t="s">
        <v>4713</v>
      </c>
      <c r="K9346" s="272" t="s">
        <v>4713</v>
      </c>
    </row>
    <row r="9347" spans="1:11" ht="25.5" x14ac:dyDescent="0.2">
      <c r="A9347" s="269">
        <v>2745</v>
      </c>
      <c r="B9347" s="270" t="s">
        <v>30217</v>
      </c>
      <c r="C9347" s="271" t="s">
        <v>12503</v>
      </c>
      <c r="D9347" s="272" t="s">
        <v>10109</v>
      </c>
      <c r="F9347" s="266"/>
      <c r="G9347" s="273">
        <v>2745</v>
      </c>
      <c r="H9347" s="270" t="s">
        <v>30217</v>
      </c>
      <c r="I9347" s="271" t="s">
        <v>12503</v>
      </c>
      <c r="J9347" s="272" t="s">
        <v>10109</v>
      </c>
      <c r="K9347" s="272" t="s">
        <v>10109</v>
      </c>
    </row>
    <row r="9348" spans="1:11" ht="25.5" x14ac:dyDescent="0.2">
      <c r="A9348" s="269">
        <v>2751</v>
      </c>
      <c r="B9348" s="270" t="s">
        <v>30218</v>
      </c>
      <c r="C9348" s="271" t="s">
        <v>12503</v>
      </c>
      <c r="D9348" s="272" t="s">
        <v>13314</v>
      </c>
      <c r="F9348" s="266"/>
      <c r="G9348" s="273">
        <v>2751</v>
      </c>
      <c r="H9348" s="270" t="s">
        <v>30218</v>
      </c>
      <c r="I9348" s="271" t="s">
        <v>12503</v>
      </c>
      <c r="J9348" s="272" t="s">
        <v>13314</v>
      </c>
      <c r="K9348" s="272" t="s">
        <v>13314</v>
      </c>
    </row>
    <row r="9349" spans="1:11" ht="25.5" x14ac:dyDescent="0.2">
      <c r="A9349" s="269">
        <v>14439</v>
      </c>
      <c r="B9349" s="270" t="s">
        <v>30219</v>
      </c>
      <c r="C9349" s="271" t="s">
        <v>12503</v>
      </c>
      <c r="D9349" s="272" t="s">
        <v>5520</v>
      </c>
      <c r="F9349" s="266"/>
      <c r="G9349" s="273">
        <v>14439</v>
      </c>
      <c r="H9349" s="270" t="s">
        <v>30219</v>
      </c>
      <c r="I9349" s="271" t="s">
        <v>12503</v>
      </c>
      <c r="J9349" s="272" t="s">
        <v>5520</v>
      </c>
      <c r="K9349" s="272" t="s">
        <v>5520</v>
      </c>
    </row>
    <row r="9350" spans="1:11" ht="25.5" x14ac:dyDescent="0.2">
      <c r="A9350" s="269">
        <v>2731</v>
      </c>
      <c r="B9350" s="270" t="s">
        <v>30220</v>
      </c>
      <c r="C9350" s="271" t="s">
        <v>12503</v>
      </c>
      <c r="D9350" s="272" t="s">
        <v>13305</v>
      </c>
      <c r="F9350" s="266"/>
      <c r="G9350" s="273">
        <v>2731</v>
      </c>
      <c r="H9350" s="270" t="s">
        <v>30220</v>
      </c>
      <c r="I9350" s="271" t="s">
        <v>12503</v>
      </c>
      <c r="J9350" s="272" t="s">
        <v>13305</v>
      </c>
      <c r="K9350" s="272" t="s">
        <v>13305</v>
      </c>
    </row>
    <row r="9351" spans="1:11" ht="25.5" x14ac:dyDescent="0.2">
      <c r="A9351" s="269">
        <v>21138</v>
      </c>
      <c r="B9351" s="270" t="s">
        <v>30221</v>
      </c>
      <c r="C9351" s="271" t="s">
        <v>12503</v>
      </c>
      <c r="D9351" s="272" t="s">
        <v>5828</v>
      </c>
      <c r="F9351" s="266"/>
      <c r="G9351" s="273">
        <v>21138</v>
      </c>
      <c r="H9351" s="270" t="s">
        <v>30221</v>
      </c>
      <c r="I9351" s="271" t="s">
        <v>12503</v>
      </c>
      <c r="J9351" s="272" t="s">
        <v>5828</v>
      </c>
      <c r="K9351" s="272" t="s">
        <v>5828</v>
      </c>
    </row>
    <row r="9352" spans="1:11" ht="25.5" x14ac:dyDescent="0.2">
      <c r="A9352" s="269">
        <v>2747</v>
      </c>
      <c r="B9352" s="270" t="s">
        <v>30222</v>
      </c>
      <c r="C9352" s="271" t="s">
        <v>12503</v>
      </c>
      <c r="D9352" s="272" t="s">
        <v>8665</v>
      </c>
      <c r="F9352" s="266"/>
      <c r="G9352" s="273">
        <v>2747</v>
      </c>
      <c r="H9352" s="270" t="s">
        <v>30222</v>
      </c>
      <c r="I9352" s="271" t="s">
        <v>12503</v>
      </c>
      <c r="J9352" s="272" t="s">
        <v>8665</v>
      </c>
      <c r="K9352" s="272" t="s">
        <v>8665</v>
      </c>
    </row>
    <row r="9353" spans="1:11" ht="12.75" x14ac:dyDescent="0.2">
      <c r="A9353" s="269">
        <v>4115</v>
      </c>
      <c r="B9353" s="270" t="s">
        <v>30223</v>
      </c>
      <c r="C9353" s="271" t="s">
        <v>12503</v>
      </c>
      <c r="D9353" s="272" t="s">
        <v>12852</v>
      </c>
      <c r="F9353" s="266"/>
      <c r="G9353" s="273">
        <v>4115</v>
      </c>
      <c r="H9353" s="270" t="s">
        <v>30223</v>
      </c>
      <c r="I9353" s="271" t="s">
        <v>12503</v>
      </c>
      <c r="J9353" s="272" t="s">
        <v>12852</v>
      </c>
      <c r="K9353" s="272" t="s">
        <v>12852</v>
      </c>
    </row>
    <row r="9354" spans="1:11" ht="25.5" x14ac:dyDescent="0.2">
      <c r="A9354" s="269">
        <v>2729</v>
      </c>
      <c r="B9354" s="270" t="s">
        <v>30224</v>
      </c>
      <c r="C9354" s="271" t="s">
        <v>12490</v>
      </c>
      <c r="D9354" s="272" t="s">
        <v>13306</v>
      </c>
      <c r="F9354" s="266"/>
      <c r="G9354" s="273">
        <v>2729</v>
      </c>
      <c r="H9354" s="270" t="s">
        <v>30224</v>
      </c>
      <c r="I9354" s="271" t="s">
        <v>12490</v>
      </c>
      <c r="J9354" s="272" t="s">
        <v>13306</v>
      </c>
      <c r="K9354" s="272" t="s">
        <v>13306</v>
      </c>
    </row>
    <row r="9355" spans="1:11" ht="12.75" x14ac:dyDescent="0.2">
      <c r="A9355" s="269">
        <v>4119</v>
      </c>
      <c r="B9355" s="270" t="s">
        <v>30225</v>
      </c>
      <c r="C9355" s="271" t="s">
        <v>12503</v>
      </c>
      <c r="D9355" s="272" t="s">
        <v>9525</v>
      </c>
      <c r="F9355" s="266"/>
      <c r="G9355" s="273">
        <v>4119</v>
      </c>
      <c r="H9355" s="270" t="s">
        <v>30225</v>
      </c>
      <c r="I9355" s="271" t="s">
        <v>12503</v>
      </c>
      <c r="J9355" s="272" t="s">
        <v>9525</v>
      </c>
      <c r="K9355" s="272" t="s">
        <v>9525</v>
      </c>
    </row>
    <row r="9356" spans="1:11" ht="12.75" x14ac:dyDescent="0.2">
      <c r="A9356" s="269">
        <v>2794</v>
      </c>
      <c r="B9356" s="270" t="s">
        <v>30226</v>
      </c>
      <c r="C9356" s="271" t="s">
        <v>12503</v>
      </c>
      <c r="D9356" s="272" t="s">
        <v>13307</v>
      </c>
      <c r="F9356" s="266"/>
      <c r="G9356" s="273">
        <v>2794</v>
      </c>
      <c r="H9356" s="270" t="s">
        <v>30226</v>
      </c>
      <c r="I9356" s="271" t="s">
        <v>12503</v>
      </c>
      <c r="J9356" s="272" t="s">
        <v>13307</v>
      </c>
      <c r="K9356" s="272" t="s">
        <v>13307</v>
      </c>
    </row>
    <row r="9357" spans="1:11" ht="12.75" x14ac:dyDescent="0.2">
      <c r="A9357" s="269">
        <v>2788</v>
      </c>
      <c r="B9357" s="270" t="s">
        <v>30227</v>
      </c>
      <c r="C9357" s="271" t="s">
        <v>12503</v>
      </c>
      <c r="D9357" s="272" t="s">
        <v>13308</v>
      </c>
      <c r="F9357" s="266"/>
      <c r="G9357" s="273">
        <v>2788</v>
      </c>
      <c r="H9357" s="270" t="s">
        <v>30227</v>
      </c>
      <c r="I9357" s="271" t="s">
        <v>12503</v>
      </c>
      <c r="J9357" s="272" t="s">
        <v>13308</v>
      </c>
      <c r="K9357" s="272" t="s">
        <v>13308</v>
      </c>
    </row>
    <row r="9358" spans="1:11" ht="12.75" x14ac:dyDescent="0.2">
      <c r="A9358" s="269">
        <v>3989</v>
      </c>
      <c r="B9358" s="270" t="s">
        <v>30228</v>
      </c>
      <c r="C9358" s="271" t="s">
        <v>12496</v>
      </c>
      <c r="D9358" s="272" t="s">
        <v>13309</v>
      </c>
      <c r="F9358" s="266"/>
      <c r="G9358" s="273">
        <v>3989</v>
      </c>
      <c r="H9358" s="270" t="s">
        <v>30228</v>
      </c>
      <c r="I9358" s="271" t="s">
        <v>12496</v>
      </c>
      <c r="J9358" s="272" t="s">
        <v>13309</v>
      </c>
      <c r="K9358" s="272" t="s">
        <v>13309</v>
      </c>
    </row>
    <row r="9359" spans="1:11" ht="12.75" x14ac:dyDescent="0.2">
      <c r="A9359" s="269">
        <v>3997</v>
      </c>
      <c r="B9359" s="270" t="s">
        <v>30229</v>
      </c>
      <c r="C9359" s="271" t="s">
        <v>12496</v>
      </c>
      <c r="D9359" s="272" t="s">
        <v>13310</v>
      </c>
      <c r="F9359" s="266"/>
      <c r="G9359" s="273">
        <v>3997</v>
      </c>
      <c r="H9359" s="270" t="s">
        <v>30229</v>
      </c>
      <c r="I9359" s="271" t="s">
        <v>12496</v>
      </c>
      <c r="J9359" s="272" t="s">
        <v>13310</v>
      </c>
      <c r="K9359" s="272" t="s">
        <v>13310</v>
      </c>
    </row>
    <row r="9360" spans="1:11" ht="12.75" x14ac:dyDescent="0.2">
      <c r="A9360" s="269">
        <v>4004</v>
      </c>
      <c r="B9360" s="270" t="s">
        <v>30230</v>
      </c>
      <c r="C9360" s="271" t="s">
        <v>12496</v>
      </c>
      <c r="D9360" s="272" t="s">
        <v>13311</v>
      </c>
      <c r="F9360" s="266"/>
      <c r="G9360" s="273">
        <v>4004</v>
      </c>
      <c r="H9360" s="270" t="s">
        <v>30230</v>
      </c>
      <c r="I9360" s="271" t="s">
        <v>12496</v>
      </c>
      <c r="J9360" s="272" t="s">
        <v>13311</v>
      </c>
      <c r="K9360" s="272" t="s">
        <v>13311</v>
      </c>
    </row>
    <row r="9361" spans="1:11" ht="12.75" x14ac:dyDescent="0.2">
      <c r="A9361" s="269">
        <v>11836</v>
      </c>
      <c r="B9361" s="270" t="s">
        <v>30231</v>
      </c>
      <c r="C9361" s="271" t="s">
        <v>12496</v>
      </c>
      <c r="D9361" s="272" t="s">
        <v>13312</v>
      </c>
      <c r="F9361" s="266"/>
      <c r="G9361" s="273">
        <v>11836</v>
      </c>
      <c r="H9361" s="270" t="s">
        <v>30231</v>
      </c>
      <c r="I9361" s="271" t="s">
        <v>12496</v>
      </c>
      <c r="J9361" s="272" t="s">
        <v>13312</v>
      </c>
      <c r="K9361" s="272" t="s">
        <v>13312</v>
      </c>
    </row>
    <row r="9362" spans="1:11" ht="12.75" x14ac:dyDescent="0.2">
      <c r="A9362" s="269">
        <v>36151</v>
      </c>
      <c r="B9362" s="270" t="s">
        <v>30232</v>
      </c>
      <c r="C9362" s="271" t="s">
        <v>12490</v>
      </c>
      <c r="D9362" s="272" t="s">
        <v>12279</v>
      </c>
      <c r="F9362" s="266"/>
      <c r="G9362" s="273">
        <v>36151</v>
      </c>
      <c r="H9362" s="270" t="s">
        <v>30232</v>
      </c>
      <c r="I9362" s="271" t="s">
        <v>12490</v>
      </c>
      <c r="J9362" s="272" t="s">
        <v>12279</v>
      </c>
      <c r="K9362" s="272" t="s">
        <v>12279</v>
      </c>
    </row>
    <row r="9363" spans="1:11" ht="12.75" x14ac:dyDescent="0.2">
      <c r="A9363" s="269">
        <v>37457</v>
      </c>
      <c r="B9363" s="270" t="s">
        <v>30233</v>
      </c>
      <c r="C9363" s="271" t="s">
        <v>12503</v>
      </c>
      <c r="D9363" s="272" t="s">
        <v>11964</v>
      </c>
      <c r="F9363" s="266"/>
      <c r="G9363" s="273">
        <v>37457</v>
      </c>
      <c r="H9363" s="270" t="s">
        <v>30233</v>
      </c>
      <c r="I9363" s="271" t="s">
        <v>12503</v>
      </c>
      <c r="J9363" s="272" t="s">
        <v>11964</v>
      </c>
      <c r="K9363" s="272" t="s">
        <v>11964</v>
      </c>
    </row>
    <row r="9364" spans="1:11" ht="12.75" x14ac:dyDescent="0.2">
      <c r="A9364" s="269">
        <v>37456</v>
      </c>
      <c r="B9364" s="270" t="s">
        <v>30234</v>
      </c>
      <c r="C9364" s="271" t="s">
        <v>12503</v>
      </c>
      <c r="D9364" s="272" t="s">
        <v>5670</v>
      </c>
      <c r="F9364" s="266"/>
      <c r="G9364" s="273">
        <v>37456</v>
      </c>
      <c r="H9364" s="270" t="s">
        <v>30234</v>
      </c>
      <c r="I9364" s="271" t="s">
        <v>12503</v>
      </c>
      <c r="J9364" s="272" t="s">
        <v>5670</v>
      </c>
      <c r="K9364" s="272" t="s">
        <v>5670</v>
      </c>
    </row>
    <row r="9365" spans="1:11" ht="25.5" x14ac:dyDescent="0.2">
      <c r="A9365" s="269">
        <v>37461</v>
      </c>
      <c r="B9365" s="270" t="s">
        <v>30235</v>
      </c>
      <c r="C9365" s="271" t="s">
        <v>12503</v>
      </c>
      <c r="D9365" s="272" t="s">
        <v>13313</v>
      </c>
      <c r="F9365" s="266"/>
      <c r="G9365" s="273">
        <v>37461</v>
      </c>
      <c r="H9365" s="270" t="s">
        <v>30235</v>
      </c>
      <c r="I9365" s="271" t="s">
        <v>12503</v>
      </c>
      <c r="J9365" s="272" t="s">
        <v>13313</v>
      </c>
      <c r="K9365" s="272" t="s">
        <v>13313</v>
      </c>
    </row>
    <row r="9366" spans="1:11" ht="25.5" x14ac:dyDescent="0.2">
      <c r="A9366" s="269">
        <v>37460</v>
      </c>
      <c r="B9366" s="270" t="s">
        <v>30236</v>
      </c>
      <c r="C9366" s="271" t="s">
        <v>12503</v>
      </c>
      <c r="D9366" s="272" t="s">
        <v>4228</v>
      </c>
      <c r="F9366" s="266"/>
      <c r="G9366" s="273">
        <v>37460</v>
      </c>
      <c r="H9366" s="270" t="s">
        <v>30236</v>
      </c>
      <c r="I9366" s="271" t="s">
        <v>12503</v>
      </c>
      <c r="J9366" s="272" t="s">
        <v>4228</v>
      </c>
      <c r="K9366" s="272" t="s">
        <v>4228</v>
      </c>
    </row>
    <row r="9367" spans="1:11" ht="12.75" x14ac:dyDescent="0.2">
      <c r="A9367" s="269">
        <v>37458</v>
      </c>
      <c r="B9367" s="270" t="s">
        <v>30237</v>
      </c>
      <c r="C9367" s="271" t="s">
        <v>12503</v>
      </c>
      <c r="D9367" s="272" t="s">
        <v>13314</v>
      </c>
      <c r="F9367" s="266"/>
      <c r="G9367" s="273">
        <v>37458</v>
      </c>
      <c r="H9367" s="270" t="s">
        <v>30237</v>
      </c>
      <c r="I9367" s="271" t="s">
        <v>12503</v>
      </c>
      <c r="J9367" s="272" t="s">
        <v>13314</v>
      </c>
      <c r="K9367" s="272" t="s">
        <v>13314</v>
      </c>
    </row>
    <row r="9368" spans="1:11" ht="12.75" x14ac:dyDescent="0.2">
      <c r="A9368" s="269">
        <v>37454</v>
      </c>
      <c r="B9368" s="270" t="s">
        <v>30238</v>
      </c>
      <c r="C9368" s="271" t="s">
        <v>12503</v>
      </c>
      <c r="D9368" s="272" t="s">
        <v>5238</v>
      </c>
      <c r="F9368" s="266"/>
      <c r="G9368" s="273">
        <v>37454</v>
      </c>
      <c r="H9368" s="270" t="s">
        <v>30238</v>
      </c>
      <c r="I9368" s="271" t="s">
        <v>12503</v>
      </c>
      <c r="J9368" s="272" t="s">
        <v>5238</v>
      </c>
      <c r="K9368" s="272" t="s">
        <v>5238</v>
      </c>
    </row>
    <row r="9369" spans="1:11" ht="12.75" x14ac:dyDescent="0.2">
      <c r="A9369" s="269">
        <v>37455</v>
      </c>
      <c r="B9369" s="270" t="s">
        <v>30239</v>
      </c>
      <c r="C9369" s="271" t="s">
        <v>12503</v>
      </c>
      <c r="D9369" s="272" t="s">
        <v>5673</v>
      </c>
      <c r="F9369" s="266"/>
      <c r="G9369" s="273">
        <v>37455</v>
      </c>
      <c r="H9369" s="270" t="s">
        <v>30239</v>
      </c>
      <c r="I9369" s="271" t="s">
        <v>12503</v>
      </c>
      <c r="J9369" s="272" t="s">
        <v>5673</v>
      </c>
      <c r="K9369" s="272" t="s">
        <v>5673</v>
      </c>
    </row>
    <row r="9370" spans="1:11" ht="12.75" x14ac:dyDescent="0.2">
      <c r="A9370" s="269">
        <v>37459</v>
      </c>
      <c r="B9370" s="270" t="s">
        <v>30240</v>
      </c>
      <c r="C9370" s="271" t="s">
        <v>12503</v>
      </c>
      <c r="D9370" s="272" t="s">
        <v>13201</v>
      </c>
      <c r="F9370" s="266"/>
      <c r="G9370" s="273">
        <v>37459</v>
      </c>
      <c r="H9370" s="270" t="s">
        <v>30240</v>
      </c>
      <c r="I9370" s="271" t="s">
        <v>12503</v>
      </c>
      <c r="J9370" s="272" t="s">
        <v>13201</v>
      </c>
      <c r="K9370" s="272" t="s">
        <v>13201</v>
      </c>
    </row>
    <row r="9371" spans="1:11" ht="25.5" x14ac:dyDescent="0.2">
      <c r="A9371" s="269">
        <v>21029</v>
      </c>
      <c r="B9371" s="270" t="s">
        <v>30241</v>
      </c>
      <c r="C9371" s="271" t="s">
        <v>12490</v>
      </c>
      <c r="D9371" s="272" t="s">
        <v>13315</v>
      </c>
      <c r="F9371" s="266"/>
      <c r="G9371" s="273">
        <v>21029</v>
      </c>
      <c r="H9371" s="270" t="s">
        <v>30241</v>
      </c>
      <c r="I9371" s="271" t="s">
        <v>12490</v>
      </c>
      <c r="J9371" s="272" t="s">
        <v>13315</v>
      </c>
      <c r="K9371" s="272" t="s">
        <v>13315</v>
      </c>
    </row>
    <row r="9372" spans="1:11" ht="25.5" x14ac:dyDescent="0.2">
      <c r="A9372" s="269">
        <v>21030</v>
      </c>
      <c r="B9372" s="270" t="s">
        <v>30242</v>
      </c>
      <c r="C9372" s="271" t="s">
        <v>12490</v>
      </c>
      <c r="D9372" s="272" t="s">
        <v>13316</v>
      </c>
      <c r="F9372" s="266"/>
      <c r="G9372" s="273">
        <v>21030</v>
      </c>
      <c r="H9372" s="270" t="s">
        <v>30242</v>
      </c>
      <c r="I9372" s="271" t="s">
        <v>12490</v>
      </c>
      <c r="J9372" s="272" t="s">
        <v>13316</v>
      </c>
      <c r="K9372" s="272" t="s">
        <v>13316</v>
      </c>
    </row>
    <row r="9373" spans="1:11" ht="25.5" x14ac:dyDescent="0.2">
      <c r="A9373" s="269">
        <v>21031</v>
      </c>
      <c r="B9373" s="270" t="s">
        <v>30243</v>
      </c>
      <c r="C9373" s="271" t="s">
        <v>12490</v>
      </c>
      <c r="D9373" s="272" t="s">
        <v>13317</v>
      </c>
      <c r="F9373" s="266"/>
      <c r="G9373" s="273">
        <v>21031</v>
      </c>
      <c r="H9373" s="270" t="s">
        <v>30243</v>
      </c>
      <c r="I9373" s="271" t="s">
        <v>12490</v>
      </c>
      <c r="J9373" s="272" t="s">
        <v>13317</v>
      </c>
      <c r="K9373" s="272" t="s">
        <v>13317</v>
      </c>
    </row>
    <row r="9374" spans="1:11" ht="25.5" x14ac:dyDescent="0.2">
      <c r="A9374" s="269">
        <v>21032</v>
      </c>
      <c r="B9374" s="270" t="s">
        <v>30244</v>
      </c>
      <c r="C9374" s="271" t="s">
        <v>12490</v>
      </c>
      <c r="D9374" s="272" t="s">
        <v>13318</v>
      </c>
      <c r="F9374" s="266"/>
      <c r="G9374" s="273">
        <v>21032</v>
      </c>
      <c r="H9374" s="270" t="s">
        <v>30244</v>
      </c>
      <c r="I9374" s="271" t="s">
        <v>12490</v>
      </c>
      <c r="J9374" s="272" t="s">
        <v>13318</v>
      </c>
      <c r="K9374" s="272" t="s">
        <v>13318</v>
      </c>
    </row>
    <row r="9375" spans="1:11" ht="25.5" x14ac:dyDescent="0.2">
      <c r="A9375" s="269">
        <v>37527</v>
      </c>
      <c r="B9375" s="270" t="s">
        <v>30245</v>
      </c>
      <c r="C9375" s="271" t="s">
        <v>12490</v>
      </c>
      <c r="D9375" s="272" t="s">
        <v>13319</v>
      </c>
      <c r="F9375" s="266"/>
      <c r="G9375" s="273">
        <v>37527</v>
      </c>
      <c r="H9375" s="270" t="s">
        <v>30245</v>
      </c>
      <c r="I9375" s="271" t="s">
        <v>12490</v>
      </c>
      <c r="J9375" s="272" t="s">
        <v>13319</v>
      </c>
      <c r="K9375" s="272" t="s">
        <v>13319</v>
      </c>
    </row>
    <row r="9376" spans="1:11" ht="25.5" x14ac:dyDescent="0.2">
      <c r="A9376" s="269">
        <v>37528</v>
      </c>
      <c r="B9376" s="270" t="s">
        <v>30246</v>
      </c>
      <c r="C9376" s="271" t="s">
        <v>12490</v>
      </c>
      <c r="D9376" s="272" t="s">
        <v>13320</v>
      </c>
      <c r="F9376" s="266"/>
      <c r="G9376" s="273">
        <v>37528</v>
      </c>
      <c r="H9376" s="270" t="s">
        <v>30246</v>
      </c>
      <c r="I9376" s="271" t="s">
        <v>12490</v>
      </c>
      <c r="J9376" s="272" t="s">
        <v>13320</v>
      </c>
      <c r="K9376" s="272" t="s">
        <v>13320</v>
      </c>
    </row>
    <row r="9377" spans="1:11" ht="25.5" x14ac:dyDescent="0.2">
      <c r="A9377" s="269">
        <v>37529</v>
      </c>
      <c r="B9377" s="270" t="s">
        <v>30247</v>
      </c>
      <c r="C9377" s="271" t="s">
        <v>12490</v>
      </c>
      <c r="D9377" s="272" t="s">
        <v>13321</v>
      </c>
      <c r="F9377" s="266"/>
      <c r="G9377" s="273">
        <v>37529</v>
      </c>
      <c r="H9377" s="270" t="s">
        <v>30247</v>
      </c>
      <c r="I9377" s="271" t="s">
        <v>12490</v>
      </c>
      <c r="J9377" s="272" t="s">
        <v>13321</v>
      </c>
      <c r="K9377" s="272" t="s">
        <v>13321</v>
      </c>
    </row>
    <row r="9378" spans="1:11" ht="25.5" x14ac:dyDescent="0.2">
      <c r="A9378" s="269">
        <v>37530</v>
      </c>
      <c r="B9378" s="270" t="s">
        <v>30248</v>
      </c>
      <c r="C9378" s="271" t="s">
        <v>12490</v>
      </c>
      <c r="D9378" s="272" t="s">
        <v>13322</v>
      </c>
      <c r="F9378" s="266"/>
      <c r="G9378" s="273">
        <v>37530</v>
      </c>
      <c r="H9378" s="270" t="s">
        <v>30248</v>
      </c>
      <c r="I9378" s="271" t="s">
        <v>12490</v>
      </c>
      <c r="J9378" s="272" t="s">
        <v>13322</v>
      </c>
      <c r="K9378" s="272" t="s">
        <v>13322</v>
      </c>
    </row>
    <row r="9379" spans="1:11" ht="25.5" x14ac:dyDescent="0.2">
      <c r="A9379" s="269">
        <v>21034</v>
      </c>
      <c r="B9379" s="270" t="s">
        <v>30249</v>
      </c>
      <c r="C9379" s="271" t="s">
        <v>12490</v>
      </c>
      <c r="D9379" s="272" t="s">
        <v>13323</v>
      </c>
      <c r="F9379" s="266"/>
      <c r="G9379" s="273">
        <v>21034</v>
      </c>
      <c r="H9379" s="270" t="s">
        <v>30249</v>
      </c>
      <c r="I9379" s="271" t="s">
        <v>12490</v>
      </c>
      <c r="J9379" s="272" t="s">
        <v>13323</v>
      </c>
      <c r="K9379" s="272" t="s">
        <v>13323</v>
      </c>
    </row>
    <row r="9380" spans="1:11" ht="25.5" x14ac:dyDescent="0.2">
      <c r="A9380" s="269">
        <v>37531</v>
      </c>
      <c r="B9380" s="270" t="s">
        <v>30250</v>
      </c>
      <c r="C9380" s="271" t="s">
        <v>12490</v>
      </c>
      <c r="D9380" s="272" t="s">
        <v>13324</v>
      </c>
      <c r="F9380" s="266"/>
      <c r="G9380" s="273">
        <v>37531</v>
      </c>
      <c r="H9380" s="270" t="s">
        <v>30250</v>
      </c>
      <c r="I9380" s="271" t="s">
        <v>12490</v>
      </c>
      <c r="J9380" s="272" t="s">
        <v>13324</v>
      </c>
      <c r="K9380" s="272" t="s">
        <v>13324</v>
      </c>
    </row>
    <row r="9381" spans="1:11" ht="25.5" x14ac:dyDescent="0.2">
      <c r="A9381" s="269">
        <v>21036</v>
      </c>
      <c r="B9381" s="270" t="s">
        <v>30251</v>
      </c>
      <c r="C9381" s="271" t="s">
        <v>12490</v>
      </c>
      <c r="D9381" s="272" t="s">
        <v>13325</v>
      </c>
      <c r="F9381" s="266"/>
      <c r="G9381" s="273">
        <v>21036</v>
      </c>
      <c r="H9381" s="270" t="s">
        <v>30251</v>
      </c>
      <c r="I9381" s="271" t="s">
        <v>12490</v>
      </c>
      <c r="J9381" s="272" t="s">
        <v>13325</v>
      </c>
      <c r="K9381" s="272" t="s">
        <v>13325</v>
      </c>
    </row>
    <row r="9382" spans="1:11" ht="25.5" x14ac:dyDescent="0.2">
      <c r="A9382" s="269">
        <v>21037</v>
      </c>
      <c r="B9382" s="270" t="s">
        <v>30252</v>
      </c>
      <c r="C9382" s="271" t="s">
        <v>12490</v>
      </c>
      <c r="D9382" s="272" t="s">
        <v>13326</v>
      </c>
      <c r="F9382" s="266"/>
      <c r="G9382" s="273">
        <v>21037</v>
      </c>
      <c r="H9382" s="270" t="s">
        <v>30252</v>
      </c>
      <c r="I9382" s="271" t="s">
        <v>12490</v>
      </c>
      <c r="J9382" s="272" t="s">
        <v>13326</v>
      </c>
      <c r="K9382" s="272" t="s">
        <v>13326</v>
      </c>
    </row>
    <row r="9383" spans="1:11" ht="25.5" x14ac:dyDescent="0.2">
      <c r="A9383" s="269">
        <v>20185</v>
      </c>
      <c r="B9383" s="270" t="s">
        <v>30253</v>
      </c>
      <c r="C9383" s="271" t="s">
        <v>12503</v>
      </c>
      <c r="D9383" s="272" t="s">
        <v>11955</v>
      </c>
      <c r="F9383" s="266"/>
      <c r="G9383" s="273">
        <v>20185</v>
      </c>
      <c r="H9383" s="270" t="s">
        <v>30253</v>
      </c>
      <c r="I9383" s="271" t="s">
        <v>12503</v>
      </c>
      <c r="J9383" s="272" t="s">
        <v>11955</v>
      </c>
      <c r="K9383" s="272" t="s">
        <v>11955</v>
      </c>
    </row>
    <row r="9384" spans="1:11" ht="12.75" x14ac:dyDescent="0.2">
      <c r="A9384" s="269">
        <v>20260</v>
      </c>
      <c r="B9384" s="270" t="s">
        <v>30254</v>
      </c>
      <c r="C9384" s="271" t="s">
        <v>12490</v>
      </c>
      <c r="D9384" s="272" t="s">
        <v>5451</v>
      </c>
      <c r="F9384" s="266"/>
      <c r="G9384" s="273">
        <v>20260</v>
      </c>
      <c r="H9384" s="270" t="s">
        <v>30254</v>
      </c>
      <c r="I9384" s="271" t="s">
        <v>12490</v>
      </c>
      <c r="J9384" s="272" t="s">
        <v>5451</v>
      </c>
      <c r="K9384" s="272" t="s">
        <v>5451</v>
      </c>
    </row>
    <row r="9385" spans="1:11" ht="25.5" x14ac:dyDescent="0.2">
      <c r="A9385" s="269">
        <v>42011</v>
      </c>
      <c r="B9385" s="270" t="s">
        <v>30255</v>
      </c>
      <c r="C9385" s="271" t="s">
        <v>12490</v>
      </c>
      <c r="D9385" s="272" t="s">
        <v>9559</v>
      </c>
      <c r="F9385" s="266"/>
      <c r="G9385" s="273">
        <v>42011</v>
      </c>
      <c r="H9385" s="270" t="s">
        <v>30255</v>
      </c>
      <c r="I9385" s="271" t="s">
        <v>12490</v>
      </c>
      <c r="J9385" s="272" t="s">
        <v>9559</v>
      </c>
      <c r="K9385" s="272" t="s">
        <v>9559</v>
      </c>
    </row>
    <row r="9386" spans="1:11" ht="25.5" x14ac:dyDescent="0.2">
      <c r="A9386" s="269">
        <v>37523</v>
      </c>
      <c r="B9386" s="270" t="s">
        <v>30256</v>
      </c>
      <c r="C9386" s="271" t="s">
        <v>12490</v>
      </c>
      <c r="D9386" s="272" t="s">
        <v>15040</v>
      </c>
      <c r="F9386" s="266"/>
      <c r="G9386" s="273">
        <v>37523</v>
      </c>
      <c r="H9386" s="270" t="s">
        <v>30256</v>
      </c>
      <c r="I9386" s="271" t="s">
        <v>12490</v>
      </c>
      <c r="J9386" s="272" t="s">
        <v>15040</v>
      </c>
      <c r="K9386" s="272" t="s">
        <v>15040</v>
      </c>
    </row>
    <row r="9387" spans="1:11" ht="25.5" x14ac:dyDescent="0.2">
      <c r="A9387" s="269">
        <v>37515</v>
      </c>
      <c r="B9387" s="270" t="s">
        <v>30257</v>
      </c>
      <c r="C9387" s="271" t="s">
        <v>12490</v>
      </c>
      <c r="D9387" s="272" t="s">
        <v>15041</v>
      </c>
      <c r="F9387" s="266"/>
      <c r="G9387" s="273">
        <v>37515</v>
      </c>
      <c r="H9387" s="270" t="s">
        <v>30257</v>
      </c>
      <c r="I9387" s="271" t="s">
        <v>12490</v>
      </c>
      <c r="J9387" s="272" t="s">
        <v>15041</v>
      </c>
      <c r="K9387" s="272" t="s">
        <v>15041</v>
      </c>
    </row>
    <row r="9388" spans="1:11" ht="25.5" x14ac:dyDescent="0.2">
      <c r="A9388" s="269">
        <v>12899</v>
      </c>
      <c r="B9388" s="270" t="s">
        <v>30258</v>
      </c>
      <c r="C9388" s="271" t="s">
        <v>12490</v>
      </c>
      <c r="D9388" s="272" t="s">
        <v>15042</v>
      </c>
      <c r="F9388" s="266"/>
      <c r="G9388" s="273">
        <v>12899</v>
      </c>
      <c r="H9388" s="270" t="s">
        <v>30258</v>
      </c>
      <c r="I9388" s="271" t="s">
        <v>12490</v>
      </c>
      <c r="J9388" s="272" t="s">
        <v>15042</v>
      </c>
      <c r="K9388" s="272" t="s">
        <v>15042</v>
      </c>
    </row>
    <row r="9389" spans="1:11" ht="25.5" x14ac:dyDescent="0.2">
      <c r="A9389" s="269">
        <v>12898</v>
      </c>
      <c r="B9389" s="270" t="s">
        <v>30259</v>
      </c>
      <c r="C9389" s="271" t="s">
        <v>12490</v>
      </c>
      <c r="D9389" s="272" t="s">
        <v>5414</v>
      </c>
      <c r="F9389" s="266"/>
      <c r="G9389" s="273">
        <v>12898</v>
      </c>
      <c r="H9389" s="270" t="s">
        <v>30259</v>
      </c>
      <c r="I9389" s="271" t="s">
        <v>12490</v>
      </c>
      <c r="J9389" s="272" t="s">
        <v>5414</v>
      </c>
      <c r="K9389" s="272" t="s">
        <v>5414</v>
      </c>
    </row>
    <row r="9390" spans="1:11" ht="12.75" x14ac:dyDescent="0.2">
      <c r="A9390" s="269">
        <v>39697</v>
      </c>
      <c r="B9390" s="270" t="s">
        <v>30260</v>
      </c>
      <c r="C9390" s="271" t="s">
        <v>12492</v>
      </c>
      <c r="D9390" s="272" t="s">
        <v>5531</v>
      </c>
      <c r="F9390" s="266"/>
      <c r="G9390" s="273">
        <v>39697</v>
      </c>
      <c r="H9390" s="270" t="s">
        <v>30260</v>
      </c>
      <c r="I9390" s="271" t="s">
        <v>12492</v>
      </c>
      <c r="J9390" s="272" t="s">
        <v>5531</v>
      </c>
      <c r="K9390" s="272" t="s">
        <v>5531</v>
      </c>
    </row>
    <row r="9391" spans="1:11" ht="12.75" x14ac:dyDescent="0.2">
      <c r="A9391" s="269">
        <v>39696</v>
      </c>
      <c r="B9391" s="270" t="s">
        <v>30261</v>
      </c>
      <c r="C9391" s="271" t="s">
        <v>12492</v>
      </c>
      <c r="D9391" s="272" t="s">
        <v>12599</v>
      </c>
      <c r="F9391" s="266"/>
      <c r="G9391" s="273">
        <v>39696</v>
      </c>
      <c r="H9391" s="270" t="s">
        <v>30261</v>
      </c>
      <c r="I9391" s="271" t="s">
        <v>12492</v>
      </c>
      <c r="J9391" s="272" t="s">
        <v>12599</v>
      </c>
      <c r="K9391" s="272" t="s">
        <v>12599</v>
      </c>
    </row>
    <row r="9392" spans="1:11" ht="12.75" x14ac:dyDescent="0.2">
      <c r="A9392" s="269">
        <v>39700</v>
      </c>
      <c r="B9392" s="270" t="s">
        <v>30262</v>
      </c>
      <c r="C9392" s="271" t="s">
        <v>12492</v>
      </c>
      <c r="D9392" s="272" t="s">
        <v>22657</v>
      </c>
      <c r="F9392" s="266"/>
      <c r="G9392" s="273">
        <v>39700</v>
      </c>
      <c r="H9392" s="270" t="s">
        <v>30262</v>
      </c>
      <c r="I9392" s="271" t="s">
        <v>12492</v>
      </c>
      <c r="J9392" s="272" t="s">
        <v>22657</v>
      </c>
      <c r="K9392" s="272" t="s">
        <v>22657</v>
      </c>
    </row>
    <row r="9393" spans="1:11" ht="12.75" x14ac:dyDescent="0.2">
      <c r="A9393" s="269">
        <v>11621</v>
      </c>
      <c r="B9393" s="270" t="s">
        <v>30263</v>
      </c>
      <c r="C9393" s="271" t="s">
        <v>12492</v>
      </c>
      <c r="D9393" s="272" t="s">
        <v>11143</v>
      </c>
      <c r="F9393" s="266"/>
      <c r="G9393" s="273">
        <v>11621</v>
      </c>
      <c r="H9393" s="270" t="s">
        <v>30263</v>
      </c>
      <c r="I9393" s="271" t="s">
        <v>12492</v>
      </c>
      <c r="J9393" s="272" t="s">
        <v>11143</v>
      </c>
      <c r="K9393" s="272" t="s">
        <v>11143</v>
      </c>
    </row>
    <row r="9394" spans="1:11" ht="12.75" x14ac:dyDescent="0.2">
      <c r="A9394" s="269">
        <v>4014</v>
      </c>
      <c r="B9394" s="270" t="s">
        <v>30264</v>
      </c>
      <c r="C9394" s="271" t="s">
        <v>12492</v>
      </c>
      <c r="D9394" s="272" t="s">
        <v>30265</v>
      </c>
      <c r="F9394" s="266"/>
      <c r="G9394" s="273">
        <v>4014</v>
      </c>
      <c r="H9394" s="270" t="s">
        <v>30264</v>
      </c>
      <c r="I9394" s="271" t="s">
        <v>12492</v>
      </c>
      <c r="J9394" s="272" t="s">
        <v>30265</v>
      </c>
      <c r="K9394" s="272" t="s">
        <v>30265</v>
      </c>
    </row>
    <row r="9395" spans="1:11" ht="12.75" x14ac:dyDescent="0.2">
      <c r="A9395" s="269">
        <v>4015</v>
      </c>
      <c r="B9395" s="270" t="s">
        <v>30266</v>
      </c>
      <c r="C9395" s="271" t="s">
        <v>12492</v>
      </c>
      <c r="D9395" s="272" t="s">
        <v>14224</v>
      </c>
      <c r="F9395" s="266"/>
      <c r="G9395" s="273">
        <v>4015</v>
      </c>
      <c r="H9395" s="270" t="s">
        <v>30266</v>
      </c>
      <c r="I9395" s="271" t="s">
        <v>12492</v>
      </c>
      <c r="J9395" s="272" t="s">
        <v>14224</v>
      </c>
      <c r="K9395" s="272" t="s">
        <v>14224</v>
      </c>
    </row>
    <row r="9396" spans="1:11" ht="12.75" x14ac:dyDescent="0.2">
      <c r="A9396" s="269">
        <v>4017</v>
      </c>
      <c r="B9396" s="270" t="s">
        <v>30267</v>
      </c>
      <c r="C9396" s="271" t="s">
        <v>12492</v>
      </c>
      <c r="D9396" s="272" t="s">
        <v>21109</v>
      </c>
      <c r="F9396" s="266"/>
      <c r="G9396" s="273">
        <v>4017</v>
      </c>
      <c r="H9396" s="270" t="s">
        <v>30267</v>
      </c>
      <c r="I9396" s="271" t="s">
        <v>12492</v>
      </c>
      <c r="J9396" s="272" t="s">
        <v>21109</v>
      </c>
      <c r="K9396" s="272" t="s">
        <v>21109</v>
      </c>
    </row>
    <row r="9397" spans="1:11" ht="12.75" x14ac:dyDescent="0.2">
      <c r="A9397" s="269">
        <v>4016</v>
      </c>
      <c r="B9397" s="270" t="s">
        <v>30268</v>
      </c>
      <c r="C9397" s="271" t="s">
        <v>12492</v>
      </c>
      <c r="D9397" s="272" t="s">
        <v>19864</v>
      </c>
      <c r="F9397" s="266"/>
      <c r="G9397" s="273">
        <v>4016</v>
      </c>
      <c r="H9397" s="270" t="s">
        <v>30268</v>
      </c>
      <c r="I9397" s="271" t="s">
        <v>12492</v>
      </c>
      <c r="J9397" s="272" t="s">
        <v>19864</v>
      </c>
      <c r="K9397" s="272" t="s">
        <v>19864</v>
      </c>
    </row>
    <row r="9398" spans="1:11" ht="12.75" x14ac:dyDescent="0.2">
      <c r="A9398" s="269">
        <v>39699</v>
      </c>
      <c r="B9398" s="270" t="s">
        <v>30269</v>
      </c>
      <c r="C9398" s="271" t="s">
        <v>12492</v>
      </c>
      <c r="D9398" s="272" t="s">
        <v>6460</v>
      </c>
      <c r="F9398" s="266"/>
      <c r="G9398" s="273">
        <v>39699</v>
      </c>
      <c r="H9398" s="270" t="s">
        <v>30269</v>
      </c>
      <c r="I9398" s="271" t="s">
        <v>12492</v>
      </c>
      <c r="J9398" s="272" t="s">
        <v>6460</v>
      </c>
      <c r="K9398" s="272" t="s">
        <v>6460</v>
      </c>
    </row>
    <row r="9399" spans="1:11" ht="12.75" x14ac:dyDescent="0.2">
      <c r="A9399" s="269">
        <v>38544</v>
      </c>
      <c r="B9399" s="270" t="s">
        <v>30270</v>
      </c>
      <c r="C9399" s="271" t="s">
        <v>12492</v>
      </c>
      <c r="D9399" s="272" t="s">
        <v>13496</v>
      </c>
      <c r="F9399" s="266"/>
      <c r="G9399" s="273">
        <v>38544</v>
      </c>
      <c r="H9399" s="270" t="s">
        <v>30270</v>
      </c>
      <c r="I9399" s="271" t="s">
        <v>12492</v>
      </c>
      <c r="J9399" s="272" t="s">
        <v>13496</v>
      </c>
      <c r="K9399" s="272" t="s">
        <v>13496</v>
      </c>
    </row>
    <row r="9400" spans="1:11" ht="12.75" x14ac:dyDescent="0.2">
      <c r="A9400" s="269">
        <v>38545</v>
      </c>
      <c r="B9400" s="270" t="s">
        <v>30271</v>
      </c>
      <c r="C9400" s="271" t="s">
        <v>12492</v>
      </c>
      <c r="D9400" s="272" t="s">
        <v>7156</v>
      </c>
      <c r="F9400" s="266"/>
      <c r="G9400" s="273">
        <v>38545</v>
      </c>
      <c r="H9400" s="270" t="s">
        <v>30271</v>
      </c>
      <c r="I9400" s="271" t="s">
        <v>12492</v>
      </c>
      <c r="J9400" s="272" t="s">
        <v>7156</v>
      </c>
      <c r="K9400" s="272" t="s">
        <v>7156</v>
      </c>
    </row>
    <row r="9401" spans="1:11" ht="12.75" x14ac:dyDescent="0.2">
      <c r="A9401" s="269">
        <v>39695</v>
      </c>
      <c r="B9401" s="270" t="s">
        <v>30272</v>
      </c>
      <c r="C9401" s="271" t="s">
        <v>12492</v>
      </c>
      <c r="D9401" s="272" t="s">
        <v>11765</v>
      </c>
      <c r="F9401" s="266"/>
      <c r="G9401" s="273">
        <v>39695</v>
      </c>
      <c r="H9401" s="270" t="s">
        <v>30272</v>
      </c>
      <c r="I9401" s="271" t="s">
        <v>12492</v>
      </c>
      <c r="J9401" s="272" t="s">
        <v>11765</v>
      </c>
      <c r="K9401" s="272" t="s">
        <v>11765</v>
      </c>
    </row>
    <row r="9402" spans="1:11" ht="12.75" x14ac:dyDescent="0.2">
      <c r="A9402" s="269">
        <v>39323</v>
      </c>
      <c r="B9402" s="270" t="s">
        <v>30273</v>
      </c>
      <c r="C9402" s="271" t="s">
        <v>12492</v>
      </c>
      <c r="D9402" s="272" t="s">
        <v>13270</v>
      </c>
      <c r="F9402" s="266"/>
      <c r="G9402" s="273">
        <v>39323</v>
      </c>
      <c r="H9402" s="270" t="s">
        <v>30273</v>
      </c>
      <c r="I9402" s="271" t="s">
        <v>12492</v>
      </c>
      <c r="J9402" s="272" t="s">
        <v>13270</v>
      </c>
      <c r="K9402" s="272" t="s">
        <v>13270</v>
      </c>
    </row>
    <row r="9403" spans="1:11" ht="25.5" x14ac:dyDescent="0.2">
      <c r="A9403" s="269">
        <v>626</v>
      </c>
      <c r="B9403" s="270" t="s">
        <v>30274</v>
      </c>
      <c r="C9403" s="271" t="s">
        <v>12505</v>
      </c>
      <c r="D9403" s="272" t="s">
        <v>13331</v>
      </c>
      <c r="F9403" s="266"/>
      <c r="G9403" s="273">
        <v>626</v>
      </c>
      <c r="H9403" s="270" t="s">
        <v>30274</v>
      </c>
      <c r="I9403" s="271" t="s">
        <v>12505</v>
      </c>
      <c r="J9403" s="272" t="s">
        <v>13331</v>
      </c>
      <c r="K9403" s="272" t="s">
        <v>13331</v>
      </c>
    </row>
    <row r="9404" spans="1:11" ht="12.75" x14ac:dyDescent="0.2">
      <c r="A9404" s="269">
        <v>25860</v>
      </c>
      <c r="B9404" s="270" t="s">
        <v>30275</v>
      </c>
      <c r="C9404" s="271" t="s">
        <v>12492</v>
      </c>
      <c r="D9404" s="272" t="s">
        <v>8755</v>
      </c>
      <c r="F9404" s="266"/>
      <c r="G9404" s="273">
        <v>25860</v>
      </c>
      <c r="H9404" s="270" t="s">
        <v>30275</v>
      </c>
      <c r="I9404" s="271" t="s">
        <v>12492</v>
      </c>
      <c r="J9404" s="272" t="s">
        <v>8755</v>
      </c>
      <c r="K9404" s="272" t="s">
        <v>8755</v>
      </c>
    </row>
    <row r="9405" spans="1:11" ht="12.75" x14ac:dyDescent="0.2">
      <c r="A9405" s="269">
        <v>25861</v>
      </c>
      <c r="B9405" s="270" t="s">
        <v>30276</v>
      </c>
      <c r="C9405" s="271" t="s">
        <v>12492</v>
      </c>
      <c r="D9405" s="272" t="s">
        <v>20836</v>
      </c>
      <c r="F9405" s="266"/>
      <c r="G9405" s="273">
        <v>25861</v>
      </c>
      <c r="H9405" s="270" t="s">
        <v>30276</v>
      </c>
      <c r="I9405" s="271" t="s">
        <v>12492</v>
      </c>
      <c r="J9405" s="272" t="s">
        <v>20836</v>
      </c>
      <c r="K9405" s="272" t="s">
        <v>20836</v>
      </c>
    </row>
    <row r="9406" spans="1:11" ht="12.75" x14ac:dyDescent="0.2">
      <c r="A9406" s="269">
        <v>25862</v>
      </c>
      <c r="B9406" s="270" t="s">
        <v>30277</v>
      </c>
      <c r="C9406" s="271" t="s">
        <v>12492</v>
      </c>
      <c r="D9406" s="272" t="s">
        <v>30278</v>
      </c>
      <c r="F9406" s="266"/>
      <c r="G9406" s="273">
        <v>25862</v>
      </c>
      <c r="H9406" s="270" t="s">
        <v>30277</v>
      </c>
      <c r="I9406" s="271" t="s">
        <v>12492</v>
      </c>
      <c r="J9406" s="272" t="s">
        <v>30278</v>
      </c>
      <c r="K9406" s="272" t="s">
        <v>30278</v>
      </c>
    </row>
    <row r="9407" spans="1:11" ht="12.75" x14ac:dyDescent="0.2">
      <c r="A9407" s="269">
        <v>25863</v>
      </c>
      <c r="B9407" s="270" t="s">
        <v>30279</v>
      </c>
      <c r="C9407" s="271" t="s">
        <v>12492</v>
      </c>
      <c r="D9407" s="272" t="s">
        <v>13516</v>
      </c>
      <c r="F9407" s="266"/>
      <c r="G9407" s="273">
        <v>25863</v>
      </c>
      <c r="H9407" s="270" t="s">
        <v>30279</v>
      </c>
      <c r="I9407" s="271" t="s">
        <v>12492</v>
      </c>
      <c r="J9407" s="272" t="s">
        <v>13516</v>
      </c>
      <c r="K9407" s="272" t="s">
        <v>13516</v>
      </c>
    </row>
    <row r="9408" spans="1:11" ht="12.75" x14ac:dyDescent="0.2">
      <c r="A9408" s="269">
        <v>25864</v>
      </c>
      <c r="B9408" s="270" t="s">
        <v>30280</v>
      </c>
      <c r="C9408" s="271" t="s">
        <v>12492</v>
      </c>
      <c r="D9408" s="272" t="s">
        <v>23502</v>
      </c>
      <c r="F9408" s="266"/>
      <c r="G9408" s="273">
        <v>25864</v>
      </c>
      <c r="H9408" s="270" t="s">
        <v>30280</v>
      </c>
      <c r="I9408" s="271" t="s">
        <v>12492</v>
      </c>
      <c r="J9408" s="272" t="s">
        <v>23502</v>
      </c>
      <c r="K9408" s="272" t="s">
        <v>23502</v>
      </c>
    </row>
    <row r="9409" spans="1:11" ht="12.75" x14ac:dyDescent="0.2">
      <c r="A9409" s="269">
        <v>25865</v>
      </c>
      <c r="B9409" s="270" t="s">
        <v>30281</v>
      </c>
      <c r="C9409" s="271" t="s">
        <v>12492</v>
      </c>
      <c r="D9409" s="272" t="s">
        <v>8875</v>
      </c>
      <c r="F9409" s="266"/>
      <c r="G9409" s="273">
        <v>25865</v>
      </c>
      <c r="H9409" s="270" t="s">
        <v>30281</v>
      </c>
      <c r="I9409" s="271" t="s">
        <v>12492</v>
      </c>
      <c r="J9409" s="272" t="s">
        <v>8875</v>
      </c>
      <c r="K9409" s="272" t="s">
        <v>8875</v>
      </c>
    </row>
    <row r="9410" spans="1:11" ht="12.75" x14ac:dyDescent="0.2">
      <c r="A9410" s="269">
        <v>25866</v>
      </c>
      <c r="B9410" s="270" t="s">
        <v>30282</v>
      </c>
      <c r="C9410" s="271" t="s">
        <v>12492</v>
      </c>
      <c r="D9410" s="272" t="s">
        <v>30283</v>
      </c>
      <c r="F9410" s="266"/>
      <c r="G9410" s="273">
        <v>25866</v>
      </c>
      <c r="H9410" s="270" t="s">
        <v>30282</v>
      </c>
      <c r="I9410" s="271" t="s">
        <v>12492</v>
      </c>
      <c r="J9410" s="272" t="s">
        <v>30283</v>
      </c>
      <c r="K9410" s="272" t="s">
        <v>30283</v>
      </c>
    </row>
    <row r="9411" spans="1:11" ht="25.5" x14ac:dyDescent="0.2">
      <c r="A9411" s="269">
        <v>25868</v>
      </c>
      <c r="B9411" s="270" t="s">
        <v>30284</v>
      </c>
      <c r="C9411" s="271" t="s">
        <v>12492</v>
      </c>
      <c r="D9411" s="272" t="s">
        <v>7110</v>
      </c>
      <c r="F9411" s="266"/>
      <c r="G9411" s="273">
        <v>25868</v>
      </c>
      <c r="H9411" s="270" t="s">
        <v>30284</v>
      </c>
      <c r="I9411" s="271" t="s">
        <v>12492</v>
      </c>
      <c r="J9411" s="272" t="s">
        <v>7110</v>
      </c>
      <c r="K9411" s="272" t="s">
        <v>7110</v>
      </c>
    </row>
    <row r="9412" spans="1:11" ht="25.5" x14ac:dyDescent="0.2">
      <c r="A9412" s="269">
        <v>25869</v>
      </c>
      <c r="B9412" s="270" t="s">
        <v>30285</v>
      </c>
      <c r="C9412" s="271" t="s">
        <v>12492</v>
      </c>
      <c r="D9412" s="272" t="s">
        <v>7604</v>
      </c>
      <c r="F9412" s="266"/>
      <c r="G9412" s="273">
        <v>25869</v>
      </c>
      <c r="H9412" s="270" t="s">
        <v>30285</v>
      </c>
      <c r="I9412" s="271" t="s">
        <v>12492</v>
      </c>
      <c r="J9412" s="272" t="s">
        <v>7604</v>
      </c>
      <c r="K9412" s="272" t="s">
        <v>7604</v>
      </c>
    </row>
    <row r="9413" spans="1:11" ht="25.5" x14ac:dyDescent="0.2">
      <c r="A9413" s="269">
        <v>25870</v>
      </c>
      <c r="B9413" s="270" t="s">
        <v>30286</v>
      </c>
      <c r="C9413" s="271" t="s">
        <v>12492</v>
      </c>
      <c r="D9413" s="272" t="s">
        <v>12989</v>
      </c>
      <c r="F9413" s="266"/>
      <c r="G9413" s="273">
        <v>25870</v>
      </c>
      <c r="H9413" s="270" t="s">
        <v>30286</v>
      </c>
      <c r="I9413" s="271" t="s">
        <v>12492</v>
      </c>
      <c r="J9413" s="272" t="s">
        <v>12989</v>
      </c>
      <c r="K9413" s="272" t="s">
        <v>12989</v>
      </c>
    </row>
    <row r="9414" spans="1:11" ht="25.5" x14ac:dyDescent="0.2">
      <c r="A9414" s="269">
        <v>25871</v>
      </c>
      <c r="B9414" s="270" t="s">
        <v>30287</v>
      </c>
      <c r="C9414" s="271" t="s">
        <v>12492</v>
      </c>
      <c r="D9414" s="272" t="s">
        <v>5125</v>
      </c>
      <c r="F9414" s="266"/>
      <c r="G9414" s="273">
        <v>25871</v>
      </c>
      <c r="H9414" s="270" t="s">
        <v>30287</v>
      </c>
      <c r="I9414" s="271" t="s">
        <v>12492</v>
      </c>
      <c r="J9414" s="272" t="s">
        <v>5125</v>
      </c>
      <c r="K9414" s="272" t="s">
        <v>5125</v>
      </c>
    </row>
    <row r="9415" spans="1:11" ht="25.5" x14ac:dyDescent="0.2">
      <c r="A9415" s="269">
        <v>25867</v>
      </c>
      <c r="B9415" s="270" t="s">
        <v>30288</v>
      </c>
      <c r="C9415" s="271" t="s">
        <v>12492</v>
      </c>
      <c r="D9415" s="272" t="s">
        <v>30289</v>
      </c>
      <c r="F9415" s="266"/>
      <c r="G9415" s="273">
        <v>25867</v>
      </c>
      <c r="H9415" s="270" t="s">
        <v>30288</v>
      </c>
      <c r="I9415" s="271" t="s">
        <v>12492</v>
      </c>
      <c r="J9415" s="272" t="s">
        <v>30289</v>
      </c>
      <c r="K9415" s="272" t="s">
        <v>30289</v>
      </c>
    </row>
    <row r="9416" spans="1:11" ht="25.5" x14ac:dyDescent="0.2">
      <c r="A9416" s="269">
        <v>25872</v>
      </c>
      <c r="B9416" s="270" t="s">
        <v>30290</v>
      </c>
      <c r="C9416" s="271" t="s">
        <v>12492</v>
      </c>
      <c r="D9416" s="272" t="s">
        <v>6119</v>
      </c>
      <c r="F9416" s="266"/>
      <c r="G9416" s="273">
        <v>25872</v>
      </c>
      <c r="H9416" s="270" t="s">
        <v>30290</v>
      </c>
      <c r="I9416" s="271" t="s">
        <v>12492</v>
      </c>
      <c r="J9416" s="272" t="s">
        <v>6119</v>
      </c>
      <c r="K9416" s="272" t="s">
        <v>6119</v>
      </c>
    </row>
    <row r="9417" spans="1:11" ht="25.5" x14ac:dyDescent="0.2">
      <c r="A9417" s="269">
        <v>25873</v>
      </c>
      <c r="B9417" s="270" t="s">
        <v>30291</v>
      </c>
      <c r="C9417" s="271" t="s">
        <v>12492</v>
      </c>
      <c r="D9417" s="272" t="s">
        <v>30292</v>
      </c>
      <c r="F9417" s="266"/>
      <c r="G9417" s="273">
        <v>25873</v>
      </c>
      <c r="H9417" s="270" t="s">
        <v>30291</v>
      </c>
      <c r="I9417" s="271" t="s">
        <v>12492</v>
      </c>
      <c r="J9417" s="272" t="s">
        <v>30292</v>
      </c>
      <c r="K9417" s="272" t="s">
        <v>30292</v>
      </c>
    </row>
    <row r="9418" spans="1:11" ht="12.75" x14ac:dyDescent="0.2">
      <c r="A9418" s="269">
        <v>40637</v>
      </c>
      <c r="B9418" s="270" t="s">
        <v>30293</v>
      </c>
      <c r="C9418" s="271" t="s">
        <v>12490</v>
      </c>
      <c r="D9418" s="272" t="s">
        <v>13335</v>
      </c>
      <c r="F9418" s="266"/>
      <c r="G9418" s="273">
        <v>40637</v>
      </c>
      <c r="H9418" s="270" t="s">
        <v>30293</v>
      </c>
      <c r="I9418" s="271" t="s">
        <v>12490</v>
      </c>
      <c r="J9418" s="272" t="s">
        <v>13335</v>
      </c>
      <c r="K9418" s="272" t="s">
        <v>13335</v>
      </c>
    </row>
    <row r="9419" spans="1:11" ht="12.75" x14ac:dyDescent="0.2">
      <c r="A9419" s="269">
        <v>13836</v>
      </c>
      <c r="B9419" s="270" t="s">
        <v>30294</v>
      </c>
      <c r="C9419" s="271" t="s">
        <v>12490</v>
      </c>
      <c r="D9419" s="272" t="s">
        <v>30295</v>
      </c>
      <c r="F9419" s="266"/>
      <c r="G9419" s="273">
        <v>13836</v>
      </c>
      <c r="H9419" s="270" t="s">
        <v>30294</v>
      </c>
      <c r="I9419" s="271" t="s">
        <v>12490</v>
      </c>
      <c r="J9419" s="272" t="s">
        <v>30295</v>
      </c>
      <c r="K9419" s="272" t="s">
        <v>30295</v>
      </c>
    </row>
    <row r="9420" spans="1:11" ht="25.5" x14ac:dyDescent="0.2">
      <c r="A9420" s="269">
        <v>14534</v>
      </c>
      <c r="B9420" s="270" t="s">
        <v>30296</v>
      </c>
      <c r="C9420" s="271" t="s">
        <v>12490</v>
      </c>
      <c r="D9420" s="272" t="s">
        <v>30297</v>
      </c>
      <c r="F9420" s="266"/>
      <c r="G9420" s="273">
        <v>14534</v>
      </c>
      <c r="H9420" s="270" t="s">
        <v>30296</v>
      </c>
      <c r="I9420" s="271" t="s">
        <v>12490</v>
      </c>
      <c r="J9420" s="272" t="s">
        <v>30297</v>
      </c>
      <c r="K9420" s="272" t="s">
        <v>30297</v>
      </c>
    </row>
    <row r="9421" spans="1:11" ht="25.5" x14ac:dyDescent="0.2">
      <c r="A9421" s="269">
        <v>14619</v>
      </c>
      <c r="B9421" s="270" t="s">
        <v>30298</v>
      </c>
      <c r="C9421" s="271" t="s">
        <v>12490</v>
      </c>
      <c r="D9421" s="272" t="s">
        <v>30299</v>
      </c>
      <c r="F9421" s="266"/>
      <c r="G9421" s="273">
        <v>14619</v>
      </c>
      <c r="H9421" s="270" t="s">
        <v>30298</v>
      </c>
      <c r="I9421" s="271" t="s">
        <v>12490</v>
      </c>
      <c r="J9421" s="272" t="s">
        <v>30299</v>
      </c>
      <c r="K9421" s="272" t="s">
        <v>30299</v>
      </c>
    </row>
    <row r="9422" spans="1:11" ht="25.5" x14ac:dyDescent="0.2">
      <c r="A9422" s="269">
        <v>14535</v>
      </c>
      <c r="B9422" s="270" t="s">
        <v>30300</v>
      </c>
      <c r="C9422" s="271" t="s">
        <v>12490</v>
      </c>
      <c r="D9422" s="272" t="s">
        <v>30301</v>
      </c>
      <c r="F9422" s="266"/>
      <c r="G9422" s="273">
        <v>14535</v>
      </c>
      <c r="H9422" s="270" t="s">
        <v>30300</v>
      </c>
      <c r="I9422" s="271" t="s">
        <v>12490</v>
      </c>
      <c r="J9422" s="272" t="s">
        <v>30301</v>
      </c>
      <c r="K9422" s="272" t="s">
        <v>30301</v>
      </c>
    </row>
    <row r="9423" spans="1:11" ht="51" x14ac:dyDescent="0.2">
      <c r="A9423" s="269">
        <v>39813</v>
      </c>
      <c r="B9423" s="270" t="s">
        <v>30302</v>
      </c>
      <c r="C9423" s="271" t="s">
        <v>12490</v>
      </c>
      <c r="D9423" s="272" t="s">
        <v>13336</v>
      </c>
      <c r="F9423" s="266"/>
      <c r="G9423" s="273">
        <v>39813</v>
      </c>
      <c r="H9423" s="270" t="s">
        <v>30302</v>
      </c>
      <c r="I9423" s="271" t="s">
        <v>12490</v>
      </c>
      <c r="J9423" s="272" t="s">
        <v>13336</v>
      </c>
      <c r="K9423" s="272" t="s">
        <v>13336</v>
      </c>
    </row>
    <row r="9424" spans="1:11" ht="12.75" x14ac:dyDescent="0.2">
      <c r="A9424" s="269">
        <v>12868</v>
      </c>
      <c r="B9424" s="270" t="s">
        <v>30303</v>
      </c>
      <c r="C9424" s="271" t="s">
        <v>12488</v>
      </c>
      <c r="D9424" s="272" t="s">
        <v>12209</v>
      </c>
      <c r="F9424" s="266"/>
      <c r="G9424" s="273">
        <v>12868</v>
      </c>
      <c r="H9424" s="270" t="s">
        <v>30303</v>
      </c>
      <c r="I9424" s="271" t="s">
        <v>12488</v>
      </c>
      <c r="J9424" s="272" t="s">
        <v>12209</v>
      </c>
      <c r="K9424" s="272" t="s">
        <v>23335</v>
      </c>
    </row>
    <row r="9425" spans="1:11" ht="12.75" x14ac:dyDescent="0.2">
      <c r="A9425" s="269">
        <v>40916</v>
      </c>
      <c r="B9425" s="270" t="s">
        <v>30304</v>
      </c>
      <c r="C9425" s="271" t="s">
        <v>12529</v>
      </c>
      <c r="D9425" s="272" t="s">
        <v>13337</v>
      </c>
      <c r="F9425" s="266"/>
      <c r="G9425" s="273">
        <v>40916</v>
      </c>
      <c r="H9425" s="270" t="s">
        <v>30304</v>
      </c>
      <c r="I9425" s="271" t="s">
        <v>12529</v>
      </c>
      <c r="J9425" s="272" t="s">
        <v>13337</v>
      </c>
      <c r="K9425" s="272" t="s">
        <v>30305</v>
      </c>
    </row>
    <row r="9426" spans="1:11" ht="12.75" x14ac:dyDescent="0.2">
      <c r="A9426" s="269">
        <v>4755</v>
      </c>
      <c r="B9426" s="270" t="s">
        <v>30306</v>
      </c>
      <c r="C9426" s="271" t="s">
        <v>12488</v>
      </c>
      <c r="D9426" s="272" t="s">
        <v>7969</v>
      </c>
      <c r="F9426" s="266"/>
      <c r="G9426" s="273">
        <v>4755</v>
      </c>
      <c r="H9426" s="270" t="s">
        <v>30306</v>
      </c>
      <c r="I9426" s="271" t="s">
        <v>12488</v>
      </c>
      <c r="J9426" s="272" t="s">
        <v>7969</v>
      </c>
      <c r="K9426" s="272" t="s">
        <v>7565</v>
      </c>
    </row>
    <row r="9427" spans="1:11" ht="12.75" x14ac:dyDescent="0.2">
      <c r="A9427" s="269">
        <v>41067</v>
      </c>
      <c r="B9427" s="270" t="s">
        <v>30307</v>
      </c>
      <c r="C9427" s="271" t="s">
        <v>12529</v>
      </c>
      <c r="D9427" s="272" t="s">
        <v>13338</v>
      </c>
      <c r="F9427" s="266"/>
      <c r="G9427" s="273">
        <v>41067</v>
      </c>
      <c r="H9427" s="270" t="s">
        <v>30307</v>
      </c>
      <c r="I9427" s="271" t="s">
        <v>12529</v>
      </c>
      <c r="J9427" s="272" t="s">
        <v>13338</v>
      </c>
      <c r="K9427" s="272" t="s">
        <v>30308</v>
      </c>
    </row>
    <row r="9428" spans="1:11" ht="12.75" x14ac:dyDescent="0.2">
      <c r="A9428" s="269">
        <v>38463</v>
      </c>
      <c r="B9428" s="270" t="s">
        <v>30309</v>
      </c>
      <c r="C9428" s="271" t="s">
        <v>12490</v>
      </c>
      <c r="D9428" s="272" t="s">
        <v>17419</v>
      </c>
      <c r="F9428" s="266"/>
      <c r="G9428" s="273">
        <v>38463</v>
      </c>
      <c r="H9428" s="270" t="s">
        <v>30309</v>
      </c>
      <c r="I9428" s="271" t="s">
        <v>12490</v>
      </c>
      <c r="J9428" s="272" t="s">
        <v>17419</v>
      </c>
      <c r="K9428" s="272" t="s">
        <v>17419</v>
      </c>
    </row>
    <row r="9429" spans="1:11" ht="25.5" x14ac:dyDescent="0.2">
      <c r="A9429" s="269">
        <v>40703</v>
      </c>
      <c r="B9429" s="270" t="s">
        <v>30310</v>
      </c>
      <c r="C9429" s="271" t="s">
        <v>12490</v>
      </c>
      <c r="D9429" s="272" t="s">
        <v>13339</v>
      </c>
      <c r="F9429" s="266"/>
      <c r="G9429" s="273">
        <v>40703</v>
      </c>
      <c r="H9429" s="270" t="s">
        <v>30310</v>
      </c>
      <c r="I9429" s="271" t="s">
        <v>12490</v>
      </c>
      <c r="J9429" s="272" t="s">
        <v>13339</v>
      </c>
      <c r="K9429" s="272" t="s">
        <v>13339</v>
      </c>
    </row>
    <row r="9430" spans="1:11" ht="12.75" x14ac:dyDescent="0.2">
      <c r="A9430" s="269">
        <v>14531</v>
      </c>
      <c r="B9430" s="270" t="s">
        <v>30311</v>
      </c>
      <c r="C9430" s="271" t="s">
        <v>12490</v>
      </c>
      <c r="D9430" s="272" t="s">
        <v>13340</v>
      </c>
      <c r="F9430" s="266"/>
      <c r="G9430" s="273">
        <v>14531</v>
      </c>
      <c r="H9430" s="270" t="s">
        <v>30311</v>
      </c>
      <c r="I9430" s="271" t="s">
        <v>12490</v>
      </c>
      <c r="J9430" s="272" t="s">
        <v>13340</v>
      </c>
      <c r="K9430" s="272" t="s">
        <v>13340</v>
      </c>
    </row>
    <row r="9431" spans="1:11" ht="12.75" x14ac:dyDescent="0.2">
      <c r="A9431" s="269">
        <v>36533</v>
      </c>
      <c r="B9431" s="270" t="s">
        <v>30312</v>
      </c>
      <c r="C9431" s="271" t="s">
        <v>12490</v>
      </c>
      <c r="D9431" s="272" t="s">
        <v>13341</v>
      </c>
      <c r="F9431" s="266"/>
      <c r="G9431" s="273">
        <v>36533</v>
      </c>
      <c r="H9431" s="270" t="s">
        <v>30312</v>
      </c>
      <c r="I9431" s="271" t="s">
        <v>12490</v>
      </c>
      <c r="J9431" s="272" t="s">
        <v>13341</v>
      </c>
      <c r="K9431" s="272" t="s">
        <v>13341</v>
      </c>
    </row>
    <row r="9432" spans="1:11" ht="12.75" x14ac:dyDescent="0.2">
      <c r="A9432" s="269">
        <v>11616</v>
      </c>
      <c r="B9432" s="270" t="s">
        <v>30313</v>
      </c>
      <c r="C9432" s="271" t="s">
        <v>12490</v>
      </c>
      <c r="D9432" s="272" t="s">
        <v>13342</v>
      </c>
      <c r="F9432" s="266"/>
      <c r="G9432" s="273">
        <v>11616</v>
      </c>
      <c r="H9432" s="270" t="s">
        <v>30313</v>
      </c>
      <c r="I9432" s="271" t="s">
        <v>12490</v>
      </c>
      <c r="J9432" s="272" t="s">
        <v>13342</v>
      </c>
      <c r="K9432" s="272" t="s">
        <v>13342</v>
      </c>
    </row>
    <row r="9433" spans="1:11" ht="12.75" x14ac:dyDescent="0.2">
      <c r="A9433" s="269">
        <v>41898</v>
      </c>
      <c r="B9433" s="270" t="s">
        <v>30314</v>
      </c>
      <c r="C9433" s="271" t="s">
        <v>12490</v>
      </c>
      <c r="D9433" s="272" t="s">
        <v>13343</v>
      </c>
      <c r="F9433" s="266"/>
      <c r="G9433" s="273">
        <v>41898</v>
      </c>
      <c r="H9433" s="270" t="s">
        <v>30314</v>
      </c>
      <c r="I9433" s="271" t="s">
        <v>12490</v>
      </c>
      <c r="J9433" s="272" t="s">
        <v>13343</v>
      </c>
      <c r="K9433" s="272" t="s">
        <v>13343</v>
      </c>
    </row>
    <row r="9434" spans="1:11" ht="25.5" x14ac:dyDescent="0.2">
      <c r="A9434" s="269">
        <v>13447</v>
      </c>
      <c r="B9434" s="270" t="s">
        <v>30315</v>
      </c>
      <c r="C9434" s="271" t="s">
        <v>12490</v>
      </c>
      <c r="D9434" s="272" t="s">
        <v>13344</v>
      </c>
      <c r="F9434" s="266"/>
      <c r="G9434" s="273">
        <v>13447</v>
      </c>
      <c r="H9434" s="270" t="s">
        <v>30315</v>
      </c>
      <c r="I9434" s="271" t="s">
        <v>12490</v>
      </c>
      <c r="J9434" s="272" t="s">
        <v>13344</v>
      </c>
      <c r="K9434" s="272" t="s">
        <v>13344</v>
      </c>
    </row>
    <row r="9435" spans="1:11" ht="12.75" x14ac:dyDescent="0.2">
      <c r="A9435" s="269">
        <v>14529</v>
      </c>
      <c r="B9435" s="270" t="s">
        <v>30316</v>
      </c>
      <c r="C9435" s="271" t="s">
        <v>12490</v>
      </c>
      <c r="D9435" s="272" t="s">
        <v>13345</v>
      </c>
      <c r="F9435" s="266"/>
      <c r="G9435" s="273">
        <v>14529</v>
      </c>
      <c r="H9435" s="270" t="s">
        <v>30316</v>
      </c>
      <c r="I9435" s="271" t="s">
        <v>12490</v>
      </c>
      <c r="J9435" s="272" t="s">
        <v>13345</v>
      </c>
      <c r="K9435" s="272" t="s">
        <v>13345</v>
      </c>
    </row>
    <row r="9436" spans="1:11" ht="12.75" x14ac:dyDescent="0.2">
      <c r="A9436" s="269">
        <v>10747</v>
      </c>
      <c r="B9436" s="270" t="s">
        <v>30317</v>
      </c>
      <c r="C9436" s="271" t="s">
        <v>12490</v>
      </c>
      <c r="D9436" s="272" t="s">
        <v>13346</v>
      </c>
      <c r="F9436" s="266"/>
      <c r="G9436" s="273">
        <v>10747</v>
      </c>
      <c r="H9436" s="270" t="s">
        <v>30317</v>
      </c>
      <c r="I9436" s="271" t="s">
        <v>12490</v>
      </c>
      <c r="J9436" s="272" t="s">
        <v>13346</v>
      </c>
      <c r="K9436" s="272" t="s">
        <v>13346</v>
      </c>
    </row>
    <row r="9437" spans="1:11" ht="25.5" x14ac:dyDescent="0.2">
      <c r="A9437" s="269">
        <v>36141</v>
      </c>
      <c r="B9437" s="270" t="s">
        <v>30318</v>
      </c>
      <c r="C9437" s="271" t="s">
        <v>12490</v>
      </c>
      <c r="D9437" s="272" t="s">
        <v>7339</v>
      </c>
      <c r="F9437" s="266"/>
      <c r="G9437" s="273">
        <v>36141</v>
      </c>
      <c r="H9437" s="270" t="s">
        <v>30318</v>
      </c>
      <c r="I9437" s="271" t="s">
        <v>12490</v>
      </c>
      <c r="J9437" s="272" t="s">
        <v>7339</v>
      </c>
      <c r="K9437" s="272" t="s">
        <v>7339</v>
      </c>
    </row>
    <row r="9438" spans="1:11" ht="12.75" x14ac:dyDescent="0.2">
      <c r="A9438" s="269">
        <v>4053</v>
      </c>
      <c r="B9438" s="270" t="s">
        <v>30319</v>
      </c>
      <c r="C9438" s="271" t="s">
        <v>13121</v>
      </c>
      <c r="D9438" s="272" t="s">
        <v>24455</v>
      </c>
      <c r="F9438" s="266"/>
      <c r="G9438" s="273">
        <v>4053</v>
      </c>
      <c r="H9438" s="270" t="s">
        <v>30319</v>
      </c>
      <c r="I9438" s="271" t="s">
        <v>13121</v>
      </c>
      <c r="J9438" s="272" t="s">
        <v>24455</v>
      </c>
      <c r="K9438" s="272" t="s">
        <v>24455</v>
      </c>
    </row>
    <row r="9439" spans="1:11" ht="12.75" x14ac:dyDescent="0.2">
      <c r="A9439" s="269">
        <v>4052</v>
      </c>
      <c r="B9439" s="270" t="s">
        <v>30320</v>
      </c>
      <c r="C9439" s="271" t="s">
        <v>12523</v>
      </c>
      <c r="D9439" s="272" t="s">
        <v>21363</v>
      </c>
      <c r="F9439" s="266"/>
      <c r="G9439" s="273">
        <v>4052</v>
      </c>
      <c r="H9439" s="270" t="s">
        <v>30320</v>
      </c>
      <c r="I9439" s="271" t="s">
        <v>12523</v>
      </c>
      <c r="J9439" s="272" t="s">
        <v>21363</v>
      </c>
      <c r="K9439" s="272" t="s">
        <v>21363</v>
      </c>
    </row>
    <row r="9440" spans="1:11" ht="12.75" x14ac:dyDescent="0.2">
      <c r="A9440" s="269">
        <v>4056</v>
      </c>
      <c r="B9440" s="270" t="s">
        <v>30321</v>
      </c>
      <c r="C9440" s="271" t="s">
        <v>13121</v>
      </c>
      <c r="D9440" s="272" t="s">
        <v>4244</v>
      </c>
      <c r="F9440" s="266"/>
      <c r="G9440" s="273">
        <v>4056</v>
      </c>
      <c r="H9440" s="270" t="s">
        <v>30321</v>
      </c>
      <c r="I9440" s="271" t="s">
        <v>13121</v>
      </c>
      <c r="J9440" s="272" t="s">
        <v>4244</v>
      </c>
      <c r="K9440" s="272" t="s">
        <v>4244</v>
      </c>
    </row>
    <row r="9441" spans="1:11" ht="12.75" x14ac:dyDescent="0.2">
      <c r="A9441" s="269">
        <v>4051</v>
      </c>
      <c r="B9441" s="270" t="s">
        <v>30322</v>
      </c>
      <c r="C9441" s="271" t="s">
        <v>12523</v>
      </c>
      <c r="D9441" s="272" t="s">
        <v>20322</v>
      </c>
      <c r="F9441" s="266"/>
      <c r="G9441" s="273">
        <v>4051</v>
      </c>
      <c r="H9441" s="270" t="s">
        <v>30322</v>
      </c>
      <c r="I9441" s="271" t="s">
        <v>12523</v>
      </c>
      <c r="J9441" s="272" t="s">
        <v>20322</v>
      </c>
      <c r="K9441" s="272" t="s">
        <v>20322</v>
      </c>
    </row>
    <row r="9442" spans="1:11" ht="12.75" x14ac:dyDescent="0.2">
      <c r="A9442" s="269">
        <v>4048</v>
      </c>
      <c r="B9442" s="270" t="s">
        <v>30322</v>
      </c>
      <c r="C9442" s="271" t="s">
        <v>12506</v>
      </c>
      <c r="D9442" s="272" t="s">
        <v>12942</v>
      </c>
      <c r="F9442" s="266"/>
      <c r="G9442" s="273">
        <v>4048</v>
      </c>
      <c r="H9442" s="270" t="s">
        <v>30322</v>
      </c>
      <c r="I9442" s="271" t="s">
        <v>12506</v>
      </c>
      <c r="J9442" s="272" t="s">
        <v>12942</v>
      </c>
      <c r="K9442" s="272" t="s">
        <v>12942</v>
      </c>
    </row>
    <row r="9443" spans="1:11" ht="12.75" x14ac:dyDescent="0.2">
      <c r="A9443" s="269">
        <v>4047</v>
      </c>
      <c r="B9443" s="270" t="s">
        <v>30322</v>
      </c>
      <c r="C9443" s="271" t="s">
        <v>13121</v>
      </c>
      <c r="D9443" s="272" t="s">
        <v>15213</v>
      </c>
      <c r="F9443" s="266"/>
      <c r="G9443" s="273">
        <v>4047</v>
      </c>
      <c r="H9443" s="270" t="s">
        <v>30322</v>
      </c>
      <c r="I9443" s="271" t="s">
        <v>13121</v>
      </c>
      <c r="J9443" s="272" t="s">
        <v>15213</v>
      </c>
      <c r="K9443" s="272" t="s">
        <v>15213</v>
      </c>
    </row>
    <row r="9444" spans="1:11" ht="25.5" x14ac:dyDescent="0.2">
      <c r="A9444" s="269">
        <v>39434</v>
      </c>
      <c r="B9444" s="270" t="s">
        <v>30323</v>
      </c>
      <c r="C9444" s="271" t="s">
        <v>12505</v>
      </c>
      <c r="D9444" s="272" t="s">
        <v>8602</v>
      </c>
      <c r="F9444" s="266"/>
      <c r="G9444" s="273">
        <v>39434</v>
      </c>
      <c r="H9444" s="270" t="s">
        <v>30323</v>
      </c>
      <c r="I9444" s="271" t="s">
        <v>12505</v>
      </c>
      <c r="J9444" s="272" t="s">
        <v>8602</v>
      </c>
      <c r="K9444" s="272" t="s">
        <v>8602</v>
      </c>
    </row>
    <row r="9445" spans="1:11" ht="25.5" x14ac:dyDescent="0.2">
      <c r="A9445" s="269">
        <v>39433</v>
      </c>
      <c r="B9445" s="270" t="s">
        <v>30324</v>
      </c>
      <c r="C9445" s="271" t="s">
        <v>12505</v>
      </c>
      <c r="D9445" s="272" t="s">
        <v>5105</v>
      </c>
      <c r="F9445" s="266"/>
      <c r="G9445" s="273">
        <v>39433</v>
      </c>
      <c r="H9445" s="270" t="s">
        <v>30324</v>
      </c>
      <c r="I9445" s="271" t="s">
        <v>12505</v>
      </c>
      <c r="J9445" s="272" t="s">
        <v>5105</v>
      </c>
      <c r="K9445" s="272" t="s">
        <v>5105</v>
      </c>
    </row>
    <row r="9446" spans="1:11" ht="12.75" x14ac:dyDescent="0.2">
      <c r="A9446" s="269">
        <v>4049</v>
      </c>
      <c r="B9446" s="270" t="s">
        <v>30325</v>
      </c>
      <c r="C9446" s="271" t="s">
        <v>12506</v>
      </c>
      <c r="D9446" s="272" t="s">
        <v>30326</v>
      </c>
      <c r="F9446" s="266"/>
      <c r="G9446" s="273">
        <v>4049</v>
      </c>
      <c r="H9446" s="270" t="s">
        <v>30325</v>
      </c>
      <c r="I9446" s="271" t="s">
        <v>12506</v>
      </c>
      <c r="J9446" s="272" t="s">
        <v>30326</v>
      </c>
      <c r="K9446" s="272" t="s">
        <v>30326</v>
      </c>
    </row>
    <row r="9447" spans="1:11" ht="12.75" x14ac:dyDescent="0.2">
      <c r="A9447" s="269">
        <v>38120</v>
      </c>
      <c r="B9447" s="270" t="s">
        <v>30327</v>
      </c>
      <c r="C9447" s="271" t="s">
        <v>12505</v>
      </c>
      <c r="D9447" s="272" t="s">
        <v>12854</v>
      </c>
      <c r="F9447" s="266"/>
      <c r="G9447" s="273">
        <v>38120</v>
      </c>
      <c r="H9447" s="270" t="s">
        <v>30327</v>
      </c>
      <c r="I9447" s="271" t="s">
        <v>12505</v>
      </c>
      <c r="J9447" s="272" t="s">
        <v>12854</v>
      </c>
      <c r="K9447" s="272" t="s">
        <v>12854</v>
      </c>
    </row>
    <row r="9448" spans="1:11" ht="12.75" x14ac:dyDescent="0.2">
      <c r="A9448" s="269">
        <v>38877</v>
      </c>
      <c r="B9448" s="270" t="s">
        <v>30328</v>
      </c>
      <c r="C9448" s="271" t="s">
        <v>12505</v>
      </c>
      <c r="D9448" s="272" t="s">
        <v>5266</v>
      </c>
      <c r="F9448" s="266"/>
      <c r="G9448" s="273">
        <v>38877</v>
      </c>
      <c r="H9448" s="270" t="s">
        <v>30328</v>
      </c>
      <c r="I9448" s="271" t="s">
        <v>12505</v>
      </c>
      <c r="J9448" s="272" t="s">
        <v>5266</v>
      </c>
      <c r="K9448" s="272" t="s">
        <v>5266</v>
      </c>
    </row>
    <row r="9449" spans="1:11" ht="12.75" x14ac:dyDescent="0.2">
      <c r="A9449" s="269">
        <v>34546</v>
      </c>
      <c r="B9449" s="270" t="s">
        <v>30329</v>
      </c>
      <c r="C9449" s="271" t="s">
        <v>12505</v>
      </c>
      <c r="D9449" s="272" t="s">
        <v>11285</v>
      </c>
      <c r="F9449" s="266"/>
      <c r="G9449" s="273">
        <v>34546</v>
      </c>
      <c r="H9449" s="270" t="s">
        <v>30329</v>
      </c>
      <c r="I9449" s="271" t="s">
        <v>12505</v>
      </c>
      <c r="J9449" s="272" t="s">
        <v>11285</v>
      </c>
      <c r="K9449" s="272" t="s">
        <v>11285</v>
      </c>
    </row>
    <row r="9450" spans="1:11" ht="12.75" x14ac:dyDescent="0.2">
      <c r="A9450" s="269">
        <v>10498</v>
      </c>
      <c r="B9450" s="270" t="s">
        <v>30330</v>
      </c>
      <c r="C9450" s="271" t="s">
        <v>12505</v>
      </c>
      <c r="D9450" s="272" t="s">
        <v>13590</v>
      </c>
      <c r="F9450" s="266"/>
      <c r="G9450" s="273">
        <v>10498</v>
      </c>
      <c r="H9450" s="270" t="s">
        <v>30330</v>
      </c>
      <c r="I9450" s="271" t="s">
        <v>12505</v>
      </c>
      <c r="J9450" s="272" t="s">
        <v>13590</v>
      </c>
      <c r="K9450" s="272" t="s">
        <v>13590</v>
      </c>
    </row>
    <row r="9451" spans="1:11" ht="12.75" x14ac:dyDescent="0.2">
      <c r="A9451" s="269">
        <v>4823</v>
      </c>
      <c r="B9451" s="270" t="s">
        <v>30331</v>
      </c>
      <c r="C9451" s="271" t="s">
        <v>12505</v>
      </c>
      <c r="D9451" s="272" t="s">
        <v>9886</v>
      </c>
      <c r="F9451" s="266"/>
      <c r="G9451" s="273">
        <v>4823</v>
      </c>
      <c r="H9451" s="270" t="s">
        <v>30331</v>
      </c>
      <c r="I9451" s="271" t="s">
        <v>12505</v>
      </c>
      <c r="J9451" s="272" t="s">
        <v>9886</v>
      </c>
      <c r="K9451" s="272" t="s">
        <v>9886</v>
      </c>
    </row>
    <row r="9452" spans="1:11" ht="12.75" x14ac:dyDescent="0.2">
      <c r="A9452" s="269">
        <v>12357</v>
      </c>
      <c r="B9452" s="270" t="s">
        <v>30332</v>
      </c>
      <c r="C9452" s="271" t="s">
        <v>12490</v>
      </c>
      <c r="D9452" s="272" t="s">
        <v>30333</v>
      </c>
      <c r="F9452" s="266"/>
      <c r="G9452" s="273">
        <v>12357</v>
      </c>
      <c r="H9452" s="270" t="s">
        <v>30332</v>
      </c>
      <c r="I9452" s="271" t="s">
        <v>12490</v>
      </c>
      <c r="J9452" s="272" t="s">
        <v>30333</v>
      </c>
      <c r="K9452" s="272" t="s">
        <v>30333</v>
      </c>
    </row>
    <row r="9453" spans="1:11" ht="12.75" x14ac:dyDescent="0.2">
      <c r="A9453" s="269">
        <v>12358</v>
      </c>
      <c r="B9453" s="270" t="s">
        <v>30334</v>
      </c>
      <c r="C9453" s="271" t="s">
        <v>12490</v>
      </c>
      <c r="D9453" s="272" t="s">
        <v>14103</v>
      </c>
      <c r="F9453" s="266"/>
      <c r="G9453" s="273">
        <v>12358</v>
      </c>
      <c r="H9453" s="270" t="s">
        <v>30334</v>
      </c>
      <c r="I9453" s="271" t="s">
        <v>12490</v>
      </c>
      <c r="J9453" s="272" t="s">
        <v>14103</v>
      </c>
      <c r="K9453" s="272" t="s">
        <v>14103</v>
      </c>
    </row>
    <row r="9454" spans="1:11" ht="12.75" x14ac:dyDescent="0.2">
      <c r="A9454" s="269">
        <v>11079</v>
      </c>
      <c r="B9454" s="270" t="s">
        <v>30335</v>
      </c>
      <c r="C9454" s="271" t="s">
        <v>12496</v>
      </c>
      <c r="D9454" s="272" t="s">
        <v>30336</v>
      </c>
      <c r="F9454" s="266"/>
      <c r="G9454" s="273">
        <v>11079</v>
      </c>
      <c r="H9454" s="270" t="s">
        <v>30335</v>
      </c>
      <c r="I9454" s="271" t="s">
        <v>12496</v>
      </c>
      <c r="J9454" s="272" t="s">
        <v>30336</v>
      </c>
      <c r="K9454" s="272" t="s">
        <v>30336</v>
      </c>
    </row>
    <row r="9455" spans="1:11" ht="12.75" x14ac:dyDescent="0.2">
      <c r="A9455" s="269">
        <v>11082</v>
      </c>
      <c r="B9455" s="270" t="s">
        <v>30337</v>
      </c>
      <c r="C9455" s="271" t="s">
        <v>12496</v>
      </c>
      <c r="D9455" s="272" t="s">
        <v>30338</v>
      </c>
      <c r="F9455" s="266"/>
      <c r="G9455" s="273">
        <v>11082</v>
      </c>
      <c r="H9455" s="270" t="s">
        <v>30337</v>
      </c>
      <c r="I9455" s="271" t="s">
        <v>12496</v>
      </c>
      <c r="J9455" s="272" t="s">
        <v>30338</v>
      </c>
      <c r="K9455" s="272" t="s">
        <v>30338</v>
      </c>
    </row>
    <row r="9456" spans="1:11" ht="12.75" x14ac:dyDescent="0.2">
      <c r="A9456" s="269">
        <v>4058</v>
      </c>
      <c r="B9456" s="270" t="s">
        <v>30339</v>
      </c>
      <c r="C9456" s="271" t="s">
        <v>12488</v>
      </c>
      <c r="D9456" s="272" t="s">
        <v>7694</v>
      </c>
      <c r="F9456" s="266"/>
      <c r="G9456" s="273">
        <v>4058</v>
      </c>
      <c r="H9456" s="270" t="s">
        <v>30339</v>
      </c>
      <c r="I9456" s="271" t="s">
        <v>12488</v>
      </c>
      <c r="J9456" s="272" t="s">
        <v>7694</v>
      </c>
      <c r="K9456" s="272" t="s">
        <v>28493</v>
      </c>
    </row>
    <row r="9457" spans="1:11" ht="12.75" x14ac:dyDescent="0.2">
      <c r="A9457" s="269">
        <v>40974</v>
      </c>
      <c r="B9457" s="270" t="s">
        <v>30340</v>
      </c>
      <c r="C9457" s="271" t="s">
        <v>12529</v>
      </c>
      <c r="D9457" s="272" t="s">
        <v>30210</v>
      </c>
      <c r="F9457" s="266"/>
      <c r="G9457" s="273">
        <v>40974</v>
      </c>
      <c r="H9457" s="270" t="s">
        <v>30340</v>
      </c>
      <c r="I9457" s="271" t="s">
        <v>12529</v>
      </c>
      <c r="J9457" s="272" t="s">
        <v>30210</v>
      </c>
      <c r="K9457" s="272" t="s">
        <v>30211</v>
      </c>
    </row>
    <row r="9458" spans="1:11" ht="12.75" x14ac:dyDescent="0.2">
      <c r="A9458" s="269">
        <v>34794</v>
      </c>
      <c r="B9458" s="270" t="s">
        <v>30341</v>
      </c>
      <c r="C9458" s="271" t="s">
        <v>12488</v>
      </c>
      <c r="D9458" s="272" t="s">
        <v>9855</v>
      </c>
      <c r="F9458" s="266"/>
      <c r="G9458" s="273">
        <v>34794</v>
      </c>
      <c r="H9458" s="270" t="s">
        <v>30341</v>
      </c>
      <c r="I9458" s="271" t="s">
        <v>12488</v>
      </c>
      <c r="J9458" s="272" t="s">
        <v>9855</v>
      </c>
      <c r="K9458" s="272" t="s">
        <v>22919</v>
      </c>
    </row>
    <row r="9459" spans="1:11" ht="12.75" x14ac:dyDescent="0.2">
      <c r="A9459" s="269">
        <v>40925</v>
      </c>
      <c r="B9459" s="270" t="s">
        <v>30342</v>
      </c>
      <c r="C9459" s="271" t="s">
        <v>12529</v>
      </c>
      <c r="D9459" s="272" t="s">
        <v>13351</v>
      </c>
      <c r="F9459" s="266"/>
      <c r="G9459" s="273">
        <v>40925</v>
      </c>
      <c r="H9459" s="270" t="s">
        <v>30342</v>
      </c>
      <c r="I9459" s="271" t="s">
        <v>12529</v>
      </c>
      <c r="J9459" s="272" t="s">
        <v>13351</v>
      </c>
      <c r="K9459" s="272" t="s">
        <v>30343</v>
      </c>
    </row>
    <row r="9460" spans="1:11" ht="12.75" x14ac:dyDescent="0.2">
      <c r="A9460" s="269">
        <v>13741</v>
      </c>
      <c r="B9460" s="270" t="s">
        <v>30344</v>
      </c>
      <c r="C9460" s="271" t="s">
        <v>12490</v>
      </c>
      <c r="D9460" s="272" t="s">
        <v>30345</v>
      </c>
      <c r="F9460" s="266"/>
      <c r="G9460" s="273">
        <v>13741</v>
      </c>
      <c r="H9460" s="270" t="s">
        <v>30344</v>
      </c>
      <c r="I9460" s="271" t="s">
        <v>12490</v>
      </c>
      <c r="J9460" s="272" t="s">
        <v>30345</v>
      </c>
      <c r="K9460" s="272" t="s">
        <v>30345</v>
      </c>
    </row>
    <row r="9461" spans="1:11" ht="25.5" x14ac:dyDescent="0.2">
      <c r="A9461" s="269">
        <v>3288</v>
      </c>
      <c r="B9461" s="270" t="s">
        <v>30346</v>
      </c>
      <c r="C9461" s="271" t="s">
        <v>12503</v>
      </c>
      <c r="D9461" s="272" t="s">
        <v>4518</v>
      </c>
      <c r="F9461" s="266"/>
      <c r="G9461" s="273">
        <v>3288</v>
      </c>
      <c r="H9461" s="270" t="s">
        <v>30346</v>
      </c>
      <c r="I9461" s="271" t="s">
        <v>12503</v>
      </c>
      <c r="J9461" s="272" t="s">
        <v>4518</v>
      </c>
      <c r="K9461" s="272" t="s">
        <v>4518</v>
      </c>
    </row>
    <row r="9462" spans="1:11" ht="25.5" x14ac:dyDescent="0.2">
      <c r="A9462" s="269">
        <v>13587</v>
      </c>
      <c r="B9462" s="270" t="s">
        <v>30347</v>
      </c>
      <c r="C9462" s="271" t="s">
        <v>12503</v>
      </c>
      <c r="D9462" s="272" t="s">
        <v>5558</v>
      </c>
      <c r="F9462" s="266"/>
      <c r="G9462" s="273">
        <v>13587</v>
      </c>
      <c r="H9462" s="270" t="s">
        <v>30347</v>
      </c>
      <c r="I9462" s="271" t="s">
        <v>12503</v>
      </c>
      <c r="J9462" s="272" t="s">
        <v>5558</v>
      </c>
      <c r="K9462" s="272" t="s">
        <v>5558</v>
      </c>
    </row>
    <row r="9463" spans="1:11" ht="12.75" x14ac:dyDescent="0.2">
      <c r="A9463" s="269">
        <v>38598</v>
      </c>
      <c r="B9463" s="270" t="s">
        <v>30348</v>
      </c>
      <c r="C9463" s="271" t="s">
        <v>12490</v>
      </c>
      <c r="D9463" s="272" t="s">
        <v>7620</v>
      </c>
      <c r="F9463" s="266"/>
      <c r="G9463" s="273">
        <v>38598</v>
      </c>
      <c r="H9463" s="270" t="s">
        <v>30348</v>
      </c>
      <c r="I9463" s="271" t="s">
        <v>12490</v>
      </c>
      <c r="J9463" s="272" t="s">
        <v>7620</v>
      </c>
      <c r="K9463" s="272" t="s">
        <v>7620</v>
      </c>
    </row>
    <row r="9464" spans="1:11" ht="12.75" x14ac:dyDescent="0.2">
      <c r="A9464" s="269">
        <v>38595</v>
      </c>
      <c r="B9464" s="270" t="s">
        <v>30349</v>
      </c>
      <c r="C9464" s="271" t="s">
        <v>12490</v>
      </c>
      <c r="D9464" s="272" t="s">
        <v>11957</v>
      </c>
      <c r="F9464" s="266"/>
      <c r="G9464" s="273">
        <v>38595</v>
      </c>
      <c r="H9464" s="270" t="s">
        <v>30349</v>
      </c>
      <c r="I9464" s="271" t="s">
        <v>12490</v>
      </c>
      <c r="J9464" s="272" t="s">
        <v>11957</v>
      </c>
      <c r="K9464" s="272" t="s">
        <v>11957</v>
      </c>
    </row>
    <row r="9465" spans="1:11" ht="12.75" x14ac:dyDescent="0.2">
      <c r="A9465" s="269">
        <v>38592</v>
      </c>
      <c r="B9465" s="270" t="s">
        <v>30350</v>
      </c>
      <c r="C9465" s="271" t="s">
        <v>12490</v>
      </c>
      <c r="D9465" s="272" t="s">
        <v>10250</v>
      </c>
      <c r="F9465" s="266"/>
      <c r="G9465" s="273">
        <v>38592</v>
      </c>
      <c r="H9465" s="270" t="s">
        <v>30350</v>
      </c>
      <c r="I9465" s="271" t="s">
        <v>12490</v>
      </c>
      <c r="J9465" s="272" t="s">
        <v>10250</v>
      </c>
      <c r="K9465" s="272" t="s">
        <v>10250</v>
      </c>
    </row>
    <row r="9466" spans="1:11" ht="12.75" x14ac:dyDescent="0.2">
      <c r="A9466" s="269">
        <v>38588</v>
      </c>
      <c r="B9466" s="270" t="s">
        <v>30351</v>
      </c>
      <c r="C9466" s="271" t="s">
        <v>12490</v>
      </c>
      <c r="D9466" s="272" t="s">
        <v>5666</v>
      </c>
      <c r="F9466" s="266"/>
      <c r="G9466" s="273">
        <v>38588</v>
      </c>
      <c r="H9466" s="270" t="s">
        <v>30351</v>
      </c>
      <c r="I9466" s="271" t="s">
        <v>12490</v>
      </c>
      <c r="J9466" s="272" t="s">
        <v>5666</v>
      </c>
      <c r="K9466" s="272" t="s">
        <v>5666</v>
      </c>
    </row>
    <row r="9467" spans="1:11" ht="12.75" x14ac:dyDescent="0.2">
      <c r="A9467" s="269">
        <v>38593</v>
      </c>
      <c r="B9467" s="270" t="s">
        <v>30352</v>
      </c>
      <c r="C9467" s="271" t="s">
        <v>12490</v>
      </c>
      <c r="D9467" s="272" t="s">
        <v>12542</v>
      </c>
      <c r="F9467" s="266"/>
      <c r="G9467" s="273">
        <v>38593</v>
      </c>
      <c r="H9467" s="270" t="s">
        <v>30352</v>
      </c>
      <c r="I9467" s="271" t="s">
        <v>12490</v>
      </c>
      <c r="J9467" s="272" t="s">
        <v>12542</v>
      </c>
      <c r="K9467" s="272" t="s">
        <v>12542</v>
      </c>
    </row>
    <row r="9468" spans="1:11" ht="12.75" x14ac:dyDescent="0.2">
      <c r="A9468" s="269">
        <v>38589</v>
      </c>
      <c r="B9468" s="270" t="s">
        <v>30353</v>
      </c>
      <c r="C9468" s="271" t="s">
        <v>12490</v>
      </c>
      <c r="D9468" s="272" t="s">
        <v>11957</v>
      </c>
      <c r="F9468" s="266"/>
      <c r="G9468" s="273">
        <v>38589</v>
      </c>
      <c r="H9468" s="270" t="s">
        <v>30353</v>
      </c>
      <c r="I9468" s="271" t="s">
        <v>12490</v>
      </c>
      <c r="J9468" s="272" t="s">
        <v>11957</v>
      </c>
      <c r="K9468" s="272" t="s">
        <v>11957</v>
      </c>
    </row>
    <row r="9469" spans="1:11" ht="12.75" x14ac:dyDescent="0.2">
      <c r="A9469" s="269">
        <v>38594</v>
      </c>
      <c r="B9469" s="270" t="s">
        <v>30354</v>
      </c>
      <c r="C9469" s="271" t="s">
        <v>12490</v>
      </c>
      <c r="D9469" s="272" t="s">
        <v>5206</v>
      </c>
      <c r="F9469" s="266"/>
      <c r="G9469" s="273">
        <v>38594</v>
      </c>
      <c r="H9469" s="270" t="s">
        <v>30354</v>
      </c>
      <c r="I9469" s="271" t="s">
        <v>12490</v>
      </c>
      <c r="J9469" s="272" t="s">
        <v>5206</v>
      </c>
      <c r="K9469" s="272" t="s">
        <v>5206</v>
      </c>
    </row>
    <row r="9470" spans="1:11" ht="12.75" x14ac:dyDescent="0.2">
      <c r="A9470" s="269">
        <v>34787</v>
      </c>
      <c r="B9470" s="270" t="s">
        <v>30355</v>
      </c>
      <c r="C9470" s="271" t="s">
        <v>12490</v>
      </c>
      <c r="D9470" s="272" t="s">
        <v>4388</v>
      </c>
      <c r="F9470" s="266"/>
      <c r="G9470" s="273">
        <v>34787</v>
      </c>
      <c r="H9470" s="270" t="s">
        <v>30355</v>
      </c>
      <c r="I9470" s="271" t="s">
        <v>12490</v>
      </c>
      <c r="J9470" s="272" t="s">
        <v>4388</v>
      </c>
      <c r="K9470" s="272" t="s">
        <v>4388</v>
      </c>
    </row>
    <row r="9471" spans="1:11" ht="12.75" x14ac:dyDescent="0.2">
      <c r="A9471" s="269">
        <v>34788</v>
      </c>
      <c r="B9471" s="270" t="s">
        <v>30356</v>
      </c>
      <c r="C9471" s="271" t="s">
        <v>12490</v>
      </c>
      <c r="D9471" s="272" t="s">
        <v>4514</v>
      </c>
      <c r="F9471" s="266"/>
      <c r="G9471" s="273">
        <v>34788</v>
      </c>
      <c r="H9471" s="270" t="s">
        <v>30356</v>
      </c>
      <c r="I9471" s="271" t="s">
        <v>12490</v>
      </c>
      <c r="J9471" s="272" t="s">
        <v>4514</v>
      </c>
      <c r="K9471" s="272" t="s">
        <v>4514</v>
      </c>
    </row>
    <row r="9472" spans="1:11" ht="12.75" x14ac:dyDescent="0.2">
      <c r="A9472" s="269">
        <v>34784</v>
      </c>
      <c r="B9472" s="270" t="s">
        <v>30357</v>
      </c>
      <c r="C9472" s="271" t="s">
        <v>12490</v>
      </c>
      <c r="D9472" s="272" t="s">
        <v>10443</v>
      </c>
      <c r="F9472" s="266"/>
      <c r="G9472" s="273">
        <v>34784</v>
      </c>
      <c r="H9472" s="270" t="s">
        <v>30357</v>
      </c>
      <c r="I9472" s="271" t="s">
        <v>12490</v>
      </c>
      <c r="J9472" s="272" t="s">
        <v>10443</v>
      </c>
      <c r="K9472" s="272" t="s">
        <v>10443</v>
      </c>
    </row>
    <row r="9473" spans="1:11" ht="12.75" x14ac:dyDescent="0.2">
      <c r="A9473" s="269">
        <v>34781</v>
      </c>
      <c r="B9473" s="270" t="s">
        <v>30358</v>
      </c>
      <c r="C9473" s="271" t="s">
        <v>12490</v>
      </c>
      <c r="D9473" s="272" t="s">
        <v>5049</v>
      </c>
      <c r="F9473" s="266"/>
      <c r="G9473" s="273">
        <v>34781</v>
      </c>
      <c r="H9473" s="270" t="s">
        <v>30358</v>
      </c>
      <c r="I9473" s="271" t="s">
        <v>12490</v>
      </c>
      <c r="J9473" s="272" t="s">
        <v>5049</v>
      </c>
      <c r="K9473" s="272" t="s">
        <v>5049</v>
      </c>
    </row>
    <row r="9474" spans="1:11" ht="12.75" x14ac:dyDescent="0.2">
      <c r="A9474" s="269">
        <v>34773</v>
      </c>
      <c r="B9474" s="270" t="s">
        <v>30359</v>
      </c>
      <c r="C9474" s="271" t="s">
        <v>12490</v>
      </c>
      <c r="D9474" s="272" t="s">
        <v>11765</v>
      </c>
      <c r="F9474" s="266"/>
      <c r="G9474" s="273">
        <v>34773</v>
      </c>
      <c r="H9474" s="270" t="s">
        <v>30359</v>
      </c>
      <c r="I9474" s="271" t="s">
        <v>12490</v>
      </c>
      <c r="J9474" s="272" t="s">
        <v>11765</v>
      </c>
      <c r="K9474" s="272" t="s">
        <v>11765</v>
      </c>
    </row>
    <row r="9475" spans="1:11" ht="12.75" x14ac:dyDescent="0.2">
      <c r="A9475" s="269">
        <v>34769</v>
      </c>
      <c r="B9475" s="270" t="s">
        <v>30360</v>
      </c>
      <c r="C9475" s="271" t="s">
        <v>12490</v>
      </c>
      <c r="D9475" s="272" t="s">
        <v>4707</v>
      </c>
      <c r="F9475" s="266"/>
      <c r="G9475" s="273">
        <v>34769</v>
      </c>
      <c r="H9475" s="270" t="s">
        <v>30360</v>
      </c>
      <c r="I9475" s="271" t="s">
        <v>12490</v>
      </c>
      <c r="J9475" s="272" t="s">
        <v>4707</v>
      </c>
      <c r="K9475" s="272" t="s">
        <v>4707</v>
      </c>
    </row>
    <row r="9476" spans="1:11" ht="12.75" x14ac:dyDescent="0.2">
      <c r="A9476" s="269">
        <v>34763</v>
      </c>
      <c r="B9476" s="270" t="s">
        <v>30361</v>
      </c>
      <c r="C9476" s="271" t="s">
        <v>12490</v>
      </c>
      <c r="D9476" s="272" t="s">
        <v>5554</v>
      </c>
      <c r="F9476" s="266"/>
      <c r="G9476" s="273">
        <v>34763</v>
      </c>
      <c r="H9476" s="270" t="s">
        <v>30361</v>
      </c>
      <c r="I9476" s="271" t="s">
        <v>12490</v>
      </c>
      <c r="J9476" s="272" t="s">
        <v>5554</v>
      </c>
      <c r="K9476" s="272" t="s">
        <v>5554</v>
      </c>
    </row>
    <row r="9477" spans="1:11" ht="12.75" x14ac:dyDescent="0.2">
      <c r="A9477" s="269">
        <v>34774</v>
      </c>
      <c r="B9477" s="270" t="s">
        <v>30362</v>
      </c>
      <c r="C9477" s="271" t="s">
        <v>12490</v>
      </c>
      <c r="D9477" s="272" t="s">
        <v>5813</v>
      </c>
      <c r="F9477" s="266"/>
      <c r="G9477" s="273">
        <v>34774</v>
      </c>
      <c r="H9477" s="270" t="s">
        <v>30362</v>
      </c>
      <c r="I9477" s="271" t="s">
        <v>12490</v>
      </c>
      <c r="J9477" s="272" t="s">
        <v>5813</v>
      </c>
      <c r="K9477" s="272" t="s">
        <v>5813</v>
      </c>
    </row>
    <row r="9478" spans="1:11" ht="12.75" x14ac:dyDescent="0.2">
      <c r="A9478" s="269">
        <v>34771</v>
      </c>
      <c r="B9478" s="270" t="s">
        <v>30363</v>
      </c>
      <c r="C9478" s="271" t="s">
        <v>12490</v>
      </c>
      <c r="D9478" s="272" t="s">
        <v>10539</v>
      </c>
      <c r="F9478" s="266"/>
      <c r="G9478" s="273">
        <v>34771</v>
      </c>
      <c r="H9478" s="270" t="s">
        <v>30363</v>
      </c>
      <c r="I9478" s="271" t="s">
        <v>12490</v>
      </c>
      <c r="J9478" s="272" t="s">
        <v>10539</v>
      </c>
      <c r="K9478" s="272" t="s">
        <v>10539</v>
      </c>
    </row>
    <row r="9479" spans="1:11" ht="12.75" x14ac:dyDescent="0.2">
      <c r="A9479" s="269">
        <v>34764</v>
      </c>
      <c r="B9479" s="270" t="s">
        <v>30364</v>
      </c>
      <c r="C9479" s="271" t="s">
        <v>12490</v>
      </c>
      <c r="D9479" s="272" t="s">
        <v>4516</v>
      </c>
      <c r="F9479" s="266"/>
      <c r="G9479" s="273">
        <v>34764</v>
      </c>
      <c r="H9479" s="270" t="s">
        <v>30364</v>
      </c>
      <c r="I9479" s="271" t="s">
        <v>12490</v>
      </c>
      <c r="J9479" s="272" t="s">
        <v>4516</v>
      </c>
      <c r="K9479" s="272" t="s">
        <v>4516</v>
      </c>
    </row>
    <row r="9480" spans="1:11" ht="12.75" x14ac:dyDescent="0.2">
      <c r="A9480" s="269">
        <v>4062</v>
      </c>
      <c r="B9480" s="270" t="s">
        <v>30365</v>
      </c>
      <c r="C9480" s="271" t="s">
        <v>12490</v>
      </c>
      <c r="D9480" s="272" t="s">
        <v>4195</v>
      </c>
      <c r="F9480" s="266"/>
      <c r="G9480" s="273">
        <v>4062</v>
      </c>
      <c r="H9480" s="270" t="s">
        <v>30365</v>
      </c>
      <c r="I9480" s="271" t="s">
        <v>12490</v>
      </c>
      <c r="J9480" s="272" t="s">
        <v>4195</v>
      </c>
      <c r="K9480" s="272" t="s">
        <v>4195</v>
      </c>
    </row>
    <row r="9481" spans="1:11" ht="12.75" x14ac:dyDescent="0.2">
      <c r="A9481" s="269">
        <v>4059</v>
      </c>
      <c r="B9481" s="270" t="s">
        <v>30366</v>
      </c>
      <c r="C9481" s="271" t="s">
        <v>12503</v>
      </c>
      <c r="D9481" s="272" t="s">
        <v>8726</v>
      </c>
      <c r="F9481" s="266"/>
      <c r="G9481" s="273">
        <v>4059</v>
      </c>
      <c r="H9481" s="270" t="s">
        <v>30366</v>
      </c>
      <c r="I9481" s="271" t="s">
        <v>12503</v>
      </c>
      <c r="J9481" s="272" t="s">
        <v>8726</v>
      </c>
      <c r="K9481" s="272" t="s">
        <v>8726</v>
      </c>
    </row>
    <row r="9482" spans="1:11" ht="12.75" x14ac:dyDescent="0.2">
      <c r="A9482" s="269">
        <v>4061</v>
      </c>
      <c r="B9482" s="270" t="s">
        <v>30367</v>
      </c>
      <c r="C9482" s="271" t="s">
        <v>12490</v>
      </c>
      <c r="D9482" s="272" t="s">
        <v>13352</v>
      </c>
      <c r="F9482" s="266"/>
      <c r="G9482" s="273">
        <v>4061</v>
      </c>
      <c r="H9482" s="270" t="s">
        <v>30367</v>
      </c>
      <c r="I9482" s="271" t="s">
        <v>12490</v>
      </c>
      <c r="J9482" s="272" t="s">
        <v>13352</v>
      </c>
      <c r="K9482" s="272" t="s">
        <v>13352</v>
      </c>
    </row>
    <row r="9483" spans="1:11" ht="25.5" x14ac:dyDescent="0.2">
      <c r="A9483" s="269">
        <v>10608</v>
      </c>
      <c r="B9483" s="270" t="s">
        <v>30368</v>
      </c>
      <c r="C9483" s="271" t="s">
        <v>12490</v>
      </c>
      <c r="D9483" s="272" t="s">
        <v>30369</v>
      </c>
      <c r="F9483" s="266"/>
      <c r="G9483" s="273">
        <v>10608</v>
      </c>
      <c r="H9483" s="270" t="s">
        <v>30368</v>
      </c>
      <c r="I9483" s="271" t="s">
        <v>12490</v>
      </c>
      <c r="J9483" s="272" t="s">
        <v>30369</v>
      </c>
      <c r="K9483" s="272" t="s">
        <v>30369</v>
      </c>
    </row>
    <row r="9484" spans="1:11" ht="12.75" x14ac:dyDescent="0.2">
      <c r="A9484" s="269">
        <v>4069</v>
      </c>
      <c r="B9484" s="270" t="s">
        <v>30370</v>
      </c>
      <c r="C9484" s="271" t="s">
        <v>12488</v>
      </c>
      <c r="D9484" s="272" t="s">
        <v>24299</v>
      </c>
      <c r="F9484" s="266"/>
      <c r="G9484" s="273">
        <v>4069</v>
      </c>
      <c r="H9484" s="270" t="s">
        <v>30370</v>
      </c>
      <c r="I9484" s="271" t="s">
        <v>12488</v>
      </c>
      <c r="J9484" s="272" t="s">
        <v>24299</v>
      </c>
      <c r="K9484" s="272" t="s">
        <v>30371</v>
      </c>
    </row>
    <row r="9485" spans="1:11" ht="12.75" x14ac:dyDescent="0.2">
      <c r="A9485" s="269">
        <v>40819</v>
      </c>
      <c r="B9485" s="270" t="s">
        <v>30372</v>
      </c>
      <c r="C9485" s="271" t="s">
        <v>12529</v>
      </c>
      <c r="D9485" s="272" t="s">
        <v>30373</v>
      </c>
      <c r="F9485" s="266"/>
      <c r="G9485" s="273">
        <v>40819</v>
      </c>
      <c r="H9485" s="270" t="s">
        <v>30372</v>
      </c>
      <c r="I9485" s="271" t="s">
        <v>12529</v>
      </c>
      <c r="J9485" s="272" t="s">
        <v>30373</v>
      </c>
      <c r="K9485" s="272" t="s">
        <v>30374</v>
      </c>
    </row>
    <row r="9486" spans="1:11" ht="12.75" x14ac:dyDescent="0.2">
      <c r="A9486" s="269">
        <v>34361</v>
      </c>
      <c r="B9486" s="270" t="s">
        <v>30375</v>
      </c>
      <c r="C9486" s="271" t="s">
        <v>12505</v>
      </c>
      <c r="D9486" s="272" t="s">
        <v>12139</v>
      </c>
      <c r="F9486" s="266"/>
      <c r="G9486" s="273">
        <v>34361</v>
      </c>
      <c r="H9486" s="270" t="s">
        <v>30375</v>
      </c>
      <c r="I9486" s="271" t="s">
        <v>12505</v>
      </c>
      <c r="J9486" s="272" t="s">
        <v>12139</v>
      </c>
      <c r="K9486" s="272" t="s">
        <v>12139</v>
      </c>
    </row>
    <row r="9487" spans="1:11" ht="25.5" x14ac:dyDescent="0.2">
      <c r="A9487" s="269">
        <v>36512</v>
      </c>
      <c r="B9487" s="270" t="s">
        <v>30376</v>
      </c>
      <c r="C9487" s="271" t="s">
        <v>12490</v>
      </c>
      <c r="D9487" s="272" t="s">
        <v>15043</v>
      </c>
      <c r="F9487" s="266"/>
      <c r="G9487" s="273">
        <v>36512</v>
      </c>
      <c r="H9487" s="270" t="s">
        <v>30376</v>
      </c>
      <c r="I9487" s="271" t="s">
        <v>12490</v>
      </c>
      <c r="J9487" s="272" t="s">
        <v>15043</v>
      </c>
      <c r="K9487" s="272" t="s">
        <v>15043</v>
      </c>
    </row>
    <row r="9488" spans="1:11" ht="12.75" x14ac:dyDescent="0.2">
      <c r="A9488" s="269">
        <v>25972</v>
      </c>
      <c r="B9488" s="270" t="s">
        <v>30377</v>
      </c>
      <c r="C9488" s="271" t="s">
        <v>12505</v>
      </c>
      <c r="D9488" s="272" t="s">
        <v>10908</v>
      </c>
      <c r="F9488" s="266"/>
      <c r="G9488" s="273">
        <v>25972</v>
      </c>
      <c r="H9488" s="270" t="s">
        <v>30377</v>
      </c>
      <c r="I9488" s="271" t="s">
        <v>12505</v>
      </c>
      <c r="J9488" s="272" t="s">
        <v>10908</v>
      </c>
      <c r="K9488" s="272" t="s">
        <v>10908</v>
      </c>
    </row>
    <row r="9489" spans="1:11" ht="12.75" x14ac:dyDescent="0.2">
      <c r="A9489" s="269">
        <v>25973</v>
      </c>
      <c r="B9489" s="270" t="s">
        <v>30378</v>
      </c>
      <c r="C9489" s="271" t="s">
        <v>12505</v>
      </c>
      <c r="D9489" s="272" t="s">
        <v>10908</v>
      </c>
      <c r="F9489" s="266"/>
      <c r="G9489" s="273">
        <v>25973</v>
      </c>
      <c r="H9489" s="270" t="s">
        <v>30378</v>
      </c>
      <c r="I9489" s="271" t="s">
        <v>12505</v>
      </c>
      <c r="J9489" s="272" t="s">
        <v>10908</v>
      </c>
      <c r="K9489" s="272" t="s">
        <v>10908</v>
      </c>
    </row>
    <row r="9490" spans="1:11" ht="12.75" x14ac:dyDescent="0.2">
      <c r="A9490" s="269">
        <v>11697</v>
      </c>
      <c r="B9490" s="270" t="s">
        <v>30379</v>
      </c>
      <c r="C9490" s="271" t="s">
        <v>12490</v>
      </c>
      <c r="D9490" s="272" t="s">
        <v>30380</v>
      </c>
      <c r="F9490" s="266"/>
      <c r="G9490" s="273">
        <v>11697</v>
      </c>
      <c r="H9490" s="270" t="s">
        <v>30379</v>
      </c>
      <c r="I9490" s="271" t="s">
        <v>12490</v>
      </c>
      <c r="J9490" s="272" t="s">
        <v>30380</v>
      </c>
      <c r="K9490" s="272" t="s">
        <v>30380</v>
      </c>
    </row>
    <row r="9491" spans="1:11" ht="12.75" x14ac:dyDescent="0.2">
      <c r="A9491" s="269">
        <v>11698</v>
      </c>
      <c r="B9491" s="270" t="s">
        <v>30381</v>
      </c>
      <c r="C9491" s="271" t="s">
        <v>12490</v>
      </c>
      <c r="D9491" s="272" t="s">
        <v>30382</v>
      </c>
      <c r="F9491" s="266"/>
      <c r="G9491" s="273">
        <v>11698</v>
      </c>
      <c r="H9491" s="270" t="s">
        <v>30381</v>
      </c>
      <c r="I9491" s="271" t="s">
        <v>12490</v>
      </c>
      <c r="J9491" s="272" t="s">
        <v>30382</v>
      </c>
      <c r="K9491" s="272" t="s">
        <v>30382</v>
      </c>
    </row>
    <row r="9492" spans="1:11" ht="12.75" x14ac:dyDescent="0.2">
      <c r="A9492" s="269">
        <v>11699</v>
      </c>
      <c r="B9492" s="270" t="s">
        <v>30383</v>
      </c>
      <c r="C9492" s="271" t="s">
        <v>12490</v>
      </c>
      <c r="D9492" s="272" t="s">
        <v>30384</v>
      </c>
      <c r="F9492" s="266"/>
      <c r="G9492" s="273">
        <v>11699</v>
      </c>
      <c r="H9492" s="270" t="s">
        <v>30383</v>
      </c>
      <c r="I9492" s="271" t="s">
        <v>12490</v>
      </c>
      <c r="J9492" s="272" t="s">
        <v>30384</v>
      </c>
      <c r="K9492" s="272" t="s">
        <v>30384</v>
      </c>
    </row>
    <row r="9493" spans="1:11" ht="12.75" x14ac:dyDescent="0.2">
      <c r="A9493" s="269">
        <v>10432</v>
      </c>
      <c r="B9493" s="270" t="s">
        <v>30385</v>
      </c>
      <c r="C9493" s="271" t="s">
        <v>12490</v>
      </c>
      <c r="D9493" s="272" t="s">
        <v>15044</v>
      </c>
      <c r="F9493" s="266"/>
      <c r="G9493" s="273">
        <v>10432</v>
      </c>
      <c r="H9493" s="270" t="s">
        <v>30385</v>
      </c>
      <c r="I9493" s="271" t="s">
        <v>12490</v>
      </c>
      <c r="J9493" s="272" t="s">
        <v>15044</v>
      </c>
      <c r="K9493" s="272" t="s">
        <v>15044</v>
      </c>
    </row>
    <row r="9494" spans="1:11" ht="12.75" x14ac:dyDescent="0.2">
      <c r="A9494" s="269">
        <v>10430</v>
      </c>
      <c r="B9494" s="270" t="s">
        <v>30386</v>
      </c>
      <c r="C9494" s="271" t="s">
        <v>12490</v>
      </c>
      <c r="D9494" s="272" t="s">
        <v>15045</v>
      </c>
      <c r="F9494" s="266"/>
      <c r="G9494" s="273">
        <v>10430</v>
      </c>
      <c r="H9494" s="270" t="s">
        <v>30386</v>
      </c>
      <c r="I9494" s="271" t="s">
        <v>12490</v>
      </c>
      <c r="J9494" s="272" t="s">
        <v>15045</v>
      </c>
      <c r="K9494" s="272" t="s">
        <v>15045</v>
      </c>
    </row>
    <row r="9495" spans="1:11" ht="25.5" x14ac:dyDescent="0.2">
      <c r="A9495" s="269">
        <v>37514</v>
      </c>
      <c r="B9495" s="270" t="s">
        <v>30387</v>
      </c>
      <c r="C9495" s="271" t="s">
        <v>12490</v>
      </c>
      <c r="D9495" s="272" t="s">
        <v>30388</v>
      </c>
      <c r="F9495" s="266"/>
      <c r="G9495" s="273">
        <v>37514</v>
      </c>
      <c r="H9495" s="270" t="s">
        <v>30387</v>
      </c>
      <c r="I9495" s="271" t="s">
        <v>12490</v>
      </c>
      <c r="J9495" s="272" t="s">
        <v>30388</v>
      </c>
      <c r="K9495" s="272" t="s">
        <v>30388</v>
      </c>
    </row>
    <row r="9496" spans="1:11" ht="25.5" x14ac:dyDescent="0.2">
      <c r="A9496" s="269">
        <v>37519</v>
      </c>
      <c r="B9496" s="270" t="s">
        <v>30389</v>
      </c>
      <c r="C9496" s="271" t="s">
        <v>12490</v>
      </c>
      <c r="D9496" s="272" t="s">
        <v>30390</v>
      </c>
      <c r="F9496" s="266"/>
      <c r="G9496" s="273">
        <v>37519</v>
      </c>
      <c r="H9496" s="270" t="s">
        <v>30389</v>
      </c>
      <c r="I9496" s="271" t="s">
        <v>12490</v>
      </c>
      <c r="J9496" s="272" t="s">
        <v>30390</v>
      </c>
      <c r="K9496" s="272" t="s">
        <v>30390</v>
      </c>
    </row>
    <row r="9497" spans="1:11" ht="12.75" x14ac:dyDescent="0.2">
      <c r="A9497" s="269">
        <v>37520</v>
      </c>
      <c r="B9497" s="270" t="s">
        <v>30391</v>
      </c>
      <c r="C9497" s="271" t="s">
        <v>12490</v>
      </c>
      <c r="D9497" s="272" t="s">
        <v>30392</v>
      </c>
      <c r="F9497" s="266"/>
      <c r="G9497" s="273">
        <v>37520</v>
      </c>
      <c r="H9497" s="270" t="s">
        <v>30391</v>
      </c>
      <c r="I9497" s="271" t="s">
        <v>12490</v>
      </c>
      <c r="J9497" s="272" t="s">
        <v>30392</v>
      </c>
      <c r="K9497" s="272" t="s">
        <v>30392</v>
      </c>
    </row>
    <row r="9498" spans="1:11" ht="12.75" x14ac:dyDescent="0.2">
      <c r="A9498" s="269">
        <v>37521</v>
      </c>
      <c r="B9498" s="270" t="s">
        <v>30393</v>
      </c>
      <c r="C9498" s="271" t="s">
        <v>12490</v>
      </c>
      <c r="D9498" s="272" t="s">
        <v>30394</v>
      </c>
      <c r="F9498" s="266"/>
      <c r="G9498" s="273">
        <v>37521</v>
      </c>
      <c r="H9498" s="270" t="s">
        <v>30393</v>
      </c>
      <c r="I9498" s="271" t="s">
        <v>12490</v>
      </c>
      <c r="J9498" s="272" t="s">
        <v>30394</v>
      </c>
      <c r="K9498" s="272" t="s">
        <v>30394</v>
      </c>
    </row>
    <row r="9499" spans="1:11" ht="12.75" x14ac:dyDescent="0.2">
      <c r="A9499" s="269">
        <v>37522</v>
      </c>
      <c r="B9499" s="270" t="s">
        <v>30395</v>
      </c>
      <c r="C9499" s="271" t="s">
        <v>12490</v>
      </c>
      <c r="D9499" s="272" t="s">
        <v>30396</v>
      </c>
      <c r="F9499" s="266"/>
      <c r="G9499" s="273">
        <v>37522</v>
      </c>
      <c r="H9499" s="270" t="s">
        <v>30395</v>
      </c>
      <c r="I9499" s="271" t="s">
        <v>12490</v>
      </c>
      <c r="J9499" s="272" t="s">
        <v>30396</v>
      </c>
      <c r="K9499" s="272" t="s">
        <v>30396</v>
      </c>
    </row>
    <row r="9500" spans="1:11" ht="25.5" x14ac:dyDescent="0.2">
      <c r="A9500" s="269">
        <v>21109</v>
      </c>
      <c r="B9500" s="270" t="s">
        <v>30397</v>
      </c>
      <c r="C9500" s="271" t="s">
        <v>12490</v>
      </c>
      <c r="D9500" s="272" t="s">
        <v>30398</v>
      </c>
      <c r="F9500" s="266"/>
      <c r="G9500" s="273">
        <v>21109</v>
      </c>
      <c r="H9500" s="270" t="s">
        <v>30397</v>
      </c>
      <c r="I9500" s="271" t="s">
        <v>12490</v>
      </c>
      <c r="J9500" s="272" t="s">
        <v>30398</v>
      </c>
      <c r="K9500" s="272" t="s">
        <v>30398</v>
      </c>
    </row>
    <row r="9501" spans="1:11" ht="12.75" x14ac:dyDescent="0.2">
      <c r="A9501" s="269">
        <v>36800</v>
      </c>
      <c r="B9501" s="270" t="s">
        <v>30399</v>
      </c>
      <c r="C9501" s="271" t="s">
        <v>12490</v>
      </c>
      <c r="D9501" s="272" t="s">
        <v>12691</v>
      </c>
      <c r="F9501" s="266"/>
      <c r="G9501" s="273">
        <v>36800</v>
      </c>
      <c r="H9501" s="270" t="s">
        <v>30399</v>
      </c>
      <c r="I9501" s="271" t="s">
        <v>12490</v>
      </c>
      <c r="J9501" s="272" t="s">
        <v>12691</v>
      </c>
      <c r="K9501" s="272" t="s">
        <v>12691</v>
      </c>
    </row>
    <row r="9502" spans="1:11" ht="12.75" x14ac:dyDescent="0.2">
      <c r="A9502" s="269">
        <v>11769</v>
      </c>
      <c r="B9502" s="270" t="s">
        <v>30400</v>
      </c>
      <c r="C9502" s="271" t="s">
        <v>12490</v>
      </c>
      <c r="D9502" s="272" t="s">
        <v>15046</v>
      </c>
      <c r="F9502" s="266"/>
      <c r="G9502" s="273">
        <v>11769</v>
      </c>
      <c r="H9502" s="270" t="s">
        <v>30400</v>
      </c>
      <c r="I9502" s="271" t="s">
        <v>12490</v>
      </c>
      <c r="J9502" s="272" t="s">
        <v>15046</v>
      </c>
      <c r="K9502" s="272" t="s">
        <v>15046</v>
      </c>
    </row>
    <row r="9503" spans="1:11" ht="12.75" x14ac:dyDescent="0.2">
      <c r="A9503" s="269">
        <v>36793</v>
      </c>
      <c r="B9503" s="270" t="s">
        <v>30401</v>
      </c>
      <c r="C9503" s="271" t="s">
        <v>12490</v>
      </c>
      <c r="D9503" s="272" t="s">
        <v>15047</v>
      </c>
      <c r="F9503" s="266"/>
      <c r="G9503" s="273">
        <v>36793</v>
      </c>
      <c r="H9503" s="270" t="s">
        <v>30401</v>
      </c>
      <c r="I9503" s="271" t="s">
        <v>12490</v>
      </c>
      <c r="J9503" s="272" t="s">
        <v>15047</v>
      </c>
      <c r="K9503" s="272" t="s">
        <v>15047</v>
      </c>
    </row>
    <row r="9504" spans="1:11" ht="25.5" x14ac:dyDescent="0.2">
      <c r="A9504" s="269">
        <v>37546</v>
      </c>
      <c r="B9504" s="270" t="s">
        <v>30402</v>
      </c>
      <c r="C9504" s="271" t="s">
        <v>12490</v>
      </c>
      <c r="D9504" s="272" t="s">
        <v>30403</v>
      </c>
      <c r="F9504" s="266"/>
      <c r="G9504" s="273">
        <v>37546</v>
      </c>
      <c r="H9504" s="270" t="s">
        <v>30402</v>
      </c>
      <c r="I9504" s="271" t="s">
        <v>12490</v>
      </c>
      <c r="J9504" s="272" t="s">
        <v>30403</v>
      </c>
      <c r="K9504" s="272" t="s">
        <v>30403</v>
      </c>
    </row>
    <row r="9505" spans="1:11" ht="25.5" x14ac:dyDescent="0.2">
      <c r="A9505" s="269">
        <v>37544</v>
      </c>
      <c r="B9505" s="270" t="s">
        <v>30404</v>
      </c>
      <c r="C9505" s="271" t="s">
        <v>12490</v>
      </c>
      <c r="D9505" s="272" t="s">
        <v>30405</v>
      </c>
      <c r="F9505" s="266"/>
      <c r="G9505" s="273">
        <v>37544</v>
      </c>
      <c r="H9505" s="270" t="s">
        <v>30404</v>
      </c>
      <c r="I9505" s="271" t="s">
        <v>12490</v>
      </c>
      <c r="J9505" s="272" t="s">
        <v>30405</v>
      </c>
      <c r="K9505" s="272" t="s">
        <v>30405</v>
      </c>
    </row>
    <row r="9506" spans="1:11" ht="25.5" x14ac:dyDescent="0.2">
      <c r="A9506" s="269">
        <v>37545</v>
      </c>
      <c r="B9506" s="270" t="s">
        <v>30406</v>
      </c>
      <c r="C9506" s="271" t="s">
        <v>12490</v>
      </c>
      <c r="D9506" s="272" t="s">
        <v>30407</v>
      </c>
      <c r="F9506" s="266"/>
      <c r="G9506" s="273">
        <v>37545</v>
      </c>
      <c r="H9506" s="270" t="s">
        <v>30406</v>
      </c>
      <c r="I9506" s="271" t="s">
        <v>12490</v>
      </c>
      <c r="J9506" s="272" t="s">
        <v>30407</v>
      </c>
      <c r="K9506" s="272" t="s">
        <v>30407</v>
      </c>
    </row>
    <row r="9507" spans="1:11" ht="12.75" x14ac:dyDescent="0.2">
      <c r="A9507" s="269">
        <v>11771</v>
      </c>
      <c r="B9507" s="270" t="s">
        <v>30408</v>
      </c>
      <c r="C9507" s="271" t="s">
        <v>12490</v>
      </c>
      <c r="D9507" s="272" t="s">
        <v>15048</v>
      </c>
      <c r="F9507" s="266"/>
      <c r="G9507" s="273">
        <v>11771</v>
      </c>
      <c r="H9507" s="270" t="s">
        <v>30408</v>
      </c>
      <c r="I9507" s="271" t="s">
        <v>12490</v>
      </c>
      <c r="J9507" s="272" t="s">
        <v>15048</v>
      </c>
      <c r="K9507" s="272" t="s">
        <v>15048</v>
      </c>
    </row>
    <row r="9508" spans="1:11" ht="25.5" x14ac:dyDescent="0.2">
      <c r="A9508" s="269">
        <v>39919</v>
      </c>
      <c r="B9508" s="270" t="s">
        <v>30409</v>
      </c>
      <c r="C9508" s="271" t="s">
        <v>12490</v>
      </c>
      <c r="D9508" s="272" t="s">
        <v>30410</v>
      </c>
      <c r="F9508" s="266"/>
      <c r="G9508" s="273">
        <v>39919</v>
      </c>
      <c r="H9508" s="270" t="s">
        <v>30409</v>
      </c>
      <c r="I9508" s="271" t="s">
        <v>12490</v>
      </c>
      <c r="J9508" s="272" t="s">
        <v>30410</v>
      </c>
      <c r="K9508" s="272" t="s">
        <v>30410</v>
      </c>
    </row>
    <row r="9509" spans="1:11" ht="25.5" x14ac:dyDescent="0.2">
      <c r="A9509" s="269">
        <v>38385</v>
      </c>
      <c r="B9509" s="270" t="s">
        <v>30411</v>
      </c>
      <c r="C9509" s="271" t="s">
        <v>12490</v>
      </c>
      <c r="D9509" s="272" t="s">
        <v>30412</v>
      </c>
      <c r="F9509" s="266"/>
      <c r="G9509" s="273">
        <v>38385</v>
      </c>
      <c r="H9509" s="270" t="s">
        <v>30411</v>
      </c>
      <c r="I9509" s="271" t="s">
        <v>12490</v>
      </c>
      <c r="J9509" s="272" t="s">
        <v>30412</v>
      </c>
      <c r="K9509" s="272" t="s">
        <v>30412</v>
      </c>
    </row>
    <row r="9510" spans="1:11" ht="12.75" x14ac:dyDescent="0.2">
      <c r="A9510" s="269">
        <v>37587</v>
      </c>
      <c r="B9510" s="270" t="s">
        <v>30413</v>
      </c>
      <c r="C9510" s="271" t="s">
        <v>12490</v>
      </c>
      <c r="D9510" s="272" t="s">
        <v>15049</v>
      </c>
      <c r="F9510" s="266"/>
      <c r="G9510" s="273">
        <v>37587</v>
      </c>
      <c r="H9510" s="270" t="s">
        <v>30413</v>
      </c>
      <c r="I9510" s="271" t="s">
        <v>12490</v>
      </c>
      <c r="J9510" s="272" t="s">
        <v>15049</v>
      </c>
      <c r="K9510" s="272" t="s">
        <v>15049</v>
      </c>
    </row>
    <row r="9511" spans="1:11" ht="12.75" x14ac:dyDescent="0.2">
      <c r="A9511" s="269">
        <v>11571</v>
      </c>
      <c r="B9511" s="270" t="s">
        <v>30414</v>
      </c>
      <c r="C9511" s="271" t="s">
        <v>12490</v>
      </c>
      <c r="D9511" s="272" t="s">
        <v>14370</v>
      </c>
      <c r="F9511" s="266"/>
      <c r="G9511" s="273">
        <v>11571</v>
      </c>
      <c r="H9511" s="270" t="s">
        <v>30414</v>
      </c>
      <c r="I9511" s="271" t="s">
        <v>12490</v>
      </c>
      <c r="J9511" s="272" t="s">
        <v>14370</v>
      </c>
      <c r="K9511" s="272" t="s">
        <v>14370</v>
      </c>
    </row>
    <row r="9512" spans="1:11" ht="12.75" x14ac:dyDescent="0.2">
      <c r="A9512" s="269">
        <v>11561</v>
      </c>
      <c r="B9512" s="270" t="s">
        <v>30415</v>
      </c>
      <c r="C9512" s="271" t="s">
        <v>12490</v>
      </c>
      <c r="D9512" s="272" t="s">
        <v>30416</v>
      </c>
      <c r="F9512" s="266"/>
      <c r="G9512" s="273">
        <v>11561</v>
      </c>
      <c r="H9512" s="270" t="s">
        <v>30415</v>
      </c>
      <c r="I9512" s="271" t="s">
        <v>12490</v>
      </c>
      <c r="J9512" s="272" t="s">
        <v>30416</v>
      </c>
      <c r="K9512" s="272" t="s">
        <v>30416</v>
      </c>
    </row>
    <row r="9513" spans="1:11" ht="12.75" x14ac:dyDescent="0.2">
      <c r="A9513" s="269">
        <v>11560</v>
      </c>
      <c r="B9513" s="270" t="s">
        <v>30417</v>
      </c>
      <c r="C9513" s="271" t="s">
        <v>12490</v>
      </c>
      <c r="D9513" s="272" t="s">
        <v>30418</v>
      </c>
      <c r="F9513" s="266"/>
      <c r="G9513" s="273">
        <v>11560</v>
      </c>
      <c r="H9513" s="270" t="s">
        <v>30417</v>
      </c>
      <c r="I9513" s="271" t="s">
        <v>12490</v>
      </c>
      <c r="J9513" s="272" t="s">
        <v>30418</v>
      </c>
      <c r="K9513" s="272" t="s">
        <v>30418</v>
      </c>
    </row>
    <row r="9514" spans="1:11" ht="12.75" x14ac:dyDescent="0.2">
      <c r="A9514" s="269">
        <v>11499</v>
      </c>
      <c r="B9514" s="270" t="s">
        <v>30419</v>
      </c>
      <c r="C9514" s="271" t="s">
        <v>12490</v>
      </c>
      <c r="D9514" s="272" t="s">
        <v>13354</v>
      </c>
      <c r="F9514" s="266"/>
      <c r="G9514" s="273">
        <v>11499</v>
      </c>
      <c r="H9514" s="270" t="s">
        <v>30419</v>
      </c>
      <c r="I9514" s="271" t="s">
        <v>12490</v>
      </c>
      <c r="J9514" s="272" t="s">
        <v>13354</v>
      </c>
      <c r="K9514" s="272" t="s">
        <v>13354</v>
      </c>
    </row>
    <row r="9515" spans="1:11" ht="12.75" x14ac:dyDescent="0.2">
      <c r="A9515" s="269">
        <v>40924</v>
      </c>
      <c r="B9515" s="270" t="s">
        <v>30420</v>
      </c>
      <c r="C9515" s="271" t="s">
        <v>12529</v>
      </c>
      <c r="D9515" s="272" t="s">
        <v>13355</v>
      </c>
      <c r="F9515" s="266"/>
      <c r="G9515" s="273">
        <v>40924</v>
      </c>
      <c r="H9515" s="270" t="s">
        <v>30420</v>
      </c>
      <c r="I9515" s="271" t="s">
        <v>12529</v>
      </c>
      <c r="J9515" s="272" t="s">
        <v>13355</v>
      </c>
      <c r="K9515" s="272" t="s">
        <v>30421</v>
      </c>
    </row>
    <row r="9516" spans="1:11" ht="12.75" x14ac:dyDescent="0.2">
      <c r="A9516" s="269">
        <v>25957</v>
      </c>
      <c r="B9516" s="270" t="s">
        <v>30422</v>
      </c>
      <c r="C9516" s="271" t="s">
        <v>12488</v>
      </c>
      <c r="D9516" s="272" t="s">
        <v>9048</v>
      </c>
      <c r="F9516" s="266"/>
      <c r="G9516" s="273">
        <v>25957</v>
      </c>
      <c r="H9516" s="270" t="s">
        <v>30422</v>
      </c>
      <c r="I9516" s="271" t="s">
        <v>12488</v>
      </c>
      <c r="J9516" s="272" t="s">
        <v>9048</v>
      </c>
      <c r="K9516" s="272" t="s">
        <v>7639</v>
      </c>
    </row>
    <row r="9517" spans="1:11" ht="12.75" x14ac:dyDescent="0.2">
      <c r="A9517" s="269">
        <v>40983</v>
      </c>
      <c r="B9517" s="270" t="s">
        <v>30423</v>
      </c>
      <c r="C9517" s="271" t="s">
        <v>12529</v>
      </c>
      <c r="D9517" s="272" t="s">
        <v>30424</v>
      </c>
      <c r="F9517" s="266"/>
      <c r="G9517" s="273">
        <v>40983</v>
      </c>
      <c r="H9517" s="270" t="s">
        <v>30423</v>
      </c>
      <c r="I9517" s="271" t="s">
        <v>12529</v>
      </c>
      <c r="J9517" s="272" t="s">
        <v>30424</v>
      </c>
      <c r="K9517" s="272" t="s">
        <v>30425</v>
      </c>
    </row>
    <row r="9518" spans="1:11" ht="12.75" x14ac:dyDescent="0.2">
      <c r="A9518" s="269">
        <v>40921</v>
      </c>
      <c r="B9518" s="270" t="s">
        <v>30426</v>
      </c>
      <c r="C9518" s="271" t="s">
        <v>12529</v>
      </c>
      <c r="D9518" s="272" t="s">
        <v>13356</v>
      </c>
      <c r="F9518" s="266"/>
      <c r="G9518" s="273">
        <v>40921</v>
      </c>
      <c r="H9518" s="270" t="s">
        <v>30426</v>
      </c>
      <c r="I9518" s="271" t="s">
        <v>12529</v>
      </c>
      <c r="J9518" s="272" t="s">
        <v>13356</v>
      </c>
      <c r="K9518" s="272" t="s">
        <v>30427</v>
      </c>
    </row>
    <row r="9519" spans="1:11" ht="12.75" x14ac:dyDescent="0.2">
      <c r="A9519" s="269">
        <v>34761</v>
      </c>
      <c r="B9519" s="270" t="s">
        <v>30428</v>
      </c>
      <c r="C9519" s="271" t="s">
        <v>12488</v>
      </c>
      <c r="D9519" s="272" t="s">
        <v>13357</v>
      </c>
      <c r="F9519" s="266"/>
      <c r="G9519" s="273">
        <v>34761</v>
      </c>
      <c r="H9519" s="270" t="s">
        <v>30428</v>
      </c>
      <c r="I9519" s="271" t="s">
        <v>12488</v>
      </c>
      <c r="J9519" s="272" t="s">
        <v>13357</v>
      </c>
      <c r="K9519" s="272" t="s">
        <v>10934</v>
      </c>
    </row>
    <row r="9520" spans="1:11" ht="12.75" x14ac:dyDescent="0.2">
      <c r="A9520" s="269">
        <v>2437</v>
      </c>
      <c r="B9520" s="270" t="s">
        <v>30429</v>
      </c>
      <c r="C9520" s="271" t="s">
        <v>12488</v>
      </c>
      <c r="D9520" s="272" t="s">
        <v>7887</v>
      </c>
      <c r="F9520" s="266"/>
      <c r="G9520" s="273">
        <v>2437</v>
      </c>
      <c r="H9520" s="270" t="s">
        <v>30429</v>
      </c>
      <c r="I9520" s="271" t="s">
        <v>12488</v>
      </c>
      <c r="J9520" s="272" t="s">
        <v>7887</v>
      </c>
      <c r="K9520" s="272" t="s">
        <v>14206</v>
      </c>
    </row>
    <row r="9521" spans="1:11" ht="25.5" x14ac:dyDescent="0.2">
      <c r="A9521" s="269">
        <v>40534</v>
      </c>
      <c r="B9521" s="270" t="s">
        <v>30430</v>
      </c>
      <c r="C9521" s="271" t="s">
        <v>12490</v>
      </c>
      <c r="D9521" s="272" t="s">
        <v>13358</v>
      </c>
      <c r="F9521" s="266"/>
      <c r="G9521" s="273">
        <v>40534</v>
      </c>
      <c r="H9521" s="270" t="s">
        <v>30430</v>
      </c>
      <c r="I9521" s="271" t="s">
        <v>12490</v>
      </c>
      <c r="J9521" s="272" t="s">
        <v>13358</v>
      </c>
      <c r="K9521" s="272" t="s">
        <v>13358</v>
      </c>
    </row>
    <row r="9522" spans="1:11" ht="25.5" x14ac:dyDescent="0.2">
      <c r="A9522" s="269">
        <v>14252</v>
      </c>
      <c r="B9522" s="270" t="s">
        <v>30431</v>
      </c>
      <c r="C9522" s="271" t="s">
        <v>12490</v>
      </c>
      <c r="D9522" s="272" t="s">
        <v>30432</v>
      </c>
      <c r="F9522" s="266"/>
      <c r="G9522" s="273">
        <v>14252</v>
      </c>
      <c r="H9522" s="270" t="s">
        <v>30431</v>
      </c>
      <c r="I9522" s="271" t="s">
        <v>12490</v>
      </c>
      <c r="J9522" s="272" t="s">
        <v>30432</v>
      </c>
      <c r="K9522" s="272" t="s">
        <v>30432</v>
      </c>
    </row>
    <row r="9523" spans="1:11" ht="25.5" x14ac:dyDescent="0.2">
      <c r="A9523" s="269">
        <v>730</v>
      </c>
      <c r="B9523" s="270" t="s">
        <v>30433</v>
      </c>
      <c r="C9523" s="271" t="s">
        <v>12490</v>
      </c>
      <c r="D9523" s="272" t="s">
        <v>30434</v>
      </c>
      <c r="F9523" s="266"/>
      <c r="G9523" s="273">
        <v>730</v>
      </c>
      <c r="H9523" s="270" t="s">
        <v>30433</v>
      </c>
      <c r="I9523" s="271" t="s">
        <v>12490</v>
      </c>
      <c r="J9523" s="272" t="s">
        <v>30434</v>
      </c>
      <c r="K9523" s="272" t="s">
        <v>30434</v>
      </c>
    </row>
    <row r="9524" spans="1:11" ht="25.5" x14ac:dyDescent="0.2">
      <c r="A9524" s="269">
        <v>723</v>
      </c>
      <c r="B9524" s="270" t="s">
        <v>30435</v>
      </c>
      <c r="C9524" s="271" t="s">
        <v>12490</v>
      </c>
      <c r="D9524" s="272" t="s">
        <v>30436</v>
      </c>
      <c r="F9524" s="266"/>
      <c r="G9524" s="273">
        <v>723</v>
      </c>
      <c r="H9524" s="270" t="s">
        <v>30435</v>
      </c>
      <c r="I9524" s="271" t="s">
        <v>12490</v>
      </c>
      <c r="J9524" s="272" t="s">
        <v>30436</v>
      </c>
      <c r="K9524" s="272" t="s">
        <v>30436</v>
      </c>
    </row>
    <row r="9525" spans="1:11" ht="25.5" x14ac:dyDescent="0.2">
      <c r="A9525" s="269">
        <v>36502</v>
      </c>
      <c r="B9525" s="270" t="s">
        <v>30437</v>
      </c>
      <c r="C9525" s="271" t="s">
        <v>12490</v>
      </c>
      <c r="D9525" s="272" t="s">
        <v>30438</v>
      </c>
      <c r="F9525" s="266"/>
      <c r="G9525" s="273">
        <v>36502</v>
      </c>
      <c r="H9525" s="270" t="s">
        <v>30437</v>
      </c>
      <c r="I9525" s="271" t="s">
        <v>12490</v>
      </c>
      <c r="J9525" s="272" t="s">
        <v>30438</v>
      </c>
      <c r="K9525" s="272" t="s">
        <v>30438</v>
      </c>
    </row>
    <row r="9526" spans="1:11" ht="25.5" x14ac:dyDescent="0.2">
      <c r="A9526" s="269">
        <v>36503</v>
      </c>
      <c r="B9526" s="270" t="s">
        <v>30439</v>
      </c>
      <c r="C9526" s="271" t="s">
        <v>12490</v>
      </c>
      <c r="D9526" s="272" t="s">
        <v>30440</v>
      </c>
      <c r="F9526" s="266"/>
      <c r="G9526" s="273">
        <v>36503</v>
      </c>
      <c r="H9526" s="270" t="s">
        <v>30439</v>
      </c>
      <c r="I9526" s="271" t="s">
        <v>12490</v>
      </c>
      <c r="J9526" s="272" t="s">
        <v>30440</v>
      </c>
      <c r="K9526" s="272" t="s">
        <v>30440</v>
      </c>
    </row>
    <row r="9527" spans="1:11" ht="25.5" x14ac:dyDescent="0.2">
      <c r="A9527" s="269">
        <v>4090</v>
      </c>
      <c r="B9527" s="270" t="s">
        <v>30441</v>
      </c>
      <c r="C9527" s="271" t="s">
        <v>12490</v>
      </c>
      <c r="D9527" s="272" t="s">
        <v>30442</v>
      </c>
      <c r="F9527" s="266"/>
      <c r="G9527" s="273">
        <v>4090</v>
      </c>
      <c r="H9527" s="270" t="s">
        <v>30441</v>
      </c>
      <c r="I9527" s="271" t="s">
        <v>12490</v>
      </c>
      <c r="J9527" s="272" t="s">
        <v>30442</v>
      </c>
      <c r="K9527" s="272" t="s">
        <v>30442</v>
      </c>
    </row>
    <row r="9528" spans="1:11" ht="25.5" x14ac:dyDescent="0.2">
      <c r="A9528" s="269">
        <v>13227</v>
      </c>
      <c r="B9528" s="270" t="s">
        <v>30443</v>
      </c>
      <c r="C9528" s="271" t="s">
        <v>12490</v>
      </c>
      <c r="D9528" s="272" t="s">
        <v>30444</v>
      </c>
      <c r="F9528" s="266"/>
      <c r="G9528" s="273">
        <v>13227</v>
      </c>
      <c r="H9528" s="270" t="s">
        <v>30443</v>
      </c>
      <c r="I9528" s="271" t="s">
        <v>12490</v>
      </c>
      <c r="J9528" s="272" t="s">
        <v>30444</v>
      </c>
      <c r="K9528" s="272" t="s">
        <v>30444</v>
      </c>
    </row>
    <row r="9529" spans="1:11" ht="25.5" x14ac:dyDescent="0.2">
      <c r="A9529" s="269">
        <v>10597</v>
      </c>
      <c r="B9529" s="270" t="s">
        <v>30445</v>
      </c>
      <c r="C9529" s="271" t="s">
        <v>12490</v>
      </c>
      <c r="D9529" s="272" t="s">
        <v>30446</v>
      </c>
      <c r="F9529" s="266"/>
      <c r="G9529" s="273">
        <v>10597</v>
      </c>
      <c r="H9529" s="270" t="s">
        <v>30445</v>
      </c>
      <c r="I9529" s="271" t="s">
        <v>12490</v>
      </c>
      <c r="J9529" s="272" t="s">
        <v>30446</v>
      </c>
      <c r="K9529" s="272" t="s">
        <v>30446</v>
      </c>
    </row>
    <row r="9530" spans="1:11" ht="12.75" x14ac:dyDescent="0.2">
      <c r="A9530" s="269">
        <v>39628</v>
      </c>
      <c r="B9530" s="270" t="s">
        <v>30447</v>
      </c>
      <c r="C9530" s="271" t="s">
        <v>12490</v>
      </c>
      <c r="D9530" s="272" t="s">
        <v>13359</v>
      </c>
      <c r="F9530" s="266"/>
      <c r="G9530" s="273">
        <v>39628</v>
      </c>
      <c r="H9530" s="270" t="s">
        <v>30447</v>
      </c>
      <c r="I9530" s="271" t="s">
        <v>12490</v>
      </c>
      <c r="J9530" s="272" t="s">
        <v>13359</v>
      </c>
      <c r="K9530" s="272" t="s">
        <v>13359</v>
      </c>
    </row>
    <row r="9531" spans="1:11" ht="12.75" x14ac:dyDescent="0.2">
      <c r="A9531" s="269">
        <v>39404</v>
      </c>
      <c r="B9531" s="270" t="s">
        <v>30448</v>
      </c>
      <c r="C9531" s="271" t="s">
        <v>12490</v>
      </c>
      <c r="D9531" s="272" t="s">
        <v>13360</v>
      </c>
      <c r="F9531" s="266"/>
      <c r="G9531" s="273">
        <v>39404</v>
      </c>
      <c r="H9531" s="270" t="s">
        <v>30448</v>
      </c>
      <c r="I9531" s="271" t="s">
        <v>12490</v>
      </c>
      <c r="J9531" s="272" t="s">
        <v>13360</v>
      </c>
      <c r="K9531" s="272" t="s">
        <v>13360</v>
      </c>
    </row>
    <row r="9532" spans="1:11" ht="12.75" x14ac:dyDescent="0.2">
      <c r="A9532" s="269">
        <v>39402</v>
      </c>
      <c r="B9532" s="270" t="s">
        <v>30449</v>
      </c>
      <c r="C9532" s="271" t="s">
        <v>12490</v>
      </c>
      <c r="D9532" s="272" t="s">
        <v>13361</v>
      </c>
      <c r="F9532" s="266"/>
      <c r="G9532" s="273">
        <v>39402</v>
      </c>
      <c r="H9532" s="270" t="s">
        <v>30449</v>
      </c>
      <c r="I9532" s="271" t="s">
        <v>12490</v>
      </c>
      <c r="J9532" s="272" t="s">
        <v>13361</v>
      </c>
      <c r="K9532" s="272" t="s">
        <v>13361</v>
      </c>
    </row>
    <row r="9533" spans="1:11" ht="12.75" x14ac:dyDescent="0.2">
      <c r="A9533" s="269">
        <v>39403</v>
      </c>
      <c r="B9533" s="270" t="s">
        <v>30450</v>
      </c>
      <c r="C9533" s="271" t="s">
        <v>12490</v>
      </c>
      <c r="D9533" s="272" t="s">
        <v>13362</v>
      </c>
      <c r="F9533" s="266"/>
      <c r="G9533" s="273">
        <v>39403</v>
      </c>
      <c r="H9533" s="270" t="s">
        <v>30450</v>
      </c>
      <c r="I9533" s="271" t="s">
        <v>12490</v>
      </c>
      <c r="J9533" s="272" t="s">
        <v>13362</v>
      </c>
      <c r="K9533" s="272" t="s">
        <v>13362</v>
      </c>
    </row>
    <row r="9534" spans="1:11" ht="12.75" x14ac:dyDescent="0.2">
      <c r="A9534" s="269">
        <v>4093</v>
      </c>
      <c r="B9534" s="270" t="s">
        <v>30451</v>
      </c>
      <c r="C9534" s="271" t="s">
        <v>12488</v>
      </c>
      <c r="D9534" s="272" t="s">
        <v>9587</v>
      </c>
      <c r="F9534" s="266"/>
      <c r="G9534" s="273">
        <v>4093</v>
      </c>
      <c r="H9534" s="270" t="s">
        <v>30451</v>
      </c>
      <c r="I9534" s="271" t="s">
        <v>12488</v>
      </c>
      <c r="J9534" s="272" t="s">
        <v>9587</v>
      </c>
      <c r="K9534" s="272" t="s">
        <v>4441</v>
      </c>
    </row>
    <row r="9535" spans="1:11" ht="12.75" x14ac:dyDescent="0.2">
      <c r="A9535" s="269">
        <v>10512</v>
      </c>
      <c r="B9535" s="270" t="s">
        <v>30452</v>
      </c>
      <c r="C9535" s="271" t="s">
        <v>12529</v>
      </c>
      <c r="D9535" s="272" t="s">
        <v>13363</v>
      </c>
      <c r="F9535" s="266"/>
      <c r="G9535" s="273">
        <v>10512</v>
      </c>
      <c r="H9535" s="270" t="s">
        <v>30452</v>
      </c>
      <c r="I9535" s="271" t="s">
        <v>12529</v>
      </c>
      <c r="J9535" s="272" t="s">
        <v>13363</v>
      </c>
      <c r="K9535" s="272" t="s">
        <v>30453</v>
      </c>
    </row>
    <row r="9536" spans="1:11" ht="12.75" x14ac:dyDescent="0.2">
      <c r="A9536" s="269">
        <v>20020</v>
      </c>
      <c r="B9536" s="270" t="s">
        <v>30454</v>
      </c>
      <c r="C9536" s="271" t="s">
        <v>12488</v>
      </c>
      <c r="D9536" s="272" t="s">
        <v>9587</v>
      </c>
      <c r="F9536" s="266"/>
      <c r="G9536" s="273">
        <v>20020</v>
      </c>
      <c r="H9536" s="270" t="s">
        <v>30454</v>
      </c>
      <c r="I9536" s="271" t="s">
        <v>12488</v>
      </c>
      <c r="J9536" s="272" t="s">
        <v>9587</v>
      </c>
      <c r="K9536" s="272" t="s">
        <v>4441</v>
      </c>
    </row>
    <row r="9537" spans="1:11" ht="12.75" x14ac:dyDescent="0.2">
      <c r="A9537" s="269">
        <v>4094</v>
      </c>
      <c r="B9537" s="270" t="s">
        <v>30455</v>
      </c>
      <c r="C9537" s="271" t="s">
        <v>12488</v>
      </c>
      <c r="D9537" s="272" t="s">
        <v>9587</v>
      </c>
      <c r="F9537" s="266"/>
      <c r="G9537" s="273">
        <v>4094</v>
      </c>
      <c r="H9537" s="270" t="s">
        <v>30455</v>
      </c>
      <c r="I9537" s="271" t="s">
        <v>12488</v>
      </c>
      <c r="J9537" s="272" t="s">
        <v>9587</v>
      </c>
      <c r="K9537" s="272" t="s">
        <v>4441</v>
      </c>
    </row>
    <row r="9538" spans="1:11" ht="12.75" x14ac:dyDescent="0.2">
      <c r="A9538" s="269">
        <v>41038</v>
      </c>
      <c r="B9538" s="270" t="s">
        <v>30456</v>
      </c>
      <c r="C9538" s="271" t="s">
        <v>12529</v>
      </c>
      <c r="D9538" s="272" t="s">
        <v>13364</v>
      </c>
      <c r="F9538" s="266"/>
      <c r="G9538" s="273">
        <v>41038</v>
      </c>
      <c r="H9538" s="270" t="s">
        <v>30456</v>
      </c>
      <c r="I9538" s="271" t="s">
        <v>12529</v>
      </c>
      <c r="J9538" s="272" t="s">
        <v>13364</v>
      </c>
      <c r="K9538" s="272" t="s">
        <v>30457</v>
      </c>
    </row>
    <row r="9539" spans="1:11" ht="12.75" x14ac:dyDescent="0.2">
      <c r="A9539" s="269">
        <v>40988</v>
      </c>
      <c r="B9539" s="270" t="s">
        <v>30458</v>
      </c>
      <c r="C9539" s="271" t="s">
        <v>12529</v>
      </c>
      <c r="D9539" s="272" t="s">
        <v>13365</v>
      </c>
      <c r="F9539" s="266"/>
      <c r="G9539" s="273">
        <v>40988</v>
      </c>
      <c r="H9539" s="270" t="s">
        <v>30458</v>
      </c>
      <c r="I9539" s="271" t="s">
        <v>12529</v>
      </c>
      <c r="J9539" s="272" t="s">
        <v>13365</v>
      </c>
      <c r="K9539" s="272" t="s">
        <v>30459</v>
      </c>
    </row>
    <row r="9540" spans="1:11" ht="12.75" x14ac:dyDescent="0.2">
      <c r="A9540" s="269">
        <v>40990</v>
      </c>
      <c r="B9540" s="270" t="s">
        <v>30460</v>
      </c>
      <c r="C9540" s="271" t="s">
        <v>12529</v>
      </c>
      <c r="D9540" s="272" t="s">
        <v>13366</v>
      </c>
      <c r="F9540" s="266"/>
      <c r="G9540" s="273">
        <v>40990</v>
      </c>
      <c r="H9540" s="270" t="s">
        <v>30460</v>
      </c>
      <c r="I9540" s="271" t="s">
        <v>12529</v>
      </c>
      <c r="J9540" s="272" t="s">
        <v>13366</v>
      </c>
      <c r="K9540" s="272" t="s">
        <v>30461</v>
      </c>
    </row>
    <row r="9541" spans="1:11" ht="12.75" x14ac:dyDescent="0.2">
      <c r="A9541" s="269">
        <v>40994</v>
      </c>
      <c r="B9541" s="270" t="s">
        <v>30462</v>
      </c>
      <c r="C9541" s="271" t="s">
        <v>12529</v>
      </c>
      <c r="D9541" s="272" t="s">
        <v>13365</v>
      </c>
      <c r="F9541" s="266"/>
      <c r="G9541" s="273">
        <v>40994</v>
      </c>
      <c r="H9541" s="270" t="s">
        <v>30462</v>
      </c>
      <c r="I9541" s="271" t="s">
        <v>12529</v>
      </c>
      <c r="J9541" s="272" t="s">
        <v>13365</v>
      </c>
      <c r="K9541" s="272" t="s">
        <v>30459</v>
      </c>
    </row>
    <row r="9542" spans="1:11" ht="12.75" x14ac:dyDescent="0.2">
      <c r="A9542" s="269">
        <v>4095</v>
      </c>
      <c r="B9542" s="270" t="s">
        <v>30463</v>
      </c>
      <c r="C9542" s="271" t="s">
        <v>12488</v>
      </c>
      <c r="D9542" s="272" t="s">
        <v>8886</v>
      </c>
      <c r="F9542" s="266"/>
      <c r="G9542" s="273">
        <v>4095</v>
      </c>
      <c r="H9542" s="270" t="s">
        <v>30463</v>
      </c>
      <c r="I9542" s="271" t="s">
        <v>12488</v>
      </c>
      <c r="J9542" s="272" t="s">
        <v>8886</v>
      </c>
      <c r="K9542" s="272" t="s">
        <v>24743</v>
      </c>
    </row>
    <row r="9543" spans="1:11" ht="12.75" x14ac:dyDescent="0.2">
      <c r="A9543" s="269">
        <v>4097</v>
      </c>
      <c r="B9543" s="270" t="s">
        <v>30464</v>
      </c>
      <c r="C9543" s="271" t="s">
        <v>12488</v>
      </c>
      <c r="D9543" s="272" t="s">
        <v>9587</v>
      </c>
      <c r="F9543" s="266"/>
      <c r="G9543" s="273">
        <v>4097</v>
      </c>
      <c r="H9543" s="270" t="s">
        <v>30464</v>
      </c>
      <c r="I9543" s="271" t="s">
        <v>12488</v>
      </c>
      <c r="J9543" s="272" t="s">
        <v>9587</v>
      </c>
      <c r="K9543" s="272" t="s">
        <v>4441</v>
      </c>
    </row>
    <row r="9544" spans="1:11" ht="12.75" x14ac:dyDescent="0.2">
      <c r="A9544" s="269">
        <v>40992</v>
      </c>
      <c r="B9544" s="270" t="s">
        <v>30465</v>
      </c>
      <c r="C9544" s="271" t="s">
        <v>12529</v>
      </c>
      <c r="D9544" s="272" t="s">
        <v>13367</v>
      </c>
      <c r="F9544" s="266"/>
      <c r="G9544" s="273">
        <v>40992</v>
      </c>
      <c r="H9544" s="270" t="s">
        <v>30465</v>
      </c>
      <c r="I9544" s="271" t="s">
        <v>12529</v>
      </c>
      <c r="J9544" s="272" t="s">
        <v>13367</v>
      </c>
      <c r="K9544" s="272" t="s">
        <v>30466</v>
      </c>
    </row>
    <row r="9545" spans="1:11" ht="12.75" x14ac:dyDescent="0.2">
      <c r="A9545" s="269">
        <v>4096</v>
      </c>
      <c r="B9545" s="270" t="s">
        <v>30467</v>
      </c>
      <c r="C9545" s="271" t="s">
        <v>12488</v>
      </c>
      <c r="D9545" s="272" t="s">
        <v>13368</v>
      </c>
      <c r="F9545" s="266"/>
      <c r="G9545" s="273">
        <v>4096</v>
      </c>
      <c r="H9545" s="270" t="s">
        <v>30467</v>
      </c>
      <c r="I9545" s="271" t="s">
        <v>12488</v>
      </c>
      <c r="J9545" s="272" t="s">
        <v>13368</v>
      </c>
      <c r="K9545" s="272" t="s">
        <v>14840</v>
      </c>
    </row>
    <row r="9546" spans="1:11" ht="12.75" x14ac:dyDescent="0.2">
      <c r="A9546" s="269">
        <v>13955</v>
      </c>
      <c r="B9546" s="270" t="s">
        <v>30468</v>
      </c>
      <c r="C9546" s="271" t="s">
        <v>12490</v>
      </c>
      <c r="D9546" s="272" t="s">
        <v>30469</v>
      </c>
      <c r="F9546" s="266"/>
      <c r="G9546" s="273">
        <v>13955</v>
      </c>
      <c r="H9546" s="270" t="s">
        <v>30468</v>
      </c>
      <c r="I9546" s="271" t="s">
        <v>12490</v>
      </c>
      <c r="J9546" s="272" t="s">
        <v>30469</v>
      </c>
      <c r="K9546" s="272" t="s">
        <v>30469</v>
      </c>
    </row>
    <row r="9547" spans="1:11" ht="12.75" x14ac:dyDescent="0.2">
      <c r="A9547" s="269">
        <v>4114</v>
      </c>
      <c r="B9547" s="270" t="s">
        <v>30470</v>
      </c>
      <c r="C9547" s="271" t="s">
        <v>12490</v>
      </c>
      <c r="D9547" s="272" t="s">
        <v>15050</v>
      </c>
      <c r="F9547" s="266"/>
      <c r="G9547" s="273">
        <v>4114</v>
      </c>
      <c r="H9547" s="270" t="s">
        <v>30470</v>
      </c>
      <c r="I9547" s="271" t="s">
        <v>12490</v>
      </c>
      <c r="J9547" s="272" t="s">
        <v>15050</v>
      </c>
      <c r="K9547" s="272" t="s">
        <v>15050</v>
      </c>
    </row>
    <row r="9548" spans="1:11" ht="12.75" x14ac:dyDescent="0.2">
      <c r="A9548" s="269">
        <v>36797</v>
      </c>
      <c r="B9548" s="270" t="s">
        <v>30471</v>
      </c>
      <c r="C9548" s="271" t="s">
        <v>12490</v>
      </c>
      <c r="D9548" s="272" t="s">
        <v>15051</v>
      </c>
      <c r="F9548" s="266"/>
      <c r="G9548" s="273">
        <v>36797</v>
      </c>
      <c r="H9548" s="270" t="s">
        <v>30471</v>
      </c>
      <c r="I9548" s="271" t="s">
        <v>12490</v>
      </c>
      <c r="J9548" s="272" t="s">
        <v>15051</v>
      </c>
      <c r="K9548" s="272" t="s">
        <v>15051</v>
      </c>
    </row>
    <row r="9549" spans="1:11" ht="12.75" x14ac:dyDescent="0.2">
      <c r="A9549" s="269">
        <v>4107</v>
      </c>
      <c r="B9549" s="270" t="s">
        <v>30472</v>
      </c>
      <c r="C9549" s="271" t="s">
        <v>12490</v>
      </c>
      <c r="D9549" s="272" t="s">
        <v>13866</v>
      </c>
      <c r="F9549" s="266"/>
      <c r="G9549" s="273">
        <v>4107</v>
      </c>
      <c r="H9549" s="270" t="s">
        <v>30472</v>
      </c>
      <c r="I9549" s="271" t="s">
        <v>12490</v>
      </c>
      <c r="J9549" s="272" t="s">
        <v>13866</v>
      </c>
      <c r="K9549" s="272" t="s">
        <v>13866</v>
      </c>
    </row>
    <row r="9550" spans="1:11" ht="12.75" x14ac:dyDescent="0.2">
      <c r="A9550" s="269">
        <v>36799</v>
      </c>
      <c r="B9550" s="270" t="s">
        <v>30473</v>
      </c>
      <c r="C9550" s="271" t="s">
        <v>12490</v>
      </c>
      <c r="D9550" s="272" t="s">
        <v>10004</v>
      </c>
      <c r="F9550" s="266"/>
      <c r="G9550" s="273">
        <v>36799</v>
      </c>
      <c r="H9550" s="270" t="s">
        <v>30473</v>
      </c>
      <c r="I9550" s="271" t="s">
        <v>12490</v>
      </c>
      <c r="J9550" s="272" t="s">
        <v>10004</v>
      </c>
      <c r="K9550" s="272" t="s">
        <v>10004</v>
      </c>
    </row>
    <row r="9551" spans="1:11" ht="12.75" x14ac:dyDescent="0.2">
      <c r="A9551" s="269">
        <v>4108</v>
      </c>
      <c r="B9551" s="270" t="s">
        <v>30474</v>
      </c>
      <c r="C9551" s="271" t="s">
        <v>12490</v>
      </c>
      <c r="D9551" s="272" t="s">
        <v>12990</v>
      </c>
      <c r="F9551" s="266"/>
      <c r="G9551" s="273">
        <v>4108</v>
      </c>
      <c r="H9551" s="270" t="s">
        <v>30474</v>
      </c>
      <c r="I9551" s="271" t="s">
        <v>12490</v>
      </c>
      <c r="J9551" s="272" t="s">
        <v>12990</v>
      </c>
      <c r="K9551" s="272" t="s">
        <v>12990</v>
      </c>
    </row>
    <row r="9552" spans="1:11" ht="12.75" x14ac:dyDescent="0.2">
      <c r="A9552" s="269">
        <v>4102</v>
      </c>
      <c r="B9552" s="270" t="s">
        <v>30475</v>
      </c>
      <c r="C9552" s="271" t="s">
        <v>12490</v>
      </c>
      <c r="D9552" s="272" t="s">
        <v>15052</v>
      </c>
      <c r="F9552" s="266"/>
      <c r="G9552" s="273">
        <v>4102</v>
      </c>
      <c r="H9552" s="270" t="s">
        <v>30475</v>
      </c>
      <c r="I9552" s="271" t="s">
        <v>12490</v>
      </c>
      <c r="J9552" s="272" t="s">
        <v>15052</v>
      </c>
      <c r="K9552" s="272" t="s">
        <v>15052</v>
      </c>
    </row>
    <row r="9553" spans="1:11" ht="25.5" x14ac:dyDescent="0.2">
      <c r="A9553" s="269">
        <v>10826</v>
      </c>
      <c r="B9553" s="270" t="s">
        <v>30476</v>
      </c>
      <c r="C9553" s="271" t="s">
        <v>12490</v>
      </c>
      <c r="D9553" s="272" t="s">
        <v>13370</v>
      </c>
      <c r="F9553" s="266"/>
      <c r="G9553" s="273">
        <v>10826</v>
      </c>
      <c r="H9553" s="270" t="s">
        <v>30476</v>
      </c>
      <c r="I9553" s="271" t="s">
        <v>12490</v>
      </c>
      <c r="J9553" s="272" t="s">
        <v>13370</v>
      </c>
      <c r="K9553" s="272" t="s">
        <v>13370</v>
      </c>
    </row>
    <row r="9554" spans="1:11" ht="12.75" x14ac:dyDescent="0.2">
      <c r="A9554" s="269">
        <v>365</v>
      </c>
      <c r="B9554" s="270" t="s">
        <v>30477</v>
      </c>
      <c r="C9554" s="271" t="s">
        <v>12490</v>
      </c>
      <c r="D9554" s="272" t="s">
        <v>13371</v>
      </c>
      <c r="F9554" s="266"/>
      <c r="G9554" s="273">
        <v>365</v>
      </c>
      <c r="H9554" s="270" t="s">
        <v>30477</v>
      </c>
      <c r="I9554" s="271" t="s">
        <v>12490</v>
      </c>
      <c r="J9554" s="272" t="s">
        <v>13371</v>
      </c>
      <c r="K9554" s="272" t="s">
        <v>13371</v>
      </c>
    </row>
    <row r="9555" spans="1:11" ht="12.75" x14ac:dyDescent="0.2">
      <c r="A9555" s="269">
        <v>38639</v>
      </c>
      <c r="B9555" s="270" t="s">
        <v>30478</v>
      </c>
      <c r="C9555" s="271" t="s">
        <v>12490</v>
      </c>
      <c r="D9555" s="272" t="s">
        <v>13372</v>
      </c>
      <c r="F9555" s="266"/>
      <c r="G9555" s="273">
        <v>38639</v>
      </c>
      <c r="H9555" s="270" t="s">
        <v>30478</v>
      </c>
      <c r="I9555" s="271" t="s">
        <v>12490</v>
      </c>
      <c r="J9555" s="272" t="s">
        <v>13372</v>
      </c>
      <c r="K9555" s="272" t="s">
        <v>13372</v>
      </c>
    </row>
    <row r="9556" spans="1:11" ht="12.75" x14ac:dyDescent="0.2">
      <c r="A9556" s="269">
        <v>38640</v>
      </c>
      <c r="B9556" s="270" t="s">
        <v>30479</v>
      </c>
      <c r="C9556" s="271" t="s">
        <v>12490</v>
      </c>
      <c r="D9556" s="272" t="s">
        <v>10250</v>
      </c>
      <c r="F9556" s="266"/>
      <c r="G9556" s="273">
        <v>38640</v>
      </c>
      <c r="H9556" s="270" t="s">
        <v>30479</v>
      </c>
      <c r="I9556" s="271" t="s">
        <v>12490</v>
      </c>
      <c r="J9556" s="272" t="s">
        <v>10250</v>
      </c>
      <c r="K9556" s="272" t="s">
        <v>10250</v>
      </c>
    </row>
    <row r="9557" spans="1:11" ht="25.5" x14ac:dyDescent="0.2">
      <c r="A9557" s="269">
        <v>358</v>
      </c>
      <c r="B9557" s="270" t="s">
        <v>30480</v>
      </c>
      <c r="C9557" s="271" t="s">
        <v>12490</v>
      </c>
      <c r="D9557" s="272" t="s">
        <v>8378</v>
      </c>
      <c r="F9557" s="266"/>
      <c r="G9557" s="273">
        <v>358</v>
      </c>
      <c r="H9557" s="270" t="s">
        <v>30480</v>
      </c>
      <c r="I9557" s="271" t="s">
        <v>12490</v>
      </c>
      <c r="J9557" s="272" t="s">
        <v>8378</v>
      </c>
      <c r="K9557" s="272" t="s">
        <v>8378</v>
      </c>
    </row>
    <row r="9558" spans="1:11" ht="25.5" x14ac:dyDescent="0.2">
      <c r="A9558" s="269">
        <v>359</v>
      </c>
      <c r="B9558" s="270" t="s">
        <v>30481</v>
      </c>
      <c r="C9558" s="271" t="s">
        <v>12490</v>
      </c>
      <c r="D9558" s="272" t="s">
        <v>7397</v>
      </c>
      <c r="F9558" s="266"/>
      <c r="G9558" s="273">
        <v>359</v>
      </c>
      <c r="H9558" s="270" t="s">
        <v>30481</v>
      </c>
      <c r="I9558" s="271" t="s">
        <v>12490</v>
      </c>
      <c r="J9558" s="272" t="s">
        <v>7397</v>
      </c>
      <c r="K9558" s="272" t="s">
        <v>7397</v>
      </c>
    </row>
    <row r="9559" spans="1:11" ht="12.75" x14ac:dyDescent="0.2">
      <c r="A9559" s="269">
        <v>38641</v>
      </c>
      <c r="B9559" s="270" t="s">
        <v>30482</v>
      </c>
      <c r="C9559" s="271" t="s">
        <v>12490</v>
      </c>
      <c r="D9559" s="272" t="s">
        <v>10014</v>
      </c>
      <c r="F9559" s="266"/>
      <c r="G9559" s="273">
        <v>38641</v>
      </c>
      <c r="H9559" s="270" t="s">
        <v>30482</v>
      </c>
      <c r="I9559" s="271" t="s">
        <v>12490</v>
      </c>
      <c r="J9559" s="272" t="s">
        <v>10014</v>
      </c>
      <c r="K9559" s="272" t="s">
        <v>10014</v>
      </c>
    </row>
    <row r="9560" spans="1:11" ht="25.5" x14ac:dyDescent="0.2">
      <c r="A9560" s="269">
        <v>360</v>
      </c>
      <c r="B9560" s="270" t="s">
        <v>30483</v>
      </c>
      <c r="C9560" s="271" t="s">
        <v>12490</v>
      </c>
      <c r="D9560" s="272" t="s">
        <v>12456</v>
      </c>
      <c r="F9560" s="266"/>
      <c r="G9560" s="273">
        <v>360</v>
      </c>
      <c r="H9560" s="270" t="s">
        <v>30483</v>
      </c>
      <c r="I9560" s="271" t="s">
        <v>12490</v>
      </c>
      <c r="J9560" s="272" t="s">
        <v>12456</v>
      </c>
      <c r="K9560" s="272" t="s">
        <v>12456</v>
      </c>
    </row>
    <row r="9561" spans="1:11" ht="25.5" x14ac:dyDescent="0.2">
      <c r="A9561" s="269">
        <v>4127</v>
      </c>
      <c r="B9561" s="270" t="s">
        <v>30484</v>
      </c>
      <c r="C9561" s="271" t="s">
        <v>12490</v>
      </c>
      <c r="D9561" s="272" t="s">
        <v>10515</v>
      </c>
      <c r="F9561" s="266"/>
      <c r="G9561" s="273">
        <v>4127</v>
      </c>
      <c r="H9561" s="270" t="s">
        <v>30484</v>
      </c>
      <c r="I9561" s="271" t="s">
        <v>12490</v>
      </c>
      <c r="J9561" s="272" t="s">
        <v>10515</v>
      </c>
      <c r="K9561" s="272" t="s">
        <v>10515</v>
      </c>
    </row>
    <row r="9562" spans="1:11" ht="25.5" x14ac:dyDescent="0.2">
      <c r="A9562" s="269">
        <v>4154</v>
      </c>
      <c r="B9562" s="270" t="s">
        <v>30485</v>
      </c>
      <c r="C9562" s="271" t="s">
        <v>12490</v>
      </c>
      <c r="D9562" s="272" t="s">
        <v>30486</v>
      </c>
      <c r="F9562" s="266"/>
      <c r="G9562" s="273">
        <v>4154</v>
      </c>
      <c r="H9562" s="270" t="s">
        <v>30485</v>
      </c>
      <c r="I9562" s="271" t="s">
        <v>12490</v>
      </c>
      <c r="J9562" s="272" t="s">
        <v>30486</v>
      </c>
      <c r="K9562" s="272" t="s">
        <v>30486</v>
      </c>
    </row>
    <row r="9563" spans="1:11" ht="25.5" x14ac:dyDescent="0.2">
      <c r="A9563" s="269">
        <v>4168</v>
      </c>
      <c r="B9563" s="270" t="s">
        <v>30487</v>
      </c>
      <c r="C9563" s="271" t="s">
        <v>12490</v>
      </c>
      <c r="D9563" s="272" t="s">
        <v>30488</v>
      </c>
      <c r="F9563" s="266"/>
      <c r="G9563" s="273">
        <v>4168</v>
      </c>
      <c r="H9563" s="270" t="s">
        <v>30487</v>
      </c>
      <c r="I9563" s="271" t="s">
        <v>12490</v>
      </c>
      <c r="J9563" s="272" t="s">
        <v>30488</v>
      </c>
      <c r="K9563" s="272" t="s">
        <v>30488</v>
      </c>
    </row>
    <row r="9564" spans="1:11" ht="25.5" x14ac:dyDescent="0.2">
      <c r="A9564" s="269">
        <v>4161</v>
      </c>
      <c r="B9564" s="270" t="s">
        <v>30489</v>
      </c>
      <c r="C9564" s="271" t="s">
        <v>12490</v>
      </c>
      <c r="D9564" s="272" t="s">
        <v>30490</v>
      </c>
      <c r="F9564" s="266"/>
      <c r="G9564" s="273">
        <v>4161</v>
      </c>
      <c r="H9564" s="270" t="s">
        <v>30489</v>
      </c>
      <c r="I9564" s="271" t="s">
        <v>12490</v>
      </c>
      <c r="J9564" s="272" t="s">
        <v>30490</v>
      </c>
      <c r="K9564" s="272" t="s">
        <v>30490</v>
      </c>
    </row>
    <row r="9565" spans="1:11" ht="12.75" x14ac:dyDescent="0.2">
      <c r="A9565" s="269">
        <v>4214</v>
      </c>
      <c r="B9565" s="270" t="s">
        <v>30491</v>
      </c>
      <c r="C9565" s="271" t="s">
        <v>12490</v>
      </c>
      <c r="D9565" s="272" t="s">
        <v>8699</v>
      </c>
      <c r="F9565" s="266"/>
      <c r="G9565" s="273">
        <v>4214</v>
      </c>
      <c r="H9565" s="270" t="s">
        <v>30491</v>
      </c>
      <c r="I9565" s="271" t="s">
        <v>12490</v>
      </c>
      <c r="J9565" s="272" t="s">
        <v>8699</v>
      </c>
      <c r="K9565" s="272" t="s">
        <v>8699</v>
      </c>
    </row>
    <row r="9566" spans="1:11" ht="12.75" x14ac:dyDescent="0.2">
      <c r="A9566" s="269">
        <v>4215</v>
      </c>
      <c r="B9566" s="270" t="s">
        <v>30492</v>
      </c>
      <c r="C9566" s="271" t="s">
        <v>12490</v>
      </c>
      <c r="D9566" s="272" t="s">
        <v>9680</v>
      </c>
      <c r="F9566" s="266"/>
      <c r="G9566" s="273">
        <v>4215</v>
      </c>
      <c r="H9566" s="270" t="s">
        <v>30492</v>
      </c>
      <c r="I9566" s="271" t="s">
        <v>12490</v>
      </c>
      <c r="J9566" s="272" t="s">
        <v>9680</v>
      </c>
      <c r="K9566" s="272" t="s">
        <v>9680</v>
      </c>
    </row>
    <row r="9567" spans="1:11" ht="12.75" x14ac:dyDescent="0.2">
      <c r="A9567" s="269">
        <v>4210</v>
      </c>
      <c r="B9567" s="270" t="s">
        <v>30493</v>
      </c>
      <c r="C9567" s="271" t="s">
        <v>12490</v>
      </c>
      <c r="D9567" s="272" t="s">
        <v>5212</v>
      </c>
      <c r="F9567" s="266"/>
      <c r="G9567" s="273">
        <v>4210</v>
      </c>
      <c r="H9567" s="270" t="s">
        <v>30493</v>
      </c>
      <c r="I9567" s="271" t="s">
        <v>12490</v>
      </c>
      <c r="J9567" s="272" t="s">
        <v>5212</v>
      </c>
      <c r="K9567" s="272" t="s">
        <v>5212</v>
      </c>
    </row>
    <row r="9568" spans="1:11" ht="12.75" x14ac:dyDescent="0.2">
      <c r="A9568" s="269">
        <v>4212</v>
      </c>
      <c r="B9568" s="270" t="s">
        <v>30494</v>
      </c>
      <c r="C9568" s="271" t="s">
        <v>12490</v>
      </c>
      <c r="D9568" s="272" t="s">
        <v>4512</v>
      </c>
      <c r="F9568" s="266"/>
      <c r="G9568" s="273">
        <v>4212</v>
      </c>
      <c r="H9568" s="270" t="s">
        <v>30494</v>
      </c>
      <c r="I9568" s="271" t="s">
        <v>12490</v>
      </c>
      <c r="J9568" s="272" t="s">
        <v>4512</v>
      </c>
      <c r="K9568" s="272" t="s">
        <v>4512</v>
      </c>
    </row>
    <row r="9569" spans="1:11" ht="12.75" x14ac:dyDescent="0.2">
      <c r="A9569" s="269">
        <v>4213</v>
      </c>
      <c r="B9569" s="270" t="s">
        <v>30495</v>
      </c>
      <c r="C9569" s="271" t="s">
        <v>12490</v>
      </c>
      <c r="D9569" s="272" t="s">
        <v>5194</v>
      </c>
      <c r="F9569" s="266"/>
      <c r="G9569" s="273">
        <v>4213</v>
      </c>
      <c r="H9569" s="270" t="s">
        <v>30495</v>
      </c>
      <c r="I9569" s="271" t="s">
        <v>12490</v>
      </c>
      <c r="J9569" s="272" t="s">
        <v>5194</v>
      </c>
      <c r="K9569" s="272" t="s">
        <v>5194</v>
      </c>
    </row>
    <row r="9570" spans="1:11" ht="12.75" x14ac:dyDescent="0.2">
      <c r="A9570" s="269">
        <v>4211</v>
      </c>
      <c r="B9570" s="270" t="s">
        <v>30496</v>
      </c>
      <c r="C9570" s="271" t="s">
        <v>12490</v>
      </c>
      <c r="D9570" s="272" t="s">
        <v>5565</v>
      </c>
      <c r="F9570" s="266"/>
      <c r="G9570" s="273">
        <v>4211</v>
      </c>
      <c r="H9570" s="270" t="s">
        <v>30496</v>
      </c>
      <c r="I9570" s="271" t="s">
        <v>12490</v>
      </c>
      <c r="J9570" s="272" t="s">
        <v>5565</v>
      </c>
      <c r="K9570" s="272" t="s">
        <v>5565</v>
      </c>
    </row>
    <row r="9571" spans="1:11" ht="12.75" x14ac:dyDescent="0.2">
      <c r="A9571" s="269">
        <v>4209</v>
      </c>
      <c r="B9571" s="270" t="s">
        <v>30497</v>
      </c>
      <c r="C9571" s="271" t="s">
        <v>12490</v>
      </c>
      <c r="D9571" s="272" t="s">
        <v>12988</v>
      </c>
      <c r="F9571" s="266"/>
      <c r="G9571" s="273">
        <v>4209</v>
      </c>
      <c r="H9571" s="270" t="s">
        <v>30497</v>
      </c>
      <c r="I9571" s="271" t="s">
        <v>12490</v>
      </c>
      <c r="J9571" s="272" t="s">
        <v>12988</v>
      </c>
      <c r="K9571" s="272" t="s">
        <v>12988</v>
      </c>
    </row>
    <row r="9572" spans="1:11" ht="12.75" x14ac:dyDescent="0.2">
      <c r="A9572" s="269">
        <v>4180</v>
      </c>
      <c r="B9572" s="270" t="s">
        <v>30498</v>
      </c>
      <c r="C9572" s="271" t="s">
        <v>12490</v>
      </c>
      <c r="D9572" s="272" t="s">
        <v>8539</v>
      </c>
      <c r="F9572" s="266"/>
      <c r="G9572" s="273">
        <v>4180</v>
      </c>
      <c r="H9572" s="270" t="s">
        <v>30498</v>
      </c>
      <c r="I9572" s="271" t="s">
        <v>12490</v>
      </c>
      <c r="J9572" s="272" t="s">
        <v>8539</v>
      </c>
      <c r="K9572" s="272" t="s">
        <v>8539</v>
      </c>
    </row>
    <row r="9573" spans="1:11" ht="12.75" x14ac:dyDescent="0.2">
      <c r="A9573" s="269">
        <v>4177</v>
      </c>
      <c r="B9573" s="270" t="s">
        <v>30499</v>
      </c>
      <c r="C9573" s="271" t="s">
        <v>12490</v>
      </c>
      <c r="D9573" s="272" t="s">
        <v>8642</v>
      </c>
      <c r="F9573" s="266"/>
      <c r="G9573" s="273">
        <v>4177</v>
      </c>
      <c r="H9573" s="270" t="s">
        <v>30499</v>
      </c>
      <c r="I9573" s="271" t="s">
        <v>12490</v>
      </c>
      <c r="J9573" s="272" t="s">
        <v>8642</v>
      </c>
      <c r="K9573" s="272" t="s">
        <v>8642</v>
      </c>
    </row>
    <row r="9574" spans="1:11" ht="12.75" x14ac:dyDescent="0.2">
      <c r="A9574" s="269">
        <v>4179</v>
      </c>
      <c r="B9574" s="270" t="s">
        <v>30500</v>
      </c>
      <c r="C9574" s="271" t="s">
        <v>12490</v>
      </c>
      <c r="D9574" s="272" t="s">
        <v>7064</v>
      </c>
      <c r="F9574" s="266"/>
      <c r="G9574" s="273">
        <v>4179</v>
      </c>
      <c r="H9574" s="270" t="s">
        <v>30500</v>
      </c>
      <c r="I9574" s="271" t="s">
        <v>12490</v>
      </c>
      <c r="J9574" s="272" t="s">
        <v>7064</v>
      </c>
      <c r="K9574" s="272" t="s">
        <v>7064</v>
      </c>
    </row>
    <row r="9575" spans="1:11" ht="12.75" x14ac:dyDescent="0.2">
      <c r="A9575" s="269">
        <v>4208</v>
      </c>
      <c r="B9575" s="270" t="s">
        <v>30501</v>
      </c>
      <c r="C9575" s="271" t="s">
        <v>12490</v>
      </c>
      <c r="D9575" s="272" t="s">
        <v>14179</v>
      </c>
      <c r="F9575" s="266"/>
      <c r="G9575" s="273">
        <v>4208</v>
      </c>
      <c r="H9575" s="270" t="s">
        <v>30501</v>
      </c>
      <c r="I9575" s="271" t="s">
        <v>12490</v>
      </c>
      <c r="J9575" s="272" t="s">
        <v>14179</v>
      </c>
      <c r="K9575" s="272" t="s">
        <v>14179</v>
      </c>
    </row>
    <row r="9576" spans="1:11" ht="12.75" x14ac:dyDescent="0.2">
      <c r="A9576" s="269">
        <v>4181</v>
      </c>
      <c r="B9576" s="270" t="s">
        <v>30502</v>
      </c>
      <c r="C9576" s="271" t="s">
        <v>12490</v>
      </c>
      <c r="D9576" s="272" t="s">
        <v>11506</v>
      </c>
      <c r="F9576" s="266"/>
      <c r="G9576" s="273">
        <v>4181</v>
      </c>
      <c r="H9576" s="270" t="s">
        <v>30502</v>
      </c>
      <c r="I9576" s="271" t="s">
        <v>12490</v>
      </c>
      <c r="J9576" s="272" t="s">
        <v>11506</v>
      </c>
      <c r="K9576" s="272" t="s">
        <v>11506</v>
      </c>
    </row>
    <row r="9577" spans="1:11" ht="12.75" x14ac:dyDescent="0.2">
      <c r="A9577" s="269">
        <v>4178</v>
      </c>
      <c r="B9577" s="270" t="s">
        <v>30503</v>
      </c>
      <c r="C9577" s="271" t="s">
        <v>12490</v>
      </c>
      <c r="D9577" s="272" t="s">
        <v>8932</v>
      </c>
      <c r="F9577" s="266"/>
      <c r="G9577" s="273">
        <v>4178</v>
      </c>
      <c r="H9577" s="270" t="s">
        <v>30503</v>
      </c>
      <c r="I9577" s="271" t="s">
        <v>12490</v>
      </c>
      <c r="J9577" s="272" t="s">
        <v>8932</v>
      </c>
      <c r="K9577" s="272" t="s">
        <v>8932</v>
      </c>
    </row>
    <row r="9578" spans="1:11" ht="12.75" x14ac:dyDescent="0.2">
      <c r="A9578" s="269">
        <v>4182</v>
      </c>
      <c r="B9578" s="270" t="s">
        <v>30504</v>
      </c>
      <c r="C9578" s="271" t="s">
        <v>12490</v>
      </c>
      <c r="D9578" s="272" t="s">
        <v>15053</v>
      </c>
      <c r="F9578" s="266"/>
      <c r="G9578" s="273">
        <v>4182</v>
      </c>
      <c r="H9578" s="270" t="s">
        <v>30504</v>
      </c>
      <c r="I9578" s="271" t="s">
        <v>12490</v>
      </c>
      <c r="J9578" s="272" t="s">
        <v>15053</v>
      </c>
      <c r="K9578" s="272" t="s">
        <v>15053</v>
      </c>
    </row>
    <row r="9579" spans="1:11" ht="12.75" x14ac:dyDescent="0.2">
      <c r="A9579" s="269">
        <v>4183</v>
      </c>
      <c r="B9579" s="270" t="s">
        <v>30505</v>
      </c>
      <c r="C9579" s="271" t="s">
        <v>12490</v>
      </c>
      <c r="D9579" s="272" t="s">
        <v>15054</v>
      </c>
      <c r="F9579" s="266"/>
      <c r="G9579" s="273">
        <v>4183</v>
      </c>
      <c r="H9579" s="270" t="s">
        <v>30505</v>
      </c>
      <c r="I9579" s="271" t="s">
        <v>12490</v>
      </c>
      <c r="J9579" s="272" t="s">
        <v>15054</v>
      </c>
      <c r="K9579" s="272" t="s">
        <v>15054</v>
      </c>
    </row>
    <row r="9580" spans="1:11" ht="12.75" x14ac:dyDescent="0.2">
      <c r="A9580" s="269">
        <v>4184</v>
      </c>
      <c r="B9580" s="270" t="s">
        <v>30506</v>
      </c>
      <c r="C9580" s="271" t="s">
        <v>12490</v>
      </c>
      <c r="D9580" s="272" t="s">
        <v>15055</v>
      </c>
      <c r="F9580" s="266"/>
      <c r="G9580" s="273">
        <v>4184</v>
      </c>
      <c r="H9580" s="270" t="s">
        <v>30506</v>
      </c>
      <c r="I9580" s="271" t="s">
        <v>12490</v>
      </c>
      <c r="J9580" s="272" t="s">
        <v>15055</v>
      </c>
      <c r="K9580" s="272" t="s">
        <v>15055</v>
      </c>
    </row>
    <row r="9581" spans="1:11" ht="12.75" x14ac:dyDescent="0.2">
      <c r="A9581" s="269">
        <v>4185</v>
      </c>
      <c r="B9581" s="270" t="s">
        <v>30507</v>
      </c>
      <c r="C9581" s="271" t="s">
        <v>12490</v>
      </c>
      <c r="D9581" s="272" t="s">
        <v>15056</v>
      </c>
      <c r="F9581" s="266"/>
      <c r="G9581" s="273">
        <v>4185</v>
      </c>
      <c r="H9581" s="270" t="s">
        <v>30507</v>
      </c>
      <c r="I9581" s="271" t="s">
        <v>12490</v>
      </c>
      <c r="J9581" s="272" t="s">
        <v>15056</v>
      </c>
      <c r="K9581" s="272" t="s">
        <v>15056</v>
      </c>
    </row>
    <row r="9582" spans="1:11" ht="12.75" x14ac:dyDescent="0.2">
      <c r="A9582" s="269">
        <v>4205</v>
      </c>
      <c r="B9582" s="270" t="s">
        <v>30508</v>
      </c>
      <c r="C9582" s="271" t="s">
        <v>12490</v>
      </c>
      <c r="D9582" s="272" t="s">
        <v>9364</v>
      </c>
      <c r="F9582" s="266"/>
      <c r="G9582" s="273">
        <v>4205</v>
      </c>
      <c r="H9582" s="270" t="s">
        <v>30508</v>
      </c>
      <c r="I9582" s="271" t="s">
        <v>12490</v>
      </c>
      <c r="J9582" s="272" t="s">
        <v>9364</v>
      </c>
      <c r="K9582" s="272" t="s">
        <v>9364</v>
      </c>
    </row>
    <row r="9583" spans="1:11" ht="12.75" x14ac:dyDescent="0.2">
      <c r="A9583" s="269">
        <v>4192</v>
      </c>
      <c r="B9583" s="270" t="s">
        <v>30509</v>
      </c>
      <c r="C9583" s="271" t="s">
        <v>12490</v>
      </c>
      <c r="D9583" s="272" t="s">
        <v>9364</v>
      </c>
      <c r="F9583" s="266"/>
      <c r="G9583" s="273">
        <v>4192</v>
      </c>
      <c r="H9583" s="270" t="s">
        <v>30509</v>
      </c>
      <c r="I9583" s="271" t="s">
        <v>12490</v>
      </c>
      <c r="J9583" s="272" t="s">
        <v>9364</v>
      </c>
      <c r="K9583" s="272" t="s">
        <v>9364</v>
      </c>
    </row>
    <row r="9584" spans="1:11" ht="12.75" x14ac:dyDescent="0.2">
      <c r="A9584" s="269">
        <v>4191</v>
      </c>
      <c r="B9584" s="270" t="s">
        <v>30510</v>
      </c>
      <c r="C9584" s="271" t="s">
        <v>12490</v>
      </c>
      <c r="D9584" s="272" t="s">
        <v>9364</v>
      </c>
      <c r="F9584" s="266"/>
      <c r="G9584" s="273">
        <v>4191</v>
      </c>
      <c r="H9584" s="270" t="s">
        <v>30510</v>
      </c>
      <c r="I9584" s="271" t="s">
        <v>12490</v>
      </c>
      <c r="J9584" s="272" t="s">
        <v>9364</v>
      </c>
      <c r="K9584" s="272" t="s">
        <v>9364</v>
      </c>
    </row>
    <row r="9585" spans="1:11" ht="12.75" x14ac:dyDescent="0.2">
      <c r="A9585" s="269">
        <v>4207</v>
      </c>
      <c r="B9585" s="270" t="s">
        <v>30511</v>
      </c>
      <c r="C9585" s="271" t="s">
        <v>12490</v>
      </c>
      <c r="D9585" s="272" t="s">
        <v>8331</v>
      </c>
      <c r="F9585" s="266"/>
      <c r="G9585" s="273">
        <v>4207</v>
      </c>
      <c r="H9585" s="270" t="s">
        <v>30511</v>
      </c>
      <c r="I9585" s="271" t="s">
        <v>12490</v>
      </c>
      <c r="J9585" s="272" t="s">
        <v>8331</v>
      </c>
      <c r="K9585" s="272" t="s">
        <v>8331</v>
      </c>
    </row>
    <row r="9586" spans="1:11" ht="12.75" x14ac:dyDescent="0.2">
      <c r="A9586" s="269">
        <v>4206</v>
      </c>
      <c r="B9586" s="270" t="s">
        <v>30512</v>
      </c>
      <c r="C9586" s="271" t="s">
        <v>12490</v>
      </c>
      <c r="D9586" s="272" t="s">
        <v>15057</v>
      </c>
      <c r="F9586" s="266"/>
      <c r="G9586" s="273">
        <v>4206</v>
      </c>
      <c r="H9586" s="270" t="s">
        <v>30512</v>
      </c>
      <c r="I9586" s="271" t="s">
        <v>12490</v>
      </c>
      <c r="J9586" s="272" t="s">
        <v>15057</v>
      </c>
      <c r="K9586" s="272" t="s">
        <v>15057</v>
      </c>
    </row>
    <row r="9587" spans="1:11" ht="12.75" x14ac:dyDescent="0.2">
      <c r="A9587" s="269">
        <v>4190</v>
      </c>
      <c r="B9587" s="270" t="s">
        <v>30513</v>
      </c>
      <c r="C9587" s="271" t="s">
        <v>12490</v>
      </c>
      <c r="D9587" s="272" t="s">
        <v>15057</v>
      </c>
      <c r="F9587" s="266"/>
      <c r="G9587" s="273">
        <v>4190</v>
      </c>
      <c r="H9587" s="270" t="s">
        <v>30513</v>
      </c>
      <c r="I9587" s="271" t="s">
        <v>12490</v>
      </c>
      <c r="J9587" s="272" t="s">
        <v>15057</v>
      </c>
      <c r="K9587" s="272" t="s">
        <v>15057</v>
      </c>
    </row>
    <row r="9588" spans="1:11" ht="12.75" x14ac:dyDescent="0.2">
      <c r="A9588" s="269">
        <v>4186</v>
      </c>
      <c r="B9588" s="270" t="s">
        <v>30514</v>
      </c>
      <c r="C9588" s="271" t="s">
        <v>12490</v>
      </c>
      <c r="D9588" s="272" t="s">
        <v>5240</v>
      </c>
      <c r="F9588" s="266"/>
      <c r="G9588" s="273">
        <v>4186</v>
      </c>
      <c r="H9588" s="270" t="s">
        <v>30514</v>
      </c>
      <c r="I9588" s="271" t="s">
        <v>12490</v>
      </c>
      <c r="J9588" s="272" t="s">
        <v>5240</v>
      </c>
      <c r="K9588" s="272" t="s">
        <v>5240</v>
      </c>
    </row>
    <row r="9589" spans="1:11" ht="12.75" x14ac:dyDescent="0.2">
      <c r="A9589" s="269">
        <v>4188</v>
      </c>
      <c r="B9589" s="270" t="s">
        <v>30515</v>
      </c>
      <c r="C9589" s="271" t="s">
        <v>12490</v>
      </c>
      <c r="D9589" s="272" t="s">
        <v>8989</v>
      </c>
      <c r="F9589" s="266"/>
      <c r="G9589" s="273">
        <v>4188</v>
      </c>
      <c r="H9589" s="270" t="s">
        <v>30515</v>
      </c>
      <c r="I9589" s="271" t="s">
        <v>12490</v>
      </c>
      <c r="J9589" s="272" t="s">
        <v>8989</v>
      </c>
      <c r="K9589" s="272" t="s">
        <v>8989</v>
      </c>
    </row>
    <row r="9590" spans="1:11" ht="12.75" x14ac:dyDescent="0.2">
      <c r="A9590" s="269">
        <v>4189</v>
      </c>
      <c r="B9590" s="270" t="s">
        <v>30516</v>
      </c>
      <c r="C9590" s="271" t="s">
        <v>12490</v>
      </c>
      <c r="D9590" s="272" t="s">
        <v>8989</v>
      </c>
      <c r="F9590" s="266"/>
      <c r="G9590" s="273">
        <v>4189</v>
      </c>
      <c r="H9590" s="270" t="s">
        <v>30516</v>
      </c>
      <c r="I9590" s="271" t="s">
        <v>12490</v>
      </c>
      <c r="J9590" s="272" t="s">
        <v>8989</v>
      </c>
      <c r="K9590" s="272" t="s">
        <v>8989</v>
      </c>
    </row>
    <row r="9591" spans="1:11" ht="12.75" x14ac:dyDescent="0.2">
      <c r="A9591" s="269">
        <v>4197</v>
      </c>
      <c r="B9591" s="270" t="s">
        <v>30517</v>
      </c>
      <c r="C9591" s="271" t="s">
        <v>12490</v>
      </c>
      <c r="D9591" s="272" t="s">
        <v>15058</v>
      </c>
      <c r="F9591" s="266"/>
      <c r="G9591" s="273">
        <v>4197</v>
      </c>
      <c r="H9591" s="270" t="s">
        <v>30517</v>
      </c>
      <c r="I9591" s="271" t="s">
        <v>12490</v>
      </c>
      <c r="J9591" s="272" t="s">
        <v>15058</v>
      </c>
      <c r="K9591" s="272" t="s">
        <v>15058</v>
      </c>
    </row>
    <row r="9592" spans="1:11" ht="12.75" x14ac:dyDescent="0.2">
      <c r="A9592" s="269">
        <v>4194</v>
      </c>
      <c r="B9592" s="270" t="s">
        <v>30518</v>
      </c>
      <c r="C9592" s="271" t="s">
        <v>12490</v>
      </c>
      <c r="D9592" s="272" t="s">
        <v>13257</v>
      </c>
      <c r="F9592" s="266"/>
      <c r="G9592" s="273">
        <v>4194</v>
      </c>
      <c r="H9592" s="270" t="s">
        <v>30518</v>
      </c>
      <c r="I9592" s="271" t="s">
        <v>12490</v>
      </c>
      <c r="J9592" s="272" t="s">
        <v>13257</v>
      </c>
      <c r="K9592" s="272" t="s">
        <v>13257</v>
      </c>
    </row>
    <row r="9593" spans="1:11" ht="12.75" x14ac:dyDescent="0.2">
      <c r="A9593" s="269">
        <v>4193</v>
      </c>
      <c r="B9593" s="270" t="s">
        <v>30519</v>
      </c>
      <c r="C9593" s="271" t="s">
        <v>12490</v>
      </c>
      <c r="D9593" s="272" t="s">
        <v>13257</v>
      </c>
      <c r="F9593" s="266"/>
      <c r="G9593" s="273">
        <v>4193</v>
      </c>
      <c r="H9593" s="270" t="s">
        <v>30519</v>
      </c>
      <c r="I9593" s="271" t="s">
        <v>12490</v>
      </c>
      <c r="J9593" s="272" t="s">
        <v>13257</v>
      </c>
      <c r="K9593" s="272" t="s">
        <v>13257</v>
      </c>
    </row>
    <row r="9594" spans="1:11" ht="12.75" x14ac:dyDescent="0.2">
      <c r="A9594" s="269">
        <v>4204</v>
      </c>
      <c r="B9594" s="270" t="s">
        <v>30520</v>
      </c>
      <c r="C9594" s="271" t="s">
        <v>12490</v>
      </c>
      <c r="D9594" s="272" t="s">
        <v>13257</v>
      </c>
      <c r="F9594" s="266"/>
      <c r="G9594" s="273">
        <v>4204</v>
      </c>
      <c r="H9594" s="270" t="s">
        <v>30520</v>
      </c>
      <c r="I9594" s="271" t="s">
        <v>12490</v>
      </c>
      <c r="J9594" s="272" t="s">
        <v>13257</v>
      </c>
      <c r="K9594" s="272" t="s">
        <v>13257</v>
      </c>
    </row>
    <row r="9595" spans="1:11" ht="12.75" x14ac:dyDescent="0.2">
      <c r="A9595" s="269">
        <v>4187</v>
      </c>
      <c r="B9595" s="270" t="s">
        <v>30521</v>
      </c>
      <c r="C9595" s="271" t="s">
        <v>12490</v>
      </c>
      <c r="D9595" s="272" t="s">
        <v>9694</v>
      </c>
      <c r="F9595" s="266"/>
      <c r="G9595" s="273">
        <v>4187</v>
      </c>
      <c r="H9595" s="270" t="s">
        <v>30521</v>
      </c>
      <c r="I9595" s="271" t="s">
        <v>12490</v>
      </c>
      <c r="J9595" s="272" t="s">
        <v>9694</v>
      </c>
      <c r="K9595" s="272" t="s">
        <v>9694</v>
      </c>
    </row>
    <row r="9596" spans="1:11" ht="12.75" x14ac:dyDescent="0.2">
      <c r="A9596" s="269">
        <v>4202</v>
      </c>
      <c r="B9596" s="270" t="s">
        <v>30522</v>
      </c>
      <c r="C9596" s="271" t="s">
        <v>12490</v>
      </c>
      <c r="D9596" s="272" t="s">
        <v>15059</v>
      </c>
      <c r="F9596" s="266"/>
      <c r="G9596" s="273">
        <v>4202</v>
      </c>
      <c r="H9596" s="270" t="s">
        <v>30522</v>
      </c>
      <c r="I9596" s="271" t="s">
        <v>12490</v>
      </c>
      <c r="J9596" s="272" t="s">
        <v>15059</v>
      </c>
      <c r="K9596" s="272" t="s">
        <v>15059</v>
      </c>
    </row>
    <row r="9597" spans="1:11" ht="12.75" x14ac:dyDescent="0.2">
      <c r="A9597" s="269">
        <v>4203</v>
      </c>
      <c r="B9597" s="270" t="s">
        <v>30523</v>
      </c>
      <c r="C9597" s="271" t="s">
        <v>12490</v>
      </c>
      <c r="D9597" s="272" t="s">
        <v>15060</v>
      </c>
      <c r="F9597" s="266"/>
      <c r="G9597" s="273">
        <v>4203</v>
      </c>
      <c r="H9597" s="270" t="s">
        <v>30523</v>
      </c>
      <c r="I9597" s="271" t="s">
        <v>12490</v>
      </c>
      <c r="J9597" s="272" t="s">
        <v>15060</v>
      </c>
      <c r="K9597" s="272" t="s">
        <v>15060</v>
      </c>
    </row>
    <row r="9598" spans="1:11" ht="12.75" x14ac:dyDescent="0.2">
      <c r="A9598" s="269">
        <v>40356</v>
      </c>
      <c r="B9598" s="270" t="s">
        <v>30524</v>
      </c>
      <c r="C9598" s="271" t="s">
        <v>12490</v>
      </c>
      <c r="D9598" s="272" t="s">
        <v>7578</v>
      </c>
      <c r="F9598" s="266"/>
      <c r="G9598" s="273">
        <v>40356</v>
      </c>
      <c r="H9598" s="270" t="s">
        <v>30524</v>
      </c>
      <c r="I9598" s="271" t="s">
        <v>12490</v>
      </c>
      <c r="J9598" s="272" t="s">
        <v>7578</v>
      </c>
      <c r="K9598" s="272" t="s">
        <v>7578</v>
      </c>
    </row>
    <row r="9599" spans="1:11" ht="12.75" x14ac:dyDescent="0.2">
      <c r="A9599" s="269">
        <v>40359</v>
      </c>
      <c r="B9599" s="270" t="s">
        <v>30525</v>
      </c>
      <c r="C9599" s="271" t="s">
        <v>12490</v>
      </c>
      <c r="D9599" s="272" t="s">
        <v>8717</v>
      </c>
      <c r="F9599" s="266"/>
      <c r="G9599" s="273">
        <v>40359</v>
      </c>
      <c r="H9599" s="270" t="s">
        <v>30525</v>
      </c>
      <c r="I9599" s="271" t="s">
        <v>12490</v>
      </c>
      <c r="J9599" s="272" t="s">
        <v>8717</v>
      </c>
      <c r="K9599" s="272" t="s">
        <v>8717</v>
      </c>
    </row>
    <row r="9600" spans="1:11" ht="12.75" x14ac:dyDescent="0.2">
      <c r="A9600" s="269">
        <v>40362</v>
      </c>
      <c r="B9600" s="270" t="s">
        <v>30526</v>
      </c>
      <c r="C9600" s="271" t="s">
        <v>12490</v>
      </c>
      <c r="D9600" s="272" t="s">
        <v>30527</v>
      </c>
      <c r="F9600" s="266"/>
      <c r="G9600" s="273">
        <v>40362</v>
      </c>
      <c r="H9600" s="270" t="s">
        <v>30526</v>
      </c>
      <c r="I9600" s="271" t="s">
        <v>12490</v>
      </c>
      <c r="J9600" s="272" t="s">
        <v>30527</v>
      </c>
      <c r="K9600" s="272" t="s">
        <v>30527</v>
      </c>
    </row>
    <row r="9601" spans="1:11" ht="12.75" x14ac:dyDescent="0.2">
      <c r="A9601" s="269">
        <v>40365</v>
      </c>
      <c r="B9601" s="270" t="s">
        <v>30528</v>
      </c>
      <c r="C9601" s="271" t="s">
        <v>12490</v>
      </c>
      <c r="D9601" s="272" t="s">
        <v>12781</v>
      </c>
      <c r="F9601" s="266"/>
      <c r="G9601" s="273">
        <v>40365</v>
      </c>
      <c r="H9601" s="270" t="s">
        <v>30528</v>
      </c>
      <c r="I9601" s="271" t="s">
        <v>12490</v>
      </c>
      <c r="J9601" s="272" t="s">
        <v>12781</v>
      </c>
      <c r="K9601" s="272" t="s">
        <v>12781</v>
      </c>
    </row>
    <row r="9602" spans="1:11" ht="12.75" x14ac:dyDescent="0.2">
      <c r="A9602" s="269">
        <v>40368</v>
      </c>
      <c r="B9602" s="270" t="s">
        <v>30529</v>
      </c>
      <c r="C9602" s="271" t="s">
        <v>12490</v>
      </c>
      <c r="D9602" s="272" t="s">
        <v>30530</v>
      </c>
      <c r="F9602" s="266"/>
      <c r="G9602" s="273">
        <v>40368</v>
      </c>
      <c r="H9602" s="270" t="s">
        <v>30529</v>
      </c>
      <c r="I9602" s="271" t="s">
        <v>12490</v>
      </c>
      <c r="J9602" s="272" t="s">
        <v>30530</v>
      </c>
      <c r="K9602" s="272" t="s">
        <v>30530</v>
      </c>
    </row>
    <row r="9603" spans="1:11" ht="12.75" x14ac:dyDescent="0.2">
      <c r="A9603" s="269">
        <v>40371</v>
      </c>
      <c r="B9603" s="270" t="s">
        <v>30531</v>
      </c>
      <c r="C9603" s="271" t="s">
        <v>12490</v>
      </c>
      <c r="D9603" s="272" t="s">
        <v>18345</v>
      </c>
      <c r="F9603" s="266"/>
      <c r="G9603" s="273">
        <v>40371</v>
      </c>
      <c r="H9603" s="270" t="s">
        <v>30531</v>
      </c>
      <c r="I9603" s="271" t="s">
        <v>12490</v>
      </c>
      <c r="J9603" s="272" t="s">
        <v>18345</v>
      </c>
      <c r="K9603" s="272" t="s">
        <v>18345</v>
      </c>
    </row>
    <row r="9604" spans="1:11" ht="12.75" x14ac:dyDescent="0.2">
      <c r="A9604" s="269">
        <v>40374</v>
      </c>
      <c r="B9604" s="270" t="s">
        <v>30532</v>
      </c>
      <c r="C9604" s="271" t="s">
        <v>12490</v>
      </c>
      <c r="D9604" s="272" t="s">
        <v>30533</v>
      </c>
      <c r="F9604" s="266"/>
      <c r="G9604" s="273">
        <v>40374</v>
      </c>
      <c r="H9604" s="270" t="s">
        <v>30532</v>
      </c>
      <c r="I9604" s="271" t="s">
        <v>12490</v>
      </c>
      <c r="J9604" s="272" t="s">
        <v>30533</v>
      </c>
      <c r="K9604" s="272" t="s">
        <v>30533</v>
      </c>
    </row>
    <row r="9605" spans="1:11" ht="12.75" x14ac:dyDescent="0.2">
      <c r="A9605" s="269">
        <v>7595</v>
      </c>
      <c r="B9605" s="270" t="s">
        <v>30534</v>
      </c>
      <c r="C9605" s="271" t="s">
        <v>12488</v>
      </c>
      <c r="D9605" s="272" t="s">
        <v>9753</v>
      </c>
      <c r="F9605" s="266"/>
      <c r="G9605" s="273">
        <v>7595</v>
      </c>
      <c r="H9605" s="270" t="s">
        <v>30534</v>
      </c>
      <c r="I9605" s="271" t="s">
        <v>12488</v>
      </c>
      <c r="J9605" s="272" t="s">
        <v>9753</v>
      </c>
      <c r="K9605" s="272" t="s">
        <v>14410</v>
      </c>
    </row>
    <row r="9606" spans="1:11" ht="12.75" x14ac:dyDescent="0.2">
      <c r="A9606" s="269">
        <v>41094</v>
      </c>
      <c r="B9606" s="270" t="s">
        <v>30535</v>
      </c>
      <c r="C9606" s="271" t="s">
        <v>12529</v>
      </c>
      <c r="D9606" s="272" t="s">
        <v>13377</v>
      </c>
      <c r="F9606" s="266"/>
      <c r="G9606" s="273">
        <v>41094</v>
      </c>
      <c r="H9606" s="270" t="s">
        <v>30535</v>
      </c>
      <c r="I9606" s="271" t="s">
        <v>12529</v>
      </c>
      <c r="J9606" s="272" t="s">
        <v>13377</v>
      </c>
      <c r="K9606" s="272" t="s">
        <v>30536</v>
      </c>
    </row>
    <row r="9607" spans="1:11" ht="25.5" x14ac:dyDescent="0.2">
      <c r="A9607" s="269">
        <v>38175</v>
      </c>
      <c r="B9607" s="270" t="s">
        <v>30537</v>
      </c>
      <c r="C9607" s="271" t="s">
        <v>12490</v>
      </c>
      <c r="D9607" s="272" t="s">
        <v>5883</v>
      </c>
      <c r="F9607" s="266"/>
      <c r="G9607" s="273">
        <v>38175</v>
      </c>
      <c r="H9607" s="270" t="s">
        <v>30537</v>
      </c>
      <c r="I9607" s="271" t="s">
        <v>12490</v>
      </c>
      <c r="J9607" s="272" t="s">
        <v>5883</v>
      </c>
      <c r="K9607" s="272" t="s">
        <v>5883</v>
      </c>
    </row>
    <row r="9608" spans="1:11" ht="25.5" x14ac:dyDescent="0.2">
      <c r="A9608" s="269">
        <v>38176</v>
      </c>
      <c r="B9608" s="270" t="s">
        <v>30538</v>
      </c>
      <c r="C9608" s="271" t="s">
        <v>12490</v>
      </c>
      <c r="D9608" s="272" t="s">
        <v>7084</v>
      </c>
      <c r="F9608" s="266"/>
      <c r="G9608" s="273">
        <v>38176</v>
      </c>
      <c r="H9608" s="270" t="s">
        <v>30538</v>
      </c>
      <c r="I9608" s="271" t="s">
        <v>12490</v>
      </c>
      <c r="J9608" s="272" t="s">
        <v>7084</v>
      </c>
      <c r="K9608" s="272" t="s">
        <v>7084</v>
      </c>
    </row>
    <row r="9609" spans="1:11" ht="25.5" x14ac:dyDescent="0.2">
      <c r="A9609" s="269">
        <v>36152</v>
      </c>
      <c r="B9609" s="270" t="s">
        <v>30539</v>
      </c>
      <c r="C9609" s="271" t="s">
        <v>12490</v>
      </c>
      <c r="D9609" s="272" t="s">
        <v>7139</v>
      </c>
      <c r="F9609" s="266"/>
      <c r="G9609" s="273">
        <v>36152</v>
      </c>
      <c r="H9609" s="270" t="s">
        <v>30539</v>
      </c>
      <c r="I9609" s="271" t="s">
        <v>12490</v>
      </c>
      <c r="J9609" s="272" t="s">
        <v>7139</v>
      </c>
      <c r="K9609" s="272" t="s">
        <v>7139</v>
      </c>
    </row>
    <row r="9610" spans="1:11" ht="12.75" x14ac:dyDescent="0.2">
      <c r="A9610" s="269">
        <v>11138</v>
      </c>
      <c r="B9610" s="270" t="s">
        <v>30540</v>
      </c>
      <c r="C9610" s="271" t="s">
        <v>12506</v>
      </c>
      <c r="D9610" s="272" t="s">
        <v>5433</v>
      </c>
      <c r="F9610" s="266"/>
      <c r="G9610" s="273">
        <v>11138</v>
      </c>
      <c r="H9610" s="270" t="s">
        <v>30540</v>
      </c>
      <c r="I9610" s="271" t="s">
        <v>12506</v>
      </c>
      <c r="J9610" s="272" t="s">
        <v>5433</v>
      </c>
      <c r="K9610" s="272" t="s">
        <v>5433</v>
      </c>
    </row>
    <row r="9611" spans="1:11" ht="12.75" x14ac:dyDescent="0.2">
      <c r="A9611" s="269">
        <v>5333</v>
      </c>
      <c r="B9611" s="270" t="s">
        <v>30541</v>
      </c>
      <c r="C9611" s="271" t="s">
        <v>12506</v>
      </c>
      <c r="D9611" s="272" t="s">
        <v>13378</v>
      </c>
      <c r="F9611" s="266"/>
      <c r="G9611" s="273">
        <v>5333</v>
      </c>
      <c r="H9611" s="270" t="s">
        <v>30541</v>
      </c>
      <c r="I9611" s="271" t="s">
        <v>12506</v>
      </c>
      <c r="J9611" s="272" t="s">
        <v>13378</v>
      </c>
      <c r="K9611" s="272" t="s">
        <v>13378</v>
      </c>
    </row>
    <row r="9612" spans="1:11" ht="12.75" x14ac:dyDescent="0.2">
      <c r="A9612" s="269">
        <v>4221</v>
      </c>
      <c r="B9612" s="270" t="s">
        <v>30542</v>
      </c>
      <c r="C9612" s="271" t="s">
        <v>12506</v>
      </c>
      <c r="D9612" s="272" t="s">
        <v>5740</v>
      </c>
      <c r="F9612" s="266"/>
      <c r="G9612" s="273">
        <v>4221</v>
      </c>
      <c r="H9612" s="270" t="s">
        <v>30542</v>
      </c>
      <c r="I9612" s="271" t="s">
        <v>12506</v>
      </c>
      <c r="J9612" s="272" t="s">
        <v>5740</v>
      </c>
      <c r="K9612" s="272" t="s">
        <v>5740</v>
      </c>
    </row>
    <row r="9613" spans="1:11" ht="25.5" x14ac:dyDescent="0.2">
      <c r="A9613" s="269">
        <v>4227</v>
      </c>
      <c r="B9613" s="270" t="s">
        <v>30543</v>
      </c>
      <c r="C9613" s="271" t="s">
        <v>12506</v>
      </c>
      <c r="D9613" s="272" t="s">
        <v>5174</v>
      </c>
      <c r="F9613" s="266"/>
      <c r="G9613" s="273">
        <v>4227</v>
      </c>
      <c r="H9613" s="270" t="s">
        <v>30543</v>
      </c>
      <c r="I9613" s="271" t="s">
        <v>12506</v>
      </c>
      <c r="J9613" s="272" t="s">
        <v>5174</v>
      </c>
      <c r="K9613" s="272" t="s">
        <v>5174</v>
      </c>
    </row>
    <row r="9614" spans="1:11" ht="25.5" x14ac:dyDescent="0.2">
      <c r="A9614" s="269">
        <v>38170</v>
      </c>
      <c r="B9614" s="270" t="s">
        <v>30544</v>
      </c>
      <c r="C9614" s="271" t="s">
        <v>12490</v>
      </c>
      <c r="D9614" s="272" t="s">
        <v>18111</v>
      </c>
      <c r="F9614" s="266"/>
      <c r="G9614" s="273">
        <v>38170</v>
      </c>
      <c r="H9614" s="270" t="s">
        <v>30544</v>
      </c>
      <c r="I9614" s="271" t="s">
        <v>12490</v>
      </c>
      <c r="J9614" s="272" t="s">
        <v>18111</v>
      </c>
      <c r="K9614" s="272" t="s">
        <v>18111</v>
      </c>
    </row>
    <row r="9615" spans="1:11" ht="12.75" x14ac:dyDescent="0.2">
      <c r="A9615" s="269">
        <v>4242</v>
      </c>
      <c r="B9615" s="270" t="s">
        <v>30545</v>
      </c>
      <c r="C9615" s="271" t="s">
        <v>12488</v>
      </c>
      <c r="D9615" s="272" t="s">
        <v>9587</v>
      </c>
      <c r="F9615" s="266"/>
      <c r="G9615" s="273">
        <v>4242</v>
      </c>
      <c r="H9615" s="270" t="s">
        <v>30545</v>
      </c>
      <c r="I9615" s="271" t="s">
        <v>12488</v>
      </c>
      <c r="J9615" s="272" t="s">
        <v>9587</v>
      </c>
      <c r="K9615" s="272" t="s">
        <v>4441</v>
      </c>
    </row>
    <row r="9616" spans="1:11" ht="12.75" x14ac:dyDescent="0.2">
      <c r="A9616" s="269">
        <v>40980</v>
      </c>
      <c r="B9616" s="270" t="s">
        <v>30546</v>
      </c>
      <c r="C9616" s="271" t="s">
        <v>12529</v>
      </c>
      <c r="D9616" s="272" t="s">
        <v>30547</v>
      </c>
      <c r="F9616" s="266"/>
      <c r="G9616" s="273">
        <v>40980</v>
      </c>
      <c r="H9616" s="270" t="s">
        <v>30546</v>
      </c>
      <c r="I9616" s="271" t="s">
        <v>12529</v>
      </c>
      <c r="J9616" s="272" t="s">
        <v>30547</v>
      </c>
      <c r="K9616" s="272" t="s">
        <v>30548</v>
      </c>
    </row>
    <row r="9617" spans="1:11" ht="12.75" x14ac:dyDescent="0.2">
      <c r="A9617" s="269">
        <v>4243</v>
      </c>
      <c r="B9617" s="270" t="s">
        <v>30549</v>
      </c>
      <c r="C9617" s="271" t="s">
        <v>12488</v>
      </c>
      <c r="D9617" s="272" t="s">
        <v>13379</v>
      </c>
      <c r="F9617" s="266"/>
      <c r="G9617" s="273">
        <v>4243</v>
      </c>
      <c r="H9617" s="270" t="s">
        <v>30549</v>
      </c>
      <c r="I9617" s="271" t="s">
        <v>12488</v>
      </c>
      <c r="J9617" s="272" t="s">
        <v>13379</v>
      </c>
      <c r="K9617" s="272" t="s">
        <v>11314</v>
      </c>
    </row>
    <row r="9618" spans="1:11" ht="12.75" x14ac:dyDescent="0.2">
      <c r="A9618" s="269">
        <v>41031</v>
      </c>
      <c r="B9618" s="270" t="s">
        <v>30550</v>
      </c>
      <c r="C9618" s="271" t="s">
        <v>12529</v>
      </c>
      <c r="D9618" s="272" t="s">
        <v>13380</v>
      </c>
      <c r="F9618" s="266"/>
      <c r="G9618" s="273">
        <v>41031</v>
      </c>
      <c r="H9618" s="270" t="s">
        <v>30550</v>
      </c>
      <c r="I9618" s="271" t="s">
        <v>12529</v>
      </c>
      <c r="J9618" s="272" t="s">
        <v>13380</v>
      </c>
      <c r="K9618" s="272" t="s">
        <v>30551</v>
      </c>
    </row>
    <row r="9619" spans="1:11" ht="12.75" x14ac:dyDescent="0.2">
      <c r="A9619" s="269">
        <v>37623</v>
      </c>
      <c r="B9619" s="270" t="s">
        <v>30552</v>
      </c>
      <c r="C9619" s="271" t="s">
        <v>12488</v>
      </c>
      <c r="D9619" s="272" t="s">
        <v>13009</v>
      </c>
      <c r="F9619" s="266"/>
      <c r="G9619" s="273">
        <v>37623</v>
      </c>
      <c r="H9619" s="270" t="s">
        <v>30552</v>
      </c>
      <c r="I9619" s="271" t="s">
        <v>12488</v>
      </c>
      <c r="J9619" s="272" t="s">
        <v>13009</v>
      </c>
      <c r="K9619" s="272" t="s">
        <v>8635</v>
      </c>
    </row>
    <row r="9620" spans="1:11" ht="12.75" x14ac:dyDescent="0.2">
      <c r="A9620" s="269">
        <v>4250</v>
      </c>
      <c r="B9620" s="270" t="s">
        <v>30553</v>
      </c>
      <c r="C9620" s="271" t="s">
        <v>12488</v>
      </c>
      <c r="D9620" s="272" t="s">
        <v>13655</v>
      </c>
      <c r="F9620" s="266"/>
      <c r="G9620" s="273">
        <v>4250</v>
      </c>
      <c r="H9620" s="270" t="s">
        <v>30553</v>
      </c>
      <c r="I9620" s="271" t="s">
        <v>12488</v>
      </c>
      <c r="J9620" s="272" t="s">
        <v>13655</v>
      </c>
      <c r="K9620" s="272" t="s">
        <v>13209</v>
      </c>
    </row>
    <row r="9621" spans="1:11" ht="12.75" x14ac:dyDescent="0.2">
      <c r="A9621" s="269">
        <v>40978</v>
      </c>
      <c r="B9621" s="270" t="s">
        <v>30554</v>
      </c>
      <c r="C9621" s="271" t="s">
        <v>12529</v>
      </c>
      <c r="D9621" s="272" t="s">
        <v>30555</v>
      </c>
      <c r="F9621" s="266"/>
      <c r="G9621" s="273">
        <v>40978</v>
      </c>
      <c r="H9621" s="270" t="s">
        <v>30554</v>
      </c>
      <c r="I9621" s="271" t="s">
        <v>12529</v>
      </c>
      <c r="J9621" s="272" t="s">
        <v>30555</v>
      </c>
      <c r="K9621" s="272" t="s">
        <v>30556</v>
      </c>
    </row>
    <row r="9622" spans="1:11" ht="12.75" x14ac:dyDescent="0.2">
      <c r="A9622" s="269">
        <v>25960</v>
      </c>
      <c r="B9622" s="270" t="s">
        <v>30557</v>
      </c>
      <c r="C9622" s="271" t="s">
        <v>12488</v>
      </c>
      <c r="D9622" s="272" t="s">
        <v>7362</v>
      </c>
      <c r="F9622" s="266"/>
      <c r="G9622" s="273">
        <v>25960</v>
      </c>
      <c r="H9622" s="270" t="s">
        <v>30557</v>
      </c>
      <c r="I9622" s="271" t="s">
        <v>12488</v>
      </c>
      <c r="J9622" s="272" t="s">
        <v>7362</v>
      </c>
      <c r="K9622" s="272" t="s">
        <v>22686</v>
      </c>
    </row>
    <row r="9623" spans="1:11" ht="12.75" x14ac:dyDescent="0.2">
      <c r="A9623" s="269">
        <v>41043</v>
      </c>
      <c r="B9623" s="270" t="s">
        <v>30558</v>
      </c>
      <c r="C9623" s="271" t="s">
        <v>12529</v>
      </c>
      <c r="D9623" s="272" t="s">
        <v>13381</v>
      </c>
      <c r="F9623" s="266"/>
      <c r="G9623" s="273">
        <v>41043</v>
      </c>
      <c r="H9623" s="270" t="s">
        <v>30558</v>
      </c>
      <c r="I9623" s="271" t="s">
        <v>12529</v>
      </c>
      <c r="J9623" s="272" t="s">
        <v>13381</v>
      </c>
      <c r="K9623" s="272" t="s">
        <v>30559</v>
      </c>
    </row>
    <row r="9624" spans="1:11" ht="12.75" x14ac:dyDescent="0.2">
      <c r="A9624" s="269">
        <v>4234</v>
      </c>
      <c r="B9624" s="270" t="s">
        <v>30560</v>
      </c>
      <c r="C9624" s="271" t="s">
        <v>12488</v>
      </c>
      <c r="D9624" s="272" t="s">
        <v>13382</v>
      </c>
      <c r="F9624" s="266"/>
      <c r="G9624" s="273">
        <v>4234</v>
      </c>
      <c r="H9624" s="270" t="s">
        <v>30560</v>
      </c>
      <c r="I9624" s="271" t="s">
        <v>12488</v>
      </c>
      <c r="J9624" s="272" t="s">
        <v>13382</v>
      </c>
      <c r="K9624" s="272" t="s">
        <v>11506</v>
      </c>
    </row>
    <row r="9625" spans="1:11" ht="12.75" x14ac:dyDescent="0.2">
      <c r="A9625" s="269">
        <v>40987</v>
      </c>
      <c r="B9625" s="270" t="s">
        <v>30561</v>
      </c>
      <c r="C9625" s="271" t="s">
        <v>12529</v>
      </c>
      <c r="D9625" s="272" t="s">
        <v>13383</v>
      </c>
      <c r="F9625" s="266"/>
      <c r="G9625" s="273">
        <v>40987</v>
      </c>
      <c r="H9625" s="270" t="s">
        <v>30561</v>
      </c>
      <c r="I9625" s="271" t="s">
        <v>12529</v>
      </c>
      <c r="J9625" s="272" t="s">
        <v>13383</v>
      </c>
      <c r="K9625" s="272" t="s">
        <v>30562</v>
      </c>
    </row>
    <row r="9626" spans="1:11" ht="12.75" x14ac:dyDescent="0.2">
      <c r="A9626" s="269">
        <v>4253</v>
      </c>
      <c r="B9626" s="270" t="s">
        <v>30563</v>
      </c>
      <c r="C9626" s="271" t="s">
        <v>12488</v>
      </c>
      <c r="D9626" s="272" t="s">
        <v>9513</v>
      </c>
      <c r="F9626" s="266"/>
      <c r="G9626" s="273">
        <v>4253</v>
      </c>
      <c r="H9626" s="270" t="s">
        <v>30563</v>
      </c>
      <c r="I9626" s="271" t="s">
        <v>12488</v>
      </c>
      <c r="J9626" s="272" t="s">
        <v>9513</v>
      </c>
      <c r="K9626" s="272" t="s">
        <v>13138</v>
      </c>
    </row>
    <row r="9627" spans="1:11" ht="12.75" x14ac:dyDescent="0.2">
      <c r="A9627" s="269">
        <v>40981</v>
      </c>
      <c r="B9627" s="270" t="s">
        <v>30564</v>
      </c>
      <c r="C9627" s="271" t="s">
        <v>12529</v>
      </c>
      <c r="D9627" s="272" t="s">
        <v>30565</v>
      </c>
      <c r="F9627" s="266"/>
      <c r="G9627" s="273">
        <v>40981</v>
      </c>
      <c r="H9627" s="270" t="s">
        <v>30564</v>
      </c>
      <c r="I9627" s="271" t="s">
        <v>12529</v>
      </c>
      <c r="J9627" s="272" t="s">
        <v>30565</v>
      </c>
      <c r="K9627" s="272" t="s">
        <v>30566</v>
      </c>
    </row>
    <row r="9628" spans="1:11" ht="12.75" x14ac:dyDescent="0.2">
      <c r="A9628" s="269">
        <v>4254</v>
      </c>
      <c r="B9628" s="270" t="s">
        <v>30567</v>
      </c>
      <c r="C9628" s="271" t="s">
        <v>12488</v>
      </c>
      <c r="D9628" s="272" t="s">
        <v>8429</v>
      </c>
      <c r="F9628" s="266"/>
      <c r="G9628" s="273">
        <v>4254</v>
      </c>
      <c r="H9628" s="270" t="s">
        <v>30567</v>
      </c>
      <c r="I9628" s="271" t="s">
        <v>12488</v>
      </c>
      <c r="J9628" s="272" t="s">
        <v>8429</v>
      </c>
      <c r="K9628" s="272" t="s">
        <v>21050</v>
      </c>
    </row>
    <row r="9629" spans="1:11" ht="12.75" x14ac:dyDescent="0.2">
      <c r="A9629" s="269">
        <v>41036</v>
      </c>
      <c r="B9629" s="270" t="s">
        <v>30568</v>
      </c>
      <c r="C9629" s="271" t="s">
        <v>12529</v>
      </c>
      <c r="D9629" s="272" t="s">
        <v>13384</v>
      </c>
      <c r="F9629" s="266"/>
      <c r="G9629" s="273">
        <v>41036</v>
      </c>
      <c r="H9629" s="270" t="s">
        <v>30568</v>
      </c>
      <c r="I9629" s="271" t="s">
        <v>12529</v>
      </c>
      <c r="J9629" s="272" t="s">
        <v>13384</v>
      </c>
      <c r="K9629" s="272" t="s">
        <v>30569</v>
      </c>
    </row>
    <row r="9630" spans="1:11" ht="12.75" x14ac:dyDescent="0.2">
      <c r="A9630" s="269">
        <v>4251</v>
      </c>
      <c r="B9630" s="270" t="s">
        <v>30570</v>
      </c>
      <c r="C9630" s="271" t="s">
        <v>12488</v>
      </c>
      <c r="D9630" s="272" t="s">
        <v>13159</v>
      </c>
      <c r="F9630" s="266"/>
      <c r="G9630" s="273">
        <v>4251</v>
      </c>
      <c r="H9630" s="270" t="s">
        <v>30570</v>
      </c>
      <c r="I9630" s="271" t="s">
        <v>12488</v>
      </c>
      <c r="J9630" s="272" t="s">
        <v>13159</v>
      </c>
      <c r="K9630" s="272" t="s">
        <v>20457</v>
      </c>
    </row>
    <row r="9631" spans="1:11" ht="12.75" x14ac:dyDescent="0.2">
      <c r="A9631" s="269">
        <v>40979</v>
      </c>
      <c r="B9631" s="270" t="s">
        <v>30571</v>
      </c>
      <c r="C9631" s="271" t="s">
        <v>12529</v>
      </c>
      <c r="D9631" s="272" t="s">
        <v>30572</v>
      </c>
      <c r="F9631" s="266"/>
      <c r="G9631" s="273">
        <v>40979</v>
      </c>
      <c r="H9631" s="270" t="s">
        <v>30571</v>
      </c>
      <c r="I9631" s="271" t="s">
        <v>12529</v>
      </c>
      <c r="J9631" s="272" t="s">
        <v>30572</v>
      </c>
      <c r="K9631" s="272" t="s">
        <v>30573</v>
      </c>
    </row>
    <row r="9632" spans="1:11" ht="12.75" x14ac:dyDescent="0.2">
      <c r="A9632" s="269">
        <v>4230</v>
      </c>
      <c r="B9632" s="270" t="s">
        <v>30574</v>
      </c>
      <c r="C9632" s="271" t="s">
        <v>12488</v>
      </c>
      <c r="D9632" s="272" t="s">
        <v>10924</v>
      </c>
      <c r="F9632" s="266"/>
      <c r="G9632" s="273">
        <v>4230</v>
      </c>
      <c r="H9632" s="270" t="s">
        <v>30574</v>
      </c>
      <c r="I9632" s="271" t="s">
        <v>12488</v>
      </c>
      <c r="J9632" s="272" t="s">
        <v>10924</v>
      </c>
      <c r="K9632" s="272" t="s">
        <v>11337</v>
      </c>
    </row>
    <row r="9633" spans="1:11" ht="12.75" x14ac:dyDescent="0.2">
      <c r="A9633" s="269">
        <v>40998</v>
      </c>
      <c r="B9633" s="270" t="s">
        <v>30575</v>
      </c>
      <c r="C9633" s="271" t="s">
        <v>12529</v>
      </c>
      <c r="D9633" s="272" t="s">
        <v>13385</v>
      </c>
      <c r="F9633" s="266"/>
      <c r="G9633" s="273">
        <v>40998</v>
      </c>
      <c r="H9633" s="270" t="s">
        <v>30575</v>
      </c>
      <c r="I9633" s="271" t="s">
        <v>12529</v>
      </c>
      <c r="J9633" s="272" t="s">
        <v>13385</v>
      </c>
      <c r="K9633" s="272" t="s">
        <v>30576</v>
      </c>
    </row>
    <row r="9634" spans="1:11" ht="12.75" x14ac:dyDescent="0.2">
      <c r="A9634" s="269">
        <v>4257</v>
      </c>
      <c r="B9634" s="270" t="s">
        <v>30577</v>
      </c>
      <c r="C9634" s="271" t="s">
        <v>12488</v>
      </c>
      <c r="D9634" s="272" t="s">
        <v>20831</v>
      </c>
      <c r="F9634" s="266"/>
      <c r="G9634" s="273">
        <v>4257</v>
      </c>
      <c r="H9634" s="270" t="s">
        <v>30577</v>
      </c>
      <c r="I9634" s="271" t="s">
        <v>12488</v>
      </c>
      <c r="J9634" s="272" t="s">
        <v>20831</v>
      </c>
      <c r="K9634" s="272" t="s">
        <v>22388</v>
      </c>
    </row>
    <row r="9635" spans="1:11" ht="12.75" x14ac:dyDescent="0.2">
      <c r="A9635" s="269">
        <v>40982</v>
      </c>
      <c r="B9635" s="270" t="s">
        <v>30578</v>
      </c>
      <c r="C9635" s="271" t="s">
        <v>12529</v>
      </c>
      <c r="D9635" s="272" t="s">
        <v>30579</v>
      </c>
      <c r="F9635" s="266"/>
      <c r="G9635" s="273">
        <v>40982</v>
      </c>
      <c r="H9635" s="270" t="s">
        <v>30578</v>
      </c>
      <c r="I9635" s="271" t="s">
        <v>12529</v>
      </c>
      <c r="J9635" s="272" t="s">
        <v>30579</v>
      </c>
      <c r="K9635" s="272" t="s">
        <v>30580</v>
      </c>
    </row>
    <row r="9636" spans="1:11" ht="12.75" x14ac:dyDescent="0.2">
      <c r="A9636" s="269">
        <v>41029</v>
      </c>
      <c r="B9636" s="270" t="s">
        <v>30581</v>
      </c>
      <c r="C9636" s="271" t="s">
        <v>12529</v>
      </c>
      <c r="D9636" s="272" t="s">
        <v>13364</v>
      </c>
      <c r="F9636" s="266"/>
      <c r="G9636" s="273">
        <v>41029</v>
      </c>
      <c r="H9636" s="270" t="s">
        <v>30581</v>
      </c>
      <c r="I9636" s="271" t="s">
        <v>12529</v>
      </c>
      <c r="J9636" s="272" t="s">
        <v>13364</v>
      </c>
      <c r="K9636" s="272" t="s">
        <v>30457</v>
      </c>
    </row>
    <row r="9637" spans="1:11" ht="12.75" x14ac:dyDescent="0.2">
      <c r="A9637" s="269">
        <v>41026</v>
      </c>
      <c r="B9637" s="270" t="s">
        <v>30582</v>
      </c>
      <c r="C9637" s="271" t="s">
        <v>12529</v>
      </c>
      <c r="D9637" s="272" t="s">
        <v>13386</v>
      </c>
      <c r="F9637" s="266"/>
      <c r="G9637" s="273">
        <v>41026</v>
      </c>
      <c r="H9637" s="270" t="s">
        <v>30582</v>
      </c>
      <c r="I9637" s="271" t="s">
        <v>12529</v>
      </c>
      <c r="J9637" s="272" t="s">
        <v>13386</v>
      </c>
      <c r="K9637" s="272" t="s">
        <v>30583</v>
      </c>
    </row>
    <row r="9638" spans="1:11" ht="12.75" x14ac:dyDescent="0.2">
      <c r="A9638" s="269">
        <v>4240</v>
      </c>
      <c r="B9638" s="270" t="s">
        <v>30584</v>
      </c>
      <c r="C9638" s="271" t="s">
        <v>12488</v>
      </c>
      <c r="D9638" s="272" t="s">
        <v>9169</v>
      </c>
      <c r="F9638" s="266"/>
      <c r="G9638" s="273">
        <v>4240</v>
      </c>
      <c r="H9638" s="270" t="s">
        <v>30584</v>
      </c>
      <c r="I9638" s="271" t="s">
        <v>12488</v>
      </c>
      <c r="J9638" s="272" t="s">
        <v>9169</v>
      </c>
      <c r="K9638" s="272" t="s">
        <v>14231</v>
      </c>
    </row>
    <row r="9639" spans="1:11" ht="12.75" x14ac:dyDescent="0.2">
      <c r="A9639" s="269">
        <v>4239</v>
      </c>
      <c r="B9639" s="270" t="s">
        <v>30585</v>
      </c>
      <c r="C9639" s="271" t="s">
        <v>12488</v>
      </c>
      <c r="D9639" s="272" t="s">
        <v>9169</v>
      </c>
      <c r="F9639" s="266"/>
      <c r="G9639" s="273">
        <v>4239</v>
      </c>
      <c r="H9639" s="270" t="s">
        <v>30585</v>
      </c>
      <c r="I9639" s="271" t="s">
        <v>12488</v>
      </c>
      <c r="J9639" s="272" t="s">
        <v>9169</v>
      </c>
      <c r="K9639" s="272" t="s">
        <v>14231</v>
      </c>
    </row>
    <row r="9640" spans="1:11" ht="12.75" x14ac:dyDescent="0.2">
      <c r="A9640" s="269">
        <v>41024</v>
      </c>
      <c r="B9640" s="270" t="s">
        <v>30586</v>
      </c>
      <c r="C9640" s="271" t="s">
        <v>12529</v>
      </c>
      <c r="D9640" s="272" t="s">
        <v>13386</v>
      </c>
      <c r="F9640" s="266"/>
      <c r="G9640" s="273">
        <v>41024</v>
      </c>
      <c r="H9640" s="270" t="s">
        <v>30586</v>
      </c>
      <c r="I9640" s="271" t="s">
        <v>12529</v>
      </c>
      <c r="J9640" s="272" t="s">
        <v>13386</v>
      </c>
      <c r="K9640" s="272" t="s">
        <v>30583</v>
      </c>
    </row>
    <row r="9641" spans="1:11" ht="12.75" x14ac:dyDescent="0.2">
      <c r="A9641" s="269">
        <v>4248</v>
      </c>
      <c r="B9641" s="270" t="s">
        <v>30587</v>
      </c>
      <c r="C9641" s="271" t="s">
        <v>12488</v>
      </c>
      <c r="D9641" s="272" t="s">
        <v>12630</v>
      </c>
      <c r="F9641" s="266"/>
      <c r="G9641" s="273">
        <v>4248</v>
      </c>
      <c r="H9641" s="270" t="s">
        <v>30587</v>
      </c>
      <c r="I9641" s="271" t="s">
        <v>12488</v>
      </c>
      <c r="J9641" s="272" t="s">
        <v>12630</v>
      </c>
      <c r="K9641" s="272" t="s">
        <v>12273</v>
      </c>
    </row>
    <row r="9642" spans="1:11" ht="12.75" x14ac:dyDescent="0.2">
      <c r="A9642" s="269">
        <v>41033</v>
      </c>
      <c r="B9642" s="270" t="s">
        <v>30588</v>
      </c>
      <c r="C9642" s="271" t="s">
        <v>12529</v>
      </c>
      <c r="D9642" s="272" t="s">
        <v>13387</v>
      </c>
      <c r="F9642" s="266"/>
      <c r="G9642" s="273">
        <v>41033</v>
      </c>
      <c r="H9642" s="270" t="s">
        <v>30588</v>
      </c>
      <c r="I9642" s="271" t="s">
        <v>12529</v>
      </c>
      <c r="J9642" s="272" t="s">
        <v>13387</v>
      </c>
      <c r="K9642" s="272" t="s">
        <v>30589</v>
      </c>
    </row>
    <row r="9643" spans="1:11" ht="12.75" x14ac:dyDescent="0.2">
      <c r="A9643" s="269">
        <v>25959</v>
      </c>
      <c r="B9643" s="270" t="s">
        <v>30590</v>
      </c>
      <c r="C9643" s="271" t="s">
        <v>12488</v>
      </c>
      <c r="D9643" s="272" t="s">
        <v>7362</v>
      </c>
      <c r="F9643" s="266"/>
      <c r="G9643" s="273">
        <v>25959</v>
      </c>
      <c r="H9643" s="270" t="s">
        <v>30590</v>
      </c>
      <c r="I9643" s="271" t="s">
        <v>12488</v>
      </c>
      <c r="J9643" s="272" t="s">
        <v>7362</v>
      </c>
      <c r="K9643" s="272" t="s">
        <v>22686</v>
      </c>
    </row>
    <row r="9644" spans="1:11" ht="12.75" x14ac:dyDescent="0.2">
      <c r="A9644" s="269">
        <v>41040</v>
      </c>
      <c r="B9644" s="270" t="s">
        <v>30591</v>
      </c>
      <c r="C9644" s="271" t="s">
        <v>12529</v>
      </c>
      <c r="D9644" s="272" t="s">
        <v>13381</v>
      </c>
      <c r="F9644" s="266"/>
      <c r="G9644" s="273">
        <v>41040</v>
      </c>
      <c r="H9644" s="270" t="s">
        <v>30591</v>
      </c>
      <c r="I9644" s="271" t="s">
        <v>12529</v>
      </c>
      <c r="J9644" s="272" t="s">
        <v>13381</v>
      </c>
      <c r="K9644" s="272" t="s">
        <v>30559</v>
      </c>
    </row>
    <row r="9645" spans="1:11" ht="12.75" x14ac:dyDescent="0.2">
      <c r="A9645" s="269">
        <v>4238</v>
      </c>
      <c r="B9645" s="270" t="s">
        <v>30592</v>
      </c>
      <c r="C9645" s="271" t="s">
        <v>12488</v>
      </c>
      <c r="D9645" s="272" t="s">
        <v>12662</v>
      </c>
      <c r="F9645" s="266"/>
      <c r="G9645" s="273">
        <v>4238</v>
      </c>
      <c r="H9645" s="270" t="s">
        <v>30592</v>
      </c>
      <c r="I9645" s="271" t="s">
        <v>12488</v>
      </c>
      <c r="J9645" s="272" t="s">
        <v>12662</v>
      </c>
      <c r="K9645" s="272" t="s">
        <v>10990</v>
      </c>
    </row>
    <row r="9646" spans="1:11" ht="12.75" x14ac:dyDescent="0.2">
      <c r="A9646" s="269">
        <v>41012</v>
      </c>
      <c r="B9646" s="270" t="s">
        <v>30593</v>
      </c>
      <c r="C9646" s="271" t="s">
        <v>12529</v>
      </c>
      <c r="D9646" s="272" t="s">
        <v>13388</v>
      </c>
      <c r="F9646" s="266"/>
      <c r="G9646" s="273">
        <v>41012</v>
      </c>
      <c r="H9646" s="270" t="s">
        <v>30593</v>
      </c>
      <c r="I9646" s="271" t="s">
        <v>12529</v>
      </c>
      <c r="J9646" s="272" t="s">
        <v>13388</v>
      </c>
      <c r="K9646" s="272" t="s">
        <v>30594</v>
      </c>
    </row>
    <row r="9647" spans="1:11" ht="12.75" x14ac:dyDescent="0.2">
      <c r="A9647" s="269">
        <v>4237</v>
      </c>
      <c r="B9647" s="270" t="s">
        <v>30595</v>
      </c>
      <c r="C9647" s="271" t="s">
        <v>12488</v>
      </c>
      <c r="D9647" s="272" t="s">
        <v>9041</v>
      </c>
      <c r="F9647" s="266"/>
      <c r="G9647" s="273">
        <v>4237</v>
      </c>
      <c r="H9647" s="270" t="s">
        <v>30595</v>
      </c>
      <c r="I9647" s="271" t="s">
        <v>12488</v>
      </c>
      <c r="J9647" s="272" t="s">
        <v>9041</v>
      </c>
      <c r="K9647" s="272" t="s">
        <v>4527</v>
      </c>
    </row>
    <row r="9648" spans="1:11" ht="12.75" x14ac:dyDescent="0.2">
      <c r="A9648" s="269">
        <v>41002</v>
      </c>
      <c r="B9648" s="270" t="s">
        <v>30596</v>
      </c>
      <c r="C9648" s="271" t="s">
        <v>12529</v>
      </c>
      <c r="D9648" s="272" t="s">
        <v>13389</v>
      </c>
      <c r="F9648" s="266"/>
      <c r="G9648" s="273">
        <v>41002</v>
      </c>
      <c r="H9648" s="270" t="s">
        <v>30596</v>
      </c>
      <c r="I9648" s="271" t="s">
        <v>12529</v>
      </c>
      <c r="J9648" s="272" t="s">
        <v>13389</v>
      </c>
      <c r="K9648" s="272" t="s">
        <v>30597</v>
      </c>
    </row>
    <row r="9649" spans="1:11" ht="12.75" x14ac:dyDescent="0.2">
      <c r="A9649" s="269">
        <v>4233</v>
      </c>
      <c r="B9649" s="270" t="s">
        <v>30598</v>
      </c>
      <c r="C9649" s="271" t="s">
        <v>12488</v>
      </c>
      <c r="D9649" s="272" t="s">
        <v>9587</v>
      </c>
      <c r="F9649" s="266"/>
      <c r="G9649" s="273">
        <v>4233</v>
      </c>
      <c r="H9649" s="270" t="s">
        <v>30598</v>
      </c>
      <c r="I9649" s="271" t="s">
        <v>12488</v>
      </c>
      <c r="J9649" s="272" t="s">
        <v>9587</v>
      </c>
      <c r="K9649" s="272" t="s">
        <v>4441</v>
      </c>
    </row>
    <row r="9650" spans="1:11" ht="12.75" x14ac:dyDescent="0.2">
      <c r="A9650" s="269">
        <v>41001</v>
      </c>
      <c r="B9650" s="270" t="s">
        <v>30599</v>
      </c>
      <c r="C9650" s="271" t="s">
        <v>12529</v>
      </c>
      <c r="D9650" s="272" t="s">
        <v>13390</v>
      </c>
      <c r="F9650" s="266"/>
      <c r="G9650" s="273">
        <v>41001</v>
      </c>
      <c r="H9650" s="270" t="s">
        <v>30599</v>
      </c>
      <c r="I9650" s="271" t="s">
        <v>12529</v>
      </c>
      <c r="J9650" s="272" t="s">
        <v>13390</v>
      </c>
      <c r="K9650" s="272" t="s">
        <v>30600</v>
      </c>
    </row>
    <row r="9651" spans="1:11" ht="12.75" x14ac:dyDescent="0.2">
      <c r="A9651" s="269">
        <v>4252</v>
      </c>
      <c r="B9651" s="270" t="s">
        <v>30601</v>
      </c>
      <c r="C9651" s="271" t="s">
        <v>12488</v>
      </c>
      <c r="D9651" s="272" t="s">
        <v>8635</v>
      </c>
      <c r="F9651" s="266"/>
      <c r="G9651" s="273">
        <v>4252</v>
      </c>
      <c r="H9651" s="270" t="s">
        <v>30601</v>
      </c>
      <c r="I9651" s="271" t="s">
        <v>12488</v>
      </c>
      <c r="J9651" s="272" t="s">
        <v>8635</v>
      </c>
      <c r="K9651" s="272" t="s">
        <v>9855</v>
      </c>
    </row>
    <row r="9652" spans="1:11" ht="12.75" x14ac:dyDescent="0.2">
      <c r="A9652" s="269">
        <v>2</v>
      </c>
      <c r="B9652" s="270" t="s">
        <v>30602</v>
      </c>
      <c r="C9652" s="271" t="s">
        <v>12496</v>
      </c>
      <c r="D9652" s="272" t="s">
        <v>9568</v>
      </c>
      <c r="F9652" s="266"/>
      <c r="G9652" s="273">
        <v>2</v>
      </c>
      <c r="H9652" s="270" t="s">
        <v>30602</v>
      </c>
      <c r="I9652" s="271" t="s">
        <v>12496</v>
      </c>
      <c r="J9652" s="272" t="s">
        <v>9568</v>
      </c>
      <c r="K9652" s="272" t="s">
        <v>9568</v>
      </c>
    </row>
    <row r="9653" spans="1:11" ht="25.5" x14ac:dyDescent="0.2">
      <c r="A9653" s="269">
        <v>36517</v>
      </c>
      <c r="B9653" s="270" t="s">
        <v>30603</v>
      </c>
      <c r="C9653" s="271" t="s">
        <v>12490</v>
      </c>
      <c r="D9653" s="272" t="s">
        <v>30604</v>
      </c>
      <c r="F9653" s="266"/>
      <c r="G9653" s="273">
        <v>36517</v>
      </c>
      <c r="H9653" s="270" t="s">
        <v>30603</v>
      </c>
      <c r="I9653" s="271" t="s">
        <v>12490</v>
      </c>
      <c r="J9653" s="272" t="s">
        <v>30604</v>
      </c>
      <c r="K9653" s="272" t="s">
        <v>30604</v>
      </c>
    </row>
    <row r="9654" spans="1:11" ht="25.5" x14ac:dyDescent="0.2">
      <c r="A9654" s="269">
        <v>4262</v>
      </c>
      <c r="B9654" s="270" t="s">
        <v>30605</v>
      </c>
      <c r="C9654" s="271" t="s">
        <v>12490</v>
      </c>
      <c r="D9654" s="272" t="s">
        <v>30606</v>
      </c>
      <c r="F9654" s="266"/>
      <c r="G9654" s="273">
        <v>4262</v>
      </c>
      <c r="H9654" s="270" t="s">
        <v>30605</v>
      </c>
      <c r="I9654" s="271" t="s">
        <v>12490</v>
      </c>
      <c r="J9654" s="272" t="s">
        <v>30606</v>
      </c>
      <c r="K9654" s="272" t="s">
        <v>30606</v>
      </c>
    </row>
    <row r="9655" spans="1:11" ht="25.5" x14ac:dyDescent="0.2">
      <c r="A9655" s="269">
        <v>4263</v>
      </c>
      <c r="B9655" s="270" t="s">
        <v>30607</v>
      </c>
      <c r="C9655" s="271" t="s">
        <v>12490</v>
      </c>
      <c r="D9655" s="272" t="s">
        <v>30608</v>
      </c>
      <c r="F9655" s="266"/>
      <c r="G9655" s="273">
        <v>4263</v>
      </c>
      <c r="H9655" s="270" t="s">
        <v>30607</v>
      </c>
      <c r="I9655" s="271" t="s">
        <v>12490</v>
      </c>
      <c r="J9655" s="272" t="s">
        <v>30608</v>
      </c>
      <c r="K9655" s="272" t="s">
        <v>30608</v>
      </c>
    </row>
    <row r="9656" spans="1:11" ht="25.5" x14ac:dyDescent="0.2">
      <c r="A9656" s="269">
        <v>36518</v>
      </c>
      <c r="B9656" s="270" t="s">
        <v>30609</v>
      </c>
      <c r="C9656" s="271" t="s">
        <v>12490</v>
      </c>
      <c r="D9656" s="272" t="s">
        <v>30610</v>
      </c>
      <c r="F9656" s="266"/>
      <c r="G9656" s="273">
        <v>36518</v>
      </c>
      <c r="H9656" s="270" t="s">
        <v>30609</v>
      </c>
      <c r="I9656" s="271" t="s">
        <v>12490</v>
      </c>
      <c r="J9656" s="272" t="s">
        <v>30610</v>
      </c>
      <c r="K9656" s="272" t="s">
        <v>30610</v>
      </c>
    </row>
    <row r="9657" spans="1:11" ht="25.5" x14ac:dyDescent="0.2">
      <c r="A9657" s="269">
        <v>14221</v>
      </c>
      <c r="B9657" s="270" t="s">
        <v>30611</v>
      </c>
      <c r="C9657" s="271" t="s">
        <v>12490</v>
      </c>
      <c r="D9657" s="272" t="s">
        <v>30612</v>
      </c>
      <c r="F9657" s="266"/>
      <c r="G9657" s="273">
        <v>14221</v>
      </c>
      <c r="H9657" s="270" t="s">
        <v>30611</v>
      </c>
      <c r="I9657" s="271" t="s">
        <v>12490</v>
      </c>
      <c r="J9657" s="272" t="s">
        <v>30612</v>
      </c>
      <c r="K9657" s="272" t="s">
        <v>30612</v>
      </c>
    </row>
    <row r="9658" spans="1:11" ht="12.75" x14ac:dyDescent="0.2">
      <c r="A9658" s="269">
        <v>38402</v>
      </c>
      <c r="B9658" s="270" t="s">
        <v>30613</v>
      </c>
      <c r="C9658" s="271" t="s">
        <v>12490</v>
      </c>
      <c r="D9658" s="272" t="s">
        <v>7080</v>
      </c>
      <c r="F9658" s="266"/>
      <c r="G9658" s="273">
        <v>38402</v>
      </c>
      <c r="H9658" s="270" t="s">
        <v>30613</v>
      </c>
      <c r="I9658" s="271" t="s">
        <v>12490</v>
      </c>
      <c r="J9658" s="272" t="s">
        <v>7080</v>
      </c>
      <c r="K9658" s="272" t="s">
        <v>7080</v>
      </c>
    </row>
    <row r="9659" spans="1:11" ht="12.75" x14ac:dyDescent="0.2">
      <c r="A9659" s="269">
        <v>3412</v>
      </c>
      <c r="B9659" s="270" t="s">
        <v>30614</v>
      </c>
      <c r="C9659" s="271" t="s">
        <v>12492</v>
      </c>
      <c r="D9659" s="272" t="s">
        <v>14292</v>
      </c>
      <c r="F9659" s="266"/>
      <c r="G9659" s="273">
        <v>3412</v>
      </c>
      <c r="H9659" s="270" t="s">
        <v>30614</v>
      </c>
      <c r="I9659" s="271" t="s">
        <v>12492</v>
      </c>
      <c r="J9659" s="272" t="s">
        <v>14292</v>
      </c>
      <c r="K9659" s="272" t="s">
        <v>14292</v>
      </c>
    </row>
    <row r="9660" spans="1:11" ht="12.75" x14ac:dyDescent="0.2">
      <c r="A9660" s="269">
        <v>3413</v>
      </c>
      <c r="B9660" s="270" t="s">
        <v>30615</v>
      </c>
      <c r="C9660" s="271" t="s">
        <v>12492</v>
      </c>
      <c r="D9660" s="272" t="s">
        <v>10873</v>
      </c>
      <c r="F9660" s="266"/>
      <c r="G9660" s="273">
        <v>3413</v>
      </c>
      <c r="H9660" s="270" t="s">
        <v>30615</v>
      </c>
      <c r="I9660" s="271" t="s">
        <v>12492</v>
      </c>
      <c r="J9660" s="272" t="s">
        <v>10873</v>
      </c>
      <c r="K9660" s="272" t="s">
        <v>10873</v>
      </c>
    </row>
    <row r="9661" spans="1:11" ht="12.75" x14ac:dyDescent="0.2">
      <c r="A9661" s="269">
        <v>39744</v>
      </c>
      <c r="B9661" s="270" t="s">
        <v>30616</v>
      </c>
      <c r="C9661" s="271" t="s">
        <v>12492</v>
      </c>
      <c r="D9661" s="272" t="s">
        <v>23903</v>
      </c>
      <c r="F9661" s="266"/>
      <c r="G9661" s="273">
        <v>39744</v>
      </c>
      <c r="H9661" s="270" t="s">
        <v>30616</v>
      </c>
      <c r="I9661" s="271" t="s">
        <v>12492</v>
      </c>
      <c r="J9661" s="272" t="s">
        <v>23903</v>
      </c>
      <c r="K9661" s="272" t="s">
        <v>23903</v>
      </c>
    </row>
    <row r="9662" spans="1:11" ht="12.75" x14ac:dyDescent="0.2">
      <c r="A9662" s="269">
        <v>39745</v>
      </c>
      <c r="B9662" s="270" t="s">
        <v>30617</v>
      </c>
      <c r="C9662" s="271" t="s">
        <v>12492</v>
      </c>
      <c r="D9662" s="272" t="s">
        <v>30618</v>
      </c>
      <c r="F9662" s="266"/>
      <c r="G9662" s="273">
        <v>39745</v>
      </c>
      <c r="H9662" s="270" t="s">
        <v>30617</v>
      </c>
      <c r="I9662" s="271" t="s">
        <v>12492</v>
      </c>
      <c r="J9662" s="272" t="s">
        <v>30618</v>
      </c>
      <c r="K9662" s="272" t="s">
        <v>30618</v>
      </c>
    </row>
    <row r="9663" spans="1:11" ht="12.75" x14ac:dyDescent="0.2">
      <c r="A9663" s="269">
        <v>39637</v>
      </c>
      <c r="B9663" s="270" t="s">
        <v>30619</v>
      </c>
      <c r="C9663" s="271" t="s">
        <v>12492</v>
      </c>
      <c r="D9663" s="272" t="s">
        <v>14499</v>
      </c>
      <c r="F9663" s="266"/>
      <c r="G9663" s="273">
        <v>39637</v>
      </c>
      <c r="H9663" s="270" t="s">
        <v>30619</v>
      </c>
      <c r="I9663" s="271" t="s">
        <v>12492</v>
      </c>
      <c r="J9663" s="272" t="s">
        <v>14499</v>
      </c>
      <c r="K9663" s="272" t="s">
        <v>14499</v>
      </c>
    </row>
    <row r="9664" spans="1:11" ht="12.75" x14ac:dyDescent="0.2">
      <c r="A9664" s="269">
        <v>39638</v>
      </c>
      <c r="B9664" s="270" t="s">
        <v>30620</v>
      </c>
      <c r="C9664" s="271" t="s">
        <v>12492</v>
      </c>
      <c r="D9664" s="272" t="s">
        <v>15061</v>
      </c>
      <c r="F9664" s="266"/>
      <c r="G9664" s="273">
        <v>39638</v>
      </c>
      <c r="H9664" s="270" t="s">
        <v>30620</v>
      </c>
      <c r="I9664" s="271" t="s">
        <v>12492</v>
      </c>
      <c r="J9664" s="272" t="s">
        <v>15061</v>
      </c>
      <c r="K9664" s="272" t="s">
        <v>15061</v>
      </c>
    </row>
    <row r="9665" spans="1:11" ht="12.75" x14ac:dyDescent="0.2">
      <c r="A9665" s="269">
        <v>39639</v>
      </c>
      <c r="B9665" s="270" t="s">
        <v>30621</v>
      </c>
      <c r="C9665" s="271" t="s">
        <v>12492</v>
      </c>
      <c r="D9665" s="272" t="s">
        <v>15062</v>
      </c>
      <c r="F9665" s="266"/>
      <c r="G9665" s="273">
        <v>39639</v>
      </c>
      <c r="H9665" s="270" t="s">
        <v>30621</v>
      </c>
      <c r="I9665" s="271" t="s">
        <v>12492</v>
      </c>
      <c r="J9665" s="272" t="s">
        <v>15062</v>
      </c>
      <c r="K9665" s="272" t="s">
        <v>15062</v>
      </c>
    </row>
    <row r="9666" spans="1:11" ht="38.25" x14ac:dyDescent="0.2">
      <c r="A9666" s="269">
        <v>39517</v>
      </c>
      <c r="B9666" s="270" t="s">
        <v>30622</v>
      </c>
      <c r="C9666" s="271" t="s">
        <v>12492</v>
      </c>
      <c r="D9666" s="272" t="s">
        <v>30623</v>
      </c>
      <c r="F9666" s="266"/>
      <c r="G9666" s="273">
        <v>39517</v>
      </c>
      <c r="H9666" s="270" t="s">
        <v>30622</v>
      </c>
      <c r="I9666" s="271" t="s">
        <v>12492</v>
      </c>
      <c r="J9666" s="272" t="s">
        <v>30623</v>
      </c>
      <c r="K9666" s="272" t="s">
        <v>30623</v>
      </c>
    </row>
    <row r="9667" spans="1:11" ht="38.25" x14ac:dyDescent="0.2">
      <c r="A9667" s="269">
        <v>39518</v>
      </c>
      <c r="B9667" s="270" t="s">
        <v>30624</v>
      </c>
      <c r="C9667" s="271" t="s">
        <v>12492</v>
      </c>
      <c r="D9667" s="272" t="s">
        <v>30625</v>
      </c>
      <c r="F9667" s="266"/>
      <c r="G9667" s="273">
        <v>39518</v>
      </c>
      <c r="H9667" s="270" t="s">
        <v>30624</v>
      </c>
      <c r="I9667" s="271" t="s">
        <v>12492</v>
      </c>
      <c r="J9667" s="272" t="s">
        <v>30625</v>
      </c>
      <c r="K9667" s="272" t="s">
        <v>30625</v>
      </c>
    </row>
    <row r="9668" spans="1:11" ht="12.75" x14ac:dyDescent="0.2">
      <c r="A9668" s="269">
        <v>38366</v>
      </c>
      <c r="B9668" s="270" t="s">
        <v>30626</v>
      </c>
      <c r="C9668" s="271" t="s">
        <v>12492</v>
      </c>
      <c r="D9668" s="272" t="s">
        <v>5123</v>
      </c>
      <c r="F9668" s="266"/>
      <c r="G9668" s="273">
        <v>38366</v>
      </c>
      <c r="H9668" s="270" t="s">
        <v>30626</v>
      </c>
      <c r="I9668" s="271" t="s">
        <v>12492</v>
      </c>
      <c r="J9668" s="272" t="s">
        <v>5123</v>
      </c>
      <c r="K9668" s="272" t="s">
        <v>5123</v>
      </c>
    </row>
    <row r="9669" spans="1:11" ht="12.75" x14ac:dyDescent="0.2">
      <c r="A9669" s="269">
        <v>11703</v>
      </c>
      <c r="B9669" s="270" t="s">
        <v>30627</v>
      </c>
      <c r="C9669" s="271" t="s">
        <v>12490</v>
      </c>
      <c r="D9669" s="272" t="s">
        <v>13517</v>
      </c>
      <c r="F9669" s="266"/>
      <c r="G9669" s="273">
        <v>11703</v>
      </c>
      <c r="H9669" s="270" t="s">
        <v>30627</v>
      </c>
      <c r="I9669" s="271" t="s">
        <v>12490</v>
      </c>
      <c r="J9669" s="272" t="s">
        <v>13517</v>
      </c>
      <c r="K9669" s="272" t="s">
        <v>13517</v>
      </c>
    </row>
    <row r="9670" spans="1:11" ht="12.75" x14ac:dyDescent="0.2">
      <c r="A9670" s="269">
        <v>37400</v>
      </c>
      <c r="B9670" s="270" t="s">
        <v>30628</v>
      </c>
      <c r="C9670" s="271" t="s">
        <v>12490</v>
      </c>
      <c r="D9670" s="272" t="s">
        <v>15063</v>
      </c>
      <c r="F9670" s="266"/>
      <c r="G9670" s="273">
        <v>37400</v>
      </c>
      <c r="H9670" s="270" t="s">
        <v>30628</v>
      </c>
      <c r="I9670" s="271" t="s">
        <v>12490</v>
      </c>
      <c r="J9670" s="272" t="s">
        <v>15063</v>
      </c>
      <c r="K9670" s="272" t="s">
        <v>15063</v>
      </c>
    </row>
    <row r="9671" spans="1:11" ht="25.5" x14ac:dyDescent="0.2">
      <c r="A9671" s="269">
        <v>25400</v>
      </c>
      <c r="B9671" s="270" t="s">
        <v>30629</v>
      </c>
      <c r="C9671" s="271" t="s">
        <v>12490</v>
      </c>
      <c r="D9671" s="272" t="s">
        <v>30630</v>
      </c>
      <c r="F9671" s="266"/>
      <c r="G9671" s="273">
        <v>25400</v>
      </c>
      <c r="H9671" s="270" t="s">
        <v>30629</v>
      </c>
      <c r="I9671" s="271" t="s">
        <v>12490</v>
      </c>
      <c r="J9671" s="272" t="s">
        <v>30630</v>
      </c>
      <c r="K9671" s="272" t="s">
        <v>30630</v>
      </c>
    </row>
    <row r="9672" spans="1:11" ht="12.75" x14ac:dyDescent="0.2">
      <c r="A9672" s="269">
        <v>4272</v>
      </c>
      <c r="B9672" s="270" t="s">
        <v>30631</v>
      </c>
      <c r="C9672" s="271" t="s">
        <v>12490</v>
      </c>
      <c r="D9672" s="272" t="s">
        <v>14537</v>
      </c>
      <c r="F9672" s="266"/>
      <c r="G9672" s="273">
        <v>4272</v>
      </c>
      <c r="H9672" s="270" t="s">
        <v>30631</v>
      </c>
      <c r="I9672" s="271" t="s">
        <v>12490</v>
      </c>
      <c r="J9672" s="272" t="s">
        <v>14537</v>
      </c>
      <c r="K9672" s="272" t="s">
        <v>14537</v>
      </c>
    </row>
    <row r="9673" spans="1:11" ht="12.75" x14ac:dyDescent="0.2">
      <c r="A9673" s="269">
        <v>4276</v>
      </c>
      <c r="B9673" s="270" t="s">
        <v>30632</v>
      </c>
      <c r="C9673" s="271" t="s">
        <v>12490</v>
      </c>
      <c r="D9673" s="272" t="s">
        <v>30633</v>
      </c>
      <c r="F9673" s="266"/>
      <c r="G9673" s="273">
        <v>4276</v>
      </c>
      <c r="H9673" s="270" t="s">
        <v>30632</v>
      </c>
      <c r="I9673" s="271" t="s">
        <v>12490</v>
      </c>
      <c r="J9673" s="272" t="s">
        <v>30633</v>
      </c>
      <c r="K9673" s="272" t="s">
        <v>30633</v>
      </c>
    </row>
    <row r="9674" spans="1:11" ht="12.75" x14ac:dyDescent="0.2">
      <c r="A9674" s="269">
        <v>4273</v>
      </c>
      <c r="B9674" s="270" t="s">
        <v>30634</v>
      </c>
      <c r="C9674" s="271" t="s">
        <v>12490</v>
      </c>
      <c r="D9674" s="272" t="s">
        <v>30635</v>
      </c>
      <c r="F9674" s="266"/>
      <c r="G9674" s="273">
        <v>4273</v>
      </c>
      <c r="H9674" s="270" t="s">
        <v>30634</v>
      </c>
      <c r="I9674" s="271" t="s">
        <v>12490</v>
      </c>
      <c r="J9674" s="272" t="s">
        <v>30635</v>
      </c>
      <c r="K9674" s="272" t="s">
        <v>30635</v>
      </c>
    </row>
    <row r="9675" spans="1:11" ht="25.5" x14ac:dyDescent="0.2">
      <c r="A9675" s="269">
        <v>4274</v>
      </c>
      <c r="B9675" s="270" t="s">
        <v>30636</v>
      </c>
      <c r="C9675" s="271" t="s">
        <v>12490</v>
      </c>
      <c r="D9675" s="272" t="s">
        <v>30637</v>
      </c>
      <c r="F9675" s="266"/>
      <c r="G9675" s="273">
        <v>4274</v>
      </c>
      <c r="H9675" s="270" t="s">
        <v>30636</v>
      </c>
      <c r="I9675" s="271" t="s">
        <v>12490</v>
      </c>
      <c r="J9675" s="272" t="s">
        <v>30637</v>
      </c>
      <c r="K9675" s="272" t="s">
        <v>30637</v>
      </c>
    </row>
    <row r="9676" spans="1:11" ht="25.5" x14ac:dyDescent="0.2">
      <c r="A9676" s="269">
        <v>39438</v>
      </c>
      <c r="B9676" s="270" t="s">
        <v>30638</v>
      </c>
      <c r="C9676" s="271" t="s">
        <v>12490</v>
      </c>
      <c r="D9676" s="272" t="s">
        <v>5058</v>
      </c>
      <c r="F9676" s="266"/>
      <c r="G9676" s="273">
        <v>39438</v>
      </c>
      <c r="H9676" s="270" t="s">
        <v>30638</v>
      </c>
      <c r="I9676" s="271" t="s">
        <v>12490</v>
      </c>
      <c r="J9676" s="272" t="s">
        <v>5058</v>
      </c>
      <c r="K9676" s="272" t="s">
        <v>5058</v>
      </c>
    </row>
    <row r="9677" spans="1:11" ht="12.75" x14ac:dyDescent="0.2">
      <c r="A9677" s="269">
        <v>11963</v>
      </c>
      <c r="B9677" s="270" t="s">
        <v>30639</v>
      </c>
      <c r="C9677" s="271" t="s">
        <v>12490</v>
      </c>
      <c r="D9677" s="272" t="s">
        <v>5777</v>
      </c>
      <c r="F9677" s="266"/>
      <c r="G9677" s="273">
        <v>11963</v>
      </c>
      <c r="H9677" s="270" t="s">
        <v>30639</v>
      </c>
      <c r="I9677" s="271" t="s">
        <v>12490</v>
      </c>
      <c r="J9677" s="272" t="s">
        <v>5777</v>
      </c>
      <c r="K9677" s="272" t="s">
        <v>5777</v>
      </c>
    </row>
    <row r="9678" spans="1:11" ht="12.75" x14ac:dyDescent="0.2">
      <c r="A9678" s="269">
        <v>11964</v>
      </c>
      <c r="B9678" s="270" t="s">
        <v>30640</v>
      </c>
      <c r="C9678" s="271" t="s">
        <v>12490</v>
      </c>
      <c r="D9678" s="272" t="s">
        <v>11840</v>
      </c>
      <c r="F9678" s="266"/>
      <c r="G9678" s="273">
        <v>11964</v>
      </c>
      <c r="H9678" s="270" t="s">
        <v>30640</v>
      </c>
      <c r="I9678" s="271" t="s">
        <v>12490</v>
      </c>
      <c r="J9678" s="272" t="s">
        <v>11840</v>
      </c>
      <c r="K9678" s="272" t="s">
        <v>11840</v>
      </c>
    </row>
    <row r="9679" spans="1:11" ht="25.5" x14ac:dyDescent="0.2">
      <c r="A9679" s="269">
        <v>4379</v>
      </c>
      <c r="B9679" s="270" t="s">
        <v>30641</v>
      </c>
      <c r="C9679" s="271" t="s">
        <v>12490</v>
      </c>
      <c r="D9679" s="272" t="s">
        <v>4780</v>
      </c>
      <c r="F9679" s="266"/>
      <c r="G9679" s="273">
        <v>4379</v>
      </c>
      <c r="H9679" s="270" t="s">
        <v>30641</v>
      </c>
      <c r="I9679" s="271" t="s">
        <v>12490</v>
      </c>
      <c r="J9679" s="272" t="s">
        <v>4780</v>
      </c>
      <c r="K9679" s="272" t="s">
        <v>4780</v>
      </c>
    </row>
    <row r="9680" spans="1:11" ht="25.5" x14ac:dyDescent="0.2">
      <c r="A9680" s="269">
        <v>4377</v>
      </c>
      <c r="B9680" s="270" t="s">
        <v>30642</v>
      </c>
      <c r="C9680" s="271" t="s">
        <v>12490</v>
      </c>
      <c r="D9680" s="272" t="s">
        <v>5210</v>
      </c>
      <c r="F9680" s="266"/>
      <c r="G9680" s="273">
        <v>4377</v>
      </c>
      <c r="H9680" s="270" t="s">
        <v>30642</v>
      </c>
      <c r="I9680" s="271" t="s">
        <v>12490</v>
      </c>
      <c r="J9680" s="272" t="s">
        <v>5210</v>
      </c>
      <c r="K9680" s="272" t="s">
        <v>5210</v>
      </c>
    </row>
    <row r="9681" spans="1:11" ht="25.5" x14ac:dyDescent="0.2">
      <c r="A9681" s="269">
        <v>4356</v>
      </c>
      <c r="B9681" s="270" t="s">
        <v>30643</v>
      </c>
      <c r="C9681" s="271" t="s">
        <v>12490</v>
      </c>
      <c r="D9681" s="272" t="s">
        <v>5058</v>
      </c>
      <c r="F9681" s="266"/>
      <c r="G9681" s="273">
        <v>4356</v>
      </c>
      <c r="H9681" s="270" t="s">
        <v>30643</v>
      </c>
      <c r="I9681" s="271" t="s">
        <v>12490</v>
      </c>
      <c r="J9681" s="272" t="s">
        <v>5058</v>
      </c>
      <c r="K9681" s="272" t="s">
        <v>5058</v>
      </c>
    </row>
    <row r="9682" spans="1:11" ht="25.5" x14ac:dyDescent="0.2">
      <c r="A9682" s="269">
        <v>13246</v>
      </c>
      <c r="B9682" s="270" t="s">
        <v>30644</v>
      </c>
      <c r="C9682" s="271" t="s">
        <v>12490</v>
      </c>
      <c r="D9682" s="272" t="s">
        <v>12710</v>
      </c>
      <c r="F9682" s="266"/>
      <c r="G9682" s="273">
        <v>13246</v>
      </c>
      <c r="H9682" s="270" t="s">
        <v>30644</v>
      </c>
      <c r="I9682" s="271" t="s">
        <v>12490</v>
      </c>
      <c r="J9682" s="272" t="s">
        <v>12710</v>
      </c>
      <c r="K9682" s="272" t="s">
        <v>12710</v>
      </c>
    </row>
    <row r="9683" spans="1:11" ht="25.5" x14ac:dyDescent="0.2">
      <c r="A9683" s="269">
        <v>4346</v>
      </c>
      <c r="B9683" s="270" t="s">
        <v>30645</v>
      </c>
      <c r="C9683" s="271" t="s">
        <v>12490</v>
      </c>
      <c r="D9683" s="272" t="s">
        <v>7187</v>
      </c>
      <c r="F9683" s="266"/>
      <c r="G9683" s="273">
        <v>4346</v>
      </c>
      <c r="H9683" s="270" t="s">
        <v>30645</v>
      </c>
      <c r="I9683" s="271" t="s">
        <v>12490</v>
      </c>
      <c r="J9683" s="272" t="s">
        <v>7187</v>
      </c>
      <c r="K9683" s="272" t="s">
        <v>7187</v>
      </c>
    </row>
    <row r="9684" spans="1:11" ht="25.5" x14ac:dyDescent="0.2">
      <c r="A9684" s="269">
        <v>11955</v>
      </c>
      <c r="B9684" s="270" t="s">
        <v>30646</v>
      </c>
      <c r="C9684" s="271" t="s">
        <v>12490</v>
      </c>
      <c r="D9684" s="272" t="s">
        <v>4926</v>
      </c>
      <c r="F9684" s="266"/>
      <c r="G9684" s="273">
        <v>11955</v>
      </c>
      <c r="H9684" s="270" t="s">
        <v>30646</v>
      </c>
      <c r="I9684" s="271" t="s">
        <v>12490</v>
      </c>
      <c r="J9684" s="272" t="s">
        <v>4926</v>
      </c>
      <c r="K9684" s="272" t="s">
        <v>4926</v>
      </c>
    </row>
    <row r="9685" spans="1:11" ht="25.5" x14ac:dyDescent="0.2">
      <c r="A9685" s="269">
        <v>11960</v>
      </c>
      <c r="B9685" s="270" t="s">
        <v>30647</v>
      </c>
      <c r="C9685" s="271" t="s">
        <v>12490</v>
      </c>
      <c r="D9685" s="272" t="s">
        <v>11684</v>
      </c>
      <c r="F9685" s="266"/>
      <c r="G9685" s="273">
        <v>11960</v>
      </c>
      <c r="H9685" s="270" t="s">
        <v>30647</v>
      </c>
      <c r="I9685" s="271" t="s">
        <v>12490</v>
      </c>
      <c r="J9685" s="272" t="s">
        <v>11684</v>
      </c>
      <c r="K9685" s="272" t="s">
        <v>11684</v>
      </c>
    </row>
    <row r="9686" spans="1:11" ht="25.5" x14ac:dyDescent="0.2">
      <c r="A9686" s="269">
        <v>4333</v>
      </c>
      <c r="B9686" s="270" t="s">
        <v>30648</v>
      </c>
      <c r="C9686" s="271" t="s">
        <v>12490</v>
      </c>
      <c r="D9686" s="272" t="s">
        <v>5058</v>
      </c>
      <c r="F9686" s="266"/>
      <c r="G9686" s="273">
        <v>4333</v>
      </c>
      <c r="H9686" s="270" t="s">
        <v>30648</v>
      </c>
      <c r="I9686" s="271" t="s">
        <v>12490</v>
      </c>
      <c r="J9686" s="272" t="s">
        <v>5058</v>
      </c>
      <c r="K9686" s="272" t="s">
        <v>5058</v>
      </c>
    </row>
    <row r="9687" spans="1:11" ht="25.5" x14ac:dyDescent="0.2">
      <c r="A9687" s="269">
        <v>4358</v>
      </c>
      <c r="B9687" s="270" t="s">
        <v>30649</v>
      </c>
      <c r="C9687" s="271" t="s">
        <v>12490</v>
      </c>
      <c r="D9687" s="272" t="s">
        <v>10779</v>
      </c>
      <c r="F9687" s="266"/>
      <c r="G9687" s="273">
        <v>4358</v>
      </c>
      <c r="H9687" s="270" t="s">
        <v>30649</v>
      </c>
      <c r="I9687" s="271" t="s">
        <v>12490</v>
      </c>
      <c r="J9687" s="272" t="s">
        <v>10779</v>
      </c>
      <c r="K9687" s="272" t="s">
        <v>10779</v>
      </c>
    </row>
    <row r="9688" spans="1:11" ht="25.5" x14ac:dyDescent="0.2">
      <c r="A9688" s="269">
        <v>39435</v>
      </c>
      <c r="B9688" s="270" t="s">
        <v>30650</v>
      </c>
      <c r="C9688" s="271" t="s">
        <v>12490</v>
      </c>
      <c r="D9688" s="272" t="s">
        <v>4967</v>
      </c>
      <c r="F9688" s="266"/>
      <c r="G9688" s="273">
        <v>39435</v>
      </c>
      <c r="H9688" s="270" t="s">
        <v>30650</v>
      </c>
      <c r="I9688" s="271" t="s">
        <v>12490</v>
      </c>
      <c r="J9688" s="272" t="s">
        <v>4967</v>
      </c>
      <c r="K9688" s="272" t="s">
        <v>4967</v>
      </c>
    </row>
    <row r="9689" spans="1:11" ht="25.5" x14ac:dyDescent="0.2">
      <c r="A9689" s="269">
        <v>39436</v>
      </c>
      <c r="B9689" s="270" t="s">
        <v>30651</v>
      </c>
      <c r="C9689" s="271" t="s">
        <v>12490</v>
      </c>
      <c r="D9689" s="272" t="s">
        <v>5210</v>
      </c>
      <c r="F9689" s="266"/>
      <c r="G9689" s="273">
        <v>39436</v>
      </c>
      <c r="H9689" s="270" t="s">
        <v>30651</v>
      </c>
      <c r="I9689" s="271" t="s">
        <v>12490</v>
      </c>
      <c r="J9689" s="272" t="s">
        <v>5210</v>
      </c>
      <c r="K9689" s="272" t="s">
        <v>5210</v>
      </c>
    </row>
    <row r="9690" spans="1:11" ht="25.5" x14ac:dyDescent="0.2">
      <c r="A9690" s="269">
        <v>39437</v>
      </c>
      <c r="B9690" s="270" t="s">
        <v>30652</v>
      </c>
      <c r="C9690" s="271" t="s">
        <v>12490</v>
      </c>
      <c r="D9690" s="272" t="s">
        <v>4750</v>
      </c>
      <c r="F9690" s="266"/>
      <c r="G9690" s="273">
        <v>39437</v>
      </c>
      <c r="H9690" s="270" t="s">
        <v>30652</v>
      </c>
      <c r="I9690" s="271" t="s">
        <v>12490</v>
      </c>
      <c r="J9690" s="272" t="s">
        <v>4750</v>
      </c>
      <c r="K9690" s="272" t="s">
        <v>4750</v>
      </c>
    </row>
    <row r="9691" spans="1:11" ht="25.5" x14ac:dyDescent="0.2">
      <c r="A9691" s="269">
        <v>39439</v>
      </c>
      <c r="B9691" s="270" t="s">
        <v>30653</v>
      </c>
      <c r="C9691" s="271" t="s">
        <v>12490</v>
      </c>
      <c r="D9691" s="272" t="s">
        <v>5225</v>
      </c>
      <c r="F9691" s="266"/>
      <c r="G9691" s="273">
        <v>39439</v>
      </c>
      <c r="H9691" s="270" t="s">
        <v>30653</v>
      </c>
      <c r="I9691" s="271" t="s">
        <v>12490</v>
      </c>
      <c r="J9691" s="272" t="s">
        <v>5225</v>
      </c>
      <c r="K9691" s="272" t="s">
        <v>5225</v>
      </c>
    </row>
    <row r="9692" spans="1:11" ht="25.5" x14ac:dyDescent="0.2">
      <c r="A9692" s="269">
        <v>39440</v>
      </c>
      <c r="B9692" s="270" t="s">
        <v>30654</v>
      </c>
      <c r="C9692" s="271" t="s">
        <v>12490</v>
      </c>
      <c r="D9692" s="272" t="s">
        <v>5037</v>
      </c>
      <c r="F9692" s="266"/>
      <c r="G9692" s="273">
        <v>39440</v>
      </c>
      <c r="H9692" s="270" t="s">
        <v>30654</v>
      </c>
      <c r="I9692" s="271" t="s">
        <v>12490</v>
      </c>
      <c r="J9692" s="272" t="s">
        <v>5037</v>
      </c>
      <c r="K9692" s="272" t="s">
        <v>5037</v>
      </c>
    </row>
    <row r="9693" spans="1:11" ht="25.5" x14ac:dyDescent="0.2">
      <c r="A9693" s="269">
        <v>39441</v>
      </c>
      <c r="B9693" s="270" t="s">
        <v>30655</v>
      </c>
      <c r="C9693" s="271" t="s">
        <v>12490</v>
      </c>
      <c r="D9693" s="272" t="s">
        <v>5268</v>
      </c>
      <c r="F9693" s="266"/>
      <c r="G9693" s="273">
        <v>39441</v>
      </c>
      <c r="H9693" s="270" t="s">
        <v>30655</v>
      </c>
      <c r="I9693" s="271" t="s">
        <v>12490</v>
      </c>
      <c r="J9693" s="272" t="s">
        <v>5268</v>
      </c>
      <c r="K9693" s="272" t="s">
        <v>5268</v>
      </c>
    </row>
    <row r="9694" spans="1:11" ht="25.5" x14ac:dyDescent="0.2">
      <c r="A9694" s="269">
        <v>39442</v>
      </c>
      <c r="B9694" s="270" t="s">
        <v>30656</v>
      </c>
      <c r="C9694" s="271" t="s">
        <v>12490</v>
      </c>
      <c r="D9694" s="272" t="s">
        <v>5210</v>
      </c>
      <c r="F9694" s="266"/>
      <c r="G9694" s="273">
        <v>39442</v>
      </c>
      <c r="H9694" s="270" t="s">
        <v>30656</v>
      </c>
      <c r="I9694" s="271" t="s">
        <v>12490</v>
      </c>
      <c r="J9694" s="272" t="s">
        <v>5210</v>
      </c>
      <c r="K9694" s="272" t="s">
        <v>5210</v>
      </c>
    </row>
    <row r="9695" spans="1:11" ht="25.5" x14ac:dyDescent="0.2">
      <c r="A9695" s="269">
        <v>39443</v>
      </c>
      <c r="B9695" s="270" t="s">
        <v>30657</v>
      </c>
      <c r="C9695" s="271" t="s">
        <v>12490</v>
      </c>
      <c r="D9695" s="272" t="s">
        <v>5268</v>
      </c>
      <c r="F9695" s="266"/>
      <c r="G9695" s="273">
        <v>39443</v>
      </c>
      <c r="H9695" s="270" t="s">
        <v>30657</v>
      </c>
      <c r="I9695" s="271" t="s">
        <v>12490</v>
      </c>
      <c r="J9695" s="272" t="s">
        <v>5268</v>
      </c>
      <c r="K9695" s="272" t="s">
        <v>5268</v>
      </c>
    </row>
    <row r="9696" spans="1:11" ht="25.5" x14ac:dyDescent="0.2">
      <c r="A9696" s="269">
        <v>4329</v>
      </c>
      <c r="B9696" s="270" t="s">
        <v>30658</v>
      </c>
      <c r="C9696" s="271" t="s">
        <v>12490</v>
      </c>
      <c r="D9696" s="272" t="s">
        <v>12498</v>
      </c>
      <c r="F9696" s="266"/>
      <c r="G9696" s="273">
        <v>4329</v>
      </c>
      <c r="H9696" s="270" t="s">
        <v>30658</v>
      </c>
      <c r="I9696" s="271" t="s">
        <v>12490</v>
      </c>
      <c r="J9696" s="272" t="s">
        <v>12498</v>
      </c>
      <c r="K9696" s="272" t="s">
        <v>12498</v>
      </c>
    </row>
    <row r="9697" spans="1:11" ht="25.5" x14ac:dyDescent="0.2">
      <c r="A9697" s="269">
        <v>4383</v>
      </c>
      <c r="B9697" s="270" t="s">
        <v>30659</v>
      </c>
      <c r="C9697" s="271" t="s">
        <v>12490</v>
      </c>
      <c r="D9697" s="272" t="s">
        <v>13953</v>
      </c>
      <c r="F9697" s="266"/>
      <c r="G9697" s="273">
        <v>4383</v>
      </c>
      <c r="H9697" s="270" t="s">
        <v>30659</v>
      </c>
      <c r="I9697" s="271" t="s">
        <v>12490</v>
      </c>
      <c r="J9697" s="272" t="s">
        <v>13953</v>
      </c>
      <c r="K9697" s="272" t="s">
        <v>13953</v>
      </c>
    </row>
    <row r="9698" spans="1:11" ht="25.5" x14ac:dyDescent="0.2">
      <c r="A9698" s="269">
        <v>4344</v>
      </c>
      <c r="B9698" s="270" t="s">
        <v>30660</v>
      </c>
      <c r="C9698" s="271" t="s">
        <v>12490</v>
      </c>
      <c r="D9698" s="272" t="s">
        <v>14135</v>
      </c>
      <c r="F9698" s="266"/>
      <c r="G9698" s="273">
        <v>4344</v>
      </c>
      <c r="H9698" s="270" t="s">
        <v>30660</v>
      </c>
      <c r="I9698" s="271" t="s">
        <v>12490</v>
      </c>
      <c r="J9698" s="272" t="s">
        <v>14135</v>
      </c>
      <c r="K9698" s="272" t="s">
        <v>14135</v>
      </c>
    </row>
    <row r="9699" spans="1:11" ht="25.5" x14ac:dyDescent="0.2">
      <c r="A9699" s="269">
        <v>436</v>
      </c>
      <c r="B9699" s="270" t="s">
        <v>30661</v>
      </c>
      <c r="C9699" s="271" t="s">
        <v>12490</v>
      </c>
      <c r="D9699" s="272" t="s">
        <v>7478</v>
      </c>
      <c r="F9699" s="266"/>
      <c r="G9699" s="273">
        <v>436</v>
      </c>
      <c r="H9699" s="270" t="s">
        <v>30661</v>
      </c>
      <c r="I9699" s="271" t="s">
        <v>12490</v>
      </c>
      <c r="J9699" s="272" t="s">
        <v>7478</v>
      </c>
      <c r="K9699" s="272" t="s">
        <v>7478</v>
      </c>
    </row>
    <row r="9700" spans="1:11" ht="25.5" x14ac:dyDescent="0.2">
      <c r="A9700" s="269">
        <v>442</v>
      </c>
      <c r="B9700" s="270" t="s">
        <v>30662</v>
      </c>
      <c r="C9700" s="271" t="s">
        <v>12490</v>
      </c>
      <c r="D9700" s="272" t="s">
        <v>8616</v>
      </c>
      <c r="F9700" s="266"/>
      <c r="G9700" s="273">
        <v>442</v>
      </c>
      <c r="H9700" s="270" t="s">
        <v>30662</v>
      </c>
      <c r="I9700" s="271" t="s">
        <v>12490</v>
      </c>
      <c r="J9700" s="272" t="s">
        <v>8616</v>
      </c>
      <c r="K9700" s="272" t="s">
        <v>8616</v>
      </c>
    </row>
    <row r="9701" spans="1:11" ht="12.75" x14ac:dyDescent="0.2">
      <c r="A9701" s="269">
        <v>11953</v>
      </c>
      <c r="B9701" s="270" t="s">
        <v>30663</v>
      </c>
      <c r="C9701" s="271" t="s">
        <v>12490</v>
      </c>
      <c r="D9701" s="272" t="s">
        <v>12643</v>
      </c>
      <c r="F9701" s="266"/>
      <c r="G9701" s="273">
        <v>11953</v>
      </c>
      <c r="H9701" s="270" t="s">
        <v>30663</v>
      </c>
      <c r="I9701" s="271" t="s">
        <v>12490</v>
      </c>
      <c r="J9701" s="272" t="s">
        <v>12643</v>
      </c>
      <c r="K9701" s="272" t="s">
        <v>12643</v>
      </c>
    </row>
    <row r="9702" spans="1:11" ht="12.75" x14ac:dyDescent="0.2">
      <c r="A9702" s="269">
        <v>4335</v>
      </c>
      <c r="B9702" s="270" t="s">
        <v>30664</v>
      </c>
      <c r="C9702" s="271" t="s">
        <v>12490</v>
      </c>
      <c r="D9702" s="272" t="s">
        <v>5866</v>
      </c>
      <c r="F9702" s="266"/>
      <c r="G9702" s="273">
        <v>4335</v>
      </c>
      <c r="H9702" s="270" t="s">
        <v>30664</v>
      </c>
      <c r="I9702" s="271" t="s">
        <v>12490</v>
      </c>
      <c r="J9702" s="272" t="s">
        <v>5866</v>
      </c>
      <c r="K9702" s="272" t="s">
        <v>5866</v>
      </c>
    </row>
    <row r="9703" spans="1:11" ht="12.75" x14ac:dyDescent="0.2">
      <c r="A9703" s="269">
        <v>4334</v>
      </c>
      <c r="B9703" s="270" t="s">
        <v>30665</v>
      </c>
      <c r="C9703" s="271" t="s">
        <v>12490</v>
      </c>
      <c r="D9703" s="272" t="s">
        <v>13666</v>
      </c>
      <c r="F9703" s="266"/>
      <c r="G9703" s="273">
        <v>4334</v>
      </c>
      <c r="H9703" s="270" t="s">
        <v>30665</v>
      </c>
      <c r="I9703" s="271" t="s">
        <v>12490</v>
      </c>
      <c r="J9703" s="272" t="s">
        <v>13666</v>
      </c>
      <c r="K9703" s="272" t="s">
        <v>13666</v>
      </c>
    </row>
    <row r="9704" spans="1:11" ht="12.75" x14ac:dyDescent="0.2">
      <c r="A9704" s="269">
        <v>4343</v>
      </c>
      <c r="B9704" s="270" t="s">
        <v>30666</v>
      </c>
      <c r="C9704" s="271" t="s">
        <v>12490</v>
      </c>
      <c r="D9704" s="272" t="s">
        <v>15113</v>
      </c>
      <c r="F9704" s="266"/>
      <c r="G9704" s="273">
        <v>4343</v>
      </c>
      <c r="H9704" s="270" t="s">
        <v>30666</v>
      </c>
      <c r="I9704" s="271" t="s">
        <v>12490</v>
      </c>
      <c r="J9704" s="272" t="s">
        <v>15113</v>
      </c>
      <c r="K9704" s="272" t="s">
        <v>15113</v>
      </c>
    </row>
    <row r="9705" spans="1:11" ht="25.5" x14ac:dyDescent="0.2">
      <c r="A9705" s="269">
        <v>430</v>
      </c>
      <c r="B9705" s="270" t="s">
        <v>30667</v>
      </c>
      <c r="C9705" s="271" t="s">
        <v>12490</v>
      </c>
      <c r="D9705" s="272" t="s">
        <v>8960</v>
      </c>
      <c r="F9705" s="266"/>
      <c r="G9705" s="273">
        <v>430</v>
      </c>
      <c r="H9705" s="270" t="s">
        <v>30667</v>
      </c>
      <c r="I9705" s="271" t="s">
        <v>12490</v>
      </c>
      <c r="J9705" s="272" t="s">
        <v>8960</v>
      </c>
      <c r="K9705" s="272" t="s">
        <v>8960</v>
      </c>
    </row>
    <row r="9706" spans="1:11" ht="25.5" x14ac:dyDescent="0.2">
      <c r="A9706" s="269">
        <v>441</v>
      </c>
      <c r="B9706" s="270" t="s">
        <v>30668</v>
      </c>
      <c r="C9706" s="271" t="s">
        <v>12490</v>
      </c>
      <c r="D9706" s="272" t="s">
        <v>7132</v>
      </c>
      <c r="F9706" s="266"/>
      <c r="G9706" s="273">
        <v>441</v>
      </c>
      <c r="H9706" s="270" t="s">
        <v>30668</v>
      </c>
      <c r="I9706" s="271" t="s">
        <v>12490</v>
      </c>
      <c r="J9706" s="272" t="s">
        <v>7132</v>
      </c>
      <c r="K9706" s="272" t="s">
        <v>7132</v>
      </c>
    </row>
    <row r="9707" spans="1:11" ht="25.5" x14ac:dyDescent="0.2">
      <c r="A9707" s="269">
        <v>431</v>
      </c>
      <c r="B9707" s="270" t="s">
        <v>30669</v>
      </c>
      <c r="C9707" s="271" t="s">
        <v>12490</v>
      </c>
      <c r="D9707" s="272" t="s">
        <v>12935</v>
      </c>
      <c r="F9707" s="266"/>
      <c r="G9707" s="273">
        <v>431</v>
      </c>
      <c r="H9707" s="270" t="s">
        <v>30669</v>
      </c>
      <c r="I9707" s="271" t="s">
        <v>12490</v>
      </c>
      <c r="J9707" s="272" t="s">
        <v>12935</v>
      </c>
      <c r="K9707" s="272" t="s">
        <v>12935</v>
      </c>
    </row>
    <row r="9708" spans="1:11" ht="25.5" x14ac:dyDescent="0.2">
      <c r="A9708" s="269">
        <v>432</v>
      </c>
      <c r="B9708" s="270" t="s">
        <v>30670</v>
      </c>
      <c r="C9708" s="271" t="s">
        <v>12490</v>
      </c>
      <c r="D9708" s="272" t="s">
        <v>9643</v>
      </c>
      <c r="F9708" s="266"/>
      <c r="G9708" s="273">
        <v>432</v>
      </c>
      <c r="H9708" s="270" t="s">
        <v>30670</v>
      </c>
      <c r="I9708" s="271" t="s">
        <v>12490</v>
      </c>
      <c r="J9708" s="272" t="s">
        <v>9643</v>
      </c>
      <c r="K9708" s="272" t="s">
        <v>9643</v>
      </c>
    </row>
    <row r="9709" spans="1:11" ht="12.75" x14ac:dyDescent="0.2">
      <c r="A9709" s="269">
        <v>429</v>
      </c>
      <c r="B9709" s="270" t="s">
        <v>30671</v>
      </c>
      <c r="C9709" s="271" t="s">
        <v>12490</v>
      </c>
      <c r="D9709" s="272" t="s">
        <v>9421</v>
      </c>
      <c r="F9709" s="266"/>
      <c r="G9709" s="273">
        <v>429</v>
      </c>
      <c r="H9709" s="270" t="s">
        <v>30671</v>
      </c>
      <c r="I9709" s="271" t="s">
        <v>12490</v>
      </c>
      <c r="J9709" s="272" t="s">
        <v>9421</v>
      </c>
      <c r="K9709" s="272" t="s">
        <v>9421</v>
      </c>
    </row>
    <row r="9710" spans="1:11" ht="25.5" x14ac:dyDescent="0.2">
      <c r="A9710" s="269">
        <v>439</v>
      </c>
      <c r="B9710" s="270" t="s">
        <v>30672</v>
      </c>
      <c r="C9710" s="271" t="s">
        <v>12490</v>
      </c>
      <c r="D9710" s="272" t="s">
        <v>23139</v>
      </c>
      <c r="F9710" s="266"/>
      <c r="G9710" s="273">
        <v>439</v>
      </c>
      <c r="H9710" s="270" t="s">
        <v>30672</v>
      </c>
      <c r="I9710" s="271" t="s">
        <v>12490</v>
      </c>
      <c r="J9710" s="272" t="s">
        <v>23139</v>
      </c>
      <c r="K9710" s="272" t="s">
        <v>23139</v>
      </c>
    </row>
    <row r="9711" spans="1:11" ht="25.5" x14ac:dyDescent="0.2">
      <c r="A9711" s="269">
        <v>433</v>
      </c>
      <c r="B9711" s="270" t="s">
        <v>30673</v>
      </c>
      <c r="C9711" s="271" t="s">
        <v>12490</v>
      </c>
      <c r="D9711" s="272" t="s">
        <v>12852</v>
      </c>
      <c r="F9711" s="266"/>
      <c r="G9711" s="273">
        <v>433</v>
      </c>
      <c r="H9711" s="270" t="s">
        <v>30673</v>
      </c>
      <c r="I9711" s="271" t="s">
        <v>12490</v>
      </c>
      <c r="J9711" s="272" t="s">
        <v>12852</v>
      </c>
      <c r="K9711" s="272" t="s">
        <v>12852</v>
      </c>
    </row>
    <row r="9712" spans="1:11" ht="12.75" x14ac:dyDescent="0.2">
      <c r="A9712" s="269">
        <v>437</v>
      </c>
      <c r="B9712" s="270" t="s">
        <v>30674</v>
      </c>
      <c r="C9712" s="271" t="s">
        <v>12490</v>
      </c>
      <c r="D9712" s="272" t="s">
        <v>17718</v>
      </c>
      <c r="F9712" s="266"/>
      <c r="G9712" s="273">
        <v>437</v>
      </c>
      <c r="H9712" s="270" t="s">
        <v>30674</v>
      </c>
      <c r="I9712" s="271" t="s">
        <v>12490</v>
      </c>
      <c r="J9712" s="272" t="s">
        <v>17718</v>
      </c>
      <c r="K9712" s="272" t="s">
        <v>17718</v>
      </c>
    </row>
    <row r="9713" spans="1:11" ht="25.5" x14ac:dyDescent="0.2">
      <c r="A9713" s="269">
        <v>11790</v>
      </c>
      <c r="B9713" s="270" t="s">
        <v>30675</v>
      </c>
      <c r="C9713" s="271" t="s">
        <v>12490</v>
      </c>
      <c r="D9713" s="272" t="s">
        <v>5313</v>
      </c>
      <c r="F9713" s="266"/>
      <c r="G9713" s="273">
        <v>11790</v>
      </c>
      <c r="H9713" s="270" t="s">
        <v>30675</v>
      </c>
      <c r="I9713" s="271" t="s">
        <v>12490</v>
      </c>
      <c r="J9713" s="272" t="s">
        <v>5313</v>
      </c>
      <c r="K9713" s="272" t="s">
        <v>5313</v>
      </c>
    </row>
    <row r="9714" spans="1:11" ht="25.5" x14ac:dyDescent="0.2">
      <c r="A9714" s="269">
        <v>428</v>
      </c>
      <c r="B9714" s="270" t="s">
        <v>30676</v>
      </c>
      <c r="C9714" s="271" t="s">
        <v>12490</v>
      </c>
      <c r="D9714" s="272" t="s">
        <v>5125</v>
      </c>
      <c r="F9714" s="266"/>
      <c r="G9714" s="273">
        <v>428</v>
      </c>
      <c r="H9714" s="270" t="s">
        <v>30676</v>
      </c>
      <c r="I9714" s="271" t="s">
        <v>12490</v>
      </c>
      <c r="J9714" s="272" t="s">
        <v>5125</v>
      </c>
      <c r="K9714" s="272" t="s">
        <v>5125</v>
      </c>
    </row>
    <row r="9715" spans="1:11" ht="25.5" x14ac:dyDescent="0.2">
      <c r="A9715" s="269">
        <v>4384</v>
      </c>
      <c r="B9715" s="270" t="s">
        <v>30677</v>
      </c>
      <c r="C9715" s="271" t="s">
        <v>12490</v>
      </c>
      <c r="D9715" s="272" t="s">
        <v>23173</v>
      </c>
      <c r="F9715" s="266"/>
      <c r="G9715" s="273">
        <v>4384</v>
      </c>
      <c r="H9715" s="270" t="s">
        <v>30677</v>
      </c>
      <c r="I9715" s="271" t="s">
        <v>12490</v>
      </c>
      <c r="J9715" s="272" t="s">
        <v>23173</v>
      </c>
      <c r="K9715" s="272" t="s">
        <v>23173</v>
      </c>
    </row>
    <row r="9716" spans="1:11" ht="25.5" x14ac:dyDescent="0.2">
      <c r="A9716" s="269">
        <v>4351</v>
      </c>
      <c r="B9716" s="270" t="s">
        <v>30678</v>
      </c>
      <c r="C9716" s="271" t="s">
        <v>12490</v>
      </c>
      <c r="D9716" s="272" t="s">
        <v>18111</v>
      </c>
      <c r="F9716" s="266"/>
      <c r="G9716" s="273">
        <v>4351</v>
      </c>
      <c r="H9716" s="270" t="s">
        <v>30678</v>
      </c>
      <c r="I9716" s="271" t="s">
        <v>12490</v>
      </c>
      <c r="J9716" s="272" t="s">
        <v>18111</v>
      </c>
      <c r="K9716" s="272" t="s">
        <v>18111</v>
      </c>
    </row>
    <row r="9717" spans="1:11" ht="12.75" x14ac:dyDescent="0.2">
      <c r="A9717" s="269">
        <v>11054</v>
      </c>
      <c r="B9717" s="270" t="s">
        <v>30679</v>
      </c>
      <c r="C9717" s="271" t="s">
        <v>12490</v>
      </c>
      <c r="D9717" s="272" t="s">
        <v>5000</v>
      </c>
      <c r="F9717" s="266"/>
      <c r="G9717" s="273">
        <v>11054</v>
      </c>
      <c r="H9717" s="270" t="s">
        <v>30679</v>
      </c>
      <c r="I9717" s="271" t="s">
        <v>12490</v>
      </c>
      <c r="J9717" s="272" t="s">
        <v>5000</v>
      </c>
      <c r="K9717" s="272" t="s">
        <v>5000</v>
      </c>
    </row>
    <row r="9718" spans="1:11" ht="12.75" x14ac:dyDescent="0.2">
      <c r="A9718" s="269">
        <v>11055</v>
      </c>
      <c r="B9718" s="270" t="s">
        <v>30680</v>
      </c>
      <c r="C9718" s="271" t="s">
        <v>12490</v>
      </c>
      <c r="D9718" s="272" t="s">
        <v>5305</v>
      </c>
      <c r="F9718" s="266"/>
      <c r="G9718" s="273">
        <v>11055</v>
      </c>
      <c r="H9718" s="270" t="s">
        <v>30680</v>
      </c>
      <c r="I9718" s="271" t="s">
        <v>12490</v>
      </c>
      <c r="J9718" s="272" t="s">
        <v>5305</v>
      </c>
      <c r="K9718" s="272" t="s">
        <v>5305</v>
      </c>
    </row>
    <row r="9719" spans="1:11" ht="12.75" x14ac:dyDescent="0.2">
      <c r="A9719" s="269">
        <v>11056</v>
      </c>
      <c r="B9719" s="270" t="s">
        <v>30681</v>
      </c>
      <c r="C9719" s="271" t="s">
        <v>12490</v>
      </c>
      <c r="D9719" s="272" t="s">
        <v>5305</v>
      </c>
      <c r="F9719" s="266"/>
      <c r="G9719" s="273">
        <v>11056</v>
      </c>
      <c r="H9719" s="270" t="s">
        <v>30681</v>
      </c>
      <c r="I9719" s="271" t="s">
        <v>12490</v>
      </c>
      <c r="J9719" s="272" t="s">
        <v>5305</v>
      </c>
      <c r="K9719" s="272" t="s">
        <v>5305</v>
      </c>
    </row>
    <row r="9720" spans="1:11" ht="12.75" x14ac:dyDescent="0.2">
      <c r="A9720" s="269">
        <v>11057</v>
      </c>
      <c r="B9720" s="270" t="s">
        <v>30682</v>
      </c>
      <c r="C9720" s="271" t="s">
        <v>12490</v>
      </c>
      <c r="D9720" s="272" t="s">
        <v>5225</v>
      </c>
      <c r="F9720" s="266"/>
      <c r="G9720" s="273">
        <v>11057</v>
      </c>
      <c r="H9720" s="270" t="s">
        <v>30682</v>
      </c>
      <c r="I9720" s="271" t="s">
        <v>12490</v>
      </c>
      <c r="J9720" s="272" t="s">
        <v>5225</v>
      </c>
      <c r="K9720" s="272" t="s">
        <v>5225</v>
      </c>
    </row>
    <row r="9721" spans="1:11" ht="12.75" x14ac:dyDescent="0.2">
      <c r="A9721" s="269">
        <v>11059</v>
      </c>
      <c r="B9721" s="270" t="s">
        <v>30683</v>
      </c>
      <c r="C9721" s="271" t="s">
        <v>12490</v>
      </c>
      <c r="D9721" s="272" t="s">
        <v>4822</v>
      </c>
      <c r="F9721" s="266"/>
      <c r="G9721" s="273">
        <v>11059</v>
      </c>
      <c r="H9721" s="270" t="s">
        <v>30683</v>
      </c>
      <c r="I9721" s="271" t="s">
        <v>12490</v>
      </c>
      <c r="J9721" s="272" t="s">
        <v>4822</v>
      </c>
      <c r="K9721" s="272" t="s">
        <v>4822</v>
      </c>
    </row>
    <row r="9722" spans="1:11" ht="12.75" x14ac:dyDescent="0.2">
      <c r="A9722" s="269">
        <v>11058</v>
      </c>
      <c r="B9722" s="270" t="s">
        <v>30684</v>
      </c>
      <c r="C9722" s="271" t="s">
        <v>12490</v>
      </c>
      <c r="D9722" s="272" t="s">
        <v>4897</v>
      </c>
      <c r="F9722" s="266"/>
      <c r="G9722" s="273">
        <v>11058</v>
      </c>
      <c r="H9722" s="270" t="s">
        <v>30684</v>
      </c>
      <c r="I9722" s="271" t="s">
        <v>12490</v>
      </c>
      <c r="J9722" s="272" t="s">
        <v>4897</v>
      </c>
      <c r="K9722" s="272" t="s">
        <v>4897</v>
      </c>
    </row>
    <row r="9723" spans="1:11" ht="12.75" x14ac:dyDescent="0.2">
      <c r="A9723" s="269">
        <v>4380</v>
      </c>
      <c r="B9723" s="270" t="s">
        <v>30685</v>
      </c>
      <c r="C9723" s="271" t="s">
        <v>12490</v>
      </c>
      <c r="D9723" s="272" t="s">
        <v>12513</v>
      </c>
      <c r="F9723" s="266"/>
      <c r="G9723" s="273">
        <v>4380</v>
      </c>
      <c r="H9723" s="270" t="s">
        <v>30685</v>
      </c>
      <c r="I9723" s="271" t="s">
        <v>12490</v>
      </c>
      <c r="J9723" s="272" t="s">
        <v>12513</v>
      </c>
      <c r="K9723" s="272" t="s">
        <v>12513</v>
      </c>
    </row>
    <row r="9724" spans="1:11" ht="25.5" x14ac:dyDescent="0.2">
      <c r="A9724" s="269">
        <v>4299</v>
      </c>
      <c r="B9724" s="270" t="s">
        <v>30686</v>
      </c>
      <c r="C9724" s="271" t="s">
        <v>12490</v>
      </c>
      <c r="D9724" s="272" t="s">
        <v>5007</v>
      </c>
      <c r="F9724" s="266"/>
      <c r="G9724" s="273">
        <v>4299</v>
      </c>
      <c r="H9724" s="270" t="s">
        <v>30686</v>
      </c>
      <c r="I9724" s="271" t="s">
        <v>12490</v>
      </c>
      <c r="J9724" s="272" t="s">
        <v>5007</v>
      </c>
      <c r="K9724" s="272" t="s">
        <v>5007</v>
      </c>
    </row>
    <row r="9725" spans="1:11" ht="25.5" x14ac:dyDescent="0.2">
      <c r="A9725" s="269">
        <v>4304</v>
      </c>
      <c r="B9725" s="270" t="s">
        <v>30687</v>
      </c>
      <c r="C9725" s="271" t="s">
        <v>12490</v>
      </c>
      <c r="D9725" s="272" t="s">
        <v>5689</v>
      </c>
      <c r="F9725" s="266"/>
      <c r="G9725" s="273">
        <v>4304</v>
      </c>
      <c r="H9725" s="270" t="s">
        <v>30687</v>
      </c>
      <c r="I9725" s="271" t="s">
        <v>12490</v>
      </c>
      <c r="J9725" s="272" t="s">
        <v>5689</v>
      </c>
      <c r="K9725" s="272" t="s">
        <v>5689</v>
      </c>
    </row>
    <row r="9726" spans="1:11" ht="25.5" x14ac:dyDescent="0.2">
      <c r="A9726" s="269">
        <v>4305</v>
      </c>
      <c r="B9726" s="270" t="s">
        <v>30688</v>
      </c>
      <c r="C9726" s="271" t="s">
        <v>12490</v>
      </c>
      <c r="D9726" s="272" t="s">
        <v>10539</v>
      </c>
      <c r="F9726" s="266"/>
      <c r="G9726" s="273">
        <v>4305</v>
      </c>
      <c r="H9726" s="270" t="s">
        <v>30688</v>
      </c>
      <c r="I9726" s="271" t="s">
        <v>12490</v>
      </c>
      <c r="J9726" s="272" t="s">
        <v>10539</v>
      </c>
      <c r="K9726" s="272" t="s">
        <v>10539</v>
      </c>
    </row>
    <row r="9727" spans="1:11" ht="25.5" x14ac:dyDescent="0.2">
      <c r="A9727" s="269">
        <v>4306</v>
      </c>
      <c r="B9727" s="270" t="s">
        <v>30689</v>
      </c>
      <c r="C9727" s="271" t="s">
        <v>12490</v>
      </c>
      <c r="D9727" s="272" t="s">
        <v>13050</v>
      </c>
      <c r="F9727" s="266"/>
      <c r="G9727" s="273">
        <v>4306</v>
      </c>
      <c r="H9727" s="270" t="s">
        <v>30689</v>
      </c>
      <c r="I9727" s="271" t="s">
        <v>12490</v>
      </c>
      <c r="J9727" s="272" t="s">
        <v>13050</v>
      </c>
      <c r="K9727" s="272" t="s">
        <v>13050</v>
      </c>
    </row>
    <row r="9728" spans="1:11" ht="25.5" x14ac:dyDescent="0.2">
      <c r="A9728" s="269">
        <v>4308</v>
      </c>
      <c r="B9728" s="270" t="s">
        <v>30690</v>
      </c>
      <c r="C9728" s="271" t="s">
        <v>12490</v>
      </c>
      <c r="D9728" s="272" t="s">
        <v>4928</v>
      </c>
      <c r="F9728" s="266"/>
      <c r="G9728" s="273">
        <v>4308</v>
      </c>
      <c r="H9728" s="270" t="s">
        <v>30690</v>
      </c>
      <c r="I9728" s="271" t="s">
        <v>12490</v>
      </c>
      <c r="J9728" s="272" t="s">
        <v>4928</v>
      </c>
      <c r="K9728" s="272" t="s">
        <v>4928</v>
      </c>
    </row>
    <row r="9729" spans="1:11" ht="25.5" x14ac:dyDescent="0.2">
      <c r="A9729" s="269">
        <v>4302</v>
      </c>
      <c r="B9729" s="270" t="s">
        <v>30691</v>
      </c>
      <c r="C9729" s="271" t="s">
        <v>12490</v>
      </c>
      <c r="D9729" s="272" t="s">
        <v>7622</v>
      </c>
      <c r="F9729" s="266"/>
      <c r="G9729" s="273">
        <v>4302</v>
      </c>
      <c r="H9729" s="270" t="s">
        <v>30691</v>
      </c>
      <c r="I9729" s="271" t="s">
        <v>12490</v>
      </c>
      <c r="J9729" s="272" t="s">
        <v>7622</v>
      </c>
      <c r="K9729" s="272" t="s">
        <v>7622</v>
      </c>
    </row>
    <row r="9730" spans="1:11" ht="25.5" x14ac:dyDescent="0.2">
      <c r="A9730" s="269">
        <v>4300</v>
      </c>
      <c r="B9730" s="270" t="s">
        <v>30692</v>
      </c>
      <c r="C9730" s="271" t="s">
        <v>12490</v>
      </c>
      <c r="D9730" s="272" t="s">
        <v>5299</v>
      </c>
      <c r="F9730" s="266"/>
      <c r="G9730" s="273">
        <v>4300</v>
      </c>
      <c r="H9730" s="270" t="s">
        <v>30692</v>
      </c>
      <c r="I9730" s="271" t="s">
        <v>12490</v>
      </c>
      <c r="J9730" s="272" t="s">
        <v>5299</v>
      </c>
      <c r="K9730" s="272" t="s">
        <v>5299</v>
      </c>
    </row>
    <row r="9731" spans="1:11" ht="25.5" x14ac:dyDescent="0.2">
      <c r="A9731" s="269">
        <v>4301</v>
      </c>
      <c r="B9731" s="270" t="s">
        <v>30693</v>
      </c>
      <c r="C9731" s="271" t="s">
        <v>12490</v>
      </c>
      <c r="D9731" s="272" t="s">
        <v>12446</v>
      </c>
      <c r="F9731" s="266"/>
      <c r="G9731" s="273">
        <v>4301</v>
      </c>
      <c r="H9731" s="270" t="s">
        <v>30693</v>
      </c>
      <c r="I9731" s="271" t="s">
        <v>12490</v>
      </c>
      <c r="J9731" s="272" t="s">
        <v>12446</v>
      </c>
      <c r="K9731" s="272" t="s">
        <v>12446</v>
      </c>
    </row>
    <row r="9732" spans="1:11" ht="25.5" x14ac:dyDescent="0.2">
      <c r="A9732" s="269">
        <v>4320</v>
      </c>
      <c r="B9732" s="270" t="s">
        <v>30694</v>
      </c>
      <c r="C9732" s="271" t="s">
        <v>12490</v>
      </c>
      <c r="D9732" s="272" t="s">
        <v>5423</v>
      </c>
      <c r="F9732" s="266"/>
      <c r="G9732" s="273">
        <v>4320</v>
      </c>
      <c r="H9732" s="270" t="s">
        <v>30694</v>
      </c>
      <c r="I9732" s="271" t="s">
        <v>12490</v>
      </c>
      <c r="J9732" s="272" t="s">
        <v>5423</v>
      </c>
      <c r="K9732" s="272" t="s">
        <v>5423</v>
      </c>
    </row>
    <row r="9733" spans="1:11" ht="25.5" x14ac:dyDescent="0.2">
      <c r="A9733" s="269">
        <v>4318</v>
      </c>
      <c r="B9733" s="270" t="s">
        <v>30695</v>
      </c>
      <c r="C9733" s="271" t="s">
        <v>12490</v>
      </c>
      <c r="D9733" s="272" t="s">
        <v>11835</v>
      </c>
      <c r="F9733" s="266"/>
      <c r="G9733" s="273">
        <v>4318</v>
      </c>
      <c r="H9733" s="270" t="s">
        <v>30695</v>
      </c>
      <c r="I9733" s="271" t="s">
        <v>12490</v>
      </c>
      <c r="J9733" s="272" t="s">
        <v>11835</v>
      </c>
      <c r="K9733" s="272" t="s">
        <v>11835</v>
      </c>
    </row>
    <row r="9734" spans="1:11" ht="12.75" x14ac:dyDescent="0.2">
      <c r="A9734" s="269">
        <v>40547</v>
      </c>
      <c r="B9734" s="270" t="s">
        <v>30696</v>
      </c>
      <c r="C9734" s="271" t="s">
        <v>13097</v>
      </c>
      <c r="D9734" s="272" t="s">
        <v>29271</v>
      </c>
      <c r="F9734" s="266"/>
      <c r="G9734" s="273">
        <v>40547</v>
      </c>
      <c r="H9734" s="270" t="s">
        <v>30696</v>
      </c>
      <c r="I9734" s="271" t="s">
        <v>13097</v>
      </c>
      <c r="J9734" s="272" t="s">
        <v>29271</v>
      </c>
      <c r="K9734" s="272" t="s">
        <v>29271</v>
      </c>
    </row>
    <row r="9735" spans="1:11" ht="12.75" x14ac:dyDescent="0.2">
      <c r="A9735" s="269">
        <v>11962</v>
      </c>
      <c r="B9735" s="270" t="s">
        <v>30697</v>
      </c>
      <c r="C9735" s="271" t="s">
        <v>12490</v>
      </c>
      <c r="D9735" s="272" t="s">
        <v>4750</v>
      </c>
      <c r="F9735" s="266"/>
      <c r="G9735" s="273">
        <v>11962</v>
      </c>
      <c r="H9735" s="270" t="s">
        <v>30697</v>
      </c>
      <c r="I9735" s="271" t="s">
        <v>12490</v>
      </c>
      <c r="J9735" s="272" t="s">
        <v>4750</v>
      </c>
      <c r="K9735" s="272" t="s">
        <v>4750</v>
      </c>
    </row>
    <row r="9736" spans="1:11" ht="12.75" x14ac:dyDescent="0.2">
      <c r="A9736" s="269">
        <v>4332</v>
      </c>
      <c r="B9736" s="270" t="s">
        <v>30698</v>
      </c>
      <c r="C9736" s="271" t="s">
        <v>12490</v>
      </c>
      <c r="D9736" s="272" t="s">
        <v>5231</v>
      </c>
      <c r="F9736" s="266"/>
      <c r="G9736" s="273">
        <v>4332</v>
      </c>
      <c r="H9736" s="270" t="s">
        <v>30698</v>
      </c>
      <c r="I9736" s="271" t="s">
        <v>12490</v>
      </c>
      <c r="J9736" s="272" t="s">
        <v>5231</v>
      </c>
      <c r="K9736" s="272" t="s">
        <v>5231</v>
      </c>
    </row>
    <row r="9737" spans="1:11" ht="12.75" x14ac:dyDescent="0.2">
      <c r="A9737" s="269">
        <v>4331</v>
      </c>
      <c r="B9737" s="270" t="s">
        <v>30699</v>
      </c>
      <c r="C9737" s="271" t="s">
        <v>12490</v>
      </c>
      <c r="D9737" s="272" t="s">
        <v>5437</v>
      </c>
      <c r="F9737" s="266"/>
      <c r="G9737" s="273">
        <v>4331</v>
      </c>
      <c r="H9737" s="270" t="s">
        <v>30699</v>
      </c>
      <c r="I9737" s="271" t="s">
        <v>12490</v>
      </c>
      <c r="J9737" s="272" t="s">
        <v>5437</v>
      </c>
      <c r="K9737" s="272" t="s">
        <v>5437</v>
      </c>
    </row>
    <row r="9738" spans="1:11" ht="25.5" x14ac:dyDescent="0.2">
      <c r="A9738" s="269">
        <v>4336</v>
      </c>
      <c r="B9738" s="270" t="s">
        <v>30700</v>
      </c>
      <c r="C9738" s="271" t="s">
        <v>12490</v>
      </c>
      <c r="D9738" s="272" t="s">
        <v>12673</v>
      </c>
      <c r="F9738" s="266"/>
      <c r="G9738" s="273">
        <v>4336</v>
      </c>
      <c r="H9738" s="270" t="s">
        <v>30700</v>
      </c>
      <c r="I9738" s="271" t="s">
        <v>12490</v>
      </c>
      <c r="J9738" s="272" t="s">
        <v>12673</v>
      </c>
      <c r="K9738" s="272" t="s">
        <v>12673</v>
      </c>
    </row>
    <row r="9739" spans="1:11" ht="12.75" x14ac:dyDescent="0.2">
      <c r="A9739" s="269">
        <v>13294</v>
      </c>
      <c r="B9739" s="270" t="s">
        <v>30701</v>
      </c>
      <c r="C9739" s="271" t="s">
        <v>12490</v>
      </c>
      <c r="D9739" s="272" t="s">
        <v>11817</v>
      </c>
      <c r="F9739" s="266"/>
      <c r="G9739" s="273">
        <v>13294</v>
      </c>
      <c r="H9739" s="270" t="s">
        <v>30701</v>
      </c>
      <c r="I9739" s="271" t="s">
        <v>12490</v>
      </c>
      <c r="J9739" s="272" t="s">
        <v>11817</v>
      </c>
      <c r="K9739" s="272" t="s">
        <v>11817</v>
      </c>
    </row>
    <row r="9740" spans="1:11" ht="12.75" x14ac:dyDescent="0.2">
      <c r="A9740" s="269">
        <v>11948</v>
      </c>
      <c r="B9740" s="270" t="s">
        <v>30702</v>
      </c>
      <c r="C9740" s="271" t="s">
        <v>12490</v>
      </c>
      <c r="D9740" s="272" t="s">
        <v>5629</v>
      </c>
      <c r="F9740" s="266"/>
      <c r="G9740" s="273">
        <v>11948</v>
      </c>
      <c r="H9740" s="270" t="s">
        <v>30702</v>
      </c>
      <c r="I9740" s="271" t="s">
        <v>12490</v>
      </c>
      <c r="J9740" s="272" t="s">
        <v>5629</v>
      </c>
      <c r="K9740" s="272" t="s">
        <v>5629</v>
      </c>
    </row>
    <row r="9741" spans="1:11" ht="12.75" x14ac:dyDescent="0.2">
      <c r="A9741" s="269">
        <v>4382</v>
      </c>
      <c r="B9741" s="270" t="s">
        <v>30703</v>
      </c>
      <c r="C9741" s="271" t="s">
        <v>12490</v>
      </c>
      <c r="D9741" s="272" t="s">
        <v>5341</v>
      </c>
      <c r="F9741" s="266"/>
      <c r="G9741" s="273">
        <v>4382</v>
      </c>
      <c r="H9741" s="270" t="s">
        <v>30703</v>
      </c>
      <c r="I9741" s="271" t="s">
        <v>12490</v>
      </c>
      <c r="J9741" s="272" t="s">
        <v>5341</v>
      </c>
      <c r="K9741" s="272" t="s">
        <v>5341</v>
      </c>
    </row>
    <row r="9742" spans="1:11" ht="12.75" x14ac:dyDescent="0.2">
      <c r="A9742" s="269">
        <v>4354</v>
      </c>
      <c r="B9742" s="270" t="s">
        <v>30704</v>
      </c>
      <c r="C9742" s="271" t="s">
        <v>12490</v>
      </c>
      <c r="D9742" s="272" t="s">
        <v>18145</v>
      </c>
      <c r="F9742" s="266"/>
      <c r="G9742" s="273">
        <v>4354</v>
      </c>
      <c r="H9742" s="270" t="s">
        <v>30704</v>
      </c>
      <c r="I9742" s="271" t="s">
        <v>12490</v>
      </c>
      <c r="J9742" s="272" t="s">
        <v>18145</v>
      </c>
      <c r="K9742" s="272" t="s">
        <v>18145</v>
      </c>
    </row>
    <row r="9743" spans="1:11" ht="25.5" x14ac:dyDescent="0.2">
      <c r="A9743" s="269">
        <v>40839</v>
      </c>
      <c r="B9743" s="270" t="s">
        <v>30705</v>
      </c>
      <c r="C9743" s="271" t="s">
        <v>13097</v>
      </c>
      <c r="D9743" s="272" t="s">
        <v>30706</v>
      </c>
      <c r="F9743" s="266"/>
      <c r="G9743" s="273">
        <v>40839</v>
      </c>
      <c r="H9743" s="270" t="s">
        <v>30705</v>
      </c>
      <c r="I9743" s="271" t="s">
        <v>13097</v>
      </c>
      <c r="J9743" s="272" t="s">
        <v>30706</v>
      </c>
      <c r="K9743" s="272" t="s">
        <v>30706</v>
      </c>
    </row>
    <row r="9744" spans="1:11" ht="12.75" x14ac:dyDescent="0.2">
      <c r="A9744" s="269">
        <v>40552</v>
      </c>
      <c r="B9744" s="270" t="s">
        <v>30707</v>
      </c>
      <c r="C9744" s="271" t="s">
        <v>13097</v>
      </c>
      <c r="D9744" s="272" t="s">
        <v>19632</v>
      </c>
      <c r="F9744" s="266"/>
      <c r="G9744" s="273">
        <v>40552</v>
      </c>
      <c r="H9744" s="270" t="s">
        <v>30707</v>
      </c>
      <c r="I9744" s="271" t="s">
        <v>13097</v>
      </c>
      <c r="J9744" s="272" t="s">
        <v>19632</v>
      </c>
      <c r="K9744" s="272" t="s">
        <v>19632</v>
      </c>
    </row>
    <row r="9745" spans="1:11" ht="12.75" x14ac:dyDescent="0.2">
      <c r="A9745" s="269">
        <v>40549</v>
      </c>
      <c r="B9745" s="270" t="s">
        <v>30708</v>
      </c>
      <c r="C9745" s="271" t="s">
        <v>13097</v>
      </c>
      <c r="D9745" s="272" t="s">
        <v>30709</v>
      </c>
      <c r="F9745" s="266"/>
      <c r="G9745" s="273">
        <v>40549</v>
      </c>
      <c r="H9745" s="270" t="s">
        <v>30708</v>
      </c>
      <c r="I9745" s="271" t="s">
        <v>13097</v>
      </c>
      <c r="J9745" s="272" t="s">
        <v>30709</v>
      </c>
      <c r="K9745" s="272" t="s">
        <v>30709</v>
      </c>
    </row>
    <row r="9746" spans="1:11" ht="25.5" x14ac:dyDescent="0.2">
      <c r="A9746" s="269">
        <v>4385</v>
      </c>
      <c r="B9746" s="270" t="s">
        <v>30710</v>
      </c>
      <c r="C9746" s="271" t="s">
        <v>12632</v>
      </c>
      <c r="D9746" s="272" t="s">
        <v>30711</v>
      </c>
      <c r="F9746" s="266"/>
      <c r="G9746" s="273">
        <v>4385</v>
      </c>
      <c r="H9746" s="270" t="s">
        <v>30710</v>
      </c>
      <c r="I9746" s="271" t="s">
        <v>12632</v>
      </c>
      <c r="J9746" s="272" t="s">
        <v>30711</v>
      </c>
      <c r="K9746" s="272" t="s">
        <v>30711</v>
      </c>
    </row>
    <row r="9747" spans="1:11" ht="25.5" x14ac:dyDescent="0.2">
      <c r="A9747" s="269">
        <v>4386</v>
      </c>
      <c r="B9747" s="270" t="s">
        <v>30710</v>
      </c>
      <c r="C9747" s="271" t="s">
        <v>12492</v>
      </c>
      <c r="D9747" s="272" t="s">
        <v>9419</v>
      </c>
      <c r="F9747" s="266"/>
      <c r="G9747" s="273">
        <v>4386</v>
      </c>
      <c r="H9747" s="270" t="s">
        <v>30710</v>
      </c>
      <c r="I9747" s="271" t="s">
        <v>12492</v>
      </c>
      <c r="J9747" s="272" t="s">
        <v>9419</v>
      </c>
      <c r="K9747" s="272" t="s">
        <v>9419</v>
      </c>
    </row>
    <row r="9748" spans="1:11" ht="12.75" x14ac:dyDescent="0.2">
      <c r="A9748" s="269">
        <v>38397</v>
      </c>
      <c r="B9748" s="270" t="s">
        <v>30712</v>
      </c>
      <c r="C9748" s="271" t="s">
        <v>12505</v>
      </c>
      <c r="D9748" s="272" t="s">
        <v>5233</v>
      </c>
      <c r="F9748" s="266"/>
      <c r="G9748" s="273">
        <v>38397</v>
      </c>
      <c r="H9748" s="270" t="s">
        <v>30712</v>
      </c>
      <c r="I9748" s="271" t="s">
        <v>12505</v>
      </c>
      <c r="J9748" s="272" t="s">
        <v>5233</v>
      </c>
      <c r="K9748" s="272" t="s">
        <v>5233</v>
      </c>
    </row>
    <row r="9749" spans="1:11" ht="25.5" x14ac:dyDescent="0.2">
      <c r="A9749" s="269">
        <v>20078</v>
      </c>
      <c r="B9749" s="270" t="s">
        <v>30713</v>
      </c>
      <c r="C9749" s="271" t="s">
        <v>12490</v>
      </c>
      <c r="D9749" s="272" t="s">
        <v>13394</v>
      </c>
      <c r="F9749" s="266"/>
      <c r="G9749" s="273">
        <v>20078</v>
      </c>
      <c r="H9749" s="270" t="s">
        <v>30713</v>
      </c>
      <c r="I9749" s="271" t="s">
        <v>12490</v>
      </c>
      <c r="J9749" s="272" t="s">
        <v>13394</v>
      </c>
      <c r="K9749" s="272" t="s">
        <v>13394</v>
      </c>
    </row>
    <row r="9750" spans="1:11" ht="25.5" x14ac:dyDescent="0.2">
      <c r="A9750" s="269">
        <v>20079</v>
      </c>
      <c r="B9750" s="270" t="s">
        <v>30714</v>
      </c>
      <c r="C9750" s="271" t="s">
        <v>12490</v>
      </c>
      <c r="D9750" s="272" t="s">
        <v>13395</v>
      </c>
      <c r="F9750" s="266"/>
      <c r="G9750" s="273">
        <v>20079</v>
      </c>
      <c r="H9750" s="270" t="s">
        <v>30714</v>
      </c>
      <c r="I9750" s="271" t="s">
        <v>12490</v>
      </c>
      <c r="J9750" s="272" t="s">
        <v>13395</v>
      </c>
      <c r="K9750" s="272" t="s">
        <v>13395</v>
      </c>
    </row>
    <row r="9751" spans="1:11" ht="12.75" x14ac:dyDescent="0.2">
      <c r="A9751" s="269">
        <v>39897</v>
      </c>
      <c r="B9751" s="270" t="s">
        <v>30715</v>
      </c>
      <c r="C9751" s="271" t="s">
        <v>13396</v>
      </c>
      <c r="D9751" s="272" t="s">
        <v>14341</v>
      </c>
      <c r="F9751" s="266"/>
      <c r="G9751" s="273">
        <v>39897</v>
      </c>
      <c r="H9751" s="270" t="s">
        <v>30715</v>
      </c>
      <c r="I9751" s="271" t="s">
        <v>13396</v>
      </c>
      <c r="J9751" s="272" t="s">
        <v>14341</v>
      </c>
      <c r="K9751" s="272" t="s">
        <v>14341</v>
      </c>
    </row>
    <row r="9752" spans="1:11" ht="12.75" x14ac:dyDescent="0.2">
      <c r="A9752" s="269">
        <v>118</v>
      </c>
      <c r="B9752" s="270" t="s">
        <v>30716</v>
      </c>
      <c r="C9752" s="271" t="s">
        <v>12490</v>
      </c>
      <c r="D9752" s="272" t="s">
        <v>13397</v>
      </c>
      <c r="F9752" s="266"/>
      <c r="G9752" s="273">
        <v>118</v>
      </c>
      <c r="H9752" s="270" t="s">
        <v>30716</v>
      </c>
      <c r="I9752" s="271" t="s">
        <v>12490</v>
      </c>
      <c r="J9752" s="272" t="s">
        <v>13397</v>
      </c>
      <c r="K9752" s="272" t="s">
        <v>13397</v>
      </c>
    </row>
    <row r="9753" spans="1:11" ht="12.75" x14ac:dyDescent="0.2">
      <c r="A9753" s="269">
        <v>4396</v>
      </c>
      <c r="B9753" s="270" t="s">
        <v>30717</v>
      </c>
      <c r="C9753" s="271" t="s">
        <v>12492</v>
      </c>
      <c r="D9753" s="272" t="s">
        <v>30718</v>
      </c>
      <c r="F9753" s="266"/>
      <c r="G9753" s="273">
        <v>4396</v>
      </c>
      <c r="H9753" s="270" t="s">
        <v>30717</v>
      </c>
      <c r="I9753" s="271" t="s">
        <v>12492</v>
      </c>
      <c r="J9753" s="272" t="s">
        <v>30718</v>
      </c>
      <c r="K9753" s="272" t="s">
        <v>30718</v>
      </c>
    </row>
    <row r="9754" spans="1:11" ht="12.75" x14ac:dyDescent="0.2">
      <c r="A9754" s="269">
        <v>36881</v>
      </c>
      <c r="B9754" s="270" t="s">
        <v>30719</v>
      </c>
      <c r="C9754" s="271" t="s">
        <v>12492</v>
      </c>
      <c r="D9754" s="272" t="s">
        <v>30720</v>
      </c>
      <c r="F9754" s="266"/>
      <c r="G9754" s="273">
        <v>36881</v>
      </c>
      <c r="H9754" s="270" t="s">
        <v>30719</v>
      </c>
      <c r="I9754" s="271" t="s">
        <v>12492</v>
      </c>
      <c r="J9754" s="272" t="s">
        <v>30720</v>
      </c>
      <c r="K9754" s="272" t="s">
        <v>30720</v>
      </c>
    </row>
    <row r="9755" spans="1:11" ht="12.75" x14ac:dyDescent="0.2">
      <c r="A9755" s="269">
        <v>36882</v>
      </c>
      <c r="B9755" s="270" t="s">
        <v>30721</v>
      </c>
      <c r="C9755" s="271" t="s">
        <v>12492</v>
      </c>
      <c r="D9755" s="272" t="s">
        <v>14189</v>
      </c>
      <c r="F9755" s="266"/>
      <c r="G9755" s="273">
        <v>36882</v>
      </c>
      <c r="H9755" s="270" t="s">
        <v>30721</v>
      </c>
      <c r="I9755" s="271" t="s">
        <v>12492</v>
      </c>
      <c r="J9755" s="272" t="s">
        <v>14189</v>
      </c>
      <c r="K9755" s="272" t="s">
        <v>14189</v>
      </c>
    </row>
    <row r="9756" spans="1:11" ht="12.75" x14ac:dyDescent="0.2">
      <c r="A9756" s="269">
        <v>4397</v>
      </c>
      <c r="B9756" s="270" t="s">
        <v>30722</v>
      </c>
      <c r="C9756" s="271" t="s">
        <v>12492</v>
      </c>
      <c r="D9756" s="272" t="s">
        <v>15073</v>
      </c>
      <c r="F9756" s="266"/>
      <c r="G9756" s="273">
        <v>4397</v>
      </c>
      <c r="H9756" s="270" t="s">
        <v>30722</v>
      </c>
      <c r="I9756" s="271" t="s">
        <v>12492</v>
      </c>
      <c r="J9756" s="272" t="s">
        <v>15073</v>
      </c>
      <c r="K9756" s="272" t="s">
        <v>15073</v>
      </c>
    </row>
    <row r="9757" spans="1:11" ht="25.5" x14ac:dyDescent="0.2">
      <c r="A9757" s="269">
        <v>34754</v>
      </c>
      <c r="B9757" s="270" t="s">
        <v>30723</v>
      </c>
      <c r="C9757" s="271" t="s">
        <v>12492</v>
      </c>
      <c r="D9757" s="272" t="s">
        <v>30724</v>
      </c>
      <c r="F9757" s="266"/>
      <c r="G9757" s="273">
        <v>34754</v>
      </c>
      <c r="H9757" s="270" t="s">
        <v>30723</v>
      </c>
      <c r="I9757" s="271" t="s">
        <v>12492</v>
      </c>
      <c r="J9757" s="272" t="s">
        <v>30724</v>
      </c>
      <c r="K9757" s="272" t="s">
        <v>30724</v>
      </c>
    </row>
    <row r="9758" spans="1:11" ht="25.5" x14ac:dyDescent="0.2">
      <c r="A9758" s="269">
        <v>25962</v>
      </c>
      <c r="B9758" s="270" t="s">
        <v>30725</v>
      </c>
      <c r="C9758" s="271" t="s">
        <v>12492</v>
      </c>
      <c r="D9758" s="272" t="s">
        <v>30726</v>
      </c>
      <c r="F9758" s="266"/>
      <c r="G9758" s="273">
        <v>25962</v>
      </c>
      <c r="H9758" s="270" t="s">
        <v>30725</v>
      </c>
      <c r="I9758" s="271" t="s">
        <v>12492</v>
      </c>
      <c r="J9758" s="272" t="s">
        <v>30726</v>
      </c>
      <c r="K9758" s="272" t="s">
        <v>30726</v>
      </c>
    </row>
    <row r="9759" spans="1:11" ht="25.5" x14ac:dyDescent="0.2">
      <c r="A9759" s="269">
        <v>34752</v>
      </c>
      <c r="B9759" s="270" t="s">
        <v>30727</v>
      </c>
      <c r="C9759" s="271" t="s">
        <v>12492</v>
      </c>
      <c r="D9759" s="272" t="s">
        <v>30728</v>
      </c>
      <c r="F9759" s="266"/>
      <c r="G9759" s="273">
        <v>34752</v>
      </c>
      <c r="H9759" s="270" t="s">
        <v>30727</v>
      </c>
      <c r="I9759" s="271" t="s">
        <v>12492</v>
      </c>
      <c r="J9759" s="272" t="s">
        <v>30728</v>
      </c>
      <c r="K9759" s="272" t="s">
        <v>30728</v>
      </c>
    </row>
    <row r="9760" spans="1:11" ht="12.75" x14ac:dyDescent="0.2">
      <c r="A9760" s="269">
        <v>4751</v>
      </c>
      <c r="B9760" s="270" t="s">
        <v>30729</v>
      </c>
      <c r="C9760" s="271" t="s">
        <v>12488</v>
      </c>
      <c r="D9760" s="272" t="s">
        <v>13398</v>
      </c>
      <c r="F9760" s="266"/>
      <c r="G9760" s="273">
        <v>4751</v>
      </c>
      <c r="H9760" s="270" t="s">
        <v>30729</v>
      </c>
      <c r="I9760" s="271" t="s">
        <v>12488</v>
      </c>
      <c r="J9760" s="272" t="s">
        <v>13398</v>
      </c>
      <c r="K9760" s="272" t="s">
        <v>13640</v>
      </c>
    </row>
    <row r="9761" spans="1:11" ht="12.75" x14ac:dyDescent="0.2">
      <c r="A9761" s="269">
        <v>41066</v>
      </c>
      <c r="B9761" s="270" t="s">
        <v>30730</v>
      </c>
      <c r="C9761" s="271" t="s">
        <v>12529</v>
      </c>
      <c r="D9761" s="272" t="s">
        <v>13399</v>
      </c>
      <c r="F9761" s="266"/>
      <c r="G9761" s="273">
        <v>41066</v>
      </c>
      <c r="H9761" s="270" t="s">
        <v>30730</v>
      </c>
      <c r="I9761" s="271" t="s">
        <v>12529</v>
      </c>
      <c r="J9761" s="272" t="s">
        <v>13399</v>
      </c>
      <c r="K9761" s="272" t="s">
        <v>30731</v>
      </c>
    </row>
    <row r="9762" spans="1:11" ht="12.75" x14ac:dyDescent="0.2">
      <c r="A9762" s="269">
        <v>39604</v>
      </c>
      <c r="B9762" s="270" t="s">
        <v>30732</v>
      </c>
      <c r="C9762" s="271" t="s">
        <v>12490</v>
      </c>
      <c r="D9762" s="272" t="s">
        <v>4224</v>
      </c>
      <c r="F9762" s="266"/>
      <c r="G9762" s="273">
        <v>39604</v>
      </c>
      <c r="H9762" s="270" t="s">
        <v>30732</v>
      </c>
      <c r="I9762" s="271" t="s">
        <v>12490</v>
      </c>
      <c r="J9762" s="272" t="s">
        <v>4224</v>
      </c>
      <c r="K9762" s="272" t="s">
        <v>4224</v>
      </c>
    </row>
    <row r="9763" spans="1:11" ht="12.75" x14ac:dyDescent="0.2">
      <c r="A9763" s="269">
        <v>39605</v>
      </c>
      <c r="B9763" s="270" t="s">
        <v>30733</v>
      </c>
      <c r="C9763" s="271" t="s">
        <v>12490</v>
      </c>
      <c r="D9763" s="272" t="s">
        <v>8715</v>
      </c>
      <c r="F9763" s="266"/>
      <c r="G9763" s="273">
        <v>39605</v>
      </c>
      <c r="H9763" s="270" t="s">
        <v>30733</v>
      </c>
      <c r="I9763" s="271" t="s">
        <v>12490</v>
      </c>
      <c r="J9763" s="272" t="s">
        <v>8715</v>
      </c>
      <c r="K9763" s="272" t="s">
        <v>8715</v>
      </c>
    </row>
    <row r="9764" spans="1:11" ht="12.75" x14ac:dyDescent="0.2">
      <c r="A9764" s="269">
        <v>39606</v>
      </c>
      <c r="B9764" s="270" t="s">
        <v>30734</v>
      </c>
      <c r="C9764" s="271" t="s">
        <v>12490</v>
      </c>
      <c r="D9764" s="272" t="s">
        <v>13131</v>
      </c>
      <c r="F9764" s="266"/>
      <c r="G9764" s="273">
        <v>39606</v>
      </c>
      <c r="H9764" s="270" t="s">
        <v>30734</v>
      </c>
      <c r="I9764" s="271" t="s">
        <v>12490</v>
      </c>
      <c r="J9764" s="272" t="s">
        <v>13131</v>
      </c>
      <c r="K9764" s="272" t="s">
        <v>13131</v>
      </c>
    </row>
    <row r="9765" spans="1:11" ht="12.75" x14ac:dyDescent="0.2">
      <c r="A9765" s="269">
        <v>39607</v>
      </c>
      <c r="B9765" s="270" t="s">
        <v>30735</v>
      </c>
      <c r="C9765" s="271" t="s">
        <v>12490</v>
      </c>
      <c r="D9765" s="272" t="s">
        <v>9142</v>
      </c>
      <c r="F9765" s="266"/>
      <c r="G9765" s="273">
        <v>39607</v>
      </c>
      <c r="H9765" s="270" t="s">
        <v>30735</v>
      </c>
      <c r="I9765" s="271" t="s">
        <v>12490</v>
      </c>
      <c r="J9765" s="272" t="s">
        <v>9142</v>
      </c>
      <c r="K9765" s="272" t="s">
        <v>9142</v>
      </c>
    </row>
    <row r="9766" spans="1:11" ht="12.75" x14ac:dyDescent="0.2">
      <c r="A9766" s="269">
        <v>39594</v>
      </c>
      <c r="B9766" s="270" t="s">
        <v>30736</v>
      </c>
      <c r="C9766" s="271" t="s">
        <v>12490</v>
      </c>
      <c r="D9766" s="272" t="s">
        <v>19805</v>
      </c>
      <c r="F9766" s="266"/>
      <c r="G9766" s="273">
        <v>39594</v>
      </c>
      <c r="H9766" s="270" t="s">
        <v>30736</v>
      </c>
      <c r="I9766" s="271" t="s">
        <v>12490</v>
      </c>
      <c r="J9766" s="272" t="s">
        <v>19805</v>
      </c>
      <c r="K9766" s="272" t="s">
        <v>19805</v>
      </c>
    </row>
    <row r="9767" spans="1:11" ht="12.75" x14ac:dyDescent="0.2">
      <c r="A9767" s="269">
        <v>39596</v>
      </c>
      <c r="B9767" s="270" t="s">
        <v>30737</v>
      </c>
      <c r="C9767" s="271" t="s">
        <v>12490</v>
      </c>
      <c r="D9767" s="272" t="s">
        <v>30738</v>
      </c>
      <c r="F9767" s="266"/>
      <c r="G9767" s="273">
        <v>39596</v>
      </c>
      <c r="H9767" s="270" t="s">
        <v>30737</v>
      </c>
      <c r="I9767" s="271" t="s">
        <v>12490</v>
      </c>
      <c r="J9767" s="272" t="s">
        <v>30738</v>
      </c>
      <c r="K9767" s="272" t="s">
        <v>30738</v>
      </c>
    </row>
    <row r="9768" spans="1:11" ht="12.75" x14ac:dyDescent="0.2">
      <c r="A9768" s="269">
        <v>39595</v>
      </c>
      <c r="B9768" s="270" t="s">
        <v>30739</v>
      </c>
      <c r="C9768" s="271" t="s">
        <v>12490</v>
      </c>
      <c r="D9768" s="272" t="s">
        <v>30740</v>
      </c>
      <c r="F9768" s="266"/>
      <c r="G9768" s="273">
        <v>39595</v>
      </c>
      <c r="H9768" s="270" t="s">
        <v>30739</v>
      </c>
      <c r="I9768" s="271" t="s">
        <v>12490</v>
      </c>
      <c r="J9768" s="272" t="s">
        <v>30740</v>
      </c>
      <c r="K9768" s="272" t="s">
        <v>30740</v>
      </c>
    </row>
    <row r="9769" spans="1:11" ht="12.75" x14ac:dyDescent="0.2">
      <c r="A9769" s="269">
        <v>39597</v>
      </c>
      <c r="B9769" s="270" t="s">
        <v>30741</v>
      </c>
      <c r="C9769" s="271" t="s">
        <v>12490</v>
      </c>
      <c r="D9769" s="272" t="s">
        <v>30742</v>
      </c>
      <c r="F9769" s="266"/>
      <c r="G9769" s="273">
        <v>39597</v>
      </c>
      <c r="H9769" s="270" t="s">
        <v>30741</v>
      </c>
      <c r="I9769" s="271" t="s">
        <v>12490</v>
      </c>
      <c r="J9769" s="272" t="s">
        <v>30742</v>
      </c>
      <c r="K9769" s="272" t="s">
        <v>30742</v>
      </c>
    </row>
    <row r="9770" spans="1:11" ht="25.5" x14ac:dyDescent="0.2">
      <c r="A9770" s="269">
        <v>20209</v>
      </c>
      <c r="B9770" s="270" t="s">
        <v>30743</v>
      </c>
      <c r="C9770" s="271" t="s">
        <v>12503</v>
      </c>
      <c r="D9770" s="272" t="s">
        <v>5866</v>
      </c>
      <c r="F9770" s="266"/>
      <c r="G9770" s="273">
        <v>20209</v>
      </c>
      <c r="H9770" s="270" t="s">
        <v>30743</v>
      </c>
      <c r="I9770" s="271" t="s">
        <v>12503</v>
      </c>
      <c r="J9770" s="272" t="s">
        <v>5866</v>
      </c>
      <c r="K9770" s="272" t="s">
        <v>5866</v>
      </c>
    </row>
    <row r="9771" spans="1:11" ht="25.5" x14ac:dyDescent="0.2">
      <c r="A9771" s="269">
        <v>4433</v>
      </c>
      <c r="B9771" s="270" t="s">
        <v>30744</v>
      </c>
      <c r="C9771" s="271" t="s">
        <v>12503</v>
      </c>
      <c r="D9771" s="272" t="s">
        <v>10799</v>
      </c>
      <c r="F9771" s="266"/>
      <c r="G9771" s="273">
        <v>4433</v>
      </c>
      <c r="H9771" s="270" t="s">
        <v>30744</v>
      </c>
      <c r="I9771" s="271" t="s">
        <v>12503</v>
      </c>
      <c r="J9771" s="272" t="s">
        <v>10799</v>
      </c>
      <c r="K9771" s="272" t="s">
        <v>10799</v>
      </c>
    </row>
    <row r="9772" spans="1:11" ht="12.75" x14ac:dyDescent="0.2">
      <c r="A9772" s="269">
        <v>4491</v>
      </c>
      <c r="B9772" s="270" t="s">
        <v>30745</v>
      </c>
      <c r="C9772" s="271" t="s">
        <v>12503</v>
      </c>
      <c r="D9772" s="272" t="s">
        <v>7608</v>
      </c>
      <c r="F9772" s="266"/>
      <c r="G9772" s="273">
        <v>4491</v>
      </c>
      <c r="H9772" s="270" t="s">
        <v>30745</v>
      </c>
      <c r="I9772" s="271" t="s">
        <v>12503</v>
      </c>
      <c r="J9772" s="272" t="s">
        <v>7608</v>
      </c>
      <c r="K9772" s="272" t="s">
        <v>7608</v>
      </c>
    </row>
    <row r="9773" spans="1:11" ht="12.75" x14ac:dyDescent="0.2">
      <c r="A9773" s="269">
        <v>4505</v>
      </c>
      <c r="B9773" s="270" t="s">
        <v>30746</v>
      </c>
      <c r="C9773" s="271" t="s">
        <v>12503</v>
      </c>
      <c r="D9773" s="272" t="s">
        <v>4317</v>
      </c>
      <c r="F9773" s="266"/>
      <c r="G9773" s="273">
        <v>4505</v>
      </c>
      <c r="H9773" s="270" t="s">
        <v>30746</v>
      </c>
      <c r="I9773" s="271" t="s">
        <v>12503</v>
      </c>
      <c r="J9773" s="272" t="s">
        <v>4317</v>
      </c>
      <c r="K9773" s="272" t="s">
        <v>4317</v>
      </c>
    </row>
    <row r="9774" spans="1:11" ht="12.75" x14ac:dyDescent="0.2">
      <c r="A9774" s="269">
        <v>4517</v>
      </c>
      <c r="B9774" s="270" t="s">
        <v>30747</v>
      </c>
      <c r="C9774" s="271" t="s">
        <v>12503</v>
      </c>
      <c r="D9774" s="272" t="s">
        <v>5554</v>
      </c>
      <c r="F9774" s="266"/>
      <c r="G9774" s="273">
        <v>4517</v>
      </c>
      <c r="H9774" s="270" t="s">
        <v>30747</v>
      </c>
      <c r="I9774" s="271" t="s">
        <v>12503</v>
      </c>
      <c r="J9774" s="272" t="s">
        <v>5554</v>
      </c>
      <c r="K9774" s="272" t="s">
        <v>5554</v>
      </c>
    </row>
    <row r="9775" spans="1:11" ht="12.75" x14ac:dyDescent="0.2">
      <c r="A9775" s="269">
        <v>4448</v>
      </c>
      <c r="B9775" s="270" t="s">
        <v>30748</v>
      </c>
      <c r="C9775" s="271" t="s">
        <v>12503</v>
      </c>
      <c r="D9775" s="272" t="s">
        <v>12902</v>
      </c>
      <c r="F9775" s="266"/>
      <c r="G9775" s="273">
        <v>4448</v>
      </c>
      <c r="H9775" s="270" t="s">
        <v>30748</v>
      </c>
      <c r="I9775" s="271" t="s">
        <v>12503</v>
      </c>
      <c r="J9775" s="272" t="s">
        <v>12902</v>
      </c>
      <c r="K9775" s="272" t="s">
        <v>12902</v>
      </c>
    </row>
    <row r="9776" spans="1:11" ht="12.75" x14ac:dyDescent="0.2">
      <c r="A9776" s="269">
        <v>6194</v>
      </c>
      <c r="B9776" s="270" t="s">
        <v>30749</v>
      </c>
      <c r="C9776" s="271" t="s">
        <v>12503</v>
      </c>
      <c r="D9776" s="272" t="s">
        <v>5326</v>
      </c>
      <c r="F9776" s="266"/>
      <c r="G9776" s="273">
        <v>6194</v>
      </c>
      <c r="H9776" s="270" t="s">
        <v>30749</v>
      </c>
      <c r="I9776" s="271" t="s">
        <v>12503</v>
      </c>
      <c r="J9776" s="272" t="s">
        <v>5326</v>
      </c>
      <c r="K9776" s="272" t="s">
        <v>5326</v>
      </c>
    </row>
    <row r="9777" spans="1:11" ht="12.75" x14ac:dyDescent="0.2">
      <c r="A9777" s="269">
        <v>4509</v>
      </c>
      <c r="B9777" s="270" t="s">
        <v>30750</v>
      </c>
      <c r="C9777" s="271" t="s">
        <v>12503</v>
      </c>
      <c r="D9777" s="272" t="s">
        <v>5240</v>
      </c>
      <c r="F9777" s="266"/>
      <c r="G9777" s="273">
        <v>4509</v>
      </c>
      <c r="H9777" s="270" t="s">
        <v>30750</v>
      </c>
      <c r="I9777" s="271" t="s">
        <v>12503</v>
      </c>
      <c r="J9777" s="272" t="s">
        <v>5240</v>
      </c>
      <c r="K9777" s="272" t="s">
        <v>5240</v>
      </c>
    </row>
    <row r="9778" spans="1:11" ht="12.75" x14ac:dyDescent="0.2">
      <c r="A9778" s="269">
        <v>4513</v>
      </c>
      <c r="B9778" s="270" t="s">
        <v>30751</v>
      </c>
      <c r="C9778" s="271" t="s">
        <v>12503</v>
      </c>
      <c r="D9778" s="272" t="s">
        <v>10459</v>
      </c>
      <c r="F9778" s="266"/>
      <c r="G9778" s="273">
        <v>4513</v>
      </c>
      <c r="H9778" s="270" t="s">
        <v>30751</v>
      </c>
      <c r="I9778" s="271" t="s">
        <v>12503</v>
      </c>
      <c r="J9778" s="272" t="s">
        <v>10459</v>
      </c>
      <c r="K9778" s="272" t="s">
        <v>10459</v>
      </c>
    </row>
    <row r="9779" spans="1:11" ht="12.75" x14ac:dyDescent="0.2">
      <c r="A9779" s="269">
        <v>4512</v>
      </c>
      <c r="B9779" s="270" t="s">
        <v>30752</v>
      </c>
      <c r="C9779" s="271" t="s">
        <v>12503</v>
      </c>
      <c r="D9779" s="272" t="s">
        <v>11805</v>
      </c>
      <c r="F9779" s="266"/>
      <c r="G9779" s="273">
        <v>4512</v>
      </c>
      <c r="H9779" s="270" t="s">
        <v>30752</v>
      </c>
      <c r="I9779" s="271" t="s">
        <v>12503</v>
      </c>
      <c r="J9779" s="272" t="s">
        <v>11805</v>
      </c>
      <c r="K9779" s="272" t="s">
        <v>11805</v>
      </c>
    </row>
    <row r="9780" spans="1:11" ht="12.75" x14ac:dyDescent="0.2">
      <c r="A9780" s="269">
        <v>4500</v>
      </c>
      <c r="B9780" s="270" t="s">
        <v>30753</v>
      </c>
      <c r="C9780" s="271" t="s">
        <v>12503</v>
      </c>
      <c r="D9780" s="272" t="s">
        <v>7647</v>
      </c>
      <c r="F9780" s="266"/>
      <c r="G9780" s="273">
        <v>4500</v>
      </c>
      <c r="H9780" s="270" t="s">
        <v>30753</v>
      </c>
      <c r="I9780" s="271" t="s">
        <v>12503</v>
      </c>
      <c r="J9780" s="272" t="s">
        <v>7647</v>
      </c>
      <c r="K9780" s="272" t="s">
        <v>7647</v>
      </c>
    </row>
    <row r="9781" spans="1:11" ht="12.75" x14ac:dyDescent="0.2">
      <c r="A9781" s="269">
        <v>10731</v>
      </c>
      <c r="B9781" s="270" t="s">
        <v>30754</v>
      </c>
      <c r="C9781" s="271" t="s">
        <v>12492</v>
      </c>
      <c r="D9781" s="272" t="s">
        <v>9210</v>
      </c>
      <c r="F9781" s="266"/>
      <c r="G9781" s="273">
        <v>10731</v>
      </c>
      <c r="H9781" s="270" t="s">
        <v>30754</v>
      </c>
      <c r="I9781" s="271" t="s">
        <v>12492</v>
      </c>
      <c r="J9781" s="272" t="s">
        <v>9210</v>
      </c>
      <c r="K9781" s="272" t="s">
        <v>9210</v>
      </c>
    </row>
    <row r="9782" spans="1:11" ht="12.75" x14ac:dyDescent="0.2">
      <c r="A9782" s="269">
        <v>4704</v>
      </c>
      <c r="B9782" s="270" t="s">
        <v>30755</v>
      </c>
      <c r="C9782" s="271" t="s">
        <v>12492</v>
      </c>
      <c r="D9782" s="272" t="s">
        <v>11729</v>
      </c>
      <c r="F9782" s="266"/>
      <c r="G9782" s="273">
        <v>4704</v>
      </c>
      <c r="H9782" s="270" t="s">
        <v>30755</v>
      </c>
      <c r="I9782" s="271" t="s">
        <v>12492</v>
      </c>
      <c r="J9782" s="272" t="s">
        <v>11729</v>
      </c>
      <c r="K9782" s="272" t="s">
        <v>11729</v>
      </c>
    </row>
    <row r="9783" spans="1:11" ht="12.75" x14ac:dyDescent="0.2">
      <c r="A9783" s="269">
        <v>10730</v>
      </c>
      <c r="B9783" s="270" t="s">
        <v>30756</v>
      </c>
      <c r="C9783" s="271" t="s">
        <v>12492</v>
      </c>
      <c r="D9783" s="272" t="s">
        <v>30757</v>
      </c>
      <c r="F9783" s="266"/>
      <c r="G9783" s="273">
        <v>10730</v>
      </c>
      <c r="H9783" s="270" t="s">
        <v>30756</v>
      </c>
      <c r="I9783" s="271" t="s">
        <v>12492</v>
      </c>
      <c r="J9783" s="272" t="s">
        <v>30757</v>
      </c>
      <c r="K9783" s="272" t="s">
        <v>30757</v>
      </c>
    </row>
    <row r="9784" spans="1:11" ht="12.75" x14ac:dyDescent="0.2">
      <c r="A9784" s="269">
        <v>4729</v>
      </c>
      <c r="B9784" s="270" t="s">
        <v>30758</v>
      </c>
      <c r="C9784" s="271" t="s">
        <v>12496</v>
      </c>
      <c r="D9784" s="272" t="s">
        <v>26057</v>
      </c>
      <c r="F9784" s="266"/>
      <c r="G9784" s="273">
        <v>4729</v>
      </c>
      <c r="H9784" s="270" t="s">
        <v>30758</v>
      </c>
      <c r="I9784" s="271" t="s">
        <v>12496</v>
      </c>
      <c r="J9784" s="272" t="s">
        <v>26057</v>
      </c>
      <c r="K9784" s="272" t="s">
        <v>26057</v>
      </c>
    </row>
    <row r="9785" spans="1:11" ht="12.75" x14ac:dyDescent="0.2">
      <c r="A9785" s="269">
        <v>4720</v>
      </c>
      <c r="B9785" s="270" t="s">
        <v>30759</v>
      </c>
      <c r="C9785" s="271" t="s">
        <v>12496</v>
      </c>
      <c r="D9785" s="272" t="s">
        <v>21915</v>
      </c>
      <c r="F9785" s="266"/>
      <c r="G9785" s="273">
        <v>4720</v>
      </c>
      <c r="H9785" s="270" t="s">
        <v>30759</v>
      </c>
      <c r="I9785" s="271" t="s">
        <v>12496</v>
      </c>
      <c r="J9785" s="272" t="s">
        <v>21915</v>
      </c>
      <c r="K9785" s="272" t="s">
        <v>21915</v>
      </c>
    </row>
    <row r="9786" spans="1:11" ht="12.75" x14ac:dyDescent="0.2">
      <c r="A9786" s="269">
        <v>4721</v>
      </c>
      <c r="B9786" s="270" t="s">
        <v>30760</v>
      </c>
      <c r="C9786" s="271" t="s">
        <v>12496</v>
      </c>
      <c r="D9786" s="272" t="s">
        <v>25912</v>
      </c>
      <c r="F9786" s="266"/>
      <c r="G9786" s="273">
        <v>4721</v>
      </c>
      <c r="H9786" s="270" t="s">
        <v>30760</v>
      </c>
      <c r="I9786" s="271" t="s">
        <v>12496</v>
      </c>
      <c r="J9786" s="272" t="s">
        <v>25912</v>
      </c>
      <c r="K9786" s="272" t="s">
        <v>25912</v>
      </c>
    </row>
    <row r="9787" spans="1:11" ht="12.75" x14ac:dyDescent="0.2">
      <c r="A9787" s="269">
        <v>4718</v>
      </c>
      <c r="B9787" s="270" t="s">
        <v>30761</v>
      </c>
      <c r="C9787" s="271" t="s">
        <v>12496</v>
      </c>
      <c r="D9787" s="272" t="s">
        <v>25912</v>
      </c>
      <c r="F9787" s="266"/>
      <c r="G9787" s="273">
        <v>4718</v>
      </c>
      <c r="H9787" s="270" t="s">
        <v>30761</v>
      </c>
      <c r="I9787" s="271" t="s">
        <v>12496</v>
      </c>
      <c r="J9787" s="272" t="s">
        <v>25912</v>
      </c>
      <c r="K9787" s="272" t="s">
        <v>25912</v>
      </c>
    </row>
    <row r="9788" spans="1:11" ht="12.75" x14ac:dyDescent="0.2">
      <c r="A9788" s="269">
        <v>4722</v>
      </c>
      <c r="B9788" s="270" t="s">
        <v>30762</v>
      </c>
      <c r="C9788" s="271" t="s">
        <v>12496</v>
      </c>
      <c r="D9788" s="272" t="s">
        <v>25912</v>
      </c>
      <c r="F9788" s="266"/>
      <c r="G9788" s="273">
        <v>4722</v>
      </c>
      <c r="H9788" s="270" t="s">
        <v>30762</v>
      </c>
      <c r="I9788" s="271" t="s">
        <v>12496</v>
      </c>
      <c r="J9788" s="272" t="s">
        <v>25912</v>
      </c>
      <c r="K9788" s="272" t="s">
        <v>25912</v>
      </c>
    </row>
    <row r="9789" spans="1:11" ht="12.75" x14ac:dyDescent="0.2">
      <c r="A9789" s="269">
        <v>4723</v>
      </c>
      <c r="B9789" s="270" t="s">
        <v>30763</v>
      </c>
      <c r="C9789" s="271" t="s">
        <v>12496</v>
      </c>
      <c r="D9789" s="272" t="s">
        <v>30764</v>
      </c>
      <c r="F9789" s="266"/>
      <c r="G9789" s="273">
        <v>4723</v>
      </c>
      <c r="H9789" s="270" t="s">
        <v>30763</v>
      </c>
      <c r="I9789" s="271" t="s">
        <v>12496</v>
      </c>
      <c r="J9789" s="272" t="s">
        <v>30764</v>
      </c>
      <c r="K9789" s="272" t="s">
        <v>30764</v>
      </c>
    </row>
    <row r="9790" spans="1:11" ht="12.75" x14ac:dyDescent="0.2">
      <c r="A9790" s="269">
        <v>4727</v>
      </c>
      <c r="B9790" s="270" t="s">
        <v>30765</v>
      </c>
      <c r="C9790" s="271" t="s">
        <v>12496</v>
      </c>
      <c r="D9790" s="272" t="s">
        <v>13633</v>
      </c>
      <c r="F9790" s="266"/>
      <c r="G9790" s="273">
        <v>4727</v>
      </c>
      <c r="H9790" s="270" t="s">
        <v>30765</v>
      </c>
      <c r="I9790" s="271" t="s">
        <v>12496</v>
      </c>
      <c r="J9790" s="272" t="s">
        <v>13633</v>
      </c>
      <c r="K9790" s="272" t="s">
        <v>13633</v>
      </c>
    </row>
    <row r="9791" spans="1:11" ht="12.75" x14ac:dyDescent="0.2">
      <c r="A9791" s="269">
        <v>4748</v>
      </c>
      <c r="B9791" s="270" t="s">
        <v>30766</v>
      </c>
      <c r="C9791" s="271" t="s">
        <v>12496</v>
      </c>
      <c r="D9791" s="272" t="s">
        <v>30767</v>
      </c>
      <c r="F9791" s="266"/>
      <c r="G9791" s="273">
        <v>4748</v>
      </c>
      <c r="H9791" s="270" t="s">
        <v>30766</v>
      </c>
      <c r="I9791" s="271" t="s">
        <v>12496</v>
      </c>
      <c r="J9791" s="272" t="s">
        <v>30767</v>
      </c>
      <c r="K9791" s="272" t="s">
        <v>30767</v>
      </c>
    </row>
    <row r="9792" spans="1:11" ht="25.5" x14ac:dyDescent="0.2">
      <c r="A9792" s="269">
        <v>4730</v>
      </c>
      <c r="B9792" s="270" t="s">
        <v>30768</v>
      </c>
      <c r="C9792" s="271" t="s">
        <v>12496</v>
      </c>
      <c r="D9792" s="272" t="s">
        <v>30769</v>
      </c>
      <c r="F9792" s="266"/>
      <c r="G9792" s="273">
        <v>4730</v>
      </c>
      <c r="H9792" s="270" t="s">
        <v>30768</v>
      </c>
      <c r="I9792" s="271" t="s">
        <v>12496</v>
      </c>
      <c r="J9792" s="272" t="s">
        <v>30769</v>
      </c>
      <c r="K9792" s="272" t="s">
        <v>30769</v>
      </c>
    </row>
    <row r="9793" spans="1:11" ht="25.5" x14ac:dyDescent="0.2">
      <c r="A9793" s="269">
        <v>13186</v>
      </c>
      <c r="B9793" s="270" t="s">
        <v>30770</v>
      </c>
      <c r="C9793" s="271" t="s">
        <v>12496</v>
      </c>
      <c r="D9793" s="272" t="s">
        <v>30771</v>
      </c>
      <c r="F9793" s="266"/>
      <c r="G9793" s="273">
        <v>13186</v>
      </c>
      <c r="H9793" s="270" t="s">
        <v>30770</v>
      </c>
      <c r="I9793" s="271" t="s">
        <v>12496</v>
      </c>
      <c r="J9793" s="272" t="s">
        <v>30771</v>
      </c>
      <c r="K9793" s="272" t="s">
        <v>30771</v>
      </c>
    </row>
    <row r="9794" spans="1:11" ht="25.5" x14ac:dyDescent="0.2">
      <c r="A9794" s="269">
        <v>10737</v>
      </c>
      <c r="B9794" s="270" t="s">
        <v>30772</v>
      </c>
      <c r="C9794" s="271" t="s">
        <v>12492</v>
      </c>
      <c r="D9794" s="272" t="s">
        <v>30773</v>
      </c>
      <c r="F9794" s="266"/>
      <c r="G9794" s="273">
        <v>10737</v>
      </c>
      <c r="H9794" s="270" t="s">
        <v>30772</v>
      </c>
      <c r="I9794" s="271" t="s">
        <v>12492</v>
      </c>
      <c r="J9794" s="272" t="s">
        <v>30773</v>
      </c>
      <c r="K9794" s="272" t="s">
        <v>30773</v>
      </c>
    </row>
    <row r="9795" spans="1:11" ht="25.5" x14ac:dyDescent="0.2">
      <c r="A9795" s="269">
        <v>10734</v>
      </c>
      <c r="B9795" s="270" t="s">
        <v>30774</v>
      </c>
      <c r="C9795" s="271" t="s">
        <v>12492</v>
      </c>
      <c r="D9795" s="272" t="s">
        <v>12705</v>
      </c>
      <c r="F9795" s="266"/>
      <c r="G9795" s="273">
        <v>10734</v>
      </c>
      <c r="H9795" s="270" t="s">
        <v>30774</v>
      </c>
      <c r="I9795" s="271" t="s">
        <v>12492</v>
      </c>
      <c r="J9795" s="272" t="s">
        <v>12705</v>
      </c>
      <c r="K9795" s="272" t="s">
        <v>12705</v>
      </c>
    </row>
    <row r="9796" spans="1:11" ht="12.75" x14ac:dyDescent="0.2">
      <c r="A9796" s="269">
        <v>4708</v>
      </c>
      <c r="B9796" s="270" t="s">
        <v>30775</v>
      </c>
      <c r="C9796" s="271" t="s">
        <v>12492</v>
      </c>
      <c r="D9796" s="272" t="s">
        <v>14617</v>
      </c>
      <c r="F9796" s="266"/>
      <c r="G9796" s="273">
        <v>4708</v>
      </c>
      <c r="H9796" s="270" t="s">
        <v>30775</v>
      </c>
      <c r="I9796" s="271" t="s">
        <v>12492</v>
      </c>
      <c r="J9796" s="272" t="s">
        <v>14617</v>
      </c>
      <c r="K9796" s="272" t="s">
        <v>14617</v>
      </c>
    </row>
    <row r="9797" spans="1:11" ht="25.5" x14ac:dyDescent="0.2">
      <c r="A9797" s="269">
        <v>4712</v>
      </c>
      <c r="B9797" s="270" t="s">
        <v>30776</v>
      </c>
      <c r="C9797" s="271" t="s">
        <v>12492</v>
      </c>
      <c r="D9797" s="272" t="s">
        <v>14187</v>
      </c>
      <c r="F9797" s="266"/>
      <c r="G9797" s="273">
        <v>4712</v>
      </c>
      <c r="H9797" s="270" t="s">
        <v>30776</v>
      </c>
      <c r="I9797" s="271" t="s">
        <v>12492</v>
      </c>
      <c r="J9797" s="272" t="s">
        <v>14187</v>
      </c>
      <c r="K9797" s="272" t="s">
        <v>14187</v>
      </c>
    </row>
    <row r="9798" spans="1:11" ht="25.5" x14ac:dyDescent="0.2">
      <c r="A9798" s="269">
        <v>4710</v>
      </c>
      <c r="B9798" s="270" t="s">
        <v>30777</v>
      </c>
      <c r="C9798" s="271" t="s">
        <v>12492</v>
      </c>
      <c r="D9798" s="272" t="s">
        <v>30778</v>
      </c>
      <c r="F9798" s="266"/>
      <c r="G9798" s="273">
        <v>4710</v>
      </c>
      <c r="H9798" s="270" t="s">
        <v>30777</v>
      </c>
      <c r="I9798" s="271" t="s">
        <v>12492</v>
      </c>
      <c r="J9798" s="272" t="s">
        <v>30778</v>
      </c>
      <c r="K9798" s="272" t="s">
        <v>30778</v>
      </c>
    </row>
    <row r="9799" spans="1:11" ht="25.5" x14ac:dyDescent="0.2">
      <c r="A9799" s="269">
        <v>4746</v>
      </c>
      <c r="B9799" s="270" t="s">
        <v>30779</v>
      </c>
      <c r="C9799" s="271" t="s">
        <v>12496</v>
      </c>
      <c r="D9799" s="272" t="s">
        <v>24384</v>
      </c>
      <c r="F9799" s="266"/>
      <c r="G9799" s="273">
        <v>4746</v>
      </c>
      <c r="H9799" s="270" t="s">
        <v>30779</v>
      </c>
      <c r="I9799" s="271" t="s">
        <v>12496</v>
      </c>
      <c r="J9799" s="272" t="s">
        <v>24384</v>
      </c>
      <c r="K9799" s="272" t="s">
        <v>24384</v>
      </c>
    </row>
    <row r="9800" spans="1:11" ht="12.75" x14ac:dyDescent="0.2">
      <c r="A9800" s="269">
        <v>4750</v>
      </c>
      <c r="B9800" s="270" t="s">
        <v>30780</v>
      </c>
      <c r="C9800" s="271" t="s">
        <v>12488</v>
      </c>
      <c r="D9800" s="272" t="s">
        <v>12585</v>
      </c>
      <c r="F9800" s="266"/>
      <c r="G9800" s="273">
        <v>4750</v>
      </c>
      <c r="H9800" s="270" t="s">
        <v>30780</v>
      </c>
      <c r="I9800" s="271" t="s">
        <v>12488</v>
      </c>
      <c r="J9800" s="272" t="s">
        <v>12585</v>
      </c>
      <c r="K9800" s="272" t="s">
        <v>8454</v>
      </c>
    </row>
    <row r="9801" spans="1:11" ht="12.75" x14ac:dyDescent="0.2">
      <c r="A9801" s="269">
        <v>41065</v>
      </c>
      <c r="B9801" s="270" t="s">
        <v>30781</v>
      </c>
      <c r="C9801" s="271" t="s">
        <v>12529</v>
      </c>
      <c r="D9801" s="272" t="s">
        <v>12586</v>
      </c>
      <c r="F9801" s="266"/>
      <c r="G9801" s="273">
        <v>41065</v>
      </c>
      <c r="H9801" s="270" t="s">
        <v>30781</v>
      </c>
      <c r="I9801" s="271" t="s">
        <v>12529</v>
      </c>
      <c r="J9801" s="272" t="s">
        <v>12586</v>
      </c>
      <c r="K9801" s="272" t="s">
        <v>26957</v>
      </c>
    </row>
    <row r="9802" spans="1:11" ht="12.75" x14ac:dyDescent="0.2">
      <c r="A9802" s="269">
        <v>34747</v>
      </c>
      <c r="B9802" s="270" t="s">
        <v>30782</v>
      </c>
      <c r="C9802" s="271" t="s">
        <v>12503</v>
      </c>
      <c r="D9802" s="272" t="s">
        <v>30783</v>
      </c>
      <c r="F9802" s="266"/>
      <c r="G9802" s="273">
        <v>34747</v>
      </c>
      <c r="H9802" s="270" t="s">
        <v>30782</v>
      </c>
      <c r="I9802" s="271" t="s">
        <v>12503</v>
      </c>
      <c r="J9802" s="272" t="s">
        <v>30783</v>
      </c>
      <c r="K9802" s="272" t="s">
        <v>30783</v>
      </c>
    </row>
    <row r="9803" spans="1:11" ht="12.75" x14ac:dyDescent="0.2">
      <c r="A9803" s="269">
        <v>4826</v>
      </c>
      <c r="B9803" s="270" t="s">
        <v>30784</v>
      </c>
      <c r="C9803" s="271" t="s">
        <v>12503</v>
      </c>
      <c r="D9803" s="272" t="s">
        <v>30785</v>
      </c>
      <c r="F9803" s="266"/>
      <c r="G9803" s="273">
        <v>4826</v>
      </c>
      <c r="H9803" s="270" t="s">
        <v>30784</v>
      </c>
      <c r="I9803" s="271" t="s">
        <v>12503</v>
      </c>
      <c r="J9803" s="272" t="s">
        <v>30785</v>
      </c>
      <c r="K9803" s="272" t="s">
        <v>30785</v>
      </c>
    </row>
    <row r="9804" spans="1:11" ht="12.75" x14ac:dyDescent="0.2">
      <c r="A9804" s="269">
        <v>41975</v>
      </c>
      <c r="B9804" s="270" t="s">
        <v>30786</v>
      </c>
      <c r="C9804" s="271" t="s">
        <v>12492</v>
      </c>
      <c r="D9804" s="272" t="s">
        <v>8362</v>
      </c>
      <c r="F9804" s="266"/>
      <c r="G9804" s="273">
        <v>41975</v>
      </c>
      <c r="H9804" s="270" t="s">
        <v>30786</v>
      </c>
      <c r="I9804" s="271" t="s">
        <v>12492</v>
      </c>
      <c r="J9804" s="272" t="s">
        <v>8362</v>
      </c>
      <c r="K9804" s="272" t="s">
        <v>8362</v>
      </c>
    </row>
    <row r="9805" spans="1:11" ht="12.75" x14ac:dyDescent="0.2">
      <c r="A9805" s="269">
        <v>4825</v>
      </c>
      <c r="B9805" s="270" t="s">
        <v>30787</v>
      </c>
      <c r="C9805" s="271" t="s">
        <v>12503</v>
      </c>
      <c r="D9805" s="272" t="s">
        <v>30788</v>
      </c>
      <c r="F9805" s="266"/>
      <c r="G9805" s="273">
        <v>4825</v>
      </c>
      <c r="H9805" s="270" t="s">
        <v>30787</v>
      </c>
      <c r="I9805" s="271" t="s">
        <v>12503</v>
      </c>
      <c r="J9805" s="272" t="s">
        <v>30788</v>
      </c>
      <c r="K9805" s="272" t="s">
        <v>30788</v>
      </c>
    </row>
    <row r="9806" spans="1:11" ht="12.75" x14ac:dyDescent="0.2">
      <c r="A9806" s="269">
        <v>34744</v>
      </c>
      <c r="B9806" s="270" t="s">
        <v>30789</v>
      </c>
      <c r="C9806" s="271" t="s">
        <v>12492</v>
      </c>
      <c r="D9806" s="272" t="s">
        <v>4738</v>
      </c>
      <c r="F9806" s="266"/>
      <c r="G9806" s="273">
        <v>34744</v>
      </c>
      <c r="H9806" s="270" t="s">
        <v>30789</v>
      </c>
      <c r="I9806" s="271" t="s">
        <v>12492</v>
      </c>
      <c r="J9806" s="272" t="s">
        <v>4738</v>
      </c>
      <c r="K9806" s="272" t="s">
        <v>4738</v>
      </c>
    </row>
    <row r="9807" spans="1:11" ht="25.5" x14ac:dyDescent="0.2">
      <c r="A9807" s="269">
        <v>39430</v>
      </c>
      <c r="B9807" s="270" t="s">
        <v>30790</v>
      </c>
      <c r="C9807" s="271" t="s">
        <v>12490</v>
      </c>
      <c r="D9807" s="272" t="s">
        <v>4409</v>
      </c>
      <c r="F9807" s="266"/>
      <c r="G9807" s="273">
        <v>39430</v>
      </c>
      <c r="H9807" s="270" t="s">
        <v>30790</v>
      </c>
      <c r="I9807" s="271" t="s">
        <v>12490</v>
      </c>
      <c r="J9807" s="272" t="s">
        <v>4409</v>
      </c>
      <c r="K9807" s="272" t="s">
        <v>4409</v>
      </c>
    </row>
    <row r="9808" spans="1:11" ht="25.5" x14ac:dyDescent="0.2">
      <c r="A9808" s="269">
        <v>39573</v>
      </c>
      <c r="B9808" s="270" t="s">
        <v>30791</v>
      </c>
      <c r="C9808" s="271" t="s">
        <v>12490</v>
      </c>
      <c r="D9808" s="272" t="s">
        <v>12158</v>
      </c>
      <c r="F9808" s="266"/>
      <c r="G9808" s="273">
        <v>39573</v>
      </c>
      <c r="H9808" s="270" t="s">
        <v>30791</v>
      </c>
      <c r="I9808" s="271" t="s">
        <v>12490</v>
      </c>
      <c r="J9808" s="272" t="s">
        <v>12158</v>
      </c>
      <c r="K9808" s="272" t="s">
        <v>12158</v>
      </c>
    </row>
    <row r="9809" spans="1:11" ht="25.5" x14ac:dyDescent="0.2">
      <c r="A9809" s="269">
        <v>38410</v>
      </c>
      <c r="B9809" s="270" t="s">
        <v>30792</v>
      </c>
      <c r="C9809" s="271" t="s">
        <v>12490</v>
      </c>
      <c r="D9809" s="272" t="s">
        <v>30793</v>
      </c>
      <c r="F9809" s="266"/>
      <c r="G9809" s="273">
        <v>38410</v>
      </c>
      <c r="H9809" s="270" t="s">
        <v>30792</v>
      </c>
      <c r="I9809" s="271" t="s">
        <v>12490</v>
      </c>
      <c r="J9809" s="272" t="s">
        <v>30793</v>
      </c>
      <c r="K9809" s="272" t="s">
        <v>30793</v>
      </c>
    </row>
    <row r="9810" spans="1:11" ht="12.75" x14ac:dyDescent="0.2">
      <c r="A9810" s="269">
        <v>4765</v>
      </c>
      <c r="B9810" s="270" t="s">
        <v>30794</v>
      </c>
      <c r="C9810" s="271" t="s">
        <v>12503</v>
      </c>
      <c r="D9810" s="272" t="s">
        <v>30795</v>
      </c>
      <c r="F9810" s="266"/>
      <c r="G9810" s="273">
        <v>4765</v>
      </c>
      <c r="H9810" s="270" t="s">
        <v>30794</v>
      </c>
      <c r="I9810" s="271" t="s">
        <v>12503</v>
      </c>
      <c r="J9810" s="272" t="s">
        <v>30795</v>
      </c>
      <c r="K9810" s="272" t="s">
        <v>30795</v>
      </c>
    </row>
    <row r="9811" spans="1:11" ht="12.75" x14ac:dyDescent="0.2">
      <c r="A9811" s="269">
        <v>4767</v>
      </c>
      <c r="B9811" s="270" t="s">
        <v>30796</v>
      </c>
      <c r="C9811" s="271" t="s">
        <v>12503</v>
      </c>
      <c r="D9811" s="272" t="s">
        <v>30797</v>
      </c>
      <c r="F9811" s="266"/>
      <c r="G9811" s="273">
        <v>4767</v>
      </c>
      <c r="H9811" s="270" t="s">
        <v>30796</v>
      </c>
      <c r="I9811" s="271" t="s">
        <v>12503</v>
      </c>
      <c r="J9811" s="272" t="s">
        <v>30797</v>
      </c>
      <c r="K9811" s="272" t="s">
        <v>30797</v>
      </c>
    </row>
    <row r="9812" spans="1:11" ht="12.75" x14ac:dyDescent="0.2">
      <c r="A9812" s="269">
        <v>4766</v>
      </c>
      <c r="B9812" s="270" t="s">
        <v>30796</v>
      </c>
      <c r="C9812" s="271" t="s">
        <v>12505</v>
      </c>
      <c r="D9812" s="272" t="s">
        <v>8699</v>
      </c>
      <c r="F9812" s="266"/>
      <c r="G9812" s="273">
        <v>4766</v>
      </c>
      <c r="H9812" s="270" t="s">
        <v>30796</v>
      </c>
      <c r="I9812" s="271" t="s">
        <v>12505</v>
      </c>
      <c r="J9812" s="272" t="s">
        <v>8699</v>
      </c>
      <c r="K9812" s="272" t="s">
        <v>8699</v>
      </c>
    </row>
    <row r="9813" spans="1:11" ht="12.75" x14ac:dyDescent="0.2">
      <c r="A9813" s="269">
        <v>10963</v>
      </c>
      <c r="B9813" s="270" t="s">
        <v>30798</v>
      </c>
      <c r="C9813" s="271" t="s">
        <v>12503</v>
      </c>
      <c r="D9813" s="272" t="s">
        <v>30799</v>
      </c>
      <c r="F9813" s="266"/>
      <c r="G9813" s="273">
        <v>10963</v>
      </c>
      <c r="H9813" s="270" t="s">
        <v>30798</v>
      </c>
      <c r="I9813" s="271" t="s">
        <v>12503</v>
      </c>
      <c r="J9813" s="272" t="s">
        <v>30799</v>
      </c>
      <c r="K9813" s="272" t="s">
        <v>30799</v>
      </c>
    </row>
    <row r="9814" spans="1:11" ht="12.75" x14ac:dyDescent="0.2">
      <c r="A9814" s="269">
        <v>10962</v>
      </c>
      <c r="B9814" s="270" t="s">
        <v>30800</v>
      </c>
      <c r="C9814" s="271" t="s">
        <v>12505</v>
      </c>
      <c r="D9814" s="272" t="s">
        <v>8619</v>
      </c>
      <c r="F9814" s="266"/>
      <c r="G9814" s="273">
        <v>10962</v>
      </c>
      <c r="H9814" s="270" t="s">
        <v>30800</v>
      </c>
      <c r="I9814" s="271" t="s">
        <v>12505</v>
      </c>
      <c r="J9814" s="272" t="s">
        <v>8619</v>
      </c>
      <c r="K9814" s="272" t="s">
        <v>8619</v>
      </c>
    </row>
    <row r="9815" spans="1:11" ht="12.75" x14ac:dyDescent="0.2">
      <c r="A9815" s="269">
        <v>34742</v>
      </c>
      <c r="B9815" s="270" t="s">
        <v>30801</v>
      </c>
      <c r="C9815" s="271" t="s">
        <v>12505</v>
      </c>
      <c r="D9815" s="272" t="s">
        <v>5392</v>
      </c>
      <c r="F9815" s="266"/>
      <c r="G9815" s="273">
        <v>34742</v>
      </c>
      <c r="H9815" s="270" t="s">
        <v>30801</v>
      </c>
      <c r="I9815" s="271" t="s">
        <v>12505</v>
      </c>
      <c r="J9815" s="272" t="s">
        <v>5392</v>
      </c>
      <c r="K9815" s="272" t="s">
        <v>5392</v>
      </c>
    </row>
    <row r="9816" spans="1:11" ht="12.75" x14ac:dyDescent="0.2">
      <c r="A9816" s="269">
        <v>4773</v>
      </c>
      <c r="B9816" s="270" t="s">
        <v>30802</v>
      </c>
      <c r="C9816" s="271" t="s">
        <v>12503</v>
      </c>
      <c r="D9816" s="272" t="s">
        <v>14634</v>
      </c>
      <c r="F9816" s="266"/>
      <c r="G9816" s="273">
        <v>4773</v>
      </c>
      <c r="H9816" s="270" t="s">
        <v>30802</v>
      </c>
      <c r="I9816" s="271" t="s">
        <v>12503</v>
      </c>
      <c r="J9816" s="272" t="s">
        <v>14634</v>
      </c>
      <c r="K9816" s="272" t="s">
        <v>14634</v>
      </c>
    </row>
    <row r="9817" spans="1:11" ht="12.75" x14ac:dyDescent="0.2">
      <c r="A9817" s="269">
        <v>34740</v>
      </c>
      <c r="B9817" s="270" t="s">
        <v>30803</v>
      </c>
      <c r="C9817" s="271" t="s">
        <v>12505</v>
      </c>
      <c r="D9817" s="272" t="s">
        <v>5392</v>
      </c>
      <c r="F9817" s="266"/>
      <c r="G9817" s="273">
        <v>34740</v>
      </c>
      <c r="H9817" s="270" t="s">
        <v>30803</v>
      </c>
      <c r="I9817" s="271" t="s">
        <v>12505</v>
      </c>
      <c r="J9817" s="272" t="s">
        <v>5392</v>
      </c>
      <c r="K9817" s="272" t="s">
        <v>5392</v>
      </c>
    </row>
    <row r="9818" spans="1:11" ht="12.75" x14ac:dyDescent="0.2">
      <c r="A9818" s="269">
        <v>4774</v>
      </c>
      <c r="B9818" s="270" t="s">
        <v>30804</v>
      </c>
      <c r="C9818" s="271" t="s">
        <v>12505</v>
      </c>
      <c r="D9818" s="272" t="s">
        <v>8699</v>
      </c>
      <c r="F9818" s="266"/>
      <c r="G9818" s="273">
        <v>4774</v>
      </c>
      <c r="H9818" s="270" t="s">
        <v>30804</v>
      </c>
      <c r="I9818" s="271" t="s">
        <v>12505</v>
      </c>
      <c r="J9818" s="272" t="s">
        <v>8699</v>
      </c>
      <c r="K9818" s="272" t="s">
        <v>8699</v>
      </c>
    </row>
    <row r="9819" spans="1:11" ht="12.75" x14ac:dyDescent="0.2">
      <c r="A9819" s="269">
        <v>4776</v>
      </c>
      <c r="B9819" s="270" t="s">
        <v>30804</v>
      </c>
      <c r="C9819" s="271" t="s">
        <v>12503</v>
      </c>
      <c r="D9819" s="272" t="s">
        <v>30805</v>
      </c>
      <c r="F9819" s="266"/>
      <c r="G9819" s="273">
        <v>4776</v>
      </c>
      <c r="H9819" s="270" t="s">
        <v>30804</v>
      </c>
      <c r="I9819" s="271" t="s">
        <v>12503</v>
      </c>
      <c r="J9819" s="272" t="s">
        <v>30805</v>
      </c>
      <c r="K9819" s="272" t="s">
        <v>30805</v>
      </c>
    </row>
    <row r="9820" spans="1:11" ht="12.75" x14ac:dyDescent="0.2">
      <c r="A9820" s="269">
        <v>40313</v>
      </c>
      <c r="B9820" s="270" t="s">
        <v>30806</v>
      </c>
      <c r="C9820" s="271" t="s">
        <v>12505</v>
      </c>
      <c r="D9820" s="272" t="s">
        <v>5392</v>
      </c>
      <c r="F9820" s="266"/>
      <c r="G9820" s="273">
        <v>40313</v>
      </c>
      <c r="H9820" s="270" t="s">
        <v>30806</v>
      </c>
      <c r="I9820" s="271" t="s">
        <v>12505</v>
      </c>
      <c r="J9820" s="272" t="s">
        <v>5392</v>
      </c>
      <c r="K9820" s="272" t="s">
        <v>5392</v>
      </c>
    </row>
    <row r="9821" spans="1:11" ht="12.75" x14ac:dyDescent="0.2">
      <c r="A9821" s="269">
        <v>13340</v>
      </c>
      <c r="B9821" s="270" t="s">
        <v>30807</v>
      </c>
      <c r="C9821" s="271" t="s">
        <v>12503</v>
      </c>
      <c r="D9821" s="272" t="s">
        <v>8918</v>
      </c>
      <c r="F9821" s="266"/>
      <c r="G9821" s="273">
        <v>13340</v>
      </c>
      <c r="H9821" s="270" t="s">
        <v>30807</v>
      </c>
      <c r="I9821" s="271" t="s">
        <v>12503</v>
      </c>
      <c r="J9821" s="272" t="s">
        <v>8918</v>
      </c>
      <c r="K9821" s="272" t="s">
        <v>8918</v>
      </c>
    </row>
    <row r="9822" spans="1:11" ht="12.75" x14ac:dyDescent="0.2">
      <c r="A9822" s="269">
        <v>10965</v>
      </c>
      <c r="B9822" s="270" t="s">
        <v>30808</v>
      </c>
      <c r="C9822" s="271" t="s">
        <v>12503</v>
      </c>
      <c r="D9822" s="272" t="s">
        <v>16249</v>
      </c>
      <c r="F9822" s="266"/>
      <c r="G9822" s="273">
        <v>10965</v>
      </c>
      <c r="H9822" s="270" t="s">
        <v>30808</v>
      </c>
      <c r="I9822" s="271" t="s">
        <v>12503</v>
      </c>
      <c r="J9822" s="272" t="s">
        <v>16249</v>
      </c>
      <c r="K9822" s="272" t="s">
        <v>16249</v>
      </c>
    </row>
    <row r="9823" spans="1:11" ht="12.75" x14ac:dyDescent="0.2">
      <c r="A9823" s="269">
        <v>10966</v>
      </c>
      <c r="B9823" s="270" t="s">
        <v>30809</v>
      </c>
      <c r="C9823" s="271" t="s">
        <v>12505</v>
      </c>
      <c r="D9823" s="272" t="s">
        <v>8541</v>
      </c>
      <c r="F9823" s="266"/>
      <c r="G9823" s="273">
        <v>10966</v>
      </c>
      <c r="H9823" s="270" t="s">
        <v>30809</v>
      </c>
      <c r="I9823" s="271" t="s">
        <v>12505</v>
      </c>
      <c r="J9823" s="272" t="s">
        <v>8541</v>
      </c>
      <c r="K9823" s="272" t="s">
        <v>8541</v>
      </c>
    </row>
    <row r="9824" spans="1:11" ht="12.75" x14ac:dyDescent="0.2">
      <c r="A9824" s="269">
        <v>40537</v>
      </c>
      <c r="B9824" s="270" t="s">
        <v>30810</v>
      </c>
      <c r="C9824" s="271" t="s">
        <v>12505</v>
      </c>
      <c r="D9824" s="272" t="s">
        <v>5817</v>
      </c>
      <c r="F9824" s="266"/>
      <c r="G9824" s="273">
        <v>40537</v>
      </c>
      <c r="H9824" s="270" t="s">
        <v>30810</v>
      </c>
      <c r="I9824" s="271" t="s">
        <v>12505</v>
      </c>
      <c r="J9824" s="272" t="s">
        <v>5817</v>
      </c>
      <c r="K9824" s="272" t="s">
        <v>5817</v>
      </c>
    </row>
    <row r="9825" spans="1:11" ht="12.75" x14ac:dyDescent="0.2">
      <c r="A9825" s="269">
        <v>40536</v>
      </c>
      <c r="B9825" s="270" t="s">
        <v>30811</v>
      </c>
      <c r="C9825" s="271" t="s">
        <v>12505</v>
      </c>
      <c r="D9825" s="272" t="s">
        <v>5817</v>
      </c>
      <c r="F9825" s="266"/>
      <c r="G9825" s="273">
        <v>40536</v>
      </c>
      <c r="H9825" s="270" t="s">
        <v>30811</v>
      </c>
      <c r="I9825" s="271" t="s">
        <v>12505</v>
      </c>
      <c r="J9825" s="272" t="s">
        <v>5817</v>
      </c>
      <c r="K9825" s="272" t="s">
        <v>5817</v>
      </c>
    </row>
    <row r="9826" spans="1:11" ht="12.75" x14ac:dyDescent="0.2">
      <c r="A9826" s="269">
        <v>40535</v>
      </c>
      <c r="B9826" s="270" t="s">
        <v>30812</v>
      </c>
      <c r="C9826" s="271" t="s">
        <v>12505</v>
      </c>
      <c r="D9826" s="272" t="s">
        <v>5817</v>
      </c>
      <c r="F9826" s="266"/>
      <c r="G9826" s="273">
        <v>40535</v>
      </c>
      <c r="H9826" s="270" t="s">
        <v>30812</v>
      </c>
      <c r="I9826" s="271" t="s">
        <v>12505</v>
      </c>
      <c r="J9826" s="272" t="s">
        <v>5817</v>
      </c>
      <c r="K9826" s="272" t="s">
        <v>5817</v>
      </c>
    </row>
    <row r="9827" spans="1:11" ht="25.5" x14ac:dyDescent="0.2">
      <c r="A9827" s="269">
        <v>39427</v>
      </c>
      <c r="B9827" s="270" t="s">
        <v>30813</v>
      </c>
      <c r="C9827" s="271" t="s">
        <v>12503</v>
      </c>
      <c r="D9827" s="272" t="s">
        <v>5179</v>
      </c>
      <c r="F9827" s="266"/>
      <c r="G9827" s="273">
        <v>39427</v>
      </c>
      <c r="H9827" s="270" t="s">
        <v>30813</v>
      </c>
      <c r="I9827" s="271" t="s">
        <v>12503</v>
      </c>
      <c r="J9827" s="272" t="s">
        <v>5179</v>
      </c>
      <c r="K9827" s="272" t="s">
        <v>5179</v>
      </c>
    </row>
    <row r="9828" spans="1:11" ht="12.75" x14ac:dyDescent="0.2">
      <c r="A9828" s="269">
        <v>39424</v>
      </c>
      <c r="B9828" s="270" t="s">
        <v>30814</v>
      </c>
      <c r="C9828" s="271" t="s">
        <v>12503</v>
      </c>
      <c r="D9828" s="272" t="s">
        <v>10883</v>
      </c>
      <c r="F9828" s="266"/>
      <c r="G9828" s="273">
        <v>39424</v>
      </c>
      <c r="H9828" s="270" t="s">
        <v>30814</v>
      </c>
      <c r="I9828" s="271" t="s">
        <v>12503</v>
      </c>
      <c r="J9828" s="272" t="s">
        <v>10883</v>
      </c>
      <c r="K9828" s="272" t="s">
        <v>10883</v>
      </c>
    </row>
    <row r="9829" spans="1:11" ht="12.75" x14ac:dyDescent="0.2">
      <c r="A9829" s="269">
        <v>39425</v>
      </c>
      <c r="B9829" s="270" t="s">
        <v>30815</v>
      </c>
      <c r="C9829" s="271" t="s">
        <v>12503</v>
      </c>
      <c r="D9829" s="272" t="s">
        <v>10475</v>
      </c>
      <c r="F9829" s="266"/>
      <c r="G9829" s="273">
        <v>39425</v>
      </c>
      <c r="H9829" s="270" t="s">
        <v>30815</v>
      </c>
      <c r="I9829" s="271" t="s">
        <v>12503</v>
      </c>
      <c r="J9829" s="272" t="s">
        <v>10475</v>
      </c>
      <c r="K9829" s="272" t="s">
        <v>10475</v>
      </c>
    </row>
    <row r="9830" spans="1:11" ht="12.75" x14ac:dyDescent="0.2">
      <c r="A9830" s="269">
        <v>40664</v>
      </c>
      <c r="B9830" s="270" t="s">
        <v>30816</v>
      </c>
      <c r="C9830" s="271" t="s">
        <v>12505</v>
      </c>
      <c r="D9830" s="272" t="s">
        <v>4665</v>
      </c>
      <c r="F9830" s="266"/>
      <c r="G9830" s="273">
        <v>40664</v>
      </c>
      <c r="H9830" s="270" t="s">
        <v>30816</v>
      </c>
      <c r="I9830" s="271" t="s">
        <v>12505</v>
      </c>
      <c r="J9830" s="272" t="s">
        <v>4665</v>
      </c>
      <c r="K9830" s="272" t="s">
        <v>4665</v>
      </c>
    </row>
    <row r="9831" spans="1:11" ht="12.75" x14ac:dyDescent="0.2">
      <c r="A9831" s="269">
        <v>34360</v>
      </c>
      <c r="B9831" s="270" t="s">
        <v>30817</v>
      </c>
      <c r="C9831" s="271" t="s">
        <v>12505</v>
      </c>
      <c r="D9831" s="272" t="s">
        <v>14562</v>
      </c>
      <c r="F9831" s="266"/>
      <c r="G9831" s="273">
        <v>34360</v>
      </c>
      <c r="H9831" s="270" t="s">
        <v>30817</v>
      </c>
      <c r="I9831" s="271" t="s">
        <v>12505</v>
      </c>
      <c r="J9831" s="272" t="s">
        <v>14562</v>
      </c>
      <c r="K9831" s="272" t="s">
        <v>14562</v>
      </c>
    </row>
    <row r="9832" spans="1:11" ht="12.75" x14ac:dyDescent="0.2">
      <c r="A9832" s="269">
        <v>20259</v>
      </c>
      <c r="B9832" s="270" t="s">
        <v>30818</v>
      </c>
      <c r="C9832" s="271" t="s">
        <v>12503</v>
      </c>
      <c r="D9832" s="272" t="s">
        <v>13331</v>
      </c>
      <c r="F9832" s="266"/>
      <c r="G9832" s="273">
        <v>20259</v>
      </c>
      <c r="H9832" s="270" t="s">
        <v>30818</v>
      </c>
      <c r="I9832" s="271" t="s">
        <v>12503</v>
      </c>
      <c r="J9832" s="272" t="s">
        <v>13331</v>
      </c>
      <c r="K9832" s="272" t="s">
        <v>13331</v>
      </c>
    </row>
    <row r="9833" spans="1:11" ht="25.5" x14ac:dyDescent="0.2">
      <c r="A9833" s="269">
        <v>14077</v>
      </c>
      <c r="B9833" s="270" t="s">
        <v>30819</v>
      </c>
      <c r="C9833" s="271" t="s">
        <v>12503</v>
      </c>
      <c r="D9833" s="272" t="s">
        <v>30820</v>
      </c>
      <c r="F9833" s="266"/>
      <c r="G9833" s="273">
        <v>14077</v>
      </c>
      <c r="H9833" s="270" t="s">
        <v>30819</v>
      </c>
      <c r="I9833" s="271" t="s">
        <v>12503</v>
      </c>
      <c r="J9833" s="272" t="s">
        <v>30820</v>
      </c>
      <c r="K9833" s="272" t="s">
        <v>30820</v>
      </c>
    </row>
    <row r="9834" spans="1:11" ht="25.5" x14ac:dyDescent="0.2">
      <c r="A9834" s="269">
        <v>3678</v>
      </c>
      <c r="B9834" s="270" t="s">
        <v>30821</v>
      </c>
      <c r="C9834" s="271" t="s">
        <v>12503</v>
      </c>
      <c r="D9834" s="272" t="s">
        <v>30822</v>
      </c>
      <c r="F9834" s="266"/>
      <c r="G9834" s="273">
        <v>3678</v>
      </c>
      <c r="H9834" s="270" t="s">
        <v>30821</v>
      </c>
      <c r="I9834" s="271" t="s">
        <v>12503</v>
      </c>
      <c r="J9834" s="272" t="s">
        <v>30822</v>
      </c>
      <c r="K9834" s="272" t="s">
        <v>30822</v>
      </c>
    </row>
    <row r="9835" spans="1:11" ht="25.5" x14ac:dyDescent="0.2">
      <c r="A9835" s="269">
        <v>39418</v>
      </c>
      <c r="B9835" s="270" t="s">
        <v>30823</v>
      </c>
      <c r="C9835" s="271" t="s">
        <v>12503</v>
      </c>
      <c r="D9835" s="272" t="s">
        <v>12999</v>
      </c>
      <c r="F9835" s="266"/>
      <c r="G9835" s="273">
        <v>39418</v>
      </c>
      <c r="H9835" s="270" t="s">
        <v>30823</v>
      </c>
      <c r="I9835" s="271" t="s">
        <v>12503</v>
      </c>
      <c r="J9835" s="272" t="s">
        <v>12999</v>
      </c>
      <c r="K9835" s="272" t="s">
        <v>12999</v>
      </c>
    </row>
    <row r="9836" spans="1:11" ht="25.5" x14ac:dyDescent="0.2">
      <c r="A9836" s="269">
        <v>39419</v>
      </c>
      <c r="B9836" s="270" t="s">
        <v>30824</v>
      </c>
      <c r="C9836" s="271" t="s">
        <v>12503</v>
      </c>
      <c r="D9836" s="272" t="s">
        <v>21463</v>
      </c>
      <c r="F9836" s="266"/>
      <c r="G9836" s="273">
        <v>39419</v>
      </c>
      <c r="H9836" s="270" t="s">
        <v>30824</v>
      </c>
      <c r="I9836" s="271" t="s">
        <v>12503</v>
      </c>
      <c r="J9836" s="272" t="s">
        <v>21463</v>
      </c>
      <c r="K9836" s="272" t="s">
        <v>21463</v>
      </c>
    </row>
    <row r="9837" spans="1:11" ht="25.5" x14ac:dyDescent="0.2">
      <c r="A9837" s="269">
        <v>39420</v>
      </c>
      <c r="B9837" s="270" t="s">
        <v>30825</v>
      </c>
      <c r="C9837" s="271" t="s">
        <v>12503</v>
      </c>
      <c r="D9837" s="272" t="s">
        <v>16356</v>
      </c>
      <c r="F9837" s="266"/>
      <c r="G9837" s="273">
        <v>39420</v>
      </c>
      <c r="H9837" s="270" t="s">
        <v>30825</v>
      </c>
      <c r="I9837" s="271" t="s">
        <v>12503</v>
      </c>
      <c r="J9837" s="272" t="s">
        <v>16356</v>
      </c>
      <c r="K9837" s="272" t="s">
        <v>16356</v>
      </c>
    </row>
    <row r="9838" spans="1:11" ht="25.5" x14ac:dyDescent="0.2">
      <c r="A9838" s="269">
        <v>39571</v>
      </c>
      <c r="B9838" s="270" t="s">
        <v>30826</v>
      </c>
      <c r="C9838" s="271" t="s">
        <v>12503</v>
      </c>
      <c r="D9838" s="272" t="s">
        <v>17556</v>
      </c>
      <c r="F9838" s="266"/>
      <c r="G9838" s="273">
        <v>39571</v>
      </c>
      <c r="H9838" s="270" t="s">
        <v>30826</v>
      </c>
      <c r="I9838" s="271" t="s">
        <v>12503</v>
      </c>
      <c r="J9838" s="272" t="s">
        <v>17556</v>
      </c>
      <c r="K9838" s="272" t="s">
        <v>17556</v>
      </c>
    </row>
    <row r="9839" spans="1:11" ht="25.5" x14ac:dyDescent="0.2">
      <c r="A9839" s="269">
        <v>39421</v>
      </c>
      <c r="B9839" s="270" t="s">
        <v>30827</v>
      </c>
      <c r="C9839" s="271" t="s">
        <v>12503</v>
      </c>
      <c r="D9839" s="272" t="s">
        <v>10450</v>
      </c>
      <c r="F9839" s="266"/>
      <c r="G9839" s="273">
        <v>39421</v>
      </c>
      <c r="H9839" s="270" t="s">
        <v>30827</v>
      </c>
      <c r="I9839" s="271" t="s">
        <v>12503</v>
      </c>
      <c r="J9839" s="272" t="s">
        <v>10450</v>
      </c>
      <c r="K9839" s="272" t="s">
        <v>10450</v>
      </c>
    </row>
    <row r="9840" spans="1:11" ht="25.5" x14ac:dyDescent="0.2">
      <c r="A9840" s="269">
        <v>39422</v>
      </c>
      <c r="B9840" s="270" t="s">
        <v>30828</v>
      </c>
      <c r="C9840" s="271" t="s">
        <v>12503</v>
      </c>
      <c r="D9840" s="272" t="s">
        <v>10793</v>
      </c>
      <c r="F9840" s="266"/>
      <c r="G9840" s="273">
        <v>39422</v>
      </c>
      <c r="H9840" s="270" t="s">
        <v>30828</v>
      </c>
      <c r="I9840" s="271" t="s">
        <v>12503</v>
      </c>
      <c r="J9840" s="272" t="s">
        <v>10793</v>
      </c>
      <c r="K9840" s="272" t="s">
        <v>10793</v>
      </c>
    </row>
    <row r="9841" spans="1:11" ht="25.5" x14ac:dyDescent="0.2">
      <c r="A9841" s="269">
        <v>39423</v>
      </c>
      <c r="B9841" s="270" t="s">
        <v>30829</v>
      </c>
      <c r="C9841" s="271" t="s">
        <v>12503</v>
      </c>
      <c r="D9841" s="272" t="s">
        <v>4327</v>
      </c>
      <c r="F9841" s="266"/>
      <c r="G9841" s="273">
        <v>39423</v>
      </c>
      <c r="H9841" s="270" t="s">
        <v>30829</v>
      </c>
      <c r="I9841" s="271" t="s">
        <v>12503</v>
      </c>
      <c r="J9841" s="272" t="s">
        <v>4327</v>
      </c>
      <c r="K9841" s="272" t="s">
        <v>4327</v>
      </c>
    </row>
    <row r="9842" spans="1:11" ht="25.5" x14ac:dyDescent="0.2">
      <c r="A9842" s="269">
        <v>39426</v>
      </c>
      <c r="B9842" s="270" t="s">
        <v>30830</v>
      </c>
      <c r="C9842" s="271" t="s">
        <v>12503</v>
      </c>
      <c r="D9842" s="272" t="s">
        <v>12818</v>
      </c>
      <c r="F9842" s="266"/>
      <c r="G9842" s="273">
        <v>39426</v>
      </c>
      <c r="H9842" s="270" t="s">
        <v>30830</v>
      </c>
      <c r="I9842" s="271" t="s">
        <v>12503</v>
      </c>
      <c r="J9842" s="272" t="s">
        <v>12818</v>
      </c>
      <c r="K9842" s="272" t="s">
        <v>12818</v>
      </c>
    </row>
    <row r="9843" spans="1:11" ht="25.5" x14ac:dyDescent="0.2">
      <c r="A9843" s="269">
        <v>39429</v>
      </c>
      <c r="B9843" s="270" t="s">
        <v>30831</v>
      </c>
      <c r="C9843" s="271" t="s">
        <v>12503</v>
      </c>
      <c r="D9843" s="272" t="s">
        <v>7628</v>
      </c>
      <c r="F9843" s="266"/>
      <c r="G9843" s="273">
        <v>39429</v>
      </c>
      <c r="H9843" s="270" t="s">
        <v>30831</v>
      </c>
      <c r="I9843" s="271" t="s">
        <v>12503</v>
      </c>
      <c r="J9843" s="272" t="s">
        <v>7628</v>
      </c>
      <c r="K9843" s="272" t="s">
        <v>7628</v>
      </c>
    </row>
    <row r="9844" spans="1:11" ht="25.5" x14ac:dyDescent="0.2">
      <c r="A9844" s="269">
        <v>39428</v>
      </c>
      <c r="B9844" s="270" t="s">
        <v>30832</v>
      </c>
      <c r="C9844" s="271" t="s">
        <v>12503</v>
      </c>
      <c r="D9844" s="272" t="s">
        <v>12639</v>
      </c>
      <c r="F9844" s="266"/>
      <c r="G9844" s="273">
        <v>39428</v>
      </c>
      <c r="H9844" s="270" t="s">
        <v>30832</v>
      </c>
      <c r="I9844" s="271" t="s">
        <v>12503</v>
      </c>
      <c r="J9844" s="272" t="s">
        <v>12639</v>
      </c>
      <c r="K9844" s="272" t="s">
        <v>12639</v>
      </c>
    </row>
    <row r="9845" spans="1:11" ht="25.5" x14ac:dyDescent="0.2">
      <c r="A9845" s="269">
        <v>39572</v>
      </c>
      <c r="B9845" s="270" t="s">
        <v>30833</v>
      </c>
      <c r="C9845" s="271" t="s">
        <v>12503</v>
      </c>
      <c r="D9845" s="272" t="s">
        <v>13045</v>
      </c>
      <c r="F9845" s="266"/>
      <c r="G9845" s="273">
        <v>39572</v>
      </c>
      <c r="H9845" s="270" t="s">
        <v>30833</v>
      </c>
      <c r="I9845" s="271" t="s">
        <v>12503</v>
      </c>
      <c r="J9845" s="272" t="s">
        <v>13045</v>
      </c>
      <c r="K9845" s="272" t="s">
        <v>13045</v>
      </c>
    </row>
    <row r="9846" spans="1:11" ht="25.5" x14ac:dyDescent="0.2">
      <c r="A9846" s="269">
        <v>39570</v>
      </c>
      <c r="B9846" s="270" t="s">
        <v>30834</v>
      </c>
      <c r="C9846" s="271" t="s">
        <v>12503</v>
      </c>
      <c r="D9846" s="272" t="s">
        <v>5105</v>
      </c>
      <c r="F9846" s="266"/>
      <c r="G9846" s="273">
        <v>39570</v>
      </c>
      <c r="H9846" s="270" t="s">
        <v>30834</v>
      </c>
      <c r="I9846" s="271" t="s">
        <v>12503</v>
      </c>
      <c r="J9846" s="272" t="s">
        <v>5105</v>
      </c>
      <c r="K9846" s="272" t="s">
        <v>5105</v>
      </c>
    </row>
    <row r="9847" spans="1:11" ht="25.5" x14ac:dyDescent="0.2">
      <c r="A9847" s="269">
        <v>39569</v>
      </c>
      <c r="B9847" s="270" t="s">
        <v>30835</v>
      </c>
      <c r="C9847" s="271" t="s">
        <v>12503</v>
      </c>
      <c r="D9847" s="272" t="s">
        <v>12684</v>
      </c>
      <c r="F9847" s="266"/>
      <c r="G9847" s="273">
        <v>39569</v>
      </c>
      <c r="H9847" s="270" t="s">
        <v>30835</v>
      </c>
      <c r="I9847" s="271" t="s">
        <v>12503</v>
      </c>
      <c r="J9847" s="272" t="s">
        <v>12684</v>
      </c>
      <c r="K9847" s="272" t="s">
        <v>12684</v>
      </c>
    </row>
    <row r="9848" spans="1:11" ht="25.5" x14ac:dyDescent="0.2">
      <c r="A9848" s="269">
        <v>11552</v>
      </c>
      <c r="B9848" s="270" t="s">
        <v>30836</v>
      </c>
      <c r="C9848" s="271" t="s">
        <v>12503</v>
      </c>
      <c r="D9848" s="272" t="s">
        <v>14966</v>
      </c>
      <c r="F9848" s="266"/>
      <c r="G9848" s="273">
        <v>11552</v>
      </c>
      <c r="H9848" s="270" t="s">
        <v>30836</v>
      </c>
      <c r="I9848" s="271" t="s">
        <v>12503</v>
      </c>
      <c r="J9848" s="272" t="s">
        <v>14966</v>
      </c>
      <c r="K9848" s="272" t="s">
        <v>14966</v>
      </c>
    </row>
    <row r="9849" spans="1:11" ht="25.5" x14ac:dyDescent="0.2">
      <c r="A9849" s="269">
        <v>40598</v>
      </c>
      <c r="B9849" s="270" t="s">
        <v>30837</v>
      </c>
      <c r="C9849" s="271" t="s">
        <v>12505</v>
      </c>
      <c r="D9849" s="272" t="s">
        <v>5817</v>
      </c>
      <c r="F9849" s="266"/>
      <c r="G9849" s="273">
        <v>40598</v>
      </c>
      <c r="H9849" s="270" t="s">
        <v>30837</v>
      </c>
      <c r="I9849" s="271" t="s">
        <v>12505</v>
      </c>
      <c r="J9849" s="272" t="s">
        <v>5817</v>
      </c>
      <c r="K9849" s="272" t="s">
        <v>5817</v>
      </c>
    </row>
    <row r="9850" spans="1:11" ht="12.75" x14ac:dyDescent="0.2">
      <c r="A9850" s="269">
        <v>39029</v>
      </c>
      <c r="B9850" s="270" t="s">
        <v>30838</v>
      </c>
      <c r="C9850" s="271" t="s">
        <v>12503</v>
      </c>
      <c r="D9850" s="272" t="s">
        <v>8822</v>
      </c>
      <c r="F9850" s="266"/>
      <c r="G9850" s="273">
        <v>39029</v>
      </c>
      <c r="H9850" s="270" t="s">
        <v>30838</v>
      </c>
      <c r="I9850" s="271" t="s">
        <v>12503</v>
      </c>
      <c r="J9850" s="272" t="s">
        <v>8822</v>
      </c>
      <c r="K9850" s="272" t="s">
        <v>8822</v>
      </c>
    </row>
    <row r="9851" spans="1:11" ht="12.75" x14ac:dyDescent="0.2">
      <c r="A9851" s="269">
        <v>39028</v>
      </c>
      <c r="B9851" s="270" t="s">
        <v>30839</v>
      </c>
      <c r="C9851" s="271" t="s">
        <v>12503</v>
      </c>
      <c r="D9851" s="272" t="s">
        <v>13201</v>
      </c>
      <c r="F9851" s="266"/>
      <c r="G9851" s="273">
        <v>39028</v>
      </c>
      <c r="H9851" s="270" t="s">
        <v>30839</v>
      </c>
      <c r="I9851" s="271" t="s">
        <v>12503</v>
      </c>
      <c r="J9851" s="272" t="s">
        <v>13201</v>
      </c>
      <c r="K9851" s="272" t="s">
        <v>13201</v>
      </c>
    </row>
    <row r="9852" spans="1:11" ht="12.75" x14ac:dyDescent="0.2">
      <c r="A9852" s="269">
        <v>39328</v>
      </c>
      <c r="B9852" s="270" t="s">
        <v>30840</v>
      </c>
      <c r="C9852" s="271" t="s">
        <v>12503</v>
      </c>
      <c r="D9852" s="272" t="s">
        <v>5463</v>
      </c>
      <c r="F9852" s="266"/>
      <c r="G9852" s="273">
        <v>39328</v>
      </c>
      <c r="H9852" s="270" t="s">
        <v>30840</v>
      </c>
      <c r="I9852" s="271" t="s">
        <v>12503</v>
      </c>
      <c r="J9852" s="272" t="s">
        <v>5463</v>
      </c>
      <c r="K9852" s="272" t="s">
        <v>5463</v>
      </c>
    </row>
    <row r="9853" spans="1:11" ht="38.25" x14ac:dyDescent="0.2">
      <c r="A9853" s="269">
        <v>38541</v>
      </c>
      <c r="B9853" s="270" t="s">
        <v>30841</v>
      </c>
      <c r="C9853" s="271" t="s">
        <v>12490</v>
      </c>
      <c r="D9853" s="272" t="s">
        <v>30842</v>
      </c>
      <c r="F9853" s="266"/>
      <c r="G9853" s="273">
        <v>38541</v>
      </c>
      <c r="H9853" s="270" t="s">
        <v>30841</v>
      </c>
      <c r="I9853" s="271" t="s">
        <v>12490</v>
      </c>
      <c r="J9853" s="272" t="s">
        <v>30842</v>
      </c>
      <c r="K9853" s="272" t="s">
        <v>30842</v>
      </c>
    </row>
    <row r="9854" spans="1:11" ht="38.25" x14ac:dyDescent="0.2">
      <c r="A9854" s="269">
        <v>38542</v>
      </c>
      <c r="B9854" s="270" t="s">
        <v>30843</v>
      </c>
      <c r="C9854" s="271" t="s">
        <v>12490</v>
      </c>
      <c r="D9854" s="272" t="s">
        <v>30844</v>
      </c>
      <c r="F9854" s="266"/>
      <c r="G9854" s="273">
        <v>38542</v>
      </c>
      <c r="H9854" s="270" t="s">
        <v>30843</v>
      </c>
      <c r="I9854" s="271" t="s">
        <v>12490</v>
      </c>
      <c r="J9854" s="272" t="s">
        <v>30844</v>
      </c>
      <c r="K9854" s="272" t="s">
        <v>30844</v>
      </c>
    </row>
    <row r="9855" spans="1:11" ht="38.25" x14ac:dyDescent="0.2">
      <c r="A9855" s="269">
        <v>38543</v>
      </c>
      <c r="B9855" s="270" t="s">
        <v>30845</v>
      </c>
      <c r="C9855" s="271" t="s">
        <v>12490</v>
      </c>
      <c r="D9855" s="272" t="s">
        <v>30846</v>
      </c>
      <c r="F9855" s="266"/>
      <c r="G9855" s="273">
        <v>38543</v>
      </c>
      <c r="H9855" s="270" t="s">
        <v>30845</v>
      </c>
      <c r="I9855" s="271" t="s">
        <v>12490</v>
      </c>
      <c r="J9855" s="272" t="s">
        <v>30846</v>
      </c>
      <c r="K9855" s="272" t="s">
        <v>30846</v>
      </c>
    </row>
    <row r="9856" spans="1:11" ht="25.5" x14ac:dyDescent="0.2">
      <c r="A9856" s="269">
        <v>40406</v>
      </c>
      <c r="B9856" s="270" t="s">
        <v>30847</v>
      </c>
      <c r="C9856" s="271" t="s">
        <v>12490</v>
      </c>
      <c r="D9856" s="272" t="s">
        <v>13407</v>
      </c>
      <c r="F9856" s="266"/>
      <c r="G9856" s="273">
        <v>40406</v>
      </c>
      <c r="H9856" s="270" t="s">
        <v>30847</v>
      </c>
      <c r="I9856" s="271" t="s">
        <v>12490</v>
      </c>
      <c r="J9856" s="272" t="s">
        <v>13407</v>
      </c>
      <c r="K9856" s="272" t="s">
        <v>13407</v>
      </c>
    </row>
    <row r="9857" spans="1:11" ht="25.5" x14ac:dyDescent="0.2">
      <c r="A9857" s="269">
        <v>40789</v>
      </c>
      <c r="B9857" s="270" t="s">
        <v>30848</v>
      </c>
      <c r="C9857" s="271" t="s">
        <v>12490</v>
      </c>
      <c r="D9857" s="272" t="s">
        <v>13408</v>
      </c>
      <c r="F9857" s="266"/>
      <c r="G9857" s="273">
        <v>40789</v>
      </c>
      <c r="H9857" s="270" t="s">
        <v>30848</v>
      </c>
      <c r="I9857" s="271" t="s">
        <v>12490</v>
      </c>
      <c r="J9857" s="272" t="s">
        <v>13408</v>
      </c>
      <c r="K9857" s="272" t="s">
        <v>13408</v>
      </c>
    </row>
    <row r="9858" spans="1:11" ht="25.5" x14ac:dyDescent="0.2">
      <c r="A9858" s="269">
        <v>40791</v>
      </c>
      <c r="B9858" s="270" t="s">
        <v>30849</v>
      </c>
      <c r="C9858" s="271" t="s">
        <v>12490</v>
      </c>
      <c r="D9858" s="272" t="s">
        <v>13409</v>
      </c>
      <c r="F9858" s="266"/>
      <c r="G9858" s="273">
        <v>40791</v>
      </c>
      <c r="H9858" s="270" t="s">
        <v>30849</v>
      </c>
      <c r="I9858" s="271" t="s">
        <v>12490</v>
      </c>
      <c r="J9858" s="272" t="s">
        <v>13409</v>
      </c>
      <c r="K9858" s="272" t="s">
        <v>13409</v>
      </c>
    </row>
    <row r="9859" spans="1:11" ht="25.5" x14ac:dyDescent="0.2">
      <c r="A9859" s="269">
        <v>11651</v>
      </c>
      <c r="B9859" s="270" t="s">
        <v>30850</v>
      </c>
      <c r="C9859" s="271" t="s">
        <v>12490</v>
      </c>
      <c r="D9859" s="272" t="s">
        <v>13410</v>
      </c>
      <c r="F9859" s="266"/>
      <c r="G9859" s="273">
        <v>11651</v>
      </c>
      <c r="H9859" s="270" t="s">
        <v>30850</v>
      </c>
      <c r="I9859" s="271" t="s">
        <v>12490</v>
      </c>
      <c r="J9859" s="272" t="s">
        <v>13410</v>
      </c>
      <c r="K9859" s="272" t="s">
        <v>13410</v>
      </c>
    </row>
    <row r="9860" spans="1:11" ht="25.5" x14ac:dyDescent="0.2">
      <c r="A9860" s="269">
        <v>42002</v>
      </c>
      <c r="B9860" s="270" t="s">
        <v>30851</v>
      </c>
      <c r="C9860" s="271" t="s">
        <v>12490</v>
      </c>
      <c r="D9860" s="272" t="s">
        <v>30852</v>
      </c>
      <c r="F9860" s="266"/>
      <c r="G9860" s="273">
        <v>42002</v>
      </c>
      <c r="H9860" s="270" t="s">
        <v>30851</v>
      </c>
      <c r="I9860" s="271" t="s">
        <v>12490</v>
      </c>
      <c r="J9860" s="272" t="s">
        <v>30852</v>
      </c>
      <c r="K9860" s="272" t="s">
        <v>30852</v>
      </c>
    </row>
    <row r="9861" spans="1:11" ht="25.5" x14ac:dyDescent="0.2">
      <c r="A9861" s="269">
        <v>40435</v>
      </c>
      <c r="B9861" s="270" t="s">
        <v>30853</v>
      </c>
      <c r="C9861" s="271" t="s">
        <v>12490</v>
      </c>
      <c r="D9861" s="272" t="s">
        <v>30854</v>
      </c>
      <c r="F9861" s="266"/>
      <c r="G9861" s="273">
        <v>40435</v>
      </c>
      <c r="H9861" s="270" t="s">
        <v>30853</v>
      </c>
      <c r="I9861" s="271" t="s">
        <v>12490</v>
      </c>
      <c r="J9861" s="272" t="s">
        <v>30854</v>
      </c>
      <c r="K9861" s="272" t="s">
        <v>30854</v>
      </c>
    </row>
    <row r="9862" spans="1:11" ht="25.5" x14ac:dyDescent="0.2">
      <c r="A9862" s="269">
        <v>39012</v>
      </c>
      <c r="B9862" s="270" t="s">
        <v>30855</v>
      </c>
      <c r="C9862" s="271" t="s">
        <v>12490</v>
      </c>
      <c r="D9862" s="272" t="s">
        <v>30856</v>
      </c>
      <c r="F9862" s="266"/>
      <c r="G9862" s="273">
        <v>39012</v>
      </c>
      <c r="H9862" s="270" t="s">
        <v>30855</v>
      </c>
      <c r="I9862" s="271" t="s">
        <v>12490</v>
      </c>
      <c r="J9862" s="272" t="s">
        <v>30856</v>
      </c>
      <c r="K9862" s="272" t="s">
        <v>30856</v>
      </c>
    </row>
    <row r="9863" spans="1:11" ht="12.75" x14ac:dyDescent="0.2">
      <c r="A9863" s="269">
        <v>5327</v>
      </c>
      <c r="B9863" s="270" t="s">
        <v>30857</v>
      </c>
      <c r="C9863" s="271" t="s">
        <v>12505</v>
      </c>
      <c r="D9863" s="272" t="s">
        <v>18739</v>
      </c>
      <c r="F9863" s="266"/>
      <c r="G9863" s="273">
        <v>5327</v>
      </c>
      <c r="H9863" s="270" t="s">
        <v>30857</v>
      </c>
      <c r="I9863" s="271" t="s">
        <v>12505</v>
      </c>
      <c r="J9863" s="272" t="s">
        <v>18739</v>
      </c>
      <c r="K9863" s="272" t="s">
        <v>18739</v>
      </c>
    </row>
    <row r="9864" spans="1:11" ht="25.5" x14ac:dyDescent="0.2">
      <c r="A9864" s="269">
        <v>35274</v>
      </c>
      <c r="B9864" s="270" t="s">
        <v>30858</v>
      </c>
      <c r="C9864" s="271" t="s">
        <v>12503</v>
      </c>
      <c r="D9864" s="272" t="s">
        <v>13411</v>
      </c>
      <c r="F9864" s="266"/>
      <c r="G9864" s="273">
        <v>35274</v>
      </c>
      <c r="H9864" s="270" t="s">
        <v>30858</v>
      </c>
      <c r="I9864" s="271" t="s">
        <v>12503</v>
      </c>
      <c r="J9864" s="272" t="s">
        <v>13411</v>
      </c>
      <c r="K9864" s="272" t="s">
        <v>13411</v>
      </c>
    </row>
    <row r="9865" spans="1:11" ht="25.5" x14ac:dyDescent="0.2">
      <c r="A9865" s="269">
        <v>35275</v>
      </c>
      <c r="B9865" s="270" t="s">
        <v>30859</v>
      </c>
      <c r="C9865" s="271" t="s">
        <v>12503</v>
      </c>
      <c r="D9865" s="272" t="s">
        <v>13412</v>
      </c>
      <c r="F9865" s="266"/>
      <c r="G9865" s="273">
        <v>35275</v>
      </c>
      <c r="H9865" s="270" t="s">
        <v>30859</v>
      </c>
      <c r="I9865" s="271" t="s">
        <v>12503</v>
      </c>
      <c r="J9865" s="272" t="s">
        <v>13412</v>
      </c>
      <c r="K9865" s="272" t="s">
        <v>13412</v>
      </c>
    </row>
    <row r="9866" spans="1:11" ht="25.5" x14ac:dyDescent="0.2">
      <c r="A9866" s="269">
        <v>35276</v>
      </c>
      <c r="B9866" s="270" t="s">
        <v>30860</v>
      </c>
      <c r="C9866" s="271" t="s">
        <v>12503</v>
      </c>
      <c r="D9866" s="272" t="s">
        <v>13413</v>
      </c>
      <c r="F9866" s="266"/>
      <c r="G9866" s="273">
        <v>35276</v>
      </c>
      <c r="H9866" s="270" t="s">
        <v>30860</v>
      </c>
      <c r="I9866" s="271" t="s">
        <v>12503</v>
      </c>
      <c r="J9866" s="272" t="s">
        <v>13413</v>
      </c>
      <c r="K9866" s="272" t="s">
        <v>13413</v>
      </c>
    </row>
    <row r="9867" spans="1:11" ht="12.75" x14ac:dyDescent="0.2">
      <c r="A9867" s="269">
        <v>38386</v>
      </c>
      <c r="B9867" s="270" t="s">
        <v>30861</v>
      </c>
      <c r="C9867" s="271" t="s">
        <v>12490</v>
      </c>
      <c r="D9867" s="272" t="s">
        <v>9661</v>
      </c>
      <c r="F9867" s="266"/>
      <c r="G9867" s="273">
        <v>38386</v>
      </c>
      <c r="H9867" s="270" t="s">
        <v>30861</v>
      </c>
      <c r="I9867" s="271" t="s">
        <v>12490</v>
      </c>
      <c r="J9867" s="272" t="s">
        <v>9661</v>
      </c>
      <c r="K9867" s="272" t="s">
        <v>9661</v>
      </c>
    </row>
    <row r="9868" spans="1:11" ht="25.5" x14ac:dyDescent="0.2">
      <c r="A9868" s="269">
        <v>11091</v>
      </c>
      <c r="B9868" s="270" t="s">
        <v>30862</v>
      </c>
      <c r="C9868" s="271" t="s">
        <v>12490</v>
      </c>
      <c r="D9868" s="272" t="s">
        <v>5666</v>
      </c>
      <c r="F9868" s="266"/>
      <c r="G9868" s="273">
        <v>11091</v>
      </c>
      <c r="H9868" s="270" t="s">
        <v>30862</v>
      </c>
      <c r="I9868" s="271" t="s">
        <v>12490</v>
      </c>
      <c r="J9868" s="272" t="s">
        <v>5666</v>
      </c>
      <c r="K9868" s="272" t="s">
        <v>5666</v>
      </c>
    </row>
    <row r="9869" spans="1:11" ht="25.5" x14ac:dyDescent="0.2">
      <c r="A9869" s="269">
        <v>37586</v>
      </c>
      <c r="B9869" s="270" t="s">
        <v>30863</v>
      </c>
      <c r="C9869" s="271" t="s">
        <v>13097</v>
      </c>
      <c r="D9869" s="272" t="s">
        <v>13414</v>
      </c>
      <c r="F9869" s="266"/>
      <c r="G9869" s="273">
        <v>37586</v>
      </c>
      <c r="H9869" s="270" t="s">
        <v>30863</v>
      </c>
      <c r="I9869" s="271" t="s">
        <v>13097</v>
      </c>
      <c r="J9869" s="272" t="s">
        <v>13414</v>
      </c>
      <c r="K9869" s="272" t="s">
        <v>13414</v>
      </c>
    </row>
    <row r="9870" spans="1:11" ht="12.75" x14ac:dyDescent="0.2">
      <c r="A9870" s="269">
        <v>37395</v>
      </c>
      <c r="B9870" s="270" t="s">
        <v>30864</v>
      </c>
      <c r="C9870" s="271" t="s">
        <v>13097</v>
      </c>
      <c r="D9870" s="272" t="s">
        <v>13415</v>
      </c>
      <c r="F9870" s="266"/>
      <c r="G9870" s="273">
        <v>37395</v>
      </c>
      <c r="H9870" s="270" t="s">
        <v>30864</v>
      </c>
      <c r="I9870" s="271" t="s">
        <v>13097</v>
      </c>
      <c r="J9870" s="272" t="s">
        <v>13415</v>
      </c>
      <c r="K9870" s="272" t="s">
        <v>13415</v>
      </c>
    </row>
    <row r="9871" spans="1:11" ht="12.75" x14ac:dyDescent="0.2">
      <c r="A9871" s="269">
        <v>14147</v>
      </c>
      <c r="B9871" s="270" t="s">
        <v>30865</v>
      </c>
      <c r="C9871" s="271" t="s">
        <v>13097</v>
      </c>
      <c r="D9871" s="272" t="s">
        <v>13416</v>
      </c>
      <c r="F9871" s="266"/>
      <c r="G9871" s="273">
        <v>14147</v>
      </c>
      <c r="H9871" s="270" t="s">
        <v>30865</v>
      </c>
      <c r="I9871" s="271" t="s">
        <v>13097</v>
      </c>
      <c r="J9871" s="272" t="s">
        <v>13416</v>
      </c>
      <c r="K9871" s="272" t="s">
        <v>13416</v>
      </c>
    </row>
    <row r="9872" spans="1:11" ht="12.75" x14ac:dyDescent="0.2">
      <c r="A9872" s="269">
        <v>37396</v>
      </c>
      <c r="B9872" s="270" t="s">
        <v>30866</v>
      </c>
      <c r="C9872" s="271" t="s">
        <v>13097</v>
      </c>
      <c r="D9872" s="272" t="s">
        <v>13417</v>
      </c>
      <c r="F9872" s="266"/>
      <c r="G9872" s="273">
        <v>37396</v>
      </c>
      <c r="H9872" s="270" t="s">
        <v>30866</v>
      </c>
      <c r="I9872" s="271" t="s">
        <v>13097</v>
      </c>
      <c r="J9872" s="272" t="s">
        <v>13417</v>
      </c>
      <c r="K9872" s="272" t="s">
        <v>13417</v>
      </c>
    </row>
    <row r="9873" spans="1:11" ht="12.75" x14ac:dyDescent="0.2">
      <c r="A9873" s="269">
        <v>37397</v>
      </c>
      <c r="B9873" s="270" t="s">
        <v>30867</v>
      </c>
      <c r="C9873" s="271" t="s">
        <v>13097</v>
      </c>
      <c r="D9873" s="272" t="s">
        <v>9226</v>
      </c>
      <c r="F9873" s="266"/>
      <c r="G9873" s="273">
        <v>37397</v>
      </c>
      <c r="H9873" s="270" t="s">
        <v>30867</v>
      </c>
      <c r="I9873" s="271" t="s">
        <v>13097</v>
      </c>
      <c r="J9873" s="272" t="s">
        <v>9226</v>
      </c>
      <c r="K9873" s="272" t="s">
        <v>9226</v>
      </c>
    </row>
    <row r="9874" spans="1:11" ht="12.75" x14ac:dyDescent="0.2">
      <c r="A9874" s="269">
        <v>11559</v>
      </c>
      <c r="B9874" s="270" t="s">
        <v>30868</v>
      </c>
      <c r="C9874" s="271" t="s">
        <v>12490</v>
      </c>
      <c r="D9874" s="272" t="s">
        <v>5740</v>
      </c>
      <c r="F9874" s="266"/>
      <c r="G9874" s="273">
        <v>11559</v>
      </c>
      <c r="H9874" s="270" t="s">
        <v>30868</v>
      </c>
      <c r="I9874" s="271" t="s">
        <v>12490</v>
      </c>
      <c r="J9874" s="272" t="s">
        <v>5740</v>
      </c>
      <c r="K9874" s="272" t="s">
        <v>5740</v>
      </c>
    </row>
    <row r="9875" spans="1:11" ht="25.5" x14ac:dyDescent="0.2">
      <c r="A9875" s="269">
        <v>444</v>
      </c>
      <c r="B9875" s="270" t="s">
        <v>30869</v>
      </c>
      <c r="C9875" s="271" t="s">
        <v>12490</v>
      </c>
      <c r="D9875" s="272" t="s">
        <v>20601</v>
      </c>
      <c r="F9875" s="266"/>
      <c r="G9875" s="273">
        <v>444</v>
      </c>
      <c r="H9875" s="270" t="s">
        <v>30869</v>
      </c>
      <c r="I9875" s="271" t="s">
        <v>12490</v>
      </c>
      <c r="J9875" s="272" t="s">
        <v>20601</v>
      </c>
      <c r="K9875" s="272" t="s">
        <v>20601</v>
      </c>
    </row>
    <row r="9876" spans="1:11" ht="25.5" x14ac:dyDescent="0.2">
      <c r="A9876" s="269">
        <v>445</v>
      </c>
      <c r="B9876" s="270" t="s">
        <v>30870</v>
      </c>
      <c r="C9876" s="271" t="s">
        <v>12490</v>
      </c>
      <c r="D9876" s="272" t="s">
        <v>21290</v>
      </c>
      <c r="F9876" s="266"/>
      <c r="G9876" s="273">
        <v>445</v>
      </c>
      <c r="H9876" s="270" t="s">
        <v>30870</v>
      </c>
      <c r="I9876" s="271" t="s">
        <v>12490</v>
      </c>
      <c r="J9876" s="272" t="s">
        <v>21290</v>
      </c>
      <c r="K9876" s="272" t="s">
        <v>21290</v>
      </c>
    </row>
    <row r="9877" spans="1:11" ht="12.75" x14ac:dyDescent="0.2">
      <c r="A9877" s="269">
        <v>4783</v>
      </c>
      <c r="B9877" s="270" t="s">
        <v>30871</v>
      </c>
      <c r="C9877" s="271" t="s">
        <v>12488</v>
      </c>
      <c r="D9877" s="272" t="s">
        <v>12585</v>
      </c>
      <c r="F9877" s="266"/>
      <c r="G9877" s="273">
        <v>4783</v>
      </c>
      <c r="H9877" s="270" t="s">
        <v>30871</v>
      </c>
      <c r="I9877" s="271" t="s">
        <v>12488</v>
      </c>
      <c r="J9877" s="272" t="s">
        <v>12585</v>
      </c>
      <c r="K9877" s="272" t="s">
        <v>8454</v>
      </c>
    </row>
    <row r="9878" spans="1:11" ht="12.75" x14ac:dyDescent="0.2">
      <c r="A9878" s="269">
        <v>41079</v>
      </c>
      <c r="B9878" s="270" t="s">
        <v>30872</v>
      </c>
      <c r="C9878" s="271" t="s">
        <v>12529</v>
      </c>
      <c r="D9878" s="272" t="s">
        <v>12586</v>
      </c>
      <c r="F9878" s="266"/>
      <c r="G9878" s="273">
        <v>41079</v>
      </c>
      <c r="H9878" s="270" t="s">
        <v>30872</v>
      </c>
      <c r="I9878" s="271" t="s">
        <v>12529</v>
      </c>
      <c r="J9878" s="272" t="s">
        <v>12586</v>
      </c>
      <c r="K9878" s="272" t="s">
        <v>26957</v>
      </c>
    </row>
    <row r="9879" spans="1:11" ht="12.75" x14ac:dyDescent="0.2">
      <c r="A9879" s="269">
        <v>12874</v>
      </c>
      <c r="B9879" s="270" t="s">
        <v>30873</v>
      </c>
      <c r="C9879" s="271" t="s">
        <v>12488</v>
      </c>
      <c r="D9879" s="272" t="s">
        <v>10934</v>
      </c>
      <c r="F9879" s="266"/>
      <c r="G9879" s="273">
        <v>12874</v>
      </c>
      <c r="H9879" s="270" t="s">
        <v>30873</v>
      </c>
      <c r="I9879" s="271" t="s">
        <v>12488</v>
      </c>
      <c r="J9879" s="272" t="s">
        <v>10934</v>
      </c>
      <c r="K9879" s="272" t="s">
        <v>14420</v>
      </c>
    </row>
    <row r="9880" spans="1:11" ht="12.75" x14ac:dyDescent="0.2">
      <c r="A9880" s="269">
        <v>41082</v>
      </c>
      <c r="B9880" s="270" t="s">
        <v>30874</v>
      </c>
      <c r="C9880" s="271" t="s">
        <v>12529</v>
      </c>
      <c r="D9880" s="272" t="s">
        <v>13418</v>
      </c>
      <c r="F9880" s="266"/>
      <c r="G9880" s="273">
        <v>41082</v>
      </c>
      <c r="H9880" s="270" t="s">
        <v>30874</v>
      </c>
      <c r="I9880" s="271" t="s">
        <v>12529</v>
      </c>
      <c r="J9880" s="272" t="s">
        <v>13418</v>
      </c>
      <c r="K9880" s="272" t="s">
        <v>30875</v>
      </c>
    </row>
    <row r="9881" spans="1:11" ht="12.75" x14ac:dyDescent="0.2">
      <c r="A9881" s="269">
        <v>4785</v>
      </c>
      <c r="B9881" s="270" t="s">
        <v>30876</v>
      </c>
      <c r="C9881" s="271" t="s">
        <v>12488</v>
      </c>
      <c r="D9881" s="272" t="s">
        <v>12630</v>
      </c>
      <c r="F9881" s="266"/>
      <c r="G9881" s="273">
        <v>4785</v>
      </c>
      <c r="H9881" s="270" t="s">
        <v>30876</v>
      </c>
      <c r="I9881" s="271" t="s">
        <v>12488</v>
      </c>
      <c r="J9881" s="272" t="s">
        <v>12630</v>
      </c>
      <c r="K9881" s="272" t="s">
        <v>12273</v>
      </c>
    </row>
    <row r="9882" spans="1:11" ht="12.75" x14ac:dyDescent="0.2">
      <c r="A9882" s="269">
        <v>41081</v>
      </c>
      <c r="B9882" s="270" t="s">
        <v>30877</v>
      </c>
      <c r="C9882" s="271" t="s">
        <v>12529</v>
      </c>
      <c r="D9882" s="272" t="s">
        <v>13419</v>
      </c>
      <c r="F9882" s="266"/>
      <c r="G9882" s="273">
        <v>41081</v>
      </c>
      <c r="H9882" s="270" t="s">
        <v>30877</v>
      </c>
      <c r="I9882" s="271" t="s">
        <v>12529</v>
      </c>
      <c r="J9882" s="272" t="s">
        <v>13419</v>
      </c>
      <c r="K9882" s="272" t="s">
        <v>30878</v>
      </c>
    </row>
    <row r="9883" spans="1:11" ht="12.75" x14ac:dyDescent="0.2">
      <c r="A9883" s="269">
        <v>4801</v>
      </c>
      <c r="B9883" s="270" t="s">
        <v>30879</v>
      </c>
      <c r="C9883" s="271" t="s">
        <v>12492</v>
      </c>
      <c r="D9883" s="272" t="s">
        <v>7914</v>
      </c>
      <c r="F9883" s="266"/>
      <c r="G9883" s="273">
        <v>4801</v>
      </c>
      <c r="H9883" s="270" t="s">
        <v>30879</v>
      </c>
      <c r="I9883" s="271" t="s">
        <v>12492</v>
      </c>
      <c r="J9883" s="272" t="s">
        <v>7914</v>
      </c>
      <c r="K9883" s="272" t="s">
        <v>7914</v>
      </c>
    </row>
    <row r="9884" spans="1:11" ht="12.75" x14ac:dyDescent="0.2">
      <c r="A9884" s="269">
        <v>4794</v>
      </c>
      <c r="B9884" s="270" t="s">
        <v>30880</v>
      </c>
      <c r="C9884" s="271" t="s">
        <v>12492</v>
      </c>
      <c r="D9884" s="272" t="s">
        <v>9459</v>
      </c>
      <c r="F9884" s="266"/>
      <c r="G9884" s="273">
        <v>4794</v>
      </c>
      <c r="H9884" s="270" t="s">
        <v>30880</v>
      </c>
      <c r="I9884" s="271" t="s">
        <v>12492</v>
      </c>
      <c r="J9884" s="272" t="s">
        <v>9459</v>
      </c>
      <c r="K9884" s="272" t="s">
        <v>9459</v>
      </c>
    </row>
    <row r="9885" spans="1:11" ht="25.5" x14ac:dyDescent="0.2">
      <c r="A9885" s="269">
        <v>4796</v>
      </c>
      <c r="B9885" s="270" t="s">
        <v>30881</v>
      </c>
      <c r="C9885" s="271" t="s">
        <v>12492</v>
      </c>
      <c r="D9885" s="272" t="s">
        <v>15067</v>
      </c>
      <c r="F9885" s="266"/>
      <c r="G9885" s="273">
        <v>4796</v>
      </c>
      <c r="H9885" s="270" t="s">
        <v>30881</v>
      </c>
      <c r="I9885" s="271" t="s">
        <v>12492</v>
      </c>
      <c r="J9885" s="272" t="s">
        <v>15067</v>
      </c>
      <c r="K9885" s="272" t="s">
        <v>15067</v>
      </c>
    </row>
    <row r="9886" spans="1:11" ht="12.75" x14ac:dyDescent="0.2">
      <c r="A9886" s="269">
        <v>4800</v>
      </c>
      <c r="B9886" s="270" t="s">
        <v>30882</v>
      </c>
      <c r="C9886" s="271" t="s">
        <v>12492</v>
      </c>
      <c r="D9886" s="272" t="s">
        <v>13420</v>
      </c>
      <c r="F9886" s="266"/>
      <c r="G9886" s="273">
        <v>4800</v>
      </c>
      <c r="H9886" s="270" t="s">
        <v>30882</v>
      </c>
      <c r="I9886" s="271" t="s">
        <v>12492</v>
      </c>
      <c r="J9886" s="272" t="s">
        <v>13420</v>
      </c>
      <c r="K9886" s="272" t="s">
        <v>13420</v>
      </c>
    </row>
    <row r="9887" spans="1:11" ht="12.75" x14ac:dyDescent="0.2">
      <c r="A9887" s="269">
        <v>4795</v>
      </c>
      <c r="B9887" s="270" t="s">
        <v>30883</v>
      </c>
      <c r="C9887" s="271" t="s">
        <v>12492</v>
      </c>
      <c r="D9887" s="272" t="s">
        <v>15068</v>
      </c>
      <c r="F9887" s="266"/>
      <c r="G9887" s="273">
        <v>4795</v>
      </c>
      <c r="H9887" s="270" t="s">
        <v>30883</v>
      </c>
      <c r="I9887" s="271" t="s">
        <v>12492</v>
      </c>
      <c r="J9887" s="272" t="s">
        <v>15068</v>
      </c>
      <c r="K9887" s="272" t="s">
        <v>15068</v>
      </c>
    </row>
    <row r="9888" spans="1:11" ht="38.25" x14ac:dyDescent="0.2">
      <c r="A9888" s="269">
        <v>39694</v>
      </c>
      <c r="B9888" s="270" t="s">
        <v>30884</v>
      </c>
      <c r="C9888" s="271" t="s">
        <v>12492</v>
      </c>
      <c r="D9888" s="272" t="s">
        <v>30885</v>
      </c>
      <c r="F9888" s="266"/>
      <c r="G9888" s="273">
        <v>39694</v>
      </c>
      <c r="H9888" s="270" t="s">
        <v>30884</v>
      </c>
      <c r="I9888" s="271" t="s">
        <v>12492</v>
      </c>
      <c r="J9888" s="272" t="s">
        <v>30885</v>
      </c>
      <c r="K9888" s="272" t="s">
        <v>30885</v>
      </c>
    </row>
    <row r="9889" spans="1:11" ht="12.75" x14ac:dyDescent="0.2">
      <c r="A9889" s="269">
        <v>1292</v>
      </c>
      <c r="B9889" s="270" t="s">
        <v>30886</v>
      </c>
      <c r="C9889" s="271" t="s">
        <v>12492</v>
      </c>
      <c r="D9889" s="272" t="s">
        <v>13421</v>
      </c>
      <c r="F9889" s="266"/>
      <c r="G9889" s="273">
        <v>1292</v>
      </c>
      <c r="H9889" s="270" t="s">
        <v>30886</v>
      </c>
      <c r="I9889" s="271" t="s">
        <v>12492</v>
      </c>
      <c r="J9889" s="272" t="s">
        <v>13421</v>
      </c>
      <c r="K9889" s="272" t="s">
        <v>13421</v>
      </c>
    </row>
    <row r="9890" spans="1:11" ht="25.5" x14ac:dyDescent="0.2">
      <c r="A9890" s="269">
        <v>1287</v>
      </c>
      <c r="B9890" s="270" t="s">
        <v>30887</v>
      </c>
      <c r="C9890" s="271" t="s">
        <v>12492</v>
      </c>
      <c r="D9890" s="272" t="s">
        <v>13422</v>
      </c>
      <c r="F9890" s="266"/>
      <c r="G9890" s="273">
        <v>1287</v>
      </c>
      <c r="H9890" s="270" t="s">
        <v>30887</v>
      </c>
      <c r="I9890" s="271" t="s">
        <v>12492</v>
      </c>
      <c r="J9890" s="272" t="s">
        <v>13422</v>
      </c>
      <c r="K9890" s="272" t="s">
        <v>13422</v>
      </c>
    </row>
    <row r="9891" spans="1:11" ht="25.5" x14ac:dyDescent="0.2">
      <c r="A9891" s="269">
        <v>1297</v>
      </c>
      <c r="B9891" s="270" t="s">
        <v>30888</v>
      </c>
      <c r="C9891" s="271" t="s">
        <v>12492</v>
      </c>
      <c r="D9891" s="272" t="s">
        <v>4195</v>
      </c>
      <c r="F9891" s="266"/>
      <c r="G9891" s="273">
        <v>1297</v>
      </c>
      <c r="H9891" s="270" t="s">
        <v>30888</v>
      </c>
      <c r="I9891" s="271" t="s">
        <v>12492</v>
      </c>
      <c r="J9891" s="272" t="s">
        <v>4195</v>
      </c>
      <c r="K9891" s="272" t="s">
        <v>4195</v>
      </c>
    </row>
    <row r="9892" spans="1:11" ht="25.5" x14ac:dyDescent="0.2">
      <c r="A9892" s="269">
        <v>4786</v>
      </c>
      <c r="B9892" s="270" t="s">
        <v>30889</v>
      </c>
      <c r="C9892" s="271" t="s">
        <v>12492</v>
      </c>
      <c r="D9892" s="272" t="s">
        <v>15069</v>
      </c>
      <c r="F9892" s="266"/>
      <c r="G9892" s="273">
        <v>4786</v>
      </c>
      <c r="H9892" s="270" t="s">
        <v>30889</v>
      </c>
      <c r="I9892" s="271" t="s">
        <v>12492</v>
      </c>
      <c r="J9892" s="272" t="s">
        <v>15069</v>
      </c>
      <c r="K9892" s="272" t="s">
        <v>15069</v>
      </c>
    </row>
    <row r="9893" spans="1:11" ht="25.5" x14ac:dyDescent="0.2">
      <c r="A9893" s="269">
        <v>10840</v>
      </c>
      <c r="B9893" s="270" t="s">
        <v>30890</v>
      </c>
      <c r="C9893" s="271" t="s">
        <v>12492</v>
      </c>
      <c r="D9893" s="272" t="s">
        <v>13423</v>
      </c>
      <c r="F9893" s="266"/>
      <c r="G9893" s="273">
        <v>10840</v>
      </c>
      <c r="H9893" s="270" t="s">
        <v>30890</v>
      </c>
      <c r="I9893" s="271" t="s">
        <v>12492</v>
      </c>
      <c r="J9893" s="272" t="s">
        <v>13423</v>
      </c>
      <c r="K9893" s="272" t="s">
        <v>13423</v>
      </c>
    </row>
    <row r="9894" spans="1:11" ht="25.5" x14ac:dyDescent="0.2">
      <c r="A9894" s="269">
        <v>10841</v>
      </c>
      <c r="B9894" s="270" t="s">
        <v>30891</v>
      </c>
      <c r="C9894" s="271" t="s">
        <v>12492</v>
      </c>
      <c r="D9894" s="272" t="s">
        <v>13424</v>
      </c>
      <c r="F9894" s="266"/>
      <c r="G9894" s="273">
        <v>10841</v>
      </c>
      <c r="H9894" s="270" t="s">
        <v>30891</v>
      </c>
      <c r="I9894" s="271" t="s">
        <v>12492</v>
      </c>
      <c r="J9894" s="272" t="s">
        <v>13424</v>
      </c>
      <c r="K9894" s="272" t="s">
        <v>13424</v>
      </c>
    </row>
    <row r="9895" spans="1:11" ht="25.5" x14ac:dyDescent="0.2">
      <c r="A9895" s="269">
        <v>25980</v>
      </c>
      <c r="B9895" s="270" t="s">
        <v>30892</v>
      </c>
      <c r="C9895" s="271" t="s">
        <v>12492</v>
      </c>
      <c r="D9895" s="272" t="s">
        <v>13425</v>
      </c>
      <c r="F9895" s="266"/>
      <c r="G9895" s="273">
        <v>25980</v>
      </c>
      <c r="H9895" s="270" t="s">
        <v>30892</v>
      </c>
      <c r="I9895" s="271" t="s">
        <v>12492</v>
      </c>
      <c r="J9895" s="272" t="s">
        <v>13425</v>
      </c>
      <c r="K9895" s="272" t="s">
        <v>13425</v>
      </c>
    </row>
    <row r="9896" spans="1:11" ht="25.5" x14ac:dyDescent="0.2">
      <c r="A9896" s="269">
        <v>10842</v>
      </c>
      <c r="B9896" s="270" t="s">
        <v>30893</v>
      </c>
      <c r="C9896" s="271" t="s">
        <v>12492</v>
      </c>
      <c r="D9896" s="272" t="s">
        <v>13426</v>
      </c>
      <c r="F9896" s="266"/>
      <c r="G9896" s="273">
        <v>10842</v>
      </c>
      <c r="H9896" s="270" t="s">
        <v>30893</v>
      </c>
      <c r="I9896" s="271" t="s">
        <v>12492</v>
      </c>
      <c r="J9896" s="272" t="s">
        <v>13426</v>
      </c>
      <c r="K9896" s="272" t="s">
        <v>13426</v>
      </c>
    </row>
    <row r="9897" spans="1:11" ht="12.75" x14ac:dyDescent="0.2">
      <c r="A9897" s="269">
        <v>21108</v>
      </c>
      <c r="B9897" s="270" t="s">
        <v>30894</v>
      </c>
      <c r="C9897" s="271" t="s">
        <v>12492</v>
      </c>
      <c r="D9897" s="272" t="s">
        <v>13427</v>
      </c>
      <c r="F9897" s="266"/>
      <c r="G9897" s="273">
        <v>21108</v>
      </c>
      <c r="H9897" s="270" t="s">
        <v>30894</v>
      </c>
      <c r="I9897" s="271" t="s">
        <v>12492</v>
      </c>
      <c r="J9897" s="272" t="s">
        <v>13427</v>
      </c>
      <c r="K9897" s="272" t="s">
        <v>13427</v>
      </c>
    </row>
    <row r="9898" spans="1:11" ht="12.75" x14ac:dyDescent="0.2">
      <c r="A9898" s="269">
        <v>38180</v>
      </c>
      <c r="B9898" s="270" t="s">
        <v>30895</v>
      </c>
      <c r="C9898" s="271" t="s">
        <v>12492</v>
      </c>
      <c r="D9898" s="272" t="s">
        <v>15070</v>
      </c>
      <c r="F9898" s="266"/>
      <c r="G9898" s="273">
        <v>38180</v>
      </c>
      <c r="H9898" s="270" t="s">
        <v>30895</v>
      </c>
      <c r="I9898" s="271" t="s">
        <v>12492</v>
      </c>
      <c r="J9898" s="272" t="s">
        <v>15070</v>
      </c>
      <c r="K9898" s="272" t="s">
        <v>15070</v>
      </c>
    </row>
    <row r="9899" spans="1:11" ht="12.75" x14ac:dyDescent="0.2">
      <c r="A9899" s="269">
        <v>40648</v>
      </c>
      <c r="B9899" s="270" t="s">
        <v>30896</v>
      </c>
      <c r="C9899" s="271" t="s">
        <v>12492</v>
      </c>
      <c r="D9899" s="272" t="s">
        <v>14588</v>
      </c>
      <c r="F9899" s="266"/>
      <c r="G9899" s="273">
        <v>40648</v>
      </c>
      <c r="H9899" s="270" t="s">
        <v>30896</v>
      </c>
      <c r="I9899" s="271" t="s">
        <v>12492</v>
      </c>
      <c r="J9899" s="272" t="s">
        <v>14588</v>
      </c>
      <c r="K9899" s="272" t="s">
        <v>14588</v>
      </c>
    </row>
    <row r="9900" spans="1:11" ht="12.75" x14ac:dyDescent="0.2">
      <c r="A9900" s="269">
        <v>40649</v>
      </c>
      <c r="B9900" s="270" t="s">
        <v>30897</v>
      </c>
      <c r="C9900" s="271" t="s">
        <v>12492</v>
      </c>
      <c r="D9900" s="272" t="s">
        <v>7662</v>
      </c>
      <c r="F9900" s="266"/>
      <c r="G9900" s="273">
        <v>40649</v>
      </c>
      <c r="H9900" s="270" t="s">
        <v>30897</v>
      </c>
      <c r="I9900" s="271" t="s">
        <v>12492</v>
      </c>
      <c r="J9900" s="272" t="s">
        <v>7662</v>
      </c>
      <c r="K9900" s="272" t="s">
        <v>7662</v>
      </c>
    </row>
    <row r="9901" spans="1:11" ht="12.75" x14ac:dyDescent="0.2">
      <c r="A9901" s="269">
        <v>40650</v>
      </c>
      <c r="B9901" s="270" t="s">
        <v>30898</v>
      </c>
      <c r="C9901" s="271" t="s">
        <v>12492</v>
      </c>
      <c r="D9901" s="272" t="s">
        <v>9703</v>
      </c>
      <c r="F9901" s="266"/>
      <c r="G9901" s="273">
        <v>40650</v>
      </c>
      <c r="H9901" s="270" t="s">
        <v>30898</v>
      </c>
      <c r="I9901" s="271" t="s">
        <v>12492</v>
      </c>
      <c r="J9901" s="272" t="s">
        <v>9703</v>
      </c>
      <c r="K9901" s="272" t="s">
        <v>9703</v>
      </c>
    </row>
    <row r="9902" spans="1:11" ht="12.75" x14ac:dyDescent="0.2">
      <c r="A9902" s="269">
        <v>40651</v>
      </c>
      <c r="B9902" s="270" t="s">
        <v>30899</v>
      </c>
      <c r="C9902" s="271" t="s">
        <v>12492</v>
      </c>
      <c r="D9902" s="272" t="s">
        <v>15071</v>
      </c>
      <c r="F9902" s="266"/>
      <c r="G9902" s="273">
        <v>40651</v>
      </c>
      <c r="H9902" s="270" t="s">
        <v>30899</v>
      </c>
      <c r="I9902" s="271" t="s">
        <v>12492</v>
      </c>
      <c r="J9902" s="272" t="s">
        <v>15071</v>
      </c>
      <c r="K9902" s="272" t="s">
        <v>15071</v>
      </c>
    </row>
    <row r="9903" spans="1:11" ht="12.75" x14ac:dyDescent="0.2">
      <c r="A9903" s="269">
        <v>40652</v>
      </c>
      <c r="B9903" s="270" t="s">
        <v>30900</v>
      </c>
      <c r="C9903" s="271" t="s">
        <v>12492</v>
      </c>
      <c r="D9903" s="272" t="s">
        <v>14467</v>
      </c>
      <c r="F9903" s="266"/>
      <c r="G9903" s="273">
        <v>40652</v>
      </c>
      <c r="H9903" s="270" t="s">
        <v>30900</v>
      </c>
      <c r="I9903" s="271" t="s">
        <v>12492</v>
      </c>
      <c r="J9903" s="272" t="s">
        <v>14467</v>
      </c>
      <c r="K9903" s="272" t="s">
        <v>14467</v>
      </c>
    </row>
    <row r="9904" spans="1:11" ht="25.5" x14ac:dyDescent="0.2">
      <c r="A9904" s="269">
        <v>40647</v>
      </c>
      <c r="B9904" s="270" t="s">
        <v>30901</v>
      </c>
      <c r="C9904" s="271" t="s">
        <v>12492</v>
      </c>
      <c r="D9904" s="272" t="s">
        <v>10525</v>
      </c>
      <c r="F9904" s="266"/>
      <c r="G9904" s="273">
        <v>40647</v>
      </c>
      <c r="H9904" s="270" t="s">
        <v>30901</v>
      </c>
      <c r="I9904" s="271" t="s">
        <v>12492</v>
      </c>
      <c r="J9904" s="272" t="s">
        <v>10525</v>
      </c>
      <c r="K9904" s="272" t="s">
        <v>10525</v>
      </c>
    </row>
    <row r="9905" spans="1:11" ht="12.75" x14ac:dyDescent="0.2">
      <c r="A9905" s="269">
        <v>40653</v>
      </c>
      <c r="B9905" s="270" t="s">
        <v>30902</v>
      </c>
      <c r="C9905" s="271" t="s">
        <v>12492</v>
      </c>
      <c r="D9905" s="272" t="s">
        <v>15072</v>
      </c>
      <c r="F9905" s="266"/>
      <c r="G9905" s="273">
        <v>40653</v>
      </c>
      <c r="H9905" s="270" t="s">
        <v>30902</v>
      </c>
      <c r="I9905" s="271" t="s">
        <v>12492</v>
      </c>
      <c r="J9905" s="272" t="s">
        <v>15072</v>
      </c>
      <c r="K9905" s="272" t="s">
        <v>15072</v>
      </c>
    </row>
    <row r="9906" spans="1:11" ht="12.75" x14ac:dyDescent="0.2">
      <c r="A9906" s="269">
        <v>36178</v>
      </c>
      <c r="B9906" s="270" t="s">
        <v>30903</v>
      </c>
      <c r="C9906" s="271" t="s">
        <v>12490</v>
      </c>
      <c r="D9906" s="272" t="s">
        <v>7185</v>
      </c>
      <c r="F9906" s="266"/>
      <c r="G9906" s="273">
        <v>36178</v>
      </c>
      <c r="H9906" s="270" t="s">
        <v>30903</v>
      </c>
      <c r="I9906" s="271" t="s">
        <v>12490</v>
      </c>
      <c r="J9906" s="272" t="s">
        <v>7185</v>
      </c>
      <c r="K9906" s="272" t="s">
        <v>7185</v>
      </c>
    </row>
    <row r="9907" spans="1:11" ht="12.75" x14ac:dyDescent="0.2">
      <c r="A9907" s="269">
        <v>38195</v>
      </c>
      <c r="B9907" s="270" t="s">
        <v>30904</v>
      </c>
      <c r="C9907" s="271" t="s">
        <v>12492</v>
      </c>
      <c r="D9907" s="272" t="s">
        <v>13429</v>
      </c>
      <c r="F9907" s="266"/>
      <c r="G9907" s="273">
        <v>38195</v>
      </c>
      <c r="H9907" s="270" t="s">
        <v>30904</v>
      </c>
      <c r="I9907" s="271" t="s">
        <v>12492</v>
      </c>
      <c r="J9907" s="272" t="s">
        <v>13429</v>
      </c>
      <c r="K9907" s="272" t="s">
        <v>13429</v>
      </c>
    </row>
    <row r="9908" spans="1:11" ht="12.75" x14ac:dyDescent="0.2">
      <c r="A9908" s="269">
        <v>38181</v>
      </c>
      <c r="B9908" s="270" t="s">
        <v>30905</v>
      </c>
      <c r="C9908" s="271" t="s">
        <v>12492</v>
      </c>
      <c r="D9908" s="272" t="s">
        <v>15073</v>
      </c>
      <c r="F9908" s="266"/>
      <c r="G9908" s="273">
        <v>38181</v>
      </c>
      <c r="H9908" s="270" t="s">
        <v>30905</v>
      </c>
      <c r="I9908" s="271" t="s">
        <v>12492</v>
      </c>
      <c r="J9908" s="272" t="s">
        <v>15073</v>
      </c>
      <c r="K9908" s="272" t="s">
        <v>15073</v>
      </c>
    </row>
    <row r="9909" spans="1:11" ht="12.75" x14ac:dyDescent="0.2">
      <c r="A9909" s="269">
        <v>38182</v>
      </c>
      <c r="B9909" s="270" t="s">
        <v>30906</v>
      </c>
      <c r="C9909" s="271" t="s">
        <v>12492</v>
      </c>
      <c r="D9909" s="272" t="s">
        <v>15074</v>
      </c>
      <c r="F9909" s="266"/>
      <c r="G9909" s="273">
        <v>38182</v>
      </c>
      <c r="H9909" s="270" t="s">
        <v>30906</v>
      </c>
      <c r="I9909" s="271" t="s">
        <v>12492</v>
      </c>
      <c r="J9909" s="272" t="s">
        <v>15074</v>
      </c>
      <c r="K9909" s="272" t="s">
        <v>15074</v>
      </c>
    </row>
    <row r="9910" spans="1:11" ht="25.5" x14ac:dyDescent="0.2">
      <c r="A9910" s="269">
        <v>38186</v>
      </c>
      <c r="B9910" s="270" t="s">
        <v>30907</v>
      </c>
      <c r="C9910" s="271" t="s">
        <v>12492</v>
      </c>
      <c r="D9910" s="272" t="s">
        <v>15075</v>
      </c>
      <c r="F9910" s="266"/>
      <c r="G9910" s="273">
        <v>38186</v>
      </c>
      <c r="H9910" s="270" t="s">
        <v>30907</v>
      </c>
      <c r="I9910" s="271" t="s">
        <v>12492</v>
      </c>
      <c r="J9910" s="272" t="s">
        <v>15075</v>
      </c>
      <c r="K9910" s="272" t="s">
        <v>15075</v>
      </c>
    </row>
    <row r="9911" spans="1:11" ht="25.5" x14ac:dyDescent="0.2">
      <c r="A9911" s="269">
        <v>38185</v>
      </c>
      <c r="B9911" s="270" t="s">
        <v>30908</v>
      </c>
      <c r="C9911" s="271" t="s">
        <v>12492</v>
      </c>
      <c r="D9911" s="272" t="s">
        <v>15076</v>
      </c>
      <c r="F9911" s="266"/>
      <c r="G9911" s="273">
        <v>38185</v>
      </c>
      <c r="H9911" s="270" t="s">
        <v>30908</v>
      </c>
      <c r="I9911" s="271" t="s">
        <v>12492</v>
      </c>
      <c r="J9911" s="272" t="s">
        <v>15076</v>
      </c>
      <c r="K9911" s="272" t="s">
        <v>15076</v>
      </c>
    </row>
    <row r="9912" spans="1:11" ht="25.5" x14ac:dyDescent="0.2">
      <c r="A9912" s="269">
        <v>40654</v>
      </c>
      <c r="B9912" s="270" t="s">
        <v>30909</v>
      </c>
      <c r="C9912" s="271" t="s">
        <v>12492</v>
      </c>
      <c r="D9912" s="272" t="s">
        <v>15077</v>
      </c>
      <c r="F9912" s="266"/>
      <c r="G9912" s="273">
        <v>40654</v>
      </c>
      <c r="H9912" s="270" t="s">
        <v>30909</v>
      </c>
      <c r="I9912" s="271" t="s">
        <v>12492</v>
      </c>
      <c r="J9912" s="272" t="s">
        <v>15077</v>
      </c>
      <c r="K9912" s="272" t="s">
        <v>15077</v>
      </c>
    </row>
    <row r="9913" spans="1:11" ht="25.5" x14ac:dyDescent="0.2">
      <c r="A9913" s="269">
        <v>25981</v>
      </c>
      <c r="B9913" s="270" t="s">
        <v>30910</v>
      </c>
      <c r="C9913" s="271" t="s">
        <v>12492</v>
      </c>
      <c r="D9913" s="272" t="s">
        <v>13430</v>
      </c>
      <c r="F9913" s="266"/>
      <c r="G9913" s="273">
        <v>25981</v>
      </c>
      <c r="H9913" s="270" t="s">
        <v>30910</v>
      </c>
      <c r="I9913" s="271" t="s">
        <v>12492</v>
      </c>
      <c r="J9913" s="272" t="s">
        <v>13430</v>
      </c>
      <c r="K9913" s="272" t="s">
        <v>13430</v>
      </c>
    </row>
    <row r="9914" spans="1:11" ht="25.5" x14ac:dyDescent="0.2">
      <c r="A9914" s="269">
        <v>4822</v>
      </c>
      <c r="B9914" s="270" t="s">
        <v>30911</v>
      </c>
      <c r="C9914" s="271" t="s">
        <v>12492</v>
      </c>
      <c r="D9914" s="272" t="s">
        <v>30912</v>
      </c>
      <c r="F9914" s="266"/>
      <c r="G9914" s="273">
        <v>4822</v>
      </c>
      <c r="H9914" s="270" t="s">
        <v>30911</v>
      </c>
      <c r="I9914" s="271" t="s">
        <v>12492</v>
      </c>
      <c r="J9914" s="272" t="s">
        <v>30912</v>
      </c>
      <c r="K9914" s="272" t="s">
        <v>30912</v>
      </c>
    </row>
    <row r="9915" spans="1:11" ht="25.5" x14ac:dyDescent="0.2">
      <c r="A9915" s="269">
        <v>4818</v>
      </c>
      <c r="B9915" s="270" t="s">
        <v>30913</v>
      </c>
      <c r="C9915" s="271" t="s">
        <v>12492</v>
      </c>
      <c r="D9915" s="272" t="s">
        <v>30914</v>
      </c>
      <c r="F9915" s="266"/>
      <c r="G9915" s="273">
        <v>4818</v>
      </c>
      <c r="H9915" s="270" t="s">
        <v>30913</v>
      </c>
      <c r="I9915" s="271" t="s">
        <v>12492</v>
      </c>
      <c r="J9915" s="272" t="s">
        <v>30914</v>
      </c>
      <c r="K9915" s="272" t="s">
        <v>30914</v>
      </c>
    </row>
    <row r="9916" spans="1:11" ht="25.5" x14ac:dyDescent="0.2">
      <c r="A9916" s="269">
        <v>39567</v>
      </c>
      <c r="B9916" s="270" t="s">
        <v>30915</v>
      </c>
      <c r="C9916" s="271" t="s">
        <v>12492</v>
      </c>
      <c r="D9916" s="272" t="s">
        <v>4269</v>
      </c>
      <c r="F9916" s="266"/>
      <c r="G9916" s="273">
        <v>39567</v>
      </c>
      <c r="H9916" s="270" t="s">
        <v>30915</v>
      </c>
      <c r="I9916" s="271" t="s">
        <v>12492</v>
      </c>
      <c r="J9916" s="272" t="s">
        <v>4269</v>
      </c>
      <c r="K9916" s="272" t="s">
        <v>4269</v>
      </c>
    </row>
    <row r="9917" spans="1:11" ht="25.5" x14ac:dyDescent="0.2">
      <c r="A9917" s="269">
        <v>39566</v>
      </c>
      <c r="B9917" s="270" t="s">
        <v>30916</v>
      </c>
      <c r="C9917" s="271" t="s">
        <v>12492</v>
      </c>
      <c r="D9917" s="272" t="s">
        <v>29946</v>
      </c>
      <c r="F9917" s="266"/>
      <c r="G9917" s="273">
        <v>39566</v>
      </c>
      <c r="H9917" s="270" t="s">
        <v>30916</v>
      </c>
      <c r="I9917" s="271" t="s">
        <v>12492</v>
      </c>
      <c r="J9917" s="272" t="s">
        <v>29946</v>
      </c>
      <c r="K9917" s="272" t="s">
        <v>29946</v>
      </c>
    </row>
    <row r="9918" spans="1:11" ht="12.75" x14ac:dyDescent="0.2">
      <c r="A9918" s="269">
        <v>11062</v>
      </c>
      <c r="B9918" s="270" t="s">
        <v>30917</v>
      </c>
      <c r="C9918" s="271" t="s">
        <v>12492</v>
      </c>
      <c r="D9918" s="272" t="s">
        <v>15078</v>
      </c>
      <c r="F9918" s="266"/>
      <c r="G9918" s="273">
        <v>11062</v>
      </c>
      <c r="H9918" s="270" t="s">
        <v>30917</v>
      </c>
      <c r="I9918" s="271" t="s">
        <v>12492</v>
      </c>
      <c r="J9918" s="272" t="s">
        <v>15078</v>
      </c>
      <c r="K9918" s="272" t="s">
        <v>15078</v>
      </c>
    </row>
    <row r="9919" spans="1:11" ht="12.75" x14ac:dyDescent="0.2">
      <c r="A9919" s="269">
        <v>11063</v>
      </c>
      <c r="B9919" s="270" t="s">
        <v>30918</v>
      </c>
      <c r="C9919" s="271" t="s">
        <v>12492</v>
      </c>
      <c r="D9919" s="272" t="s">
        <v>15079</v>
      </c>
      <c r="F9919" s="266"/>
      <c r="G9919" s="273">
        <v>11063</v>
      </c>
      <c r="H9919" s="270" t="s">
        <v>30918</v>
      </c>
      <c r="I9919" s="271" t="s">
        <v>12492</v>
      </c>
      <c r="J9919" s="272" t="s">
        <v>15079</v>
      </c>
      <c r="K9919" s="272" t="s">
        <v>15079</v>
      </c>
    </row>
    <row r="9920" spans="1:11" ht="12.75" x14ac:dyDescent="0.2">
      <c r="A9920" s="269">
        <v>13521</v>
      </c>
      <c r="B9920" s="270" t="s">
        <v>30919</v>
      </c>
      <c r="C9920" s="271" t="s">
        <v>12490</v>
      </c>
      <c r="D9920" s="272" t="s">
        <v>13433</v>
      </c>
      <c r="F9920" s="266"/>
      <c r="G9920" s="273">
        <v>13521</v>
      </c>
      <c r="H9920" s="270" t="s">
        <v>30919</v>
      </c>
      <c r="I9920" s="271" t="s">
        <v>12490</v>
      </c>
      <c r="J9920" s="272" t="s">
        <v>13433</v>
      </c>
      <c r="K9920" s="272" t="s">
        <v>13433</v>
      </c>
    </row>
    <row r="9921" spans="1:11" ht="25.5" x14ac:dyDescent="0.2">
      <c r="A9921" s="269">
        <v>10851</v>
      </c>
      <c r="B9921" s="270" t="s">
        <v>30920</v>
      </c>
      <c r="C9921" s="271" t="s">
        <v>12490</v>
      </c>
      <c r="D9921" s="272" t="s">
        <v>30326</v>
      </c>
      <c r="F9921" s="266"/>
      <c r="G9921" s="273">
        <v>10851</v>
      </c>
      <c r="H9921" s="270" t="s">
        <v>30920</v>
      </c>
      <c r="I9921" s="271" t="s">
        <v>12490</v>
      </c>
      <c r="J9921" s="272" t="s">
        <v>30326</v>
      </c>
      <c r="K9921" s="272" t="s">
        <v>30326</v>
      </c>
    </row>
    <row r="9922" spans="1:11" ht="25.5" x14ac:dyDescent="0.2">
      <c r="A9922" s="269">
        <v>39515</v>
      </c>
      <c r="B9922" s="270" t="s">
        <v>30921</v>
      </c>
      <c r="C9922" s="271" t="s">
        <v>12490</v>
      </c>
      <c r="D9922" s="272" t="s">
        <v>15080</v>
      </c>
      <c r="F9922" s="266"/>
      <c r="G9922" s="273">
        <v>39515</v>
      </c>
      <c r="H9922" s="270" t="s">
        <v>30921</v>
      </c>
      <c r="I9922" s="271" t="s">
        <v>12490</v>
      </c>
      <c r="J9922" s="272" t="s">
        <v>15080</v>
      </c>
      <c r="K9922" s="272" t="s">
        <v>15080</v>
      </c>
    </row>
    <row r="9923" spans="1:11" ht="25.5" x14ac:dyDescent="0.2">
      <c r="A9923" s="269">
        <v>39516</v>
      </c>
      <c r="B9923" s="270" t="s">
        <v>30922</v>
      </c>
      <c r="C9923" s="271" t="s">
        <v>12490</v>
      </c>
      <c r="D9923" s="272" t="s">
        <v>13739</v>
      </c>
      <c r="F9923" s="266"/>
      <c r="G9923" s="273">
        <v>39516</v>
      </c>
      <c r="H9923" s="270" t="s">
        <v>30922</v>
      </c>
      <c r="I9923" s="271" t="s">
        <v>12490</v>
      </c>
      <c r="J9923" s="272" t="s">
        <v>13739</v>
      </c>
      <c r="K9923" s="272" t="s">
        <v>13739</v>
      </c>
    </row>
    <row r="9924" spans="1:11" ht="25.5" x14ac:dyDescent="0.2">
      <c r="A9924" s="269">
        <v>39514</v>
      </c>
      <c r="B9924" s="270" t="s">
        <v>30923</v>
      </c>
      <c r="C9924" s="271" t="s">
        <v>12490</v>
      </c>
      <c r="D9924" s="272" t="s">
        <v>4726</v>
      </c>
      <c r="F9924" s="266"/>
      <c r="G9924" s="273">
        <v>39514</v>
      </c>
      <c r="H9924" s="270" t="s">
        <v>30923</v>
      </c>
      <c r="I9924" s="271" t="s">
        <v>12490</v>
      </c>
      <c r="J9924" s="272" t="s">
        <v>4726</v>
      </c>
      <c r="K9924" s="272" t="s">
        <v>4726</v>
      </c>
    </row>
    <row r="9925" spans="1:11" ht="25.5" x14ac:dyDescent="0.2">
      <c r="A9925" s="269">
        <v>4812</v>
      </c>
      <c r="B9925" s="270" t="s">
        <v>30924</v>
      </c>
      <c r="C9925" s="271" t="s">
        <v>12492</v>
      </c>
      <c r="D9925" s="272" t="s">
        <v>14124</v>
      </c>
      <c r="F9925" s="266"/>
      <c r="G9925" s="273">
        <v>4812</v>
      </c>
      <c r="H9925" s="270" t="s">
        <v>30924</v>
      </c>
      <c r="I9925" s="271" t="s">
        <v>12492</v>
      </c>
      <c r="J9925" s="272" t="s">
        <v>14124</v>
      </c>
      <c r="K9925" s="272" t="s">
        <v>14124</v>
      </c>
    </row>
    <row r="9926" spans="1:11" ht="12.75" x14ac:dyDescent="0.2">
      <c r="A9926" s="269">
        <v>10849</v>
      </c>
      <c r="B9926" s="270" t="s">
        <v>30925</v>
      </c>
      <c r="C9926" s="271" t="s">
        <v>12490</v>
      </c>
      <c r="D9926" s="272" t="s">
        <v>13436</v>
      </c>
      <c r="F9926" s="266"/>
      <c r="G9926" s="273">
        <v>10849</v>
      </c>
      <c r="H9926" s="270" t="s">
        <v>30925</v>
      </c>
      <c r="I9926" s="271" t="s">
        <v>12490</v>
      </c>
      <c r="J9926" s="272" t="s">
        <v>13436</v>
      </c>
      <c r="K9926" s="272" t="s">
        <v>13436</v>
      </c>
    </row>
    <row r="9927" spans="1:11" ht="12.75" x14ac:dyDescent="0.2">
      <c r="A9927" s="269">
        <v>10848</v>
      </c>
      <c r="B9927" s="270" t="s">
        <v>30926</v>
      </c>
      <c r="C9927" s="271" t="s">
        <v>12490</v>
      </c>
      <c r="D9927" s="272" t="s">
        <v>13437</v>
      </c>
      <c r="F9927" s="266"/>
      <c r="G9927" s="273">
        <v>10848</v>
      </c>
      <c r="H9927" s="270" t="s">
        <v>30926</v>
      </c>
      <c r="I9927" s="271" t="s">
        <v>12490</v>
      </c>
      <c r="J9927" s="272" t="s">
        <v>13437</v>
      </c>
      <c r="K9927" s="272" t="s">
        <v>13437</v>
      </c>
    </row>
    <row r="9928" spans="1:11" ht="12.75" x14ac:dyDescent="0.2">
      <c r="A9928" s="269">
        <v>4813</v>
      </c>
      <c r="B9928" s="270" t="s">
        <v>30927</v>
      </c>
      <c r="C9928" s="271" t="s">
        <v>12492</v>
      </c>
      <c r="D9928" s="272" t="s">
        <v>13438</v>
      </c>
      <c r="F9928" s="266"/>
      <c r="G9928" s="273">
        <v>4813</v>
      </c>
      <c r="H9928" s="270" t="s">
        <v>30927</v>
      </c>
      <c r="I9928" s="271" t="s">
        <v>12492</v>
      </c>
      <c r="J9928" s="272" t="s">
        <v>13438</v>
      </c>
      <c r="K9928" s="272" t="s">
        <v>13438</v>
      </c>
    </row>
    <row r="9929" spans="1:11" ht="25.5" x14ac:dyDescent="0.2">
      <c r="A9929" s="269">
        <v>37560</v>
      </c>
      <c r="B9929" s="270" t="s">
        <v>30928</v>
      </c>
      <c r="C9929" s="271" t="s">
        <v>12490</v>
      </c>
      <c r="D9929" s="272" t="s">
        <v>6864</v>
      </c>
      <c r="F9929" s="266"/>
      <c r="G9929" s="273">
        <v>37560</v>
      </c>
      <c r="H9929" s="270" t="s">
        <v>30928</v>
      </c>
      <c r="I9929" s="271" t="s">
        <v>12490</v>
      </c>
      <c r="J9929" s="272" t="s">
        <v>6864</v>
      </c>
      <c r="K9929" s="272" t="s">
        <v>6864</v>
      </c>
    </row>
    <row r="9930" spans="1:11" ht="25.5" x14ac:dyDescent="0.2">
      <c r="A9930" s="269">
        <v>37557</v>
      </c>
      <c r="B9930" s="270" t="s">
        <v>30929</v>
      </c>
      <c r="C9930" s="271" t="s">
        <v>12490</v>
      </c>
      <c r="D9930" s="272" t="s">
        <v>9106</v>
      </c>
      <c r="F9930" s="266"/>
      <c r="G9930" s="273">
        <v>37557</v>
      </c>
      <c r="H9930" s="270" t="s">
        <v>30929</v>
      </c>
      <c r="I9930" s="271" t="s">
        <v>12490</v>
      </c>
      <c r="J9930" s="272" t="s">
        <v>9106</v>
      </c>
      <c r="K9930" s="272" t="s">
        <v>9106</v>
      </c>
    </row>
    <row r="9931" spans="1:11" ht="25.5" x14ac:dyDescent="0.2">
      <c r="A9931" s="269">
        <v>37556</v>
      </c>
      <c r="B9931" s="270" t="s">
        <v>30930</v>
      </c>
      <c r="C9931" s="271" t="s">
        <v>12490</v>
      </c>
      <c r="D9931" s="272" t="s">
        <v>8359</v>
      </c>
      <c r="F9931" s="266"/>
      <c r="G9931" s="273">
        <v>37556</v>
      </c>
      <c r="H9931" s="270" t="s">
        <v>30930</v>
      </c>
      <c r="I9931" s="271" t="s">
        <v>12490</v>
      </c>
      <c r="J9931" s="272" t="s">
        <v>8359</v>
      </c>
      <c r="K9931" s="272" t="s">
        <v>8359</v>
      </c>
    </row>
    <row r="9932" spans="1:11" ht="25.5" x14ac:dyDescent="0.2">
      <c r="A9932" s="269">
        <v>37559</v>
      </c>
      <c r="B9932" s="270" t="s">
        <v>30931</v>
      </c>
      <c r="C9932" s="271" t="s">
        <v>12490</v>
      </c>
      <c r="D9932" s="272" t="s">
        <v>9480</v>
      </c>
      <c r="F9932" s="266"/>
      <c r="G9932" s="273">
        <v>37559</v>
      </c>
      <c r="H9932" s="270" t="s">
        <v>30931</v>
      </c>
      <c r="I9932" s="271" t="s">
        <v>12490</v>
      </c>
      <c r="J9932" s="272" t="s">
        <v>9480</v>
      </c>
      <c r="K9932" s="272" t="s">
        <v>9480</v>
      </c>
    </row>
    <row r="9933" spans="1:11" ht="25.5" x14ac:dyDescent="0.2">
      <c r="A9933" s="269">
        <v>37539</v>
      </c>
      <c r="B9933" s="270" t="s">
        <v>30932</v>
      </c>
      <c r="C9933" s="271" t="s">
        <v>12490</v>
      </c>
      <c r="D9933" s="272" t="s">
        <v>8772</v>
      </c>
      <c r="F9933" s="266"/>
      <c r="G9933" s="273">
        <v>37539</v>
      </c>
      <c r="H9933" s="270" t="s">
        <v>30932</v>
      </c>
      <c r="I9933" s="271" t="s">
        <v>12490</v>
      </c>
      <c r="J9933" s="272" t="s">
        <v>8772</v>
      </c>
      <c r="K9933" s="272" t="s">
        <v>8772</v>
      </c>
    </row>
    <row r="9934" spans="1:11" ht="25.5" x14ac:dyDescent="0.2">
      <c r="A9934" s="269">
        <v>37558</v>
      </c>
      <c r="B9934" s="270" t="s">
        <v>30933</v>
      </c>
      <c r="C9934" s="271" t="s">
        <v>12490</v>
      </c>
      <c r="D9934" s="272" t="s">
        <v>13439</v>
      </c>
      <c r="F9934" s="266"/>
      <c r="G9934" s="273">
        <v>37558</v>
      </c>
      <c r="H9934" s="270" t="s">
        <v>30933</v>
      </c>
      <c r="I9934" s="271" t="s">
        <v>12490</v>
      </c>
      <c r="J9934" s="272" t="s">
        <v>13439</v>
      </c>
      <c r="K9934" s="272" t="s">
        <v>13439</v>
      </c>
    </row>
    <row r="9935" spans="1:11" ht="12.75" x14ac:dyDescent="0.2">
      <c r="A9935" s="269">
        <v>34723</v>
      </c>
      <c r="B9935" s="270" t="s">
        <v>30934</v>
      </c>
      <c r="C9935" s="271" t="s">
        <v>12492</v>
      </c>
      <c r="D9935" s="272" t="s">
        <v>13440</v>
      </c>
      <c r="F9935" s="266"/>
      <c r="G9935" s="273">
        <v>34723</v>
      </c>
      <c r="H9935" s="270" t="s">
        <v>30934</v>
      </c>
      <c r="I9935" s="271" t="s">
        <v>12492</v>
      </c>
      <c r="J9935" s="272" t="s">
        <v>13440</v>
      </c>
      <c r="K9935" s="272" t="s">
        <v>13440</v>
      </c>
    </row>
    <row r="9936" spans="1:11" ht="12.75" x14ac:dyDescent="0.2">
      <c r="A9936" s="269">
        <v>34721</v>
      </c>
      <c r="B9936" s="270" t="s">
        <v>30935</v>
      </c>
      <c r="C9936" s="271" t="s">
        <v>12492</v>
      </c>
      <c r="D9936" s="272" t="s">
        <v>13441</v>
      </c>
      <c r="F9936" s="266"/>
      <c r="G9936" s="273">
        <v>34721</v>
      </c>
      <c r="H9936" s="270" t="s">
        <v>30935</v>
      </c>
      <c r="I9936" s="271" t="s">
        <v>12492</v>
      </c>
      <c r="J9936" s="272" t="s">
        <v>13441</v>
      </c>
      <c r="K9936" s="272" t="s">
        <v>13441</v>
      </c>
    </row>
    <row r="9937" spans="1:11" ht="12.75" x14ac:dyDescent="0.2">
      <c r="A9937" s="269">
        <v>4309</v>
      </c>
      <c r="B9937" s="270" t="s">
        <v>30936</v>
      </c>
      <c r="C9937" s="271" t="s">
        <v>12490</v>
      </c>
      <c r="D9937" s="272" t="s">
        <v>4788</v>
      </c>
      <c r="F9937" s="266"/>
      <c r="G9937" s="273">
        <v>4309</v>
      </c>
      <c r="H9937" s="270" t="s">
        <v>30936</v>
      </c>
      <c r="I9937" s="271" t="s">
        <v>12490</v>
      </c>
      <c r="J9937" s="272" t="s">
        <v>4788</v>
      </c>
      <c r="K9937" s="272" t="s">
        <v>4788</v>
      </c>
    </row>
    <row r="9938" spans="1:11" ht="12.75" x14ac:dyDescent="0.2">
      <c r="A9938" s="269">
        <v>4307</v>
      </c>
      <c r="B9938" s="270" t="s">
        <v>30937</v>
      </c>
      <c r="C9938" s="271" t="s">
        <v>12490</v>
      </c>
      <c r="D9938" s="272" t="s">
        <v>11715</v>
      </c>
      <c r="F9938" s="266"/>
      <c r="G9938" s="273">
        <v>4307</v>
      </c>
      <c r="H9938" s="270" t="s">
        <v>30937</v>
      </c>
      <c r="I9938" s="271" t="s">
        <v>12490</v>
      </c>
      <c r="J9938" s="272" t="s">
        <v>11715</v>
      </c>
      <c r="K9938" s="272" t="s">
        <v>11715</v>
      </c>
    </row>
    <row r="9939" spans="1:11" ht="12.75" x14ac:dyDescent="0.2">
      <c r="A9939" s="269">
        <v>10850</v>
      </c>
      <c r="B9939" s="270" t="s">
        <v>30938</v>
      </c>
      <c r="C9939" s="271" t="s">
        <v>12490</v>
      </c>
      <c r="D9939" s="272" t="s">
        <v>7493</v>
      </c>
      <c r="F9939" s="266"/>
      <c r="G9939" s="273">
        <v>10850</v>
      </c>
      <c r="H9939" s="270" t="s">
        <v>30938</v>
      </c>
      <c r="I9939" s="271" t="s">
        <v>12490</v>
      </c>
      <c r="J9939" s="272" t="s">
        <v>7493</v>
      </c>
      <c r="K9939" s="272" t="s">
        <v>7493</v>
      </c>
    </row>
    <row r="9940" spans="1:11" ht="12.75" x14ac:dyDescent="0.2">
      <c r="A9940" s="269">
        <v>4792</v>
      </c>
      <c r="B9940" s="270" t="s">
        <v>30939</v>
      </c>
      <c r="C9940" s="271" t="s">
        <v>12492</v>
      </c>
      <c r="D9940" s="272" t="s">
        <v>15081</v>
      </c>
      <c r="F9940" s="266"/>
      <c r="G9940" s="273">
        <v>4792</v>
      </c>
      <c r="H9940" s="270" t="s">
        <v>30939</v>
      </c>
      <c r="I9940" s="271" t="s">
        <v>12492</v>
      </c>
      <c r="J9940" s="272" t="s">
        <v>15081</v>
      </c>
      <c r="K9940" s="272" t="s">
        <v>15081</v>
      </c>
    </row>
    <row r="9941" spans="1:11" ht="25.5" x14ac:dyDescent="0.2">
      <c r="A9941" s="269">
        <v>4790</v>
      </c>
      <c r="B9941" s="270" t="s">
        <v>30940</v>
      </c>
      <c r="C9941" s="271" t="s">
        <v>12492</v>
      </c>
      <c r="D9941" s="272" t="s">
        <v>15082</v>
      </c>
      <c r="F9941" s="266"/>
      <c r="G9941" s="273">
        <v>4790</v>
      </c>
      <c r="H9941" s="270" t="s">
        <v>30940</v>
      </c>
      <c r="I9941" s="271" t="s">
        <v>12492</v>
      </c>
      <c r="J9941" s="272" t="s">
        <v>15082</v>
      </c>
      <c r="K9941" s="272" t="s">
        <v>15082</v>
      </c>
    </row>
    <row r="9942" spans="1:11" ht="25.5" x14ac:dyDescent="0.2">
      <c r="A9942" s="269">
        <v>40671</v>
      </c>
      <c r="B9942" s="270" t="s">
        <v>30941</v>
      </c>
      <c r="C9942" s="271" t="s">
        <v>12492</v>
      </c>
      <c r="D9942" s="272" t="s">
        <v>4839</v>
      </c>
      <c r="F9942" s="266"/>
      <c r="G9942" s="273">
        <v>40671</v>
      </c>
      <c r="H9942" s="270" t="s">
        <v>30941</v>
      </c>
      <c r="I9942" s="271" t="s">
        <v>12492</v>
      </c>
      <c r="J9942" s="272" t="s">
        <v>4839</v>
      </c>
      <c r="K9942" s="272" t="s">
        <v>4839</v>
      </c>
    </row>
    <row r="9943" spans="1:11" ht="12.75" x14ac:dyDescent="0.2">
      <c r="A9943" s="269">
        <v>7552</v>
      </c>
      <c r="B9943" s="270" t="s">
        <v>30942</v>
      </c>
      <c r="C9943" s="271" t="s">
        <v>12490</v>
      </c>
      <c r="D9943" s="272" t="s">
        <v>5429</v>
      </c>
      <c r="F9943" s="266"/>
      <c r="G9943" s="273">
        <v>7552</v>
      </c>
      <c r="H9943" s="270" t="s">
        <v>30942</v>
      </c>
      <c r="I9943" s="271" t="s">
        <v>12490</v>
      </c>
      <c r="J9943" s="272" t="s">
        <v>5429</v>
      </c>
      <c r="K9943" s="272" t="s">
        <v>5429</v>
      </c>
    </row>
    <row r="9944" spans="1:11" ht="12.75" x14ac:dyDescent="0.2">
      <c r="A9944" s="269">
        <v>4893</v>
      </c>
      <c r="B9944" s="270" t="s">
        <v>30943</v>
      </c>
      <c r="C9944" s="271" t="s">
        <v>12490</v>
      </c>
      <c r="D9944" s="272" t="s">
        <v>8559</v>
      </c>
      <c r="F9944" s="266"/>
      <c r="G9944" s="273">
        <v>4893</v>
      </c>
      <c r="H9944" s="270" t="s">
        <v>30943</v>
      </c>
      <c r="I9944" s="271" t="s">
        <v>12490</v>
      </c>
      <c r="J9944" s="272" t="s">
        <v>8559</v>
      </c>
      <c r="K9944" s="272" t="s">
        <v>8559</v>
      </c>
    </row>
    <row r="9945" spans="1:11" ht="12.75" x14ac:dyDescent="0.2">
      <c r="A9945" s="269">
        <v>4894</v>
      </c>
      <c r="B9945" s="270" t="s">
        <v>30944</v>
      </c>
      <c r="C9945" s="271" t="s">
        <v>12490</v>
      </c>
      <c r="D9945" s="272" t="s">
        <v>7077</v>
      </c>
      <c r="F9945" s="266"/>
      <c r="G9945" s="273">
        <v>4894</v>
      </c>
      <c r="H9945" s="270" t="s">
        <v>30944</v>
      </c>
      <c r="I9945" s="271" t="s">
        <v>12490</v>
      </c>
      <c r="J9945" s="272" t="s">
        <v>7077</v>
      </c>
      <c r="K9945" s="272" t="s">
        <v>7077</v>
      </c>
    </row>
    <row r="9946" spans="1:11" ht="12.75" x14ac:dyDescent="0.2">
      <c r="A9946" s="269">
        <v>4888</v>
      </c>
      <c r="B9946" s="270" t="s">
        <v>30945</v>
      </c>
      <c r="C9946" s="271" t="s">
        <v>12490</v>
      </c>
      <c r="D9946" s="272" t="s">
        <v>4828</v>
      </c>
      <c r="F9946" s="266"/>
      <c r="G9946" s="273">
        <v>4888</v>
      </c>
      <c r="H9946" s="270" t="s">
        <v>30945</v>
      </c>
      <c r="I9946" s="271" t="s">
        <v>12490</v>
      </c>
      <c r="J9946" s="272" t="s">
        <v>4828</v>
      </c>
      <c r="K9946" s="272" t="s">
        <v>4828</v>
      </c>
    </row>
    <row r="9947" spans="1:11" ht="12.75" x14ac:dyDescent="0.2">
      <c r="A9947" s="269">
        <v>4890</v>
      </c>
      <c r="B9947" s="270" t="s">
        <v>30946</v>
      </c>
      <c r="C9947" s="271" t="s">
        <v>12490</v>
      </c>
      <c r="D9947" s="272" t="s">
        <v>12507</v>
      </c>
      <c r="F9947" s="266"/>
      <c r="G9947" s="273">
        <v>4890</v>
      </c>
      <c r="H9947" s="270" t="s">
        <v>30946</v>
      </c>
      <c r="I9947" s="271" t="s">
        <v>12490</v>
      </c>
      <c r="J9947" s="272" t="s">
        <v>12507</v>
      </c>
      <c r="K9947" s="272" t="s">
        <v>12507</v>
      </c>
    </row>
    <row r="9948" spans="1:11" ht="12.75" x14ac:dyDescent="0.2">
      <c r="A9948" s="269">
        <v>12411</v>
      </c>
      <c r="B9948" s="270" t="s">
        <v>30947</v>
      </c>
      <c r="C9948" s="271" t="s">
        <v>12490</v>
      </c>
      <c r="D9948" s="272" t="s">
        <v>14411</v>
      </c>
      <c r="F9948" s="266"/>
      <c r="G9948" s="273">
        <v>12411</v>
      </c>
      <c r="H9948" s="270" t="s">
        <v>30947</v>
      </c>
      <c r="I9948" s="271" t="s">
        <v>12490</v>
      </c>
      <c r="J9948" s="272" t="s">
        <v>14411</v>
      </c>
      <c r="K9948" s="272" t="s">
        <v>14411</v>
      </c>
    </row>
    <row r="9949" spans="1:11" ht="12.75" x14ac:dyDescent="0.2">
      <c r="A9949" s="269">
        <v>4891</v>
      </c>
      <c r="B9949" s="270" t="s">
        <v>30948</v>
      </c>
      <c r="C9949" s="271" t="s">
        <v>12490</v>
      </c>
      <c r="D9949" s="272" t="s">
        <v>4713</v>
      </c>
      <c r="F9949" s="266"/>
      <c r="G9949" s="273">
        <v>4891</v>
      </c>
      <c r="H9949" s="270" t="s">
        <v>30948</v>
      </c>
      <c r="I9949" s="271" t="s">
        <v>12490</v>
      </c>
      <c r="J9949" s="272" t="s">
        <v>4713</v>
      </c>
      <c r="K9949" s="272" t="s">
        <v>4713</v>
      </c>
    </row>
    <row r="9950" spans="1:11" ht="12.75" x14ac:dyDescent="0.2">
      <c r="A9950" s="269">
        <v>4889</v>
      </c>
      <c r="B9950" s="270" t="s">
        <v>30949</v>
      </c>
      <c r="C9950" s="271" t="s">
        <v>12490</v>
      </c>
      <c r="D9950" s="272" t="s">
        <v>4628</v>
      </c>
      <c r="F9950" s="266"/>
      <c r="G9950" s="273">
        <v>4889</v>
      </c>
      <c r="H9950" s="270" t="s">
        <v>30949</v>
      </c>
      <c r="I9950" s="271" t="s">
        <v>12490</v>
      </c>
      <c r="J9950" s="272" t="s">
        <v>4628</v>
      </c>
      <c r="K9950" s="272" t="s">
        <v>4628</v>
      </c>
    </row>
    <row r="9951" spans="1:11" ht="12.75" x14ac:dyDescent="0.2">
      <c r="A9951" s="269">
        <v>4892</v>
      </c>
      <c r="B9951" s="270" t="s">
        <v>30950</v>
      </c>
      <c r="C9951" s="271" t="s">
        <v>12490</v>
      </c>
      <c r="D9951" s="272" t="s">
        <v>15083</v>
      </c>
      <c r="F9951" s="266"/>
      <c r="G9951" s="273">
        <v>4892</v>
      </c>
      <c r="H9951" s="270" t="s">
        <v>30950</v>
      </c>
      <c r="I9951" s="271" t="s">
        <v>12490</v>
      </c>
      <c r="J9951" s="272" t="s">
        <v>15083</v>
      </c>
      <c r="K9951" s="272" t="s">
        <v>15083</v>
      </c>
    </row>
    <row r="9952" spans="1:11" ht="12.75" x14ac:dyDescent="0.2">
      <c r="A9952" s="269">
        <v>12412</v>
      </c>
      <c r="B9952" s="270" t="s">
        <v>30951</v>
      </c>
      <c r="C9952" s="271" t="s">
        <v>12490</v>
      </c>
      <c r="D9952" s="272" t="s">
        <v>15084</v>
      </c>
      <c r="F9952" s="266"/>
      <c r="G9952" s="273">
        <v>12412</v>
      </c>
      <c r="H9952" s="270" t="s">
        <v>30951</v>
      </c>
      <c r="I9952" s="271" t="s">
        <v>12490</v>
      </c>
      <c r="J9952" s="272" t="s">
        <v>15084</v>
      </c>
      <c r="K9952" s="272" t="s">
        <v>15084</v>
      </c>
    </row>
    <row r="9953" spans="1:11" ht="12.75" x14ac:dyDescent="0.2">
      <c r="A9953" s="269">
        <v>11073</v>
      </c>
      <c r="B9953" s="270" t="s">
        <v>30952</v>
      </c>
      <c r="C9953" s="271" t="s">
        <v>12490</v>
      </c>
      <c r="D9953" s="272" t="s">
        <v>8713</v>
      </c>
      <c r="F9953" s="266"/>
      <c r="G9953" s="273">
        <v>11073</v>
      </c>
      <c r="H9953" s="270" t="s">
        <v>30952</v>
      </c>
      <c r="I9953" s="271" t="s">
        <v>12490</v>
      </c>
      <c r="J9953" s="272" t="s">
        <v>8713</v>
      </c>
      <c r="K9953" s="272" t="s">
        <v>8713</v>
      </c>
    </row>
    <row r="9954" spans="1:11" ht="12.75" x14ac:dyDescent="0.2">
      <c r="A9954" s="269">
        <v>11071</v>
      </c>
      <c r="B9954" s="270" t="s">
        <v>30953</v>
      </c>
      <c r="C9954" s="271" t="s">
        <v>12490</v>
      </c>
      <c r="D9954" s="272" t="s">
        <v>8820</v>
      </c>
      <c r="F9954" s="266"/>
      <c r="G9954" s="273">
        <v>11071</v>
      </c>
      <c r="H9954" s="270" t="s">
        <v>30953</v>
      </c>
      <c r="I9954" s="271" t="s">
        <v>12490</v>
      </c>
      <c r="J9954" s="272" t="s">
        <v>8820</v>
      </c>
      <c r="K9954" s="272" t="s">
        <v>8820</v>
      </c>
    </row>
    <row r="9955" spans="1:11" ht="12.75" x14ac:dyDescent="0.2">
      <c r="A9955" s="269">
        <v>11072</v>
      </c>
      <c r="B9955" s="270" t="s">
        <v>30954</v>
      </c>
      <c r="C9955" s="271" t="s">
        <v>12490</v>
      </c>
      <c r="D9955" s="272" t="s">
        <v>5855</v>
      </c>
      <c r="F9955" s="266"/>
      <c r="G9955" s="273">
        <v>11072</v>
      </c>
      <c r="H9955" s="270" t="s">
        <v>30954</v>
      </c>
      <c r="I9955" s="271" t="s">
        <v>12490</v>
      </c>
      <c r="J9955" s="272" t="s">
        <v>5855</v>
      </c>
      <c r="K9955" s="272" t="s">
        <v>5855</v>
      </c>
    </row>
    <row r="9956" spans="1:11" ht="12.75" x14ac:dyDescent="0.2">
      <c r="A9956" s="269">
        <v>4895</v>
      </c>
      <c r="B9956" s="270" t="s">
        <v>30955</v>
      </c>
      <c r="C9956" s="271" t="s">
        <v>12490</v>
      </c>
      <c r="D9956" s="272" t="s">
        <v>5208</v>
      </c>
      <c r="F9956" s="266"/>
      <c r="G9956" s="273">
        <v>4895</v>
      </c>
      <c r="H9956" s="270" t="s">
        <v>30955</v>
      </c>
      <c r="I9956" s="271" t="s">
        <v>12490</v>
      </c>
      <c r="J9956" s="272" t="s">
        <v>5208</v>
      </c>
      <c r="K9956" s="272" t="s">
        <v>5208</v>
      </c>
    </row>
    <row r="9957" spans="1:11" ht="12.75" x14ac:dyDescent="0.2">
      <c r="A9957" s="269">
        <v>4907</v>
      </c>
      <c r="B9957" s="270" t="s">
        <v>30956</v>
      </c>
      <c r="C9957" s="271" t="s">
        <v>12490</v>
      </c>
      <c r="D9957" s="272" t="s">
        <v>13657</v>
      </c>
      <c r="F9957" s="266"/>
      <c r="G9957" s="273">
        <v>4907</v>
      </c>
      <c r="H9957" s="270" t="s">
        <v>30956</v>
      </c>
      <c r="I9957" s="271" t="s">
        <v>12490</v>
      </c>
      <c r="J9957" s="272" t="s">
        <v>13657</v>
      </c>
      <c r="K9957" s="272" t="s">
        <v>13657</v>
      </c>
    </row>
    <row r="9958" spans="1:11" ht="12.75" x14ac:dyDescent="0.2">
      <c r="A9958" s="269">
        <v>4904</v>
      </c>
      <c r="B9958" s="270" t="s">
        <v>30957</v>
      </c>
      <c r="C9958" s="271" t="s">
        <v>12490</v>
      </c>
      <c r="D9958" s="272" t="s">
        <v>15085</v>
      </c>
      <c r="F9958" s="266"/>
      <c r="G9958" s="273">
        <v>4904</v>
      </c>
      <c r="H9958" s="270" t="s">
        <v>30957</v>
      </c>
      <c r="I9958" s="271" t="s">
        <v>12490</v>
      </c>
      <c r="J9958" s="272" t="s">
        <v>15085</v>
      </c>
      <c r="K9958" s="272" t="s">
        <v>15085</v>
      </c>
    </row>
    <row r="9959" spans="1:11" ht="12.75" x14ac:dyDescent="0.2">
      <c r="A9959" s="269">
        <v>4905</v>
      </c>
      <c r="B9959" s="270" t="s">
        <v>30958</v>
      </c>
      <c r="C9959" s="271" t="s">
        <v>12490</v>
      </c>
      <c r="D9959" s="272" t="s">
        <v>15086</v>
      </c>
      <c r="F9959" s="266"/>
      <c r="G9959" s="273">
        <v>4905</v>
      </c>
      <c r="H9959" s="270" t="s">
        <v>30958</v>
      </c>
      <c r="I9959" s="271" t="s">
        <v>12490</v>
      </c>
      <c r="J9959" s="272" t="s">
        <v>15086</v>
      </c>
      <c r="K9959" s="272" t="s">
        <v>15086</v>
      </c>
    </row>
    <row r="9960" spans="1:11" ht="12.75" x14ac:dyDescent="0.2">
      <c r="A9960" s="269">
        <v>4902</v>
      </c>
      <c r="B9960" s="270" t="s">
        <v>30959</v>
      </c>
      <c r="C9960" s="271" t="s">
        <v>12490</v>
      </c>
      <c r="D9960" s="272" t="s">
        <v>12837</v>
      </c>
      <c r="F9960" s="266"/>
      <c r="G9960" s="273">
        <v>4902</v>
      </c>
      <c r="H9960" s="270" t="s">
        <v>30959</v>
      </c>
      <c r="I9960" s="271" t="s">
        <v>12490</v>
      </c>
      <c r="J9960" s="272" t="s">
        <v>12837</v>
      </c>
      <c r="K9960" s="272" t="s">
        <v>12837</v>
      </c>
    </row>
    <row r="9961" spans="1:11" ht="12.75" x14ac:dyDescent="0.2">
      <c r="A9961" s="269">
        <v>4908</v>
      </c>
      <c r="B9961" s="270" t="s">
        <v>30960</v>
      </c>
      <c r="C9961" s="271" t="s">
        <v>12490</v>
      </c>
      <c r="D9961" s="272" t="s">
        <v>13084</v>
      </c>
      <c r="F9961" s="266"/>
      <c r="G9961" s="273">
        <v>4908</v>
      </c>
      <c r="H9961" s="270" t="s">
        <v>30960</v>
      </c>
      <c r="I9961" s="271" t="s">
        <v>12490</v>
      </c>
      <c r="J9961" s="272" t="s">
        <v>13084</v>
      </c>
      <c r="K9961" s="272" t="s">
        <v>13084</v>
      </c>
    </row>
    <row r="9962" spans="1:11" ht="12.75" x14ac:dyDescent="0.2">
      <c r="A9962" s="269">
        <v>4909</v>
      </c>
      <c r="B9962" s="270" t="s">
        <v>30961</v>
      </c>
      <c r="C9962" s="271" t="s">
        <v>12490</v>
      </c>
      <c r="D9962" s="272" t="s">
        <v>15087</v>
      </c>
      <c r="F9962" s="266"/>
      <c r="G9962" s="273">
        <v>4909</v>
      </c>
      <c r="H9962" s="270" t="s">
        <v>30961</v>
      </c>
      <c r="I9962" s="271" t="s">
        <v>12490</v>
      </c>
      <c r="J9962" s="272" t="s">
        <v>15087</v>
      </c>
      <c r="K9962" s="272" t="s">
        <v>15087</v>
      </c>
    </row>
    <row r="9963" spans="1:11" ht="12.75" x14ac:dyDescent="0.2">
      <c r="A9963" s="269">
        <v>4903</v>
      </c>
      <c r="B9963" s="270" t="s">
        <v>30962</v>
      </c>
      <c r="C9963" s="271" t="s">
        <v>12490</v>
      </c>
      <c r="D9963" s="272" t="s">
        <v>15088</v>
      </c>
      <c r="F9963" s="266"/>
      <c r="G9963" s="273">
        <v>4903</v>
      </c>
      <c r="H9963" s="270" t="s">
        <v>30962</v>
      </c>
      <c r="I9963" s="271" t="s">
        <v>12490</v>
      </c>
      <c r="J9963" s="272" t="s">
        <v>15088</v>
      </c>
      <c r="K9963" s="272" t="s">
        <v>15088</v>
      </c>
    </row>
    <row r="9964" spans="1:11" ht="12.75" x14ac:dyDescent="0.2">
      <c r="A9964" s="269">
        <v>4897</v>
      </c>
      <c r="B9964" s="270" t="s">
        <v>30963</v>
      </c>
      <c r="C9964" s="271" t="s">
        <v>12490</v>
      </c>
      <c r="D9964" s="272" t="s">
        <v>5228</v>
      </c>
      <c r="F9964" s="266"/>
      <c r="G9964" s="273">
        <v>4897</v>
      </c>
      <c r="H9964" s="270" t="s">
        <v>30963</v>
      </c>
      <c r="I9964" s="271" t="s">
        <v>12490</v>
      </c>
      <c r="J9964" s="272" t="s">
        <v>5228</v>
      </c>
      <c r="K9964" s="272" t="s">
        <v>5228</v>
      </c>
    </row>
    <row r="9965" spans="1:11" ht="12.75" x14ac:dyDescent="0.2">
      <c r="A9965" s="269">
        <v>4896</v>
      </c>
      <c r="B9965" s="270" t="s">
        <v>30964</v>
      </c>
      <c r="C9965" s="271" t="s">
        <v>12490</v>
      </c>
      <c r="D9965" s="272" t="s">
        <v>4888</v>
      </c>
      <c r="F9965" s="266"/>
      <c r="G9965" s="273">
        <v>4896</v>
      </c>
      <c r="H9965" s="270" t="s">
        <v>30964</v>
      </c>
      <c r="I9965" s="271" t="s">
        <v>12490</v>
      </c>
      <c r="J9965" s="272" t="s">
        <v>4888</v>
      </c>
      <c r="K9965" s="272" t="s">
        <v>4888</v>
      </c>
    </row>
    <row r="9966" spans="1:11" ht="12.75" x14ac:dyDescent="0.2">
      <c r="A9966" s="269">
        <v>4900</v>
      </c>
      <c r="B9966" s="270" t="s">
        <v>30965</v>
      </c>
      <c r="C9966" s="271" t="s">
        <v>12490</v>
      </c>
      <c r="D9966" s="272" t="s">
        <v>8581</v>
      </c>
      <c r="F9966" s="266"/>
      <c r="G9966" s="273">
        <v>4900</v>
      </c>
      <c r="H9966" s="270" t="s">
        <v>30965</v>
      </c>
      <c r="I9966" s="271" t="s">
        <v>12490</v>
      </c>
      <c r="J9966" s="272" t="s">
        <v>8581</v>
      </c>
      <c r="K9966" s="272" t="s">
        <v>8581</v>
      </c>
    </row>
    <row r="9967" spans="1:11" ht="12.75" x14ac:dyDescent="0.2">
      <c r="A9967" s="269">
        <v>4898</v>
      </c>
      <c r="B9967" s="270" t="s">
        <v>30966</v>
      </c>
      <c r="C9967" s="271" t="s">
        <v>12490</v>
      </c>
      <c r="D9967" s="272" t="s">
        <v>12588</v>
      </c>
      <c r="F9967" s="266"/>
      <c r="G9967" s="273">
        <v>4898</v>
      </c>
      <c r="H9967" s="270" t="s">
        <v>30966</v>
      </c>
      <c r="I9967" s="271" t="s">
        <v>12490</v>
      </c>
      <c r="J9967" s="272" t="s">
        <v>12588</v>
      </c>
      <c r="K9967" s="272" t="s">
        <v>12588</v>
      </c>
    </row>
    <row r="9968" spans="1:11" ht="12.75" x14ac:dyDescent="0.2">
      <c r="A9968" s="269">
        <v>4899</v>
      </c>
      <c r="B9968" s="270" t="s">
        <v>30967</v>
      </c>
      <c r="C9968" s="271" t="s">
        <v>12490</v>
      </c>
      <c r="D9968" s="272" t="s">
        <v>9555</v>
      </c>
      <c r="F9968" s="266"/>
      <c r="G9968" s="273">
        <v>4899</v>
      </c>
      <c r="H9968" s="270" t="s">
        <v>30967</v>
      </c>
      <c r="I9968" s="271" t="s">
        <v>12490</v>
      </c>
      <c r="J9968" s="272" t="s">
        <v>9555</v>
      </c>
      <c r="K9968" s="272" t="s">
        <v>9555</v>
      </c>
    </row>
    <row r="9969" spans="1:11" ht="12.75" x14ac:dyDescent="0.2">
      <c r="A9969" s="269">
        <v>11096</v>
      </c>
      <c r="B9969" s="270" t="s">
        <v>30968</v>
      </c>
      <c r="C9969" s="271" t="s">
        <v>12505</v>
      </c>
      <c r="D9969" s="272" t="s">
        <v>10839</v>
      </c>
      <c r="F9969" s="266"/>
      <c r="G9969" s="273">
        <v>11096</v>
      </c>
      <c r="H9969" s="270" t="s">
        <v>30968</v>
      </c>
      <c r="I9969" s="271" t="s">
        <v>12505</v>
      </c>
      <c r="J9969" s="272" t="s">
        <v>10839</v>
      </c>
      <c r="K9969" s="272" t="s">
        <v>10839</v>
      </c>
    </row>
    <row r="9970" spans="1:11" ht="12.75" x14ac:dyDescent="0.2">
      <c r="A9970" s="269">
        <v>4741</v>
      </c>
      <c r="B9970" s="270" t="s">
        <v>30969</v>
      </c>
      <c r="C9970" s="271" t="s">
        <v>12496</v>
      </c>
      <c r="D9970" s="272" t="s">
        <v>30970</v>
      </c>
      <c r="F9970" s="266"/>
      <c r="G9970" s="273">
        <v>4741</v>
      </c>
      <c r="H9970" s="270" t="s">
        <v>30969</v>
      </c>
      <c r="I9970" s="271" t="s">
        <v>12496</v>
      </c>
      <c r="J9970" s="272" t="s">
        <v>30970</v>
      </c>
      <c r="K9970" s="272" t="s">
        <v>30970</v>
      </c>
    </row>
    <row r="9971" spans="1:11" ht="12.75" x14ac:dyDescent="0.2">
      <c r="A9971" s="269">
        <v>4752</v>
      </c>
      <c r="B9971" s="270" t="s">
        <v>30971</v>
      </c>
      <c r="C9971" s="271" t="s">
        <v>12488</v>
      </c>
      <c r="D9971" s="272" t="s">
        <v>5274</v>
      </c>
      <c r="F9971" s="266"/>
      <c r="G9971" s="273">
        <v>4752</v>
      </c>
      <c r="H9971" s="270" t="s">
        <v>30971</v>
      </c>
      <c r="I9971" s="271" t="s">
        <v>12488</v>
      </c>
      <c r="J9971" s="272" t="s">
        <v>5274</v>
      </c>
      <c r="K9971" s="272" t="s">
        <v>6816</v>
      </c>
    </row>
    <row r="9972" spans="1:11" ht="12.75" x14ac:dyDescent="0.2">
      <c r="A9972" s="269">
        <v>41091</v>
      </c>
      <c r="B9972" s="270" t="s">
        <v>30972</v>
      </c>
      <c r="C9972" s="271" t="s">
        <v>12529</v>
      </c>
      <c r="D9972" s="272" t="s">
        <v>13448</v>
      </c>
      <c r="F9972" s="266"/>
      <c r="G9972" s="273">
        <v>41091</v>
      </c>
      <c r="H9972" s="270" t="s">
        <v>30972</v>
      </c>
      <c r="I9972" s="271" t="s">
        <v>12529</v>
      </c>
      <c r="J9972" s="272" t="s">
        <v>13448</v>
      </c>
      <c r="K9972" s="272" t="s">
        <v>30973</v>
      </c>
    </row>
    <row r="9973" spans="1:11" ht="25.5" x14ac:dyDescent="0.2">
      <c r="A9973" s="269">
        <v>13954</v>
      </c>
      <c r="B9973" s="270" t="s">
        <v>30974</v>
      </c>
      <c r="C9973" s="271" t="s">
        <v>12490</v>
      </c>
      <c r="D9973" s="272" t="s">
        <v>30975</v>
      </c>
      <c r="F9973" s="266"/>
      <c r="G9973" s="273">
        <v>13954</v>
      </c>
      <c r="H9973" s="270" t="s">
        <v>30974</v>
      </c>
      <c r="I9973" s="271" t="s">
        <v>12490</v>
      </c>
      <c r="J9973" s="272" t="s">
        <v>30975</v>
      </c>
      <c r="K9973" s="272" t="s">
        <v>30975</v>
      </c>
    </row>
    <row r="9974" spans="1:11" ht="12.75" x14ac:dyDescent="0.2">
      <c r="A9974" s="269">
        <v>3411</v>
      </c>
      <c r="B9974" s="270" t="s">
        <v>30976</v>
      </c>
      <c r="C9974" s="271" t="s">
        <v>12505</v>
      </c>
      <c r="D9974" s="272" t="s">
        <v>18014</v>
      </c>
      <c r="F9974" s="266"/>
      <c r="G9974" s="273">
        <v>3411</v>
      </c>
      <c r="H9974" s="270" t="s">
        <v>30976</v>
      </c>
      <c r="I9974" s="271" t="s">
        <v>12505</v>
      </c>
      <c r="J9974" s="272" t="s">
        <v>18014</v>
      </c>
      <c r="K9974" s="272" t="s">
        <v>18014</v>
      </c>
    </row>
    <row r="9975" spans="1:11" ht="12.75" x14ac:dyDescent="0.2">
      <c r="A9975" s="269">
        <v>39995</v>
      </c>
      <c r="B9975" s="270" t="s">
        <v>30977</v>
      </c>
      <c r="C9975" s="271" t="s">
        <v>12496</v>
      </c>
      <c r="D9975" s="272" t="s">
        <v>22238</v>
      </c>
      <c r="F9975" s="266"/>
      <c r="G9975" s="273">
        <v>39995</v>
      </c>
      <c r="H9975" s="270" t="s">
        <v>30977</v>
      </c>
      <c r="I9975" s="271" t="s">
        <v>12496</v>
      </c>
      <c r="J9975" s="272" t="s">
        <v>22238</v>
      </c>
      <c r="K9975" s="272" t="s">
        <v>22238</v>
      </c>
    </row>
    <row r="9976" spans="1:11" ht="25.5" x14ac:dyDescent="0.2">
      <c r="A9976" s="269">
        <v>11615</v>
      </c>
      <c r="B9976" s="270" t="s">
        <v>30978</v>
      </c>
      <c r="C9976" s="271" t="s">
        <v>12492</v>
      </c>
      <c r="D9976" s="272" t="s">
        <v>5160</v>
      </c>
      <c r="F9976" s="266"/>
      <c r="G9976" s="273">
        <v>11615</v>
      </c>
      <c r="H9976" s="270" t="s">
        <v>30978</v>
      </c>
      <c r="I9976" s="271" t="s">
        <v>12492</v>
      </c>
      <c r="J9976" s="272" t="s">
        <v>5160</v>
      </c>
      <c r="K9976" s="272" t="s">
        <v>5160</v>
      </c>
    </row>
    <row r="9977" spans="1:11" ht="25.5" x14ac:dyDescent="0.2">
      <c r="A9977" s="269">
        <v>3408</v>
      </c>
      <c r="B9977" s="270" t="s">
        <v>30979</v>
      </c>
      <c r="C9977" s="271" t="s">
        <v>12492</v>
      </c>
      <c r="D9977" s="272" t="s">
        <v>20552</v>
      </c>
      <c r="F9977" s="266"/>
      <c r="G9977" s="273">
        <v>3408</v>
      </c>
      <c r="H9977" s="270" t="s">
        <v>30979</v>
      </c>
      <c r="I9977" s="271" t="s">
        <v>12492</v>
      </c>
      <c r="J9977" s="272" t="s">
        <v>20552</v>
      </c>
      <c r="K9977" s="272" t="s">
        <v>20552</v>
      </c>
    </row>
    <row r="9978" spans="1:11" ht="25.5" x14ac:dyDescent="0.2">
      <c r="A9978" s="269">
        <v>3409</v>
      </c>
      <c r="B9978" s="270" t="s">
        <v>30980</v>
      </c>
      <c r="C9978" s="271" t="s">
        <v>12492</v>
      </c>
      <c r="D9978" s="272" t="s">
        <v>13331</v>
      </c>
      <c r="F9978" s="266"/>
      <c r="G9978" s="273">
        <v>3409</v>
      </c>
      <c r="H9978" s="270" t="s">
        <v>30980</v>
      </c>
      <c r="I9978" s="271" t="s">
        <v>12492</v>
      </c>
      <c r="J9978" s="272" t="s">
        <v>13331</v>
      </c>
      <c r="K9978" s="272" t="s">
        <v>13331</v>
      </c>
    </row>
    <row r="9979" spans="1:11" ht="12.75" x14ac:dyDescent="0.2">
      <c r="A9979" s="269">
        <v>11427</v>
      </c>
      <c r="B9979" s="270" t="s">
        <v>30981</v>
      </c>
      <c r="C9979" s="271" t="s">
        <v>12505</v>
      </c>
      <c r="D9979" s="272" t="s">
        <v>13450</v>
      </c>
      <c r="F9979" s="266"/>
      <c r="G9979" s="273">
        <v>11427</v>
      </c>
      <c r="H9979" s="270" t="s">
        <v>30981</v>
      </c>
      <c r="I9979" s="271" t="s">
        <v>12505</v>
      </c>
      <c r="J9979" s="272" t="s">
        <v>13450</v>
      </c>
      <c r="K9979" s="272" t="s">
        <v>13450</v>
      </c>
    </row>
    <row r="9980" spans="1:11" ht="25.5" x14ac:dyDescent="0.2">
      <c r="A9980" s="269">
        <v>26022</v>
      </c>
      <c r="B9980" s="270" t="s">
        <v>30982</v>
      </c>
      <c r="C9980" s="271" t="s">
        <v>12490</v>
      </c>
      <c r="D9980" s="272" t="s">
        <v>15089</v>
      </c>
      <c r="F9980" s="266"/>
      <c r="G9980" s="273">
        <v>26022</v>
      </c>
      <c r="H9980" s="270" t="s">
        <v>30982</v>
      </c>
      <c r="I9980" s="271" t="s">
        <v>12490</v>
      </c>
      <c r="J9980" s="272" t="s">
        <v>15089</v>
      </c>
      <c r="K9980" s="272" t="s">
        <v>15089</v>
      </c>
    </row>
    <row r="9981" spans="1:11" ht="12.75" x14ac:dyDescent="0.2">
      <c r="A9981" s="269">
        <v>421</v>
      </c>
      <c r="B9981" s="270" t="s">
        <v>30983</v>
      </c>
      <c r="C9981" s="271" t="s">
        <v>12490</v>
      </c>
      <c r="D9981" s="272" t="s">
        <v>7737</v>
      </c>
      <c r="F9981" s="266"/>
      <c r="G9981" s="273">
        <v>421</v>
      </c>
      <c r="H9981" s="270" t="s">
        <v>30983</v>
      </c>
      <c r="I9981" s="271" t="s">
        <v>12490</v>
      </c>
      <c r="J9981" s="272" t="s">
        <v>7737</v>
      </c>
      <c r="K9981" s="272" t="s">
        <v>7737</v>
      </c>
    </row>
    <row r="9982" spans="1:11" ht="12.75" x14ac:dyDescent="0.2">
      <c r="A9982" s="269">
        <v>12362</v>
      </c>
      <c r="B9982" s="270" t="s">
        <v>30984</v>
      </c>
      <c r="C9982" s="271" t="s">
        <v>12490</v>
      </c>
      <c r="D9982" s="272" t="s">
        <v>8802</v>
      </c>
      <c r="F9982" s="266"/>
      <c r="G9982" s="273">
        <v>12362</v>
      </c>
      <c r="H9982" s="270" t="s">
        <v>30984</v>
      </c>
      <c r="I9982" s="271" t="s">
        <v>12490</v>
      </c>
      <c r="J9982" s="272" t="s">
        <v>8802</v>
      </c>
      <c r="K9982" s="272" t="s">
        <v>8802</v>
      </c>
    </row>
    <row r="9983" spans="1:11" ht="12.75" x14ac:dyDescent="0.2">
      <c r="A9983" s="269">
        <v>14148</v>
      </c>
      <c r="B9983" s="270" t="s">
        <v>30985</v>
      </c>
      <c r="C9983" s="271" t="s">
        <v>12490</v>
      </c>
      <c r="D9983" s="272" t="s">
        <v>5786</v>
      </c>
      <c r="F9983" s="266"/>
      <c r="G9983" s="273">
        <v>14148</v>
      </c>
      <c r="H9983" s="270" t="s">
        <v>30985</v>
      </c>
      <c r="I9983" s="271" t="s">
        <v>12490</v>
      </c>
      <c r="J9983" s="272" t="s">
        <v>5786</v>
      </c>
      <c r="K9983" s="272" t="s">
        <v>5786</v>
      </c>
    </row>
    <row r="9984" spans="1:11" ht="12.75" x14ac:dyDescent="0.2">
      <c r="A9984" s="269">
        <v>4341</v>
      </c>
      <c r="B9984" s="270" t="s">
        <v>30986</v>
      </c>
      <c r="C9984" s="271" t="s">
        <v>12490</v>
      </c>
      <c r="D9984" s="272" t="s">
        <v>11468</v>
      </c>
      <c r="F9984" s="266"/>
      <c r="G9984" s="273">
        <v>4341</v>
      </c>
      <c r="H9984" s="270" t="s">
        <v>30986</v>
      </c>
      <c r="I9984" s="271" t="s">
        <v>12490</v>
      </c>
      <c r="J9984" s="272" t="s">
        <v>11468</v>
      </c>
      <c r="K9984" s="272" t="s">
        <v>11468</v>
      </c>
    </row>
    <row r="9985" spans="1:11" ht="12.75" x14ac:dyDescent="0.2">
      <c r="A9985" s="269">
        <v>4337</v>
      </c>
      <c r="B9985" s="270" t="s">
        <v>30987</v>
      </c>
      <c r="C9985" s="271" t="s">
        <v>12490</v>
      </c>
      <c r="D9985" s="272" t="s">
        <v>5846</v>
      </c>
      <c r="F9985" s="266"/>
      <c r="G9985" s="273">
        <v>4337</v>
      </c>
      <c r="H9985" s="270" t="s">
        <v>30987</v>
      </c>
      <c r="I9985" s="271" t="s">
        <v>12490</v>
      </c>
      <c r="J9985" s="272" t="s">
        <v>5846</v>
      </c>
      <c r="K9985" s="272" t="s">
        <v>5846</v>
      </c>
    </row>
    <row r="9986" spans="1:11" ht="12.75" x14ac:dyDescent="0.2">
      <c r="A9986" s="269">
        <v>4339</v>
      </c>
      <c r="B9986" s="270" t="s">
        <v>30988</v>
      </c>
      <c r="C9986" s="271" t="s">
        <v>12490</v>
      </c>
      <c r="D9986" s="272" t="s">
        <v>5797</v>
      </c>
      <c r="F9986" s="266"/>
      <c r="G9986" s="273">
        <v>4339</v>
      </c>
      <c r="H9986" s="270" t="s">
        <v>30988</v>
      </c>
      <c r="I9986" s="271" t="s">
        <v>12490</v>
      </c>
      <c r="J9986" s="272" t="s">
        <v>5797</v>
      </c>
      <c r="K9986" s="272" t="s">
        <v>5797</v>
      </c>
    </row>
    <row r="9987" spans="1:11" ht="12.75" x14ac:dyDescent="0.2">
      <c r="A9987" s="269">
        <v>39997</v>
      </c>
      <c r="B9987" s="270" t="s">
        <v>30989</v>
      </c>
      <c r="C9987" s="271" t="s">
        <v>12490</v>
      </c>
      <c r="D9987" s="272" t="s">
        <v>4822</v>
      </c>
      <c r="F9987" s="266"/>
      <c r="G9987" s="273">
        <v>39997</v>
      </c>
      <c r="H9987" s="270" t="s">
        <v>30989</v>
      </c>
      <c r="I9987" s="271" t="s">
        <v>12490</v>
      </c>
      <c r="J9987" s="272" t="s">
        <v>4822</v>
      </c>
      <c r="K9987" s="272" t="s">
        <v>4822</v>
      </c>
    </row>
    <row r="9988" spans="1:11" ht="12.75" x14ac:dyDescent="0.2">
      <c r="A9988" s="269">
        <v>11971</v>
      </c>
      <c r="B9988" s="270" t="s">
        <v>30990</v>
      </c>
      <c r="C9988" s="271" t="s">
        <v>12490</v>
      </c>
      <c r="D9988" s="272" t="s">
        <v>17556</v>
      </c>
      <c r="F9988" s="266"/>
      <c r="G9988" s="273">
        <v>11971</v>
      </c>
      <c r="H9988" s="270" t="s">
        <v>30990</v>
      </c>
      <c r="I9988" s="271" t="s">
        <v>12490</v>
      </c>
      <c r="J9988" s="272" t="s">
        <v>17556</v>
      </c>
      <c r="K9988" s="272" t="s">
        <v>17556</v>
      </c>
    </row>
    <row r="9989" spans="1:11" ht="12.75" x14ac:dyDescent="0.2">
      <c r="A9989" s="269">
        <v>4342</v>
      </c>
      <c r="B9989" s="270" t="s">
        <v>30991</v>
      </c>
      <c r="C9989" s="271" t="s">
        <v>12490</v>
      </c>
      <c r="D9989" s="272" t="s">
        <v>4750</v>
      </c>
      <c r="F9989" s="266"/>
      <c r="G9989" s="273">
        <v>4342</v>
      </c>
      <c r="H9989" s="270" t="s">
        <v>30991</v>
      </c>
      <c r="I9989" s="271" t="s">
        <v>12490</v>
      </c>
      <c r="J9989" s="272" t="s">
        <v>4750</v>
      </c>
      <c r="K9989" s="272" t="s">
        <v>4750</v>
      </c>
    </row>
    <row r="9990" spans="1:11" ht="12.75" x14ac:dyDescent="0.2">
      <c r="A9990" s="269">
        <v>4330</v>
      </c>
      <c r="B9990" s="270" t="s">
        <v>30992</v>
      </c>
      <c r="C9990" s="271" t="s">
        <v>12490</v>
      </c>
      <c r="D9990" s="272" t="s">
        <v>11684</v>
      </c>
      <c r="F9990" s="266"/>
      <c r="G9990" s="273">
        <v>4330</v>
      </c>
      <c r="H9990" s="270" t="s">
        <v>30992</v>
      </c>
      <c r="I9990" s="271" t="s">
        <v>12490</v>
      </c>
      <c r="J9990" s="272" t="s">
        <v>11684</v>
      </c>
      <c r="K9990" s="272" t="s">
        <v>11684</v>
      </c>
    </row>
    <row r="9991" spans="1:11" ht="12.75" x14ac:dyDescent="0.2">
      <c r="A9991" s="269">
        <v>4340</v>
      </c>
      <c r="B9991" s="270" t="s">
        <v>30993</v>
      </c>
      <c r="C9991" s="271" t="s">
        <v>12490</v>
      </c>
      <c r="D9991" s="272" t="s">
        <v>5580</v>
      </c>
      <c r="F9991" s="266"/>
      <c r="G9991" s="273">
        <v>4340</v>
      </c>
      <c r="H9991" s="270" t="s">
        <v>30993</v>
      </c>
      <c r="I9991" s="271" t="s">
        <v>12490</v>
      </c>
      <c r="J9991" s="272" t="s">
        <v>5580</v>
      </c>
      <c r="K9991" s="272" t="s">
        <v>5580</v>
      </c>
    </row>
    <row r="9992" spans="1:11" ht="12.75" x14ac:dyDescent="0.2">
      <c r="A9992" s="269">
        <v>5088</v>
      </c>
      <c r="B9992" s="270" t="s">
        <v>30994</v>
      </c>
      <c r="C9992" s="271" t="s">
        <v>12490</v>
      </c>
      <c r="D9992" s="272" t="s">
        <v>5109</v>
      </c>
      <c r="F9992" s="266"/>
      <c r="G9992" s="273">
        <v>5088</v>
      </c>
      <c r="H9992" s="270" t="s">
        <v>30994</v>
      </c>
      <c r="I9992" s="271" t="s">
        <v>12490</v>
      </c>
      <c r="J9992" s="272" t="s">
        <v>5109</v>
      </c>
      <c r="K9992" s="272" t="s">
        <v>5109</v>
      </c>
    </row>
    <row r="9993" spans="1:11" ht="25.5" x14ac:dyDescent="0.2">
      <c r="A9993" s="269">
        <v>11154</v>
      </c>
      <c r="B9993" s="270" t="s">
        <v>30995</v>
      </c>
      <c r="C9993" s="271" t="s">
        <v>12490</v>
      </c>
      <c r="D9993" s="272" t="s">
        <v>30996</v>
      </c>
      <c r="F9993" s="266"/>
      <c r="G9993" s="273">
        <v>11154</v>
      </c>
      <c r="H9993" s="270" t="s">
        <v>30995</v>
      </c>
      <c r="I9993" s="271" t="s">
        <v>12490</v>
      </c>
      <c r="J9993" s="272" t="s">
        <v>30996</v>
      </c>
      <c r="K9993" s="272" t="s">
        <v>30996</v>
      </c>
    </row>
    <row r="9994" spans="1:11" ht="38.25" x14ac:dyDescent="0.2">
      <c r="A9994" s="269">
        <v>39021</v>
      </c>
      <c r="B9994" s="270" t="s">
        <v>30997</v>
      </c>
      <c r="C9994" s="271" t="s">
        <v>12490</v>
      </c>
      <c r="D9994" s="272" t="s">
        <v>30998</v>
      </c>
      <c r="F9994" s="266"/>
      <c r="G9994" s="273">
        <v>39021</v>
      </c>
      <c r="H9994" s="270" t="s">
        <v>30997</v>
      </c>
      <c r="I9994" s="271" t="s">
        <v>12490</v>
      </c>
      <c r="J9994" s="272" t="s">
        <v>30998</v>
      </c>
      <c r="K9994" s="272" t="s">
        <v>30998</v>
      </c>
    </row>
    <row r="9995" spans="1:11" ht="25.5" x14ac:dyDescent="0.2">
      <c r="A9995" s="269">
        <v>39022</v>
      </c>
      <c r="B9995" s="270" t="s">
        <v>30999</v>
      </c>
      <c r="C9995" s="271" t="s">
        <v>12490</v>
      </c>
      <c r="D9995" s="272" t="s">
        <v>31000</v>
      </c>
      <c r="F9995" s="266"/>
      <c r="G9995" s="273">
        <v>39022</v>
      </c>
      <c r="H9995" s="270" t="s">
        <v>30999</v>
      </c>
      <c r="I9995" s="271" t="s">
        <v>12490</v>
      </c>
      <c r="J9995" s="272" t="s">
        <v>31000</v>
      </c>
      <c r="K9995" s="272" t="s">
        <v>31000</v>
      </c>
    </row>
    <row r="9996" spans="1:11" ht="25.5" x14ac:dyDescent="0.2">
      <c r="A9996" s="269">
        <v>39024</v>
      </c>
      <c r="B9996" s="270" t="s">
        <v>31001</v>
      </c>
      <c r="C9996" s="271" t="s">
        <v>12490</v>
      </c>
      <c r="D9996" s="272" t="s">
        <v>15090</v>
      </c>
      <c r="F9996" s="266"/>
      <c r="G9996" s="273">
        <v>39024</v>
      </c>
      <c r="H9996" s="270" t="s">
        <v>31001</v>
      </c>
      <c r="I9996" s="271" t="s">
        <v>12490</v>
      </c>
      <c r="J9996" s="272" t="s">
        <v>15090</v>
      </c>
      <c r="K9996" s="272" t="s">
        <v>15090</v>
      </c>
    </row>
    <row r="9997" spans="1:11" ht="25.5" x14ac:dyDescent="0.2">
      <c r="A9997" s="269">
        <v>4914</v>
      </c>
      <c r="B9997" s="270" t="s">
        <v>31002</v>
      </c>
      <c r="C9997" s="271" t="s">
        <v>12492</v>
      </c>
      <c r="D9997" s="272" t="s">
        <v>15091</v>
      </c>
      <c r="F9997" s="266"/>
      <c r="G9997" s="273">
        <v>4914</v>
      </c>
      <c r="H9997" s="270" t="s">
        <v>31002</v>
      </c>
      <c r="I9997" s="271" t="s">
        <v>12492</v>
      </c>
      <c r="J9997" s="272" t="s">
        <v>15091</v>
      </c>
      <c r="K9997" s="272" t="s">
        <v>15091</v>
      </c>
    </row>
    <row r="9998" spans="1:11" ht="25.5" x14ac:dyDescent="0.2">
      <c r="A9998" s="269">
        <v>4917</v>
      </c>
      <c r="B9998" s="270" t="s">
        <v>31003</v>
      </c>
      <c r="C9998" s="271" t="s">
        <v>12492</v>
      </c>
      <c r="D9998" s="272" t="s">
        <v>15092</v>
      </c>
      <c r="F9998" s="266"/>
      <c r="G9998" s="273">
        <v>4917</v>
      </c>
      <c r="H9998" s="270" t="s">
        <v>31003</v>
      </c>
      <c r="I9998" s="271" t="s">
        <v>12492</v>
      </c>
      <c r="J9998" s="272" t="s">
        <v>15092</v>
      </c>
      <c r="K9998" s="272" t="s">
        <v>15092</v>
      </c>
    </row>
    <row r="9999" spans="1:11" ht="25.5" x14ac:dyDescent="0.2">
      <c r="A9999" s="269">
        <v>39025</v>
      </c>
      <c r="B9999" s="270" t="s">
        <v>31004</v>
      </c>
      <c r="C9999" s="271" t="s">
        <v>12490</v>
      </c>
      <c r="D9999" s="272" t="s">
        <v>15093</v>
      </c>
      <c r="F9999" s="266"/>
      <c r="G9999" s="273">
        <v>39025</v>
      </c>
      <c r="H9999" s="270" t="s">
        <v>31004</v>
      </c>
      <c r="I9999" s="271" t="s">
        <v>12490</v>
      </c>
      <c r="J9999" s="272" t="s">
        <v>15093</v>
      </c>
      <c r="K9999" s="272" t="s">
        <v>15093</v>
      </c>
    </row>
    <row r="10000" spans="1:11" ht="25.5" x14ac:dyDescent="0.2">
      <c r="A10000" s="269">
        <v>4930</v>
      </c>
      <c r="B10000" s="270" t="s">
        <v>31005</v>
      </c>
      <c r="C10000" s="271" t="s">
        <v>12492</v>
      </c>
      <c r="D10000" s="272" t="s">
        <v>31006</v>
      </c>
      <c r="F10000" s="266"/>
      <c r="G10000" s="273">
        <v>4930</v>
      </c>
      <c r="H10000" s="270" t="s">
        <v>31005</v>
      </c>
      <c r="I10000" s="271" t="s">
        <v>12492</v>
      </c>
      <c r="J10000" s="272" t="s">
        <v>31006</v>
      </c>
      <c r="K10000" s="272" t="s">
        <v>31006</v>
      </c>
    </row>
    <row r="10001" spans="1:11" ht="25.5" x14ac:dyDescent="0.2">
      <c r="A10001" s="269">
        <v>4922</v>
      </c>
      <c r="B10001" s="270" t="s">
        <v>31007</v>
      </c>
      <c r="C10001" s="271" t="s">
        <v>12492</v>
      </c>
      <c r="D10001" s="272" t="s">
        <v>15094</v>
      </c>
      <c r="F10001" s="266"/>
      <c r="G10001" s="273">
        <v>4922</v>
      </c>
      <c r="H10001" s="270" t="s">
        <v>31007</v>
      </c>
      <c r="I10001" s="271" t="s">
        <v>12492</v>
      </c>
      <c r="J10001" s="272" t="s">
        <v>15094</v>
      </c>
      <c r="K10001" s="272" t="s">
        <v>15094</v>
      </c>
    </row>
    <row r="10002" spans="1:11" ht="25.5" x14ac:dyDescent="0.2">
      <c r="A10002" s="269">
        <v>4911</v>
      </c>
      <c r="B10002" s="270" t="s">
        <v>31008</v>
      </c>
      <c r="C10002" s="271" t="s">
        <v>12492</v>
      </c>
      <c r="D10002" s="272" t="s">
        <v>31009</v>
      </c>
      <c r="F10002" s="266"/>
      <c r="G10002" s="273">
        <v>4911</v>
      </c>
      <c r="H10002" s="270" t="s">
        <v>31008</v>
      </c>
      <c r="I10002" s="271" t="s">
        <v>12492</v>
      </c>
      <c r="J10002" s="272" t="s">
        <v>31009</v>
      </c>
      <c r="K10002" s="272" t="s">
        <v>31009</v>
      </c>
    </row>
    <row r="10003" spans="1:11" ht="25.5" x14ac:dyDescent="0.2">
      <c r="A10003" s="269">
        <v>37518</v>
      </c>
      <c r="B10003" s="270" t="s">
        <v>31010</v>
      </c>
      <c r="C10003" s="271" t="s">
        <v>12492</v>
      </c>
      <c r="D10003" s="272" t="s">
        <v>31011</v>
      </c>
      <c r="F10003" s="266"/>
      <c r="G10003" s="273">
        <v>37518</v>
      </c>
      <c r="H10003" s="270" t="s">
        <v>31010</v>
      </c>
      <c r="I10003" s="271" t="s">
        <v>12492</v>
      </c>
      <c r="J10003" s="272" t="s">
        <v>31011</v>
      </c>
      <c r="K10003" s="272" t="s">
        <v>31011</v>
      </c>
    </row>
    <row r="10004" spans="1:11" ht="25.5" x14ac:dyDescent="0.2">
      <c r="A10004" s="269">
        <v>4910</v>
      </c>
      <c r="B10004" s="270" t="s">
        <v>31012</v>
      </c>
      <c r="C10004" s="271" t="s">
        <v>12492</v>
      </c>
      <c r="D10004" s="272" t="s">
        <v>31009</v>
      </c>
      <c r="F10004" s="266"/>
      <c r="G10004" s="273">
        <v>4910</v>
      </c>
      <c r="H10004" s="270" t="s">
        <v>31012</v>
      </c>
      <c r="I10004" s="271" t="s">
        <v>12492</v>
      </c>
      <c r="J10004" s="272" t="s">
        <v>31009</v>
      </c>
      <c r="K10004" s="272" t="s">
        <v>31009</v>
      </c>
    </row>
    <row r="10005" spans="1:11" ht="25.5" x14ac:dyDescent="0.2">
      <c r="A10005" s="269">
        <v>4943</v>
      </c>
      <c r="B10005" s="270" t="s">
        <v>31013</v>
      </c>
      <c r="C10005" s="271" t="s">
        <v>12492</v>
      </c>
      <c r="D10005" s="272" t="s">
        <v>31014</v>
      </c>
      <c r="F10005" s="266"/>
      <c r="G10005" s="273">
        <v>4943</v>
      </c>
      <c r="H10005" s="270" t="s">
        <v>31013</v>
      </c>
      <c r="I10005" s="271" t="s">
        <v>12492</v>
      </c>
      <c r="J10005" s="272" t="s">
        <v>31014</v>
      </c>
      <c r="K10005" s="272" t="s">
        <v>31014</v>
      </c>
    </row>
    <row r="10006" spans="1:11" ht="25.5" x14ac:dyDescent="0.2">
      <c r="A10006" s="269">
        <v>5002</v>
      </c>
      <c r="B10006" s="270" t="s">
        <v>31015</v>
      </c>
      <c r="C10006" s="271" t="s">
        <v>12492</v>
      </c>
      <c r="D10006" s="272" t="s">
        <v>31016</v>
      </c>
      <c r="F10006" s="266"/>
      <c r="G10006" s="273">
        <v>5002</v>
      </c>
      <c r="H10006" s="270" t="s">
        <v>31015</v>
      </c>
      <c r="I10006" s="271" t="s">
        <v>12492</v>
      </c>
      <c r="J10006" s="272" t="s">
        <v>31016</v>
      </c>
      <c r="K10006" s="272" t="s">
        <v>31016</v>
      </c>
    </row>
    <row r="10007" spans="1:11" ht="12.75" x14ac:dyDescent="0.2">
      <c r="A10007" s="269">
        <v>4977</v>
      </c>
      <c r="B10007" s="270" t="s">
        <v>31017</v>
      </c>
      <c r="C10007" s="271" t="s">
        <v>12492</v>
      </c>
      <c r="D10007" s="272" t="s">
        <v>31018</v>
      </c>
      <c r="F10007" s="266"/>
      <c r="G10007" s="273">
        <v>4977</v>
      </c>
      <c r="H10007" s="270" t="s">
        <v>31017</v>
      </c>
      <c r="I10007" s="271" t="s">
        <v>12492</v>
      </c>
      <c r="J10007" s="272" t="s">
        <v>31018</v>
      </c>
      <c r="K10007" s="272" t="s">
        <v>31018</v>
      </c>
    </row>
    <row r="10008" spans="1:11" ht="25.5" x14ac:dyDescent="0.2">
      <c r="A10008" s="269">
        <v>5028</v>
      </c>
      <c r="B10008" s="270" t="s">
        <v>31019</v>
      </c>
      <c r="C10008" s="271" t="s">
        <v>12492</v>
      </c>
      <c r="D10008" s="272" t="s">
        <v>31020</v>
      </c>
      <c r="F10008" s="266"/>
      <c r="G10008" s="273">
        <v>5028</v>
      </c>
      <c r="H10008" s="270" t="s">
        <v>31019</v>
      </c>
      <c r="I10008" s="271" t="s">
        <v>12492</v>
      </c>
      <c r="J10008" s="272" t="s">
        <v>31020</v>
      </c>
      <c r="K10008" s="272" t="s">
        <v>31020</v>
      </c>
    </row>
    <row r="10009" spans="1:11" ht="25.5" x14ac:dyDescent="0.2">
      <c r="A10009" s="269">
        <v>4998</v>
      </c>
      <c r="B10009" s="270" t="s">
        <v>31021</v>
      </c>
      <c r="C10009" s="271" t="s">
        <v>12492</v>
      </c>
      <c r="D10009" s="272" t="s">
        <v>31022</v>
      </c>
      <c r="F10009" s="266"/>
      <c r="G10009" s="273">
        <v>4998</v>
      </c>
      <c r="H10009" s="270" t="s">
        <v>31021</v>
      </c>
      <c r="I10009" s="271" t="s">
        <v>12492</v>
      </c>
      <c r="J10009" s="272" t="s">
        <v>31022</v>
      </c>
      <c r="K10009" s="272" t="s">
        <v>31022</v>
      </c>
    </row>
    <row r="10010" spans="1:11" ht="12.75" x14ac:dyDescent="0.2">
      <c r="A10010" s="269">
        <v>4969</v>
      </c>
      <c r="B10010" s="270" t="s">
        <v>31023</v>
      </c>
      <c r="C10010" s="271" t="s">
        <v>12492</v>
      </c>
      <c r="D10010" s="272" t="s">
        <v>31024</v>
      </c>
      <c r="F10010" s="266"/>
      <c r="G10010" s="273">
        <v>4969</v>
      </c>
      <c r="H10010" s="270" t="s">
        <v>31023</v>
      </c>
      <c r="I10010" s="271" t="s">
        <v>12492</v>
      </c>
      <c r="J10010" s="272" t="s">
        <v>31024</v>
      </c>
      <c r="K10010" s="272" t="s">
        <v>31024</v>
      </c>
    </row>
    <row r="10011" spans="1:11" ht="25.5" x14ac:dyDescent="0.2">
      <c r="A10011" s="269">
        <v>11364</v>
      </c>
      <c r="B10011" s="270" t="s">
        <v>31025</v>
      </c>
      <c r="C10011" s="271" t="s">
        <v>12490</v>
      </c>
      <c r="D10011" s="272" t="s">
        <v>31026</v>
      </c>
      <c r="F10011" s="266"/>
      <c r="G10011" s="273">
        <v>11364</v>
      </c>
      <c r="H10011" s="270" t="s">
        <v>31025</v>
      </c>
      <c r="I10011" s="271" t="s">
        <v>12490</v>
      </c>
      <c r="J10011" s="272" t="s">
        <v>31026</v>
      </c>
      <c r="K10011" s="272" t="s">
        <v>31026</v>
      </c>
    </row>
    <row r="10012" spans="1:11" ht="25.5" x14ac:dyDescent="0.2">
      <c r="A10012" s="269">
        <v>11365</v>
      </c>
      <c r="B10012" s="270" t="s">
        <v>31027</v>
      </c>
      <c r="C10012" s="271" t="s">
        <v>12490</v>
      </c>
      <c r="D10012" s="272" t="s">
        <v>31028</v>
      </c>
      <c r="F10012" s="266"/>
      <c r="G10012" s="273">
        <v>11365</v>
      </c>
      <c r="H10012" s="270" t="s">
        <v>31027</v>
      </c>
      <c r="I10012" s="271" t="s">
        <v>12490</v>
      </c>
      <c r="J10012" s="272" t="s">
        <v>31028</v>
      </c>
      <c r="K10012" s="272" t="s">
        <v>31028</v>
      </c>
    </row>
    <row r="10013" spans="1:11" ht="25.5" x14ac:dyDescent="0.2">
      <c r="A10013" s="269">
        <v>11366</v>
      </c>
      <c r="B10013" s="270" t="s">
        <v>31029</v>
      </c>
      <c r="C10013" s="271" t="s">
        <v>12490</v>
      </c>
      <c r="D10013" s="272" t="s">
        <v>31030</v>
      </c>
      <c r="F10013" s="266"/>
      <c r="G10013" s="273">
        <v>11366</v>
      </c>
      <c r="H10013" s="270" t="s">
        <v>31029</v>
      </c>
      <c r="I10013" s="271" t="s">
        <v>12490</v>
      </c>
      <c r="J10013" s="272" t="s">
        <v>31030</v>
      </c>
      <c r="K10013" s="272" t="s">
        <v>31030</v>
      </c>
    </row>
    <row r="10014" spans="1:11" ht="25.5" x14ac:dyDescent="0.2">
      <c r="A10014" s="269">
        <v>11367</v>
      </c>
      <c r="B10014" s="270" t="s">
        <v>31031</v>
      </c>
      <c r="C10014" s="271" t="s">
        <v>12492</v>
      </c>
      <c r="D10014" s="272" t="s">
        <v>16519</v>
      </c>
      <c r="F10014" s="266"/>
      <c r="G10014" s="273">
        <v>11367</v>
      </c>
      <c r="H10014" s="270" t="s">
        <v>31031</v>
      </c>
      <c r="I10014" s="271" t="s">
        <v>12492</v>
      </c>
      <c r="J10014" s="272" t="s">
        <v>16519</v>
      </c>
      <c r="K10014" s="272" t="s">
        <v>16519</v>
      </c>
    </row>
    <row r="10015" spans="1:11" ht="25.5" x14ac:dyDescent="0.2">
      <c r="A10015" s="269">
        <v>4989</v>
      </c>
      <c r="B10015" s="270" t="s">
        <v>31032</v>
      </c>
      <c r="C10015" s="271" t="s">
        <v>12490</v>
      </c>
      <c r="D10015" s="272" t="s">
        <v>26350</v>
      </c>
      <c r="F10015" s="266"/>
      <c r="G10015" s="273">
        <v>4989</v>
      </c>
      <c r="H10015" s="270" t="s">
        <v>31032</v>
      </c>
      <c r="I10015" s="271" t="s">
        <v>12490</v>
      </c>
      <c r="J10015" s="272" t="s">
        <v>26350</v>
      </c>
      <c r="K10015" s="272" t="s">
        <v>26350</v>
      </c>
    </row>
    <row r="10016" spans="1:11" ht="25.5" x14ac:dyDescent="0.2">
      <c r="A10016" s="269">
        <v>4982</v>
      </c>
      <c r="B10016" s="270" t="s">
        <v>31033</v>
      </c>
      <c r="C10016" s="271" t="s">
        <v>12490</v>
      </c>
      <c r="D10016" s="272" t="s">
        <v>31034</v>
      </c>
      <c r="F10016" s="266"/>
      <c r="G10016" s="273">
        <v>4982</v>
      </c>
      <c r="H10016" s="270" t="s">
        <v>31033</v>
      </c>
      <c r="I10016" s="271" t="s">
        <v>12490</v>
      </c>
      <c r="J10016" s="272" t="s">
        <v>31034</v>
      </c>
      <c r="K10016" s="272" t="s">
        <v>31034</v>
      </c>
    </row>
    <row r="10017" spans="1:11" ht="25.5" x14ac:dyDescent="0.2">
      <c r="A10017" s="269">
        <v>20322</v>
      </c>
      <c r="B10017" s="270" t="s">
        <v>31035</v>
      </c>
      <c r="C10017" s="271" t="s">
        <v>12490</v>
      </c>
      <c r="D10017" s="272" t="s">
        <v>31036</v>
      </c>
      <c r="F10017" s="266"/>
      <c r="G10017" s="273">
        <v>20322</v>
      </c>
      <c r="H10017" s="270" t="s">
        <v>31035</v>
      </c>
      <c r="I10017" s="271" t="s">
        <v>12490</v>
      </c>
      <c r="J10017" s="272" t="s">
        <v>31036</v>
      </c>
      <c r="K10017" s="272" t="s">
        <v>31036</v>
      </c>
    </row>
    <row r="10018" spans="1:11" ht="25.5" x14ac:dyDescent="0.2">
      <c r="A10018" s="269">
        <v>10553</v>
      </c>
      <c r="B10018" s="270" t="s">
        <v>31037</v>
      </c>
      <c r="C10018" s="271" t="s">
        <v>12490</v>
      </c>
      <c r="D10018" s="272" t="s">
        <v>31038</v>
      </c>
      <c r="F10018" s="266"/>
      <c r="G10018" s="273">
        <v>10553</v>
      </c>
      <c r="H10018" s="270" t="s">
        <v>31037</v>
      </c>
      <c r="I10018" s="271" t="s">
        <v>12490</v>
      </c>
      <c r="J10018" s="272" t="s">
        <v>31038</v>
      </c>
      <c r="K10018" s="272" t="s">
        <v>31038</v>
      </c>
    </row>
    <row r="10019" spans="1:11" ht="25.5" x14ac:dyDescent="0.2">
      <c r="A10019" s="269">
        <v>5020</v>
      </c>
      <c r="B10019" s="270" t="s">
        <v>31039</v>
      </c>
      <c r="C10019" s="271" t="s">
        <v>12490</v>
      </c>
      <c r="D10019" s="272" t="s">
        <v>31040</v>
      </c>
      <c r="F10019" s="266"/>
      <c r="G10019" s="273">
        <v>5020</v>
      </c>
      <c r="H10019" s="270" t="s">
        <v>31039</v>
      </c>
      <c r="I10019" s="271" t="s">
        <v>12490</v>
      </c>
      <c r="J10019" s="272" t="s">
        <v>31040</v>
      </c>
      <c r="K10019" s="272" t="s">
        <v>31040</v>
      </c>
    </row>
    <row r="10020" spans="1:11" ht="25.5" x14ac:dyDescent="0.2">
      <c r="A10020" s="269">
        <v>4962</v>
      </c>
      <c r="B10020" s="270" t="s">
        <v>31041</v>
      </c>
      <c r="C10020" s="271" t="s">
        <v>12490</v>
      </c>
      <c r="D10020" s="272" t="s">
        <v>31042</v>
      </c>
      <c r="F10020" s="266"/>
      <c r="G10020" s="273">
        <v>4962</v>
      </c>
      <c r="H10020" s="270" t="s">
        <v>31041</v>
      </c>
      <c r="I10020" s="271" t="s">
        <v>12490</v>
      </c>
      <c r="J10020" s="272" t="s">
        <v>31042</v>
      </c>
      <c r="K10020" s="272" t="s">
        <v>31042</v>
      </c>
    </row>
    <row r="10021" spans="1:11" ht="25.5" x14ac:dyDescent="0.2">
      <c r="A10021" s="269">
        <v>4981</v>
      </c>
      <c r="B10021" s="270" t="s">
        <v>31043</v>
      </c>
      <c r="C10021" s="271" t="s">
        <v>12490</v>
      </c>
      <c r="D10021" s="272" t="s">
        <v>16239</v>
      </c>
      <c r="F10021" s="266"/>
      <c r="G10021" s="273">
        <v>4981</v>
      </c>
      <c r="H10021" s="270" t="s">
        <v>31043</v>
      </c>
      <c r="I10021" s="271" t="s">
        <v>12490</v>
      </c>
      <c r="J10021" s="272" t="s">
        <v>16239</v>
      </c>
      <c r="K10021" s="272" t="s">
        <v>16239</v>
      </c>
    </row>
    <row r="10022" spans="1:11" ht="25.5" x14ac:dyDescent="0.2">
      <c r="A10022" s="269">
        <v>10554</v>
      </c>
      <c r="B10022" s="270" t="s">
        <v>31044</v>
      </c>
      <c r="C10022" s="271" t="s">
        <v>12490</v>
      </c>
      <c r="D10022" s="272" t="s">
        <v>31045</v>
      </c>
      <c r="F10022" s="266"/>
      <c r="G10022" s="273">
        <v>10554</v>
      </c>
      <c r="H10022" s="270" t="s">
        <v>31044</v>
      </c>
      <c r="I10022" s="271" t="s">
        <v>12490</v>
      </c>
      <c r="J10022" s="272" t="s">
        <v>31045</v>
      </c>
      <c r="K10022" s="272" t="s">
        <v>31045</v>
      </c>
    </row>
    <row r="10023" spans="1:11" ht="25.5" x14ac:dyDescent="0.2">
      <c r="A10023" s="269">
        <v>4964</v>
      </c>
      <c r="B10023" s="270" t="s">
        <v>31046</v>
      </c>
      <c r="C10023" s="271" t="s">
        <v>12490</v>
      </c>
      <c r="D10023" s="272" t="s">
        <v>31047</v>
      </c>
      <c r="F10023" s="266"/>
      <c r="G10023" s="273">
        <v>4964</v>
      </c>
      <c r="H10023" s="270" t="s">
        <v>31046</v>
      </c>
      <c r="I10023" s="271" t="s">
        <v>12490</v>
      </c>
      <c r="J10023" s="272" t="s">
        <v>31047</v>
      </c>
      <c r="K10023" s="272" t="s">
        <v>31047</v>
      </c>
    </row>
    <row r="10024" spans="1:11" ht="25.5" x14ac:dyDescent="0.2">
      <c r="A10024" s="269">
        <v>4992</v>
      </c>
      <c r="B10024" s="270" t="s">
        <v>31048</v>
      </c>
      <c r="C10024" s="271" t="s">
        <v>12490</v>
      </c>
      <c r="D10024" s="272" t="s">
        <v>31049</v>
      </c>
      <c r="F10024" s="266"/>
      <c r="G10024" s="273">
        <v>4992</v>
      </c>
      <c r="H10024" s="270" t="s">
        <v>31048</v>
      </c>
      <c r="I10024" s="271" t="s">
        <v>12490</v>
      </c>
      <c r="J10024" s="272" t="s">
        <v>31049</v>
      </c>
      <c r="K10024" s="272" t="s">
        <v>31049</v>
      </c>
    </row>
    <row r="10025" spans="1:11" ht="25.5" x14ac:dyDescent="0.2">
      <c r="A10025" s="269">
        <v>10555</v>
      </c>
      <c r="B10025" s="270" t="s">
        <v>31050</v>
      </c>
      <c r="C10025" s="271" t="s">
        <v>12490</v>
      </c>
      <c r="D10025" s="272" t="s">
        <v>31051</v>
      </c>
      <c r="F10025" s="266"/>
      <c r="G10025" s="273">
        <v>10555</v>
      </c>
      <c r="H10025" s="270" t="s">
        <v>31050</v>
      </c>
      <c r="I10025" s="271" t="s">
        <v>12490</v>
      </c>
      <c r="J10025" s="272" t="s">
        <v>31051</v>
      </c>
      <c r="K10025" s="272" t="s">
        <v>31051</v>
      </c>
    </row>
    <row r="10026" spans="1:11" ht="25.5" x14ac:dyDescent="0.2">
      <c r="A10026" s="269">
        <v>4987</v>
      </c>
      <c r="B10026" s="270" t="s">
        <v>31052</v>
      </c>
      <c r="C10026" s="271" t="s">
        <v>12490</v>
      </c>
      <c r="D10026" s="272" t="s">
        <v>31045</v>
      </c>
      <c r="F10026" s="266"/>
      <c r="G10026" s="273">
        <v>4987</v>
      </c>
      <c r="H10026" s="270" t="s">
        <v>31052</v>
      </c>
      <c r="I10026" s="271" t="s">
        <v>12490</v>
      </c>
      <c r="J10026" s="272" t="s">
        <v>31045</v>
      </c>
      <c r="K10026" s="272" t="s">
        <v>31045</v>
      </c>
    </row>
    <row r="10027" spans="1:11" ht="25.5" x14ac:dyDescent="0.2">
      <c r="A10027" s="269">
        <v>10556</v>
      </c>
      <c r="B10027" s="270" t="s">
        <v>31053</v>
      </c>
      <c r="C10027" s="271" t="s">
        <v>12490</v>
      </c>
      <c r="D10027" s="272" t="s">
        <v>31054</v>
      </c>
      <c r="F10027" s="266"/>
      <c r="G10027" s="273">
        <v>10556</v>
      </c>
      <c r="H10027" s="270" t="s">
        <v>31053</v>
      </c>
      <c r="I10027" s="271" t="s">
        <v>12490</v>
      </c>
      <c r="J10027" s="272" t="s">
        <v>31054</v>
      </c>
      <c r="K10027" s="272" t="s">
        <v>31054</v>
      </c>
    </row>
    <row r="10028" spans="1:11" ht="25.5" x14ac:dyDescent="0.2">
      <c r="A10028" s="269">
        <v>4958</v>
      </c>
      <c r="B10028" s="270" t="s">
        <v>31055</v>
      </c>
      <c r="C10028" s="271" t="s">
        <v>12492</v>
      </c>
      <c r="D10028" s="272" t="s">
        <v>31056</v>
      </c>
      <c r="F10028" s="266"/>
      <c r="G10028" s="273">
        <v>4958</v>
      </c>
      <c r="H10028" s="270" t="s">
        <v>31055</v>
      </c>
      <c r="I10028" s="271" t="s">
        <v>12492</v>
      </c>
      <c r="J10028" s="272" t="s">
        <v>31056</v>
      </c>
      <c r="K10028" s="272" t="s">
        <v>31056</v>
      </c>
    </row>
    <row r="10029" spans="1:11" ht="25.5" x14ac:dyDescent="0.2">
      <c r="A10029" s="269">
        <v>39502</v>
      </c>
      <c r="B10029" s="270" t="s">
        <v>31057</v>
      </c>
      <c r="C10029" s="271" t="s">
        <v>12490</v>
      </c>
      <c r="D10029" s="272" t="s">
        <v>25528</v>
      </c>
      <c r="F10029" s="266"/>
      <c r="G10029" s="273">
        <v>39502</v>
      </c>
      <c r="H10029" s="270" t="s">
        <v>31057</v>
      </c>
      <c r="I10029" s="271" t="s">
        <v>12490</v>
      </c>
      <c r="J10029" s="272" t="s">
        <v>25528</v>
      </c>
      <c r="K10029" s="272" t="s">
        <v>25528</v>
      </c>
    </row>
    <row r="10030" spans="1:11" ht="25.5" x14ac:dyDescent="0.2">
      <c r="A10030" s="269">
        <v>39504</v>
      </c>
      <c r="B10030" s="270" t="s">
        <v>31058</v>
      </c>
      <c r="C10030" s="271" t="s">
        <v>12490</v>
      </c>
      <c r="D10030" s="272" t="s">
        <v>26509</v>
      </c>
      <c r="F10030" s="266"/>
      <c r="G10030" s="273">
        <v>39504</v>
      </c>
      <c r="H10030" s="270" t="s">
        <v>31058</v>
      </c>
      <c r="I10030" s="271" t="s">
        <v>12490</v>
      </c>
      <c r="J10030" s="272" t="s">
        <v>26509</v>
      </c>
      <c r="K10030" s="272" t="s">
        <v>26509</v>
      </c>
    </row>
    <row r="10031" spans="1:11" ht="25.5" x14ac:dyDescent="0.2">
      <c r="A10031" s="269">
        <v>39503</v>
      </c>
      <c r="B10031" s="270" t="s">
        <v>31059</v>
      </c>
      <c r="C10031" s="271" t="s">
        <v>12490</v>
      </c>
      <c r="D10031" s="272" t="s">
        <v>21399</v>
      </c>
      <c r="F10031" s="266"/>
      <c r="G10031" s="273">
        <v>39503</v>
      </c>
      <c r="H10031" s="270" t="s">
        <v>31059</v>
      </c>
      <c r="I10031" s="271" t="s">
        <v>12490</v>
      </c>
      <c r="J10031" s="272" t="s">
        <v>21399</v>
      </c>
      <c r="K10031" s="272" t="s">
        <v>21399</v>
      </c>
    </row>
    <row r="10032" spans="1:11" ht="25.5" x14ac:dyDescent="0.2">
      <c r="A10032" s="269">
        <v>39505</v>
      </c>
      <c r="B10032" s="270" t="s">
        <v>31060</v>
      </c>
      <c r="C10032" s="271" t="s">
        <v>12490</v>
      </c>
      <c r="D10032" s="272" t="s">
        <v>31047</v>
      </c>
      <c r="F10032" s="266"/>
      <c r="G10032" s="273">
        <v>39505</v>
      </c>
      <c r="H10032" s="270" t="s">
        <v>31060</v>
      </c>
      <c r="I10032" s="271" t="s">
        <v>12490</v>
      </c>
      <c r="J10032" s="272" t="s">
        <v>31047</v>
      </c>
      <c r="K10032" s="272" t="s">
        <v>31047</v>
      </c>
    </row>
    <row r="10033" spans="1:11" ht="12.75" x14ac:dyDescent="0.2">
      <c r="A10033" s="269">
        <v>25969</v>
      </c>
      <c r="B10033" s="270" t="s">
        <v>31061</v>
      </c>
      <c r="C10033" s="271" t="s">
        <v>12490</v>
      </c>
      <c r="D10033" s="272" t="s">
        <v>31062</v>
      </c>
      <c r="F10033" s="266"/>
      <c r="G10033" s="273">
        <v>25969</v>
      </c>
      <c r="H10033" s="270" t="s">
        <v>31061</v>
      </c>
      <c r="I10033" s="271" t="s">
        <v>12490</v>
      </c>
      <c r="J10033" s="272" t="s">
        <v>31062</v>
      </c>
      <c r="K10033" s="272" t="s">
        <v>31062</v>
      </c>
    </row>
    <row r="10034" spans="1:11" ht="25.5" x14ac:dyDescent="0.2">
      <c r="A10034" s="269">
        <v>4944</v>
      </c>
      <c r="B10034" s="270" t="s">
        <v>31063</v>
      </c>
      <c r="C10034" s="271" t="s">
        <v>12492</v>
      </c>
      <c r="D10034" s="272" t="s">
        <v>31064</v>
      </c>
      <c r="F10034" s="266"/>
      <c r="G10034" s="273">
        <v>4944</v>
      </c>
      <c r="H10034" s="270" t="s">
        <v>31063</v>
      </c>
      <c r="I10034" s="271" t="s">
        <v>12492</v>
      </c>
      <c r="J10034" s="272" t="s">
        <v>31064</v>
      </c>
      <c r="K10034" s="272" t="s">
        <v>31064</v>
      </c>
    </row>
    <row r="10035" spans="1:11" ht="12.75" x14ac:dyDescent="0.2">
      <c r="A10035" s="269">
        <v>21102</v>
      </c>
      <c r="B10035" s="270" t="s">
        <v>31065</v>
      </c>
      <c r="C10035" s="271" t="s">
        <v>12490</v>
      </c>
      <c r="D10035" s="272" t="s">
        <v>20354</v>
      </c>
      <c r="F10035" s="266"/>
      <c r="G10035" s="273">
        <v>21102</v>
      </c>
      <c r="H10035" s="270" t="s">
        <v>31065</v>
      </c>
      <c r="I10035" s="271" t="s">
        <v>12490</v>
      </c>
      <c r="J10035" s="272" t="s">
        <v>20354</v>
      </c>
      <c r="K10035" s="272" t="s">
        <v>20354</v>
      </c>
    </row>
    <row r="10036" spans="1:11" ht="12.75" x14ac:dyDescent="0.2">
      <c r="A10036" s="269">
        <v>21101</v>
      </c>
      <c r="B10036" s="270" t="s">
        <v>31066</v>
      </c>
      <c r="C10036" s="271" t="s">
        <v>12490</v>
      </c>
      <c r="D10036" s="272" t="s">
        <v>18040</v>
      </c>
      <c r="F10036" s="266"/>
      <c r="G10036" s="273">
        <v>21101</v>
      </c>
      <c r="H10036" s="270" t="s">
        <v>31066</v>
      </c>
      <c r="I10036" s="271" t="s">
        <v>12490</v>
      </c>
      <c r="J10036" s="272" t="s">
        <v>18040</v>
      </c>
      <c r="K10036" s="272" t="s">
        <v>18040</v>
      </c>
    </row>
    <row r="10037" spans="1:11" ht="25.5" x14ac:dyDescent="0.2">
      <c r="A10037" s="269">
        <v>34713</v>
      </c>
      <c r="B10037" s="270" t="s">
        <v>31067</v>
      </c>
      <c r="C10037" s="271" t="s">
        <v>12492</v>
      </c>
      <c r="D10037" s="272" t="s">
        <v>31068</v>
      </c>
      <c r="F10037" s="266"/>
      <c r="G10037" s="273">
        <v>34713</v>
      </c>
      <c r="H10037" s="270" t="s">
        <v>31067</v>
      </c>
      <c r="I10037" s="271" t="s">
        <v>12492</v>
      </c>
      <c r="J10037" s="272" t="s">
        <v>31068</v>
      </c>
      <c r="K10037" s="272" t="s">
        <v>31068</v>
      </c>
    </row>
    <row r="10038" spans="1:11" ht="25.5" x14ac:dyDescent="0.2">
      <c r="A10038" s="269">
        <v>4947</v>
      </c>
      <c r="B10038" s="270" t="s">
        <v>31069</v>
      </c>
      <c r="C10038" s="271" t="s">
        <v>12492</v>
      </c>
      <c r="D10038" s="272" t="s">
        <v>31070</v>
      </c>
      <c r="F10038" s="266"/>
      <c r="G10038" s="273">
        <v>4947</v>
      </c>
      <c r="H10038" s="270" t="s">
        <v>31069</v>
      </c>
      <c r="I10038" s="271" t="s">
        <v>12492</v>
      </c>
      <c r="J10038" s="272" t="s">
        <v>31070</v>
      </c>
      <c r="K10038" s="272" t="s">
        <v>31070</v>
      </c>
    </row>
    <row r="10039" spans="1:11" ht="25.5" x14ac:dyDescent="0.2">
      <c r="A10039" s="269">
        <v>37563</v>
      </c>
      <c r="B10039" s="270" t="s">
        <v>31071</v>
      </c>
      <c r="C10039" s="271" t="s">
        <v>12492</v>
      </c>
      <c r="D10039" s="272" t="s">
        <v>31072</v>
      </c>
      <c r="F10039" s="266"/>
      <c r="G10039" s="273">
        <v>37563</v>
      </c>
      <c r="H10039" s="270" t="s">
        <v>31071</v>
      </c>
      <c r="I10039" s="271" t="s">
        <v>12492</v>
      </c>
      <c r="J10039" s="272" t="s">
        <v>31072</v>
      </c>
      <c r="K10039" s="272" t="s">
        <v>31072</v>
      </c>
    </row>
    <row r="10040" spans="1:11" ht="25.5" x14ac:dyDescent="0.2">
      <c r="A10040" s="269">
        <v>4948</v>
      </c>
      <c r="B10040" s="270" t="s">
        <v>31073</v>
      </c>
      <c r="C10040" s="271" t="s">
        <v>12492</v>
      </c>
      <c r="D10040" s="272" t="s">
        <v>31074</v>
      </c>
      <c r="F10040" s="266"/>
      <c r="G10040" s="273">
        <v>4948</v>
      </c>
      <c r="H10040" s="270" t="s">
        <v>31073</v>
      </c>
      <c r="I10040" s="271" t="s">
        <v>12492</v>
      </c>
      <c r="J10040" s="272" t="s">
        <v>31074</v>
      </c>
      <c r="K10040" s="272" t="s">
        <v>31074</v>
      </c>
    </row>
    <row r="10041" spans="1:11" ht="25.5" x14ac:dyDescent="0.2">
      <c r="A10041" s="269">
        <v>37561</v>
      </c>
      <c r="B10041" s="270" t="s">
        <v>31075</v>
      </c>
      <c r="C10041" s="271" t="s">
        <v>12492</v>
      </c>
      <c r="D10041" s="272" t="s">
        <v>31076</v>
      </c>
      <c r="F10041" s="266"/>
      <c r="G10041" s="273">
        <v>37561</v>
      </c>
      <c r="H10041" s="270" t="s">
        <v>31075</v>
      </c>
      <c r="I10041" s="271" t="s">
        <v>12492</v>
      </c>
      <c r="J10041" s="272" t="s">
        <v>31076</v>
      </c>
      <c r="K10041" s="272" t="s">
        <v>31076</v>
      </c>
    </row>
    <row r="10042" spans="1:11" ht="25.5" x14ac:dyDescent="0.2">
      <c r="A10042" s="269">
        <v>37562</v>
      </c>
      <c r="B10042" s="270" t="s">
        <v>31077</v>
      </c>
      <c r="C10042" s="271" t="s">
        <v>12492</v>
      </c>
      <c r="D10042" s="272" t="s">
        <v>31078</v>
      </c>
      <c r="F10042" s="266"/>
      <c r="G10042" s="273">
        <v>37562</v>
      </c>
      <c r="H10042" s="270" t="s">
        <v>31077</v>
      </c>
      <c r="I10042" s="271" t="s">
        <v>12492</v>
      </c>
      <c r="J10042" s="272" t="s">
        <v>31078</v>
      </c>
      <c r="K10042" s="272" t="s">
        <v>31078</v>
      </c>
    </row>
    <row r="10043" spans="1:11" ht="25.5" x14ac:dyDescent="0.2">
      <c r="A10043" s="269">
        <v>37585</v>
      </c>
      <c r="B10043" s="270" t="s">
        <v>31079</v>
      </c>
      <c r="C10043" s="271" t="s">
        <v>12490</v>
      </c>
      <c r="D10043" s="272" t="s">
        <v>15098</v>
      </c>
      <c r="F10043" s="266"/>
      <c r="G10043" s="273">
        <v>37585</v>
      </c>
      <c r="H10043" s="270" t="s">
        <v>31079</v>
      </c>
      <c r="I10043" s="271" t="s">
        <v>12490</v>
      </c>
      <c r="J10043" s="272" t="s">
        <v>15098</v>
      </c>
      <c r="K10043" s="272" t="s">
        <v>15098</v>
      </c>
    </row>
    <row r="10044" spans="1:11" ht="25.5" x14ac:dyDescent="0.2">
      <c r="A10044" s="269">
        <v>14164</v>
      </c>
      <c r="B10044" s="270" t="s">
        <v>31080</v>
      </c>
      <c r="C10044" s="271" t="s">
        <v>12490</v>
      </c>
      <c r="D10044" s="272" t="s">
        <v>31081</v>
      </c>
      <c r="F10044" s="266"/>
      <c r="G10044" s="273">
        <v>14164</v>
      </c>
      <c r="H10044" s="270" t="s">
        <v>31080</v>
      </c>
      <c r="I10044" s="271" t="s">
        <v>12490</v>
      </c>
      <c r="J10044" s="272" t="s">
        <v>31081</v>
      </c>
      <c r="K10044" s="272" t="s">
        <v>31081</v>
      </c>
    </row>
    <row r="10045" spans="1:11" ht="25.5" x14ac:dyDescent="0.2">
      <c r="A10045" s="269">
        <v>14163</v>
      </c>
      <c r="B10045" s="270" t="s">
        <v>31082</v>
      </c>
      <c r="C10045" s="271" t="s">
        <v>12490</v>
      </c>
      <c r="D10045" s="272" t="s">
        <v>31083</v>
      </c>
      <c r="F10045" s="266"/>
      <c r="G10045" s="273">
        <v>14163</v>
      </c>
      <c r="H10045" s="270" t="s">
        <v>31082</v>
      </c>
      <c r="I10045" s="271" t="s">
        <v>12490</v>
      </c>
      <c r="J10045" s="272" t="s">
        <v>31083</v>
      </c>
      <c r="K10045" s="272" t="s">
        <v>31083</v>
      </c>
    </row>
    <row r="10046" spans="1:11" ht="25.5" x14ac:dyDescent="0.2">
      <c r="A10046" s="269">
        <v>5051</v>
      </c>
      <c r="B10046" s="270" t="s">
        <v>31084</v>
      </c>
      <c r="C10046" s="271" t="s">
        <v>12490</v>
      </c>
      <c r="D10046" s="272" t="s">
        <v>31085</v>
      </c>
      <c r="F10046" s="266"/>
      <c r="G10046" s="273">
        <v>5051</v>
      </c>
      <c r="H10046" s="270" t="s">
        <v>31084</v>
      </c>
      <c r="I10046" s="271" t="s">
        <v>12490</v>
      </c>
      <c r="J10046" s="272" t="s">
        <v>31085</v>
      </c>
      <c r="K10046" s="272" t="s">
        <v>31085</v>
      </c>
    </row>
    <row r="10047" spans="1:11" ht="25.5" x14ac:dyDescent="0.2">
      <c r="A10047" s="269">
        <v>14162</v>
      </c>
      <c r="B10047" s="270" t="s">
        <v>31086</v>
      </c>
      <c r="C10047" s="271" t="s">
        <v>12490</v>
      </c>
      <c r="D10047" s="272" t="s">
        <v>31087</v>
      </c>
      <c r="F10047" s="266"/>
      <c r="G10047" s="273">
        <v>14162</v>
      </c>
      <c r="H10047" s="270" t="s">
        <v>31086</v>
      </c>
      <c r="I10047" s="271" t="s">
        <v>12490</v>
      </c>
      <c r="J10047" s="272" t="s">
        <v>31087</v>
      </c>
      <c r="K10047" s="272" t="s">
        <v>31087</v>
      </c>
    </row>
    <row r="10048" spans="1:11" ht="25.5" x14ac:dyDescent="0.2">
      <c r="A10048" s="269">
        <v>5052</v>
      </c>
      <c r="B10048" s="270" t="s">
        <v>31088</v>
      </c>
      <c r="C10048" s="271" t="s">
        <v>12490</v>
      </c>
      <c r="D10048" s="272" t="s">
        <v>31089</v>
      </c>
      <c r="F10048" s="266"/>
      <c r="G10048" s="273">
        <v>5052</v>
      </c>
      <c r="H10048" s="270" t="s">
        <v>31088</v>
      </c>
      <c r="I10048" s="271" t="s">
        <v>12490</v>
      </c>
      <c r="J10048" s="272" t="s">
        <v>31089</v>
      </c>
      <c r="K10048" s="272" t="s">
        <v>31089</v>
      </c>
    </row>
    <row r="10049" spans="1:11" ht="25.5" x14ac:dyDescent="0.2">
      <c r="A10049" s="269">
        <v>14166</v>
      </c>
      <c r="B10049" s="270" t="s">
        <v>31090</v>
      </c>
      <c r="C10049" s="271" t="s">
        <v>12490</v>
      </c>
      <c r="D10049" s="272" t="s">
        <v>31091</v>
      </c>
      <c r="F10049" s="266"/>
      <c r="G10049" s="273">
        <v>14166</v>
      </c>
      <c r="H10049" s="270" t="s">
        <v>31090</v>
      </c>
      <c r="I10049" s="271" t="s">
        <v>12490</v>
      </c>
      <c r="J10049" s="272" t="s">
        <v>31091</v>
      </c>
      <c r="K10049" s="272" t="s">
        <v>31091</v>
      </c>
    </row>
    <row r="10050" spans="1:11" ht="25.5" x14ac:dyDescent="0.2">
      <c r="A10050" s="269">
        <v>14165</v>
      </c>
      <c r="B10050" s="270" t="s">
        <v>31092</v>
      </c>
      <c r="C10050" s="271" t="s">
        <v>12490</v>
      </c>
      <c r="D10050" s="272" t="s">
        <v>31093</v>
      </c>
      <c r="F10050" s="266"/>
      <c r="G10050" s="273">
        <v>14165</v>
      </c>
      <c r="H10050" s="270" t="s">
        <v>31092</v>
      </c>
      <c r="I10050" s="271" t="s">
        <v>12490</v>
      </c>
      <c r="J10050" s="272" t="s">
        <v>31093</v>
      </c>
      <c r="K10050" s="272" t="s">
        <v>31093</v>
      </c>
    </row>
    <row r="10051" spans="1:11" ht="25.5" x14ac:dyDescent="0.2">
      <c r="A10051" s="269">
        <v>5050</v>
      </c>
      <c r="B10051" s="270" t="s">
        <v>31094</v>
      </c>
      <c r="C10051" s="271" t="s">
        <v>12490</v>
      </c>
      <c r="D10051" s="272" t="s">
        <v>31095</v>
      </c>
      <c r="F10051" s="266"/>
      <c r="G10051" s="273">
        <v>5050</v>
      </c>
      <c r="H10051" s="270" t="s">
        <v>31094</v>
      </c>
      <c r="I10051" s="271" t="s">
        <v>12490</v>
      </c>
      <c r="J10051" s="272" t="s">
        <v>31095</v>
      </c>
      <c r="K10051" s="272" t="s">
        <v>31095</v>
      </c>
    </row>
    <row r="10052" spans="1:11" ht="25.5" x14ac:dyDescent="0.2">
      <c r="A10052" s="269">
        <v>12378</v>
      </c>
      <c r="B10052" s="270" t="s">
        <v>31096</v>
      </c>
      <c r="C10052" s="271" t="s">
        <v>12490</v>
      </c>
      <c r="D10052" s="272" t="s">
        <v>31097</v>
      </c>
      <c r="F10052" s="266"/>
      <c r="G10052" s="273">
        <v>12378</v>
      </c>
      <c r="H10052" s="270" t="s">
        <v>31096</v>
      </c>
      <c r="I10052" s="271" t="s">
        <v>12490</v>
      </c>
      <c r="J10052" s="272" t="s">
        <v>31097</v>
      </c>
      <c r="K10052" s="272" t="s">
        <v>31097</v>
      </c>
    </row>
    <row r="10053" spans="1:11" ht="12.75" x14ac:dyDescent="0.2">
      <c r="A10053" s="269">
        <v>5040</v>
      </c>
      <c r="B10053" s="270" t="s">
        <v>31098</v>
      </c>
      <c r="C10053" s="271" t="s">
        <v>12490</v>
      </c>
      <c r="D10053" s="272" t="s">
        <v>13453</v>
      </c>
      <c r="F10053" s="266"/>
      <c r="G10053" s="273">
        <v>5040</v>
      </c>
      <c r="H10053" s="270" t="s">
        <v>31098</v>
      </c>
      <c r="I10053" s="271" t="s">
        <v>12490</v>
      </c>
      <c r="J10053" s="272" t="s">
        <v>13453</v>
      </c>
      <c r="K10053" s="272" t="s">
        <v>13453</v>
      </c>
    </row>
    <row r="10054" spans="1:11" ht="12.75" x14ac:dyDescent="0.2">
      <c r="A10054" s="269">
        <v>5054</v>
      </c>
      <c r="B10054" s="270" t="s">
        <v>31099</v>
      </c>
      <c r="C10054" s="271" t="s">
        <v>12490</v>
      </c>
      <c r="D10054" s="272" t="s">
        <v>13454</v>
      </c>
      <c r="F10054" s="266"/>
      <c r="G10054" s="273">
        <v>5054</v>
      </c>
      <c r="H10054" s="270" t="s">
        <v>31099</v>
      </c>
      <c r="I10054" s="271" t="s">
        <v>12490</v>
      </c>
      <c r="J10054" s="272" t="s">
        <v>13454</v>
      </c>
      <c r="K10054" s="272" t="s">
        <v>13454</v>
      </c>
    </row>
    <row r="10055" spans="1:11" ht="12.75" x14ac:dyDescent="0.2">
      <c r="A10055" s="269">
        <v>12366</v>
      </c>
      <c r="B10055" s="270" t="s">
        <v>31100</v>
      </c>
      <c r="C10055" s="271" t="s">
        <v>12490</v>
      </c>
      <c r="D10055" s="272" t="s">
        <v>13455</v>
      </c>
      <c r="F10055" s="266"/>
      <c r="G10055" s="273">
        <v>12366</v>
      </c>
      <c r="H10055" s="270" t="s">
        <v>31100</v>
      </c>
      <c r="I10055" s="271" t="s">
        <v>12490</v>
      </c>
      <c r="J10055" s="272" t="s">
        <v>13455</v>
      </c>
      <c r="K10055" s="272" t="s">
        <v>13455</v>
      </c>
    </row>
    <row r="10056" spans="1:11" ht="12.75" x14ac:dyDescent="0.2">
      <c r="A10056" s="269">
        <v>5045</v>
      </c>
      <c r="B10056" s="270" t="s">
        <v>31101</v>
      </c>
      <c r="C10056" s="271" t="s">
        <v>12490</v>
      </c>
      <c r="D10056" s="272" t="s">
        <v>13456</v>
      </c>
      <c r="F10056" s="266"/>
      <c r="G10056" s="273">
        <v>5045</v>
      </c>
      <c r="H10056" s="270" t="s">
        <v>31101</v>
      </c>
      <c r="I10056" s="271" t="s">
        <v>12490</v>
      </c>
      <c r="J10056" s="272" t="s">
        <v>13456</v>
      </c>
      <c r="K10056" s="272" t="s">
        <v>13456</v>
      </c>
    </row>
    <row r="10057" spans="1:11" ht="12.75" x14ac:dyDescent="0.2">
      <c r="A10057" s="269">
        <v>12367</v>
      </c>
      <c r="B10057" s="270" t="s">
        <v>31102</v>
      </c>
      <c r="C10057" s="271" t="s">
        <v>12490</v>
      </c>
      <c r="D10057" s="272" t="s">
        <v>13457</v>
      </c>
      <c r="F10057" s="266"/>
      <c r="G10057" s="273">
        <v>12367</v>
      </c>
      <c r="H10057" s="270" t="s">
        <v>31102</v>
      </c>
      <c r="I10057" s="271" t="s">
        <v>12490</v>
      </c>
      <c r="J10057" s="272" t="s">
        <v>13457</v>
      </c>
      <c r="K10057" s="272" t="s">
        <v>13457</v>
      </c>
    </row>
    <row r="10058" spans="1:11" ht="12.75" x14ac:dyDescent="0.2">
      <c r="A10058" s="269">
        <v>12368</v>
      </c>
      <c r="B10058" s="270" t="s">
        <v>31103</v>
      </c>
      <c r="C10058" s="271" t="s">
        <v>12490</v>
      </c>
      <c r="D10058" s="272" t="s">
        <v>13458</v>
      </c>
      <c r="F10058" s="266"/>
      <c r="G10058" s="273">
        <v>12368</v>
      </c>
      <c r="H10058" s="270" t="s">
        <v>31103</v>
      </c>
      <c r="I10058" s="271" t="s">
        <v>12490</v>
      </c>
      <c r="J10058" s="272" t="s">
        <v>13458</v>
      </c>
      <c r="K10058" s="272" t="s">
        <v>13458</v>
      </c>
    </row>
    <row r="10059" spans="1:11" ht="12.75" x14ac:dyDescent="0.2">
      <c r="A10059" s="269">
        <v>5042</v>
      </c>
      <c r="B10059" s="270" t="s">
        <v>31104</v>
      </c>
      <c r="C10059" s="271" t="s">
        <v>12490</v>
      </c>
      <c r="D10059" s="272" t="s">
        <v>13459</v>
      </c>
      <c r="F10059" s="266"/>
      <c r="G10059" s="273">
        <v>5042</v>
      </c>
      <c r="H10059" s="270" t="s">
        <v>31104</v>
      </c>
      <c r="I10059" s="271" t="s">
        <v>12490</v>
      </c>
      <c r="J10059" s="272" t="s">
        <v>13459</v>
      </c>
      <c r="K10059" s="272" t="s">
        <v>13459</v>
      </c>
    </row>
    <row r="10060" spans="1:11" ht="12.75" x14ac:dyDescent="0.2">
      <c r="A10060" s="269">
        <v>5044</v>
      </c>
      <c r="B10060" s="270" t="s">
        <v>31105</v>
      </c>
      <c r="C10060" s="271" t="s">
        <v>12490</v>
      </c>
      <c r="D10060" s="272" t="s">
        <v>13460</v>
      </c>
      <c r="F10060" s="266"/>
      <c r="G10060" s="273">
        <v>5044</v>
      </c>
      <c r="H10060" s="270" t="s">
        <v>31105</v>
      </c>
      <c r="I10060" s="271" t="s">
        <v>12490</v>
      </c>
      <c r="J10060" s="272" t="s">
        <v>13460</v>
      </c>
      <c r="K10060" s="272" t="s">
        <v>13460</v>
      </c>
    </row>
    <row r="10061" spans="1:11" ht="12.75" x14ac:dyDescent="0.2">
      <c r="A10061" s="269">
        <v>5055</v>
      </c>
      <c r="B10061" s="270" t="s">
        <v>31106</v>
      </c>
      <c r="C10061" s="271" t="s">
        <v>12490</v>
      </c>
      <c r="D10061" s="272" t="s">
        <v>13461</v>
      </c>
      <c r="F10061" s="266"/>
      <c r="G10061" s="273">
        <v>5055</v>
      </c>
      <c r="H10061" s="270" t="s">
        <v>31106</v>
      </c>
      <c r="I10061" s="271" t="s">
        <v>12490</v>
      </c>
      <c r="J10061" s="272" t="s">
        <v>13461</v>
      </c>
      <c r="K10061" s="272" t="s">
        <v>13461</v>
      </c>
    </row>
    <row r="10062" spans="1:11" ht="12.75" x14ac:dyDescent="0.2">
      <c r="A10062" s="269">
        <v>5041</v>
      </c>
      <c r="B10062" s="270" t="s">
        <v>31107</v>
      </c>
      <c r="C10062" s="271" t="s">
        <v>12490</v>
      </c>
      <c r="D10062" s="272" t="s">
        <v>13462</v>
      </c>
      <c r="F10062" s="266"/>
      <c r="G10062" s="273">
        <v>5041</v>
      </c>
      <c r="H10062" s="270" t="s">
        <v>31107</v>
      </c>
      <c r="I10062" s="271" t="s">
        <v>12490</v>
      </c>
      <c r="J10062" s="272" t="s">
        <v>13462</v>
      </c>
      <c r="K10062" s="272" t="s">
        <v>13462</v>
      </c>
    </row>
    <row r="10063" spans="1:11" ht="12.75" x14ac:dyDescent="0.2">
      <c r="A10063" s="269">
        <v>5043</v>
      </c>
      <c r="B10063" s="270" t="s">
        <v>31108</v>
      </c>
      <c r="C10063" s="271" t="s">
        <v>12490</v>
      </c>
      <c r="D10063" s="272" t="s">
        <v>13463</v>
      </c>
      <c r="F10063" s="266"/>
      <c r="G10063" s="273">
        <v>5043</v>
      </c>
      <c r="H10063" s="270" t="s">
        <v>31108</v>
      </c>
      <c r="I10063" s="271" t="s">
        <v>12490</v>
      </c>
      <c r="J10063" s="272" t="s">
        <v>13463</v>
      </c>
      <c r="K10063" s="272" t="s">
        <v>13463</v>
      </c>
    </row>
    <row r="10064" spans="1:11" ht="12.75" x14ac:dyDescent="0.2">
      <c r="A10064" s="269">
        <v>5053</v>
      </c>
      <c r="B10064" s="270" t="s">
        <v>31109</v>
      </c>
      <c r="C10064" s="271" t="s">
        <v>12490</v>
      </c>
      <c r="D10064" s="272" t="s">
        <v>13464</v>
      </c>
      <c r="F10064" s="266"/>
      <c r="G10064" s="273">
        <v>5053</v>
      </c>
      <c r="H10064" s="270" t="s">
        <v>31109</v>
      </c>
      <c r="I10064" s="271" t="s">
        <v>12490</v>
      </c>
      <c r="J10064" s="272" t="s">
        <v>13464</v>
      </c>
      <c r="K10064" s="272" t="s">
        <v>13464</v>
      </c>
    </row>
    <row r="10065" spans="1:11" ht="12.75" x14ac:dyDescent="0.2">
      <c r="A10065" s="269">
        <v>5035</v>
      </c>
      <c r="B10065" s="270" t="s">
        <v>31110</v>
      </c>
      <c r="C10065" s="271" t="s">
        <v>12490</v>
      </c>
      <c r="D10065" s="272" t="s">
        <v>13465</v>
      </c>
      <c r="F10065" s="266"/>
      <c r="G10065" s="273">
        <v>5035</v>
      </c>
      <c r="H10065" s="270" t="s">
        <v>31110</v>
      </c>
      <c r="I10065" s="271" t="s">
        <v>12490</v>
      </c>
      <c r="J10065" s="272" t="s">
        <v>13465</v>
      </c>
      <c r="K10065" s="272" t="s">
        <v>13465</v>
      </c>
    </row>
    <row r="10066" spans="1:11" ht="12.75" x14ac:dyDescent="0.2">
      <c r="A10066" s="269">
        <v>5036</v>
      </c>
      <c r="B10066" s="270" t="s">
        <v>31111</v>
      </c>
      <c r="C10066" s="271" t="s">
        <v>12490</v>
      </c>
      <c r="D10066" s="272" t="s">
        <v>13466</v>
      </c>
      <c r="F10066" s="266"/>
      <c r="G10066" s="273">
        <v>5036</v>
      </c>
      <c r="H10066" s="270" t="s">
        <v>31111</v>
      </c>
      <c r="I10066" s="271" t="s">
        <v>12490</v>
      </c>
      <c r="J10066" s="272" t="s">
        <v>13466</v>
      </c>
      <c r="K10066" s="272" t="s">
        <v>13466</v>
      </c>
    </row>
    <row r="10067" spans="1:11" ht="12.75" x14ac:dyDescent="0.2">
      <c r="A10067" s="269">
        <v>5059</v>
      </c>
      <c r="B10067" s="270" t="s">
        <v>31112</v>
      </c>
      <c r="C10067" s="271" t="s">
        <v>12490</v>
      </c>
      <c r="D10067" s="272" t="s">
        <v>13467</v>
      </c>
      <c r="F10067" s="266"/>
      <c r="G10067" s="273">
        <v>5059</v>
      </c>
      <c r="H10067" s="270" t="s">
        <v>31112</v>
      </c>
      <c r="I10067" s="271" t="s">
        <v>12490</v>
      </c>
      <c r="J10067" s="272" t="s">
        <v>13467</v>
      </c>
      <c r="K10067" s="272" t="s">
        <v>13467</v>
      </c>
    </row>
    <row r="10068" spans="1:11" ht="12.75" x14ac:dyDescent="0.2">
      <c r="A10068" s="269">
        <v>5034</v>
      </c>
      <c r="B10068" s="270" t="s">
        <v>31113</v>
      </c>
      <c r="C10068" s="271" t="s">
        <v>12490</v>
      </c>
      <c r="D10068" s="272" t="s">
        <v>13468</v>
      </c>
      <c r="F10068" s="266"/>
      <c r="G10068" s="273">
        <v>5034</v>
      </c>
      <c r="H10068" s="270" t="s">
        <v>31113</v>
      </c>
      <c r="I10068" s="271" t="s">
        <v>12490</v>
      </c>
      <c r="J10068" s="272" t="s">
        <v>13468</v>
      </c>
      <c r="K10068" s="272" t="s">
        <v>13468</v>
      </c>
    </row>
    <row r="10069" spans="1:11" ht="12.75" x14ac:dyDescent="0.2">
      <c r="A10069" s="269">
        <v>5056</v>
      </c>
      <c r="B10069" s="270" t="s">
        <v>31114</v>
      </c>
      <c r="C10069" s="271" t="s">
        <v>12490</v>
      </c>
      <c r="D10069" s="272" t="s">
        <v>13469</v>
      </c>
      <c r="F10069" s="266"/>
      <c r="G10069" s="273">
        <v>5056</v>
      </c>
      <c r="H10069" s="270" t="s">
        <v>31114</v>
      </c>
      <c r="I10069" s="271" t="s">
        <v>12490</v>
      </c>
      <c r="J10069" s="272" t="s">
        <v>13469</v>
      </c>
      <c r="K10069" s="272" t="s">
        <v>13469</v>
      </c>
    </row>
    <row r="10070" spans="1:11" ht="12.75" x14ac:dyDescent="0.2">
      <c r="A10070" s="269">
        <v>5057</v>
      </c>
      <c r="B10070" s="270" t="s">
        <v>31115</v>
      </c>
      <c r="C10070" s="271" t="s">
        <v>12490</v>
      </c>
      <c r="D10070" s="272" t="s">
        <v>13470</v>
      </c>
      <c r="F10070" s="266"/>
      <c r="G10070" s="273">
        <v>5057</v>
      </c>
      <c r="H10070" s="270" t="s">
        <v>31115</v>
      </c>
      <c r="I10070" s="271" t="s">
        <v>12490</v>
      </c>
      <c r="J10070" s="272" t="s">
        <v>13470</v>
      </c>
      <c r="K10070" s="272" t="s">
        <v>13470</v>
      </c>
    </row>
    <row r="10071" spans="1:11" ht="12.75" x14ac:dyDescent="0.2">
      <c r="A10071" s="269">
        <v>5033</v>
      </c>
      <c r="B10071" s="270" t="s">
        <v>31116</v>
      </c>
      <c r="C10071" s="271" t="s">
        <v>12490</v>
      </c>
      <c r="D10071" s="272" t="s">
        <v>13471</v>
      </c>
      <c r="F10071" s="266"/>
      <c r="G10071" s="273">
        <v>5033</v>
      </c>
      <c r="H10071" s="270" t="s">
        <v>31116</v>
      </c>
      <c r="I10071" s="271" t="s">
        <v>12490</v>
      </c>
      <c r="J10071" s="272" t="s">
        <v>13471</v>
      </c>
      <c r="K10071" s="272" t="s">
        <v>13471</v>
      </c>
    </row>
    <row r="10072" spans="1:11" ht="12.75" x14ac:dyDescent="0.2">
      <c r="A10072" s="269">
        <v>5037</v>
      </c>
      <c r="B10072" s="270" t="s">
        <v>31117</v>
      </c>
      <c r="C10072" s="271" t="s">
        <v>12490</v>
      </c>
      <c r="D10072" s="272" t="s">
        <v>13472</v>
      </c>
      <c r="F10072" s="266"/>
      <c r="G10072" s="273">
        <v>5037</v>
      </c>
      <c r="H10072" s="270" t="s">
        <v>31117</v>
      </c>
      <c r="I10072" s="271" t="s">
        <v>12490</v>
      </c>
      <c r="J10072" s="272" t="s">
        <v>13472</v>
      </c>
      <c r="K10072" s="272" t="s">
        <v>13472</v>
      </c>
    </row>
    <row r="10073" spans="1:11" ht="12.75" x14ac:dyDescent="0.2">
      <c r="A10073" s="269">
        <v>5038</v>
      </c>
      <c r="B10073" s="270" t="s">
        <v>31118</v>
      </c>
      <c r="C10073" s="271" t="s">
        <v>12490</v>
      </c>
      <c r="D10073" s="272" t="s">
        <v>13473</v>
      </c>
      <c r="F10073" s="266"/>
      <c r="G10073" s="273">
        <v>5038</v>
      </c>
      <c r="H10073" s="270" t="s">
        <v>31118</v>
      </c>
      <c r="I10073" s="271" t="s">
        <v>12490</v>
      </c>
      <c r="J10073" s="272" t="s">
        <v>13473</v>
      </c>
      <c r="K10073" s="272" t="s">
        <v>13473</v>
      </c>
    </row>
    <row r="10074" spans="1:11" ht="12.75" x14ac:dyDescent="0.2">
      <c r="A10074" s="269">
        <v>12374</v>
      </c>
      <c r="B10074" s="270" t="s">
        <v>31119</v>
      </c>
      <c r="C10074" s="271" t="s">
        <v>12490</v>
      </c>
      <c r="D10074" s="272" t="s">
        <v>13474</v>
      </c>
      <c r="F10074" s="266"/>
      <c r="G10074" s="273">
        <v>12374</v>
      </c>
      <c r="H10074" s="270" t="s">
        <v>31119</v>
      </c>
      <c r="I10074" s="271" t="s">
        <v>12490</v>
      </c>
      <c r="J10074" s="272" t="s">
        <v>13474</v>
      </c>
      <c r="K10074" s="272" t="s">
        <v>13474</v>
      </c>
    </row>
    <row r="10075" spans="1:11" ht="12.75" x14ac:dyDescent="0.2">
      <c r="A10075" s="269">
        <v>12372</v>
      </c>
      <c r="B10075" s="270" t="s">
        <v>31120</v>
      </c>
      <c r="C10075" s="271" t="s">
        <v>12490</v>
      </c>
      <c r="D10075" s="272" t="s">
        <v>13475</v>
      </c>
      <c r="F10075" s="266"/>
      <c r="G10075" s="273">
        <v>12372</v>
      </c>
      <c r="H10075" s="270" t="s">
        <v>31120</v>
      </c>
      <c r="I10075" s="271" t="s">
        <v>12490</v>
      </c>
      <c r="J10075" s="272" t="s">
        <v>13475</v>
      </c>
      <c r="K10075" s="272" t="s">
        <v>13475</v>
      </c>
    </row>
    <row r="10076" spans="1:11" ht="12.75" x14ac:dyDescent="0.2">
      <c r="A10076" s="269">
        <v>13335</v>
      </c>
      <c r="B10076" s="270" t="s">
        <v>31121</v>
      </c>
      <c r="C10076" s="271" t="s">
        <v>12490</v>
      </c>
      <c r="D10076" s="272" t="s">
        <v>13476</v>
      </c>
      <c r="F10076" s="266"/>
      <c r="G10076" s="273">
        <v>13335</v>
      </c>
      <c r="H10076" s="270" t="s">
        <v>31121</v>
      </c>
      <c r="I10076" s="271" t="s">
        <v>12490</v>
      </c>
      <c r="J10076" s="272" t="s">
        <v>13476</v>
      </c>
      <c r="K10076" s="272" t="s">
        <v>13476</v>
      </c>
    </row>
    <row r="10077" spans="1:11" ht="12.75" x14ac:dyDescent="0.2">
      <c r="A10077" s="269">
        <v>13339</v>
      </c>
      <c r="B10077" s="270" t="s">
        <v>31122</v>
      </c>
      <c r="C10077" s="271" t="s">
        <v>12490</v>
      </c>
      <c r="D10077" s="272" t="s">
        <v>13477</v>
      </c>
      <c r="F10077" s="266"/>
      <c r="G10077" s="273">
        <v>13339</v>
      </c>
      <c r="H10077" s="270" t="s">
        <v>31122</v>
      </c>
      <c r="I10077" s="271" t="s">
        <v>12490</v>
      </c>
      <c r="J10077" s="272" t="s">
        <v>13477</v>
      </c>
      <c r="K10077" s="272" t="s">
        <v>13477</v>
      </c>
    </row>
    <row r="10078" spans="1:11" ht="12.75" x14ac:dyDescent="0.2">
      <c r="A10078" s="269">
        <v>12373</v>
      </c>
      <c r="B10078" s="270" t="s">
        <v>31123</v>
      </c>
      <c r="C10078" s="271" t="s">
        <v>12490</v>
      </c>
      <c r="D10078" s="272" t="s">
        <v>13478</v>
      </c>
      <c r="F10078" s="266"/>
      <c r="G10078" s="273">
        <v>12373</v>
      </c>
      <c r="H10078" s="270" t="s">
        <v>31123</v>
      </c>
      <c r="I10078" s="271" t="s">
        <v>12490</v>
      </c>
      <c r="J10078" s="272" t="s">
        <v>13478</v>
      </c>
      <c r="K10078" s="272" t="s">
        <v>13478</v>
      </c>
    </row>
    <row r="10079" spans="1:11" ht="12.75" x14ac:dyDescent="0.2">
      <c r="A10079" s="269">
        <v>34712</v>
      </c>
      <c r="B10079" s="270" t="s">
        <v>31124</v>
      </c>
      <c r="C10079" s="271" t="s">
        <v>12490</v>
      </c>
      <c r="D10079" s="272" t="s">
        <v>13479</v>
      </c>
      <c r="F10079" s="266"/>
      <c r="G10079" s="273">
        <v>34712</v>
      </c>
      <c r="H10079" s="270" t="s">
        <v>31124</v>
      </c>
      <c r="I10079" s="271" t="s">
        <v>12490</v>
      </c>
      <c r="J10079" s="272" t="s">
        <v>13479</v>
      </c>
      <c r="K10079" s="272" t="s">
        <v>13479</v>
      </c>
    </row>
    <row r="10080" spans="1:11" ht="12.75" x14ac:dyDescent="0.2">
      <c r="A10080" s="269">
        <v>34711</v>
      </c>
      <c r="B10080" s="270" t="s">
        <v>31125</v>
      </c>
      <c r="C10080" s="271" t="s">
        <v>12490</v>
      </c>
      <c r="D10080" s="272" t="s">
        <v>13480</v>
      </c>
      <c r="F10080" s="266"/>
      <c r="G10080" s="273">
        <v>34711</v>
      </c>
      <c r="H10080" s="270" t="s">
        <v>31125</v>
      </c>
      <c r="I10080" s="271" t="s">
        <v>12490</v>
      </c>
      <c r="J10080" s="272" t="s">
        <v>13480</v>
      </c>
      <c r="K10080" s="272" t="s">
        <v>13480</v>
      </c>
    </row>
    <row r="10081" spans="1:11" ht="12.75" x14ac:dyDescent="0.2">
      <c r="A10081" s="269">
        <v>34706</v>
      </c>
      <c r="B10081" s="270" t="s">
        <v>31126</v>
      </c>
      <c r="C10081" s="271" t="s">
        <v>12490</v>
      </c>
      <c r="D10081" s="272" t="s">
        <v>13481</v>
      </c>
      <c r="F10081" s="266"/>
      <c r="G10081" s="273">
        <v>34706</v>
      </c>
      <c r="H10081" s="270" t="s">
        <v>31126</v>
      </c>
      <c r="I10081" s="271" t="s">
        <v>12490</v>
      </c>
      <c r="J10081" s="272" t="s">
        <v>13481</v>
      </c>
      <c r="K10081" s="272" t="s">
        <v>13481</v>
      </c>
    </row>
    <row r="10082" spans="1:11" ht="12.75" x14ac:dyDescent="0.2">
      <c r="A10082" s="269">
        <v>34703</v>
      </c>
      <c r="B10082" s="270" t="s">
        <v>31127</v>
      </c>
      <c r="C10082" s="271" t="s">
        <v>12490</v>
      </c>
      <c r="D10082" s="272" t="s">
        <v>13482</v>
      </c>
      <c r="F10082" s="266"/>
      <c r="G10082" s="273">
        <v>34703</v>
      </c>
      <c r="H10082" s="270" t="s">
        <v>31127</v>
      </c>
      <c r="I10082" s="271" t="s">
        <v>12490</v>
      </c>
      <c r="J10082" s="272" t="s">
        <v>13482</v>
      </c>
      <c r="K10082" s="272" t="s">
        <v>13482</v>
      </c>
    </row>
    <row r="10083" spans="1:11" ht="12.75" x14ac:dyDescent="0.2">
      <c r="A10083" s="269">
        <v>12388</v>
      </c>
      <c r="B10083" s="270" t="s">
        <v>31128</v>
      </c>
      <c r="C10083" s="271" t="s">
        <v>12490</v>
      </c>
      <c r="D10083" s="272" t="s">
        <v>31129</v>
      </c>
      <c r="F10083" s="266"/>
      <c r="G10083" s="273">
        <v>12388</v>
      </c>
      <c r="H10083" s="270" t="s">
        <v>31128</v>
      </c>
      <c r="I10083" s="271" t="s">
        <v>12490</v>
      </c>
      <c r="J10083" s="272" t="s">
        <v>31129</v>
      </c>
      <c r="K10083" s="272" t="s">
        <v>31129</v>
      </c>
    </row>
    <row r="10084" spans="1:11" ht="12.75" x14ac:dyDescent="0.2">
      <c r="A10084" s="269">
        <v>34695</v>
      </c>
      <c r="B10084" s="270" t="s">
        <v>31130</v>
      </c>
      <c r="C10084" s="271" t="s">
        <v>12490</v>
      </c>
      <c r="D10084" s="272" t="s">
        <v>13483</v>
      </c>
      <c r="F10084" s="266"/>
      <c r="G10084" s="273">
        <v>34695</v>
      </c>
      <c r="H10084" s="270" t="s">
        <v>31130</v>
      </c>
      <c r="I10084" s="271" t="s">
        <v>12490</v>
      </c>
      <c r="J10084" s="272" t="s">
        <v>13483</v>
      </c>
      <c r="K10084" s="272" t="s">
        <v>13483</v>
      </c>
    </row>
    <row r="10085" spans="1:11" ht="12.75" x14ac:dyDescent="0.2">
      <c r="A10085" s="269">
        <v>34692</v>
      </c>
      <c r="B10085" s="270" t="s">
        <v>31131</v>
      </c>
      <c r="C10085" s="271" t="s">
        <v>12490</v>
      </c>
      <c r="D10085" s="272" t="s">
        <v>13484</v>
      </c>
      <c r="F10085" s="266"/>
      <c r="G10085" s="273">
        <v>34692</v>
      </c>
      <c r="H10085" s="270" t="s">
        <v>31131</v>
      </c>
      <c r="I10085" s="271" t="s">
        <v>12490</v>
      </c>
      <c r="J10085" s="272" t="s">
        <v>13484</v>
      </c>
      <c r="K10085" s="272" t="s">
        <v>13484</v>
      </c>
    </row>
    <row r="10086" spans="1:11" ht="12.75" x14ac:dyDescent="0.2">
      <c r="A10086" s="269">
        <v>26028</v>
      </c>
      <c r="B10086" s="270" t="s">
        <v>31132</v>
      </c>
      <c r="C10086" s="271" t="s">
        <v>12811</v>
      </c>
      <c r="D10086" s="272" t="s">
        <v>15099</v>
      </c>
      <c r="F10086" s="266"/>
      <c r="G10086" s="273">
        <v>26028</v>
      </c>
      <c r="H10086" s="270" t="s">
        <v>31132</v>
      </c>
      <c r="I10086" s="271" t="s">
        <v>12811</v>
      </c>
      <c r="J10086" s="272" t="s">
        <v>15099</v>
      </c>
      <c r="K10086" s="272" t="s">
        <v>15099</v>
      </c>
    </row>
    <row r="10087" spans="1:11" ht="25.5" x14ac:dyDescent="0.2">
      <c r="A10087" s="269">
        <v>11844</v>
      </c>
      <c r="B10087" s="270" t="s">
        <v>31133</v>
      </c>
      <c r="C10087" s="271" t="s">
        <v>12503</v>
      </c>
      <c r="D10087" s="272" t="s">
        <v>13485</v>
      </c>
      <c r="F10087" s="266"/>
      <c r="G10087" s="273">
        <v>11844</v>
      </c>
      <c r="H10087" s="270" t="s">
        <v>31133</v>
      </c>
      <c r="I10087" s="271" t="s">
        <v>12503</v>
      </c>
      <c r="J10087" s="272" t="s">
        <v>13485</v>
      </c>
      <c r="K10087" s="272" t="s">
        <v>13485</v>
      </c>
    </row>
    <row r="10088" spans="1:11" ht="25.5" x14ac:dyDescent="0.2">
      <c r="A10088" s="269">
        <v>4465</v>
      </c>
      <c r="B10088" s="270" t="s">
        <v>31134</v>
      </c>
      <c r="C10088" s="271" t="s">
        <v>12503</v>
      </c>
      <c r="D10088" s="272" t="s">
        <v>13486</v>
      </c>
      <c r="F10088" s="266"/>
      <c r="G10088" s="273">
        <v>4465</v>
      </c>
      <c r="H10088" s="270" t="s">
        <v>31134</v>
      </c>
      <c r="I10088" s="271" t="s">
        <v>12503</v>
      </c>
      <c r="J10088" s="272" t="s">
        <v>13486</v>
      </c>
      <c r="K10088" s="272" t="s">
        <v>13486</v>
      </c>
    </row>
    <row r="10089" spans="1:11" ht="25.5" x14ac:dyDescent="0.2">
      <c r="A10089" s="269">
        <v>35273</v>
      </c>
      <c r="B10089" s="270" t="s">
        <v>31135</v>
      </c>
      <c r="C10089" s="271" t="s">
        <v>12503</v>
      </c>
      <c r="D10089" s="272" t="s">
        <v>13487</v>
      </c>
      <c r="F10089" s="266"/>
      <c r="G10089" s="273">
        <v>35273</v>
      </c>
      <c r="H10089" s="270" t="s">
        <v>31135</v>
      </c>
      <c r="I10089" s="271" t="s">
        <v>12503</v>
      </c>
      <c r="J10089" s="272" t="s">
        <v>13487</v>
      </c>
      <c r="K10089" s="272" t="s">
        <v>13487</v>
      </c>
    </row>
    <row r="10090" spans="1:11" ht="25.5" x14ac:dyDescent="0.2">
      <c r="A10090" s="269">
        <v>4470</v>
      </c>
      <c r="B10090" s="270" t="s">
        <v>31136</v>
      </c>
      <c r="C10090" s="271" t="s">
        <v>12503</v>
      </c>
      <c r="D10090" s="272" t="s">
        <v>13488</v>
      </c>
      <c r="F10090" s="266"/>
      <c r="G10090" s="273">
        <v>4470</v>
      </c>
      <c r="H10090" s="270" t="s">
        <v>31136</v>
      </c>
      <c r="I10090" s="271" t="s">
        <v>12503</v>
      </c>
      <c r="J10090" s="272" t="s">
        <v>13488</v>
      </c>
      <c r="K10090" s="272" t="s">
        <v>13488</v>
      </c>
    </row>
    <row r="10091" spans="1:11" ht="25.5" x14ac:dyDescent="0.2">
      <c r="A10091" s="269">
        <v>20204</v>
      </c>
      <c r="B10091" s="270" t="s">
        <v>31137</v>
      </c>
      <c r="C10091" s="271" t="s">
        <v>12503</v>
      </c>
      <c r="D10091" s="272" t="s">
        <v>13489</v>
      </c>
      <c r="F10091" s="266"/>
      <c r="G10091" s="273">
        <v>20204</v>
      </c>
      <c r="H10091" s="270" t="s">
        <v>31137</v>
      </c>
      <c r="I10091" s="271" t="s">
        <v>12503</v>
      </c>
      <c r="J10091" s="272" t="s">
        <v>13489</v>
      </c>
      <c r="K10091" s="272" t="s">
        <v>13489</v>
      </c>
    </row>
    <row r="10092" spans="1:11" ht="25.5" x14ac:dyDescent="0.2">
      <c r="A10092" s="269">
        <v>20208</v>
      </c>
      <c r="B10092" s="270" t="s">
        <v>31138</v>
      </c>
      <c r="C10092" s="271" t="s">
        <v>12503</v>
      </c>
      <c r="D10092" s="272" t="s">
        <v>13490</v>
      </c>
      <c r="F10092" s="266"/>
      <c r="G10092" s="273">
        <v>20208</v>
      </c>
      <c r="H10092" s="270" t="s">
        <v>31138</v>
      </c>
      <c r="I10092" s="271" t="s">
        <v>12503</v>
      </c>
      <c r="J10092" s="272" t="s">
        <v>13490</v>
      </c>
      <c r="K10092" s="272" t="s">
        <v>13490</v>
      </c>
    </row>
    <row r="10093" spans="1:11" ht="25.5" x14ac:dyDescent="0.2">
      <c r="A10093" s="269">
        <v>4437</v>
      </c>
      <c r="B10093" s="270" t="s">
        <v>31139</v>
      </c>
      <c r="C10093" s="271" t="s">
        <v>12503</v>
      </c>
      <c r="D10093" s="272" t="s">
        <v>13491</v>
      </c>
      <c r="F10093" s="266"/>
      <c r="G10093" s="273">
        <v>4437</v>
      </c>
      <c r="H10093" s="270" t="s">
        <v>31139</v>
      </c>
      <c r="I10093" s="271" t="s">
        <v>12503</v>
      </c>
      <c r="J10093" s="272" t="s">
        <v>13491</v>
      </c>
      <c r="K10093" s="272" t="s">
        <v>13491</v>
      </c>
    </row>
    <row r="10094" spans="1:11" ht="25.5" x14ac:dyDescent="0.2">
      <c r="A10094" s="269">
        <v>14580</v>
      </c>
      <c r="B10094" s="270" t="s">
        <v>31140</v>
      </c>
      <c r="C10094" s="271" t="s">
        <v>12503</v>
      </c>
      <c r="D10094" s="272" t="s">
        <v>10602</v>
      </c>
      <c r="F10094" s="266"/>
      <c r="G10094" s="273">
        <v>14580</v>
      </c>
      <c r="H10094" s="270" t="s">
        <v>31140</v>
      </c>
      <c r="I10094" s="271" t="s">
        <v>12503</v>
      </c>
      <c r="J10094" s="272" t="s">
        <v>10602</v>
      </c>
      <c r="K10094" s="272" t="s">
        <v>10602</v>
      </c>
    </row>
    <row r="10095" spans="1:11" ht="12.75" x14ac:dyDescent="0.2">
      <c r="A10095" s="269">
        <v>40304</v>
      </c>
      <c r="B10095" s="270" t="s">
        <v>31141</v>
      </c>
      <c r="C10095" s="271" t="s">
        <v>12505</v>
      </c>
      <c r="D10095" s="272" t="s">
        <v>5264</v>
      </c>
      <c r="F10095" s="266"/>
      <c r="G10095" s="273">
        <v>40304</v>
      </c>
      <c r="H10095" s="270" t="s">
        <v>31141</v>
      </c>
      <c r="I10095" s="271" t="s">
        <v>12505</v>
      </c>
      <c r="J10095" s="272" t="s">
        <v>5264</v>
      </c>
      <c r="K10095" s="272" t="s">
        <v>5264</v>
      </c>
    </row>
    <row r="10096" spans="1:11" ht="12.75" x14ac:dyDescent="0.2">
      <c r="A10096" s="269">
        <v>5065</v>
      </c>
      <c r="B10096" s="270" t="s">
        <v>31142</v>
      </c>
      <c r="C10096" s="271" t="s">
        <v>12505</v>
      </c>
      <c r="D10096" s="272" t="s">
        <v>5955</v>
      </c>
      <c r="F10096" s="266"/>
      <c r="G10096" s="273">
        <v>5065</v>
      </c>
      <c r="H10096" s="270" t="s">
        <v>31142</v>
      </c>
      <c r="I10096" s="271" t="s">
        <v>12505</v>
      </c>
      <c r="J10096" s="272" t="s">
        <v>5955</v>
      </c>
      <c r="K10096" s="272" t="s">
        <v>5955</v>
      </c>
    </row>
    <row r="10097" spans="1:11" ht="12.75" x14ac:dyDescent="0.2">
      <c r="A10097" s="269">
        <v>5072</v>
      </c>
      <c r="B10097" s="270" t="s">
        <v>31143</v>
      </c>
      <c r="C10097" s="271" t="s">
        <v>12505</v>
      </c>
      <c r="D10097" s="272" t="s">
        <v>6811</v>
      </c>
      <c r="F10097" s="266"/>
      <c r="G10097" s="273">
        <v>5072</v>
      </c>
      <c r="H10097" s="270" t="s">
        <v>31143</v>
      </c>
      <c r="I10097" s="271" t="s">
        <v>12505</v>
      </c>
      <c r="J10097" s="272" t="s">
        <v>6811</v>
      </c>
      <c r="K10097" s="272" t="s">
        <v>6811</v>
      </c>
    </row>
    <row r="10098" spans="1:11" ht="12.75" x14ac:dyDescent="0.2">
      <c r="A10098" s="269">
        <v>5066</v>
      </c>
      <c r="B10098" s="270" t="s">
        <v>31144</v>
      </c>
      <c r="C10098" s="271" t="s">
        <v>12505</v>
      </c>
      <c r="D10098" s="272" t="s">
        <v>13530</v>
      </c>
      <c r="F10098" s="266"/>
      <c r="G10098" s="273">
        <v>5066</v>
      </c>
      <c r="H10098" s="270" t="s">
        <v>31144</v>
      </c>
      <c r="I10098" s="271" t="s">
        <v>12505</v>
      </c>
      <c r="J10098" s="272" t="s">
        <v>13530</v>
      </c>
      <c r="K10098" s="272" t="s">
        <v>13530</v>
      </c>
    </row>
    <row r="10099" spans="1:11" ht="12.75" x14ac:dyDescent="0.2">
      <c r="A10099" s="269">
        <v>5063</v>
      </c>
      <c r="B10099" s="270" t="s">
        <v>31145</v>
      </c>
      <c r="C10099" s="271" t="s">
        <v>12505</v>
      </c>
      <c r="D10099" s="272" t="s">
        <v>8908</v>
      </c>
      <c r="F10099" s="266"/>
      <c r="G10099" s="273">
        <v>5063</v>
      </c>
      <c r="H10099" s="270" t="s">
        <v>31145</v>
      </c>
      <c r="I10099" s="271" t="s">
        <v>12505</v>
      </c>
      <c r="J10099" s="272" t="s">
        <v>8908</v>
      </c>
      <c r="K10099" s="272" t="s">
        <v>8908</v>
      </c>
    </row>
    <row r="10100" spans="1:11" ht="12.75" x14ac:dyDescent="0.2">
      <c r="A10100" s="269">
        <v>20247</v>
      </c>
      <c r="B10100" s="270" t="s">
        <v>31146</v>
      </c>
      <c r="C10100" s="271" t="s">
        <v>12505</v>
      </c>
      <c r="D10100" s="272" t="s">
        <v>12303</v>
      </c>
      <c r="F10100" s="266"/>
      <c r="G10100" s="273">
        <v>20247</v>
      </c>
      <c r="H10100" s="270" t="s">
        <v>31146</v>
      </c>
      <c r="I10100" s="271" t="s">
        <v>12505</v>
      </c>
      <c r="J10100" s="272" t="s">
        <v>12303</v>
      </c>
      <c r="K10100" s="272" t="s">
        <v>12303</v>
      </c>
    </row>
    <row r="10101" spans="1:11" ht="12.75" x14ac:dyDescent="0.2">
      <c r="A10101" s="269">
        <v>5074</v>
      </c>
      <c r="B10101" s="270" t="s">
        <v>31147</v>
      </c>
      <c r="C10101" s="271" t="s">
        <v>12505</v>
      </c>
      <c r="D10101" s="272" t="s">
        <v>13562</v>
      </c>
      <c r="F10101" s="266"/>
      <c r="G10101" s="273">
        <v>5074</v>
      </c>
      <c r="H10101" s="270" t="s">
        <v>31147</v>
      </c>
      <c r="I10101" s="271" t="s">
        <v>12505</v>
      </c>
      <c r="J10101" s="272" t="s">
        <v>13562</v>
      </c>
      <c r="K10101" s="272" t="s">
        <v>13562</v>
      </c>
    </row>
    <row r="10102" spans="1:11" ht="12.75" x14ac:dyDescent="0.2">
      <c r="A10102" s="269">
        <v>5067</v>
      </c>
      <c r="B10102" s="270" t="s">
        <v>31148</v>
      </c>
      <c r="C10102" s="271" t="s">
        <v>12505</v>
      </c>
      <c r="D10102" s="272" t="s">
        <v>13657</v>
      </c>
      <c r="F10102" s="266"/>
      <c r="G10102" s="273">
        <v>5067</v>
      </c>
      <c r="H10102" s="270" t="s">
        <v>31148</v>
      </c>
      <c r="I10102" s="271" t="s">
        <v>12505</v>
      </c>
      <c r="J10102" s="272" t="s">
        <v>13657</v>
      </c>
      <c r="K10102" s="272" t="s">
        <v>13657</v>
      </c>
    </row>
    <row r="10103" spans="1:11" ht="12.75" x14ac:dyDescent="0.2">
      <c r="A10103" s="269">
        <v>5078</v>
      </c>
      <c r="B10103" s="270" t="s">
        <v>31149</v>
      </c>
      <c r="C10103" s="271" t="s">
        <v>12505</v>
      </c>
      <c r="D10103" s="272" t="s">
        <v>13666</v>
      </c>
      <c r="F10103" s="266"/>
      <c r="G10103" s="273">
        <v>5078</v>
      </c>
      <c r="H10103" s="270" t="s">
        <v>31149</v>
      </c>
      <c r="I10103" s="271" t="s">
        <v>12505</v>
      </c>
      <c r="J10103" s="272" t="s">
        <v>13666</v>
      </c>
      <c r="K10103" s="272" t="s">
        <v>13666</v>
      </c>
    </row>
    <row r="10104" spans="1:11" ht="12.75" x14ac:dyDescent="0.2">
      <c r="A10104" s="269">
        <v>5068</v>
      </c>
      <c r="B10104" s="270" t="s">
        <v>31150</v>
      </c>
      <c r="C10104" s="271" t="s">
        <v>12505</v>
      </c>
      <c r="D10104" s="272" t="s">
        <v>15100</v>
      </c>
      <c r="F10104" s="266"/>
      <c r="G10104" s="273">
        <v>5068</v>
      </c>
      <c r="H10104" s="270" t="s">
        <v>31150</v>
      </c>
      <c r="I10104" s="271" t="s">
        <v>12505</v>
      </c>
      <c r="J10104" s="272" t="s">
        <v>15100</v>
      </c>
      <c r="K10104" s="272" t="s">
        <v>15100</v>
      </c>
    </row>
    <row r="10105" spans="1:11" ht="12.75" x14ac:dyDescent="0.2">
      <c r="A10105" s="269">
        <v>5073</v>
      </c>
      <c r="B10105" s="270" t="s">
        <v>31151</v>
      </c>
      <c r="C10105" s="271" t="s">
        <v>12505</v>
      </c>
      <c r="D10105" s="272" t="s">
        <v>15101</v>
      </c>
      <c r="F10105" s="266"/>
      <c r="G10105" s="273">
        <v>5073</v>
      </c>
      <c r="H10105" s="270" t="s">
        <v>31151</v>
      </c>
      <c r="I10105" s="271" t="s">
        <v>12505</v>
      </c>
      <c r="J10105" s="272" t="s">
        <v>15101</v>
      </c>
      <c r="K10105" s="272" t="s">
        <v>15101</v>
      </c>
    </row>
    <row r="10106" spans="1:11" ht="12.75" x14ac:dyDescent="0.2">
      <c r="A10106" s="269">
        <v>5069</v>
      </c>
      <c r="B10106" s="270" t="s">
        <v>31152</v>
      </c>
      <c r="C10106" s="271" t="s">
        <v>12505</v>
      </c>
      <c r="D10106" s="272" t="s">
        <v>15101</v>
      </c>
      <c r="F10106" s="266"/>
      <c r="G10106" s="273">
        <v>5069</v>
      </c>
      <c r="H10106" s="270" t="s">
        <v>31152</v>
      </c>
      <c r="I10106" s="271" t="s">
        <v>12505</v>
      </c>
      <c r="J10106" s="272" t="s">
        <v>15101</v>
      </c>
      <c r="K10106" s="272" t="s">
        <v>15101</v>
      </c>
    </row>
    <row r="10107" spans="1:11" ht="12.75" x14ac:dyDescent="0.2">
      <c r="A10107" s="269">
        <v>5070</v>
      </c>
      <c r="B10107" s="270" t="s">
        <v>31153</v>
      </c>
      <c r="C10107" s="271" t="s">
        <v>12505</v>
      </c>
      <c r="D10107" s="272" t="s">
        <v>8775</v>
      </c>
      <c r="F10107" s="266"/>
      <c r="G10107" s="273">
        <v>5070</v>
      </c>
      <c r="H10107" s="270" t="s">
        <v>31153</v>
      </c>
      <c r="I10107" s="271" t="s">
        <v>12505</v>
      </c>
      <c r="J10107" s="272" t="s">
        <v>8775</v>
      </c>
      <c r="K10107" s="272" t="s">
        <v>8775</v>
      </c>
    </row>
    <row r="10108" spans="1:11" ht="12.75" x14ac:dyDescent="0.2">
      <c r="A10108" s="269">
        <v>5071</v>
      </c>
      <c r="B10108" s="270" t="s">
        <v>31154</v>
      </c>
      <c r="C10108" s="271" t="s">
        <v>12505</v>
      </c>
      <c r="D10108" s="272" t="s">
        <v>15100</v>
      </c>
      <c r="F10108" s="266"/>
      <c r="G10108" s="273">
        <v>5071</v>
      </c>
      <c r="H10108" s="270" t="s">
        <v>31154</v>
      </c>
      <c r="I10108" s="271" t="s">
        <v>12505</v>
      </c>
      <c r="J10108" s="272" t="s">
        <v>15100</v>
      </c>
      <c r="K10108" s="272" t="s">
        <v>15100</v>
      </c>
    </row>
    <row r="10109" spans="1:11" ht="12.75" x14ac:dyDescent="0.2">
      <c r="A10109" s="269">
        <v>5061</v>
      </c>
      <c r="B10109" s="270" t="s">
        <v>31155</v>
      </c>
      <c r="C10109" s="271" t="s">
        <v>12505</v>
      </c>
      <c r="D10109" s="272" t="s">
        <v>14290</v>
      </c>
      <c r="F10109" s="266"/>
      <c r="G10109" s="273">
        <v>5061</v>
      </c>
      <c r="H10109" s="270" t="s">
        <v>31155</v>
      </c>
      <c r="I10109" s="271" t="s">
        <v>12505</v>
      </c>
      <c r="J10109" s="272" t="s">
        <v>14290</v>
      </c>
      <c r="K10109" s="272" t="s">
        <v>14290</v>
      </c>
    </row>
    <row r="10110" spans="1:11" ht="12.75" x14ac:dyDescent="0.2">
      <c r="A10110" s="269">
        <v>5075</v>
      </c>
      <c r="B10110" s="270" t="s">
        <v>31156</v>
      </c>
      <c r="C10110" s="271" t="s">
        <v>12505</v>
      </c>
      <c r="D10110" s="272" t="s">
        <v>15100</v>
      </c>
      <c r="F10110" s="266"/>
      <c r="G10110" s="273">
        <v>5075</v>
      </c>
      <c r="H10110" s="270" t="s">
        <v>31156</v>
      </c>
      <c r="I10110" s="271" t="s">
        <v>12505</v>
      </c>
      <c r="J10110" s="272" t="s">
        <v>15100</v>
      </c>
      <c r="K10110" s="272" t="s">
        <v>15100</v>
      </c>
    </row>
    <row r="10111" spans="1:11" ht="12.75" x14ac:dyDescent="0.2">
      <c r="A10111" s="269">
        <v>39027</v>
      </c>
      <c r="B10111" s="270" t="s">
        <v>31157</v>
      </c>
      <c r="C10111" s="271" t="s">
        <v>12505</v>
      </c>
      <c r="D10111" s="272" t="s">
        <v>11318</v>
      </c>
      <c r="F10111" s="266"/>
      <c r="G10111" s="273">
        <v>39027</v>
      </c>
      <c r="H10111" s="270" t="s">
        <v>31157</v>
      </c>
      <c r="I10111" s="271" t="s">
        <v>12505</v>
      </c>
      <c r="J10111" s="272" t="s">
        <v>11318</v>
      </c>
      <c r="K10111" s="272" t="s">
        <v>11318</v>
      </c>
    </row>
    <row r="10112" spans="1:11" ht="12.75" x14ac:dyDescent="0.2">
      <c r="A10112" s="269">
        <v>5062</v>
      </c>
      <c r="B10112" s="270" t="s">
        <v>31158</v>
      </c>
      <c r="C10112" s="271" t="s">
        <v>12505</v>
      </c>
      <c r="D10112" s="272" t="s">
        <v>6792</v>
      </c>
      <c r="F10112" s="266"/>
      <c r="G10112" s="273">
        <v>5062</v>
      </c>
      <c r="H10112" s="270" t="s">
        <v>31158</v>
      </c>
      <c r="I10112" s="271" t="s">
        <v>12505</v>
      </c>
      <c r="J10112" s="272" t="s">
        <v>6792</v>
      </c>
      <c r="K10112" s="272" t="s">
        <v>6792</v>
      </c>
    </row>
    <row r="10113" spans="1:11" ht="12.75" x14ac:dyDescent="0.2">
      <c r="A10113" s="269">
        <v>40568</v>
      </c>
      <c r="B10113" s="270" t="s">
        <v>31159</v>
      </c>
      <c r="C10113" s="271" t="s">
        <v>12505</v>
      </c>
      <c r="D10113" s="272" t="s">
        <v>7799</v>
      </c>
      <c r="F10113" s="266"/>
      <c r="G10113" s="273">
        <v>40568</v>
      </c>
      <c r="H10113" s="270" t="s">
        <v>31159</v>
      </c>
      <c r="I10113" s="271" t="s">
        <v>12505</v>
      </c>
      <c r="J10113" s="272" t="s">
        <v>7799</v>
      </c>
      <c r="K10113" s="272" t="s">
        <v>7799</v>
      </c>
    </row>
    <row r="10114" spans="1:11" ht="12.75" x14ac:dyDescent="0.2">
      <c r="A10114" s="269">
        <v>39026</v>
      </c>
      <c r="B10114" s="270" t="s">
        <v>31160</v>
      </c>
      <c r="C10114" s="271" t="s">
        <v>12505</v>
      </c>
      <c r="D10114" s="272" t="s">
        <v>14720</v>
      </c>
      <c r="F10114" s="266"/>
      <c r="G10114" s="273">
        <v>39026</v>
      </c>
      <c r="H10114" s="270" t="s">
        <v>31160</v>
      </c>
      <c r="I10114" s="271" t="s">
        <v>12505</v>
      </c>
      <c r="J10114" s="272" t="s">
        <v>14720</v>
      </c>
      <c r="K10114" s="272" t="s">
        <v>14720</v>
      </c>
    </row>
    <row r="10115" spans="1:11" ht="12.75" x14ac:dyDescent="0.2">
      <c r="A10115" s="269">
        <v>11572</v>
      </c>
      <c r="B10115" s="270" t="s">
        <v>31161</v>
      </c>
      <c r="C10115" s="271" t="s">
        <v>12490</v>
      </c>
      <c r="D10115" s="272" t="s">
        <v>8930</v>
      </c>
      <c r="F10115" s="266"/>
      <c r="G10115" s="273">
        <v>11572</v>
      </c>
      <c r="H10115" s="270" t="s">
        <v>31161</v>
      </c>
      <c r="I10115" s="271" t="s">
        <v>12490</v>
      </c>
      <c r="J10115" s="272" t="s">
        <v>8930</v>
      </c>
      <c r="K10115" s="272" t="s">
        <v>8930</v>
      </c>
    </row>
    <row r="10116" spans="1:11" ht="12.75" x14ac:dyDescent="0.2">
      <c r="A10116" s="269">
        <v>11149</v>
      </c>
      <c r="B10116" s="270" t="s">
        <v>31162</v>
      </c>
      <c r="C10116" s="271" t="s">
        <v>13121</v>
      </c>
      <c r="D10116" s="272" t="s">
        <v>31163</v>
      </c>
      <c r="F10116" s="266"/>
      <c r="G10116" s="273">
        <v>11149</v>
      </c>
      <c r="H10116" s="270" t="s">
        <v>31162</v>
      </c>
      <c r="I10116" s="271" t="s">
        <v>13121</v>
      </c>
      <c r="J10116" s="272" t="s">
        <v>31163</v>
      </c>
      <c r="K10116" s="272" t="s">
        <v>31163</v>
      </c>
    </row>
    <row r="10117" spans="1:11" ht="25.5" x14ac:dyDescent="0.2">
      <c r="A10117" s="269">
        <v>511</v>
      </c>
      <c r="B10117" s="270" t="s">
        <v>31164</v>
      </c>
      <c r="C10117" s="271" t="s">
        <v>12506</v>
      </c>
      <c r="D10117" s="272" t="s">
        <v>18743</v>
      </c>
      <c r="F10117" s="266"/>
      <c r="G10117" s="273">
        <v>511</v>
      </c>
      <c r="H10117" s="270" t="s">
        <v>31164</v>
      </c>
      <c r="I10117" s="271" t="s">
        <v>12506</v>
      </c>
      <c r="J10117" s="272" t="s">
        <v>18743</v>
      </c>
      <c r="K10117" s="272" t="s">
        <v>18743</v>
      </c>
    </row>
    <row r="10118" spans="1:11" ht="12.75" x14ac:dyDescent="0.2">
      <c r="A10118" s="269">
        <v>11174</v>
      </c>
      <c r="B10118" s="270" t="s">
        <v>31165</v>
      </c>
      <c r="C10118" s="271" t="s">
        <v>12523</v>
      </c>
      <c r="D10118" s="272" t="s">
        <v>31166</v>
      </c>
      <c r="F10118" s="266"/>
      <c r="G10118" s="273">
        <v>11174</v>
      </c>
      <c r="H10118" s="270" t="s">
        <v>31165</v>
      </c>
      <c r="I10118" s="271" t="s">
        <v>12523</v>
      </c>
      <c r="J10118" s="272" t="s">
        <v>31166</v>
      </c>
      <c r="K10118" s="272" t="s">
        <v>31166</v>
      </c>
    </row>
    <row r="10119" spans="1:11" ht="25.5" x14ac:dyDescent="0.2">
      <c r="A10119" s="269">
        <v>37540</v>
      </c>
      <c r="B10119" s="270" t="s">
        <v>31167</v>
      </c>
      <c r="C10119" s="271" t="s">
        <v>12490</v>
      </c>
      <c r="D10119" s="272" t="s">
        <v>31168</v>
      </c>
      <c r="F10119" s="266"/>
      <c r="G10119" s="273">
        <v>37540</v>
      </c>
      <c r="H10119" s="270" t="s">
        <v>31167</v>
      </c>
      <c r="I10119" s="271" t="s">
        <v>12490</v>
      </c>
      <c r="J10119" s="272" t="s">
        <v>31168</v>
      </c>
      <c r="K10119" s="272" t="s">
        <v>31168</v>
      </c>
    </row>
    <row r="10120" spans="1:11" ht="25.5" x14ac:dyDescent="0.2">
      <c r="A10120" s="269">
        <v>37548</v>
      </c>
      <c r="B10120" s="270" t="s">
        <v>31169</v>
      </c>
      <c r="C10120" s="271" t="s">
        <v>12490</v>
      </c>
      <c r="D10120" s="272" t="s">
        <v>31170</v>
      </c>
      <c r="F10120" s="266"/>
      <c r="G10120" s="273">
        <v>37548</v>
      </c>
      <c r="H10120" s="270" t="s">
        <v>31169</v>
      </c>
      <c r="I10120" s="271" t="s">
        <v>12490</v>
      </c>
      <c r="J10120" s="272" t="s">
        <v>31170</v>
      </c>
      <c r="K10120" s="272" t="s">
        <v>31170</v>
      </c>
    </row>
    <row r="10121" spans="1:11" ht="25.5" x14ac:dyDescent="0.2">
      <c r="A10121" s="269">
        <v>39828</v>
      </c>
      <c r="B10121" s="270" t="s">
        <v>31171</v>
      </c>
      <c r="C10121" s="271" t="s">
        <v>12490</v>
      </c>
      <c r="D10121" s="272" t="s">
        <v>31172</v>
      </c>
      <c r="F10121" s="266"/>
      <c r="G10121" s="273">
        <v>39828</v>
      </c>
      <c r="H10121" s="270" t="s">
        <v>31171</v>
      </c>
      <c r="I10121" s="271" t="s">
        <v>12490</v>
      </c>
      <c r="J10121" s="272" t="s">
        <v>31172</v>
      </c>
      <c r="K10121" s="272" t="s">
        <v>31172</v>
      </c>
    </row>
    <row r="10122" spans="1:11" ht="38.25" x14ac:dyDescent="0.2">
      <c r="A10122" s="269">
        <v>12273</v>
      </c>
      <c r="B10122" s="270" t="s">
        <v>31173</v>
      </c>
      <c r="C10122" s="271" t="s">
        <v>12490</v>
      </c>
      <c r="D10122" s="272" t="s">
        <v>14083</v>
      </c>
      <c r="F10122" s="266"/>
      <c r="G10122" s="273">
        <v>12273</v>
      </c>
      <c r="H10122" s="270" t="s">
        <v>31173</v>
      </c>
      <c r="I10122" s="271" t="s">
        <v>12490</v>
      </c>
      <c r="J10122" s="272" t="s">
        <v>14083</v>
      </c>
      <c r="K10122" s="272" t="s">
        <v>14083</v>
      </c>
    </row>
    <row r="10123" spans="1:11" ht="12.75" x14ac:dyDescent="0.2">
      <c r="A10123" s="269">
        <v>38392</v>
      </c>
      <c r="B10123" s="270" t="s">
        <v>31174</v>
      </c>
      <c r="C10123" s="271" t="s">
        <v>12490</v>
      </c>
      <c r="D10123" s="272" t="s">
        <v>13262</v>
      </c>
      <c r="F10123" s="266"/>
      <c r="G10123" s="273">
        <v>38392</v>
      </c>
      <c r="H10123" s="270" t="s">
        <v>31174</v>
      </c>
      <c r="I10123" s="271" t="s">
        <v>12490</v>
      </c>
      <c r="J10123" s="272" t="s">
        <v>13262</v>
      </c>
      <c r="K10123" s="272" t="s">
        <v>13262</v>
      </c>
    </row>
    <row r="10124" spans="1:11" ht="12.75" x14ac:dyDescent="0.2">
      <c r="A10124" s="269">
        <v>11735</v>
      </c>
      <c r="B10124" s="270" t="s">
        <v>31175</v>
      </c>
      <c r="C10124" s="271" t="s">
        <v>12490</v>
      </c>
      <c r="D10124" s="272" t="s">
        <v>8023</v>
      </c>
      <c r="F10124" s="266"/>
      <c r="G10124" s="273">
        <v>11735</v>
      </c>
      <c r="H10124" s="270" t="s">
        <v>31175</v>
      </c>
      <c r="I10124" s="271" t="s">
        <v>12490</v>
      </c>
      <c r="J10124" s="272" t="s">
        <v>8023</v>
      </c>
      <c r="K10124" s="272" t="s">
        <v>8023</v>
      </c>
    </row>
    <row r="10125" spans="1:11" ht="12.75" x14ac:dyDescent="0.2">
      <c r="A10125" s="269">
        <v>11733</v>
      </c>
      <c r="B10125" s="270" t="s">
        <v>31176</v>
      </c>
      <c r="C10125" s="271" t="s">
        <v>12490</v>
      </c>
      <c r="D10125" s="272" t="s">
        <v>7358</v>
      </c>
      <c r="F10125" s="266"/>
      <c r="G10125" s="273">
        <v>11733</v>
      </c>
      <c r="H10125" s="270" t="s">
        <v>31176</v>
      </c>
      <c r="I10125" s="271" t="s">
        <v>12490</v>
      </c>
      <c r="J10125" s="272" t="s">
        <v>7358</v>
      </c>
      <c r="K10125" s="272" t="s">
        <v>7358</v>
      </c>
    </row>
    <row r="10126" spans="1:11" ht="12.75" x14ac:dyDescent="0.2">
      <c r="A10126" s="269">
        <v>11734</v>
      </c>
      <c r="B10126" s="270" t="s">
        <v>31177</v>
      </c>
      <c r="C10126" s="271" t="s">
        <v>12490</v>
      </c>
      <c r="D10126" s="272" t="s">
        <v>5279</v>
      </c>
      <c r="F10126" s="266"/>
      <c r="G10126" s="273">
        <v>11734</v>
      </c>
      <c r="H10126" s="270" t="s">
        <v>31177</v>
      </c>
      <c r="I10126" s="271" t="s">
        <v>12490</v>
      </c>
      <c r="J10126" s="272" t="s">
        <v>5279</v>
      </c>
      <c r="K10126" s="272" t="s">
        <v>5279</v>
      </c>
    </row>
    <row r="10127" spans="1:11" ht="12.75" x14ac:dyDescent="0.2">
      <c r="A10127" s="269">
        <v>11737</v>
      </c>
      <c r="B10127" s="270" t="s">
        <v>31178</v>
      </c>
      <c r="C10127" s="271" t="s">
        <v>12490</v>
      </c>
      <c r="D10127" s="272" t="s">
        <v>7129</v>
      </c>
      <c r="F10127" s="266"/>
      <c r="G10127" s="273">
        <v>11737</v>
      </c>
      <c r="H10127" s="270" t="s">
        <v>31178</v>
      </c>
      <c r="I10127" s="271" t="s">
        <v>12490</v>
      </c>
      <c r="J10127" s="272" t="s">
        <v>7129</v>
      </c>
      <c r="K10127" s="272" t="s">
        <v>7129</v>
      </c>
    </row>
    <row r="10128" spans="1:11" ht="12.75" x14ac:dyDescent="0.2">
      <c r="A10128" s="269">
        <v>11738</v>
      </c>
      <c r="B10128" s="270" t="s">
        <v>31179</v>
      </c>
      <c r="C10128" s="271" t="s">
        <v>12490</v>
      </c>
      <c r="D10128" s="272" t="s">
        <v>12590</v>
      </c>
      <c r="F10128" s="266"/>
      <c r="G10128" s="273">
        <v>11738</v>
      </c>
      <c r="H10128" s="270" t="s">
        <v>31179</v>
      </c>
      <c r="I10128" s="271" t="s">
        <v>12490</v>
      </c>
      <c r="J10128" s="272" t="s">
        <v>12590</v>
      </c>
      <c r="K10128" s="272" t="s">
        <v>12590</v>
      </c>
    </row>
    <row r="10129" spans="1:11" ht="12.75" x14ac:dyDescent="0.2">
      <c r="A10129" s="269">
        <v>36143</v>
      </c>
      <c r="B10129" s="270" t="s">
        <v>31180</v>
      </c>
      <c r="C10129" s="271" t="s">
        <v>12490</v>
      </c>
      <c r="D10129" s="272" t="s">
        <v>31181</v>
      </c>
      <c r="F10129" s="266"/>
      <c r="G10129" s="273">
        <v>36143</v>
      </c>
      <c r="H10129" s="270" t="s">
        <v>31180</v>
      </c>
      <c r="I10129" s="271" t="s">
        <v>12490</v>
      </c>
      <c r="J10129" s="272" t="s">
        <v>31181</v>
      </c>
      <c r="K10129" s="272" t="s">
        <v>31181</v>
      </c>
    </row>
    <row r="10130" spans="1:11" ht="12.75" x14ac:dyDescent="0.2">
      <c r="A10130" s="269">
        <v>36142</v>
      </c>
      <c r="B10130" s="270" t="s">
        <v>31182</v>
      </c>
      <c r="C10130" s="271" t="s">
        <v>12490</v>
      </c>
      <c r="D10130" s="272" t="s">
        <v>4852</v>
      </c>
      <c r="F10130" s="266"/>
      <c r="G10130" s="273">
        <v>36142</v>
      </c>
      <c r="H10130" s="270" t="s">
        <v>31182</v>
      </c>
      <c r="I10130" s="271" t="s">
        <v>12490</v>
      </c>
      <c r="J10130" s="272" t="s">
        <v>4852</v>
      </c>
      <c r="K10130" s="272" t="s">
        <v>4852</v>
      </c>
    </row>
    <row r="10131" spans="1:11" ht="12.75" x14ac:dyDescent="0.2">
      <c r="A10131" s="269">
        <v>36146</v>
      </c>
      <c r="B10131" s="270" t="s">
        <v>31183</v>
      </c>
      <c r="C10131" s="271" t="s">
        <v>12490</v>
      </c>
      <c r="D10131" s="272" t="s">
        <v>31184</v>
      </c>
      <c r="F10131" s="266"/>
      <c r="G10131" s="273">
        <v>36146</v>
      </c>
      <c r="H10131" s="270" t="s">
        <v>31183</v>
      </c>
      <c r="I10131" s="271" t="s">
        <v>12490</v>
      </c>
      <c r="J10131" s="272" t="s">
        <v>31184</v>
      </c>
      <c r="K10131" s="272" t="s">
        <v>31184</v>
      </c>
    </row>
    <row r="10132" spans="1:11" ht="12.75" x14ac:dyDescent="0.2">
      <c r="A10132" s="269">
        <v>39015</v>
      </c>
      <c r="B10132" s="270" t="s">
        <v>31185</v>
      </c>
      <c r="C10132" s="271" t="s">
        <v>12490</v>
      </c>
      <c r="D10132" s="272" t="s">
        <v>5447</v>
      </c>
      <c r="F10132" s="266"/>
      <c r="G10132" s="273">
        <v>39015</v>
      </c>
      <c r="H10132" s="270" t="s">
        <v>31185</v>
      </c>
      <c r="I10132" s="271" t="s">
        <v>12490</v>
      </c>
      <c r="J10132" s="272" t="s">
        <v>5447</v>
      </c>
      <c r="K10132" s="272" t="s">
        <v>5447</v>
      </c>
    </row>
    <row r="10133" spans="1:11" ht="12.75" x14ac:dyDescent="0.2">
      <c r="A10133" s="269">
        <v>38377</v>
      </c>
      <c r="B10133" s="270" t="s">
        <v>31186</v>
      </c>
      <c r="C10133" s="271" t="s">
        <v>12490</v>
      </c>
      <c r="D10133" s="272" t="s">
        <v>13152</v>
      </c>
      <c r="F10133" s="266"/>
      <c r="G10133" s="273">
        <v>38377</v>
      </c>
      <c r="H10133" s="270" t="s">
        <v>31186</v>
      </c>
      <c r="I10133" s="271" t="s">
        <v>12490</v>
      </c>
      <c r="J10133" s="272" t="s">
        <v>13152</v>
      </c>
      <c r="K10133" s="272" t="s">
        <v>13152</v>
      </c>
    </row>
    <row r="10134" spans="1:11" ht="12.75" x14ac:dyDescent="0.2">
      <c r="A10134" s="269">
        <v>38376</v>
      </c>
      <c r="B10134" s="270" t="s">
        <v>31187</v>
      </c>
      <c r="C10134" s="271" t="s">
        <v>12490</v>
      </c>
      <c r="D10134" s="272" t="s">
        <v>8764</v>
      </c>
      <c r="F10134" s="266"/>
      <c r="G10134" s="273">
        <v>38376</v>
      </c>
      <c r="H10134" s="270" t="s">
        <v>31187</v>
      </c>
      <c r="I10134" s="271" t="s">
        <v>12490</v>
      </c>
      <c r="J10134" s="272" t="s">
        <v>8764</v>
      </c>
      <c r="K10134" s="272" t="s">
        <v>8764</v>
      </c>
    </row>
    <row r="10135" spans="1:11" ht="12.75" x14ac:dyDescent="0.2">
      <c r="A10135" s="269">
        <v>38116</v>
      </c>
      <c r="B10135" s="270" t="s">
        <v>31188</v>
      </c>
      <c r="C10135" s="271" t="s">
        <v>12490</v>
      </c>
      <c r="D10135" s="272" t="s">
        <v>4788</v>
      </c>
      <c r="F10135" s="266"/>
      <c r="G10135" s="273">
        <v>38116</v>
      </c>
      <c r="H10135" s="270" t="s">
        <v>31188</v>
      </c>
      <c r="I10135" s="271" t="s">
        <v>12490</v>
      </c>
      <c r="J10135" s="272" t="s">
        <v>4788</v>
      </c>
      <c r="K10135" s="272" t="s">
        <v>4788</v>
      </c>
    </row>
    <row r="10136" spans="1:11" ht="25.5" x14ac:dyDescent="0.2">
      <c r="A10136" s="269">
        <v>38066</v>
      </c>
      <c r="B10136" s="270" t="s">
        <v>31189</v>
      </c>
      <c r="C10136" s="271" t="s">
        <v>12490</v>
      </c>
      <c r="D10136" s="272" t="s">
        <v>10279</v>
      </c>
      <c r="F10136" s="266"/>
      <c r="G10136" s="273">
        <v>38066</v>
      </c>
      <c r="H10136" s="270" t="s">
        <v>31189</v>
      </c>
      <c r="I10136" s="271" t="s">
        <v>12490</v>
      </c>
      <c r="J10136" s="272" t="s">
        <v>10279</v>
      </c>
      <c r="K10136" s="272" t="s">
        <v>10279</v>
      </c>
    </row>
    <row r="10137" spans="1:11" ht="12.75" x14ac:dyDescent="0.2">
      <c r="A10137" s="269">
        <v>38117</v>
      </c>
      <c r="B10137" s="270" t="s">
        <v>31190</v>
      </c>
      <c r="C10137" s="271" t="s">
        <v>12490</v>
      </c>
      <c r="D10137" s="272" t="s">
        <v>13496</v>
      </c>
      <c r="F10137" s="266"/>
      <c r="G10137" s="273">
        <v>38117</v>
      </c>
      <c r="H10137" s="270" t="s">
        <v>31190</v>
      </c>
      <c r="I10137" s="271" t="s">
        <v>12490</v>
      </c>
      <c r="J10137" s="272" t="s">
        <v>13496</v>
      </c>
      <c r="K10137" s="272" t="s">
        <v>13496</v>
      </c>
    </row>
    <row r="10138" spans="1:11" ht="25.5" x14ac:dyDescent="0.2">
      <c r="A10138" s="269">
        <v>38067</v>
      </c>
      <c r="B10138" s="270" t="s">
        <v>31191</v>
      </c>
      <c r="C10138" s="271" t="s">
        <v>12490</v>
      </c>
      <c r="D10138" s="272" t="s">
        <v>13497</v>
      </c>
      <c r="F10138" s="266"/>
      <c r="G10138" s="273">
        <v>38067</v>
      </c>
      <c r="H10138" s="270" t="s">
        <v>31191</v>
      </c>
      <c r="I10138" s="271" t="s">
        <v>12490</v>
      </c>
      <c r="J10138" s="272" t="s">
        <v>13497</v>
      </c>
      <c r="K10138" s="272" t="s">
        <v>13497</v>
      </c>
    </row>
    <row r="10139" spans="1:11" ht="12.75" x14ac:dyDescent="0.2">
      <c r="A10139" s="269">
        <v>41757</v>
      </c>
      <c r="B10139" s="270" t="s">
        <v>31192</v>
      </c>
      <c r="C10139" s="271" t="s">
        <v>12490</v>
      </c>
      <c r="D10139" s="272" t="s">
        <v>31193</v>
      </c>
      <c r="F10139" s="266"/>
      <c r="G10139" s="273">
        <v>41757</v>
      </c>
      <c r="H10139" s="270" t="s">
        <v>31192</v>
      </c>
      <c r="I10139" s="271" t="s">
        <v>12490</v>
      </c>
      <c r="J10139" s="272" t="s">
        <v>31193</v>
      </c>
      <c r="K10139" s="272" t="s">
        <v>31193</v>
      </c>
    </row>
    <row r="10140" spans="1:11" ht="25.5" x14ac:dyDescent="0.2">
      <c r="A10140" s="269">
        <v>5080</v>
      </c>
      <c r="B10140" s="270" t="s">
        <v>31194</v>
      </c>
      <c r="C10140" s="271" t="s">
        <v>12490</v>
      </c>
      <c r="D10140" s="272" t="s">
        <v>13758</v>
      </c>
      <c r="F10140" s="266"/>
      <c r="G10140" s="273">
        <v>5080</v>
      </c>
      <c r="H10140" s="270" t="s">
        <v>31194</v>
      </c>
      <c r="I10140" s="271" t="s">
        <v>12490</v>
      </c>
      <c r="J10140" s="272" t="s">
        <v>13758</v>
      </c>
      <c r="K10140" s="272" t="s">
        <v>13758</v>
      </c>
    </row>
    <row r="10141" spans="1:11" ht="38.25" x14ac:dyDescent="0.2">
      <c r="A10141" s="269">
        <v>11522</v>
      </c>
      <c r="B10141" s="270" t="s">
        <v>31195</v>
      </c>
      <c r="C10141" s="271" t="s">
        <v>12490</v>
      </c>
      <c r="D10141" s="272" t="s">
        <v>12790</v>
      </c>
      <c r="F10141" s="266"/>
      <c r="G10141" s="273">
        <v>11522</v>
      </c>
      <c r="H10141" s="270" t="s">
        <v>31195</v>
      </c>
      <c r="I10141" s="271" t="s">
        <v>12490</v>
      </c>
      <c r="J10141" s="272" t="s">
        <v>12790</v>
      </c>
      <c r="K10141" s="272" t="s">
        <v>12790</v>
      </c>
    </row>
    <row r="10142" spans="1:11" ht="25.5" x14ac:dyDescent="0.2">
      <c r="A10142" s="269">
        <v>11523</v>
      </c>
      <c r="B10142" s="270" t="s">
        <v>31196</v>
      </c>
      <c r="C10142" s="271" t="s">
        <v>12490</v>
      </c>
      <c r="D10142" s="272" t="s">
        <v>8843</v>
      </c>
      <c r="F10142" s="266"/>
      <c r="G10142" s="273">
        <v>11523</v>
      </c>
      <c r="H10142" s="270" t="s">
        <v>31196</v>
      </c>
      <c r="I10142" s="271" t="s">
        <v>12490</v>
      </c>
      <c r="J10142" s="272" t="s">
        <v>8843</v>
      </c>
      <c r="K10142" s="272" t="s">
        <v>8843</v>
      </c>
    </row>
    <row r="10143" spans="1:11" ht="25.5" x14ac:dyDescent="0.2">
      <c r="A10143" s="269">
        <v>11524</v>
      </c>
      <c r="B10143" s="270" t="s">
        <v>31197</v>
      </c>
      <c r="C10143" s="271" t="s">
        <v>12490</v>
      </c>
      <c r="D10143" s="272" t="s">
        <v>14308</v>
      </c>
      <c r="F10143" s="266"/>
      <c r="G10143" s="273">
        <v>11524</v>
      </c>
      <c r="H10143" s="270" t="s">
        <v>31197</v>
      </c>
      <c r="I10143" s="271" t="s">
        <v>12490</v>
      </c>
      <c r="J10143" s="272" t="s">
        <v>14308</v>
      </c>
      <c r="K10143" s="272" t="s">
        <v>14308</v>
      </c>
    </row>
    <row r="10144" spans="1:11" ht="25.5" x14ac:dyDescent="0.2">
      <c r="A10144" s="269">
        <v>38168</v>
      </c>
      <c r="B10144" s="270" t="s">
        <v>31198</v>
      </c>
      <c r="C10144" s="271" t="s">
        <v>12490</v>
      </c>
      <c r="D10144" s="272" t="s">
        <v>31199</v>
      </c>
      <c r="F10144" s="266"/>
      <c r="G10144" s="273">
        <v>38168</v>
      </c>
      <c r="H10144" s="270" t="s">
        <v>31198</v>
      </c>
      <c r="I10144" s="271" t="s">
        <v>12490</v>
      </c>
      <c r="J10144" s="272" t="s">
        <v>31199</v>
      </c>
      <c r="K10144" s="272" t="s">
        <v>31199</v>
      </c>
    </row>
    <row r="10145" spans="1:11" ht="25.5" x14ac:dyDescent="0.2">
      <c r="A10145" s="269">
        <v>13393</v>
      </c>
      <c r="B10145" s="270" t="s">
        <v>31200</v>
      </c>
      <c r="C10145" s="271" t="s">
        <v>12490</v>
      </c>
      <c r="D10145" s="272" t="s">
        <v>13499</v>
      </c>
      <c r="F10145" s="266"/>
      <c r="G10145" s="273">
        <v>13393</v>
      </c>
      <c r="H10145" s="270" t="s">
        <v>31200</v>
      </c>
      <c r="I10145" s="271" t="s">
        <v>12490</v>
      </c>
      <c r="J10145" s="272" t="s">
        <v>13499</v>
      </c>
      <c r="K10145" s="272" t="s">
        <v>13499</v>
      </c>
    </row>
    <row r="10146" spans="1:11" ht="25.5" x14ac:dyDescent="0.2">
      <c r="A10146" s="269">
        <v>13395</v>
      </c>
      <c r="B10146" s="270" t="s">
        <v>31201</v>
      </c>
      <c r="C10146" s="271" t="s">
        <v>12490</v>
      </c>
      <c r="D10146" s="272" t="s">
        <v>13500</v>
      </c>
      <c r="F10146" s="266"/>
      <c r="G10146" s="273">
        <v>13395</v>
      </c>
      <c r="H10146" s="270" t="s">
        <v>31201</v>
      </c>
      <c r="I10146" s="271" t="s">
        <v>12490</v>
      </c>
      <c r="J10146" s="272" t="s">
        <v>13500</v>
      </c>
      <c r="K10146" s="272" t="s">
        <v>13500</v>
      </c>
    </row>
    <row r="10147" spans="1:11" ht="25.5" x14ac:dyDescent="0.2">
      <c r="A10147" s="269">
        <v>12039</v>
      </c>
      <c r="B10147" s="270" t="s">
        <v>31202</v>
      </c>
      <c r="C10147" s="271" t="s">
        <v>12490</v>
      </c>
      <c r="D10147" s="272" t="s">
        <v>10515</v>
      </c>
      <c r="F10147" s="266"/>
      <c r="G10147" s="273">
        <v>12039</v>
      </c>
      <c r="H10147" s="270" t="s">
        <v>31202</v>
      </c>
      <c r="I10147" s="271" t="s">
        <v>12490</v>
      </c>
      <c r="J10147" s="272" t="s">
        <v>10515</v>
      </c>
      <c r="K10147" s="272" t="s">
        <v>10515</v>
      </c>
    </row>
    <row r="10148" spans="1:11" ht="25.5" x14ac:dyDescent="0.2">
      <c r="A10148" s="269">
        <v>13396</v>
      </c>
      <c r="B10148" s="270" t="s">
        <v>31203</v>
      </c>
      <c r="C10148" s="271" t="s">
        <v>12490</v>
      </c>
      <c r="D10148" s="272" t="s">
        <v>13501</v>
      </c>
      <c r="F10148" s="266"/>
      <c r="G10148" s="273">
        <v>13396</v>
      </c>
      <c r="H10148" s="270" t="s">
        <v>31203</v>
      </c>
      <c r="I10148" s="271" t="s">
        <v>12490</v>
      </c>
      <c r="J10148" s="272" t="s">
        <v>13501</v>
      </c>
      <c r="K10148" s="272" t="s">
        <v>13501</v>
      </c>
    </row>
    <row r="10149" spans="1:11" ht="25.5" x14ac:dyDescent="0.2">
      <c r="A10149" s="269">
        <v>13397</v>
      </c>
      <c r="B10149" s="270" t="s">
        <v>31204</v>
      </c>
      <c r="C10149" s="271" t="s">
        <v>12490</v>
      </c>
      <c r="D10149" s="272" t="s">
        <v>13502</v>
      </c>
      <c r="F10149" s="266"/>
      <c r="G10149" s="273">
        <v>13397</v>
      </c>
      <c r="H10149" s="270" t="s">
        <v>31204</v>
      </c>
      <c r="I10149" s="271" t="s">
        <v>12490</v>
      </c>
      <c r="J10149" s="272" t="s">
        <v>13502</v>
      </c>
      <c r="K10149" s="272" t="s">
        <v>13502</v>
      </c>
    </row>
    <row r="10150" spans="1:11" ht="25.5" x14ac:dyDescent="0.2">
      <c r="A10150" s="269">
        <v>12041</v>
      </c>
      <c r="B10150" s="270" t="s">
        <v>31205</v>
      </c>
      <c r="C10150" s="271" t="s">
        <v>12490</v>
      </c>
      <c r="D10150" s="272" t="s">
        <v>13503</v>
      </c>
      <c r="F10150" s="266"/>
      <c r="G10150" s="273">
        <v>12041</v>
      </c>
      <c r="H10150" s="270" t="s">
        <v>31205</v>
      </c>
      <c r="I10150" s="271" t="s">
        <v>12490</v>
      </c>
      <c r="J10150" s="272" t="s">
        <v>13503</v>
      </c>
      <c r="K10150" s="272" t="s">
        <v>13503</v>
      </c>
    </row>
    <row r="10151" spans="1:11" ht="25.5" x14ac:dyDescent="0.2">
      <c r="A10151" s="269">
        <v>12043</v>
      </c>
      <c r="B10151" s="270" t="s">
        <v>31206</v>
      </c>
      <c r="C10151" s="271" t="s">
        <v>12490</v>
      </c>
      <c r="D10151" s="272" t="s">
        <v>13504</v>
      </c>
      <c r="F10151" s="266"/>
      <c r="G10151" s="273">
        <v>12043</v>
      </c>
      <c r="H10151" s="270" t="s">
        <v>31206</v>
      </c>
      <c r="I10151" s="271" t="s">
        <v>12490</v>
      </c>
      <c r="J10151" s="272" t="s">
        <v>13504</v>
      </c>
      <c r="K10151" s="272" t="s">
        <v>13504</v>
      </c>
    </row>
    <row r="10152" spans="1:11" ht="25.5" x14ac:dyDescent="0.2">
      <c r="A10152" s="269">
        <v>39762</v>
      </c>
      <c r="B10152" s="270" t="s">
        <v>31207</v>
      </c>
      <c r="C10152" s="271" t="s">
        <v>12490</v>
      </c>
      <c r="D10152" s="272" t="s">
        <v>13505</v>
      </c>
      <c r="F10152" s="266"/>
      <c r="G10152" s="273">
        <v>39762</v>
      </c>
      <c r="H10152" s="270" t="s">
        <v>31207</v>
      </c>
      <c r="I10152" s="271" t="s">
        <v>12490</v>
      </c>
      <c r="J10152" s="272" t="s">
        <v>13505</v>
      </c>
      <c r="K10152" s="272" t="s">
        <v>13505</v>
      </c>
    </row>
    <row r="10153" spans="1:11" ht="25.5" x14ac:dyDescent="0.2">
      <c r="A10153" s="269">
        <v>12042</v>
      </c>
      <c r="B10153" s="270" t="s">
        <v>31208</v>
      </c>
      <c r="C10153" s="271" t="s">
        <v>12490</v>
      </c>
      <c r="D10153" s="272" t="s">
        <v>13506</v>
      </c>
      <c r="F10153" s="266"/>
      <c r="G10153" s="273">
        <v>12042</v>
      </c>
      <c r="H10153" s="270" t="s">
        <v>31208</v>
      </c>
      <c r="I10153" s="271" t="s">
        <v>12490</v>
      </c>
      <c r="J10153" s="272" t="s">
        <v>13506</v>
      </c>
      <c r="K10153" s="272" t="s">
        <v>13506</v>
      </c>
    </row>
    <row r="10154" spans="1:11" ht="25.5" x14ac:dyDescent="0.2">
      <c r="A10154" s="269">
        <v>39763</v>
      </c>
      <c r="B10154" s="270" t="s">
        <v>31209</v>
      </c>
      <c r="C10154" s="271" t="s">
        <v>12490</v>
      </c>
      <c r="D10154" s="272" t="s">
        <v>13507</v>
      </c>
      <c r="F10154" s="266"/>
      <c r="G10154" s="273">
        <v>39763</v>
      </c>
      <c r="H10154" s="270" t="s">
        <v>31209</v>
      </c>
      <c r="I10154" s="271" t="s">
        <v>12490</v>
      </c>
      <c r="J10154" s="272" t="s">
        <v>13507</v>
      </c>
      <c r="K10154" s="272" t="s">
        <v>13507</v>
      </c>
    </row>
    <row r="10155" spans="1:11" ht="25.5" x14ac:dyDescent="0.2">
      <c r="A10155" s="269">
        <v>39756</v>
      </c>
      <c r="B10155" s="270" t="s">
        <v>31210</v>
      </c>
      <c r="C10155" s="271" t="s">
        <v>12490</v>
      </c>
      <c r="D10155" s="272" t="s">
        <v>13508</v>
      </c>
      <c r="F10155" s="266"/>
      <c r="G10155" s="273">
        <v>39756</v>
      </c>
      <c r="H10155" s="270" t="s">
        <v>31210</v>
      </c>
      <c r="I10155" s="271" t="s">
        <v>12490</v>
      </c>
      <c r="J10155" s="272" t="s">
        <v>13508</v>
      </c>
      <c r="K10155" s="272" t="s">
        <v>13508</v>
      </c>
    </row>
    <row r="10156" spans="1:11" ht="25.5" x14ac:dyDescent="0.2">
      <c r="A10156" s="269">
        <v>12038</v>
      </c>
      <c r="B10156" s="270" t="s">
        <v>31211</v>
      </c>
      <c r="C10156" s="271" t="s">
        <v>12490</v>
      </c>
      <c r="D10156" s="272" t="s">
        <v>13509</v>
      </c>
      <c r="F10156" s="266"/>
      <c r="G10156" s="273">
        <v>12038</v>
      </c>
      <c r="H10156" s="270" t="s">
        <v>31211</v>
      </c>
      <c r="I10156" s="271" t="s">
        <v>12490</v>
      </c>
      <c r="J10156" s="272" t="s">
        <v>13509</v>
      </c>
      <c r="K10156" s="272" t="s">
        <v>13509</v>
      </c>
    </row>
    <row r="10157" spans="1:11" ht="25.5" x14ac:dyDescent="0.2">
      <c r="A10157" s="269">
        <v>12040</v>
      </c>
      <c r="B10157" s="270" t="s">
        <v>31212</v>
      </c>
      <c r="C10157" s="271" t="s">
        <v>12490</v>
      </c>
      <c r="D10157" s="272" t="s">
        <v>13510</v>
      </c>
      <c r="F10157" s="266"/>
      <c r="G10157" s="273">
        <v>12040</v>
      </c>
      <c r="H10157" s="270" t="s">
        <v>31212</v>
      </c>
      <c r="I10157" s="271" t="s">
        <v>12490</v>
      </c>
      <c r="J10157" s="272" t="s">
        <v>13510</v>
      </c>
      <c r="K10157" s="272" t="s">
        <v>13510</v>
      </c>
    </row>
    <row r="10158" spans="1:11" ht="25.5" x14ac:dyDescent="0.2">
      <c r="A10158" s="269">
        <v>39757</v>
      </c>
      <c r="B10158" s="270" t="s">
        <v>31213</v>
      </c>
      <c r="C10158" s="271" t="s">
        <v>12490</v>
      </c>
      <c r="D10158" s="272" t="s">
        <v>13511</v>
      </c>
      <c r="F10158" s="266"/>
      <c r="G10158" s="273">
        <v>39757</v>
      </c>
      <c r="H10158" s="270" t="s">
        <v>31213</v>
      </c>
      <c r="I10158" s="271" t="s">
        <v>12490</v>
      </c>
      <c r="J10158" s="272" t="s">
        <v>13511</v>
      </c>
      <c r="K10158" s="272" t="s">
        <v>13511</v>
      </c>
    </row>
    <row r="10159" spans="1:11" ht="25.5" x14ac:dyDescent="0.2">
      <c r="A10159" s="269">
        <v>39758</v>
      </c>
      <c r="B10159" s="270" t="s">
        <v>31214</v>
      </c>
      <c r="C10159" s="271" t="s">
        <v>12490</v>
      </c>
      <c r="D10159" s="272" t="s">
        <v>13512</v>
      </c>
      <c r="F10159" s="266"/>
      <c r="G10159" s="273">
        <v>39758</v>
      </c>
      <c r="H10159" s="270" t="s">
        <v>31214</v>
      </c>
      <c r="I10159" s="271" t="s">
        <v>12490</v>
      </c>
      <c r="J10159" s="272" t="s">
        <v>13512</v>
      </c>
      <c r="K10159" s="272" t="s">
        <v>13512</v>
      </c>
    </row>
    <row r="10160" spans="1:11" ht="25.5" x14ac:dyDescent="0.2">
      <c r="A10160" s="269">
        <v>39759</v>
      </c>
      <c r="B10160" s="270" t="s">
        <v>31215</v>
      </c>
      <c r="C10160" s="271" t="s">
        <v>12490</v>
      </c>
      <c r="D10160" s="272" t="s">
        <v>13513</v>
      </c>
      <c r="F10160" s="266"/>
      <c r="G10160" s="273">
        <v>39759</v>
      </c>
      <c r="H10160" s="270" t="s">
        <v>31215</v>
      </c>
      <c r="I10160" s="271" t="s">
        <v>12490</v>
      </c>
      <c r="J10160" s="272" t="s">
        <v>13513</v>
      </c>
      <c r="K10160" s="272" t="s">
        <v>13513</v>
      </c>
    </row>
    <row r="10161" spans="1:11" ht="25.5" x14ac:dyDescent="0.2">
      <c r="A10161" s="269">
        <v>39760</v>
      </c>
      <c r="B10161" s="270" t="s">
        <v>31216</v>
      </c>
      <c r="C10161" s="271" t="s">
        <v>12490</v>
      </c>
      <c r="D10161" s="272" t="s">
        <v>13514</v>
      </c>
      <c r="F10161" s="266"/>
      <c r="G10161" s="273">
        <v>39760</v>
      </c>
      <c r="H10161" s="270" t="s">
        <v>31216</v>
      </c>
      <c r="I10161" s="271" t="s">
        <v>12490</v>
      </c>
      <c r="J10161" s="272" t="s">
        <v>13514</v>
      </c>
      <c r="K10161" s="272" t="s">
        <v>13514</v>
      </c>
    </row>
    <row r="10162" spans="1:11" ht="25.5" x14ac:dyDescent="0.2">
      <c r="A10162" s="269">
        <v>39761</v>
      </c>
      <c r="B10162" s="270" t="s">
        <v>31217</v>
      </c>
      <c r="C10162" s="271" t="s">
        <v>12490</v>
      </c>
      <c r="D10162" s="272" t="s">
        <v>13515</v>
      </c>
      <c r="F10162" s="266"/>
      <c r="G10162" s="273">
        <v>39761</v>
      </c>
      <c r="H10162" s="270" t="s">
        <v>31217</v>
      </c>
      <c r="I10162" s="271" t="s">
        <v>12490</v>
      </c>
      <c r="J10162" s="272" t="s">
        <v>13515</v>
      </c>
      <c r="K10162" s="272" t="s">
        <v>13515</v>
      </c>
    </row>
    <row r="10163" spans="1:11" ht="25.5" x14ac:dyDescent="0.2">
      <c r="A10163" s="269">
        <v>39765</v>
      </c>
      <c r="B10163" s="270" t="s">
        <v>31218</v>
      </c>
      <c r="C10163" s="271" t="s">
        <v>12490</v>
      </c>
      <c r="D10163" s="272" t="s">
        <v>12963</v>
      </c>
      <c r="F10163" s="266"/>
      <c r="G10163" s="273">
        <v>39765</v>
      </c>
      <c r="H10163" s="270" t="s">
        <v>31218</v>
      </c>
      <c r="I10163" s="271" t="s">
        <v>12490</v>
      </c>
      <c r="J10163" s="272" t="s">
        <v>12963</v>
      </c>
      <c r="K10163" s="272" t="s">
        <v>12963</v>
      </c>
    </row>
    <row r="10164" spans="1:11" ht="25.5" x14ac:dyDescent="0.2">
      <c r="A10164" s="269">
        <v>13399</v>
      </c>
      <c r="B10164" s="270" t="s">
        <v>31219</v>
      </c>
      <c r="C10164" s="271" t="s">
        <v>12490</v>
      </c>
      <c r="D10164" s="272" t="s">
        <v>12740</v>
      </c>
      <c r="F10164" s="266"/>
      <c r="G10164" s="273">
        <v>13399</v>
      </c>
      <c r="H10164" s="270" t="s">
        <v>31219</v>
      </c>
      <c r="I10164" s="271" t="s">
        <v>12490</v>
      </c>
      <c r="J10164" s="272" t="s">
        <v>12740</v>
      </c>
      <c r="K10164" s="272" t="s">
        <v>12740</v>
      </c>
    </row>
    <row r="10165" spans="1:11" ht="25.5" x14ac:dyDescent="0.2">
      <c r="A10165" s="269">
        <v>39764</v>
      </c>
      <c r="B10165" s="270" t="s">
        <v>31220</v>
      </c>
      <c r="C10165" s="271" t="s">
        <v>12490</v>
      </c>
      <c r="D10165" s="272" t="s">
        <v>13516</v>
      </c>
      <c r="F10165" s="266"/>
      <c r="G10165" s="273">
        <v>39764</v>
      </c>
      <c r="H10165" s="270" t="s">
        <v>31220</v>
      </c>
      <c r="I10165" s="271" t="s">
        <v>12490</v>
      </c>
      <c r="J10165" s="272" t="s">
        <v>13516</v>
      </c>
      <c r="K10165" s="272" t="s">
        <v>13516</v>
      </c>
    </row>
    <row r="10166" spans="1:11" ht="25.5" x14ac:dyDescent="0.2">
      <c r="A10166" s="269">
        <v>39805</v>
      </c>
      <c r="B10166" s="270" t="s">
        <v>31221</v>
      </c>
      <c r="C10166" s="271" t="s">
        <v>12490</v>
      </c>
      <c r="D10166" s="272" t="s">
        <v>31222</v>
      </c>
      <c r="F10166" s="266"/>
      <c r="G10166" s="273">
        <v>39805</v>
      </c>
      <c r="H10166" s="270" t="s">
        <v>31221</v>
      </c>
      <c r="I10166" s="271" t="s">
        <v>12490</v>
      </c>
      <c r="J10166" s="272" t="s">
        <v>31222</v>
      </c>
      <c r="K10166" s="272" t="s">
        <v>31222</v>
      </c>
    </row>
    <row r="10167" spans="1:11" ht="25.5" x14ac:dyDescent="0.2">
      <c r="A10167" s="269">
        <v>39806</v>
      </c>
      <c r="B10167" s="270" t="s">
        <v>31223</v>
      </c>
      <c r="C10167" s="271" t="s">
        <v>12490</v>
      </c>
      <c r="D10167" s="272" t="s">
        <v>31224</v>
      </c>
      <c r="F10167" s="266"/>
      <c r="G10167" s="273">
        <v>39806</v>
      </c>
      <c r="H10167" s="270" t="s">
        <v>31223</v>
      </c>
      <c r="I10167" s="271" t="s">
        <v>12490</v>
      </c>
      <c r="J10167" s="272" t="s">
        <v>31224</v>
      </c>
      <c r="K10167" s="272" t="s">
        <v>31224</v>
      </c>
    </row>
    <row r="10168" spans="1:11" ht="25.5" x14ac:dyDescent="0.2">
      <c r="A10168" s="269">
        <v>39807</v>
      </c>
      <c r="B10168" s="270" t="s">
        <v>31225</v>
      </c>
      <c r="C10168" s="271" t="s">
        <v>12490</v>
      </c>
      <c r="D10168" s="272" t="s">
        <v>31226</v>
      </c>
      <c r="F10168" s="266"/>
      <c r="G10168" s="273">
        <v>39807</v>
      </c>
      <c r="H10168" s="270" t="s">
        <v>31225</v>
      </c>
      <c r="I10168" s="271" t="s">
        <v>12490</v>
      </c>
      <c r="J10168" s="272" t="s">
        <v>31226</v>
      </c>
      <c r="K10168" s="272" t="s">
        <v>31226</v>
      </c>
    </row>
    <row r="10169" spans="1:11" ht="12.75" x14ac:dyDescent="0.2">
      <c r="A10169" s="269">
        <v>39804</v>
      </c>
      <c r="B10169" s="270" t="s">
        <v>31227</v>
      </c>
      <c r="C10169" s="271" t="s">
        <v>12490</v>
      </c>
      <c r="D10169" s="272" t="s">
        <v>18680</v>
      </c>
      <c r="F10169" s="266"/>
      <c r="G10169" s="273">
        <v>39804</v>
      </c>
      <c r="H10169" s="270" t="s">
        <v>31227</v>
      </c>
      <c r="I10169" s="271" t="s">
        <v>12490</v>
      </c>
      <c r="J10169" s="272" t="s">
        <v>18680</v>
      </c>
      <c r="K10169" s="272" t="s">
        <v>18680</v>
      </c>
    </row>
    <row r="10170" spans="1:11" ht="12.75" x14ac:dyDescent="0.2">
      <c r="A10170" s="269">
        <v>39796</v>
      </c>
      <c r="B10170" s="270" t="s">
        <v>31228</v>
      </c>
      <c r="C10170" s="271" t="s">
        <v>12490</v>
      </c>
      <c r="D10170" s="272" t="s">
        <v>11365</v>
      </c>
      <c r="F10170" s="266"/>
      <c r="G10170" s="273">
        <v>39796</v>
      </c>
      <c r="H10170" s="270" t="s">
        <v>31228</v>
      </c>
      <c r="I10170" s="271" t="s">
        <v>12490</v>
      </c>
      <c r="J10170" s="272" t="s">
        <v>11365</v>
      </c>
      <c r="K10170" s="272" t="s">
        <v>11365</v>
      </c>
    </row>
    <row r="10171" spans="1:11" ht="12.75" x14ac:dyDescent="0.2">
      <c r="A10171" s="269">
        <v>39797</v>
      </c>
      <c r="B10171" s="270" t="s">
        <v>31229</v>
      </c>
      <c r="C10171" s="271" t="s">
        <v>12490</v>
      </c>
      <c r="D10171" s="272" t="s">
        <v>31230</v>
      </c>
      <c r="F10171" s="266"/>
      <c r="G10171" s="273">
        <v>39797</v>
      </c>
      <c r="H10171" s="270" t="s">
        <v>31229</v>
      </c>
      <c r="I10171" s="271" t="s">
        <v>12490</v>
      </c>
      <c r="J10171" s="272" t="s">
        <v>31230</v>
      </c>
      <c r="K10171" s="272" t="s">
        <v>31230</v>
      </c>
    </row>
    <row r="10172" spans="1:11" ht="12.75" x14ac:dyDescent="0.2">
      <c r="A10172" s="269">
        <v>39798</v>
      </c>
      <c r="B10172" s="270" t="s">
        <v>31231</v>
      </c>
      <c r="C10172" s="271" t="s">
        <v>12490</v>
      </c>
      <c r="D10172" s="272" t="s">
        <v>31232</v>
      </c>
      <c r="F10172" s="266"/>
      <c r="G10172" s="273">
        <v>39798</v>
      </c>
      <c r="H10172" s="270" t="s">
        <v>31231</v>
      </c>
      <c r="I10172" s="271" t="s">
        <v>12490</v>
      </c>
      <c r="J10172" s="272" t="s">
        <v>31232</v>
      </c>
      <c r="K10172" s="272" t="s">
        <v>31232</v>
      </c>
    </row>
    <row r="10173" spans="1:11" ht="12.75" x14ac:dyDescent="0.2">
      <c r="A10173" s="269">
        <v>39794</v>
      </c>
      <c r="B10173" s="270" t="s">
        <v>31233</v>
      </c>
      <c r="C10173" s="271" t="s">
        <v>12490</v>
      </c>
      <c r="D10173" s="272" t="s">
        <v>5895</v>
      </c>
      <c r="F10173" s="266"/>
      <c r="G10173" s="273">
        <v>39794</v>
      </c>
      <c r="H10173" s="270" t="s">
        <v>31233</v>
      </c>
      <c r="I10173" s="271" t="s">
        <v>12490</v>
      </c>
      <c r="J10173" s="272" t="s">
        <v>5895</v>
      </c>
      <c r="K10173" s="272" t="s">
        <v>5895</v>
      </c>
    </row>
    <row r="10174" spans="1:11" ht="12.75" x14ac:dyDescent="0.2">
      <c r="A10174" s="269">
        <v>39795</v>
      </c>
      <c r="B10174" s="270" t="s">
        <v>31234</v>
      </c>
      <c r="C10174" s="271" t="s">
        <v>12490</v>
      </c>
      <c r="D10174" s="272" t="s">
        <v>7956</v>
      </c>
      <c r="F10174" s="266"/>
      <c r="G10174" s="273">
        <v>39795</v>
      </c>
      <c r="H10174" s="270" t="s">
        <v>31234</v>
      </c>
      <c r="I10174" s="271" t="s">
        <v>12490</v>
      </c>
      <c r="J10174" s="272" t="s">
        <v>7956</v>
      </c>
      <c r="K10174" s="272" t="s">
        <v>7956</v>
      </c>
    </row>
    <row r="10175" spans="1:11" ht="12.75" x14ac:dyDescent="0.2">
      <c r="A10175" s="269">
        <v>39801</v>
      </c>
      <c r="B10175" s="270" t="s">
        <v>31235</v>
      </c>
      <c r="C10175" s="271" t="s">
        <v>12490</v>
      </c>
      <c r="D10175" s="272" t="s">
        <v>14154</v>
      </c>
      <c r="F10175" s="266"/>
      <c r="G10175" s="273">
        <v>39801</v>
      </c>
      <c r="H10175" s="270" t="s">
        <v>31235</v>
      </c>
      <c r="I10175" s="271" t="s">
        <v>12490</v>
      </c>
      <c r="J10175" s="272" t="s">
        <v>14154</v>
      </c>
      <c r="K10175" s="272" t="s">
        <v>14154</v>
      </c>
    </row>
    <row r="10176" spans="1:11" ht="12.75" x14ac:dyDescent="0.2">
      <c r="A10176" s="269">
        <v>39802</v>
      </c>
      <c r="B10176" s="270" t="s">
        <v>31236</v>
      </c>
      <c r="C10176" s="271" t="s">
        <v>12490</v>
      </c>
      <c r="D10176" s="272" t="s">
        <v>8265</v>
      </c>
      <c r="F10176" s="266"/>
      <c r="G10176" s="273">
        <v>39802</v>
      </c>
      <c r="H10176" s="270" t="s">
        <v>31236</v>
      </c>
      <c r="I10176" s="271" t="s">
        <v>12490</v>
      </c>
      <c r="J10176" s="272" t="s">
        <v>8265</v>
      </c>
      <c r="K10176" s="272" t="s">
        <v>8265</v>
      </c>
    </row>
    <row r="10177" spans="1:11" ht="12.75" x14ac:dyDescent="0.2">
      <c r="A10177" s="269">
        <v>39803</v>
      </c>
      <c r="B10177" s="270" t="s">
        <v>31237</v>
      </c>
      <c r="C10177" s="271" t="s">
        <v>12490</v>
      </c>
      <c r="D10177" s="272" t="s">
        <v>31238</v>
      </c>
      <c r="F10177" s="266"/>
      <c r="G10177" s="273">
        <v>39803</v>
      </c>
      <c r="H10177" s="270" t="s">
        <v>31237</v>
      </c>
      <c r="I10177" s="271" t="s">
        <v>12490</v>
      </c>
      <c r="J10177" s="272" t="s">
        <v>31238</v>
      </c>
      <c r="K10177" s="272" t="s">
        <v>31238</v>
      </c>
    </row>
    <row r="10178" spans="1:11" ht="12.75" x14ac:dyDescent="0.2">
      <c r="A10178" s="269">
        <v>39799</v>
      </c>
      <c r="B10178" s="270" t="s">
        <v>31239</v>
      </c>
      <c r="C10178" s="271" t="s">
        <v>12490</v>
      </c>
      <c r="D10178" s="272" t="s">
        <v>10974</v>
      </c>
      <c r="F10178" s="266"/>
      <c r="G10178" s="273">
        <v>39799</v>
      </c>
      <c r="H10178" s="270" t="s">
        <v>31239</v>
      </c>
      <c r="I10178" s="271" t="s">
        <v>12490</v>
      </c>
      <c r="J10178" s="272" t="s">
        <v>10974</v>
      </c>
      <c r="K10178" s="272" t="s">
        <v>10974</v>
      </c>
    </row>
    <row r="10179" spans="1:11" ht="12.75" x14ac:dyDescent="0.2">
      <c r="A10179" s="269">
        <v>39800</v>
      </c>
      <c r="B10179" s="270" t="s">
        <v>31240</v>
      </c>
      <c r="C10179" s="271" t="s">
        <v>12490</v>
      </c>
      <c r="D10179" s="272" t="s">
        <v>13772</v>
      </c>
      <c r="F10179" s="266"/>
      <c r="G10179" s="273">
        <v>39800</v>
      </c>
      <c r="H10179" s="270" t="s">
        <v>31240</v>
      </c>
      <c r="I10179" s="271" t="s">
        <v>12490</v>
      </c>
      <c r="J10179" s="272" t="s">
        <v>13772</v>
      </c>
      <c r="K10179" s="272" t="s">
        <v>13772</v>
      </c>
    </row>
    <row r="10180" spans="1:11" ht="12.75" x14ac:dyDescent="0.2">
      <c r="A10180" s="269">
        <v>4224</v>
      </c>
      <c r="B10180" s="270" t="s">
        <v>31241</v>
      </c>
      <c r="C10180" s="271" t="s">
        <v>12506</v>
      </c>
      <c r="D10180" s="272" t="s">
        <v>10432</v>
      </c>
      <c r="F10180" s="266"/>
      <c r="G10180" s="273">
        <v>4224</v>
      </c>
      <c r="H10180" s="270" t="s">
        <v>31241</v>
      </c>
      <c r="I10180" s="271" t="s">
        <v>12506</v>
      </c>
      <c r="J10180" s="272" t="s">
        <v>10432</v>
      </c>
      <c r="K10180" s="272" t="s">
        <v>10432</v>
      </c>
    </row>
    <row r="10181" spans="1:11" ht="12.75" x14ac:dyDescent="0.2">
      <c r="A10181" s="269">
        <v>21059</v>
      </c>
      <c r="B10181" s="270" t="s">
        <v>31242</v>
      </c>
      <c r="C10181" s="271" t="s">
        <v>12490</v>
      </c>
      <c r="D10181" s="272" t="s">
        <v>24177</v>
      </c>
      <c r="F10181" s="266"/>
      <c r="G10181" s="273">
        <v>21059</v>
      </c>
      <c r="H10181" s="270" t="s">
        <v>31242</v>
      </c>
      <c r="I10181" s="271" t="s">
        <v>12490</v>
      </c>
      <c r="J10181" s="272" t="s">
        <v>24177</v>
      </c>
      <c r="K10181" s="272" t="s">
        <v>24177</v>
      </c>
    </row>
    <row r="10182" spans="1:11" ht="12.75" x14ac:dyDescent="0.2">
      <c r="A10182" s="269">
        <v>11234</v>
      </c>
      <c r="B10182" s="270" t="s">
        <v>31243</v>
      </c>
      <c r="C10182" s="271" t="s">
        <v>12490</v>
      </c>
      <c r="D10182" s="272" t="s">
        <v>31244</v>
      </c>
      <c r="F10182" s="266"/>
      <c r="G10182" s="273">
        <v>11234</v>
      </c>
      <c r="H10182" s="270" t="s">
        <v>31243</v>
      </c>
      <c r="I10182" s="271" t="s">
        <v>12490</v>
      </c>
      <c r="J10182" s="272" t="s">
        <v>31244</v>
      </c>
      <c r="K10182" s="272" t="s">
        <v>31244</v>
      </c>
    </row>
    <row r="10183" spans="1:11" ht="12.75" x14ac:dyDescent="0.2">
      <c r="A10183" s="269">
        <v>21060</v>
      </c>
      <c r="B10183" s="270" t="s">
        <v>31245</v>
      </c>
      <c r="C10183" s="271" t="s">
        <v>12490</v>
      </c>
      <c r="D10183" s="272" t="s">
        <v>15163</v>
      </c>
      <c r="F10183" s="266"/>
      <c r="G10183" s="273">
        <v>21060</v>
      </c>
      <c r="H10183" s="270" t="s">
        <v>31245</v>
      </c>
      <c r="I10183" s="271" t="s">
        <v>12490</v>
      </c>
      <c r="J10183" s="272" t="s">
        <v>15163</v>
      </c>
      <c r="K10183" s="272" t="s">
        <v>15163</v>
      </c>
    </row>
    <row r="10184" spans="1:11" ht="12.75" x14ac:dyDescent="0.2">
      <c r="A10184" s="269">
        <v>21061</v>
      </c>
      <c r="B10184" s="270" t="s">
        <v>31246</v>
      </c>
      <c r="C10184" s="271" t="s">
        <v>12490</v>
      </c>
      <c r="D10184" s="272" t="s">
        <v>31247</v>
      </c>
      <c r="F10184" s="266"/>
      <c r="G10184" s="273">
        <v>21061</v>
      </c>
      <c r="H10184" s="270" t="s">
        <v>31246</v>
      </c>
      <c r="I10184" s="271" t="s">
        <v>12490</v>
      </c>
      <c r="J10184" s="272" t="s">
        <v>31247</v>
      </c>
      <c r="K10184" s="272" t="s">
        <v>31247</v>
      </c>
    </row>
    <row r="10185" spans="1:11" ht="12.75" x14ac:dyDescent="0.2">
      <c r="A10185" s="269">
        <v>21062</v>
      </c>
      <c r="B10185" s="270" t="s">
        <v>31248</v>
      </c>
      <c r="C10185" s="271" t="s">
        <v>12490</v>
      </c>
      <c r="D10185" s="272" t="s">
        <v>31249</v>
      </c>
      <c r="F10185" s="266"/>
      <c r="G10185" s="273">
        <v>21062</v>
      </c>
      <c r="H10185" s="270" t="s">
        <v>31248</v>
      </c>
      <c r="I10185" s="271" t="s">
        <v>12490</v>
      </c>
      <c r="J10185" s="272" t="s">
        <v>31249</v>
      </c>
      <c r="K10185" s="272" t="s">
        <v>31249</v>
      </c>
    </row>
    <row r="10186" spans="1:11" ht="12.75" x14ac:dyDescent="0.2">
      <c r="A10186" s="269">
        <v>11708</v>
      </c>
      <c r="B10186" s="270" t="s">
        <v>31250</v>
      </c>
      <c r="C10186" s="271" t="s">
        <v>12490</v>
      </c>
      <c r="D10186" s="272" t="s">
        <v>9753</v>
      </c>
      <c r="F10186" s="266"/>
      <c r="G10186" s="273">
        <v>11708</v>
      </c>
      <c r="H10186" s="270" t="s">
        <v>31250</v>
      </c>
      <c r="I10186" s="271" t="s">
        <v>12490</v>
      </c>
      <c r="J10186" s="272" t="s">
        <v>9753</v>
      </c>
      <c r="K10186" s="272" t="s">
        <v>9753</v>
      </c>
    </row>
    <row r="10187" spans="1:11" ht="12.75" x14ac:dyDescent="0.2">
      <c r="A10187" s="269">
        <v>11709</v>
      </c>
      <c r="B10187" s="270" t="s">
        <v>31251</v>
      </c>
      <c r="C10187" s="271" t="s">
        <v>12490</v>
      </c>
      <c r="D10187" s="272" t="s">
        <v>15126</v>
      </c>
      <c r="F10187" s="266"/>
      <c r="G10187" s="273">
        <v>11709</v>
      </c>
      <c r="H10187" s="270" t="s">
        <v>31251</v>
      </c>
      <c r="I10187" s="271" t="s">
        <v>12490</v>
      </c>
      <c r="J10187" s="272" t="s">
        <v>15126</v>
      </c>
      <c r="K10187" s="272" t="s">
        <v>15126</v>
      </c>
    </row>
    <row r="10188" spans="1:11" ht="12.75" x14ac:dyDescent="0.2">
      <c r="A10188" s="269">
        <v>11710</v>
      </c>
      <c r="B10188" s="270" t="s">
        <v>31252</v>
      </c>
      <c r="C10188" s="271" t="s">
        <v>12490</v>
      </c>
      <c r="D10188" s="272" t="s">
        <v>31253</v>
      </c>
      <c r="F10188" s="266"/>
      <c r="G10188" s="273">
        <v>11710</v>
      </c>
      <c r="H10188" s="270" t="s">
        <v>31252</v>
      </c>
      <c r="I10188" s="271" t="s">
        <v>12490</v>
      </c>
      <c r="J10188" s="272" t="s">
        <v>31253</v>
      </c>
      <c r="K10188" s="272" t="s">
        <v>31253</v>
      </c>
    </row>
    <row r="10189" spans="1:11" ht="12.75" x14ac:dyDescent="0.2">
      <c r="A10189" s="269">
        <v>11707</v>
      </c>
      <c r="B10189" s="270" t="s">
        <v>31254</v>
      </c>
      <c r="C10189" s="271" t="s">
        <v>12490</v>
      </c>
      <c r="D10189" s="272" t="s">
        <v>8891</v>
      </c>
      <c r="F10189" s="266"/>
      <c r="G10189" s="273">
        <v>11707</v>
      </c>
      <c r="H10189" s="270" t="s">
        <v>31254</v>
      </c>
      <c r="I10189" s="271" t="s">
        <v>12490</v>
      </c>
      <c r="J10189" s="272" t="s">
        <v>8891</v>
      </c>
      <c r="K10189" s="272" t="s">
        <v>8891</v>
      </c>
    </row>
    <row r="10190" spans="1:11" ht="12.75" x14ac:dyDescent="0.2">
      <c r="A10190" s="269">
        <v>11739</v>
      </c>
      <c r="B10190" s="270" t="s">
        <v>31255</v>
      </c>
      <c r="C10190" s="271" t="s">
        <v>12490</v>
      </c>
      <c r="D10190" s="272" t="s">
        <v>7239</v>
      </c>
      <c r="F10190" s="266"/>
      <c r="G10190" s="273">
        <v>11739</v>
      </c>
      <c r="H10190" s="270" t="s">
        <v>31255</v>
      </c>
      <c r="I10190" s="271" t="s">
        <v>12490</v>
      </c>
      <c r="J10190" s="272" t="s">
        <v>7239</v>
      </c>
      <c r="K10190" s="272" t="s">
        <v>7239</v>
      </c>
    </row>
    <row r="10191" spans="1:11" ht="12.75" x14ac:dyDescent="0.2">
      <c r="A10191" s="269">
        <v>11711</v>
      </c>
      <c r="B10191" s="270" t="s">
        <v>31256</v>
      </c>
      <c r="C10191" s="271" t="s">
        <v>12490</v>
      </c>
      <c r="D10191" s="272" t="s">
        <v>4940</v>
      </c>
      <c r="F10191" s="266"/>
      <c r="G10191" s="273">
        <v>11711</v>
      </c>
      <c r="H10191" s="270" t="s">
        <v>31256</v>
      </c>
      <c r="I10191" s="271" t="s">
        <v>12490</v>
      </c>
      <c r="J10191" s="272" t="s">
        <v>4940</v>
      </c>
      <c r="K10191" s="272" t="s">
        <v>4940</v>
      </c>
    </row>
    <row r="10192" spans="1:11" ht="12.75" x14ac:dyDescent="0.2">
      <c r="A10192" s="269">
        <v>5102</v>
      </c>
      <c r="B10192" s="270" t="s">
        <v>31257</v>
      </c>
      <c r="C10192" s="271" t="s">
        <v>12490</v>
      </c>
      <c r="D10192" s="272" t="s">
        <v>4362</v>
      </c>
      <c r="F10192" s="266"/>
      <c r="G10192" s="273">
        <v>5102</v>
      </c>
      <c r="H10192" s="270" t="s">
        <v>31257</v>
      </c>
      <c r="I10192" s="271" t="s">
        <v>12490</v>
      </c>
      <c r="J10192" s="272" t="s">
        <v>4362</v>
      </c>
      <c r="K10192" s="272" t="s">
        <v>4362</v>
      </c>
    </row>
    <row r="10193" spans="1:11" ht="12.75" x14ac:dyDescent="0.2">
      <c r="A10193" s="269">
        <v>11741</v>
      </c>
      <c r="B10193" s="270" t="s">
        <v>31258</v>
      </c>
      <c r="C10193" s="271" t="s">
        <v>12490</v>
      </c>
      <c r="D10193" s="272" t="s">
        <v>4350</v>
      </c>
      <c r="F10193" s="266"/>
      <c r="G10193" s="273">
        <v>11741</v>
      </c>
      <c r="H10193" s="270" t="s">
        <v>31258</v>
      </c>
      <c r="I10193" s="271" t="s">
        <v>12490</v>
      </c>
      <c r="J10193" s="272" t="s">
        <v>4350</v>
      </c>
      <c r="K10193" s="272" t="s">
        <v>4350</v>
      </c>
    </row>
    <row r="10194" spans="1:11" ht="12.75" x14ac:dyDescent="0.2">
      <c r="A10194" s="269">
        <v>11743</v>
      </c>
      <c r="B10194" s="270" t="s">
        <v>31259</v>
      </c>
      <c r="C10194" s="271" t="s">
        <v>12490</v>
      </c>
      <c r="D10194" s="272" t="s">
        <v>13155</v>
      </c>
      <c r="F10194" s="266"/>
      <c r="G10194" s="273">
        <v>11743</v>
      </c>
      <c r="H10194" s="270" t="s">
        <v>31259</v>
      </c>
      <c r="I10194" s="271" t="s">
        <v>12490</v>
      </c>
      <c r="J10194" s="272" t="s">
        <v>13155</v>
      </c>
      <c r="K10194" s="272" t="s">
        <v>13155</v>
      </c>
    </row>
    <row r="10195" spans="1:11" ht="12.75" x14ac:dyDescent="0.2">
      <c r="A10195" s="269">
        <v>11745</v>
      </c>
      <c r="B10195" s="270" t="s">
        <v>31260</v>
      </c>
      <c r="C10195" s="271" t="s">
        <v>12490</v>
      </c>
      <c r="D10195" s="272" t="s">
        <v>4222</v>
      </c>
      <c r="F10195" s="266"/>
      <c r="G10195" s="273">
        <v>11745</v>
      </c>
      <c r="H10195" s="270" t="s">
        <v>31260</v>
      </c>
      <c r="I10195" s="271" t="s">
        <v>12490</v>
      </c>
      <c r="J10195" s="272" t="s">
        <v>4222</v>
      </c>
      <c r="K10195" s="272" t="s">
        <v>4222</v>
      </c>
    </row>
    <row r="10196" spans="1:11" ht="12.75" x14ac:dyDescent="0.2">
      <c r="A10196" s="269">
        <v>25961</v>
      </c>
      <c r="B10196" s="270" t="s">
        <v>31261</v>
      </c>
      <c r="C10196" s="271" t="s">
        <v>12488</v>
      </c>
      <c r="D10196" s="272" t="s">
        <v>12913</v>
      </c>
      <c r="F10196" s="266"/>
      <c r="G10196" s="273">
        <v>25961</v>
      </c>
      <c r="H10196" s="270" t="s">
        <v>31261</v>
      </c>
      <c r="I10196" s="271" t="s">
        <v>12488</v>
      </c>
      <c r="J10196" s="272" t="s">
        <v>12913</v>
      </c>
      <c r="K10196" s="272" t="s">
        <v>11268</v>
      </c>
    </row>
    <row r="10197" spans="1:11" ht="12.75" x14ac:dyDescent="0.2">
      <c r="A10197" s="269">
        <v>40985</v>
      </c>
      <c r="B10197" s="270" t="s">
        <v>31262</v>
      </c>
      <c r="C10197" s="271" t="s">
        <v>12529</v>
      </c>
      <c r="D10197" s="272" t="s">
        <v>31263</v>
      </c>
      <c r="F10197" s="266"/>
      <c r="G10197" s="273">
        <v>40985</v>
      </c>
      <c r="H10197" s="270" t="s">
        <v>31262</v>
      </c>
      <c r="I10197" s="271" t="s">
        <v>12529</v>
      </c>
      <c r="J10197" s="272" t="s">
        <v>31263</v>
      </c>
      <c r="K10197" s="272" t="s">
        <v>31264</v>
      </c>
    </row>
    <row r="10198" spans="1:11" ht="12.75" x14ac:dyDescent="0.2">
      <c r="A10198" s="269">
        <v>1088</v>
      </c>
      <c r="B10198" s="270" t="s">
        <v>31265</v>
      </c>
      <c r="C10198" s="271" t="s">
        <v>12490</v>
      </c>
      <c r="D10198" s="272" t="s">
        <v>21830</v>
      </c>
      <c r="F10198" s="266"/>
      <c r="G10198" s="273">
        <v>1088</v>
      </c>
      <c r="H10198" s="270" t="s">
        <v>31265</v>
      </c>
      <c r="I10198" s="271" t="s">
        <v>12490</v>
      </c>
      <c r="J10198" s="272" t="s">
        <v>21830</v>
      </c>
      <c r="K10198" s="272" t="s">
        <v>21830</v>
      </c>
    </row>
    <row r="10199" spans="1:11" ht="12.75" x14ac:dyDescent="0.2">
      <c r="A10199" s="269">
        <v>1087</v>
      </c>
      <c r="B10199" s="270" t="s">
        <v>31266</v>
      </c>
      <c r="C10199" s="271" t="s">
        <v>12490</v>
      </c>
      <c r="D10199" s="272" t="s">
        <v>14401</v>
      </c>
      <c r="F10199" s="266"/>
      <c r="G10199" s="273">
        <v>1087</v>
      </c>
      <c r="H10199" s="270" t="s">
        <v>31266</v>
      </c>
      <c r="I10199" s="271" t="s">
        <v>12490</v>
      </c>
      <c r="J10199" s="272" t="s">
        <v>14401</v>
      </c>
      <c r="K10199" s="272" t="s">
        <v>14401</v>
      </c>
    </row>
    <row r="10200" spans="1:11" ht="12.75" x14ac:dyDescent="0.2">
      <c r="A10200" s="269">
        <v>38777</v>
      </c>
      <c r="B10200" s="270" t="s">
        <v>31267</v>
      </c>
      <c r="C10200" s="271" t="s">
        <v>12490</v>
      </c>
      <c r="D10200" s="272" t="s">
        <v>22640</v>
      </c>
      <c r="F10200" s="266"/>
      <c r="G10200" s="273">
        <v>38777</v>
      </c>
      <c r="H10200" s="270" t="s">
        <v>31267</v>
      </c>
      <c r="I10200" s="271" t="s">
        <v>12490</v>
      </c>
      <c r="J10200" s="272" t="s">
        <v>22640</v>
      </c>
      <c r="K10200" s="272" t="s">
        <v>22640</v>
      </c>
    </row>
    <row r="10201" spans="1:11" ht="12.75" x14ac:dyDescent="0.2">
      <c r="A10201" s="269">
        <v>1086</v>
      </c>
      <c r="B10201" s="270" t="s">
        <v>31268</v>
      </c>
      <c r="C10201" s="271" t="s">
        <v>12490</v>
      </c>
      <c r="D10201" s="272" t="s">
        <v>12630</v>
      </c>
      <c r="F10201" s="266"/>
      <c r="G10201" s="273">
        <v>1086</v>
      </c>
      <c r="H10201" s="270" t="s">
        <v>31268</v>
      </c>
      <c r="I10201" s="271" t="s">
        <v>12490</v>
      </c>
      <c r="J10201" s="272" t="s">
        <v>12630</v>
      </c>
      <c r="K10201" s="272" t="s">
        <v>12630</v>
      </c>
    </row>
    <row r="10202" spans="1:11" ht="12.75" x14ac:dyDescent="0.2">
      <c r="A10202" s="269">
        <v>1079</v>
      </c>
      <c r="B10202" s="270" t="s">
        <v>31269</v>
      </c>
      <c r="C10202" s="271" t="s">
        <v>12490</v>
      </c>
      <c r="D10202" s="272" t="s">
        <v>20838</v>
      </c>
      <c r="F10202" s="266"/>
      <c r="G10202" s="273">
        <v>1079</v>
      </c>
      <c r="H10202" s="270" t="s">
        <v>31269</v>
      </c>
      <c r="I10202" s="271" t="s">
        <v>12490</v>
      </c>
      <c r="J10202" s="272" t="s">
        <v>20838</v>
      </c>
      <c r="K10202" s="272" t="s">
        <v>20838</v>
      </c>
    </row>
    <row r="10203" spans="1:11" ht="12.75" x14ac:dyDescent="0.2">
      <c r="A10203" s="269">
        <v>39374</v>
      </c>
      <c r="B10203" s="270" t="s">
        <v>31270</v>
      </c>
      <c r="C10203" s="271" t="s">
        <v>12490</v>
      </c>
      <c r="D10203" s="272" t="s">
        <v>13523</v>
      </c>
      <c r="F10203" s="266"/>
      <c r="G10203" s="273">
        <v>39374</v>
      </c>
      <c r="H10203" s="270" t="s">
        <v>31270</v>
      </c>
      <c r="I10203" s="271" t="s">
        <v>12490</v>
      </c>
      <c r="J10203" s="272" t="s">
        <v>13523</v>
      </c>
      <c r="K10203" s="272" t="s">
        <v>13523</v>
      </c>
    </row>
    <row r="10204" spans="1:11" ht="12.75" x14ac:dyDescent="0.2">
      <c r="A10204" s="269">
        <v>1082</v>
      </c>
      <c r="B10204" s="270" t="s">
        <v>31271</v>
      </c>
      <c r="C10204" s="271" t="s">
        <v>12490</v>
      </c>
      <c r="D10204" s="272" t="s">
        <v>18394</v>
      </c>
      <c r="F10204" s="266"/>
      <c r="G10204" s="273">
        <v>1082</v>
      </c>
      <c r="H10204" s="270" t="s">
        <v>31271</v>
      </c>
      <c r="I10204" s="271" t="s">
        <v>12490</v>
      </c>
      <c r="J10204" s="272" t="s">
        <v>18394</v>
      </c>
      <c r="K10204" s="272" t="s">
        <v>18394</v>
      </c>
    </row>
    <row r="10205" spans="1:11" ht="12.75" x14ac:dyDescent="0.2">
      <c r="A10205" s="269">
        <v>12316</v>
      </c>
      <c r="B10205" s="270" t="s">
        <v>31272</v>
      </c>
      <c r="C10205" s="271" t="s">
        <v>12490</v>
      </c>
      <c r="D10205" s="272" t="s">
        <v>28462</v>
      </c>
      <c r="F10205" s="266"/>
      <c r="G10205" s="273">
        <v>12316</v>
      </c>
      <c r="H10205" s="270" t="s">
        <v>31272</v>
      </c>
      <c r="I10205" s="271" t="s">
        <v>12490</v>
      </c>
      <c r="J10205" s="272" t="s">
        <v>28462</v>
      </c>
      <c r="K10205" s="272" t="s">
        <v>28462</v>
      </c>
    </row>
    <row r="10206" spans="1:11" ht="12.75" x14ac:dyDescent="0.2">
      <c r="A10206" s="269">
        <v>12317</v>
      </c>
      <c r="B10206" s="270" t="s">
        <v>31273</v>
      </c>
      <c r="C10206" s="271" t="s">
        <v>12490</v>
      </c>
      <c r="D10206" s="272" t="s">
        <v>31274</v>
      </c>
      <c r="F10206" s="266"/>
      <c r="G10206" s="273">
        <v>12317</v>
      </c>
      <c r="H10206" s="270" t="s">
        <v>31273</v>
      </c>
      <c r="I10206" s="271" t="s">
        <v>12490</v>
      </c>
      <c r="J10206" s="272" t="s">
        <v>31274</v>
      </c>
      <c r="K10206" s="272" t="s">
        <v>31274</v>
      </c>
    </row>
    <row r="10207" spans="1:11" ht="12.75" x14ac:dyDescent="0.2">
      <c r="A10207" s="269">
        <v>12318</v>
      </c>
      <c r="B10207" s="270" t="s">
        <v>31275</v>
      </c>
      <c r="C10207" s="271" t="s">
        <v>12490</v>
      </c>
      <c r="D10207" s="272" t="s">
        <v>31276</v>
      </c>
      <c r="F10207" s="266"/>
      <c r="G10207" s="273">
        <v>12318</v>
      </c>
      <c r="H10207" s="270" t="s">
        <v>31275</v>
      </c>
      <c r="I10207" s="271" t="s">
        <v>12490</v>
      </c>
      <c r="J10207" s="272" t="s">
        <v>31276</v>
      </c>
      <c r="K10207" s="272" t="s">
        <v>31276</v>
      </c>
    </row>
    <row r="10208" spans="1:11" ht="12.75" x14ac:dyDescent="0.2">
      <c r="A10208" s="269">
        <v>5104</v>
      </c>
      <c r="B10208" s="270" t="s">
        <v>31277</v>
      </c>
      <c r="C10208" s="271" t="s">
        <v>12505</v>
      </c>
      <c r="D10208" s="272" t="s">
        <v>11900</v>
      </c>
      <c r="F10208" s="266"/>
      <c r="G10208" s="273">
        <v>5104</v>
      </c>
      <c r="H10208" s="270" t="s">
        <v>31277</v>
      </c>
      <c r="I10208" s="271" t="s">
        <v>12505</v>
      </c>
      <c r="J10208" s="272" t="s">
        <v>11900</v>
      </c>
      <c r="K10208" s="272" t="s">
        <v>11900</v>
      </c>
    </row>
    <row r="10209" spans="1:11" ht="12.75" x14ac:dyDescent="0.2">
      <c r="A10209" s="269">
        <v>26023</v>
      </c>
      <c r="B10209" s="270" t="s">
        <v>31278</v>
      </c>
      <c r="C10209" s="271" t="s">
        <v>12490</v>
      </c>
      <c r="D10209" s="272" t="s">
        <v>13087</v>
      </c>
      <c r="F10209" s="266"/>
      <c r="G10209" s="273">
        <v>26023</v>
      </c>
      <c r="H10209" s="270" t="s">
        <v>31278</v>
      </c>
      <c r="I10209" s="271" t="s">
        <v>12490</v>
      </c>
      <c r="J10209" s="272" t="s">
        <v>13087</v>
      </c>
      <c r="K10209" s="272" t="s">
        <v>13087</v>
      </c>
    </row>
    <row r="10210" spans="1:11" ht="12.75" x14ac:dyDescent="0.2">
      <c r="A10210" s="269">
        <v>2710</v>
      </c>
      <c r="B10210" s="270" t="s">
        <v>31279</v>
      </c>
      <c r="C10210" s="271" t="s">
        <v>12490</v>
      </c>
      <c r="D10210" s="272" t="s">
        <v>7844</v>
      </c>
      <c r="F10210" s="266"/>
      <c r="G10210" s="273">
        <v>2710</v>
      </c>
      <c r="H10210" s="270" t="s">
        <v>31279</v>
      </c>
      <c r="I10210" s="271" t="s">
        <v>12490</v>
      </c>
      <c r="J10210" s="272" t="s">
        <v>7844</v>
      </c>
      <c r="K10210" s="272" t="s">
        <v>7844</v>
      </c>
    </row>
    <row r="10211" spans="1:11" ht="12.75" x14ac:dyDescent="0.2">
      <c r="A10211" s="269">
        <v>14575</v>
      </c>
      <c r="B10211" s="270" t="s">
        <v>31280</v>
      </c>
      <c r="C10211" s="271" t="s">
        <v>12490</v>
      </c>
      <c r="D10211" s="272" t="s">
        <v>31281</v>
      </c>
      <c r="F10211" s="266"/>
      <c r="G10211" s="273">
        <v>14575</v>
      </c>
      <c r="H10211" s="270" t="s">
        <v>31280</v>
      </c>
      <c r="I10211" s="271" t="s">
        <v>12490</v>
      </c>
      <c r="J10211" s="272" t="s">
        <v>31281</v>
      </c>
      <c r="K10211" s="272" t="s">
        <v>31281</v>
      </c>
    </row>
    <row r="10212" spans="1:11" ht="12.75" x14ac:dyDescent="0.2">
      <c r="A10212" s="269">
        <v>20033</v>
      </c>
      <c r="B10212" s="270" t="s">
        <v>31282</v>
      </c>
      <c r="C10212" s="271" t="s">
        <v>12490</v>
      </c>
      <c r="D10212" s="272" t="s">
        <v>12697</v>
      </c>
      <c r="F10212" s="266"/>
      <c r="G10212" s="273">
        <v>20033</v>
      </c>
      <c r="H10212" s="270" t="s">
        <v>31282</v>
      </c>
      <c r="I10212" s="271" t="s">
        <v>12490</v>
      </c>
      <c r="J10212" s="272" t="s">
        <v>12697</v>
      </c>
      <c r="K10212" s="272" t="s">
        <v>12697</v>
      </c>
    </row>
    <row r="10213" spans="1:11" ht="12.75" x14ac:dyDescent="0.2">
      <c r="A10213" s="269">
        <v>20034</v>
      </c>
      <c r="B10213" s="270" t="s">
        <v>31283</v>
      </c>
      <c r="C10213" s="271" t="s">
        <v>12490</v>
      </c>
      <c r="D10213" s="272" t="s">
        <v>12832</v>
      </c>
      <c r="F10213" s="266"/>
      <c r="G10213" s="273">
        <v>20034</v>
      </c>
      <c r="H10213" s="270" t="s">
        <v>31283</v>
      </c>
      <c r="I10213" s="271" t="s">
        <v>12490</v>
      </c>
      <c r="J10213" s="272" t="s">
        <v>12832</v>
      </c>
      <c r="K10213" s="272" t="s">
        <v>12832</v>
      </c>
    </row>
    <row r="10214" spans="1:11" ht="12.75" x14ac:dyDescent="0.2">
      <c r="A10214" s="269">
        <v>20035</v>
      </c>
      <c r="B10214" s="270" t="s">
        <v>31284</v>
      </c>
      <c r="C10214" s="271" t="s">
        <v>12490</v>
      </c>
      <c r="D10214" s="272" t="s">
        <v>15106</v>
      </c>
      <c r="F10214" s="266"/>
      <c r="G10214" s="273">
        <v>20035</v>
      </c>
      <c r="H10214" s="270" t="s">
        <v>31284</v>
      </c>
      <c r="I10214" s="271" t="s">
        <v>12490</v>
      </c>
      <c r="J10214" s="272" t="s">
        <v>15106</v>
      </c>
      <c r="K10214" s="272" t="s">
        <v>15106</v>
      </c>
    </row>
    <row r="10215" spans="1:11" ht="12.75" x14ac:dyDescent="0.2">
      <c r="A10215" s="269">
        <v>20036</v>
      </c>
      <c r="B10215" s="270" t="s">
        <v>31285</v>
      </c>
      <c r="C10215" s="271" t="s">
        <v>12490</v>
      </c>
      <c r="D10215" s="272" t="s">
        <v>15107</v>
      </c>
      <c r="F10215" s="266"/>
      <c r="G10215" s="273">
        <v>20036</v>
      </c>
      <c r="H10215" s="270" t="s">
        <v>31285</v>
      </c>
      <c r="I10215" s="271" t="s">
        <v>12490</v>
      </c>
      <c r="J10215" s="272" t="s">
        <v>15107</v>
      </c>
      <c r="K10215" s="272" t="s">
        <v>15107</v>
      </c>
    </row>
    <row r="10216" spans="1:11" ht="12.75" x14ac:dyDescent="0.2">
      <c r="A10216" s="269">
        <v>20037</v>
      </c>
      <c r="B10216" s="270" t="s">
        <v>31286</v>
      </c>
      <c r="C10216" s="271" t="s">
        <v>12490</v>
      </c>
      <c r="D10216" s="272" t="s">
        <v>15108</v>
      </c>
      <c r="F10216" s="266"/>
      <c r="G10216" s="273">
        <v>20037</v>
      </c>
      <c r="H10216" s="270" t="s">
        <v>31286</v>
      </c>
      <c r="I10216" s="271" t="s">
        <v>12490</v>
      </c>
      <c r="J10216" s="272" t="s">
        <v>15108</v>
      </c>
      <c r="K10216" s="272" t="s">
        <v>15108</v>
      </c>
    </row>
    <row r="10217" spans="1:11" ht="12.75" x14ac:dyDescent="0.2">
      <c r="A10217" s="269">
        <v>20038</v>
      </c>
      <c r="B10217" s="270" t="s">
        <v>31287</v>
      </c>
      <c r="C10217" s="271" t="s">
        <v>12490</v>
      </c>
      <c r="D10217" s="272" t="s">
        <v>15109</v>
      </c>
      <c r="F10217" s="266"/>
      <c r="G10217" s="273">
        <v>20038</v>
      </c>
      <c r="H10217" s="270" t="s">
        <v>31287</v>
      </c>
      <c r="I10217" s="271" t="s">
        <v>12490</v>
      </c>
      <c r="J10217" s="272" t="s">
        <v>15109</v>
      </c>
      <c r="K10217" s="272" t="s">
        <v>15109</v>
      </c>
    </row>
    <row r="10218" spans="1:11" ht="12.75" x14ac:dyDescent="0.2">
      <c r="A10218" s="269">
        <v>20039</v>
      </c>
      <c r="B10218" s="270" t="s">
        <v>31288</v>
      </c>
      <c r="C10218" s="271" t="s">
        <v>12490</v>
      </c>
      <c r="D10218" s="272" t="s">
        <v>15110</v>
      </c>
      <c r="F10218" s="266"/>
      <c r="G10218" s="273">
        <v>20039</v>
      </c>
      <c r="H10218" s="270" t="s">
        <v>31288</v>
      </c>
      <c r="I10218" s="271" t="s">
        <v>12490</v>
      </c>
      <c r="J10218" s="272" t="s">
        <v>15110</v>
      </c>
      <c r="K10218" s="272" t="s">
        <v>15110</v>
      </c>
    </row>
    <row r="10219" spans="1:11" ht="12.75" x14ac:dyDescent="0.2">
      <c r="A10219" s="269">
        <v>20040</v>
      </c>
      <c r="B10219" s="270" t="s">
        <v>31289</v>
      </c>
      <c r="C10219" s="271" t="s">
        <v>12490</v>
      </c>
      <c r="D10219" s="272" t="s">
        <v>15111</v>
      </c>
      <c r="F10219" s="266"/>
      <c r="G10219" s="273">
        <v>20040</v>
      </c>
      <c r="H10219" s="270" t="s">
        <v>31289</v>
      </c>
      <c r="I10219" s="271" t="s">
        <v>12490</v>
      </c>
      <c r="J10219" s="272" t="s">
        <v>15111</v>
      </c>
      <c r="K10219" s="272" t="s">
        <v>15111</v>
      </c>
    </row>
    <row r="10220" spans="1:11" ht="12.75" x14ac:dyDescent="0.2">
      <c r="A10220" s="269">
        <v>20041</v>
      </c>
      <c r="B10220" s="270" t="s">
        <v>31290</v>
      </c>
      <c r="C10220" s="271" t="s">
        <v>12490</v>
      </c>
      <c r="D10220" s="272" t="s">
        <v>15112</v>
      </c>
      <c r="F10220" s="266"/>
      <c r="G10220" s="273">
        <v>20041</v>
      </c>
      <c r="H10220" s="270" t="s">
        <v>31290</v>
      </c>
      <c r="I10220" s="271" t="s">
        <v>12490</v>
      </c>
      <c r="J10220" s="272" t="s">
        <v>15112</v>
      </c>
      <c r="K10220" s="272" t="s">
        <v>15112</v>
      </c>
    </row>
    <row r="10221" spans="1:11" ht="12.75" x14ac:dyDescent="0.2">
      <c r="A10221" s="269">
        <v>20043</v>
      </c>
      <c r="B10221" s="270" t="s">
        <v>31291</v>
      </c>
      <c r="C10221" s="271" t="s">
        <v>12490</v>
      </c>
      <c r="D10221" s="272" t="s">
        <v>5279</v>
      </c>
      <c r="F10221" s="266"/>
      <c r="G10221" s="273">
        <v>20043</v>
      </c>
      <c r="H10221" s="270" t="s">
        <v>31291</v>
      </c>
      <c r="I10221" s="271" t="s">
        <v>12490</v>
      </c>
      <c r="J10221" s="272" t="s">
        <v>5279</v>
      </c>
      <c r="K10221" s="272" t="s">
        <v>5279</v>
      </c>
    </row>
    <row r="10222" spans="1:11" ht="12.75" x14ac:dyDescent="0.2">
      <c r="A10222" s="269">
        <v>20044</v>
      </c>
      <c r="B10222" s="270" t="s">
        <v>31292</v>
      </c>
      <c r="C10222" s="271" t="s">
        <v>12490</v>
      </c>
      <c r="D10222" s="272" t="s">
        <v>10450</v>
      </c>
      <c r="F10222" s="266"/>
      <c r="G10222" s="273">
        <v>20044</v>
      </c>
      <c r="H10222" s="270" t="s">
        <v>31292</v>
      </c>
      <c r="I10222" s="271" t="s">
        <v>12490</v>
      </c>
      <c r="J10222" s="272" t="s">
        <v>10450</v>
      </c>
      <c r="K10222" s="272" t="s">
        <v>10450</v>
      </c>
    </row>
    <row r="10223" spans="1:11" ht="12.75" x14ac:dyDescent="0.2">
      <c r="A10223" s="269">
        <v>20042</v>
      </c>
      <c r="B10223" s="270" t="s">
        <v>31293</v>
      </c>
      <c r="C10223" s="271" t="s">
        <v>12490</v>
      </c>
      <c r="D10223" s="272" t="s">
        <v>15113</v>
      </c>
      <c r="F10223" s="266"/>
      <c r="G10223" s="273">
        <v>20042</v>
      </c>
      <c r="H10223" s="270" t="s">
        <v>31293</v>
      </c>
      <c r="I10223" s="271" t="s">
        <v>12490</v>
      </c>
      <c r="J10223" s="272" t="s">
        <v>15113</v>
      </c>
      <c r="K10223" s="272" t="s">
        <v>15113</v>
      </c>
    </row>
    <row r="10224" spans="1:11" ht="12.75" x14ac:dyDescent="0.2">
      <c r="A10224" s="269">
        <v>20046</v>
      </c>
      <c r="B10224" s="270" t="s">
        <v>31294</v>
      </c>
      <c r="C10224" s="271" t="s">
        <v>12490</v>
      </c>
      <c r="D10224" s="272" t="s">
        <v>12683</v>
      </c>
      <c r="F10224" s="266"/>
      <c r="G10224" s="273">
        <v>20046</v>
      </c>
      <c r="H10224" s="270" t="s">
        <v>31294</v>
      </c>
      <c r="I10224" s="271" t="s">
        <v>12490</v>
      </c>
      <c r="J10224" s="272" t="s">
        <v>12683</v>
      </c>
      <c r="K10224" s="272" t="s">
        <v>12683</v>
      </c>
    </row>
    <row r="10225" spans="1:11" ht="12.75" x14ac:dyDescent="0.2">
      <c r="A10225" s="269">
        <v>20047</v>
      </c>
      <c r="B10225" s="270" t="s">
        <v>31295</v>
      </c>
      <c r="C10225" s="271" t="s">
        <v>12490</v>
      </c>
      <c r="D10225" s="272" t="s">
        <v>28465</v>
      </c>
      <c r="F10225" s="266"/>
      <c r="G10225" s="273">
        <v>20047</v>
      </c>
      <c r="H10225" s="270" t="s">
        <v>31295</v>
      </c>
      <c r="I10225" s="271" t="s">
        <v>12490</v>
      </c>
      <c r="J10225" s="272" t="s">
        <v>28465</v>
      </c>
      <c r="K10225" s="272" t="s">
        <v>28465</v>
      </c>
    </row>
    <row r="10226" spans="1:11" ht="12.75" x14ac:dyDescent="0.2">
      <c r="A10226" s="269">
        <v>20045</v>
      </c>
      <c r="B10226" s="270" t="s">
        <v>31296</v>
      </c>
      <c r="C10226" s="271" t="s">
        <v>12490</v>
      </c>
      <c r="D10226" s="272" t="s">
        <v>12942</v>
      </c>
      <c r="F10226" s="266"/>
      <c r="G10226" s="273">
        <v>20045</v>
      </c>
      <c r="H10226" s="270" t="s">
        <v>31296</v>
      </c>
      <c r="I10226" s="271" t="s">
        <v>12490</v>
      </c>
      <c r="J10226" s="272" t="s">
        <v>12942</v>
      </c>
      <c r="K10226" s="272" t="s">
        <v>12942</v>
      </c>
    </row>
    <row r="10227" spans="1:11" ht="25.5" x14ac:dyDescent="0.2">
      <c r="A10227" s="269">
        <v>20972</v>
      </c>
      <c r="B10227" s="270" t="s">
        <v>31297</v>
      </c>
      <c r="C10227" s="271" t="s">
        <v>12490</v>
      </c>
      <c r="D10227" s="272" t="s">
        <v>31298</v>
      </c>
      <c r="F10227" s="266"/>
      <c r="G10227" s="273">
        <v>20972</v>
      </c>
      <c r="H10227" s="270" t="s">
        <v>31297</v>
      </c>
      <c r="I10227" s="271" t="s">
        <v>12490</v>
      </c>
      <c r="J10227" s="272" t="s">
        <v>31298</v>
      </c>
      <c r="K10227" s="272" t="s">
        <v>31298</v>
      </c>
    </row>
    <row r="10228" spans="1:11" ht="12.75" x14ac:dyDescent="0.2">
      <c r="A10228" s="269">
        <v>20032</v>
      </c>
      <c r="B10228" s="270" t="s">
        <v>31299</v>
      </c>
      <c r="C10228" s="271" t="s">
        <v>12490</v>
      </c>
      <c r="D10228" s="272" t="s">
        <v>4304</v>
      </c>
      <c r="F10228" s="266"/>
      <c r="G10228" s="273">
        <v>20032</v>
      </c>
      <c r="H10228" s="270" t="s">
        <v>31299</v>
      </c>
      <c r="I10228" s="271" t="s">
        <v>12490</v>
      </c>
      <c r="J10228" s="272" t="s">
        <v>4304</v>
      </c>
      <c r="K10228" s="272" t="s">
        <v>4304</v>
      </c>
    </row>
    <row r="10229" spans="1:11" ht="12.75" x14ac:dyDescent="0.2">
      <c r="A10229" s="269">
        <v>11321</v>
      </c>
      <c r="B10229" s="270" t="s">
        <v>31300</v>
      </c>
      <c r="C10229" s="271" t="s">
        <v>12490</v>
      </c>
      <c r="D10229" s="272" t="s">
        <v>12959</v>
      </c>
      <c r="F10229" s="266"/>
      <c r="G10229" s="273">
        <v>11321</v>
      </c>
      <c r="H10229" s="270" t="s">
        <v>31300</v>
      </c>
      <c r="I10229" s="271" t="s">
        <v>12490</v>
      </c>
      <c r="J10229" s="272" t="s">
        <v>12959</v>
      </c>
      <c r="K10229" s="272" t="s">
        <v>12959</v>
      </c>
    </row>
    <row r="10230" spans="1:11" ht="12.75" x14ac:dyDescent="0.2">
      <c r="A10230" s="269">
        <v>11323</v>
      </c>
      <c r="B10230" s="270" t="s">
        <v>31301</v>
      </c>
      <c r="C10230" s="271" t="s">
        <v>12490</v>
      </c>
      <c r="D10230" s="272" t="s">
        <v>13528</v>
      </c>
      <c r="F10230" s="266"/>
      <c r="G10230" s="273">
        <v>11323</v>
      </c>
      <c r="H10230" s="270" t="s">
        <v>31301</v>
      </c>
      <c r="I10230" s="271" t="s">
        <v>12490</v>
      </c>
      <c r="J10230" s="272" t="s">
        <v>13528</v>
      </c>
      <c r="K10230" s="272" t="s">
        <v>13528</v>
      </c>
    </row>
    <row r="10231" spans="1:11" ht="12.75" x14ac:dyDescent="0.2">
      <c r="A10231" s="269">
        <v>20327</v>
      </c>
      <c r="B10231" s="270" t="s">
        <v>31302</v>
      </c>
      <c r="C10231" s="271" t="s">
        <v>12490</v>
      </c>
      <c r="D10231" s="272" t="s">
        <v>8625</v>
      </c>
      <c r="F10231" s="266"/>
      <c r="G10231" s="273">
        <v>20327</v>
      </c>
      <c r="H10231" s="270" t="s">
        <v>31302</v>
      </c>
      <c r="I10231" s="271" t="s">
        <v>12490</v>
      </c>
      <c r="J10231" s="272" t="s">
        <v>8625</v>
      </c>
      <c r="K10231" s="272" t="s">
        <v>8625</v>
      </c>
    </row>
    <row r="10232" spans="1:11" ht="12.75" x14ac:dyDescent="0.2">
      <c r="A10232" s="269">
        <v>25966</v>
      </c>
      <c r="B10232" s="270" t="s">
        <v>31303</v>
      </c>
      <c r="C10232" s="271" t="s">
        <v>12506</v>
      </c>
      <c r="D10232" s="272" t="s">
        <v>23173</v>
      </c>
      <c r="F10232" s="266"/>
      <c r="G10232" s="273">
        <v>25966</v>
      </c>
      <c r="H10232" s="270" t="s">
        <v>31303</v>
      </c>
      <c r="I10232" s="271" t="s">
        <v>12506</v>
      </c>
      <c r="J10232" s="272" t="s">
        <v>23173</v>
      </c>
      <c r="K10232" s="272" t="s">
        <v>23173</v>
      </c>
    </row>
    <row r="10233" spans="1:11" ht="38.25" x14ac:dyDescent="0.2">
      <c r="A10233" s="269">
        <v>13390</v>
      </c>
      <c r="B10233" s="270" t="s">
        <v>31304</v>
      </c>
      <c r="C10233" s="271" t="s">
        <v>12490</v>
      </c>
      <c r="D10233" s="272" t="s">
        <v>23258</v>
      </c>
      <c r="F10233" s="266"/>
      <c r="G10233" s="273">
        <v>13390</v>
      </c>
      <c r="H10233" s="270" t="s">
        <v>31304</v>
      </c>
      <c r="I10233" s="271" t="s">
        <v>12490</v>
      </c>
      <c r="J10233" s="272" t="s">
        <v>23258</v>
      </c>
      <c r="K10233" s="272" t="s">
        <v>23258</v>
      </c>
    </row>
    <row r="10234" spans="1:11" ht="12.75" x14ac:dyDescent="0.2">
      <c r="A10234" s="269">
        <v>6034</v>
      </c>
      <c r="B10234" s="270" t="s">
        <v>31305</v>
      </c>
      <c r="C10234" s="271" t="s">
        <v>12490</v>
      </c>
      <c r="D10234" s="272" t="s">
        <v>9492</v>
      </c>
      <c r="F10234" s="266"/>
      <c r="G10234" s="273">
        <v>6034</v>
      </c>
      <c r="H10234" s="270" t="s">
        <v>31305</v>
      </c>
      <c r="I10234" s="271" t="s">
        <v>12490</v>
      </c>
      <c r="J10234" s="272" t="s">
        <v>9492</v>
      </c>
      <c r="K10234" s="272" t="s">
        <v>9492</v>
      </c>
    </row>
    <row r="10235" spans="1:11" ht="12.75" x14ac:dyDescent="0.2">
      <c r="A10235" s="269">
        <v>6036</v>
      </c>
      <c r="B10235" s="270" t="s">
        <v>31306</v>
      </c>
      <c r="C10235" s="271" t="s">
        <v>12490</v>
      </c>
      <c r="D10235" s="272" t="s">
        <v>12988</v>
      </c>
      <c r="F10235" s="266"/>
      <c r="G10235" s="273">
        <v>6036</v>
      </c>
      <c r="H10235" s="270" t="s">
        <v>31306</v>
      </c>
      <c r="I10235" s="271" t="s">
        <v>12490</v>
      </c>
      <c r="J10235" s="272" t="s">
        <v>12988</v>
      </c>
      <c r="K10235" s="272" t="s">
        <v>12988</v>
      </c>
    </row>
    <row r="10236" spans="1:11" ht="12.75" x14ac:dyDescent="0.2">
      <c r="A10236" s="269">
        <v>6031</v>
      </c>
      <c r="B10236" s="270" t="s">
        <v>31307</v>
      </c>
      <c r="C10236" s="271" t="s">
        <v>12490</v>
      </c>
      <c r="D10236" s="272" t="s">
        <v>13588</v>
      </c>
      <c r="F10236" s="266"/>
      <c r="G10236" s="273">
        <v>6031</v>
      </c>
      <c r="H10236" s="270" t="s">
        <v>31307</v>
      </c>
      <c r="I10236" s="271" t="s">
        <v>12490</v>
      </c>
      <c r="J10236" s="272" t="s">
        <v>13588</v>
      </c>
      <c r="K10236" s="272" t="s">
        <v>13588</v>
      </c>
    </row>
    <row r="10237" spans="1:11" ht="12.75" x14ac:dyDescent="0.2">
      <c r="A10237" s="269">
        <v>6029</v>
      </c>
      <c r="B10237" s="270" t="s">
        <v>31308</v>
      </c>
      <c r="C10237" s="271" t="s">
        <v>12490</v>
      </c>
      <c r="D10237" s="272" t="s">
        <v>5925</v>
      </c>
      <c r="F10237" s="266"/>
      <c r="G10237" s="273">
        <v>6029</v>
      </c>
      <c r="H10237" s="270" t="s">
        <v>31308</v>
      </c>
      <c r="I10237" s="271" t="s">
        <v>12490</v>
      </c>
      <c r="J10237" s="272" t="s">
        <v>5925</v>
      </c>
      <c r="K10237" s="272" t="s">
        <v>5925</v>
      </c>
    </row>
    <row r="10238" spans="1:11" ht="12.75" x14ac:dyDescent="0.2">
      <c r="A10238" s="269">
        <v>6033</v>
      </c>
      <c r="B10238" s="270" t="s">
        <v>31309</v>
      </c>
      <c r="C10238" s="271" t="s">
        <v>12490</v>
      </c>
      <c r="D10238" s="272" t="s">
        <v>12828</v>
      </c>
      <c r="F10238" s="266"/>
      <c r="G10238" s="273">
        <v>6033</v>
      </c>
      <c r="H10238" s="270" t="s">
        <v>31309</v>
      </c>
      <c r="I10238" s="271" t="s">
        <v>12490</v>
      </c>
      <c r="J10238" s="272" t="s">
        <v>12828</v>
      </c>
      <c r="K10238" s="272" t="s">
        <v>12828</v>
      </c>
    </row>
    <row r="10239" spans="1:11" ht="12.75" x14ac:dyDescent="0.2">
      <c r="A10239" s="269">
        <v>11672</v>
      </c>
      <c r="B10239" s="270" t="s">
        <v>31310</v>
      </c>
      <c r="C10239" s="271" t="s">
        <v>12490</v>
      </c>
      <c r="D10239" s="272" t="s">
        <v>8381</v>
      </c>
      <c r="F10239" s="266"/>
      <c r="G10239" s="273">
        <v>11672</v>
      </c>
      <c r="H10239" s="270" t="s">
        <v>31310</v>
      </c>
      <c r="I10239" s="271" t="s">
        <v>12490</v>
      </c>
      <c r="J10239" s="272" t="s">
        <v>8381</v>
      </c>
      <c r="K10239" s="272" t="s">
        <v>8381</v>
      </c>
    </row>
    <row r="10240" spans="1:11" ht="12.75" x14ac:dyDescent="0.2">
      <c r="A10240" s="269">
        <v>11669</v>
      </c>
      <c r="B10240" s="270" t="s">
        <v>31311</v>
      </c>
      <c r="C10240" s="271" t="s">
        <v>12490</v>
      </c>
      <c r="D10240" s="272" t="s">
        <v>15114</v>
      </c>
      <c r="F10240" s="266"/>
      <c r="G10240" s="273">
        <v>11669</v>
      </c>
      <c r="H10240" s="270" t="s">
        <v>31311</v>
      </c>
      <c r="I10240" s="271" t="s">
        <v>12490</v>
      </c>
      <c r="J10240" s="272" t="s">
        <v>15114</v>
      </c>
      <c r="K10240" s="272" t="s">
        <v>15114</v>
      </c>
    </row>
    <row r="10241" spans="1:11" ht="12.75" x14ac:dyDescent="0.2">
      <c r="A10241" s="269">
        <v>11670</v>
      </c>
      <c r="B10241" s="270" t="s">
        <v>31312</v>
      </c>
      <c r="C10241" s="271" t="s">
        <v>12490</v>
      </c>
      <c r="D10241" s="272" t="s">
        <v>15115</v>
      </c>
      <c r="F10241" s="266"/>
      <c r="G10241" s="273">
        <v>11670</v>
      </c>
      <c r="H10241" s="270" t="s">
        <v>31312</v>
      </c>
      <c r="I10241" s="271" t="s">
        <v>12490</v>
      </c>
      <c r="J10241" s="272" t="s">
        <v>15115</v>
      </c>
      <c r="K10241" s="272" t="s">
        <v>15115</v>
      </c>
    </row>
    <row r="10242" spans="1:11" ht="12.75" x14ac:dyDescent="0.2">
      <c r="A10242" s="269">
        <v>20055</v>
      </c>
      <c r="B10242" s="270" t="s">
        <v>31313</v>
      </c>
      <c r="C10242" s="271" t="s">
        <v>12490</v>
      </c>
      <c r="D10242" s="272" t="s">
        <v>4998</v>
      </c>
      <c r="F10242" s="266"/>
      <c r="G10242" s="273">
        <v>20055</v>
      </c>
      <c r="H10242" s="270" t="s">
        <v>31313</v>
      </c>
      <c r="I10242" s="271" t="s">
        <v>12490</v>
      </c>
      <c r="J10242" s="272" t="s">
        <v>4998</v>
      </c>
      <c r="K10242" s="272" t="s">
        <v>4998</v>
      </c>
    </row>
    <row r="10243" spans="1:11" ht="12.75" x14ac:dyDescent="0.2">
      <c r="A10243" s="269">
        <v>11671</v>
      </c>
      <c r="B10243" s="270" t="s">
        <v>31314</v>
      </c>
      <c r="C10243" s="271" t="s">
        <v>12490</v>
      </c>
      <c r="D10243" s="272" t="s">
        <v>15116</v>
      </c>
      <c r="F10243" s="266"/>
      <c r="G10243" s="273">
        <v>11671</v>
      </c>
      <c r="H10243" s="270" t="s">
        <v>31314</v>
      </c>
      <c r="I10243" s="271" t="s">
        <v>12490</v>
      </c>
      <c r="J10243" s="272" t="s">
        <v>15116</v>
      </c>
      <c r="K10243" s="272" t="s">
        <v>15116</v>
      </c>
    </row>
    <row r="10244" spans="1:11" ht="12.75" x14ac:dyDescent="0.2">
      <c r="A10244" s="269">
        <v>6032</v>
      </c>
      <c r="B10244" s="270" t="s">
        <v>31315</v>
      </c>
      <c r="C10244" s="271" t="s">
        <v>12490</v>
      </c>
      <c r="D10244" s="272" t="s">
        <v>13626</v>
      </c>
      <c r="F10244" s="266"/>
      <c r="G10244" s="273">
        <v>6032</v>
      </c>
      <c r="H10244" s="270" t="s">
        <v>31315</v>
      </c>
      <c r="I10244" s="271" t="s">
        <v>12490</v>
      </c>
      <c r="J10244" s="272" t="s">
        <v>13626</v>
      </c>
      <c r="K10244" s="272" t="s">
        <v>13626</v>
      </c>
    </row>
    <row r="10245" spans="1:11" ht="12.75" x14ac:dyDescent="0.2">
      <c r="A10245" s="269">
        <v>11673</v>
      </c>
      <c r="B10245" s="270" t="s">
        <v>31316</v>
      </c>
      <c r="C10245" s="271" t="s">
        <v>12490</v>
      </c>
      <c r="D10245" s="272" t="s">
        <v>13277</v>
      </c>
      <c r="F10245" s="266"/>
      <c r="G10245" s="273">
        <v>11673</v>
      </c>
      <c r="H10245" s="270" t="s">
        <v>31316</v>
      </c>
      <c r="I10245" s="271" t="s">
        <v>12490</v>
      </c>
      <c r="J10245" s="272" t="s">
        <v>13277</v>
      </c>
      <c r="K10245" s="272" t="s">
        <v>13277</v>
      </c>
    </row>
    <row r="10246" spans="1:11" ht="12.75" x14ac:dyDescent="0.2">
      <c r="A10246" s="269">
        <v>11674</v>
      </c>
      <c r="B10246" s="270" t="s">
        <v>31317</v>
      </c>
      <c r="C10246" s="271" t="s">
        <v>12490</v>
      </c>
      <c r="D10246" s="272" t="s">
        <v>15117</v>
      </c>
      <c r="F10246" s="266"/>
      <c r="G10246" s="273">
        <v>11674</v>
      </c>
      <c r="H10246" s="270" t="s">
        <v>31317</v>
      </c>
      <c r="I10246" s="271" t="s">
        <v>12490</v>
      </c>
      <c r="J10246" s="272" t="s">
        <v>15117</v>
      </c>
      <c r="K10246" s="272" t="s">
        <v>15117</v>
      </c>
    </row>
    <row r="10247" spans="1:11" ht="12.75" x14ac:dyDescent="0.2">
      <c r="A10247" s="269">
        <v>11675</v>
      </c>
      <c r="B10247" s="270" t="s">
        <v>31318</v>
      </c>
      <c r="C10247" s="271" t="s">
        <v>12490</v>
      </c>
      <c r="D10247" s="272" t="s">
        <v>8388</v>
      </c>
      <c r="F10247" s="266"/>
      <c r="G10247" s="273">
        <v>11675</v>
      </c>
      <c r="H10247" s="270" t="s">
        <v>31318</v>
      </c>
      <c r="I10247" s="271" t="s">
        <v>12490</v>
      </c>
      <c r="J10247" s="272" t="s">
        <v>8388</v>
      </c>
      <c r="K10247" s="272" t="s">
        <v>8388</v>
      </c>
    </row>
    <row r="10248" spans="1:11" ht="12.75" x14ac:dyDescent="0.2">
      <c r="A10248" s="269">
        <v>11676</v>
      </c>
      <c r="B10248" s="270" t="s">
        <v>31319</v>
      </c>
      <c r="C10248" s="271" t="s">
        <v>12490</v>
      </c>
      <c r="D10248" s="272" t="s">
        <v>12964</v>
      </c>
      <c r="F10248" s="266"/>
      <c r="G10248" s="273">
        <v>11676</v>
      </c>
      <c r="H10248" s="270" t="s">
        <v>31319</v>
      </c>
      <c r="I10248" s="271" t="s">
        <v>12490</v>
      </c>
      <c r="J10248" s="272" t="s">
        <v>12964</v>
      </c>
      <c r="K10248" s="272" t="s">
        <v>12964</v>
      </c>
    </row>
    <row r="10249" spans="1:11" ht="12.75" x14ac:dyDescent="0.2">
      <c r="A10249" s="269">
        <v>11677</v>
      </c>
      <c r="B10249" s="270" t="s">
        <v>31320</v>
      </c>
      <c r="C10249" s="271" t="s">
        <v>12490</v>
      </c>
      <c r="D10249" s="272" t="s">
        <v>15118</v>
      </c>
      <c r="F10249" s="266"/>
      <c r="G10249" s="273">
        <v>11677</v>
      </c>
      <c r="H10249" s="270" t="s">
        <v>31320</v>
      </c>
      <c r="I10249" s="271" t="s">
        <v>12490</v>
      </c>
      <c r="J10249" s="272" t="s">
        <v>15118</v>
      </c>
      <c r="K10249" s="272" t="s">
        <v>15118</v>
      </c>
    </row>
    <row r="10250" spans="1:11" ht="12.75" x14ac:dyDescent="0.2">
      <c r="A10250" s="269">
        <v>11678</v>
      </c>
      <c r="B10250" s="270" t="s">
        <v>31321</v>
      </c>
      <c r="C10250" s="271" t="s">
        <v>12490</v>
      </c>
      <c r="D10250" s="272" t="s">
        <v>15119</v>
      </c>
      <c r="F10250" s="266"/>
      <c r="G10250" s="273">
        <v>11678</v>
      </c>
      <c r="H10250" s="270" t="s">
        <v>31321</v>
      </c>
      <c r="I10250" s="271" t="s">
        <v>12490</v>
      </c>
      <c r="J10250" s="272" t="s">
        <v>15119</v>
      </c>
      <c r="K10250" s="272" t="s">
        <v>15119</v>
      </c>
    </row>
    <row r="10251" spans="1:11" ht="12.75" x14ac:dyDescent="0.2">
      <c r="A10251" s="269">
        <v>6038</v>
      </c>
      <c r="B10251" s="270" t="s">
        <v>31322</v>
      </c>
      <c r="C10251" s="271" t="s">
        <v>12490</v>
      </c>
      <c r="D10251" s="272" t="s">
        <v>8612</v>
      </c>
      <c r="F10251" s="266"/>
      <c r="G10251" s="273">
        <v>6038</v>
      </c>
      <c r="H10251" s="270" t="s">
        <v>31322</v>
      </c>
      <c r="I10251" s="271" t="s">
        <v>12490</v>
      </c>
      <c r="J10251" s="272" t="s">
        <v>8612</v>
      </c>
      <c r="K10251" s="272" t="s">
        <v>8612</v>
      </c>
    </row>
    <row r="10252" spans="1:11" ht="12.75" x14ac:dyDescent="0.2">
      <c r="A10252" s="269">
        <v>11718</v>
      </c>
      <c r="B10252" s="270" t="s">
        <v>31323</v>
      </c>
      <c r="C10252" s="271" t="s">
        <v>12490</v>
      </c>
      <c r="D10252" s="272" t="s">
        <v>15120</v>
      </c>
      <c r="F10252" s="266"/>
      <c r="G10252" s="273">
        <v>11718</v>
      </c>
      <c r="H10252" s="270" t="s">
        <v>31323</v>
      </c>
      <c r="I10252" s="271" t="s">
        <v>12490</v>
      </c>
      <c r="J10252" s="272" t="s">
        <v>15120</v>
      </c>
      <c r="K10252" s="272" t="s">
        <v>15120</v>
      </c>
    </row>
    <row r="10253" spans="1:11" ht="12.75" x14ac:dyDescent="0.2">
      <c r="A10253" s="269">
        <v>6037</v>
      </c>
      <c r="B10253" s="270" t="s">
        <v>31324</v>
      </c>
      <c r="C10253" s="271" t="s">
        <v>12490</v>
      </c>
      <c r="D10253" s="272" t="s">
        <v>12982</v>
      </c>
      <c r="F10253" s="266"/>
      <c r="G10253" s="273">
        <v>6037</v>
      </c>
      <c r="H10253" s="270" t="s">
        <v>31324</v>
      </c>
      <c r="I10253" s="271" t="s">
        <v>12490</v>
      </c>
      <c r="J10253" s="272" t="s">
        <v>12982</v>
      </c>
      <c r="K10253" s="272" t="s">
        <v>12982</v>
      </c>
    </row>
    <row r="10254" spans="1:11" ht="12.75" x14ac:dyDescent="0.2">
      <c r="A10254" s="269">
        <v>11719</v>
      </c>
      <c r="B10254" s="270" t="s">
        <v>31325</v>
      </c>
      <c r="C10254" s="271" t="s">
        <v>12490</v>
      </c>
      <c r="D10254" s="272" t="s">
        <v>7962</v>
      </c>
      <c r="F10254" s="266"/>
      <c r="G10254" s="273">
        <v>11719</v>
      </c>
      <c r="H10254" s="270" t="s">
        <v>31325</v>
      </c>
      <c r="I10254" s="271" t="s">
        <v>12490</v>
      </c>
      <c r="J10254" s="272" t="s">
        <v>7962</v>
      </c>
      <c r="K10254" s="272" t="s">
        <v>7962</v>
      </c>
    </row>
    <row r="10255" spans="1:11" ht="12.75" x14ac:dyDescent="0.2">
      <c r="A10255" s="269">
        <v>6019</v>
      </c>
      <c r="B10255" s="270" t="s">
        <v>31326</v>
      </c>
      <c r="C10255" s="271" t="s">
        <v>12490</v>
      </c>
      <c r="D10255" s="272" t="s">
        <v>10158</v>
      </c>
      <c r="F10255" s="266"/>
      <c r="G10255" s="273">
        <v>6019</v>
      </c>
      <c r="H10255" s="270" t="s">
        <v>31326</v>
      </c>
      <c r="I10255" s="271" t="s">
        <v>12490</v>
      </c>
      <c r="J10255" s="272" t="s">
        <v>10158</v>
      </c>
      <c r="K10255" s="272" t="s">
        <v>10158</v>
      </c>
    </row>
    <row r="10256" spans="1:11" ht="12.75" x14ac:dyDescent="0.2">
      <c r="A10256" s="269">
        <v>6010</v>
      </c>
      <c r="B10256" s="270" t="s">
        <v>31327</v>
      </c>
      <c r="C10256" s="271" t="s">
        <v>12490</v>
      </c>
      <c r="D10256" s="272" t="s">
        <v>13535</v>
      </c>
      <c r="F10256" s="266"/>
      <c r="G10256" s="273">
        <v>6010</v>
      </c>
      <c r="H10256" s="270" t="s">
        <v>31327</v>
      </c>
      <c r="I10256" s="271" t="s">
        <v>12490</v>
      </c>
      <c r="J10256" s="272" t="s">
        <v>13535</v>
      </c>
      <c r="K10256" s="272" t="s">
        <v>13535</v>
      </c>
    </row>
    <row r="10257" spans="1:11" ht="12.75" x14ac:dyDescent="0.2">
      <c r="A10257" s="269">
        <v>6017</v>
      </c>
      <c r="B10257" s="270" t="s">
        <v>31328</v>
      </c>
      <c r="C10257" s="271" t="s">
        <v>12490</v>
      </c>
      <c r="D10257" s="272" t="s">
        <v>13536</v>
      </c>
      <c r="F10257" s="266"/>
      <c r="G10257" s="273">
        <v>6017</v>
      </c>
      <c r="H10257" s="270" t="s">
        <v>31328</v>
      </c>
      <c r="I10257" s="271" t="s">
        <v>12490</v>
      </c>
      <c r="J10257" s="272" t="s">
        <v>13536</v>
      </c>
      <c r="K10257" s="272" t="s">
        <v>13536</v>
      </c>
    </row>
    <row r="10258" spans="1:11" ht="12.75" x14ac:dyDescent="0.2">
      <c r="A10258" s="269">
        <v>6020</v>
      </c>
      <c r="B10258" s="270" t="s">
        <v>31329</v>
      </c>
      <c r="C10258" s="271" t="s">
        <v>12490</v>
      </c>
      <c r="D10258" s="272" t="s">
        <v>4971</v>
      </c>
      <c r="F10258" s="266"/>
      <c r="G10258" s="273">
        <v>6020</v>
      </c>
      <c r="H10258" s="270" t="s">
        <v>31329</v>
      </c>
      <c r="I10258" s="271" t="s">
        <v>12490</v>
      </c>
      <c r="J10258" s="272" t="s">
        <v>4971</v>
      </c>
      <c r="K10258" s="272" t="s">
        <v>4971</v>
      </c>
    </row>
    <row r="10259" spans="1:11" ht="12.75" x14ac:dyDescent="0.2">
      <c r="A10259" s="269">
        <v>6028</v>
      </c>
      <c r="B10259" s="270" t="s">
        <v>31330</v>
      </c>
      <c r="C10259" s="271" t="s">
        <v>12490</v>
      </c>
      <c r="D10259" s="272" t="s">
        <v>13537</v>
      </c>
      <c r="F10259" s="266"/>
      <c r="G10259" s="273">
        <v>6028</v>
      </c>
      <c r="H10259" s="270" t="s">
        <v>31330</v>
      </c>
      <c r="I10259" s="271" t="s">
        <v>12490</v>
      </c>
      <c r="J10259" s="272" t="s">
        <v>13537</v>
      </c>
      <c r="K10259" s="272" t="s">
        <v>13537</v>
      </c>
    </row>
    <row r="10260" spans="1:11" ht="12.75" x14ac:dyDescent="0.2">
      <c r="A10260" s="269">
        <v>6011</v>
      </c>
      <c r="B10260" s="270" t="s">
        <v>31331</v>
      </c>
      <c r="C10260" s="271" t="s">
        <v>12490</v>
      </c>
      <c r="D10260" s="272" t="s">
        <v>13538</v>
      </c>
      <c r="F10260" s="266"/>
      <c r="G10260" s="273">
        <v>6011</v>
      </c>
      <c r="H10260" s="270" t="s">
        <v>31331</v>
      </c>
      <c r="I10260" s="271" t="s">
        <v>12490</v>
      </c>
      <c r="J10260" s="272" t="s">
        <v>13538</v>
      </c>
      <c r="K10260" s="272" t="s">
        <v>13538</v>
      </c>
    </row>
    <row r="10261" spans="1:11" ht="12.75" x14ac:dyDescent="0.2">
      <c r="A10261" s="269">
        <v>6012</v>
      </c>
      <c r="B10261" s="270" t="s">
        <v>31332</v>
      </c>
      <c r="C10261" s="271" t="s">
        <v>12490</v>
      </c>
      <c r="D10261" s="272" t="s">
        <v>13539</v>
      </c>
      <c r="F10261" s="266"/>
      <c r="G10261" s="273">
        <v>6012</v>
      </c>
      <c r="H10261" s="270" t="s">
        <v>31332</v>
      </c>
      <c r="I10261" s="271" t="s">
        <v>12490</v>
      </c>
      <c r="J10261" s="272" t="s">
        <v>13539</v>
      </c>
      <c r="K10261" s="272" t="s">
        <v>13539</v>
      </c>
    </row>
    <row r="10262" spans="1:11" ht="12.75" x14ac:dyDescent="0.2">
      <c r="A10262" s="269">
        <v>6016</v>
      </c>
      <c r="B10262" s="270" t="s">
        <v>31333</v>
      </c>
      <c r="C10262" s="271" t="s">
        <v>12490</v>
      </c>
      <c r="D10262" s="272" t="s">
        <v>10435</v>
      </c>
      <c r="F10262" s="266"/>
      <c r="G10262" s="273">
        <v>6016</v>
      </c>
      <c r="H10262" s="270" t="s">
        <v>31333</v>
      </c>
      <c r="I10262" s="271" t="s">
        <v>12490</v>
      </c>
      <c r="J10262" s="272" t="s">
        <v>10435</v>
      </c>
      <c r="K10262" s="272" t="s">
        <v>10435</v>
      </c>
    </row>
    <row r="10263" spans="1:11" ht="12.75" x14ac:dyDescent="0.2">
      <c r="A10263" s="269">
        <v>6027</v>
      </c>
      <c r="B10263" s="270" t="s">
        <v>31334</v>
      </c>
      <c r="C10263" s="271" t="s">
        <v>12490</v>
      </c>
      <c r="D10263" s="272" t="s">
        <v>13540</v>
      </c>
      <c r="F10263" s="266"/>
      <c r="G10263" s="273">
        <v>6027</v>
      </c>
      <c r="H10263" s="270" t="s">
        <v>31334</v>
      </c>
      <c r="I10263" s="271" t="s">
        <v>12490</v>
      </c>
      <c r="J10263" s="272" t="s">
        <v>13540</v>
      </c>
      <c r="K10263" s="272" t="s">
        <v>13540</v>
      </c>
    </row>
    <row r="10264" spans="1:11" ht="12.75" x14ac:dyDescent="0.2">
      <c r="A10264" s="269">
        <v>6013</v>
      </c>
      <c r="B10264" s="270" t="s">
        <v>31335</v>
      </c>
      <c r="C10264" s="271" t="s">
        <v>12490</v>
      </c>
      <c r="D10264" s="272" t="s">
        <v>8753</v>
      </c>
      <c r="F10264" s="266"/>
      <c r="G10264" s="273">
        <v>6013</v>
      </c>
      <c r="H10264" s="270" t="s">
        <v>31335</v>
      </c>
      <c r="I10264" s="271" t="s">
        <v>12490</v>
      </c>
      <c r="J10264" s="272" t="s">
        <v>8753</v>
      </c>
      <c r="K10264" s="272" t="s">
        <v>8753</v>
      </c>
    </row>
    <row r="10265" spans="1:11" ht="12.75" x14ac:dyDescent="0.2">
      <c r="A10265" s="269">
        <v>6015</v>
      </c>
      <c r="B10265" s="270" t="s">
        <v>31336</v>
      </c>
      <c r="C10265" s="271" t="s">
        <v>12490</v>
      </c>
      <c r="D10265" s="272" t="s">
        <v>13541</v>
      </c>
      <c r="F10265" s="266"/>
      <c r="G10265" s="273">
        <v>6015</v>
      </c>
      <c r="H10265" s="270" t="s">
        <v>31336</v>
      </c>
      <c r="I10265" s="271" t="s">
        <v>12490</v>
      </c>
      <c r="J10265" s="272" t="s">
        <v>13541</v>
      </c>
      <c r="K10265" s="272" t="s">
        <v>13541</v>
      </c>
    </row>
    <row r="10266" spans="1:11" ht="12.75" x14ac:dyDescent="0.2">
      <c r="A10266" s="269">
        <v>6014</v>
      </c>
      <c r="B10266" s="270" t="s">
        <v>31337</v>
      </c>
      <c r="C10266" s="271" t="s">
        <v>12490</v>
      </c>
      <c r="D10266" s="272" t="s">
        <v>13542</v>
      </c>
      <c r="F10266" s="266"/>
      <c r="G10266" s="273">
        <v>6014</v>
      </c>
      <c r="H10266" s="270" t="s">
        <v>31337</v>
      </c>
      <c r="I10266" s="271" t="s">
        <v>12490</v>
      </c>
      <c r="J10266" s="272" t="s">
        <v>13542</v>
      </c>
      <c r="K10266" s="272" t="s">
        <v>13542</v>
      </c>
    </row>
    <row r="10267" spans="1:11" ht="12.75" x14ac:dyDescent="0.2">
      <c r="A10267" s="269">
        <v>6006</v>
      </c>
      <c r="B10267" s="270" t="s">
        <v>31338</v>
      </c>
      <c r="C10267" s="271" t="s">
        <v>12490</v>
      </c>
      <c r="D10267" s="272" t="s">
        <v>13543</v>
      </c>
      <c r="F10267" s="266"/>
      <c r="G10267" s="273">
        <v>6006</v>
      </c>
      <c r="H10267" s="270" t="s">
        <v>31338</v>
      </c>
      <c r="I10267" s="271" t="s">
        <v>12490</v>
      </c>
      <c r="J10267" s="272" t="s">
        <v>13543</v>
      </c>
      <c r="K10267" s="272" t="s">
        <v>13543</v>
      </c>
    </row>
    <row r="10268" spans="1:11" ht="12.75" x14ac:dyDescent="0.2">
      <c r="A10268" s="269">
        <v>6005</v>
      </c>
      <c r="B10268" s="270" t="s">
        <v>31339</v>
      </c>
      <c r="C10268" s="271" t="s">
        <v>12490</v>
      </c>
      <c r="D10268" s="272" t="s">
        <v>8097</v>
      </c>
      <c r="F10268" s="266"/>
      <c r="G10268" s="273">
        <v>6005</v>
      </c>
      <c r="H10268" s="270" t="s">
        <v>31339</v>
      </c>
      <c r="I10268" s="271" t="s">
        <v>12490</v>
      </c>
      <c r="J10268" s="272" t="s">
        <v>8097</v>
      </c>
      <c r="K10268" s="272" t="s">
        <v>8097</v>
      </c>
    </row>
    <row r="10269" spans="1:11" ht="12.75" x14ac:dyDescent="0.2">
      <c r="A10269" s="269">
        <v>11756</v>
      </c>
      <c r="B10269" s="270" t="s">
        <v>31340</v>
      </c>
      <c r="C10269" s="271" t="s">
        <v>12490</v>
      </c>
      <c r="D10269" s="272" t="s">
        <v>13544</v>
      </c>
      <c r="F10269" s="266"/>
      <c r="G10269" s="273">
        <v>11756</v>
      </c>
      <c r="H10269" s="270" t="s">
        <v>31340</v>
      </c>
      <c r="I10269" s="271" t="s">
        <v>12490</v>
      </c>
      <c r="J10269" s="272" t="s">
        <v>13544</v>
      </c>
      <c r="K10269" s="272" t="s">
        <v>13544</v>
      </c>
    </row>
    <row r="10270" spans="1:11" ht="25.5" x14ac:dyDescent="0.2">
      <c r="A10270" s="269">
        <v>10904</v>
      </c>
      <c r="B10270" s="270" t="s">
        <v>31341</v>
      </c>
      <c r="C10270" s="271" t="s">
        <v>12490</v>
      </c>
      <c r="D10270" s="272" t="s">
        <v>31342</v>
      </c>
      <c r="F10270" s="266"/>
      <c r="G10270" s="273">
        <v>10904</v>
      </c>
      <c r="H10270" s="270" t="s">
        <v>31341</v>
      </c>
      <c r="I10270" s="271" t="s">
        <v>12490</v>
      </c>
      <c r="J10270" s="272" t="s">
        <v>31342</v>
      </c>
      <c r="K10270" s="272" t="s">
        <v>31342</v>
      </c>
    </row>
    <row r="10271" spans="1:11" ht="12.75" x14ac:dyDescent="0.2">
      <c r="A10271" s="269">
        <v>11752</v>
      </c>
      <c r="B10271" s="270" t="s">
        <v>31343</v>
      </c>
      <c r="C10271" s="271" t="s">
        <v>12490</v>
      </c>
      <c r="D10271" s="272" t="s">
        <v>9646</v>
      </c>
      <c r="F10271" s="266"/>
      <c r="G10271" s="273">
        <v>11752</v>
      </c>
      <c r="H10271" s="270" t="s">
        <v>31343</v>
      </c>
      <c r="I10271" s="271" t="s">
        <v>12490</v>
      </c>
      <c r="J10271" s="272" t="s">
        <v>9646</v>
      </c>
      <c r="K10271" s="272" t="s">
        <v>9646</v>
      </c>
    </row>
    <row r="10272" spans="1:11" ht="12.75" x14ac:dyDescent="0.2">
      <c r="A10272" s="269">
        <v>11753</v>
      </c>
      <c r="B10272" s="270" t="s">
        <v>31344</v>
      </c>
      <c r="C10272" s="271" t="s">
        <v>12490</v>
      </c>
      <c r="D10272" s="272" t="s">
        <v>7840</v>
      </c>
      <c r="F10272" s="266"/>
      <c r="G10272" s="273">
        <v>11753</v>
      </c>
      <c r="H10272" s="270" t="s">
        <v>31344</v>
      </c>
      <c r="I10272" s="271" t="s">
        <v>12490</v>
      </c>
      <c r="J10272" s="272" t="s">
        <v>7840</v>
      </c>
      <c r="K10272" s="272" t="s">
        <v>7840</v>
      </c>
    </row>
    <row r="10273" spans="1:11" ht="12.75" x14ac:dyDescent="0.2">
      <c r="A10273" s="269">
        <v>6021</v>
      </c>
      <c r="B10273" s="270" t="s">
        <v>31345</v>
      </c>
      <c r="C10273" s="271" t="s">
        <v>12490</v>
      </c>
      <c r="D10273" s="272" t="s">
        <v>10696</v>
      </c>
      <c r="F10273" s="266"/>
      <c r="G10273" s="273">
        <v>6021</v>
      </c>
      <c r="H10273" s="270" t="s">
        <v>31345</v>
      </c>
      <c r="I10273" s="271" t="s">
        <v>12490</v>
      </c>
      <c r="J10273" s="272" t="s">
        <v>10696</v>
      </c>
      <c r="K10273" s="272" t="s">
        <v>10696</v>
      </c>
    </row>
    <row r="10274" spans="1:11" ht="12.75" x14ac:dyDescent="0.2">
      <c r="A10274" s="269">
        <v>6024</v>
      </c>
      <c r="B10274" s="270" t="s">
        <v>31346</v>
      </c>
      <c r="C10274" s="271" t="s">
        <v>12490</v>
      </c>
      <c r="D10274" s="272" t="s">
        <v>13545</v>
      </c>
      <c r="F10274" s="266"/>
      <c r="G10274" s="273">
        <v>6024</v>
      </c>
      <c r="H10274" s="270" t="s">
        <v>31346</v>
      </c>
      <c r="I10274" s="271" t="s">
        <v>12490</v>
      </c>
      <c r="J10274" s="272" t="s">
        <v>13545</v>
      </c>
      <c r="K10274" s="272" t="s">
        <v>13545</v>
      </c>
    </row>
    <row r="10275" spans="1:11" ht="12.75" x14ac:dyDescent="0.2">
      <c r="A10275" s="269">
        <v>38379</v>
      </c>
      <c r="B10275" s="270" t="s">
        <v>31347</v>
      </c>
      <c r="C10275" s="271" t="s">
        <v>12503</v>
      </c>
      <c r="D10275" s="272" t="s">
        <v>11099</v>
      </c>
      <c r="F10275" s="266"/>
      <c r="G10275" s="273">
        <v>38379</v>
      </c>
      <c r="H10275" s="270" t="s">
        <v>31347</v>
      </c>
      <c r="I10275" s="271" t="s">
        <v>12503</v>
      </c>
      <c r="J10275" s="272" t="s">
        <v>11099</v>
      </c>
      <c r="K10275" s="272" t="s">
        <v>11099</v>
      </c>
    </row>
    <row r="10276" spans="1:11" ht="12.75" x14ac:dyDescent="0.2">
      <c r="A10276" s="269">
        <v>13897</v>
      </c>
      <c r="B10276" s="270" t="s">
        <v>31348</v>
      </c>
      <c r="C10276" s="271" t="s">
        <v>12490</v>
      </c>
      <c r="D10276" s="272" t="s">
        <v>31349</v>
      </c>
      <c r="F10276" s="266"/>
      <c r="G10276" s="273">
        <v>13897</v>
      </c>
      <c r="H10276" s="270" t="s">
        <v>31348</v>
      </c>
      <c r="I10276" s="271" t="s">
        <v>12490</v>
      </c>
      <c r="J10276" s="272" t="s">
        <v>31349</v>
      </c>
      <c r="K10276" s="272" t="s">
        <v>31349</v>
      </c>
    </row>
    <row r="10277" spans="1:11" ht="12.75" x14ac:dyDescent="0.2">
      <c r="A10277" s="269">
        <v>10640</v>
      </c>
      <c r="B10277" s="270" t="s">
        <v>31350</v>
      </c>
      <c r="C10277" s="271" t="s">
        <v>12490</v>
      </c>
      <c r="D10277" s="272" t="s">
        <v>31351</v>
      </c>
      <c r="F10277" s="266"/>
      <c r="G10277" s="273">
        <v>10640</v>
      </c>
      <c r="H10277" s="270" t="s">
        <v>31350</v>
      </c>
      <c r="I10277" s="271" t="s">
        <v>12490</v>
      </c>
      <c r="J10277" s="272" t="s">
        <v>31351</v>
      </c>
      <c r="K10277" s="272" t="s">
        <v>31351</v>
      </c>
    </row>
    <row r="10278" spans="1:11" ht="12.75" x14ac:dyDescent="0.2">
      <c r="A10278" s="269">
        <v>11086</v>
      </c>
      <c r="B10278" s="270" t="s">
        <v>31352</v>
      </c>
      <c r="C10278" s="271" t="s">
        <v>12496</v>
      </c>
      <c r="D10278" s="272" t="s">
        <v>20827</v>
      </c>
      <c r="F10278" s="266"/>
      <c r="G10278" s="273">
        <v>11086</v>
      </c>
      <c r="H10278" s="270" t="s">
        <v>31352</v>
      </c>
      <c r="I10278" s="271" t="s">
        <v>12496</v>
      </c>
      <c r="J10278" s="272" t="s">
        <v>20827</v>
      </c>
      <c r="K10278" s="272" t="s">
        <v>20827</v>
      </c>
    </row>
    <row r="10279" spans="1:11" ht="12.75" x14ac:dyDescent="0.2">
      <c r="A10279" s="269">
        <v>34356</v>
      </c>
      <c r="B10279" s="270" t="s">
        <v>31353</v>
      </c>
      <c r="C10279" s="271" t="s">
        <v>12505</v>
      </c>
      <c r="D10279" s="272" t="s">
        <v>23719</v>
      </c>
      <c r="F10279" s="266"/>
      <c r="G10279" s="273">
        <v>34356</v>
      </c>
      <c r="H10279" s="270" t="s">
        <v>31353</v>
      </c>
      <c r="I10279" s="271" t="s">
        <v>12505</v>
      </c>
      <c r="J10279" s="272" t="s">
        <v>23719</v>
      </c>
      <c r="K10279" s="272" t="s">
        <v>23719</v>
      </c>
    </row>
    <row r="10280" spans="1:11" ht="12.75" x14ac:dyDescent="0.2">
      <c r="A10280" s="269">
        <v>34357</v>
      </c>
      <c r="B10280" s="270" t="s">
        <v>31354</v>
      </c>
      <c r="C10280" s="271" t="s">
        <v>12505</v>
      </c>
      <c r="D10280" s="272" t="s">
        <v>12674</v>
      </c>
      <c r="F10280" s="266"/>
      <c r="G10280" s="273">
        <v>34357</v>
      </c>
      <c r="H10280" s="270" t="s">
        <v>31354</v>
      </c>
      <c r="I10280" s="271" t="s">
        <v>12505</v>
      </c>
      <c r="J10280" s="272" t="s">
        <v>12674</v>
      </c>
      <c r="K10280" s="272" t="s">
        <v>12674</v>
      </c>
    </row>
    <row r="10281" spans="1:11" ht="12.75" x14ac:dyDescent="0.2">
      <c r="A10281" s="269">
        <v>37329</v>
      </c>
      <c r="B10281" s="270" t="s">
        <v>31355</v>
      </c>
      <c r="C10281" s="271" t="s">
        <v>12505</v>
      </c>
      <c r="D10281" s="272" t="s">
        <v>31356</v>
      </c>
      <c r="F10281" s="266"/>
      <c r="G10281" s="273">
        <v>37329</v>
      </c>
      <c r="H10281" s="270" t="s">
        <v>31355</v>
      </c>
      <c r="I10281" s="271" t="s">
        <v>12505</v>
      </c>
      <c r="J10281" s="272" t="s">
        <v>31356</v>
      </c>
      <c r="K10281" s="272" t="s">
        <v>31356</v>
      </c>
    </row>
    <row r="10282" spans="1:11" ht="12.75" x14ac:dyDescent="0.2">
      <c r="A10282" s="269">
        <v>37398</v>
      </c>
      <c r="B10282" s="270" t="s">
        <v>31357</v>
      </c>
      <c r="C10282" s="271" t="s">
        <v>12505</v>
      </c>
      <c r="D10282" s="272" t="s">
        <v>14250</v>
      </c>
      <c r="F10282" s="266"/>
      <c r="G10282" s="273">
        <v>37398</v>
      </c>
      <c r="H10282" s="270" t="s">
        <v>31357</v>
      </c>
      <c r="I10282" s="271" t="s">
        <v>12505</v>
      </c>
      <c r="J10282" s="272" t="s">
        <v>14250</v>
      </c>
      <c r="K10282" s="272" t="s">
        <v>14250</v>
      </c>
    </row>
    <row r="10283" spans="1:11" ht="12.75" x14ac:dyDescent="0.2">
      <c r="A10283" s="269">
        <v>2510</v>
      </c>
      <c r="B10283" s="270" t="s">
        <v>31358</v>
      </c>
      <c r="C10283" s="271" t="s">
        <v>12490</v>
      </c>
      <c r="D10283" s="272" t="s">
        <v>4793</v>
      </c>
      <c r="F10283" s="266"/>
      <c r="G10283" s="273">
        <v>2510</v>
      </c>
      <c r="H10283" s="270" t="s">
        <v>31358</v>
      </c>
      <c r="I10283" s="271" t="s">
        <v>12490</v>
      </c>
      <c r="J10283" s="272" t="s">
        <v>4793</v>
      </c>
      <c r="K10283" s="272" t="s">
        <v>4793</v>
      </c>
    </row>
    <row r="10284" spans="1:11" ht="25.5" x14ac:dyDescent="0.2">
      <c r="A10284" s="269">
        <v>12359</v>
      </c>
      <c r="B10284" s="270" t="s">
        <v>31359</v>
      </c>
      <c r="C10284" s="271" t="s">
        <v>12490</v>
      </c>
      <c r="D10284" s="272" t="s">
        <v>31360</v>
      </c>
      <c r="F10284" s="266"/>
      <c r="G10284" s="273">
        <v>12359</v>
      </c>
      <c r="H10284" s="270" t="s">
        <v>31359</v>
      </c>
      <c r="I10284" s="271" t="s">
        <v>12490</v>
      </c>
      <c r="J10284" s="272" t="s">
        <v>31360</v>
      </c>
      <c r="K10284" s="272" t="s">
        <v>31360</v>
      </c>
    </row>
    <row r="10285" spans="1:11" ht="12.75" x14ac:dyDescent="0.2">
      <c r="A10285" s="269">
        <v>5320</v>
      </c>
      <c r="B10285" s="270" t="s">
        <v>31361</v>
      </c>
      <c r="C10285" s="271" t="s">
        <v>12506</v>
      </c>
      <c r="D10285" s="272" t="s">
        <v>5830</v>
      </c>
      <c r="F10285" s="266"/>
      <c r="G10285" s="273">
        <v>5320</v>
      </c>
      <c r="H10285" s="270" t="s">
        <v>31361</v>
      </c>
      <c r="I10285" s="271" t="s">
        <v>12506</v>
      </c>
      <c r="J10285" s="272" t="s">
        <v>5830</v>
      </c>
      <c r="K10285" s="272" t="s">
        <v>5830</v>
      </c>
    </row>
    <row r="10286" spans="1:11" ht="12.75" x14ac:dyDescent="0.2">
      <c r="A10286" s="269">
        <v>7353</v>
      </c>
      <c r="B10286" s="270" t="s">
        <v>31362</v>
      </c>
      <c r="C10286" s="271" t="s">
        <v>12506</v>
      </c>
      <c r="D10286" s="272" t="s">
        <v>31363</v>
      </c>
      <c r="F10286" s="266"/>
      <c r="G10286" s="273">
        <v>7353</v>
      </c>
      <c r="H10286" s="270" t="s">
        <v>31362</v>
      </c>
      <c r="I10286" s="271" t="s">
        <v>12506</v>
      </c>
      <c r="J10286" s="272" t="s">
        <v>31363</v>
      </c>
      <c r="K10286" s="272" t="s">
        <v>31363</v>
      </c>
    </row>
    <row r="10287" spans="1:11" ht="12.75" x14ac:dyDescent="0.2">
      <c r="A10287" s="269">
        <v>36144</v>
      </c>
      <c r="B10287" s="270" t="s">
        <v>31364</v>
      </c>
      <c r="C10287" s="271" t="s">
        <v>12490</v>
      </c>
      <c r="D10287" s="272" t="s">
        <v>5228</v>
      </c>
      <c r="F10287" s="266"/>
      <c r="G10287" s="273">
        <v>36144</v>
      </c>
      <c r="H10287" s="270" t="s">
        <v>31364</v>
      </c>
      <c r="I10287" s="271" t="s">
        <v>12490</v>
      </c>
      <c r="J10287" s="272" t="s">
        <v>5228</v>
      </c>
      <c r="K10287" s="272" t="s">
        <v>5228</v>
      </c>
    </row>
    <row r="10288" spans="1:11" ht="12.75" x14ac:dyDescent="0.2">
      <c r="A10288" s="269">
        <v>10518</v>
      </c>
      <c r="B10288" s="270" t="s">
        <v>31365</v>
      </c>
      <c r="C10288" s="271" t="s">
        <v>12490</v>
      </c>
      <c r="D10288" s="272" t="s">
        <v>8173</v>
      </c>
      <c r="F10288" s="266"/>
      <c r="G10288" s="273">
        <v>10518</v>
      </c>
      <c r="H10288" s="270" t="s">
        <v>31365</v>
      </c>
      <c r="I10288" s="271" t="s">
        <v>12490</v>
      </c>
      <c r="J10288" s="272" t="s">
        <v>8173</v>
      </c>
      <c r="K10288" s="272" t="s">
        <v>8173</v>
      </c>
    </row>
    <row r="10289" spans="1:11" ht="38.25" x14ac:dyDescent="0.2">
      <c r="A10289" s="269">
        <v>36530</v>
      </c>
      <c r="B10289" s="270" t="s">
        <v>31366</v>
      </c>
      <c r="C10289" s="271" t="s">
        <v>12490</v>
      </c>
      <c r="D10289" s="272" t="s">
        <v>31367</v>
      </c>
      <c r="F10289" s="266"/>
      <c r="G10289" s="273">
        <v>36530</v>
      </c>
      <c r="H10289" s="270" t="s">
        <v>31366</v>
      </c>
      <c r="I10289" s="271" t="s">
        <v>12490</v>
      </c>
      <c r="J10289" s="272" t="s">
        <v>31367</v>
      </c>
      <c r="K10289" s="272" t="s">
        <v>31367</v>
      </c>
    </row>
    <row r="10290" spans="1:11" ht="38.25" x14ac:dyDescent="0.2">
      <c r="A10290" s="269">
        <v>6046</v>
      </c>
      <c r="B10290" s="270" t="s">
        <v>31368</v>
      </c>
      <c r="C10290" s="271" t="s">
        <v>12490</v>
      </c>
      <c r="D10290" s="272" t="s">
        <v>31369</v>
      </c>
      <c r="F10290" s="266"/>
      <c r="G10290" s="273">
        <v>6046</v>
      </c>
      <c r="H10290" s="270" t="s">
        <v>31368</v>
      </c>
      <c r="I10290" s="271" t="s">
        <v>12490</v>
      </c>
      <c r="J10290" s="272" t="s">
        <v>31369</v>
      </c>
      <c r="K10290" s="272" t="s">
        <v>31369</v>
      </c>
    </row>
    <row r="10291" spans="1:11" ht="38.25" x14ac:dyDescent="0.2">
      <c r="A10291" s="269">
        <v>36531</v>
      </c>
      <c r="B10291" s="270" t="s">
        <v>31370</v>
      </c>
      <c r="C10291" s="271" t="s">
        <v>12490</v>
      </c>
      <c r="D10291" s="272" t="s">
        <v>31371</v>
      </c>
      <c r="F10291" s="266"/>
      <c r="G10291" s="273">
        <v>36531</v>
      </c>
      <c r="H10291" s="270" t="s">
        <v>31370</v>
      </c>
      <c r="I10291" s="271" t="s">
        <v>12490</v>
      </c>
      <c r="J10291" s="272" t="s">
        <v>31371</v>
      </c>
      <c r="K10291" s="272" t="s">
        <v>31371</v>
      </c>
    </row>
    <row r="10292" spans="1:11" ht="25.5" x14ac:dyDescent="0.2">
      <c r="A10292" s="269">
        <v>34684</v>
      </c>
      <c r="B10292" s="270" t="s">
        <v>31372</v>
      </c>
      <c r="C10292" s="271" t="s">
        <v>12492</v>
      </c>
      <c r="D10292" s="272" t="s">
        <v>15121</v>
      </c>
      <c r="F10292" s="266"/>
      <c r="G10292" s="273">
        <v>34684</v>
      </c>
      <c r="H10292" s="270" t="s">
        <v>31372</v>
      </c>
      <c r="I10292" s="271" t="s">
        <v>12492</v>
      </c>
      <c r="J10292" s="272" t="s">
        <v>15121</v>
      </c>
      <c r="K10292" s="272" t="s">
        <v>15121</v>
      </c>
    </row>
    <row r="10293" spans="1:11" ht="25.5" x14ac:dyDescent="0.2">
      <c r="A10293" s="269">
        <v>34683</v>
      </c>
      <c r="B10293" s="270" t="s">
        <v>31373</v>
      </c>
      <c r="C10293" s="271" t="s">
        <v>12492</v>
      </c>
      <c r="D10293" s="272" t="s">
        <v>15122</v>
      </c>
      <c r="F10293" s="266"/>
      <c r="G10293" s="273">
        <v>34683</v>
      </c>
      <c r="H10293" s="270" t="s">
        <v>31373</v>
      </c>
      <c r="I10293" s="271" t="s">
        <v>12492</v>
      </c>
      <c r="J10293" s="272" t="s">
        <v>15122</v>
      </c>
      <c r="K10293" s="272" t="s">
        <v>15122</v>
      </c>
    </row>
    <row r="10294" spans="1:11" ht="25.5" x14ac:dyDescent="0.2">
      <c r="A10294" s="269">
        <v>533</v>
      </c>
      <c r="B10294" s="270" t="s">
        <v>31374</v>
      </c>
      <c r="C10294" s="271" t="s">
        <v>12492</v>
      </c>
      <c r="D10294" s="272" t="s">
        <v>13547</v>
      </c>
      <c r="F10294" s="266"/>
      <c r="G10294" s="273">
        <v>533</v>
      </c>
      <c r="H10294" s="270" t="s">
        <v>31374</v>
      </c>
      <c r="I10294" s="271" t="s">
        <v>12492</v>
      </c>
      <c r="J10294" s="272" t="s">
        <v>13547</v>
      </c>
      <c r="K10294" s="272" t="s">
        <v>13547</v>
      </c>
    </row>
    <row r="10295" spans="1:11" ht="12.75" x14ac:dyDescent="0.2">
      <c r="A10295" s="269">
        <v>10515</v>
      </c>
      <c r="B10295" s="270" t="s">
        <v>31375</v>
      </c>
      <c r="C10295" s="271" t="s">
        <v>12492</v>
      </c>
      <c r="D10295" s="272" t="s">
        <v>13548</v>
      </c>
      <c r="F10295" s="266"/>
      <c r="G10295" s="273">
        <v>10515</v>
      </c>
      <c r="H10295" s="270" t="s">
        <v>31375</v>
      </c>
      <c r="I10295" s="271" t="s">
        <v>12492</v>
      </c>
      <c r="J10295" s="272" t="s">
        <v>13548</v>
      </c>
      <c r="K10295" s="272" t="s">
        <v>13548</v>
      </c>
    </row>
    <row r="10296" spans="1:11" ht="25.5" x14ac:dyDescent="0.2">
      <c r="A10296" s="269">
        <v>536</v>
      </c>
      <c r="B10296" s="270" t="s">
        <v>31376</v>
      </c>
      <c r="C10296" s="271" t="s">
        <v>12492</v>
      </c>
      <c r="D10296" s="272" t="s">
        <v>12908</v>
      </c>
      <c r="F10296" s="266"/>
      <c r="G10296" s="273">
        <v>536</v>
      </c>
      <c r="H10296" s="270" t="s">
        <v>31376</v>
      </c>
      <c r="I10296" s="271" t="s">
        <v>12492</v>
      </c>
      <c r="J10296" s="272" t="s">
        <v>12908</v>
      </c>
      <c r="K10296" s="272" t="s">
        <v>12908</v>
      </c>
    </row>
    <row r="10297" spans="1:11" ht="12.75" x14ac:dyDescent="0.2">
      <c r="A10297" s="269">
        <v>153</v>
      </c>
      <c r="B10297" s="270" t="s">
        <v>31377</v>
      </c>
      <c r="C10297" s="271" t="s">
        <v>12506</v>
      </c>
      <c r="D10297" s="272" t="s">
        <v>15123</v>
      </c>
      <c r="F10297" s="266"/>
      <c r="G10297" s="273">
        <v>153</v>
      </c>
      <c r="H10297" s="270" t="s">
        <v>31377</v>
      </c>
      <c r="I10297" s="271" t="s">
        <v>12506</v>
      </c>
      <c r="J10297" s="272" t="s">
        <v>15123</v>
      </c>
      <c r="K10297" s="272" t="s">
        <v>15123</v>
      </c>
    </row>
    <row r="10298" spans="1:11" ht="25.5" x14ac:dyDescent="0.2">
      <c r="A10298" s="269">
        <v>34682</v>
      </c>
      <c r="B10298" s="270" t="s">
        <v>31378</v>
      </c>
      <c r="C10298" s="271" t="s">
        <v>12492</v>
      </c>
      <c r="D10298" s="272" t="s">
        <v>10710</v>
      </c>
      <c r="F10298" s="266"/>
      <c r="G10298" s="273">
        <v>34682</v>
      </c>
      <c r="H10298" s="270" t="s">
        <v>31378</v>
      </c>
      <c r="I10298" s="271" t="s">
        <v>12492</v>
      </c>
      <c r="J10298" s="272" t="s">
        <v>10710</v>
      </c>
      <c r="K10298" s="272" t="s">
        <v>10710</v>
      </c>
    </row>
    <row r="10299" spans="1:11" ht="12.75" x14ac:dyDescent="0.2">
      <c r="A10299" s="269">
        <v>20205</v>
      </c>
      <c r="B10299" s="270" t="s">
        <v>31379</v>
      </c>
      <c r="C10299" s="271" t="s">
        <v>12503</v>
      </c>
      <c r="D10299" s="272" t="s">
        <v>10457</v>
      </c>
      <c r="F10299" s="266"/>
      <c r="G10299" s="273">
        <v>20205</v>
      </c>
      <c r="H10299" s="270" t="s">
        <v>31379</v>
      </c>
      <c r="I10299" s="271" t="s">
        <v>12503</v>
      </c>
      <c r="J10299" s="272" t="s">
        <v>10457</v>
      </c>
      <c r="K10299" s="272" t="s">
        <v>10457</v>
      </c>
    </row>
    <row r="10300" spans="1:11" ht="25.5" x14ac:dyDescent="0.2">
      <c r="A10300" s="269">
        <v>4408</v>
      </c>
      <c r="B10300" s="270" t="s">
        <v>31380</v>
      </c>
      <c r="C10300" s="271" t="s">
        <v>12503</v>
      </c>
      <c r="D10300" s="272" t="s">
        <v>10355</v>
      </c>
      <c r="F10300" s="266"/>
      <c r="G10300" s="273">
        <v>4408</v>
      </c>
      <c r="H10300" s="270" t="s">
        <v>31380</v>
      </c>
      <c r="I10300" s="271" t="s">
        <v>12503</v>
      </c>
      <c r="J10300" s="272" t="s">
        <v>10355</v>
      </c>
      <c r="K10300" s="272" t="s">
        <v>10355</v>
      </c>
    </row>
    <row r="10301" spans="1:11" ht="12.75" x14ac:dyDescent="0.2">
      <c r="A10301" s="269">
        <v>4412</v>
      </c>
      <c r="B10301" s="270" t="s">
        <v>31381</v>
      </c>
      <c r="C10301" s="271" t="s">
        <v>12503</v>
      </c>
      <c r="D10301" s="272" t="s">
        <v>5318</v>
      </c>
      <c r="F10301" s="266"/>
      <c r="G10301" s="273">
        <v>4412</v>
      </c>
      <c r="H10301" s="270" t="s">
        <v>31381</v>
      </c>
      <c r="I10301" s="271" t="s">
        <v>12503</v>
      </c>
      <c r="J10301" s="272" t="s">
        <v>5318</v>
      </c>
      <c r="K10301" s="272" t="s">
        <v>5318</v>
      </c>
    </row>
    <row r="10302" spans="1:11" ht="12.75" x14ac:dyDescent="0.2">
      <c r="A10302" s="269">
        <v>10559</v>
      </c>
      <c r="B10302" s="270" t="s">
        <v>31382</v>
      </c>
      <c r="C10302" s="271" t="s">
        <v>12490</v>
      </c>
      <c r="D10302" s="272" t="s">
        <v>31383</v>
      </c>
      <c r="F10302" s="266"/>
      <c r="G10302" s="273">
        <v>10559</v>
      </c>
      <c r="H10302" s="270" t="s">
        <v>31382</v>
      </c>
      <c r="I10302" s="271" t="s">
        <v>12490</v>
      </c>
      <c r="J10302" s="272" t="s">
        <v>31383</v>
      </c>
      <c r="K10302" s="272" t="s">
        <v>31383</v>
      </c>
    </row>
    <row r="10303" spans="1:11" ht="12.75" x14ac:dyDescent="0.2">
      <c r="A10303" s="269">
        <v>10664</v>
      </c>
      <c r="B10303" s="270" t="s">
        <v>31384</v>
      </c>
      <c r="C10303" s="271" t="s">
        <v>12490</v>
      </c>
      <c r="D10303" s="272" t="s">
        <v>31385</v>
      </c>
      <c r="F10303" s="266"/>
      <c r="G10303" s="273">
        <v>10664</v>
      </c>
      <c r="H10303" s="270" t="s">
        <v>31384</v>
      </c>
      <c r="I10303" s="271" t="s">
        <v>12490</v>
      </c>
      <c r="J10303" s="272" t="s">
        <v>31385</v>
      </c>
      <c r="K10303" s="272" t="s">
        <v>31385</v>
      </c>
    </row>
    <row r="10304" spans="1:11" ht="12.75" x14ac:dyDescent="0.2">
      <c r="A10304" s="269">
        <v>36250</v>
      </c>
      <c r="B10304" s="270" t="s">
        <v>31386</v>
      </c>
      <c r="C10304" s="271" t="s">
        <v>12503</v>
      </c>
      <c r="D10304" s="272" t="s">
        <v>10085</v>
      </c>
      <c r="F10304" s="266"/>
      <c r="G10304" s="273">
        <v>36250</v>
      </c>
      <c r="H10304" s="270" t="s">
        <v>31386</v>
      </c>
      <c r="I10304" s="271" t="s">
        <v>12503</v>
      </c>
      <c r="J10304" s="272" t="s">
        <v>10085</v>
      </c>
      <c r="K10304" s="272" t="s">
        <v>10085</v>
      </c>
    </row>
    <row r="10305" spans="1:11" ht="12.75" x14ac:dyDescent="0.2">
      <c r="A10305" s="269">
        <v>10857</v>
      </c>
      <c r="B10305" s="270" t="s">
        <v>31387</v>
      </c>
      <c r="C10305" s="271" t="s">
        <v>12503</v>
      </c>
      <c r="D10305" s="272" t="s">
        <v>10908</v>
      </c>
      <c r="F10305" s="266"/>
      <c r="G10305" s="273">
        <v>10857</v>
      </c>
      <c r="H10305" s="270" t="s">
        <v>31387</v>
      </c>
      <c r="I10305" s="271" t="s">
        <v>12503</v>
      </c>
      <c r="J10305" s="272" t="s">
        <v>10908</v>
      </c>
      <c r="K10305" s="272" t="s">
        <v>10908</v>
      </c>
    </row>
    <row r="10306" spans="1:11" ht="12.75" x14ac:dyDescent="0.2">
      <c r="A10306" s="269">
        <v>4803</v>
      </c>
      <c r="B10306" s="270" t="s">
        <v>31388</v>
      </c>
      <c r="C10306" s="271" t="s">
        <v>12503</v>
      </c>
      <c r="D10306" s="272" t="s">
        <v>13549</v>
      </c>
      <c r="F10306" s="266"/>
      <c r="G10306" s="273">
        <v>4803</v>
      </c>
      <c r="H10306" s="270" t="s">
        <v>31388</v>
      </c>
      <c r="I10306" s="271" t="s">
        <v>12503</v>
      </c>
      <c r="J10306" s="272" t="s">
        <v>13549</v>
      </c>
      <c r="K10306" s="272" t="s">
        <v>13549</v>
      </c>
    </row>
    <row r="10307" spans="1:11" ht="12.75" x14ac:dyDescent="0.2">
      <c r="A10307" s="269">
        <v>6186</v>
      </c>
      <c r="B10307" s="270" t="s">
        <v>31389</v>
      </c>
      <c r="C10307" s="271" t="s">
        <v>12503</v>
      </c>
      <c r="D10307" s="272" t="s">
        <v>13155</v>
      </c>
      <c r="F10307" s="266"/>
      <c r="G10307" s="273">
        <v>6186</v>
      </c>
      <c r="H10307" s="270" t="s">
        <v>31389</v>
      </c>
      <c r="I10307" s="271" t="s">
        <v>12503</v>
      </c>
      <c r="J10307" s="272" t="s">
        <v>13155</v>
      </c>
      <c r="K10307" s="272" t="s">
        <v>13155</v>
      </c>
    </row>
    <row r="10308" spans="1:11" ht="12.75" x14ac:dyDescent="0.2">
      <c r="A10308" s="269">
        <v>4829</v>
      </c>
      <c r="B10308" s="270" t="s">
        <v>31390</v>
      </c>
      <c r="C10308" s="271" t="s">
        <v>12503</v>
      </c>
      <c r="D10308" s="272" t="s">
        <v>15038</v>
      </c>
      <c r="F10308" s="266"/>
      <c r="G10308" s="273">
        <v>4829</v>
      </c>
      <c r="H10308" s="270" t="s">
        <v>31390</v>
      </c>
      <c r="I10308" s="271" t="s">
        <v>12503</v>
      </c>
      <c r="J10308" s="272" t="s">
        <v>15038</v>
      </c>
      <c r="K10308" s="272" t="s">
        <v>15038</v>
      </c>
    </row>
    <row r="10309" spans="1:11" ht="12.75" x14ac:dyDescent="0.2">
      <c r="A10309" s="269">
        <v>39829</v>
      </c>
      <c r="B10309" s="270" t="s">
        <v>31391</v>
      </c>
      <c r="C10309" s="271" t="s">
        <v>12503</v>
      </c>
      <c r="D10309" s="272" t="s">
        <v>21696</v>
      </c>
      <c r="F10309" s="266"/>
      <c r="G10309" s="273">
        <v>39829</v>
      </c>
      <c r="H10309" s="270" t="s">
        <v>31391</v>
      </c>
      <c r="I10309" s="271" t="s">
        <v>12503</v>
      </c>
      <c r="J10309" s="272" t="s">
        <v>21696</v>
      </c>
      <c r="K10309" s="272" t="s">
        <v>21696</v>
      </c>
    </row>
    <row r="10310" spans="1:11" ht="25.5" x14ac:dyDescent="0.2">
      <c r="A10310" s="269">
        <v>20231</v>
      </c>
      <c r="B10310" s="270" t="s">
        <v>31392</v>
      </c>
      <c r="C10310" s="271" t="s">
        <v>12503</v>
      </c>
      <c r="D10310" s="272" t="s">
        <v>5398</v>
      </c>
      <c r="F10310" s="266"/>
      <c r="G10310" s="273">
        <v>20231</v>
      </c>
      <c r="H10310" s="270" t="s">
        <v>31392</v>
      </c>
      <c r="I10310" s="271" t="s">
        <v>12503</v>
      </c>
      <c r="J10310" s="272" t="s">
        <v>5398</v>
      </c>
      <c r="K10310" s="272" t="s">
        <v>5398</v>
      </c>
    </row>
    <row r="10311" spans="1:11" ht="12.75" x14ac:dyDescent="0.2">
      <c r="A10311" s="269">
        <v>4804</v>
      </c>
      <c r="B10311" s="270" t="s">
        <v>31393</v>
      </c>
      <c r="C10311" s="271" t="s">
        <v>12503</v>
      </c>
      <c r="D10311" s="272" t="s">
        <v>10928</v>
      </c>
      <c r="F10311" s="266"/>
      <c r="G10311" s="273">
        <v>4804</v>
      </c>
      <c r="H10311" s="270" t="s">
        <v>31393</v>
      </c>
      <c r="I10311" s="271" t="s">
        <v>12503</v>
      </c>
      <c r="J10311" s="272" t="s">
        <v>10928</v>
      </c>
      <c r="K10311" s="272" t="s">
        <v>10928</v>
      </c>
    </row>
    <row r="10312" spans="1:11" ht="12.75" x14ac:dyDescent="0.2">
      <c r="A10312" s="269">
        <v>34680</v>
      </c>
      <c r="B10312" s="270" t="s">
        <v>31394</v>
      </c>
      <c r="C10312" s="271" t="s">
        <v>12503</v>
      </c>
      <c r="D10312" s="272" t="s">
        <v>15124</v>
      </c>
      <c r="F10312" s="266"/>
      <c r="G10312" s="273">
        <v>34680</v>
      </c>
      <c r="H10312" s="270" t="s">
        <v>31394</v>
      </c>
      <c r="I10312" s="271" t="s">
        <v>12503</v>
      </c>
      <c r="J10312" s="272" t="s">
        <v>15124</v>
      </c>
      <c r="K10312" s="272" t="s">
        <v>15124</v>
      </c>
    </row>
    <row r="10313" spans="1:11" ht="25.5" x14ac:dyDescent="0.2">
      <c r="A10313" s="269">
        <v>11573</v>
      </c>
      <c r="B10313" s="270" t="s">
        <v>31395</v>
      </c>
      <c r="C10313" s="271" t="s">
        <v>12490</v>
      </c>
      <c r="D10313" s="272" t="s">
        <v>7189</v>
      </c>
      <c r="F10313" s="266"/>
      <c r="G10313" s="273">
        <v>11573</v>
      </c>
      <c r="H10313" s="270" t="s">
        <v>31395</v>
      </c>
      <c r="I10313" s="271" t="s">
        <v>12490</v>
      </c>
      <c r="J10313" s="272" t="s">
        <v>7189</v>
      </c>
      <c r="K10313" s="272" t="s">
        <v>7189</v>
      </c>
    </row>
    <row r="10314" spans="1:11" ht="12.75" x14ac:dyDescent="0.2">
      <c r="A10314" s="269">
        <v>38401</v>
      </c>
      <c r="B10314" s="270" t="s">
        <v>31396</v>
      </c>
      <c r="C10314" s="271" t="s">
        <v>12490</v>
      </c>
      <c r="D10314" s="272" t="s">
        <v>10798</v>
      </c>
      <c r="F10314" s="266"/>
      <c r="G10314" s="273">
        <v>38401</v>
      </c>
      <c r="H10314" s="270" t="s">
        <v>31396</v>
      </c>
      <c r="I10314" s="271" t="s">
        <v>12490</v>
      </c>
      <c r="J10314" s="272" t="s">
        <v>10798</v>
      </c>
      <c r="K10314" s="272" t="s">
        <v>10798</v>
      </c>
    </row>
    <row r="10315" spans="1:11" ht="25.5" x14ac:dyDescent="0.2">
      <c r="A10315" s="269">
        <v>38179</v>
      </c>
      <c r="B10315" s="270" t="s">
        <v>31397</v>
      </c>
      <c r="C10315" s="271" t="s">
        <v>12490</v>
      </c>
      <c r="D10315" s="272" t="s">
        <v>31398</v>
      </c>
      <c r="F10315" s="266"/>
      <c r="G10315" s="273">
        <v>38179</v>
      </c>
      <c r="H10315" s="270" t="s">
        <v>31397</v>
      </c>
      <c r="I10315" s="271" t="s">
        <v>12490</v>
      </c>
      <c r="J10315" s="272" t="s">
        <v>31398</v>
      </c>
      <c r="K10315" s="272" t="s">
        <v>31398</v>
      </c>
    </row>
    <row r="10316" spans="1:11" ht="25.5" x14ac:dyDescent="0.2">
      <c r="A10316" s="269">
        <v>11575</v>
      </c>
      <c r="B10316" s="270" t="s">
        <v>31399</v>
      </c>
      <c r="C10316" s="271" t="s">
        <v>12490</v>
      </c>
      <c r="D10316" s="272" t="s">
        <v>13661</v>
      </c>
      <c r="F10316" s="266"/>
      <c r="G10316" s="273">
        <v>11575</v>
      </c>
      <c r="H10316" s="270" t="s">
        <v>31399</v>
      </c>
      <c r="I10316" s="271" t="s">
        <v>12490</v>
      </c>
      <c r="J10316" s="272" t="s">
        <v>13661</v>
      </c>
      <c r="K10316" s="272" t="s">
        <v>13661</v>
      </c>
    </row>
    <row r="10317" spans="1:11" ht="12.75" x14ac:dyDescent="0.2">
      <c r="A10317" s="269">
        <v>20256</v>
      </c>
      <c r="B10317" s="270" t="s">
        <v>31400</v>
      </c>
      <c r="C10317" s="271" t="s">
        <v>12490</v>
      </c>
      <c r="D10317" s="272" t="s">
        <v>5201</v>
      </c>
      <c r="F10317" s="266"/>
      <c r="G10317" s="273">
        <v>20256</v>
      </c>
      <c r="H10317" s="270" t="s">
        <v>31400</v>
      </c>
      <c r="I10317" s="271" t="s">
        <v>12490</v>
      </c>
      <c r="J10317" s="272" t="s">
        <v>5201</v>
      </c>
      <c r="K10317" s="272" t="s">
        <v>5201</v>
      </c>
    </row>
    <row r="10318" spans="1:11" ht="25.5" x14ac:dyDescent="0.2">
      <c r="A10318" s="269">
        <v>14511</v>
      </c>
      <c r="B10318" s="270" t="s">
        <v>31401</v>
      </c>
      <c r="C10318" s="271" t="s">
        <v>12490</v>
      </c>
      <c r="D10318" s="272" t="s">
        <v>31402</v>
      </c>
      <c r="F10318" s="266"/>
      <c r="G10318" s="273">
        <v>14511</v>
      </c>
      <c r="H10318" s="270" t="s">
        <v>31401</v>
      </c>
      <c r="I10318" s="271" t="s">
        <v>12490</v>
      </c>
      <c r="J10318" s="272" t="s">
        <v>31402</v>
      </c>
      <c r="K10318" s="272" t="s">
        <v>31402</v>
      </c>
    </row>
    <row r="10319" spans="1:11" ht="25.5" x14ac:dyDescent="0.2">
      <c r="A10319" s="269">
        <v>10642</v>
      </c>
      <c r="B10319" s="270" t="s">
        <v>31403</v>
      </c>
      <c r="C10319" s="271" t="s">
        <v>12490</v>
      </c>
      <c r="D10319" s="272" t="s">
        <v>31404</v>
      </c>
      <c r="F10319" s="266"/>
      <c r="G10319" s="273">
        <v>10642</v>
      </c>
      <c r="H10319" s="270" t="s">
        <v>31403</v>
      </c>
      <c r="I10319" s="271" t="s">
        <v>12490</v>
      </c>
      <c r="J10319" s="272" t="s">
        <v>31404</v>
      </c>
      <c r="K10319" s="272" t="s">
        <v>31404</v>
      </c>
    </row>
    <row r="10320" spans="1:11" ht="25.5" x14ac:dyDescent="0.2">
      <c r="A10320" s="269">
        <v>14489</v>
      </c>
      <c r="B10320" s="270" t="s">
        <v>31405</v>
      </c>
      <c r="C10320" s="271" t="s">
        <v>12490</v>
      </c>
      <c r="D10320" s="272" t="s">
        <v>31406</v>
      </c>
      <c r="F10320" s="266"/>
      <c r="G10320" s="273">
        <v>14489</v>
      </c>
      <c r="H10320" s="270" t="s">
        <v>31405</v>
      </c>
      <c r="I10320" s="271" t="s">
        <v>12490</v>
      </c>
      <c r="J10320" s="272" t="s">
        <v>31406</v>
      </c>
      <c r="K10320" s="272" t="s">
        <v>31406</v>
      </c>
    </row>
    <row r="10321" spans="1:11" ht="25.5" x14ac:dyDescent="0.2">
      <c r="A10321" s="269">
        <v>14513</v>
      </c>
      <c r="B10321" s="270" t="s">
        <v>31407</v>
      </c>
      <c r="C10321" s="271" t="s">
        <v>12490</v>
      </c>
      <c r="D10321" s="272" t="s">
        <v>31408</v>
      </c>
      <c r="F10321" s="266"/>
      <c r="G10321" s="273">
        <v>14513</v>
      </c>
      <c r="H10321" s="270" t="s">
        <v>31407</v>
      </c>
      <c r="I10321" s="271" t="s">
        <v>12490</v>
      </c>
      <c r="J10321" s="272" t="s">
        <v>31408</v>
      </c>
      <c r="K10321" s="272" t="s">
        <v>31408</v>
      </c>
    </row>
    <row r="10322" spans="1:11" ht="25.5" x14ac:dyDescent="0.2">
      <c r="A10322" s="269">
        <v>13600</v>
      </c>
      <c r="B10322" s="270" t="s">
        <v>31409</v>
      </c>
      <c r="C10322" s="271" t="s">
        <v>12490</v>
      </c>
      <c r="D10322" s="272" t="s">
        <v>31410</v>
      </c>
      <c r="F10322" s="266"/>
      <c r="G10322" s="273">
        <v>13600</v>
      </c>
      <c r="H10322" s="270" t="s">
        <v>31409</v>
      </c>
      <c r="I10322" s="271" t="s">
        <v>12490</v>
      </c>
      <c r="J10322" s="272" t="s">
        <v>31410</v>
      </c>
      <c r="K10322" s="272" t="s">
        <v>31410</v>
      </c>
    </row>
    <row r="10323" spans="1:11" ht="25.5" x14ac:dyDescent="0.2">
      <c r="A10323" s="269">
        <v>10646</v>
      </c>
      <c r="B10323" s="270" t="s">
        <v>31411</v>
      </c>
      <c r="C10323" s="271" t="s">
        <v>12490</v>
      </c>
      <c r="D10323" s="272" t="s">
        <v>31412</v>
      </c>
      <c r="F10323" s="266"/>
      <c r="G10323" s="273">
        <v>10646</v>
      </c>
      <c r="H10323" s="270" t="s">
        <v>31411</v>
      </c>
      <c r="I10323" s="271" t="s">
        <v>12490</v>
      </c>
      <c r="J10323" s="272" t="s">
        <v>31412</v>
      </c>
      <c r="K10323" s="272" t="s">
        <v>31412</v>
      </c>
    </row>
    <row r="10324" spans="1:11" ht="25.5" x14ac:dyDescent="0.2">
      <c r="A10324" s="269">
        <v>6070</v>
      </c>
      <c r="B10324" s="270" t="s">
        <v>31413</v>
      </c>
      <c r="C10324" s="271" t="s">
        <v>12490</v>
      </c>
      <c r="D10324" s="272" t="s">
        <v>31414</v>
      </c>
      <c r="F10324" s="266"/>
      <c r="G10324" s="273">
        <v>6070</v>
      </c>
      <c r="H10324" s="270" t="s">
        <v>31413</v>
      </c>
      <c r="I10324" s="271" t="s">
        <v>12490</v>
      </c>
      <c r="J10324" s="272" t="s">
        <v>31414</v>
      </c>
      <c r="K10324" s="272" t="s">
        <v>31414</v>
      </c>
    </row>
    <row r="10325" spans="1:11" ht="25.5" x14ac:dyDescent="0.2">
      <c r="A10325" s="269">
        <v>6069</v>
      </c>
      <c r="B10325" s="270" t="s">
        <v>31415</v>
      </c>
      <c r="C10325" s="271" t="s">
        <v>12490</v>
      </c>
      <c r="D10325" s="272" t="s">
        <v>31416</v>
      </c>
      <c r="F10325" s="266"/>
      <c r="G10325" s="273">
        <v>6069</v>
      </c>
      <c r="H10325" s="270" t="s">
        <v>31415</v>
      </c>
      <c r="I10325" s="271" t="s">
        <v>12490</v>
      </c>
      <c r="J10325" s="272" t="s">
        <v>31416</v>
      </c>
      <c r="K10325" s="272" t="s">
        <v>31416</v>
      </c>
    </row>
    <row r="10326" spans="1:11" ht="25.5" x14ac:dyDescent="0.2">
      <c r="A10326" s="269">
        <v>14626</v>
      </c>
      <c r="B10326" s="270" t="s">
        <v>31417</v>
      </c>
      <c r="C10326" s="271" t="s">
        <v>12490</v>
      </c>
      <c r="D10326" s="272" t="s">
        <v>31418</v>
      </c>
      <c r="F10326" s="266"/>
      <c r="G10326" s="273">
        <v>14626</v>
      </c>
      <c r="H10326" s="270" t="s">
        <v>31417</v>
      </c>
      <c r="I10326" s="271" t="s">
        <v>12490</v>
      </c>
      <c r="J10326" s="272" t="s">
        <v>31418</v>
      </c>
      <c r="K10326" s="272" t="s">
        <v>31418</v>
      </c>
    </row>
    <row r="10327" spans="1:11" ht="25.5" x14ac:dyDescent="0.2">
      <c r="A10327" s="269">
        <v>6067</v>
      </c>
      <c r="B10327" s="270" t="s">
        <v>31419</v>
      </c>
      <c r="C10327" s="271" t="s">
        <v>12490</v>
      </c>
      <c r="D10327" s="272" t="s">
        <v>31420</v>
      </c>
      <c r="F10327" s="266"/>
      <c r="G10327" s="273">
        <v>6067</v>
      </c>
      <c r="H10327" s="270" t="s">
        <v>31419</v>
      </c>
      <c r="I10327" s="271" t="s">
        <v>12490</v>
      </c>
      <c r="J10327" s="272" t="s">
        <v>31420</v>
      </c>
      <c r="K10327" s="272" t="s">
        <v>31420</v>
      </c>
    </row>
    <row r="10328" spans="1:11" ht="12.75" x14ac:dyDescent="0.2">
      <c r="A10328" s="269">
        <v>38393</v>
      </c>
      <c r="B10328" s="270" t="s">
        <v>31421</v>
      </c>
      <c r="C10328" s="271" t="s">
        <v>12490</v>
      </c>
      <c r="D10328" s="272" t="s">
        <v>12683</v>
      </c>
      <c r="F10328" s="266"/>
      <c r="G10328" s="273">
        <v>38393</v>
      </c>
      <c r="H10328" s="270" t="s">
        <v>31421</v>
      </c>
      <c r="I10328" s="271" t="s">
        <v>12490</v>
      </c>
      <c r="J10328" s="272" t="s">
        <v>12683</v>
      </c>
      <c r="K10328" s="272" t="s">
        <v>12683</v>
      </c>
    </row>
    <row r="10329" spans="1:11" ht="12.75" x14ac:dyDescent="0.2">
      <c r="A10329" s="269">
        <v>38390</v>
      </c>
      <c r="B10329" s="270" t="s">
        <v>31422</v>
      </c>
      <c r="C10329" s="271" t="s">
        <v>12490</v>
      </c>
      <c r="D10329" s="272" t="s">
        <v>10983</v>
      </c>
      <c r="F10329" s="266"/>
      <c r="G10329" s="273">
        <v>38390</v>
      </c>
      <c r="H10329" s="270" t="s">
        <v>31422</v>
      </c>
      <c r="I10329" s="271" t="s">
        <v>12490</v>
      </c>
      <c r="J10329" s="272" t="s">
        <v>10983</v>
      </c>
      <c r="K10329" s="272" t="s">
        <v>10983</v>
      </c>
    </row>
    <row r="10330" spans="1:11" ht="12.75" x14ac:dyDescent="0.2">
      <c r="A10330" s="269">
        <v>36532</v>
      </c>
      <c r="B10330" s="270" t="s">
        <v>31423</v>
      </c>
      <c r="C10330" s="271" t="s">
        <v>12490</v>
      </c>
      <c r="D10330" s="272" t="s">
        <v>13551</v>
      </c>
      <c r="F10330" s="266"/>
      <c r="G10330" s="273">
        <v>36532</v>
      </c>
      <c r="H10330" s="270" t="s">
        <v>31423</v>
      </c>
      <c r="I10330" s="271" t="s">
        <v>12490</v>
      </c>
      <c r="J10330" s="272" t="s">
        <v>13551</v>
      </c>
      <c r="K10330" s="272" t="s">
        <v>13551</v>
      </c>
    </row>
    <row r="10331" spans="1:11" ht="25.5" x14ac:dyDescent="0.2">
      <c r="A10331" s="269">
        <v>11578</v>
      </c>
      <c r="B10331" s="270" t="s">
        <v>31424</v>
      </c>
      <c r="C10331" s="271" t="s">
        <v>12490</v>
      </c>
      <c r="D10331" s="272" t="s">
        <v>12469</v>
      </c>
      <c r="F10331" s="266"/>
      <c r="G10331" s="273">
        <v>11578</v>
      </c>
      <c r="H10331" s="270" t="s">
        <v>31424</v>
      </c>
      <c r="I10331" s="271" t="s">
        <v>12490</v>
      </c>
      <c r="J10331" s="272" t="s">
        <v>12469</v>
      </c>
      <c r="K10331" s="272" t="s">
        <v>12469</v>
      </c>
    </row>
    <row r="10332" spans="1:11" ht="25.5" x14ac:dyDescent="0.2">
      <c r="A10332" s="269">
        <v>11577</v>
      </c>
      <c r="B10332" s="270" t="s">
        <v>31425</v>
      </c>
      <c r="C10332" s="271" t="s">
        <v>12490</v>
      </c>
      <c r="D10332" s="272" t="s">
        <v>5570</v>
      </c>
      <c r="F10332" s="266"/>
      <c r="G10332" s="273">
        <v>11577</v>
      </c>
      <c r="H10332" s="270" t="s">
        <v>31425</v>
      </c>
      <c r="I10332" s="271" t="s">
        <v>12490</v>
      </c>
      <c r="J10332" s="272" t="s">
        <v>5570</v>
      </c>
      <c r="K10332" s="272" t="s">
        <v>5570</v>
      </c>
    </row>
    <row r="10333" spans="1:11" ht="12.75" x14ac:dyDescent="0.2">
      <c r="A10333" s="269">
        <v>1116</v>
      </c>
      <c r="B10333" s="270" t="s">
        <v>31426</v>
      </c>
      <c r="C10333" s="271" t="s">
        <v>12503</v>
      </c>
      <c r="D10333" s="272" t="s">
        <v>13745</v>
      </c>
      <c r="F10333" s="266"/>
      <c r="G10333" s="273">
        <v>1116</v>
      </c>
      <c r="H10333" s="270" t="s">
        <v>31426</v>
      </c>
      <c r="I10333" s="271" t="s">
        <v>12503</v>
      </c>
      <c r="J10333" s="272" t="s">
        <v>13745</v>
      </c>
      <c r="K10333" s="272" t="s">
        <v>13745</v>
      </c>
    </row>
    <row r="10334" spans="1:11" ht="12.75" x14ac:dyDescent="0.2">
      <c r="A10334" s="269">
        <v>1115</v>
      </c>
      <c r="B10334" s="270" t="s">
        <v>31427</v>
      </c>
      <c r="C10334" s="271" t="s">
        <v>12503</v>
      </c>
      <c r="D10334" s="272" t="s">
        <v>20658</v>
      </c>
      <c r="F10334" s="266"/>
      <c r="G10334" s="273">
        <v>1115</v>
      </c>
      <c r="H10334" s="270" t="s">
        <v>31427</v>
      </c>
      <c r="I10334" s="271" t="s">
        <v>12503</v>
      </c>
      <c r="J10334" s="272" t="s">
        <v>20658</v>
      </c>
      <c r="K10334" s="272" t="s">
        <v>20658</v>
      </c>
    </row>
    <row r="10335" spans="1:11" ht="12.75" x14ac:dyDescent="0.2">
      <c r="A10335" s="269">
        <v>1113</v>
      </c>
      <c r="B10335" s="270" t="s">
        <v>31428</v>
      </c>
      <c r="C10335" s="271" t="s">
        <v>12503</v>
      </c>
      <c r="D10335" s="272" t="s">
        <v>9805</v>
      </c>
      <c r="F10335" s="266"/>
      <c r="G10335" s="273">
        <v>1113</v>
      </c>
      <c r="H10335" s="270" t="s">
        <v>31428</v>
      </c>
      <c r="I10335" s="271" t="s">
        <v>12503</v>
      </c>
      <c r="J10335" s="272" t="s">
        <v>9805</v>
      </c>
      <c r="K10335" s="272" t="s">
        <v>9805</v>
      </c>
    </row>
    <row r="10336" spans="1:11" ht="12.75" x14ac:dyDescent="0.2">
      <c r="A10336" s="269">
        <v>1114</v>
      </c>
      <c r="B10336" s="270" t="s">
        <v>31429</v>
      </c>
      <c r="C10336" s="271" t="s">
        <v>12503</v>
      </c>
      <c r="D10336" s="272" t="s">
        <v>7749</v>
      </c>
      <c r="F10336" s="266"/>
      <c r="G10336" s="273">
        <v>1114</v>
      </c>
      <c r="H10336" s="270" t="s">
        <v>31429</v>
      </c>
      <c r="I10336" s="271" t="s">
        <v>12503</v>
      </c>
      <c r="J10336" s="272" t="s">
        <v>7749</v>
      </c>
      <c r="K10336" s="272" t="s">
        <v>7749</v>
      </c>
    </row>
    <row r="10337" spans="1:11" ht="12.75" x14ac:dyDescent="0.2">
      <c r="A10337" s="269">
        <v>40872</v>
      </c>
      <c r="B10337" s="270" t="s">
        <v>31430</v>
      </c>
      <c r="C10337" s="271" t="s">
        <v>12503</v>
      </c>
      <c r="D10337" s="272" t="s">
        <v>9364</v>
      </c>
      <c r="F10337" s="266"/>
      <c r="G10337" s="273">
        <v>40872</v>
      </c>
      <c r="H10337" s="270" t="s">
        <v>31430</v>
      </c>
      <c r="I10337" s="271" t="s">
        <v>12503</v>
      </c>
      <c r="J10337" s="272" t="s">
        <v>9364</v>
      </c>
      <c r="K10337" s="272" t="s">
        <v>9364</v>
      </c>
    </row>
    <row r="10338" spans="1:11" ht="12.75" x14ac:dyDescent="0.2">
      <c r="A10338" s="269">
        <v>20214</v>
      </c>
      <c r="B10338" s="270" t="s">
        <v>31431</v>
      </c>
      <c r="C10338" s="271" t="s">
        <v>12490</v>
      </c>
      <c r="D10338" s="272" t="s">
        <v>15126</v>
      </c>
      <c r="F10338" s="266"/>
      <c r="G10338" s="273">
        <v>20214</v>
      </c>
      <c r="H10338" s="270" t="s">
        <v>31431</v>
      </c>
      <c r="I10338" s="271" t="s">
        <v>12490</v>
      </c>
      <c r="J10338" s="272" t="s">
        <v>15126</v>
      </c>
      <c r="K10338" s="272" t="s">
        <v>15126</v>
      </c>
    </row>
    <row r="10339" spans="1:11" ht="12.75" x14ac:dyDescent="0.2">
      <c r="A10339" s="269">
        <v>11064</v>
      </c>
      <c r="B10339" s="270" t="s">
        <v>31432</v>
      </c>
      <c r="C10339" s="271" t="s">
        <v>12490</v>
      </c>
      <c r="D10339" s="272" t="s">
        <v>9248</v>
      </c>
      <c r="F10339" s="266"/>
      <c r="G10339" s="273">
        <v>11064</v>
      </c>
      <c r="H10339" s="270" t="s">
        <v>31432</v>
      </c>
      <c r="I10339" s="271" t="s">
        <v>12490</v>
      </c>
      <c r="J10339" s="272" t="s">
        <v>9248</v>
      </c>
      <c r="K10339" s="272" t="s">
        <v>9248</v>
      </c>
    </row>
    <row r="10340" spans="1:11" ht="25.5" x14ac:dyDescent="0.2">
      <c r="A10340" s="269">
        <v>7237</v>
      </c>
      <c r="B10340" s="270" t="s">
        <v>31433</v>
      </c>
      <c r="C10340" s="271" t="s">
        <v>12490</v>
      </c>
      <c r="D10340" s="272" t="s">
        <v>12582</v>
      </c>
      <c r="F10340" s="266"/>
      <c r="G10340" s="273">
        <v>7237</v>
      </c>
      <c r="H10340" s="270" t="s">
        <v>31433</v>
      </c>
      <c r="I10340" s="271" t="s">
        <v>12490</v>
      </c>
      <c r="J10340" s="272" t="s">
        <v>12582</v>
      </c>
      <c r="K10340" s="272" t="s">
        <v>12582</v>
      </c>
    </row>
    <row r="10341" spans="1:11" ht="12.75" x14ac:dyDescent="0.2">
      <c r="A10341" s="269">
        <v>16</v>
      </c>
      <c r="B10341" s="270" t="s">
        <v>31434</v>
      </c>
      <c r="C10341" s="271" t="s">
        <v>12505</v>
      </c>
      <c r="D10341" s="272" t="s">
        <v>11274</v>
      </c>
      <c r="F10341" s="266"/>
      <c r="G10341" s="273">
        <v>16</v>
      </c>
      <c r="H10341" s="270" t="s">
        <v>31434</v>
      </c>
      <c r="I10341" s="271" t="s">
        <v>12505</v>
      </c>
      <c r="J10341" s="272" t="s">
        <v>11274</v>
      </c>
      <c r="K10341" s="272" t="s">
        <v>11274</v>
      </c>
    </row>
    <row r="10342" spans="1:11" ht="12.75" x14ac:dyDescent="0.2">
      <c r="A10342" s="269">
        <v>11757</v>
      </c>
      <c r="B10342" s="270" t="s">
        <v>31435</v>
      </c>
      <c r="C10342" s="271" t="s">
        <v>12490</v>
      </c>
      <c r="D10342" s="272" t="s">
        <v>31436</v>
      </c>
      <c r="F10342" s="266"/>
      <c r="G10342" s="273">
        <v>11757</v>
      </c>
      <c r="H10342" s="270" t="s">
        <v>31435</v>
      </c>
      <c r="I10342" s="271" t="s">
        <v>12490</v>
      </c>
      <c r="J10342" s="272" t="s">
        <v>31436</v>
      </c>
      <c r="K10342" s="272" t="s">
        <v>31436</v>
      </c>
    </row>
    <row r="10343" spans="1:11" ht="12.75" x14ac:dyDescent="0.2">
      <c r="A10343" s="269">
        <v>11758</v>
      </c>
      <c r="B10343" s="270" t="s">
        <v>31437</v>
      </c>
      <c r="C10343" s="271" t="s">
        <v>12490</v>
      </c>
      <c r="D10343" s="272" t="s">
        <v>15127</v>
      </c>
      <c r="F10343" s="266"/>
      <c r="G10343" s="273">
        <v>11758</v>
      </c>
      <c r="H10343" s="270" t="s">
        <v>31437</v>
      </c>
      <c r="I10343" s="271" t="s">
        <v>12490</v>
      </c>
      <c r="J10343" s="272" t="s">
        <v>15127</v>
      </c>
      <c r="K10343" s="272" t="s">
        <v>15127</v>
      </c>
    </row>
    <row r="10344" spans="1:11" ht="12.75" x14ac:dyDescent="0.2">
      <c r="A10344" s="269">
        <v>37526</v>
      </c>
      <c r="B10344" s="270" t="s">
        <v>31438</v>
      </c>
      <c r="C10344" s="271" t="s">
        <v>12490</v>
      </c>
      <c r="D10344" s="272" t="s">
        <v>5139</v>
      </c>
      <c r="F10344" s="266"/>
      <c r="G10344" s="273">
        <v>37526</v>
      </c>
      <c r="H10344" s="270" t="s">
        <v>31438</v>
      </c>
      <c r="I10344" s="271" t="s">
        <v>12490</v>
      </c>
      <c r="J10344" s="272" t="s">
        <v>5139</v>
      </c>
      <c r="K10344" s="272" t="s">
        <v>5139</v>
      </c>
    </row>
    <row r="10345" spans="1:11" ht="12.75" x14ac:dyDescent="0.2">
      <c r="A10345" s="269">
        <v>6076</v>
      </c>
      <c r="B10345" s="270" t="s">
        <v>31439</v>
      </c>
      <c r="C10345" s="271" t="s">
        <v>12496</v>
      </c>
      <c r="D10345" s="272" t="s">
        <v>15208</v>
      </c>
      <c r="F10345" s="266"/>
      <c r="G10345" s="273">
        <v>6076</v>
      </c>
      <c r="H10345" s="270" t="s">
        <v>31439</v>
      </c>
      <c r="I10345" s="271" t="s">
        <v>12496</v>
      </c>
      <c r="J10345" s="272" t="s">
        <v>15208</v>
      </c>
      <c r="K10345" s="272" t="s">
        <v>15208</v>
      </c>
    </row>
    <row r="10346" spans="1:11" ht="12.75" x14ac:dyDescent="0.2">
      <c r="A10346" s="269">
        <v>13109</v>
      </c>
      <c r="B10346" s="270" t="s">
        <v>31440</v>
      </c>
      <c r="C10346" s="271" t="s">
        <v>12490</v>
      </c>
      <c r="D10346" s="272" t="s">
        <v>15128</v>
      </c>
      <c r="F10346" s="266"/>
      <c r="G10346" s="273">
        <v>13109</v>
      </c>
      <c r="H10346" s="270" t="s">
        <v>31440</v>
      </c>
      <c r="I10346" s="271" t="s">
        <v>12490</v>
      </c>
      <c r="J10346" s="272" t="s">
        <v>15128</v>
      </c>
      <c r="K10346" s="272" t="s">
        <v>15128</v>
      </c>
    </row>
    <row r="10347" spans="1:11" ht="12.75" x14ac:dyDescent="0.2">
      <c r="A10347" s="269">
        <v>13110</v>
      </c>
      <c r="B10347" s="270" t="s">
        <v>31441</v>
      </c>
      <c r="C10347" s="271" t="s">
        <v>12490</v>
      </c>
      <c r="D10347" s="272" t="s">
        <v>15129</v>
      </c>
      <c r="F10347" s="266"/>
      <c r="G10347" s="273">
        <v>13110</v>
      </c>
      <c r="H10347" s="270" t="s">
        <v>31441</v>
      </c>
      <c r="I10347" s="271" t="s">
        <v>12490</v>
      </c>
      <c r="J10347" s="272" t="s">
        <v>15129</v>
      </c>
      <c r="K10347" s="272" t="s">
        <v>15129</v>
      </c>
    </row>
    <row r="10348" spans="1:11" ht="12.75" x14ac:dyDescent="0.2">
      <c r="A10348" s="269">
        <v>7581</v>
      </c>
      <c r="B10348" s="270" t="s">
        <v>31442</v>
      </c>
      <c r="C10348" s="271" t="s">
        <v>12490</v>
      </c>
      <c r="D10348" s="272" t="s">
        <v>5463</v>
      </c>
      <c r="F10348" s="266"/>
      <c r="G10348" s="273">
        <v>7581</v>
      </c>
      <c r="H10348" s="270" t="s">
        <v>31442</v>
      </c>
      <c r="I10348" s="271" t="s">
        <v>12490</v>
      </c>
      <c r="J10348" s="272" t="s">
        <v>5463</v>
      </c>
      <c r="K10348" s="272" t="s">
        <v>5463</v>
      </c>
    </row>
    <row r="10349" spans="1:11" ht="25.5" x14ac:dyDescent="0.2">
      <c r="A10349" s="269">
        <v>20206</v>
      </c>
      <c r="B10349" s="270" t="s">
        <v>31443</v>
      </c>
      <c r="C10349" s="271" t="s">
        <v>12503</v>
      </c>
      <c r="D10349" s="272" t="s">
        <v>12926</v>
      </c>
      <c r="F10349" s="266"/>
      <c r="G10349" s="273">
        <v>20206</v>
      </c>
      <c r="H10349" s="270" t="s">
        <v>31443</v>
      </c>
      <c r="I10349" s="271" t="s">
        <v>12503</v>
      </c>
      <c r="J10349" s="272" t="s">
        <v>12926</v>
      </c>
      <c r="K10349" s="272" t="s">
        <v>12926</v>
      </c>
    </row>
    <row r="10350" spans="1:11" ht="25.5" x14ac:dyDescent="0.2">
      <c r="A10350" s="269">
        <v>4460</v>
      </c>
      <c r="B10350" s="270" t="s">
        <v>31444</v>
      </c>
      <c r="C10350" s="271" t="s">
        <v>12503</v>
      </c>
      <c r="D10350" s="272" t="s">
        <v>13553</v>
      </c>
      <c r="F10350" s="266"/>
      <c r="G10350" s="273">
        <v>4460</v>
      </c>
      <c r="H10350" s="270" t="s">
        <v>31444</v>
      </c>
      <c r="I10350" s="271" t="s">
        <v>12503</v>
      </c>
      <c r="J10350" s="272" t="s">
        <v>13553</v>
      </c>
      <c r="K10350" s="272" t="s">
        <v>13553</v>
      </c>
    </row>
    <row r="10351" spans="1:11" ht="25.5" x14ac:dyDescent="0.2">
      <c r="A10351" s="269">
        <v>6204</v>
      </c>
      <c r="B10351" s="270" t="s">
        <v>31445</v>
      </c>
      <c r="C10351" s="271" t="s">
        <v>12503</v>
      </c>
      <c r="D10351" s="272" t="s">
        <v>13781</v>
      </c>
      <c r="F10351" s="266"/>
      <c r="G10351" s="273">
        <v>6204</v>
      </c>
      <c r="H10351" s="270" t="s">
        <v>31445</v>
      </c>
      <c r="I10351" s="271" t="s">
        <v>12503</v>
      </c>
      <c r="J10351" s="272" t="s">
        <v>13781</v>
      </c>
      <c r="K10351" s="272" t="s">
        <v>13781</v>
      </c>
    </row>
    <row r="10352" spans="1:11" ht="25.5" x14ac:dyDescent="0.2">
      <c r="A10352" s="269">
        <v>4417</v>
      </c>
      <c r="B10352" s="270" t="s">
        <v>31446</v>
      </c>
      <c r="C10352" s="271" t="s">
        <v>12503</v>
      </c>
      <c r="D10352" s="272" t="s">
        <v>4218</v>
      </c>
      <c r="F10352" s="266"/>
      <c r="G10352" s="273">
        <v>4417</v>
      </c>
      <c r="H10352" s="270" t="s">
        <v>31446</v>
      </c>
      <c r="I10352" s="271" t="s">
        <v>12503</v>
      </c>
      <c r="J10352" s="272" t="s">
        <v>4218</v>
      </c>
      <c r="K10352" s="272" t="s">
        <v>4218</v>
      </c>
    </row>
    <row r="10353" spans="1:11" ht="25.5" x14ac:dyDescent="0.2">
      <c r="A10353" s="269">
        <v>4415</v>
      </c>
      <c r="B10353" s="270" t="s">
        <v>31447</v>
      </c>
      <c r="C10353" s="271" t="s">
        <v>12503</v>
      </c>
      <c r="D10353" s="272" t="s">
        <v>7641</v>
      </c>
      <c r="F10353" s="266"/>
      <c r="G10353" s="273">
        <v>4415</v>
      </c>
      <c r="H10353" s="270" t="s">
        <v>31447</v>
      </c>
      <c r="I10353" s="271" t="s">
        <v>12503</v>
      </c>
      <c r="J10353" s="272" t="s">
        <v>7641</v>
      </c>
      <c r="K10353" s="272" t="s">
        <v>7641</v>
      </c>
    </row>
    <row r="10354" spans="1:11" ht="12.75" x14ac:dyDescent="0.2">
      <c r="A10354" s="269">
        <v>37373</v>
      </c>
      <c r="B10354" s="270" t="s">
        <v>31448</v>
      </c>
      <c r="C10354" s="271" t="s">
        <v>12488</v>
      </c>
      <c r="D10354" s="272" t="s">
        <v>5000</v>
      </c>
      <c r="F10354" s="266"/>
      <c r="G10354" s="273">
        <v>37373</v>
      </c>
      <c r="H10354" s="270" t="s">
        <v>31448</v>
      </c>
      <c r="I10354" s="271" t="s">
        <v>12488</v>
      </c>
      <c r="J10354" s="272" t="s">
        <v>5000</v>
      </c>
      <c r="K10354" s="272" t="s">
        <v>5000</v>
      </c>
    </row>
    <row r="10355" spans="1:11" ht="12.75" x14ac:dyDescent="0.2">
      <c r="A10355" s="269">
        <v>40864</v>
      </c>
      <c r="B10355" s="270" t="s">
        <v>31449</v>
      </c>
      <c r="C10355" s="271" t="s">
        <v>12529</v>
      </c>
      <c r="D10355" s="272" t="s">
        <v>4788</v>
      </c>
      <c r="F10355" s="266"/>
      <c r="G10355" s="273">
        <v>40864</v>
      </c>
      <c r="H10355" s="270" t="s">
        <v>31449</v>
      </c>
      <c r="I10355" s="271" t="s">
        <v>12529</v>
      </c>
      <c r="J10355" s="272" t="s">
        <v>4788</v>
      </c>
      <c r="K10355" s="272" t="s">
        <v>4788</v>
      </c>
    </row>
    <row r="10356" spans="1:11" ht="12.75" x14ac:dyDescent="0.2">
      <c r="A10356" s="269">
        <v>4734</v>
      </c>
      <c r="B10356" s="270" t="s">
        <v>31450</v>
      </c>
      <c r="C10356" s="271" t="s">
        <v>12496</v>
      </c>
      <c r="D10356" s="272" t="s">
        <v>31451</v>
      </c>
      <c r="F10356" s="266"/>
      <c r="G10356" s="273">
        <v>4734</v>
      </c>
      <c r="H10356" s="270" t="s">
        <v>31450</v>
      </c>
      <c r="I10356" s="271" t="s">
        <v>12496</v>
      </c>
      <c r="J10356" s="272" t="s">
        <v>31451</v>
      </c>
      <c r="K10356" s="272" t="s">
        <v>31451</v>
      </c>
    </row>
    <row r="10357" spans="1:11" ht="12.75" x14ac:dyDescent="0.2">
      <c r="A10357" s="269">
        <v>6085</v>
      </c>
      <c r="B10357" s="270" t="s">
        <v>31452</v>
      </c>
      <c r="C10357" s="271" t="s">
        <v>12506</v>
      </c>
      <c r="D10357" s="272" t="s">
        <v>5192</v>
      </c>
      <c r="F10357" s="266"/>
      <c r="G10357" s="273">
        <v>6085</v>
      </c>
      <c r="H10357" s="270" t="s">
        <v>31452</v>
      </c>
      <c r="I10357" s="271" t="s">
        <v>12506</v>
      </c>
      <c r="J10357" s="272" t="s">
        <v>5192</v>
      </c>
      <c r="K10357" s="272" t="s">
        <v>5192</v>
      </c>
    </row>
    <row r="10358" spans="1:11" ht="12.75" x14ac:dyDescent="0.2">
      <c r="A10358" s="269">
        <v>38396</v>
      </c>
      <c r="B10358" s="270" t="s">
        <v>31453</v>
      </c>
      <c r="C10358" s="271" t="s">
        <v>12490</v>
      </c>
      <c r="D10358" s="272" t="s">
        <v>31454</v>
      </c>
      <c r="F10358" s="266"/>
      <c r="G10358" s="273">
        <v>38396</v>
      </c>
      <c r="H10358" s="270" t="s">
        <v>31453</v>
      </c>
      <c r="I10358" s="271" t="s">
        <v>12490</v>
      </c>
      <c r="J10358" s="272" t="s">
        <v>31454</v>
      </c>
      <c r="K10358" s="272" t="s">
        <v>31454</v>
      </c>
    </row>
    <row r="10359" spans="1:11" ht="12.75" x14ac:dyDescent="0.2">
      <c r="A10359" s="269">
        <v>6090</v>
      </c>
      <c r="B10359" s="270" t="s">
        <v>31455</v>
      </c>
      <c r="C10359" s="271" t="s">
        <v>12506</v>
      </c>
      <c r="D10359" s="272" t="s">
        <v>4195</v>
      </c>
      <c r="F10359" s="266"/>
      <c r="G10359" s="273">
        <v>6090</v>
      </c>
      <c r="H10359" s="270" t="s">
        <v>31455</v>
      </c>
      <c r="I10359" s="271" t="s">
        <v>12506</v>
      </c>
      <c r="J10359" s="272" t="s">
        <v>4195</v>
      </c>
      <c r="K10359" s="272" t="s">
        <v>4195</v>
      </c>
    </row>
    <row r="10360" spans="1:11" ht="12.75" x14ac:dyDescent="0.2">
      <c r="A10360" s="269">
        <v>11622</v>
      </c>
      <c r="B10360" s="270" t="s">
        <v>31456</v>
      </c>
      <c r="C10360" s="271" t="s">
        <v>12505</v>
      </c>
      <c r="D10360" s="272" t="s">
        <v>14078</v>
      </c>
      <c r="F10360" s="266"/>
      <c r="G10360" s="273">
        <v>11622</v>
      </c>
      <c r="H10360" s="270" t="s">
        <v>31456</v>
      </c>
      <c r="I10360" s="271" t="s">
        <v>12505</v>
      </c>
      <c r="J10360" s="272" t="s">
        <v>14078</v>
      </c>
      <c r="K10360" s="272" t="s">
        <v>14078</v>
      </c>
    </row>
    <row r="10361" spans="1:11" ht="12.75" x14ac:dyDescent="0.2">
      <c r="A10361" s="269">
        <v>6094</v>
      </c>
      <c r="B10361" s="270" t="s">
        <v>31457</v>
      </c>
      <c r="C10361" s="271" t="s">
        <v>12505</v>
      </c>
      <c r="D10361" s="272" t="s">
        <v>11851</v>
      </c>
      <c r="F10361" s="266"/>
      <c r="G10361" s="273">
        <v>6094</v>
      </c>
      <c r="H10361" s="270" t="s">
        <v>31457</v>
      </c>
      <c r="I10361" s="271" t="s">
        <v>12505</v>
      </c>
      <c r="J10361" s="272" t="s">
        <v>11851</v>
      </c>
      <c r="K10361" s="272" t="s">
        <v>11851</v>
      </c>
    </row>
    <row r="10362" spans="1:11" ht="12.75" x14ac:dyDescent="0.2">
      <c r="A10362" s="269">
        <v>7317</v>
      </c>
      <c r="B10362" s="270" t="s">
        <v>31458</v>
      </c>
      <c r="C10362" s="271" t="s">
        <v>12505</v>
      </c>
      <c r="D10362" s="272" t="s">
        <v>4527</v>
      </c>
      <c r="F10362" s="266"/>
      <c r="G10362" s="273">
        <v>7317</v>
      </c>
      <c r="H10362" s="270" t="s">
        <v>31458</v>
      </c>
      <c r="I10362" s="271" t="s">
        <v>12505</v>
      </c>
      <c r="J10362" s="272" t="s">
        <v>4527</v>
      </c>
      <c r="K10362" s="272" t="s">
        <v>4527</v>
      </c>
    </row>
    <row r="10363" spans="1:11" ht="12.75" x14ac:dyDescent="0.2">
      <c r="A10363" s="269">
        <v>142</v>
      </c>
      <c r="B10363" s="270" t="s">
        <v>31459</v>
      </c>
      <c r="C10363" s="271" t="s">
        <v>13555</v>
      </c>
      <c r="D10363" s="272" t="s">
        <v>10437</v>
      </c>
      <c r="F10363" s="266"/>
      <c r="G10363" s="273">
        <v>142</v>
      </c>
      <c r="H10363" s="270" t="s">
        <v>31459</v>
      </c>
      <c r="I10363" s="271" t="s">
        <v>13555</v>
      </c>
      <c r="J10363" s="272" t="s">
        <v>10437</v>
      </c>
      <c r="K10363" s="272" t="s">
        <v>10437</v>
      </c>
    </row>
    <row r="10364" spans="1:11" ht="12.75" x14ac:dyDescent="0.2">
      <c r="A10364" s="269">
        <v>38123</v>
      </c>
      <c r="B10364" s="270" t="s">
        <v>31460</v>
      </c>
      <c r="C10364" s="271" t="s">
        <v>12505</v>
      </c>
      <c r="D10364" s="272" t="s">
        <v>13428</v>
      </c>
      <c r="F10364" s="266"/>
      <c r="G10364" s="273">
        <v>38123</v>
      </c>
      <c r="H10364" s="270" t="s">
        <v>31460</v>
      </c>
      <c r="I10364" s="271" t="s">
        <v>12505</v>
      </c>
      <c r="J10364" s="272" t="s">
        <v>13428</v>
      </c>
      <c r="K10364" s="272" t="s">
        <v>13428</v>
      </c>
    </row>
    <row r="10365" spans="1:11" ht="25.5" x14ac:dyDescent="0.2">
      <c r="A10365" s="269">
        <v>37953</v>
      </c>
      <c r="B10365" s="270" t="s">
        <v>31461</v>
      </c>
      <c r="C10365" s="271" t="s">
        <v>12490</v>
      </c>
      <c r="D10365" s="272" t="s">
        <v>11274</v>
      </c>
      <c r="F10365" s="266"/>
      <c r="G10365" s="273">
        <v>37953</v>
      </c>
      <c r="H10365" s="270" t="s">
        <v>31461</v>
      </c>
      <c r="I10365" s="271" t="s">
        <v>12490</v>
      </c>
      <c r="J10365" s="272" t="s">
        <v>11274</v>
      </c>
      <c r="K10365" s="272" t="s">
        <v>11274</v>
      </c>
    </row>
    <row r="10366" spans="1:11" ht="25.5" x14ac:dyDescent="0.2">
      <c r="A10366" s="269">
        <v>37954</v>
      </c>
      <c r="B10366" s="270" t="s">
        <v>31462</v>
      </c>
      <c r="C10366" s="271" t="s">
        <v>12490</v>
      </c>
      <c r="D10366" s="272" t="s">
        <v>7556</v>
      </c>
      <c r="F10366" s="266"/>
      <c r="G10366" s="273">
        <v>37954</v>
      </c>
      <c r="H10366" s="270" t="s">
        <v>31462</v>
      </c>
      <c r="I10366" s="271" t="s">
        <v>12490</v>
      </c>
      <c r="J10366" s="272" t="s">
        <v>7556</v>
      </c>
      <c r="K10366" s="272" t="s">
        <v>7556</v>
      </c>
    </row>
    <row r="10367" spans="1:11" ht="25.5" x14ac:dyDescent="0.2">
      <c r="A10367" s="269">
        <v>37955</v>
      </c>
      <c r="B10367" s="270" t="s">
        <v>31463</v>
      </c>
      <c r="C10367" s="271" t="s">
        <v>12490</v>
      </c>
      <c r="D10367" s="272" t="s">
        <v>8533</v>
      </c>
      <c r="F10367" s="266"/>
      <c r="G10367" s="273">
        <v>37955</v>
      </c>
      <c r="H10367" s="270" t="s">
        <v>31463</v>
      </c>
      <c r="I10367" s="271" t="s">
        <v>12490</v>
      </c>
      <c r="J10367" s="272" t="s">
        <v>8533</v>
      </c>
      <c r="K10367" s="272" t="s">
        <v>8533</v>
      </c>
    </row>
    <row r="10368" spans="1:11" ht="25.5" x14ac:dyDescent="0.2">
      <c r="A10368" s="269">
        <v>6106</v>
      </c>
      <c r="B10368" s="270" t="s">
        <v>31464</v>
      </c>
      <c r="C10368" s="271" t="s">
        <v>12490</v>
      </c>
      <c r="D10368" s="272" t="s">
        <v>7484</v>
      </c>
      <c r="F10368" s="266"/>
      <c r="G10368" s="273">
        <v>6106</v>
      </c>
      <c r="H10368" s="270" t="s">
        <v>31464</v>
      </c>
      <c r="I10368" s="271" t="s">
        <v>12490</v>
      </c>
      <c r="J10368" s="272" t="s">
        <v>7484</v>
      </c>
      <c r="K10368" s="272" t="s">
        <v>7484</v>
      </c>
    </row>
    <row r="10369" spans="1:11" ht="25.5" x14ac:dyDescent="0.2">
      <c r="A10369" s="269">
        <v>6107</v>
      </c>
      <c r="B10369" s="270" t="s">
        <v>31465</v>
      </c>
      <c r="C10369" s="271" t="s">
        <v>12490</v>
      </c>
      <c r="D10369" s="272" t="s">
        <v>4539</v>
      </c>
      <c r="F10369" s="266"/>
      <c r="G10369" s="273">
        <v>6107</v>
      </c>
      <c r="H10369" s="270" t="s">
        <v>31465</v>
      </c>
      <c r="I10369" s="271" t="s">
        <v>12490</v>
      </c>
      <c r="J10369" s="272" t="s">
        <v>4539</v>
      </c>
      <c r="K10369" s="272" t="s">
        <v>4539</v>
      </c>
    </row>
    <row r="10370" spans="1:11" ht="25.5" x14ac:dyDescent="0.2">
      <c r="A10370" s="269">
        <v>6108</v>
      </c>
      <c r="B10370" s="270" t="s">
        <v>31466</v>
      </c>
      <c r="C10370" s="271" t="s">
        <v>12490</v>
      </c>
      <c r="D10370" s="272" t="s">
        <v>9673</v>
      </c>
      <c r="F10370" s="266"/>
      <c r="G10370" s="273">
        <v>6108</v>
      </c>
      <c r="H10370" s="270" t="s">
        <v>31466</v>
      </c>
      <c r="I10370" s="271" t="s">
        <v>12490</v>
      </c>
      <c r="J10370" s="272" t="s">
        <v>9673</v>
      </c>
      <c r="K10370" s="272" t="s">
        <v>9673</v>
      </c>
    </row>
    <row r="10371" spans="1:11" ht="25.5" x14ac:dyDescent="0.2">
      <c r="A10371" s="269">
        <v>6109</v>
      </c>
      <c r="B10371" s="270" t="s">
        <v>31467</v>
      </c>
      <c r="C10371" s="271" t="s">
        <v>12490</v>
      </c>
      <c r="D10371" s="272" t="s">
        <v>9735</v>
      </c>
      <c r="F10371" s="266"/>
      <c r="G10371" s="273">
        <v>6109</v>
      </c>
      <c r="H10371" s="270" t="s">
        <v>31467</v>
      </c>
      <c r="I10371" s="271" t="s">
        <v>12490</v>
      </c>
      <c r="J10371" s="272" t="s">
        <v>9735</v>
      </c>
      <c r="K10371" s="272" t="s">
        <v>9735</v>
      </c>
    </row>
    <row r="10372" spans="1:11" ht="25.5" x14ac:dyDescent="0.2">
      <c r="A10372" s="269">
        <v>37743</v>
      </c>
      <c r="B10372" s="270" t="s">
        <v>31468</v>
      </c>
      <c r="C10372" s="271" t="s">
        <v>12490</v>
      </c>
      <c r="D10372" s="272" t="s">
        <v>13556</v>
      </c>
      <c r="F10372" s="266"/>
      <c r="G10372" s="273">
        <v>37743</v>
      </c>
      <c r="H10372" s="270" t="s">
        <v>31468</v>
      </c>
      <c r="I10372" s="271" t="s">
        <v>12490</v>
      </c>
      <c r="J10372" s="272" t="s">
        <v>13556</v>
      </c>
      <c r="K10372" s="272" t="s">
        <v>13556</v>
      </c>
    </row>
    <row r="10373" spans="1:11" ht="25.5" x14ac:dyDescent="0.2">
      <c r="A10373" s="269">
        <v>37744</v>
      </c>
      <c r="B10373" s="270" t="s">
        <v>31469</v>
      </c>
      <c r="C10373" s="271" t="s">
        <v>12490</v>
      </c>
      <c r="D10373" s="272" t="s">
        <v>13557</v>
      </c>
      <c r="F10373" s="266"/>
      <c r="G10373" s="273">
        <v>37744</v>
      </c>
      <c r="H10373" s="270" t="s">
        <v>31469</v>
      </c>
      <c r="I10373" s="271" t="s">
        <v>12490</v>
      </c>
      <c r="J10373" s="272" t="s">
        <v>13557</v>
      </c>
      <c r="K10373" s="272" t="s">
        <v>13557</v>
      </c>
    </row>
    <row r="10374" spans="1:11" ht="25.5" x14ac:dyDescent="0.2">
      <c r="A10374" s="269">
        <v>37741</v>
      </c>
      <c r="B10374" s="270" t="s">
        <v>31470</v>
      </c>
      <c r="C10374" s="271" t="s">
        <v>12490</v>
      </c>
      <c r="D10374" s="272" t="s">
        <v>13558</v>
      </c>
      <c r="F10374" s="266"/>
      <c r="G10374" s="273">
        <v>37741</v>
      </c>
      <c r="H10374" s="270" t="s">
        <v>31470</v>
      </c>
      <c r="I10374" s="271" t="s">
        <v>12490</v>
      </c>
      <c r="J10374" s="272" t="s">
        <v>13558</v>
      </c>
      <c r="K10374" s="272" t="s">
        <v>13558</v>
      </c>
    </row>
    <row r="10375" spans="1:11" ht="25.5" x14ac:dyDescent="0.2">
      <c r="A10375" s="269">
        <v>39396</v>
      </c>
      <c r="B10375" s="270" t="s">
        <v>31471</v>
      </c>
      <c r="C10375" s="271" t="s">
        <v>12490</v>
      </c>
      <c r="D10375" s="272" t="s">
        <v>19479</v>
      </c>
      <c r="F10375" s="266"/>
      <c r="G10375" s="273">
        <v>39396</v>
      </c>
      <c r="H10375" s="270" t="s">
        <v>31471</v>
      </c>
      <c r="I10375" s="271" t="s">
        <v>12490</v>
      </c>
      <c r="J10375" s="272" t="s">
        <v>19479</v>
      </c>
      <c r="K10375" s="272" t="s">
        <v>19479</v>
      </c>
    </row>
    <row r="10376" spans="1:11" ht="25.5" x14ac:dyDescent="0.2">
      <c r="A10376" s="269">
        <v>39392</v>
      </c>
      <c r="B10376" s="270" t="s">
        <v>31472</v>
      </c>
      <c r="C10376" s="271" t="s">
        <v>12490</v>
      </c>
      <c r="D10376" s="272" t="s">
        <v>5147</v>
      </c>
      <c r="F10376" s="266"/>
      <c r="G10376" s="273">
        <v>39392</v>
      </c>
      <c r="H10376" s="270" t="s">
        <v>31472</v>
      </c>
      <c r="I10376" s="271" t="s">
        <v>12490</v>
      </c>
      <c r="J10376" s="272" t="s">
        <v>5147</v>
      </c>
      <c r="K10376" s="272" t="s">
        <v>5147</v>
      </c>
    </row>
    <row r="10377" spans="1:11" ht="25.5" x14ac:dyDescent="0.2">
      <c r="A10377" s="269">
        <v>39393</v>
      </c>
      <c r="B10377" s="270" t="s">
        <v>31473</v>
      </c>
      <c r="C10377" s="271" t="s">
        <v>12490</v>
      </c>
      <c r="D10377" s="272" t="s">
        <v>5624</v>
      </c>
      <c r="F10377" s="266"/>
      <c r="G10377" s="273">
        <v>39393</v>
      </c>
      <c r="H10377" s="270" t="s">
        <v>31473</v>
      </c>
      <c r="I10377" s="271" t="s">
        <v>12490</v>
      </c>
      <c r="J10377" s="272" t="s">
        <v>5624</v>
      </c>
      <c r="K10377" s="272" t="s">
        <v>5624</v>
      </c>
    </row>
    <row r="10378" spans="1:11" ht="25.5" x14ac:dyDescent="0.2">
      <c r="A10378" s="269">
        <v>39394</v>
      </c>
      <c r="B10378" s="270" t="s">
        <v>31474</v>
      </c>
      <c r="C10378" s="271" t="s">
        <v>12490</v>
      </c>
      <c r="D10378" s="272" t="s">
        <v>31475</v>
      </c>
      <c r="F10378" s="266"/>
      <c r="G10378" s="273">
        <v>39394</v>
      </c>
      <c r="H10378" s="270" t="s">
        <v>31474</v>
      </c>
      <c r="I10378" s="271" t="s">
        <v>12490</v>
      </c>
      <c r="J10378" s="272" t="s">
        <v>31475</v>
      </c>
      <c r="K10378" s="272" t="s">
        <v>31475</v>
      </c>
    </row>
    <row r="10379" spans="1:11" ht="25.5" x14ac:dyDescent="0.2">
      <c r="A10379" s="269">
        <v>39395</v>
      </c>
      <c r="B10379" s="270" t="s">
        <v>31476</v>
      </c>
      <c r="C10379" s="271" t="s">
        <v>12490</v>
      </c>
      <c r="D10379" s="272" t="s">
        <v>18835</v>
      </c>
      <c r="F10379" s="266"/>
      <c r="G10379" s="273">
        <v>39395</v>
      </c>
      <c r="H10379" s="270" t="s">
        <v>31476</v>
      </c>
      <c r="I10379" s="271" t="s">
        <v>12490</v>
      </c>
      <c r="J10379" s="272" t="s">
        <v>18835</v>
      </c>
      <c r="K10379" s="272" t="s">
        <v>18835</v>
      </c>
    </row>
    <row r="10380" spans="1:11" ht="25.5" x14ac:dyDescent="0.2">
      <c r="A10380" s="269">
        <v>14618</v>
      </c>
      <c r="B10380" s="270" t="s">
        <v>31477</v>
      </c>
      <c r="C10380" s="271" t="s">
        <v>12490</v>
      </c>
      <c r="D10380" s="272" t="s">
        <v>31478</v>
      </c>
      <c r="F10380" s="266"/>
      <c r="G10380" s="273">
        <v>14618</v>
      </c>
      <c r="H10380" s="270" t="s">
        <v>31477</v>
      </c>
      <c r="I10380" s="271" t="s">
        <v>12490</v>
      </c>
      <c r="J10380" s="272" t="s">
        <v>31478</v>
      </c>
      <c r="K10380" s="272" t="s">
        <v>31478</v>
      </c>
    </row>
    <row r="10381" spans="1:11" ht="25.5" x14ac:dyDescent="0.2">
      <c r="A10381" s="269">
        <v>40269</v>
      </c>
      <c r="B10381" s="270" t="s">
        <v>31479</v>
      </c>
      <c r="C10381" s="271" t="s">
        <v>12490</v>
      </c>
      <c r="D10381" s="272" t="s">
        <v>31480</v>
      </c>
      <c r="F10381" s="266"/>
      <c r="G10381" s="273">
        <v>40269</v>
      </c>
      <c r="H10381" s="270" t="s">
        <v>31479</v>
      </c>
      <c r="I10381" s="271" t="s">
        <v>12490</v>
      </c>
      <c r="J10381" s="272" t="s">
        <v>31480</v>
      </c>
      <c r="K10381" s="272" t="s">
        <v>31480</v>
      </c>
    </row>
    <row r="10382" spans="1:11" ht="12.75" x14ac:dyDescent="0.2">
      <c r="A10382" s="269">
        <v>6110</v>
      </c>
      <c r="B10382" s="270" t="s">
        <v>31481</v>
      </c>
      <c r="C10382" s="271" t="s">
        <v>12488</v>
      </c>
      <c r="D10382" s="272" t="s">
        <v>8550</v>
      </c>
      <c r="F10382" s="266"/>
      <c r="G10382" s="273">
        <v>6110</v>
      </c>
      <c r="H10382" s="270" t="s">
        <v>31481</v>
      </c>
      <c r="I10382" s="271" t="s">
        <v>12488</v>
      </c>
      <c r="J10382" s="272" t="s">
        <v>8550</v>
      </c>
      <c r="K10382" s="272" t="s">
        <v>13221</v>
      </c>
    </row>
    <row r="10383" spans="1:11" ht="12.75" x14ac:dyDescent="0.2">
      <c r="A10383" s="269">
        <v>40910</v>
      </c>
      <c r="B10383" s="270" t="s">
        <v>31482</v>
      </c>
      <c r="C10383" s="271" t="s">
        <v>12529</v>
      </c>
      <c r="D10383" s="272" t="s">
        <v>13559</v>
      </c>
      <c r="F10383" s="266"/>
      <c r="G10383" s="273">
        <v>40910</v>
      </c>
      <c r="H10383" s="270" t="s">
        <v>31482</v>
      </c>
      <c r="I10383" s="271" t="s">
        <v>12529</v>
      </c>
      <c r="J10383" s="272" t="s">
        <v>13559</v>
      </c>
      <c r="K10383" s="272" t="s">
        <v>31483</v>
      </c>
    </row>
    <row r="10384" spans="1:11" ht="12.75" x14ac:dyDescent="0.2">
      <c r="A10384" s="269">
        <v>6111</v>
      </c>
      <c r="B10384" s="270" t="s">
        <v>31484</v>
      </c>
      <c r="C10384" s="271" t="s">
        <v>12488</v>
      </c>
      <c r="D10384" s="272" t="s">
        <v>5288</v>
      </c>
      <c r="F10384" s="266"/>
      <c r="G10384" s="273">
        <v>6111</v>
      </c>
      <c r="H10384" s="270" t="s">
        <v>31484</v>
      </c>
      <c r="I10384" s="271" t="s">
        <v>12488</v>
      </c>
      <c r="J10384" s="272" t="s">
        <v>5288</v>
      </c>
      <c r="K10384" s="272" t="s">
        <v>14290</v>
      </c>
    </row>
    <row r="10385" spans="1:11" ht="12.75" x14ac:dyDescent="0.2">
      <c r="A10385" s="269">
        <v>41084</v>
      </c>
      <c r="B10385" s="270" t="s">
        <v>31485</v>
      </c>
      <c r="C10385" s="271" t="s">
        <v>12529</v>
      </c>
      <c r="D10385" s="272" t="s">
        <v>13560</v>
      </c>
      <c r="F10385" s="266"/>
      <c r="G10385" s="273">
        <v>41084</v>
      </c>
      <c r="H10385" s="270" t="s">
        <v>31485</v>
      </c>
      <c r="I10385" s="271" t="s">
        <v>12529</v>
      </c>
      <c r="J10385" s="272" t="s">
        <v>13560</v>
      </c>
      <c r="K10385" s="272" t="s">
        <v>31486</v>
      </c>
    </row>
    <row r="10386" spans="1:11" ht="12.75" x14ac:dyDescent="0.2">
      <c r="A10386" s="269">
        <v>25950</v>
      </c>
      <c r="B10386" s="270" t="s">
        <v>31487</v>
      </c>
      <c r="C10386" s="271" t="s">
        <v>12496</v>
      </c>
      <c r="D10386" s="272" t="s">
        <v>13561</v>
      </c>
      <c r="F10386" s="266"/>
      <c r="G10386" s="273">
        <v>25950</v>
      </c>
      <c r="H10386" s="270" t="s">
        <v>31487</v>
      </c>
      <c r="I10386" s="271" t="s">
        <v>12496</v>
      </c>
      <c r="J10386" s="272" t="s">
        <v>13561</v>
      </c>
      <c r="K10386" s="272" t="s">
        <v>13561</v>
      </c>
    </row>
    <row r="10387" spans="1:11" ht="12.75" x14ac:dyDescent="0.2">
      <c r="A10387" s="269">
        <v>38637</v>
      </c>
      <c r="B10387" s="270" t="s">
        <v>31488</v>
      </c>
      <c r="C10387" s="271" t="s">
        <v>12490</v>
      </c>
      <c r="D10387" s="272" t="s">
        <v>31489</v>
      </c>
      <c r="F10387" s="266"/>
      <c r="G10387" s="273">
        <v>38637</v>
      </c>
      <c r="H10387" s="270" t="s">
        <v>31488</v>
      </c>
      <c r="I10387" s="271" t="s">
        <v>12490</v>
      </c>
      <c r="J10387" s="272" t="s">
        <v>31489</v>
      </c>
      <c r="K10387" s="272" t="s">
        <v>31489</v>
      </c>
    </row>
    <row r="10388" spans="1:11" ht="12.75" x14ac:dyDescent="0.2">
      <c r="A10388" s="269">
        <v>6150</v>
      </c>
      <c r="B10388" s="270" t="s">
        <v>31490</v>
      </c>
      <c r="C10388" s="271" t="s">
        <v>12490</v>
      </c>
      <c r="D10388" s="272" t="s">
        <v>30201</v>
      </c>
      <c r="F10388" s="266"/>
      <c r="G10388" s="273">
        <v>6150</v>
      </c>
      <c r="H10388" s="270" t="s">
        <v>31490</v>
      </c>
      <c r="I10388" s="271" t="s">
        <v>12490</v>
      </c>
      <c r="J10388" s="272" t="s">
        <v>30201</v>
      </c>
      <c r="K10388" s="272" t="s">
        <v>30201</v>
      </c>
    </row>
    <row r="10389" spans="1:11" ht="12.75" x14ac:dyDescent="0.2">
      <c r="A10389" s="269">
        <v>6136</v>
      </c>
      <c r="B10389" s="270" t="s">
        <v>31491</v>
      </c>
      <c r="C10389" s="271" t="s">
        <v>12490</v>
      </c>
      <c r="D10389" s="272" t="s">
        <v>31492</v>
      </c>
      <c r="F10389" s="266"/>
      <c r="G10389" s="273">
        <v>6136</v>
      </c>
      <c r="H10389" s="270" t="s">
        <v>31491</v>
      </c>
      <c r="I10389" s="271" t="s">
        <v>12490</v>
      </c>
      <c r="J10389" s="272" t="s">
        <v>31492</v>
      </c>
      <c r="K10389" s="272" t="s">
        <v>31492</v>
      </c>
    </row>
    <row r="10390" spans="1:11" ht="12.75" x14ac:dyDescent="0.2">
      <c r="A10390" s="269">
        <v>38638</v>
      </c>
      <c r="B10390" s="270" t="s">
        <v>31493</v>
      </c>
      <c r="C10390" s="271" t="s">
        <v>12490</v>
      </c>
      <c r="D10390" s="272" t="s">
        <v>26764</v>
      </c>
      <c r="F10390" s="266"/>
      <c r="G10390" s="273">
        <v>38638</v>
      </c>
      <c r="H10390" s="270" t="s">
        <v>31493</v>
      </c>
      <c r="I10390" s="271" t="s">
        <v>12490</v>
      </c>
      <c r="J10390" s="272" t="s">
        <v>26764</v>
      </c>
      <c r="K10390" s="272" t="s">
        <v>26764</v>
      </c>
    </row>
    <row r="10391" spans="1:11" ht="12.75" x14ac:dyDescent="0.2">
      <c r="A10391" s="269">
        <v>20262</v>
      </c>
      <c r="B10391" s="270" t="s">
        <v>31494</v>
      </c>
      <c r="C10391" s="271" t="s">
        <v>12490</v>
      </c>
      <c r="D10391" s="272" t="s">
        <v>12940</v>
      </c>
      <c r="F10391" s="266"/>
      <c r="G10391" s="273">
        <v>20262</v>
      </c>
      <c r="H10391" s="270" t="s">
        <v>31494</v>
      </c>
      <c r="I10391" s="271" t="s">
        <v>12490</v>
      </c>
      <c r="J10391" s="272" t="s">
        <v>12940</v>
      </c>
      <c r="K10391" s="272" t="s">
        <v>12940</v>
      </c>
    </row>
    <row r="10392" spans="1:11" ht="12.75" x14ac:dyDescent="0.2">
      <c r="A10392" s="269">
        <v>6148</v>
      </c>
      <c r="B10392" s="270" t="s">
        <v>31495</v>
      </c>
      <c r="C10392" s="271" t="s">
        <v>12490</v>
      </c>
      <c r="D10392" s="272" t="s">
        <v>5451</v>
      </c>
      <c r="F10392" s="266"/>
      <c r="G10392" s="273">
        <v>6148</v>
      </c>
      <c r="H10392" s="270" t="s">
        <v>31495</v>
      </c>
      <c r="I10392" s="271" t="s">
        <v>12490</v>
      </c>
      <c r="J10392" s="272" t="s">
        <v>5451</v>
      </c>
      <c r="K10392" s="272" t="s">
        <v>5451</v>
      </c>
    </row>
    <row r="10393" spans="1:11" ht="12.75" x14ac:dyDescent="0.2">
      <c r="A10393" s="269">
        <v>6145</v>
      </c>
      <c r="B10393" s="270" t="s">
        <v>31496</v>
      </c>
      <c r="C10393" s="271" t="s">
        <v>12490</v>
      </c>
      <c r="D10393" s="272" t="s">
        <v>13562</v>
      </c>
      <c r="F10393" s="266"/>
      <c r="G10393" s="273">
        <v>6145</v>
      </c>
      <c r="H10393" s="270" t="s">
        <v>31496</v>
      </c>
      <c r="I10393" s="271" t="s">
        <v>12490</v>
      </c>
      <c r="J10393" s="272" t="s">
        <v>13562</v>
      </c>
      <c r="K10393" s="272" t="s">
        <v>13562</v>
      </c>
    </row>
    <row r="10394" spans="1:11" ht="12.75" x14ac:dyDescent="0.2">
      <c r="A10394" s="269">
        <v>6149</v>
      </c>
      <c r="B10394" s="270" t="s">
        <v>31497</v>
      </c>
      <c r="C10394" s="271" t="s">
        <v>12490</v>
      </c>
      <c r="D10394" s="272" t="s">
        <v>8435</v>
      </c>
      <c r="F10394" s="266"/>
      <c r="G10394" s="273">
        <v>6149</v>
      </c>
      <c r="H10394" s="270" t="s">
        <v>31497</v>
      </c>
      <c r="I10394" s="271" t="s">
        <v>12490</v>
      </c>
      <c r="J10394" s="272" t="s">
        <v>8435</v>
      </c>
      <c r="K10394" s="272" t="s">
        <v>8435</v>
      </c>
    </row>
    <row r="10395" spans="1:11" ht="12.75" x14ac:dyDescent="0.2">
      <c r="A10395" s="269">
        <v>6146</v>
      </c>
      <c r="B10395" s="270" t="s">
        <v>31498</v>
      </c>
      <c r="C10395" s="271" t="s">
        <v>12490</v>
      </c>
      <c r="D10395" s="272" t="s">
        <v>5095</v>
      </c>
      <c r="F10395" s="266"/>
      <c r="G10395" s="273">
        <v>6146</v>
      </c>
      <c r="H10395" s="270" t="s">
        <v>31498</v>
      </c>
      <c r="I10395" s="271" t="s">
        <v>12490</v>
      </c>
      <c r="J10395" s="272" t="s">
        <v>5095</v>
      </c>
      <c r="K10395" s="272" t="s">
        <v>5095</v>
      </c>
    </row>
    <row r="10396" spans="1:11" ht="12.75" x14ac:dyDescent="0.2">
      <c r="A10396" s="269">
        <v>26026</v>
      </c>
      <c r="B10396" s="270" t="s">
        <v>31499</v>
      </c>
      <c r="C10396" s="271" t="s">
        <v>12505</v>
      </c>
      <c r="D10396" s="272" t="s">
        <v>12635</v>
      </c>
      <c r="F10396" s="266"/>
      <c r="G10396" s="273">
        <v>26026</v>
      </c>
      <c r="H10396" s="270" t="s">
        <v>31499</v>
      </c>
      <c r="I10396" s="271" t="s">
        <v>12505</v>
      </c>
      <c r="J10396" s="272" t="s">
        <v>12635</v>
      </c>
      <c r="K10396" s="272" t="s">
        <v>12635</v>
      </c>
    </row>
    <row r="10397" spans="1:11" ht="12.75" x14ac:dyDescent="0.2">
      <c r="A10397" s="269">
        <v>39961</v>
      </c>
      <c r="B10397" s="270" t="s">
        <v>31500</v>
      </c>
      <c r="C10397" s="271" t="s">
        <v>12490</v>
      </c>
      <c r="D10397" s="272" t="s">
        <v>9139</v>
      </c>
      <c r="F10397" s="266"/>
      <c r="G10397" s="273">
        <v>39961</v>
      </c>
      <c r="H10397" s="270" t="s">
        <v>31500</v>
      </c>
      <c r="I10397" s="271" t="s">
        <v>12490</v>
      </c>
      <c r="J10397" s="272" t="s">
        <v>9139</v>
      </c>
      <c r="K10397" s="272" t="s">
        <v>9139</v>
      </c>
    </row>
    <row r="10398" spans="1:11" ht="12.75" x14ac:dyDescent="0.2">
      <c r="A10398" s="269">
        <v>38061</v>
      </c>
      <c r="B10398" s="270" t="s">
        <v>31501</v>
      </c>
      <c r="C10398" s="271" t="s">
        <v>12490</v>
      </c>
      <c r="D10398" s="272" t="s">
        <v>14197</v>
      </c>
      <c r="F10398" s="266"/>
      <c r="G10398" s="273">
        <v>38061</v>
      </c>
      <c r="H10398" s="270" t="s">
        <v>31501</v>
      </c>
      <c r="I10398" s="271" t="s">
        <v>12490</v>
      </c>
      <c r="J10398" s="272" t="s">
        <v>14197</v>
      </c>
      <c r="K10398" s="272" t="s">
        <v>14197</v>
      </c>
    </row>
    <row r="10399" spans="1:11" ht="12.75" x14ac:dyDescent="0.2">
      <c r="A10399" s="269">
        <v>20250</v>
      </c>
      <c r="B10399" s="270" t="s">
        <v>31502</v>
      </c>
      <c r="C10399" s="271" t="s">
        <v>12505</v>
      </c>
      <c r="D10399" s="272" t="s">
        <v>12795</v>
      </c>
      <c r="F10399" s="266"/>
      <c r="G10399" s="273">
        <v>20250</v>
      </c>
      <c r="H10399" s="270" t="s">
        <v>31502</v>
      </c>
      <c r="I10399" s="271" t="s">
        <v>12505</v>
      </c>
      <c r="J10399" s="272" t="s">
        <v>12795</v>
      </c>
      <c r="K10399" s="272" t="s">
        <v>12795</v>
      </c>
    </row>
    <row r="10400" spans="1:11" ht="51" x14ac:dyDescent="0.2">
      <c r="A10400" s="269">
        <v>39965</v>
      </c>
      <c r="B10400" s="270" t="s">
        <v>31503</v>
      </c>
      <c r="C10400" s="271" t="s">
        <v>12492</v>
      </c>
      <c r="D10400" s="272" t="s">
        <v>13563</v>
      </c>
      <c r="F10400" s="266"/>
      <c r="G10400" s="273">
        <v>39965</v>
      </c>
      <c r="H10400" s="270" t="s">
        <v>31503</v>
      </c>
      <c r="I10400" s="271" t="s">
        <v>12492</v>
      </c>
      <c r="J10400" s="272" t="s">
        <v>13563</v>
      </c>
      <c r="K10400" s="272" t="s">
        <v>13563</v>
      </c>
    </row>
    <row r="10401" spans="1:11" ht="51" x14ac:dyDescent="0.2">
      <c r="A10401" s="269">
        <v>39964</v>
      </c>
      <c r="B10401" s="270" t="s">
        <v>31504</v>
      </c>
      <c r="C10401" s="271" t="s">
        <v>12492</v>
      </c>
      <c r="D10401" s="272" t="s">
        <v>13564</v>
      </c>
      <c r="F10401" s="266"/>
      <c r="G10401" s="273">
        <v>39964</v>
      </c>
      <c r="H10401" s="270" t="s">
        <v>31504</v>
      </c>
      <c r="I10401" s="271" t="s">
        <v>12492</v>
      </c>
      <c r="J10401" s="272" t="s">
        <v>13564</v>
      </c>
      <c r="K10401" s="272" t="s">
        <v>13564</v>
      </c>
    </row>
    <row r="10402" spans="1:11" ht="12.75" x14ac:dyDescent="0.2">
      <c r="A10402" s="269">
        <v>7</v>
      </c>
      <c r="B10402" s="270" t="s">
        <v>31505</v>
      </c>
      <c r="C10402" s="271" t="s">
        <v>12505</v>
      </c>
      <c r="D10402" s="272" t="s">
        <v>4358</v>
      </c>
      <c r="F10402" s="266"/>
      <c r="G10402" s="273">
        <v>7</v>
      </c>
      <c r="H10402" s="270" t="s">
        <v>31505</v>
      </c>
      <c r="I10402" s="271" t="s">
        <v>12505</v>
      </c>
      <c r="J10402" s="272" t="s">
        <v>4358</v>
      </c>
      <c r="K10402" s="272" t="s">
        <v>4358</v>
      </c>
    </row>
    <row r="10403" spans="1:11" ht="12.75" x14ac:dyDescent="0.2">
      <c r="A10403" s="269">
        <v>13388</v>
      </c>
      <c r="B10403" s="270" t="s">
        <v>31506</v>
      </c>
      <c r="C10403" s="271" t="s">
        <v>12505</v>
      </c>
      <c r="D10403" s="272" t="s">
        <v>13565</v>
      </c>
      <c r="F10403" s="266"/>
      <c r="G10403" s="273">
        <v>13388</v>
      </c>
      <c r="H10403" s="270" t="s">
        <v>31506</v>
      </c>
      <c r="I10403" s="271" t="s">
        <v>12505</v>
      </c>
      <c r="J10403" s="272" t="s">
        <v>13565</v>
      </c>
      <c r="K10403" s="272" t="s">
        <v>13565</v>
      </c>
    </row>
    <row r="10404" spans="1:11" ht="12.75" x14ac:dyDescent="0.2">
      <c r="A10404" s="269">
        <v>39914</v>
      </c>
      <c r="B10404" s="270" t="s">
        <v>31507</v>
      </c>
      <c r="C10404" s="271" t="s">
        <v>12505</v>
      </c>
      <c r="D10404" s="272" t="s">
        <v>31508</v>
      </c>
      <c r="F10404" s="266"/>
      <c r="G10404" s="273">
        <v>39914</v>
      </c>
      <c r="H10404" s="270" t="s">
        <v>31507</v>
      </c>
      <c r="I10404" s="271" t="s">
        <v>12505</v>
      </c>
      <c r="J10404" s="272" t="s">
        <v>31508</v>
      </c>
      <c r="K10404" s="272" t="s">
        <v>31508</v>
      </c>
    </row>
    <row r="10405" spans="1:11" ht="12.75" x14ac:dyDescent="0.2">
      <c r="A10405" s="269">
        <v>12732</v>
      </c>
      <c r="B10405" s="270" t="s">
        <v>31509</v>
      </c>
      <c r="C10405" s="271" t="s">
        <v>12490</v>
      </c>
      <c r="D10405" s="272" t="s">
        <v>31510</v>
      </c>
      <c r="F10405" s="266"/>
      <c r="G10405" s="273">
        <v>12732</v>
      </c>
      <c r="H10405" s="270" t="s">
        <v>31509</v>
      </c>
      <c r="I10405" s="271" t="s">
        <v>12490</v>
      </c>
      <c r="J10405" s="272" t="s">
        <v>31510</v>
      </c>
      <c r="K10405" s="272" t="s">
        <v>31510</v>
      </c>
    </row>
    <row r="10406" spans="1:11" ht="12.75" x14ac:dyDescent="0.2">
      <c r="A10406" s="269">
        <v>6160</v>
      </c>
      <c r="B10406" s="270" t="s">
        <v>31511</v>
      </c>
      <c r="C10406" s="271" t="s">
        <v>12488</v>
      </c>
      <c r="D10406" s="272" t="s">
        <v>7881</v>
      </c>
      <c r="F10406" s="266"/>
      <c r="G10406" s="273">
        <v>6160</v>
      </c>
      <c r="H10406" s="270" t="s">
        <v>31511</v>
      </c>
      <c r="I10406" s="271" t="s">
        <v>12488</v>
      </c>
      <c r="J10406" s="272" t="s">
        <v>7881</v>
      </c>
      <c r="K10406" s="272" t="s">
        <v>9407</v>
      </c>
    </row>
    <row r="10407" spans="1:11" ht="12.75" x14ac:dyDescent="0.2">
      <c r="A10407" s="269">
        <v>41087</v>
      </c>
      <c r="B10407" s="270" t="s">
        <v>31512</v>
      </c>
      <c r="C10407" s="271" t="s">
        <v>12529</v>
      </c>
      <c r="D10407" s="272" t="s">
        <v>13567</v>
      </c>
      <c r="F10407" s="266"/>
      <c r="G10407" s="273">
        <v>41087</v>
      </c>
      <c r="H10407" s="270" t="s">
        <v>31512</v>
      </c>
      <c r="I10407" s="271" t="s">
        <v>12529</v>
      </c>
      <c r="J10407" s="272" t="s">
        <v>13567</v>
      </c>
      <c r="K10407" s="272" t="s">
        <v>31513</v>
      </c>
    </row>
    <row r="10408" spans="1:11" ht="12.75" x14ac:dyDescent="0.2">
      <c r="A10408" s="269">
        <v>6166</v>
      </c>
      <c r="B10408" s="270" t="s">
        <v>31514</v>
      </c>
      <c r="C10408" s="271" t="s">
        <v>12488</v>
      </c>
      <c r="D10408" s="272" t="s">
        <v>12920</v>
      </c>
      <c r="F10408" s="266"/>
      <c r="G10408" s="273">
        <v>6166</v>
      </c>
      <c r="H10408" s="270" t="s">
        <v>31514</v>
      </c>
      <c r="I10408" s="271" t="s">
        <v>12488</v>
      </c>
      <c r="J10408" s="272" t="s">
        <v>12920</v>
      </c>
      <c r="K10408" s="272" t="s">
        <v>4757</v>
      </c>
    </row>
    <row r="10409" spans="1:11" ht="12.75" x14ac:dyDescent="0.2">
      <c r="A10409" s="269">
        <v>41088</v>
      </c>
      <c r="B10409" s="270" t="s">
        <v>31515</v>
      </c>
      <c r="C10409" s="271" t="s">
        <v>12529</v>
      </c>
      <c r="D10409" s="272" t="s">
        <v>13568</v>
      </c>
      <c r="F10409" s="266"/>
      <c r="G10409" s="273">
        <v>41088</v>
      </c>
      <c r="H10409" s="270" t="s">
        <v>31515</v>
      </c>
      <c r="I10409" s="271" t="s">
        <v>12529</v>
      </c>
      <c r="J10409" s="272" t="s">
        <v>13568</v>
      </c>
      <c r="K10409" s="272" t="s">
        <v>31516</v>
      </c>
    </row>
    <row r="10410" spans="1:11" ht="25.5" x14ac:dyDescent="0.2">
      <c r="A10410" s="269">
        <v>20232</v>
      </c>
      <c r="B10410" s="270" t="s">
        <v>31517</v>
      </c>
      <c r="C10410" s="271" t="s">
        <v>12503</v>
      </c>
      <c r="D10410" s="272" t="s">
        <v>8697</v>
      </c>
      <c r="F10410" s="266"/>
      <c r="G10410" s="273">
        <v>20232</v>
      </c>
      <c r="H10410" s="270" t="s">
        <v>31517</v>
      </c>
      <c r="I10410" s="271" t="s">
        <v>12503</v>
      </c>
      <c r="J10410" s="272" t="s">
        <v>8697</v>
      </c>
      <c r="K10410" s="272" t="s">
        <v>8697</v>
      </c>
    </row>
    <row r="10411" spans="1:11" ht="12.75" x14ac:dyDescent="0.2">
      <c r="A10411" s="269">
        <v>10856</v>
      </c>
      <c r="B10411" s="270" t="s">
        <v>31518</v>
      </c>
      <c r="C10411" s="271" t="s">
        <v>12503</v>
      </c>
      <c r="D10411" s="272" t="s">
        <v>15130</v>
      </c>
      <c r="F10411" s="266"/>
      <c r="G10411" s="273">
        <v>10856</v>
      </c>
      <c r="H10411" s="270" t="s">
        <v>31518</v>
      </c>
      <c r="I10411" s="271" t="s">
        <v>12503</v>
      </c>
      <c r="J10411" s="272" t="s">
        <v>15130</v>
      </c>
      <c r="K10411" s="272" t="s">
        <v>15130</v>
      </c>
    </row>
    <row r="10412" spans="1:11" ht="12.75" x14ac:dyDescent="0.2">
      <c r="A10412" s="269">
        <v>4828</v>
      </c>
      <c r="B10412" s="270" t="s">
        <v>31519</v>
      </c>
      <c r="C10412" s="271" t="s">
        <v>12503</v>
      </c>
      <c r="D10412" s="272" t="s">
        <v>12497</v>
      </c>
      <c r="F10412" s="266"/>
      <c r="G10412" s="273">
        <v>4828</v>
      </c>
      <c r="H10412" s="270" t="s">
        <v>31519</v>
      </c>
      <c r="I10412" s="271" t="s">
        <v>12503</v>
      </c>
      <c r="J10412" s="272" t="s">
        <v>12497</v>
      </c>
      <c r="K10412" s="272" t="s">
        <v>12497</v>
      </c>
    </row>
    <row r="10413" spans="1:11" ht="12.75" x14ac:dyDescent="0.2">
      <c r="A10413" s="269">
        <v>20249</v>
      </c>
      <c r="B10413" s="270" t="s">
        <v>31520</v>
      </c>
      <c r="C10413" s="271" t="s">
        <v>12503</v>
      </c>
      <c r="D10413" s="272" t="s">
        <v>10004</v>
      </c>
      <c r="F10413" s="266"/>
      <c r="G10413" s="273">
        <v>20249</v>
      </c>
      <c r="H10413" s="270" t="s">
        <v>31520</v>
      </c>
      <c r="I10413" s="271" t="s">
        <v>12503</v>
      </c>
      <c r="J10413" s="272" t="s">
        <v>10004</v>
      </c>
      <c r="K10413" s="272" t="s">
        <v>10004</v>
      </c>
    </row>
    <row r="10414" spans="1:11" ht="12.75" x14ac:dyDescent="0.2">
      <c r="A10414" s="269">
        <v>11609</v>
      </c>
      <c r="B10414" s="270" t="s">
        <v>31521</v>
      </c>
      <c r="C10414" s="271" t="s">
        <v>12506</v>
      </c>
      <c r="D10414" s="272" t="s">
        <v>11320</v>
      </c>
      <c r="F10414" s="266"/>
      <c r="G10414" s="273">
        <v>11609</v>
      </c>
      <c r="H10414" s="270" t="s">
        <v>31521</v>
      </c>
      <c r="I10414" s="271" t="s">
        <v>12506</v>
      </c>
      <c r="J10414" s="272" t="s">
        <v>11320</v>
      </c>
      <c r="K10414" s="272" t="s">
        <v>11320</v>
      </c>
    </row>
    <row r="10415" spans="1:11" ht="12.75" x14ac:dyDescent="0.2">
      <c r="A10415" s="269">
        <v>20083</v>
      </c>
      <c r="B10415" s="270" t="s">
        <v>31522</v>
      </c>
      <c r="C10415" s="271" t="s">
        <v>12490</v>
      </c>
      <c r="D10415" s="272" t="s">
        <v>13570</v>
      </c>
      <c r="F10415" s="266"/>
      <c r="G10415" s="273">
        <v>20083</v>
      </c>
      <c r="H10415" s="270" t="s">
        <v>31522</v>
      </c>
      <c r="I10415" s="271" t="s">
        <v>12490</v>
      </c>
      <c r="J10415" s="272" t="s">
        <v>13570</v>
      </c>
      <c r="K10415" s="272" t="s">
        <v>13570</v>
      </c>
    </row>
    <row r="10416" spans="1:11" ht="12.75" x14ac:dyDescent="0.2">
      <c r="A10416" s="269">
        <v>20082</v>
      </c>
      <c r="B10416" s="270" t="s">
        <v>31523</v>
      </c>
      <c r="C10416" s="271" t="s">
        <v>12490</v>
      </c>
      <c r="D10416" s="272" t="s">
        <v>9835</v>
      </c>
      <c r="F10416" s="266"/>
      <c r="G10416" s="273">
        <v>20082</v>
      </c>
      <c r="H10416" s="270" t="s">
        <v>31523</v>
      </c>
      <c r="I10416" s="271" t="s">
        <v>12490</v>
      </c>
      <c r="J10416" s="272" t="s">
        <v>9835</v>
      </c>
      <c r="K10416" s="272" t="s">
        <v>9835</v>
      </c>
    </row>
    <row r="10417" spans="1:11" ht="12.75" x14ac:dyDescent="0.2">
      <c r="A10417" s="269">
        <v>5318</v>
      </c>
      <c r="B10417" s="270" t="s">
        <v>31524</v>
      </c>
      <c r="C10417" s="271" t="s">
        <v>12506</v>
      </c>
      <c r="D10417" s="272" t="s">
        <v>12851</v>
      </c>
      <c r="F10417" s="266"/>
      <c r="G10417" s="273">
        <v>5318</v>
      </c>
      <c r="H10417" s="270" t="s">
        <v>31524</v>
      </c>
      <c r="I10417" s="271" t="s">
        <v>12506</v>
      </c>
      <c r="J10417" s="272" t="s">
        <v>12851</v>
      </c>
      <c r="K10417" s="272" t="s">
        <v>12851</v>
      </c>
    </row>
    <row r="10418" spans="1:11" ht="12.75" x14ac:dyDescent="0.2">
      <c r="A10418" s="269">
        <v>10691</v>
      </c>
      <c r="B10418" s="270" t="s">
        <v>31525</v>
      </c>
      <c r="C10418" s="271" t="s">
        <v>12506</v>
      </c>
      <c r="D10418" s="272" t="s">
        <v>13571</v>
      </c>
      <c r="F10418" s="266"/>
      <c r="G10418" s="273">
        <v>10691</v>
      </c>
      <c r="H10418" s="270" t="s">
        <v>31525</v>
      </c>
      <c r="I10418" s="271" t="s">
        <v>12506</v>
      </c>
      <c r="J10418" s="272" t="s">
        <v>13571</v>
      </c>
      <c r="K10418" s="272" t="s">
        <v>13571</v>
      </c>
    </row>
    <row r="10419" spans="1:11" ht="12.75" x14ac:dyDescent="0.2">
      <c r="A10419" s="269">
        <v>12295</v>
      </c>
      <c r="B10419" s="270" t="s">
        <v>31526</v>
      </c>
      <c r="C10419" s="271" t="s">
        <v>12490</v>
      </c>
      <c r="D10419" s="272" t="s">
        <v>8251</v>
      </c>
      <c r="F10419" s="266"/>
      <c r="G10419" s="273">
        <v>12295</v>
      </c>
      <c r="H10419" s="270" t="s">
        <v>31526</v>
      </c>
      <c r="I10419" s="271" t="s">
        <v>12490</v>
      </c>
      <c r="J10419" s="272" t="s">
        <v>8251</v>
      </c>
      <c r="K10419" s="272" t="s">
        <v>8251</v>
      </c>
    </row>
    <row r="10420" spans="1:11" ht="12.75" x14ac:dyDescent="0.2">
      <c r="A10420" s="269">
        <v>12296</v>
      </c>
      <c r="B10420" s="270" t="s">
        <v>31527</v>
      </c>
      <c r="C10420" s="271" t="s">
        <v>12490</v>
      </c>
      <c r="D10420" s="272" t="s">
        <v>4653</v>
      </c>
      <c r="F10420" s="266"/>
      <c r="G10420" s="273">
        <v>12296</v>
      </c>
      <c r="H10420" s="270" t="s">
        <v>31527</v>
      </c>
      <c r="I10420" s="271" t="s">
        <v>12490</v>
      </c>
      <c r="J10420" s="272" t="s">
        <v>4653</v>
      </c>
      <c r="K10420" s="272" t="s">
        <v>4653</v>
      </c>
    </row>
    <row r="10421" spans="1:11" ht="12.75" x14ac:dyDescent="0.2">
      <c r="A10421" s="269">
        <v>12294</v>
      </c>
      <c r="B10421" s="270" t="s">
        <v>31528</v>
      </c>
      <c r="C10421" s="271" t="s">
        <v>12490</v>
      </c>
      <c r="D10421" s="272" t="s">
        <v>8713</v>
      </c>
      <c r="F10421" s="266"/>
      <c r="G10421" s="273">
        <v>12294</v>
      </c>
      <c r="H10421" s="270" t="s">
        <v>31528</v>
      </c>
      <c r="I10421" s="271" t="s">
        <v>12490</v>
      </c>
      <c r="J10421" s="272" t="s">
        <v>8713</v>
      </c>
      <c r="K10421" s="272" t="s">
        <v>8713</v>
      </c>
    </row>
    <row r="10422" spans="1:11" ht="12.75" x14ac:dyDescent="0.2">
      <c r="A10422" s="269">
        <v>14543</v>
      </c>
      <c r="B10422" s="270" t="s">
        <v>31529</v>
      </c>
      <c r="C10422" s="271" t="s">
        <v>12490</v>
      </c>
      <c r="D10422" s="272" t="s">
        <v>7641</v>
      </c>
      <c r="F10422" s="266"/>
      <c r="G10422" s="273">
        <v>14543</v>
      </c>
      <c r="H10422" s="270" t="s">
        <v>31529</v>
      </c>
      <c r="I10422" s="271" t="s">
        <v>12490</v>
      </c>
      <c r="J10422" s="272" t="s">
        <v>7641</v>
      </c>
      <c r="K10422" s="272" t="s">
        <v>7641</v>
      </c>
    </row>
    <row r="10423" spans="1:11" ht="12.75" x14ac:dyDescent="0.2">
      <c r="A10423" s="269">
        <v>13329</v>
      </c>
      <c r="B10423" s="270" t="s">
        <v>31530</v>
      </c>
      <c r="C10423" s="271" t="s">
        <v>12490</v>
      </c>
      <c r="D10423" s="272" t="s">
        <v>13253</v>
      </c>
      <c r="F10423" s="266"/>
      <c r="G10423" s="273">
        <v>13329</v>
      </c>
      <c r="H10423" s="270" t="s">
        <v>31530</v>
      </c>
      <c r="I10423" s="271" t="s">
        <v>12490</v>
      </c>
      <c r="J10423" s="272" t="s">
        <v>13253</v>
      </c>
      <c r="K10423" s="272" t="s">
        <v>13253</v>
      </c>
    </row>
    <row r="10424" spans="1:11" ht="25.5" x14ac:dyDescent="0.2">
      <c r="A10424" s="269">
        <v>21044</v>
      </c>
      <c r="B10424" s="270" t="s">
        <v>31531</v>
      </c>
      <c r="C10424" s="271" t="s">
        <v>12490</v>
      </c>
      <c r="D10424" s="272" t="s">
        <v>13572</v>
      </c>
      <c r="F10424" s="266"/>
      <c r="G10424" s="273">
        <v>21044</v>
      </c>
      <c r="H10424" s="270" t="s">
        <v>31531</v>
      </c>
      <c r="I10424" s="271" t="s">
        <v>12490</v>
      </c>
      <c r="J10424" s="272" t="s">
        <v>13572</v>
      </c>
      <c r="K10424" s="272" t="s">
        <v>13572</v>
      </c>
    </row>
    <row r="10425" spans="1:11" ht="25.5" x14ac:dyDescent="0.2">
      <c r="A10425" s="269">
        <v>21045</v>
      </c>
      <c r="B10425" s="270" t="s">
        <v>31532</v>
      </c>
      <c r="C10425" s="271" t="s">
        <v>12490</v>
      </c>
      <c r="D10425" s="272" t="s">
        <v>13573</v>
      </c>
      <c r="F10425" s="266"/>
      <c r="G10425" s="273">
        <v>21045</v>
      </c>
      <c r="H10425" s="270" t="s">
        <v>31532</v>
      </c>
      <c r="I10425" s="271" t="s">
        <v>12490</v>
      </c>
      <c r="J10425" s="272" t="s">
        <v>13573</v>
      </c>
      <c r="K10425" s="272" t="s">
        <v>13573</v>
      </c>
    </row>
    <row r="10426" spans="1:11" ht="25.5" x14ac:dyDescent="0.2">
      <c r="A10426" s="269">
        <v>21040</v>
      </c>
      <c r="B10426" s="270" t="s">
        <v>31533</v>
      </c>
      <c r="C10426" s="271" t="s">
        <v>12490</v>
      </c>
      <c r="D10426" s="272" t="s">
        <v>10966</v>
      </c>
      <c r="F10426" s="266"/>
      <c r="G10426" s="273">
        <v>21040</v>
      </c>
      <c r="H10426" s="270" t="s">
        <v>31533</v>
      </c>
      <c r="I10426" s="271" t="s">
        <v>12490</v>
      </c>
      <c r="J10426" s="272" t="s">
        <v>10966</v>
      </c>
      <c r="K10426" s="272" t="s">
        <v>10966</v>
      </c>
    </row>
    <row r="10427" spans="1:11" ht="25.5" x14ac:dyDescent="0.2">
      <c r="A10427" s="269">
        <v>21041</v>
      </c>
      <c r="B10427" s="270" t="s">
        <v>31534</v>
      </c>
      <c r="C10427" s="271" t="s">
        <v>12490</v>
      </c>
      <c r="D10427" s="272" t="s">
        <v>13574</v>
      </c>
      <c r="F10427" s="266"/>
      <c r="G10427" s="273">
        <v>21041</v>
      </c>
      <c r="H10427" s="270" t="s">
        <v>31534</v>
      </c>
      <c r="I10427" s="271" t="s">
        <v>12490</v>
      </c>
      <c r="J10427" s="272" t="s">
        <v>13574</v>
      </c>
      <c r="K10427" s="272" t="s">
        <v>13574</v>
      </c>
    </row>
    <row r="10428" spans="1:11" ht="25.5" x14ac:dyDescent="0.2">
      <c r="A10428" s="269">
        <v>21047</v>
      </c>
      <c r="B10428" s="270" t="s">
        <v>31535</v>
      </c>
      <c r="C10428" s="271" t="s">
        <v>12490</v>
      </c>
      <c r="D10428" s="272" t="s">
        <v>13575</v>
      </c>
      <c r="F10428" s="266"/>
      <c r="G10428" s="273">
        <v>21047</v>
      </c>
      <c r="H10428" s="270" t="s">
        <v>31535</v>
      </c>
      <c r="I10428" s="271" t="s">
        <v>12490</v>
      </c>
      <c r="J10428" s="272" t="s">
        <v>13575</v>
      </c>
      <c r="K10428" s="272" t="s">
        <v>13575</v>
      </c>
    </row>
    <row r="10429" spans="1:11" ht="25.5" x14ac:dyDescent="0.2">
      <c r="A10429" s="269">
        <v>21043</v>
      </c>
      <c r="B10429" s="270" t="s">
        <v>31536</v>
      </c>
      <c r="C10429" s="271" t="s">
        <v>12490</v>
      </c>
      <c r="D10429" s="272" t="s">
        <v>8412</v>
      </c>
      <c r="F10429" s="266"/>
      <c r="G10429" s="273">
        <v>21043</v>
      </c>
      <c r="H10429" s="270" t="s">
        <v>31536</v>
      </c>
      <c r="I10429" s="271" t="s">
        <v>12490</v>
      </c>
      <c r="J10429" s="272" t="s">
        <v>8412</v>
      </c>
      <c r="K10429" s="272" t="s">
        <v>8412</v>
      </c>
    </row>
    <row r="10430" spans="1:11" ht="25.5" x14ac:dyDescent="0.2">
      <c r="A10430" s="269">
        <v>21042</v>
      </c>
      <c r="B10430" s="270" t="s">
        <v>31537</v>
      </c>
      <c r="C10430" s="271" t="s">
        <v>12490</v>
      </c>
      <c r="D10430" s="272" t="s">
        <v>13576</v>
      </c>
      <c r="F10430" s="266"/>
      <c r="G10430" s="273">
        <v>21042</v>
      </c>
      <c r="H10430" s="270" t="s">
        <v>31537</v>
      </c>
      <c r="I10430" s="271" t="s">
        <v>12490</v>
      </c>
      <c r="J10430" s="272" t="s">
        <v>13576</v>
      </c>
      <c r="K10430" s="272" t="s">
        <v>13576</v>
      </c>
    </row>
    <row r="10431" spans="1:11" ht="12.75" x14ac:dyDescent="0.2">
      <c r="A10431" s="269">
        <v>11895</v>
      </c>
      <c r="B10431" s="270" t="s">
        <v>31538</v>
      </c>
      <c r="C10431" s="271" t="s">
        <v>12490</v>
      </c>
      <c r="D10431" s="272" t="s">
        <v>13577</v>
      </c>
      <c r="F10431" s="266"/>
      <c r="G10431" s="273">
        <v>11895</v>
      </c>
      <c r="H10431" s="270" t="s">
        <v>31538</v>
      </c>
      <c r="I10431" s="271" t="s">
        <v>12490</v>
      </c>
      <c r="J10431" s="272" t="s">
        <v>13577</v>
      </c>
      <c r="K10431" s="272" t="s">
        <v>13577</v>
      </c>
    </row>
    <row r="10432" spans="1:11" ht="12.75" x14ac:dyDescent="0.2">
      <c r="A10432" s="269">
        <v>11896</v>
      </c>
      <c r="B10432" s="270" t="s">
        <v>31539</v>
      </c>
      <c r="C10432" s="271" t="s">
        <v>12490</v>
      </c>
      <c r="D10432" s="272" t="s">
        <v>13578</v>
      </c>
      <c r="F10432" s="266"/>
      <c r="G10432" s="273">
        <v>11896</v>
      </c>
      <c r="H10432" s="270" t="s">
        <v>31539</v>
      </c>
      <c r="I10432" s="271" t="s">
        <v>12490</v>
      </c>
      <c r="J10432" s="272" t="s">
        <v>13578</v>
      </c>
      <c r="K10432" s="272" t="s">
        <v>13578</v>
      </c>
    </row>
    <row r="10433" spans="1:11" ht="12.75" x14ac:dyDescent="0.2">
      <c r="A10433" s="269">
        <v>11897</v>
      </c>
      <c r="B10433" s="270" t="s">
        <v>31540</v>
      </c>
      <c r="C10433" s="271" t="s">
        <v>12490</v>
      </c>
      <c r="D10433" s="272" t="s">
        <v>13579</v>
      </c>
      <c r="F10433" s="266"/>
      <c r="G10433" s="273">
        <v>11897</v>
      </c>
      <c r="H10433" s="270" t="s">
        <v>31540</v>
      </c>
      <c r="I10433" s="271" t="s">
        <v>12490</v>
      </c>
      <c r="J10433" s="272" t="s">
        <v>13579</v>
      </c>
      <c r="K10433" s="272" t="s">
        <v>13579</v>
      </c>
    </row>
    <row r="10434" spans="1:11" ht="12.75" x14ac:dyDescent="0.2">
      <c r="A10434" s="269">
        <v>11898</v>
      </c>
      <c r="B10434" s="270" t="s">
        <v>31541</v>
      </c>
      <c r="C10434" s="271" t="s">
        <v>12490</v>
      </c>
      <c r="D10434" s="272" t="s">
        <v>13580</v>
      </c>
      <c r="F10434" s="266"/>
      <c r="G10434" s="273">
        <v>11898</v>
      </c>
      <c r="H10434" s="270" t="s">
        <v>31541</v>
      </c>
      <c r="I10434" s="271" t="s">
        <v>12490</v>
      </c>
      <c r="J10434" s="272" t="s">
        <v>13580</v>
      </c>
      <c r="K10434" s="272" t="s">
        <v>13580</v>
      </c>
    </row>
    <row r="10435" spans="1:11" ht="12.75" x14ac:dyDescent="0.2">
      <c r="A10435" s="269">
        <v>3282</v>
      </c>
      <c r="B10435" s="270" t="s">
        <v>31542</v>
      </c>
      <c r="C10435" s="271" t="s">
        <v>12490</v>
      </c>
      <c r="D10435" s="272" t="s">
        <v>13581</v>
      </c>
      <c r="F10435" s="266"/>
      <c r="G10435" s="273">
        <v>3282</v>
      </c>
      <c r="H10435" s="270" t="s">
        <v>31542</v>
      </c>
      <c r="I10435" s="271" t="s">
        <v>12490</v>
      </c>
      <c r="J10435" s="272" t="s">
        <v>13581</v>
      </c>
      <c r="K10435" s="272" t="s">
        <v>13581</v>
      </c>
    </row>
    <row r="10436" spans="1:11" ht="12.75" x14ac:dyDescent="0.2">
      <c r="A10436" s="269">
        <v>11899</v>
      </c>
      <c r="B10436" s="270" t="s">
        <v>31543</v>
      </c>
      <c r="C10436" s="271" t="s">
        <v>12490</v>
      </c>
      <c r="D10436" s="272" t="s">
        <v>13582</v>
      </c>
      <c r="F10436" s="266"/>
      <c r="G10436" s="273">
        <v>11899</v>
      </c>
      <c r="H10436" s="270" t="s">
        <v>31543</v>
      </c>
      <c r="I10436" s="271" t="s">
        <v>12490</v>
      </c>
      <c r="J10436" s="272" t="s">
        <v>13582</v>
      </c>
      <c r="K10436" s="272" t="s">
        <v>13582</v>
      </c>
    </row>
    <row r="10437" spans="1:11" ht="12.75" x14ac:dyDescent="0.2">
      <c r="A10437" s="269">
        <v>11900</v>
      </c>
      <c r="B10437" s="270" t="s">
        <v>31544</v>
      </c>
      <c r="C10437" s="271" t="s">
        <v>12490</v>
      </c>
      <c r="D10437" s="272" t="s">
        <v>13583</v>
      </c>
      <c r="F10437" s="266"/>
      <c r="G10437" s="273">
        <v>11900</v>
      </c>
      <c r="H10437" s="270" t="s">
        <v>31544</v>
      </c>
      <c r="I10437" s="271" t="s">
        <v>12490</v>
      </c>
      <c r="J10437" s="272" t="s">
        <v>13583</v>
      </c>
      <c r="K10437" s="272" t="s">
        <v>13583</v>
      </c>
    </row>
    <row r="10438" spans="1:11" ht="12.75" x14ac:dyDescent="0.2">
      <c r="A10438" s="269">
        <v>14149</v>
      </c>
      <c r="B10438" s="270" t="s">
        <v>31545</v>
      </c>
      <c r="C10438" s="271" t="s">
        <v>13097</v>
      </c>
      <c r="D10438" s="272" t="s">
        <v>13584</v>
      </c>
      <c r="F10438" s="266"/>
      <c r="G10438" s="273">
        <v>14149</v>
      </c>
      <c r="H10438" s="270" t="s">
        <v>31545</v>
      </c>
      <c r="I10438" s="271" t="s">
        <v>13097</v>
      </c>
      <c r="J10438" s="272" t="s">
        <v>13584</v>
      </c>
      <c r="K10438" s="272" t="s">
        <v>13584</v>
      </c>
    </row>
    <row r="10439" spans="1:11" ht="25.5" x14ac:dyDescent="0.2">
      <c r="A10439" s="269">
        <v>38099</v>
      </c>
      <c r="B10439" s="270" t="s">
        <v>31546</v>
      </c>
      <c r="C10439" s="271" t="s">
        <v>12490</v>
      </c>
      <c r="D10439" s="272" t="s">
        <v>5687</v>
      </c>
      <c r="F10439" s="266"/>
      <c r="G10439" s="273">
        <v>38099</v>
      </c>
      <c r="H10439" s="270" t="s">
        <v>31546</v>
      </c>
      <c r="I10439" s="271" t="s">
        <v>12490</v>
      </c>
      <c r="J10439" s="272" t="s">
        <v>5687</v>
      </c>
      <c r="K10439" s="272" t="s">
        <v>5687</v>
      </c>
    </row>
    <row r="10440" spans="1:11" ht="25.5" x14ac:dyDescent="0.2">
      <c r="A10440" s="269">
        <v>38100</v>
      </c>
      <c r="B10440" s="270" t="s">
        <v>31547</v>
      </c>
      <c r="C10440" s="271" t="s">
        <v>12490</v>
      </c>
      <c r="D10440" s="272" t="s">
        <v>5099</v>
      </c>
      <c r="F10440" s="266"/>
      <c r="G10440" s="273">
        <v>38100</v>
      </c>
      <c r="H10440" s="270" t="s">
        <v>31547</v>
      </c>
      <c r="I10440" s="271" t="s">
        <v>12490</v>
      </c>
      <c r="J10440" s="272" t="s">
        <v>5099</v>
      </c>
      <c r="K10440" s="272" t="s">
        <v>5099</v>
      </c>
    </row>
    <row r="10441" spans="1:11" ht="12.75" x14ac:dyDescent="0.2">
      <c r="A10441" s="269">
        <v>20061</v>
      </c>
      <c r="B10441" s="270" t="s">
        <v>31548</v>
      </c>
      <c r="C10441" s="271" t="s">
        <v>12490</v>
      </c>
      <c r="D10441" s="272" t="s">
        <v>12537</v>
      </c>
      <c r="F10441" s="266"/>
      <c r="G10441" s="273">
        <v>20061</v>
      </c>
      <c r="H10441" s="270" t="s">
        <v>31548</v>
      </c>
      <c r="I10441" s="271" t="s">
        <v>12490</v>
      </c>
      <c r="J10441" s="272" t="s">
        <v>12537</v>
      </c>
      <c r="K10441" s="272" t="s">
        <v>12537</v>
      </c>
    </row>
    <row r="10442" spans="1:11" ht="25.5" x14ac:dyDescent="0.2">
      <c r="A10442" s="269">
        <v>7576</v>
      </c>
      <c r="B10442" s="270" t="s">
        <v>31549</v>
      </c>
      <c r="C10442" s="271" t="s">
        <v>12490</v>
      </c>
      <c r="D10442" s="272" t="s">
        <v>31550</v>
      </c>
      <c r="F10442" s="266"/>
      <c r="G10442" s="273">
        <v>7576</v>
      </c>
      <c r="H10442" s="270" t="s">
        <v>31549</v>
      </c>
      <c r="I10442" s="271" t="s">
        <v>12490</v>
      </c>
      <c r="J10442" s="272" t="s">
        <v>31550</v>
      </c>
      <c r="K10442" s="272" t="s">
        <v>31550</v>
      </c>
    </row>
    <row r="10443" spans="1:11" ht="12.75" x14ac:dyDescent="0.2">
      <c r="A10443" s="269">
        <v>3384</v>
      </c>
      <c r="B10443" s="270" t="s">
        <v>31551</v>
      </c>
      <c r="C10443" s="271" t="s">
        <v>12490</v>
      </c>
      <c r="D10443" s="272" t="s">
        <v>5444</v>
      </c>
      <c r="F10443" s="266"/>
      <c r="G10443" s="273">
        <v>3384</v>
      </c>
      <c r="H10443" s="270" t="s">
        <v>31551</v>
      </c>
      <c r="I10443" s="271" t="s">
        <v>12490</v>
      </c>
      <c r="J10443" s="272" t="s">
        <v>5444</v>
      </c>
      <c r="K10443" s="272" t="s">
        <v>5444</v>
      </c>
    </row>
    <row r="10444" spans="1:11" ht="12.75" x14ac:dyDescent="0.2">
      <c r="A10444" s="269">
        <v>7572</v>
      </c>
      <c r="B10444" s="270" t="s">
        <v>31552</v>
      </c>
      <c r="C10444" s="271" t="s">
        <v>12490</v>
      </c>
      <c r="D10444" s="272" t="s">
        <v>9555</v>
      </c>
      <c r="F10444" s="266"/>
      <c r="G10444" s="273">
        <v>7572</v>
      </c>
      <c r="H10444" s="270" t="s">
        <v>31552</v>
      </c>
      <c r="I10444" s="271" t="s">
        <v>12490</v>
      </c>
      <c r="J10444" s="272" t="s">
        <v>9555</v>
      </c>
      <c r="K10444" s="272" t="s">
        <v>9555</v>
      </c>
    </row>
    <row r="10445" spans="1:11" ht="12.75" x14ac:dyDescent="0.2">
      <c r="A10445" s="269">
        <v>3396</v>
      </c>
      <c r="B10445" s="270" t="s">
        <v>31553</v>
      </c>
      <c r="C10445" s="271" t="s">
        <v>12490</v>
      </c>
      <c r="D10445" s="272" t="s">
        <v>13444</v>
      </c>
      <c r="F10445" s="266"/>
      <c r="G10445" s="273">
        <v>3396</v>
      </c>
      <c r="H10445" s="270" t="s">
        <v>31553</v>
      </c>
      <c r="I10445" s="271" t="s">
        <v>12490</v>
      </c>
      <c r="J10445" s="272" t="s">
        <v>13444</v>
      </c>
      <c r="K10445" s="272" t="s">
        <v>13444</v>
      </c>
    </row>
    <row r="10446" spans="1:11" ht="12.75" x14ac:dyDescent="0.2">
      <c r="A10446" s="269">
        <v>37590</v>
      </c>
      <c r="B10446" s="270" t="s">
        <v>31554</v>
      </c>
      <c r="C10446" s="271" t="s">
        <v>12490</v>
      </c>
      <c r="D10446" s="272" t="s">
        <v>8697</v>
      </c>
      <c r="F10446" s="266"/>
      <c r="G10446" s="273">
        <v>37590</v>
      </c>
      <c r="H10446" s="270" t="s">
        <v>31554</v>
      </c>
      <c r="I10446" s="271" t="s">
        <v>12490</v>
      </c>
      <c r="J10446" s="272" t="s">
        <v>8697</v>
      </c>
      <c r="K10446" s="272" t="s">
        <v>8697</v>
      </c>
    </row>
    <row r="10447" spans="1:11" ht="12.75" x14ac:dyDescent="0.2">
      <c r="A10447" s="269">
        <v>37591</v>
      </c>
      <c r="B10447" s="270" t="s">
        <v>31555</v>
      </c>
      <c r="C10447" s="271" t="s">
        <v>12490</v>
      </c>
      <c r="D10447" s="272" t="s">
        <v>31556</v>
      </c>
      <c r="F10447" s="266"/>
      <c r="G10447" s="273">
        <v>37591</v>
      </c>
      <c r="H10447" s="270" t="s">
        <v>31555</v>
      </c>
      <c r="I10447" s="271" t="s">
        <v>12490</v>
      </c>
      <c r="J10447" s="272" t="s">
        <v>31556</v>
      </c>
      <c r="K10447" s="272" t="s">
        <v>31556</v>
      </c>
    </row>
    <row r="10448" spans="1:11" ht="25.5" x14ac:dyDescent="0.2">
      <c r="A10448" s="269">
        <v>12626</v>
      </c>
      <c r="B10448" s="270" t="s">
        <v>31557</v>
      </c>
      <c r="C10448" s="271" t="s">
        <v>12490</v>
      </c>
      <c r="D10448" s="272" t="s">
        <v>5141</v>
      </c>
      <c r="F10448" s="266"/>
      <c r="G10448" s="273">
        <v>12626</v>
      </c>
      <c r="H10448" s="270" t="s">
        <v>31557</v>
      </c>
      <c r="I10448" s="271" t="s">
        <v>12490</v>
      </c>
      <c r="J10448" s="272" t="s">
        <v>5141</v>
      </c>
      <c r="K10448" s="272" t="s">
        <v>5141</v>
      </c>
    </row>
    <row r="10449" spans="1:11" ht="12.75" x14ac:dyDescent="0.2">
      <c r="A10449" s="269">
        <v>11033</v>
      </c>
      <c r="B10449" s="270" t="s">
        <v>31558</v>
      </c>
      <c r="C10449" s="271" t="s">
        <v>12490</v>
      </c>
      <c r="D10449" s="272" t="s">
        <v>8644</v>
      </c>
      <c r="F10449" s="266"/>
      <c r="G10449" s="273">
        <v>11033</v>
      </c>
      <c r="H10449" s="270" t="s">
        <v>31558</v>
      </c>
      <c r="I10449" s="271" t="s">
        <v>12490</v>
      </c>
      <c r="J10449" s="272" t="s">
        <v>8644</v>
      </c>
      <c r="K10449" s="272" t="s">
        <v>8644</v>
      </c>
    </row>
    <row r="10450" spans="1:11" ht="12.75" x14ac:dyDescent="0.2">
      <c r="A10450" s="269">
        <v>390</v>
      </c>
      <c r="B10450" s="270" t="s">
        <v>31559</v>
      </c>
      <c r="C10450" s="271" t="s">
        <v>12490</v>
      </c>
      <c r="D10450" s="272" t="s">
        <v>7226</v>
      </c>
      <c r="F10450" s="266"/>
      <c r="G10450" s="273">
        <v>390</v>
      </c>
      <c r="H10450" s="270" t="s">
        <v>31559</v>
      </c>
      <c r="I10450" s="271" t="s">
        <v>12490</v>
      </c>
      <c r="J10450" s="272" t="s">
        <v>7226</v>
      </c>
      <c r="K10450" s="272" t="s">
        <v>7226</v>
      </c>
    </row>
    <row r="10451" spans="1:11" ht="25.5" x14ac:dyDescent="0.2">
      <c r="A10451" s="269">
        <v>6178</v>
      </c>
      <c r="B10451" s="270" t="s">
        <v>31560</v>
      </c>
      <c r="C10451" s="271" t="s">
        <v>12492</v>
      </c>
      <c r="D10451" s="272" t="s">
        <v>15131</v>
      </c>
      <c r="F10451" s="266"/>
      <c r="G10451" s="273">
        <v>6178</v>
      </c>
      <c r="H10451" s="270" t="s">
        <v>31560</v>
      </c>
      <c r="I10451" s="271" t="s">
        <v>12492</v>
      </c>
      <c r="J10451" s="272" t="s">
        <v>15131</v>
      </c>
      <c r="K10451" s="272" t="s">
        <v>15131</v>
      </c>
    </row>
    <row r="10452" spans="1:11" ht="25.5" x14ac:dyDescent="0.2">
      <c r="A10452" s="269">
        <v>6180</v>
      </c>
      <c r="B10452" s="270" t="s">
        <v>31561</v>
      </c>
      <c r="C10452" s="271" t="s">
        <v>12492</v>
      </c>
      <c r="D10452" s="272" t="s">
        <v>15132</v>
      </c>
      <c r="F10452" s="266"/>
      <c r="G10452" s="273">
        <v>6180</v>
      </c>
      <c r="H10452" s="270" t="s">
        <v>31561</v>
      </c>
      <c r="I10452" s="271" t="s">
        <v>12492</v>
      </c>
      <c r="J10452" s="272" t="s">
        <v>15132</v>
      </c>
      <c r="K10452" s="272" t="s">
        <v>15132</v>
      </c>
    </row>
    <row r="10453" spans="1:11" ht="25.5" x14ac:dyDescent="0.2">
      <c r="A10453" s="269">
        <v>6182</v>
      </c>
      <c r="B10453" s="270" t="s">
        <v>31562</v>
      </c>
      <c r="C10453" s="271" t="s">
        <v>12492</v>
      </c>
      <c r="D10453" s="272" t="s">
        <v>15133</v>
      </c>
      <c r="F10453" s="266"/>
      <c r="G10453" s="273">
        <v>6182</v>
      </c>
      <c r="H10453" s="270" t="s">
        <v>31562</v>
      </c>
      <c r="I10453" s="271" t="s">
        <v>12492</v>
      </c>
      <c r="J10453" s="272" t="s">
        <v>15133</v>
      </c>
      <c r="K10453" s="272" t="s">
        <v>15133</v>
      </c>
    </row>
    <row r="10454" spans="1:11" ht="12.75" x14ac:dyDescent="0.2">
      <c r="A10454" s="269">
        <v>3993</v>
      </c>
      <c r="B10454" s="270" t="s">
        <v>31563</v>
      </c>
      <c r="C10454" s="271" t="s">
        <v>12492</v>
      </c>
      <c r="D10454" s="272" t="s">
        <v>13585</v>
      </c>
      <c r="F10454" s="266"/>
      <c r="G10454" s="273">
        <v>3993</v>
      </c>
      <c r="H10454" s="270" t="s">
        <v>31563</v>
      </c>
      <c r="I10454" s="271" t="s">
        <v>12492</v>
      </c>
      <c r="J10454" s="272" t="s">
        <v>13585</v>
      </c>
      <c r="K10454" s="272" t="s">
        <v>13585</v>
      </c>
    </row>
    <row r="10455" spans="1:11" ht="12.75" x14ac:dyDescent="0.2">
      <c r="A10455" s="269">
        <v>3990</v>
      </c>
      <c r="B10455" s="270" t="s">
        <v>31564</v>
      </c>
      <c r="C10455" s="271" t="s">
        <v>12503</v>
      </c>
      <c r="D10455" s="272" t="s">
        <v>4325</v>
      </c>
      <c r="F10455" s="266"/>
      <c r="G10455" s="273">
        <v>3990</v>
      </c>
      <c r="H10455" s="270" t="s">
        <v>31564</v>
      </c>
      <c r="I10455" s="271" t="s">
        <v>12503</v>
      </c>
      <c r="J10455" s="272" t="s">
        <v>4325</v>
      </c>
      <c r="K10455" s="272" t="s">
        <v>4325</v>
      </c>
    </row>
    <row r="10456" spans="1:11" ht="12.75" x14ac:dyDescent="0.2">
      <c r="A10456" s="269">
        <v>3992</v>
      </c>
      <c r="B10456" s="270" t="s">
        <v>31565</v>
      </c>
      <c r="C10456" s="271" t="s">
        <v>12503</v>
      </c>
      <c r="D10456" s="272" t="s">
        <v>13586</v>
      </c>
      <c r="F10456" s="266"/>
      <c r="G10456" s="273">
        <v>3992</v>
      </c>
      <c r="H10456" s="270" t="s">
        <v>31565</v>
      </c>
      <c r="I10456" s="271" t="s">
        <v>12503</v>
      </c>
      <c r="J10456" s="272" t="s">
        <v>13586</v>
      </c>
      <c r="K10456" s="272" t="s">
        <v>13586</v>
      </c>
    </row>
    <row r="10457" spans="1:11" ht="12.75" x14ac:dyDescent="0.2">
      <c r="A10457" s="269">
        <v>6193</v>
      </c>
      <c r="B10457" s="270" t="s">
        <v>31566</v>
      </c>
      <c r="C10457" s="271" t="s">
        <v>12503</v>
      </c>
      <c r="D10457" s="272" t="s">
        <v>5853</v>
      </c>
      <c r="F10457" s="266"/>
      <c r="G10457" s="273">
        <v>6193</v>
      </c>
      <c r="H10457" s="270" t="s">
        <v>31566</v>
      </c>
      <c r="I10457" s="271" t="s">
        <v>12503</v>
      </c>
      <c r="J10457" s="272" t="s">
        <v>5853</v>
      </c>
      <c r="K10457" s="272" t="s">
        <v>5853</v>
      </c>
    </row>
    <row r="10458" spans="1:11" ht="12.75" x14ac:dyDescent="0.2">
      <c r="A10458" s="269">
        <v>6189</v>
      </c>
      <c r="B10458" s="270" t="s">
        <v>31567</v>
      </c>
      <c r="C10458" s="271" t="s">
        <v>12503</v>
      </c>
      <c r="D10458" s="272" t="s">
        <v>12783</v>
      </c>
      <c r="F10458" s="266"/>
      <c r="G10458" s="273">
        <v>6189</v>
      </c>
      <c r="H10458" s="270" t="s">
        <v>31567</v>
      </c>
      <c r="I10458" s="271" t="s">
        <v>12503</v>
      </c>
      <c r="J10458" s="272" t="s">
        <v>12783</v>
      </c>
      <c r="K10458" s="272" t="s">
        <v>12783</v>
      </c>
    </row>
    <row r="10459" spans="1:11" ht="12.75" x14ac:dyDescent="0.2">
      <c r="A10459" s="269">
        <v>10567</v>
      </c>
      <c r="B10459" s="270" t="s">
        <v>31568</v>
      </c>
      <c r="C10459" s="271" t="s">
        <v>12503</v>
      </c>
      <c r="D10459" s="272" t="s">
        <v>9658</v>
      </c>
      <c r="F10459" s="266"/>
      <c r="G10459" s="273">
        <v>10567</v>
      </c>
      <c r="H10459" s="270" t="s">
        <v>31568</v>
      </c>
      <c r="I10459" s="271" t="s">
        <v>12503</v>
      </c>
      <c r="J10459" s="272" t="s">
        <v>9658</v>
      </c>
      <c r="K10459" s="272" t="s">
        <v>9658</v>
      </c>
    </row>
    <row r="10460" spans="1:11" ht="12.75" x14ac:dyDescent="0.2">
      <c r="A10460" s="269">
        <v>6212</v>
      </c>
      <c r="B10460" s="270" t="s">
        <v>31569</v>
      </c>
      <c r="C10460" s="271" t="s">
        <v>12503</v>
      </c>
      <c r="D10460" s="272" t="s">
        <v>13378</v>
      </c>
      <c r="F10460" s="266"/>
      <c r="G10460" s="273">
        <v>6212</v>
      </c>
      <c r="H10460" s="270" t="s">
        <v>31569</v>
      </c>
      <c r="I10460" s="271" t="s">
        <v>12503</v>
      </c>
      <c r="J10460" s="272" t="s">
        <v>13378</v>
      </c>
      <c r="K10460" s="272" t="s">
        <v>13378</v>
      </c>
    </row>
    <row r="10461" spans="1:11" ht="12.75" x14ac:dyDescent="0.2">
      <c r="A10461" s="269">
        <v>6188</v>
      </c>
      <c r="B10461" s="270" t="s">
        <v>31570</v>
      </c>
      <c r="C10461" s="271" t="s">
        <v>12492</v>
      </c>
      <c r="D10461" s="272" t="s">
        <v>6909</v>
      </c>
      <c r="F10461" s="266"/>
      <c r="G10461" s="273">
        <v>6188</v>
      </c>
      <c r="H10461" s="270" t="s">
        <v>31570</v>
      </c>
      <c r="I10461" s="271" t="s">
        <v>12492</v>
      </c>
      <c r="J10461" s="272" t="s">
        <v>6909</v>
      </c>
      <c r="K10461" s="272" t="s">
        <v>6909</v>
      </c>
    </row>
    <row r="10462" spans="1:11" ht="12.75" x14ac:dyDescent="0.2">
      <c r="A10462" s="269">
        <v>6214</v>
      </c>
      <c r="B10462" s="270" t="s">
        <v>31571</v>
      </c>
      <c r="C10462" s="271" t="s">
        <v>12492</v>
      </c>
      <c r="D10462" s="272" t="s">
        <v>12702</v>
      </c>
      <c r="F10462" s="266"/>
      <c r="G10462" s="273">
        <v>6214</v>
      </c>
      <c r="H10462" s="270" t="s">
        <v>31571</v>
      </c>
      <c r="I10462" s="271" t="s">
        <v>12492</v>
      </c>
      <c r="J10462" s="272" t="s">
        <v>12702</v>
      </c>
      <c r="K10462" s="272" t="s">
        <v>12702</v>
      </c>
    </row>
    <row r="10463" spans="1:11" ht="25.5" x14ac:dyDescent="0.2">
      <c r="A10463" s="269">
        <v>36153</v>
      </c>
      <c r="B10463" s="270" t="s">
        <v>31572</v>
      </c>
      <c r="C10463" s="271" t="s">
        <v>12490</v>
      </c>
      <c r="D10463" s="272" t="s">
        <v>31573</v>
      </c>
      <c r="F10463" s="266"/>
      <c r="G10463" s="273">
        <v>36153</v>
      </c>
      <c r="H10463" s="270" t="s">
        <v>31572</v>
      </c>
      <c r="I10463" s="271" t="s">
        <v>12490</v>
      </c>
      <c r="J10463" s="272" t="s">
        <v>31573</v>
      </c>
      <c r="K10463" s="272" t="s">
        <v>31573</v>
      </c>
    </row>
    <row r="10464" spans="1:11" ht="12.75" x14ac:dyDescent="0.2">
      <c r="A10464" s="269">
        <v>10740</v>
      </c>
      <c r="B10464" s="270" t="s">
        <v>31574</v>
      </c>
      <c r="C10464" s="271" t="s">
        <v>12490</v>
      </c>
      <c r="D10464" s="272" t="s">
        <v>31575</v>
      </c>
      <c r="F10464" s="266"/>
      <c r="G10464" s="273">
        <v>10740</v>
      </c>
      <c r="H10464" s="270" t="s">
        <v>31574</v>
      </c>
      <c r="I10464" s="271" t="s">
        <v>12490</v>
      </c>
      <c r="J10464" s="272" t="s">
        <v>31575</v>
      </c>
      <c r="K10464" s="272" t="s">
        <v>31575</v>
      </c>
    </row>
    <row r="10465" spans="1:11" ht="12.75" x14ac:dyDescent="0.2">
      <c r="A10465" s="269">
        <v>13914</v>
      </c>
      <c r="B10465" s="270" t="s">
        <v>31576</v>
      </c>
      <c r="C10465" s="271" t="s">
        <v>12490</v>
      </c>
      <c r="D10465" s="272" t="s">
        <v>31577</v>
      </c>
      <c r="F10465" s="266"/>
      <c r="G10465" s="273">
        <v>13914</v>
      </c>
      <c r="H10465" s="270" t="s">
        <v>31576</v>
      </c>
      <c r="I10465" s="271" t="s">
        <v>12490</v>
      </c>
      <c r="J10465" s="272" t="s">
        <v>31577</v>
      </c>
      <c r="K10465" s="272" t="s">
        <v>31577</v>
      </c>
    </row>
    <row r="10466" spans="1:11" ht="12.75" x14ac:dyDescent="0.2">
      <c r="A10466" s="269">
        <v>10742</v>
      </c>
      <c r="B10466" s="270" t="s">
        <v>31578</v>
      </c>
      <c r="C10466" s="271" t="s">
        <v>12490</v>
      </c>
      <c r="D10466" s="272" t="s">
        <v>21163</v>
      </c>
      <c r="F10466" s="266"/>
      <c r="G10466" s="273">
        <v>10742</v>
      </c>
      <c r="H10466" s="270" t="s">
        <v>31578</v>
      </c>
      <c r="I10466" s="271" t="s">
        <v>12490</v>
      </c>
      <c r="J10466" s="272" t="s">
        <v>21163</v>
      </c>
      <c r="K10466" s="272" t="s">
        <v>21163</v>
      </c>
    </row>
    <row r="10467" spans="1:11" ht="12.75" x14ac:dyDescent="0.2">
      <c r="A10467" s="269">
        <v>38465</v>
      </c>
      <c r="B10467" s="270" t="s">
        <v>31579</v>
      </c>
      <c r="C10467" s="271" t="s">
        <v>12490</v>
      </c>
      <c r="D10467" s="272" t="s">
        <v>11251</v>
      </c>
      <c r="F10467" s="266"/>
      <c r="G10467" s="273">
        <v>38465</v>
      </c>
      <c r="H10467" s="270" t="s">
        <v>31579</v>
      </c>
      <c r="I10467" s="271" t="s">
        <v>12490</v>
      </c>
      <c r="J10467" s="272" t="s">
        <v>11251</v>
      </c>
      <c r="K10467" s="272" t="s">
        <v>11251</v>
      </c>
    </row>
    <row r="10468" spans="1:11" ht="12.75" x14ac:dyDescent="0.2">
      <c r="A10468" s="269">
        <v>7543</v>
      </c>
      <c r="B10468" s="270" t="s">
        <v>31580</v>
      </c>
      <c r="C10468" s="271" t="s">
        <v>12490</v>
      </c>
      <c r="D10468" s="272" t="s">
        <v>7628</v>
      </c>
      <c r="F10468" s="266"/>
      <c r="G10468" s="273">
        <v>7543</v>
      </c>
      <c r="H10468" s="270" t="s">
        <v>31580</v>
      </c>
      <c r="I10468" s="271" t="s">
        <v>12490</v>
      </c>
      <c r="J10468" s="272" t="s">
        <v>7628</v>
      </c>
      <c r="K10468" s="272" t="s">
        <v>7628</v>
      </c>
    </row>
    <row r="10469" spans="1:11" ht="12.75" x14ac:dyDescent="0.2">
      <c r="A10469" s="269">
        <v>13255</v>
      </c>
      <c r="B10469" s="270" t="s">
        <v>31581</v>
      </c>
      <c r="C10469" s="271" t="s">
        <v>12490</v>
      </c>
      <c r="D10469" s="272" t="s">
        <v>5295</v>
      </c>
      <c r="F10469" s="266"/>
      <c r="G10469" s="273">
        <v>13255</v>
      </c>
      <c r="H10469" s="270" t="s">
        <v>31581</v>
      </c>
      <c r="I10469" s="271" t="s">
        <v>12490</v>
      </c>
      <c r="J10469" s="272" t="s">
        <v>5295</v>
      </c>
      <c r="K10469" s="272" t="s">
        <v>5295</v>
      </c>
    </row>
    <row r="10470" spans="1:11" ht="12.75" x14ac:dyDescent="0.2">
      <c r="A10470" s="269">
        <v>39352</v>
      </c>
      <c r="B10470" s="270" t="s">
        <v>31582</v>
      </c>
      <c r="C10470" s="271" t="s">
        <v>12490</v>
      </c>
      <c r="D10470" s="272" t="s">
        <v>5883</v>
      </c>
      <c r="F10470" s="266"/>
      <c r="G10470" s="273">
        <v>39352</v>
      </c>
      <c r="H10470" s="270" t="s">
        <v>31582</v>
      </c>
      <c r="I10470" s="271" t="s">
        <v>12490</v>
      </c>
      <c r="J10470" s="272" t="s">
        <v>5883</v>
      </c>
      <c r="K10470" s="272" t="s">
        <v>5883</v>
      </c>
    </row>
    <row r="10471" spans="1:11" ht="12.75" x14ac:dyDescent="0.2">
      <c r="A10471" s="269">
        <v>39350</v>
      </c>
      <c r="B10471" s="270" t="s">
        <v>31583</v>
      </c>
      <c r="C10471" s="271" t="s">
        <v>12490</v>
      </c>
      <c r="D10471" s="272" t="s">
        <v>12968</v>
      </c>
      <c r="F10471" s="266"/>
      <c r="G10471" s="273">
        <v>39350</v>
      </c>
      <c r="H10471" s="270" t="s">
        <v>31583</v>
      </c>
      <c r="I10471" s="271" t="s">
        <v>12490</v>
      </c>
      <c r="J10471" s="272" t="s">
        <v>12968</v>
      </c>
      <c r="K10471" s="272" t="s">
        <v>12968</v>
      </c>
    </row>
    <row r="10472" spans="1:11" ht="12.75" x14ac:dyDescent="0.2">
      <c r="A10472" s="269">
        <v>39346</v>
      </c>
      <c r="B10472" s="270" t="s">
        <v>31584</v>
      </c>
      <c r="C10472" s="271" t="s">
        <v>12490</v>
      </c>
      <c r="D10472" s="272" t="s">
        <v>5883</v>
      </c>
      <c r="F10472" s="266"/>
      <c r="G10472" s="273">
        <v>39346</v>
      </c>
      <c r="H10472" s="270" t="s">
        <v>31584</v>
      </c>
      <c r="I10472" s="271" t="s">
        <v>12490</v>
      </c>
      <c r="J10472" s="272" t="s">
        <v>5883</v>
      </c>
      <c r="K10472" s="272" t="s">
        <v>5883</v>
      </c>
    </row>
    <row r="10473" spans="1:11" ht="12.75" x14ac:dyDescent="0.2">
      <c r="A10473" s="269">
        <v>39351</v>
      </c>
      <c r="B10473" s="270" t="s">
        <v>31585</v>
      </c>
      <c r="C10473" s="271" t="s">
        <v>12490</v>
      </c>
      <c r="D10473" s="272" t="s">
        <v>4315</v>
      </c>
      <c r="F10473" s="266"/>
      <c r="G10473" s="273">
        <v>39351</v>
      </c>
      <c r="H10473" s="270" t="s">
        <v>31585</v>
      </c>
      <c r="I10473" s="271" t="s">
        <v>12490</v>
      </c>
      <c r="J10473" s="272" t="s">
        <v>4315</v>
      </c>
      <c r="K10473" s="272" t="s">
        <v>4315</v>
      </c>
    </row>
    <row r="10474" spans="1:11" ht="12.75" x14ac:dyDescent="0.2">
      <c r="A10474" s="269">
        <v>38952</v>
      </c>
      <c r="B10474" s="270" t="s">
        <v>31586</v>
      </c>
      <c r="C10474" s="271" t="s">
        <v>12490</v>
      </c>
      <c r="D10474" s="272" t="s">
        <v>12788</v>
      </c>
      <c r="F10474" s="266"/>
      <c r="G10474" s="273">
        <v>38952</v>
      </c>
      <c r="H10474" s="270" t="s">
        <v>31586</v>
      </c>
      <c r="I10474" s="271" t="s">
        <v>12490</v>
      </c>
      <c r="J10474" s="272" t="s">
        <v>12788</v>
      </c>
      <c r="K10474" s="272" t="s">
        <v>12788</v>
      </c>
    </row>
    <row r="10475" spans="1:11" ht="12.75" x14ac:dyDescent="0.2">
      <c r="A10475" s="269">
        <v>38953</v>
      </c>
      <c r="B10475" s="270" t="s">
        <v>31587</v>
      </c>
      <c r="C10475" s="271" t="s">
        <v>12490</v>
      </c>
      <c r="D10475" s="272" t="s">
        <v>13872</v>
      </c>
      <c r="F10475" s="266"/>
      <c r="G10475" s="273">
        <v>38953</v>
      </c>
      <c r="H10475" s="270" t="s">
        <v>31587</v>
      </c>
      <c r="I10475" s="271" t="s">
        <v>12490</v>
      </c>
      <c r="J10475" s="272" t="s">
        <v>13872</v>
      </c>
      <c r="K10475" s="272" t="s">
        <v>13872</v>
      </c>
    </row>
    <row r="10476" spans="1:11" ht="12.75" x14ac:dyDescent="0.2">
      <c r="A10476" s="269">
        <v>38835</v>
      </c>
      <c r="B10476" s="270" t="s">
        <v>31588</v>
      </c>
      <c r="C10476" s="271" t="s">
        <v>12490</v>
      </c>
      <c r="D10476" s="272" t="s">
        <v>7441</v>
      </c>
      <c r="F10476" s="266"/>
      <c r="G10476" s="273">
        <v>38835</v>
      </c>
      <c r="H10476" s="270" t="s">
        <v>31588</v>
      </c>
      <c r="I10476" s="271" t="s">
        <v>12490</v>
      </c>
      <c r="J10476" s="272" t="s">
        <v>7441</v>
      </c>
      <c r="K10476" s="272" t="s">
        <v>7441</v>
      </c>
    </row>
    <row r="10477" spans="1:11" ht="12.75" x14ac:dyDescent="0.2">
      <c r="A10477" s="269">
        <v>38837</v>
      </c>
      <c r="B10477" s="270" t="s">
        <v>31589</v>
      </c>
      <c r="C10477" s="271" t="s">
        <v>12490</v>
      </c>
      <c r="D10477" s="272" t="s">
        <v>5860</v>
      </c>
      <c r="F10477" s="266"/>
      <c r="G10477" s="273">
        <v>38837</v>
      </c>
      <c r="H10477" s="270" t="s">
        <v>31589</v>
      </c>
      <c r="I10477" s="271" t="s">
        <v>12490</v>
      </c>
      <c r="J10477" s="272" t="s">
        <v>5860</v>
      </c>
      <c r="K10477" s="272" t="s">
        <v>5860</v>
      </c>
    </row>
    <row r="10478" spans="1:11" ht="12.75" x14ac:dyDescent="0.2">
      <c r="A10478" s="269">
        <v>38836</v>
      </c>
      <c r="B10478" s="270" t="s">
        <v>31590</v>
      </c>
      <c r="C10478" s="271" t="s">
        <v>12490</v>
      </c>
      <c r="D10478" s="272" t="s">
        <v>14134</v>
      </c>
      <c r="F10478" s="266"/>
      <c r="G10478" s="273">
        <v>38836</v>
      </c>
      <c r="H10478" s="270" t="s">
        <v>31590</v>
      </c>
      <c r="I10478" s="271" t="s">
        <v>12490</v>
      </c>
      <c r="J10478" s="272" t="s">
        <v>14134</v>
      </c>
      <c r="K10478" s="272" t="s">
        <v>14134</v>
      </c>
    </row>
    <row r="10479" spans="1:11" ht="12.75" x14ac:dyDescent="0.2">
      <c r="A10479" s="269">
        <v>2666</v>
      </c>
      <c r="B10479" s="270" t="s">
        <v>31591</v>
      </c>
      <c r="C10479" s="271" t="s">
        <v>12490</v>
      </c>
      <c r="D10479" s="272" t="s">
        <v>5552</v>
      </c>
      <c r="F10479" s="266"/>
      <c r="G10479" s="273">
        <v>2666</v>
      </c>
      <c r="H10479" s="270" t="s">
        <v>31591</v>
      </c>
      <c r="I10479" s="271" t="s">
        <v>12490</v>
      </c>
      <c r="J10479" s="272" t="s">
        <v>5552</v>
      </c>
      <c r="K10479" s="272" t="s">
        <v>5552</v>
      </c>
    </row>
    <row r="10480" spans="1:11" ht="12.75" x14ac:dyDescent="0.2">
      <c r="A10480" s="269">
        <v>2668</v>
      </c>
      <c r="B10480" s="270" t="s">
        <v>31592</v>
      </c>
      <c r="C10480" s="271" t="s">
        <v>12490</v>
      </c>
      <c r="D10480" s="272" t="s">
        <v>5576</v>
      </c>
      <c r="F10480" s="266"/>
      <c r="G10480" s="273">
        <v>2668</v>
      </c>
      <c r="H10480" s="270" t="s">
        <v>31592</v>
      </c>
      <c r="I10480" s="271" t="s">
        <v>12490</v>
      </c>
      <c r="J10480" s="272" t="s">
        <v>5576</v>
      </c>
      <c r="K10480" s="272" t="s">
        <v>5576</v>
      </c>
    </row>
    <row r="10481" spans="1:11" ht="12.75" x14ac:dyDescent="0.2">
      <c r="A10481" s="269">
        <v>2664</v>
      </c>
      <c r="B10481" s="270" t="s">
        <v>31593</v>
      </c>
      <c r="C10481" s="271" t="s">
        <v>12490</v>
      </c>
      <c r="D10481" s="272" t="s">
        <v>4187</v>
      </c>
      <c r="F10481" s="266"/>
      <c r="G10481" s="273">
        <v>2664</v>
      </c>
      <c r="H10481" s="270" t="s">
        <v>31593</v>
      </c>
      <c r="I10481" s="271" t="s">
        <v>12490</v>
      </c>
      <c r="J10481" s="272" t="s">
        <v>4187</v>
      </c>
      <c r="K10481" s="272" t="s">
        <v>4187</v>
      </c>
    </row>
    <row r="10482" spans="1:11" ht="12.75" x14ac:dyDescent="0.2">
      <c r="A10482" s="269">
        <v>2662</v>
      </c>
      <c r="B10482" s="270" t="s">
        <v>31594</v>
      </c>
      <c r="C10482" s="271" t="s">
        <v>12490</v>
      </c>
      <c r="D10482" s="272" t="s">
        <v>8904</v>
      </c>
      <c r="F10482" s="266"/>
      <c r="G10482" s="273">
        <v>2662</v>
      </c>
      <c r="H10482" s="270" t="s">
        <v>31594</v>
      </c>
      <c r="I10482" s="271" t="s">
        <v>12490</v>
      </c>
      <c r="J10482" s="272" t="s">
        <v>8904</v>
      </c>
      <c r="K10482" s="272" t="s">
        <v>8904</v>
      </c>
    </row>
    <row r="10483" spans="1:11" ht="25.5" x14ac:dyDescent="0.2">
      <c r="A10483" s="269">
        <v>20964</v>
      </c>
      <c r="B10483" s="270" t="s">
        <v>31595</v>
      </c>
      <c r="C10483" s="271" t="s">
        <v>12490</v>
      </c>
      <c r="D10483" s="272" t="s">
        <v>31596</v>
      </c>
      <c r="F10483" s="266"/>
      <c r="G10483" s="273">
        <v>20964</v>
      </c>
      <c r="H10483" s="270" t="s">
        <v>31595</v>
      </c>
      <c r="I10483" s="271" t="s">
        <v>12490</v>
      </c>
      <c r="J10483" s="272" t="s">
        <v>31596</v>
      </c>
      <c r="K10483" s="272" t="s">
        <v>31596</v>
      </c>
    </row>
    <row r="10484" spans="1:11" ht="25.5" x14ac:dyDescent="0.2">
      <c r="A10484" s="269">
        <v>10905</v>
      </c>
      <c r="B10484" s="270" t="s">
        <v>31597</v>
      </c>
      <c r="C10484" s="271" t="s">
        <v>12490</v>
      </c>
      <c r="D10484" s="272" t="s">
        <v>14760</v>
      </c>
      <c r="F10484" s="266"/>
      <c r="G10484" s="273">
        <v>10905</v>
      </c>
      <c r="H10484" s="270" t="s">
        <v>31597</v>
      </c>
      <c r="I10484" s="271" t="s">
        <v>12490</v>
      </c>
      <c r="J10484" s="272" t="s">
        <v>14760</v>
      </c>
      <c r="K10484" s="272" t="s">
        <v>14760</v>
      </c>
    </row>
    <row r="10485" spans="1:11" ht="12.75" x14ac:dyDescent="0.2">
      <c r="A10485" s="269">
        <v>6249</v>
      </c>
      <c r="B10485" s="270" t="s">
        <v>31598</v>
      </c>
      <c r="C10485" s="271" t="s">
        <v>12490</v>
      </c>
      <c r="D10485" s="272" t="s">
        <v>14262</v>
      </c>
      <c r="F10485" s="266"/>
      <c r="G10485" s="273">
        <v>6249</v>
      </c>
      <c r="H10485" s="270" t="s">
        <v>31598</v>
      </c>
      <c r="I10485" s="271" t="s">
        <v>12490</v>
      </c>
      <c r="J10485" s="272" t="s">
        <v>14262</v>
      </c>
      <c r="K10485" s="272" t="s">
        <v>14262</v>
      </c>
    </row>
    <row r="10486" spans="1:11" ht="12.75" x14ac:dyDescent="0.2">
      <c r="A10486" s="269">
        <v>6251</v>
      </c>
      <c r="B10486" s="270" t="s">
        <v>31599</v>
      </c>
      <c r="C10486" s="271" t="s">
        <v>12490</v>
      </c>
      <c r="D10486" s="272" t="s">
        <v>18031</v>
      </c>
      <c r="F10486" s="266"/>
      <c r="G10486" s="273">
        <v>6251</v>
      </c>
      <c r="H10486" s="270" t="s">
        <v>31599</v>
      </c>
      <c r="I10486" s="271" t="s">
        <v>12490</v>
      </c>
      <c r="J10486" s="272" t="s">
        <v>18031</v>
      </c>
      <c r="K10486" s="272" t="s">
        <v>18031</v>
      </c>
    </row>
    <row r="10487" spans="1:11" ht="12.75" x14ac:dyDescent="0.2">
      <c r="A10487" s="269">
        <v>6252</v>
      </c>
      <c r="B10487" s="270" t="s">
        <v>31600</v>
      </c>
      <c r="C10487" s="271" t="s">
        <v>12490</v>
      </c>
      <c r="D10487" s="272" t="s">
        <v>14126</v>
      </c>
      <c r="F10487" s="266"/>
      <c r="G10487" s="273">
        <v>6252</v>
      </c>
      <c r="H10487" s="270" t="s">
        <v>31600</v>
      </c>
      <c r="I10487" s="271" t="s">
        <v>12490</v>
      </c>
      <c r="J10487" s="272" t="s">
        <v>14126</v>
      </c>
      <c r="K10487" s="272" t="s">
        <v>14126</v>
      </c>
    </row>
    <row r="10488" spans="1:11" ht="12.75" x14ac:dyDescent="0.2">
      <c r="A10488" s="269">
        <v>6250</v>
      </c>
      <c r="B10488" s="270" t="s">
        <v>31601</v>
      </c>
      <c r="C10488" s="271" t="s">
        <v>12490</v>
      </c>
      <c r="D10488" s="272" t="s">
        <v>14324</v>
      </c>
      <c r="F10488" s="266"/>
      <c r="G10488" s="273">
        <v>6250</v>
      </c>
      <c r="H10488" s="270" t="s">
        <v>31601</v>
      </c>
      <c r="I10488" s="271" t="s">
        <v>12490</v>
      </c>
      <c r="J10488" s="272" t="s">
        <v>14324</v>
      </c>
      <c r="K10488" s="272" t="s">
        <v>14324</v>
      </c>
    </row>
    <row r="10489" spans="1:11" ht="12.75" x14ac:dyDescent="0.2">
      <c r="A10489" s="269">
        <v>11289</v>
      </c>
      <c r="B10489" s="270" t="s">
        <v>31602</v>
      </c>
      <c r="C10489" s="271" t="s">
        <v>12490</v>
      </c>
      <c r="D10489" s="272" t="s">
        <v>31603</v>
      </c>
      <c r="F10489" s="266"/>
      <c r="G10489" s="273">
        <v>11289</v>
      </c>
      <c r="H10489" s="270" t="s">
        <v>31602</v>
      </c>
      <c r="I10489" s="271" t="s">
        <v>12490</v>
      </c>
      <c r="J10489" s="272" t="s">
        <v>31603</v>
      </c>
      <c r="K10489" s="272" t="s">
        <v>31603</v>
      </c>
    </row>
    <row r="10490" spans="1:11" ht="12.75" x14ac:dyDescent="0.2">
      <c r="A10490" s="269">
        <v>11241</v>
      </c>
      <c r="B10490" s="270" t="s">
        <v>31604</v>
      </c>
      <c r="C10490" s="271" t="s">
        <v>12490</v>
      </c>
      <c r="D10490" s="272" t="s">
        <v>31605</v>
      </c>
      <c r="F10490" s="266"/>
      <c r="G10490" s="273">
        <v>11241</v>
      </c>
      <c r="H10490" s="270" t="s">
        <v>31604</v>
      </c>
      <c r="I10490" s="271" t="s">
        <v>12490</v>
      </c>
      <c r="J10490" s="272" t="s">
        <v>31605</v>
      </c>
      <c r="K10490" s="272" t="s">
        <v>31605</v>
      </c>
    </row>
    <row r="10491" spans="1:11" ht="25.5" x14ac:dyDescent="0.2">
      <c r="A10491" s="269">
        <v>11301</v>
      </c>
      <c r="B10491" s="270" t="s">
        <v>31606</v>
      </c>
      <c r="C10491" s="271" t="s">
        <v>12490</v>
      </c>
      <c r="D10491" s="272" t="s">
        <v>31607</v>
      </c>
      <c r="F10491" s="266"/>
      <c r="G10491" s="273">
        <v>11301</v>
      </c>
      <c r="H10491" s="270" t="s">
        <v>31606</v>
      </c>
      <c r="I10491" s="271" t="s">
        <v>12490</v>
      </c>
      <c r="J10491" s="272" t="s">
        <v>31607</v>
      </c>
      <c r="K10491" s="272" t="s">
        <v>31607</v>
      </c>
    </row>
    <row r="10492" spans="1:11" ht="25.5" x14ac:dyDescent="0.2">
      <c r="A10492" s="269">
        <v>21090</v>
      </c>
      <c r="B10492" s="270" t="s">
        <v>31608</v>
      </c>
      <c r="C10492" s="271" t="s">
        <v>12490</v>
      </c>
      <c r="D10492" s="272" t="s">
        <v>31609</v>
      </c>
      <c r="F10492" s="266"/>
      <c r="G10492" s="273">
        <v>21090</v>
      </c>
      <c r="H10492" s="270" t="s">
        <v>31608</v>
      </c>
      <c r="I10492" s="271" t="s">
        <v>12490</v>
      </c>
      <c r="J10492" s="272" t="s">
        <v>31609</v>
      </c>
      <c r="K10492" s="272" t="s">
        <v>31609</v>
      </c>
    </row>
    <row r="10493" spans="1:11" ht="12.75" x14ac:dyDescent="0.2">
      <c r="A10493" s="269">
        <v>14112</v>
      </c>
      <c r="B10493" s="270" t="s">
        <v>31610</v>
      </c>
      <c r="C10493" s="271" t="s">
        <v>12490</v>
      </c>
      <c r="D10493" s="272" t="s">
        <v>31611</v>
      </c>
      <c r="F10493" s="266"/>
      <c r="G10493" s="273">
        <v>14112</v>
      </c>
      <c r="H10493" s="270" t="s">
        <v>31610</v>
      </c>
      <c r="I10493" s="271" t="s">
        <v>12490</v>
      </c>
      <c r="J10493" s="272" t="s">
        <v>31611</v>
      </c>
      <c r="K10493" s="272" t="s">
        <v>31611</v>
      </c>
    </row>
    <row r="10494" spans="1:11" ht="25.5" x14ac:dyDescent="0.2">
      <c r="A10494" s="269">
        <v>11315</v>
      </c>
      <c r="B10494" s="270" t="s">
        <v>31612</v>
      </c>
      <c r="C10494" s="271" t="s">
        <v>12490</v>
      </c>
      <c r="D10494" s="272" t="s">
        <v>31613</v>
      </c>
      <c r="F10494" s="266"/>
      <c r="G10494" s="273">
        <v>11315</v>
      </c>
      <c r="H10494" s="270" t="s">
        <v>31612</v>
      </c>
      <c r="I10494" s="271" t="s">
        <v>12490</v>
      </c>
      <c r="J10494" s="272" t="s">
        <v>31613</v>
      </c>
      <c r="K10494" s="272" t="s">
        <v>31613</v>
      </c>
    </row>
    <row r="10495" spans="1:11" ht="12.75" x14ac:dyDescent="0.2">
      <c r="A10495" s="269">
        <v>11292</v>
      </c>
      <c r="B10495" s="270" t="s">
        <v>31614</v>
      </c>
      <c r="C10495" s="271" t="s">
        <v>12490</v>
      </c>
      <c r="D10495" s="272" t="s">
        <v>31615</v>
      </c>
      <c r="F10495" s="266"/>
      <c r="G10495" s="273">
        <v>11292</v>
      </c>
      <c r="H10495" s="270" t="s">
        <v>31614</v>
      </c>
      <c r="I10495" s="271" t="s">
        <v>12490</v>
      </c>
      <c r="J10495" s="272" t="s">
        <v>31615</v>
      </c>
      <c r="K10495" s="272" t="s">
        <v>31615</v>
      </c>
    </row>
    <row r="10496" spans="1:11" ht="25.5" x14ac:dyDescent="0.2">
      <c r="A10496" s="269">
        <v>21071</v>
      </c>
      <c r="B10496" s="270" t="s">
        <v>31616</v>
      </c>
      <c r="C10496" s="271" t="s">
        <v>12490</v>
      </c>
      <c r="D10496" s="272" t="s">
        <v>14243</v>
      </c>
      <c r="F10496" s="266"/>
      <c r="G10496" s="273">
        <v>21071</v>
      </c>
      <c r="H10496" s="270" t="s">
        <v>31616</v>
      </c>
      <c r="I10496" s="271" t="s">
        <v>12490</v>
      </c>
      <c r="J10496" s="272" t="s">
        <v>14243</v>
      </c>
      <c r="K10496" s="272" t="s">
        <v>14243</v>
      </c>
    </row>
    <row r="10497" spans="1:11" ht="25.5" x14ac:dyDescent="0.2">
      <c r="A10497" s="269">
        <v>11293</v>
      </c>
      <c r="B10497" s="270" t="s">
        <v>31617</v>
      </c>
      <c r="C10497" s="271" t="s">
        <v>12490</v>
      </c>
      <c r="D10497" s="272" t="s">
        <v>31618</v>
      </c>
      <c r="F10497" s="266"/>
      <c r="G10497" s="273">
        <v>11293</v>
      </c>
      <c r="H10497" s="270" t="s">
        <v>31617</v>
      </c>
      <c r="I10497" s="271" t="s">
        <v>12490</v>
      </c>
      <c r="J10497" s="272" t="s">
        <v>31618</v>
      </c>
      <c r="K10497" s="272" t="s">
        <v>31618</v>
      </c>
    </row>
    <row r="10498" spans="1:11" ht="25.5" x14ac:dyDescent="0.2">
      <c r="A10498" s="269">
        <v>11316</v>
      </c>
      <c r="B10498" s="270" t="s">
        <v>31619</v>
      </c>
      <c r="C10498" s="271" t="s">
        <v>12490</v>
      </c>
      <c r="D10498" s="272" t="s">
        <v>31620</v>
      </c>
      <c r="F10498" s="266"/>
      <c r="G10498" s="273">
        <v>11316</v>
      </c>
      <c r="H10498" s="270" t="s">
        <v>31619</v>
      </c>
      <c r="I10498" s="271" t="s">
        <v>12490</v>
      </c>
      <c r="J10498" s="272" t="s">
        <v>31620</v>
      </c>
      <c r="K10498" s="272" t="s">
        <v>31620</v>
      </c>
    </row>
    <row r="10499" spans="1:11" ht="25.5" x14ac:dyDescent="0.2">
      <c r="A10499" s="269">
        <v>6243</v>
      </c>
      <c r="B10499" s="270" t="s">
        <v>31621</v>
      </c>
      <c r="C10499" s="271" t="s">
        <v>12490</v>
      </c>
      <c r="D10499" s="272" t="s">
        <v>20217</v>
      </c>
      <c r="F10499" s="266"/>
      <c r="G10499" s="273">
        <v>6243</v>
      </c>
      <c r="H10499" s="270" t="s">
        <v>31621</v>
      </c>
      <c r="I10499" s="271" t="s">
        <v>12490</v>
      </c>
      <c r="J10499" s="272" t="s">
        <v>20217</v>
      </c>
      <c r="K10499" s="272" t="s">
        <v>20217</v>
      </c>
    </row>
    <row r="10500" spans="1:11" ht="25.5" x14ac:dyDescent="0.2">
      <c r="A10500" s="269">
        <v>21079</v>
      </c>
      <c r="B10500" s="270" t="s">
        <v>31622</v>
      </c>
      <c r="C10500" s="271" t="s">
        <v>12490</v>
      </c>
      <c r="D10500" s="272" t="s">
        <v>31623</v>
      </c>
      <c r="F10500" s="266"/>
      <c r="G10500" s="273">
        <v>21079</v>
      </c>
      <c r="H10500" s="270" t="s">
        <v>31622</v>
      </c>
      <c r="I10500" s="271" t="s">
        <v>12490</v>
      </c>
      <c r="J10500" s="272" t="s">
        <v>31623</v>
      </c>
      <c r="K10500" s="272" t="s">
        <v>31623</v>
      </c>
    </row>
    <row r="10501" spans="1:11" ht="25.5" x14ac:dyDescent="0.2">
      <c r="A10501" s="269">
        <v>6240</v>
      </c>
      <c r="B10501" s="270" t="s">
        <v>31624</v>
      </c>
      <c r="C10501" s="271" t="s">
        <v>12490</v>
      </c>
      <c r="D10501" s="272" t="s">
        <v>31625</v>
      </c>
      <c r="F10501" s="266"/>
      <c r="G10501" s="273">
        <v>6240</v>
      </c>
      <c r="H10501" s="270" t="s">
        <v>31624</v>
      </c>
      <c r="I10501" s="271" t="s">
        <v>12490</v>
      </c>
      <c r="J10501" s="272" t="s">
        <v>31625</v>
      </c>
      <c r="K10501" s="272" t="s">
        <v>31625</v>
      </c>
    </row>
    <row r="10502" spans="1:11" ht="25.5" x14ac:dyDescent="0.2">
      <c r="A10502" s="269">
        <v>11296</v>
      </c>
      <c r="B10502" s="270" t="s">
        <v>31626</v>
      </c>
      <c r="C10502" s="271" t="s">
        <v>12490</v>
      </c>
      <c r="D10502" s="272" t="s">
        <v>31627</v>
      </c>
      <c r="F10502" s="266"/>
      <c r="G10502" s="273">
        <v>11296</v>
      </c>
      <c r="H10502" s="270" t="s">
        <v>31626</v>
      </c>
      <c r="I10502" s="271" t="s">
        <v>12490</v>
      </c>
      <c r="J10502" s="272" t="s">
        <v>31627</v>
      </c>
      <c r="K10502" s="272" t="s">
        <v>31627</v>
      </c>
    </row>
    <row r="10503" spans="1:11" ht="12.75" x14ac:dyDescent="0.2">
      <c r="A10503" s="269">
        <v>11299</v>
      </c>
      <c r="B10503" s="270" t="s">
        <v>31628</v>
      </c>
      <c r="C10503" s="271" t="s">
        <v>12490</v>
      </c>
      <c r="D10503" s="272" t="s">
        <v>31629</v>
      </c>
      <c r="F10503" s="266"/>
      <c r="G10503" s="273">
        <v>11299</v>
      </c>
      <c r="H10503" s="270" t="s">
        <v>31628</v>
      </c>
      <c r="I10503" s="271" t="s">
        <v>12490</v>
      </c>
      <c r="J10503" s="272" t="s">
        <v>31629</v>
      </c>
      <c r="K10503" s="272" t="s">
        <v>31629</v>
      </c>
    </row>
    <row r="10504" spans="1:11" ht="12.75" x14ac:dyDescent="0.2">
      <c r="A10504" s="269">
        <v>11066</v>
      </c>
      <c r="B10504" s="270" t="s">
        <v>31630</v>
      </c>
      <c r="C10504" s="271" t="s">
        <v>12490</v>
      </c>
      <c r="D10504" s="272" t="s">
        <v>9494</v>
      </c>
      <c r="F10504" s="266"/>
      <c r="G10504" s="273">
        <v>11066</v>
      </c>
      <c r="H10504" s="270" t="s">
        <v>31630</v>
      </c>
      <c r="I10504" s="271" t="s">
        <v>12490</v>
      </c>
      <c r="J10504" s="272" t="s">
        <v>9494</v>
      </c>
      <c r="K10504" s="272" t="s">
        <v>9494</v>
      </c>
    </row>
    <row r="10505" spans="1:11" ht="12.75" x14ac:dyDescent="0.2">
      <c r="A10505" s="269">
        <v>11065</v>
      </c>
      <c r="B10505" s="270" t="s">
        <v>31631</v>
      </c>
      <c r="C10505" s="271" t="s">
        <v>12490</v>
      </c>
      <c r="D10505" s="272" t="s">
        <v>9356</v>
      </c>
      <c r="F10505" s="266"/>
      <c r="G10505" s="273">
        <v>11065</v>
      </c>
      <c r="H10505" s="270" t="s">
        <v>31631</v>
      </c>
      <c r="I10505" s="271" t="s">
        <v>12490</v>
      </c>
      <c r="J10505" s="272" t="s">
        <v>9356</v>
      </c>
      <c r="K10505" s="272" t="s">
        <v>9356</v>
      </c>
    </row>
    <row r="10506" spans="1:11" ht="12.75" x14ac:dyDescent="0.2">
      <c r="A10506" s="269">
        <v>11688</v>
      </c>
      <c r="B10506" s="270" t="s">
        <v>31632</v>
      </c>
      <c r="C10506" s="271" t="s">
        <v>12490</v>
      </c>
      <c r="D10506" s="272" t="s">
        <v>31633</v>
      </c>
      <c r="F10506" s="266"/>
      <c r="G10506" s="273">
        <v>11688</v>
      </c>
      <c r="H10506" s="270" t="s">
        <v>31632</v>
      </c>
      <c r="I10506" s="271" t="s">
        <v>12490</v>
      </c>
      <c r="J10506" s="272" t="s">
        <v>31633</v>
      </c>
      <c r="K10506" s="272" t="s">
        <v>31633</v>
      </c>
    </row>
    <row r="10507" spans="1:11" ht="38.25" x14ac:dyDescent="0.2">
      <c r="A10507" s="269">
        <v>37736</v>
      </c>
      <c r="B10507" s="270" t="s">
        <v>31634</v>
      </c>
      <c r="C10507" s="271" t="s">
        <v>12490</v>
      </c>
      <c r="D10507" s="272" t="s">
        <v>31635</v>
      </c>
      <c r="F10507" s="266"/>
      <c r="G10507" s="273">
        <v>37736</v>
      </c>
      <c r="H10507" s="270" t="s">
        <v>31634</v>
      </c>
      <c r="I10507" s="271" t="s">
        <v>12490</v>
      </c>
      <c r="J10507" s="272" t="s">
        <v>31635</v>
      </c>
      <c r="K10507" s="272" t="s">
        <v>31635</v>
      </c>
    </row>
    <row r="10508" spans="1:11" ht="25.5" x14ac:dyDescent="0.2">
      <c r="A10508" s="269">
        <v>37739</v>
      </c>
      <c r="B10508" s="270" t="s">
        <v>31636</v>
      </c>
      <c r="C10508" s="271" t="s">
        <v>12490</v>
      </c>
      <c r="D10508" s="272" t="s">
        <v>31637</v>
      </c>
      <c r="F10508" s="266"/>
      <c r="G10508" s="273">
        <v>37739</v>
      </c>
      <c r="H10508" s="270" t="s">
        <v>31636</v>
      </c>
      <c r="I10508" s="271" t="s">
        <v>12490</v>
      </c>
      <c r="J10508" s="272" t="s">
        <v>31637</v>
      </c>
      <c r="K10508" s="272" t="s">
        <v>31637</v>
      </c>
    </row>
    <row r="10509" spans="1:11" ht="25.5" x14ac:dyDescent="0.2">
      <c r="A10509" s="269">
        <v>37740</v>
      </c>
      <c r="B10509" s="270" t="s">
        <v>31638</v>
      </c>
      <c r="C10509" s="271" t="s">
        <v>12490</v>
      </c>
      <c r="D10509" s="272" t="s">
        <v>31639</v>
      </c>
      <c r="F10509" s="266"/>
      <c r="G10509" s="273">
        <v>37740</v>
      </c>
      <c r="H10509" s="270" t="s">
        <v>31638</v>
      </c>
      <c r="I10509" s="271" t="s">
        <v>12490</v>
      </c>
      <c r="J10509" s="272" t="s">
        <v>31639</v>
      </c>
      <c r="K10509" s="272" t="s">
        <v>31639</v>
      </c>
    </row>
    <row r="10510" spans="1:11" ht="25.5" x14ac:dyDescent="0.2">
      <c r="A10510" s="269">
        <v>37738</v>
      </c>
      <c r="B10510" s="270" t="s">
        <v>31640</v>
      </c>
      <c r="C10510" s="271" t="s">
        <v>12490</v>
      </c>
      <c r="D10510" s="272" t="s">
        <v>31641</v>
      </c>
      <c r="F10510" s="266"/>
      <c r="G10510" s="273">
        <v>37738</v>
      </c>
      <c r="H10510" s="270" t="s">
        <v>31640</v>
      </c>
      <c r="I10510" s="271" t="s">
        <v>12490</v>
      </c>
      <c r="J10510" s="272" t="s">
        <v>31641</v>
      </c>
      <c r="K10510" s="272" t="s">
        <v>31641</v>
      </c>
    </row>
    <row r="10511" spans="1:11" ht="25.5" x14ac:dyDescent="0.2">
      <c r="A10511" s="269">
        <v>37737</v>
      </c>
      <c r="B10511" s="270" t="s">
        <v>31642</v>
      </c>
      <c r="C10511" s="271" t="s">
        <v>12490</v>
      </c>
      <c r="D10511" s="272" t="s">
        <v>31643</v>
      </c>
      <c r="F10511" s="266"/>
      <c r="G10511" s="273">
        <v>37737</v>
      </c>
      <c r="H10511" s="270" t="s">
        <v>31642</v>
      </c>
      <c r="I10511" s="271" t="s">
        <v>12490</v>
      </c>
      <c r="J10511" s="272" t="s">
        <v>31643</v>
      </c>
      <c r="K10511" s="272" t="s">
        <v>31643</v>
      </c>
    </row>
    <row r="10512" spans="1:11" ht="12.75" x14ac:dyDescent="0.2">
      <c r="A10512" s="269">
        <v>25014</v>
      </c>
      <c r="B10512" s="270" t="s">
        <v>31644</v>
      </c>
      <c r="C10512" s="271" t="s">
        <v>12490</v>
      </c>
      <c r="D10512" s="272" t="s">
        <v>31645</v>
      </c>
      <c r="F10512" s="266"/>
      <c r="G10512" s="273">
        <v>25014</v>
      </c>
      <c r="H10512" s="270" t="s">
        <v>31644</v>
      </c>
      <c r="I10512" s="271" t="s">
        <v>12490</v>
      </c>
      <c r="J10512" s="272" t="s">
        <v>31645</v>
      </c>
      <c r="K10512" s="272" t="s">
        <v>31645</v>
      </c>
    </row>
    <row r="10513" spans="1:11" ht="12.75" x14ac:dyDescent="0.2">
      <c r="A10513" s="269">
        <v>25013</v>
      </c>
      <c r="B10513" s="270" t="s">
        <v>31646</v>
      </c>
      <c r="C10513" s="271" t="s">
        <v>12490</v>
      </c>
      <c r="D10513" s="272" t="s">
        <v>31647</v>
      </c>
      <c r="F10513" s="266"/>
      <c r="G10513" s="273">
        <v>25013</v>
      </c>
      <c r="H10513" s="270" t="s">
        <v>31646</v>
      </c>
      <c r="I10513" s="271" t="s">
        <v>12490</v>
      </c>
      <c r="J10513" s="272" t="s">
        <v>31647</v>
      </c>
      <c r="K10513" s="272" t="s">
        <v>31647</v>
      </c>
    </row>
    <row r="10514" spans="1:11" ht="12.75" x14ac:dyDescent="0.2">
      <c r="A10514" s="269">
        <v>14405</v>
      </c>
      <c r="B10514" s="270" t="s">
        <v>31648</v>
      </c>
      <c r="C10514" s="271" t="s">
        <v>12490</v>
      </c>
      <c r="D10514" s="272" t="s">
        <v>31649</v>
      </c>
      <c r="F10514" s="266"/>
      <c r="G10514" s="273">
        <v>14405</v>
      </c>
      <c r="H10514" s="270" t="s">
        <v>31648</v>
      </c>
      <c r="I10514" s="271" t="s">
        <v>12490</v>
      </c>
      <c r="J10514" s="272" t="s">
        <v>31649</v>
      </c>
      <c r="K10514" s="272" t="s">
        <v>31649</v>
      </c>
    </row>
    <row r="10515" spans="1:11" ht="25.5" x14ac:dyDescent="0.2">
      <c r="A10515" s="269">
        <v>6253</v>
      </c>
      <c r="B10515" s="270" t="s">
        <v>31650</v>
      </c>
      <c r="C10515" s="271" t="s">
        <v>12490</v>
      </c>
      <c r="D10515" s="272" t="s">
        <v>13592</v>
      </c>
      <c r="F10515" s="266"/>
      <c r="G10515" s="273">
        <v>6253</v>
      </c>
      <c r="H10515" s="270" t="s">
        <v>31650</v>
      </c>
      <c r="I10515" s="271" t="s">
        <v>12490</v>
      </c>
      <c r="J10515" s="272" t="s">
        <v>13592</v>
      </c>
      <c r="K10515" s="272" t="s">
        <v>13592</v>
      </c>
    </row>
    <row r="10516" spans="1:11" ht="12.75" x14ac:dyDescent="0.2">
      <c r="A10516" s="269">
        <v>36790</v>
      </c>
      <c r="B10516" s="270" t="s">
        <v>31651</v>
      </c>
      <c r="C10516" s="271" t="s">
        <v>12490</v>
      </c>
      <c r="D10516" s="272" t="s">
        <v>31652</v>
      </c>
      <c r="F10516" s="266"/>
      <c r="G10516" s="273">
        <v>36790</v>
      </c>
      <c r="H10516" s="270" t="s">
        <v>31651</v>
      </c>
      <c r="I10516" s="271" t="s">
        <v>12490</v>
      </c>
      <c r="J10516" s="272" t="s">
        <v>31652</v>
      </c>
      <c r="K10516" s="272" t="s">
        <v>31652</v>
      </c>
    </row>
    <row r="10517" spans="1:11" ht="12.75" x14ac:dyDescent="0.2">
      <c r="A10517" s="269">
        <v>20271</v>
      </c>
      <c r="B10517" s="270" t="s">
        <v>31653</v>
      </c>
      <c r="C10517" s="271" t="s">
        <v>12490</v>
      </c>
      <c r="D10517" s="272" t="s">
        <v>15135</v>
      </c>
      <c r="F10517" s="266"/>
      <c r="G10517" s="273">
        <v>20271</v>
      </c>
      <c r="H10517" s="270" t="s">
        <v>31653</v>
      </c>
      <c r="I10517" s="271" t="s">
        <v>12490</v>
      </c>
      <c r="J10517" s="272" t="s">
        <v>15135</v>
      </c>
      <c r="K10517" s="272" t="s">
        <v>15135</v>
      </c>
    </row>
    <row r="10518" spans="1:11" ht="12.75" x14ac:dyDescent="0.2">
      <c r="A10518" s="269">
        <v>10423</v>
      </c>
      <c r="B10518" s="270" t="s">
        <v>31654</v>
      </c>
      <c r="C10518" s="271" t="s">
        <v>12490</v>
      </c>
      <c r="D10518" s="272" t="s">
        <v>15136</v>
      </c>
      <c r="F10518" s="266"/>
      <c r="G10518" s="273">
        <v>10423</v>
      </c>
      <c r="H10518" s="270" t="s">
        <v>31654</v>
      </c>
      <c r="I10518" s="271" t="s">
        <v>12490</v>
      </c>
      <c r="J10518" s="272" t="s">
        <v>15136</v>
      </c>
      <c r="K10518" s="272" t="s">
        <v>15136</v>
      </c>
    </row>
    <row r="10519" spans="1:11" ht="12.75" x14ac:dyDescent="0.2">
      <c r="A10519" s="269">
        <v>37589</v>
      </c>
      <c r="B10519" s="270" t="s">
        <v>31655</v>
      </c>
      <c r="C10519" s="271" t="s">
        <v>12490</v>
      </c>
      <c r="D10519" s="272" t="s">
        <v>31656</v>
      </c>
      <c r="F10519" s="266"/>
      <c r="G10519" s="273">
        <v>37589</v>
      </c>
      <c r="H10519" s="270" t="s">
        <v>31655</v>
      </c>
      <c r="I10519" s="271" t="s">
        <v>12490</v>
      </c>
      <c r="J10519" s="272" t="s">
        <v>31656</v>
      </c>
      <c r="K10519" s="272" t="s">
        <v>31656</v>
      </c>
    </row>
    <row r="10520" spans="1:11" ht="12.75" x14ac:dyDescent="0.2">
      <c r="A10520" s="269">
        <v>11690</v>
      </c>
      <c r="B10520" s="270" t="s">
        <v>31657</v>
      </c>
      <c r="C10520" s="271" t="s">
        <v>12490</v>
      </c>
      <c r="D10520" s="272" t="s">
        <v>31658</v>
      </c>
      <c r="F10520" s="266"/>
      <c r="G10520" s="273">
        <v>11690</v>
      </c>
      <c r="H10520" s="270" t="s">
        <v>31657</v>
      </c>
      <c r="I10520" s="271" t="s">
        <v>12490</v>
      </c>
      <c r="J10520" s="272" t="s">
        <v>31658</v>
      </c>
      <c r="K10520" s="272" t="s">
        <v>31658</v>
      </c>
    </row>
    <row r="10521" spans="1:11" ht="12.75" x14ac:dyDescent="0.2">
      <c r="A10521" s="269">
        <v>20234</v>
      </c>
      <c r="B10521" s="270" t="s">
        <v>31659</v>
      </c>
      <c r="C10521" s="271" t="s">
        <v>12490</v>
      </c>
      <c r="D10521" s="272" t="s">
        <v>31660</v>
      </c>
      <c r="F10521" s="266"/>
      <c r="G10521" s="273">
        <v>20234</v>
      </c>
      <c r="H10521" s="270" t="s">
        <v>31659</v>
      </c>
      <c r="I10521" s="271" t="s">
        <v>12490</v>
      </c>
      <c r="J10521" s="272" t="s">
        <v>31660</v>
      </c>
      <c r="K10521" s="272" t="s">
        <v>31660</v>
      </c>
    </row>
    <row r="10522" spans="1:11" ht="12.75" x14ac:dyDescent="0.2">
      <c r="A10522" s="269">
        <v>4763</v>
      </c>
      <c r="B10522" s="270" t="s">
        <v>31661</v>
      </c>
      <c r="C10522" s="271" t="s">
        <v>12488</v>
      </c>
      <c r="D10522" s="272" t="s">
        <v>6818</v>
      </c>
      <c r="F10522" s="266"/>
      <c r="G10522" s="273">
        <v>4763</v>
      </c>
      <c r="H10522" s="270" t="s">
        <v>31661</v>
      </c>
      <c r="I10522" s="271" t="s">
        <v>12488</v>
      </c>
      <c r="J10522" s="272" t="s">
        <v>6818</v>
      </c>
      <c r="K10522" s="272" t="s">
        <v>8954</v>
      </c>
    </row>
    <row r="10523" spans="1:11" ht="12.75" x14ac:dyDescent="0.2">
      <c r="A10523" s="269">
        <v>41070</v>
      </c>
      <c r="B10523" s="270" t="s">
        <v>31662</v>
      </c>
      <c r="C10523" s="271" t="s">
        <v>12529</v>
      </c>
      <c r="D10523" s="272" t="s">
        <v>13593</v>
      </c>
      <c r="F10523" s="266"/>
      <c r="G10523" s="273">
        <v>41070</v>
      </c>
      <c r="H10523" s="270" t="s">
        <v>31662</v>
      </c>
      <c r="I10523" s="271" t="s">
        <v>12529</v>
      </c>
      <c r="J10523" s="272" t="s">
        <v>13593</v>
      </c>
      <c r="K10523" s="272" t="s">
        <v>31663</v>
      </c>
    </row>
    <row r="10524" spans="1:11" ht="12.75" x14ac:dyDescent="0.2">
      <c r="A10524" s="269">
        <v>14583</v>
      </c>
      <c r="B10524" s="270" t="s">
        <v>31664</v>
      </c>
      <c r="C10524" s="271" t="s">
        <v>12496</v>
      </c>
      <c r="D10524" s="272" t="s">
        <v>5899</v>
      </c>
      <c r="F10524" s="266"/>
      <c r="G10524" s="273">
        <v>14583</v>
      </c>
      <c r="H10524" s="270" t="s">
        <v>31664</v>
      </c>
      <c r="I10524" s="271" t="s">
        <v>12496</v>
      </c>
      <c r="J10524" s="272" t="s">
        <v>5899</v>
      </c>
      <c r="K10524" s="272" t="s">
        <v>5899</v>
      </c>
    </row>
    <row r="10525" spans="1:11" ht="12.75" x14ac:dyDescent="0.2">
      <c r="A10525" s="269">
        <v>11457</v>
      </c>
      <c r="B10525" s="270" t="s">
        <v>31665</v>
      </c>
      <c r="C10525" s="271" t="s">
        <v>12490</v>
      </c>
      <c r="D10525" s="272" t="s">
        <v>22175</v>
      </c>
      <c r="F10525" s="266"/>
      <c r="G10525" s="273">
        <v>11457</v>
      </c>
      <c r="H10525" s="270" t="s">
        <v>31665</v>
      </c>
      <c r="I10525" s="271" t="s">
        <v>12490</v>
      </c>
      <c r="J10525" s="272" t="s">
        <v>22175</v>
      </c>
      <c r="K10525" s="272" t="s">
        <v>22175</v>
      </c>
    </row>
    <row r="10526" spans="1:11" ht="12.75" x14ac:dyDescent="0.2">
      <c r="A10526" s="269">
        <v>21121</v>
      </c>
      <c r="B10526" s="270" t="s">
        <v>31666</v>
      </c>
      <c r="C10526" s="271" t="s">
        <v>12490</v>
      </c>
      <c r="D10526" s="272" t="s">
        <v>12715</v>
      </c>
      <c r="F10526" s="266"/>
      <c r="G10526" s="273">
        <v>21121</v>
      </c>
      <c r="H10526" s="270" t="s">
        <v>31666</v>
      </c>
      <c r="I10526" s="271" t="s">
        <v>12490</v>
      </c>
      <c r="J10526" s="272" t="s">
        <v>12715</v>
      </c>
      <c r="K10526" s="272" t="s">
        <v>12715</v>
      </c>
    </row>
    <row r="10527" spans="1:11" ht="12.75" x14ac:dyDescent="0.2">
      <c r="A10527" s="269">
        <v>38010</v>
      </c>
      <c r="B10527" s="270" t="s">
        <v>31667</v>
      </c>
      <c r="C10527" s="271" t="s">
        <v>12490</v>
      </c>
      <c r="D10527" s="272" t="s">
        <v>5439</v>
      </c>
      <c r="F10527" s="266"/>
      <c r="G10527" s="273">
        <v>38010</v>
      </c>
      <c r="H10527" s="270" t="s">
        <v>31667</v>
      </c>
      <c r="I10527" s="271" t="s">
        <v>12490</v>
      </c>
      <c r="J10527" s="272" t="s">
        <v>5439</v>
      </c>
      <c r="K10527" s="272" t="s">
        <v>5439</v>
      </c>
    </row>
    <row r="10528" spans="1:11" ht="12.75" x14ac:dyDescent="0.2">
      <c r="A10528" s="269">
        <v>38011</v>
      </c>
      <c r="B10528" s="270" t="s">
        <v>31668</v>
      </c>
      <c r="C10528" s="271" t="s">
        <v>12490</v>
      </c>
      <c r="D10528" s="272" t="s">
        <v>5604</v>
      </c>
      <c r="F10528" s="266"/>
      <c r="G10528" s="273">
        <v>38011</v>
      </c>
      <c r="H10528" s="270" t="s">
        <v>31668</v>
      </c>
      <c r="I10528" s="271" t="s">
        <v>12490</v>
      </c>
      <c r="J10528" s="272" t="s">
        <v>5604</v>
      </c>
      <c r="K10528" s="272" t="s">
        <v>5604</v>
      </c>
    </row>
    <row r="10529" spans="1:11" ht="12.75" x14ac:dyDescent="0.2">
      <c r="A10529" s="269">
        <v>38012</v>
      </c>
      <c r="B10529" s="270" t="s">
        <v>31669</v>
      </c>
      <c r="C10529" s="271" t="s">
        <v>12490</v>
      </c>
      <c r="D10529" s="272" t="s">
        <v>13595</v>
      </c>
      <c r="F10529" s="266"/>
      <c r="G10529" s="273">
        <v>38012</v>
      </c>
      <c r="H10529" s="270" t="s">
        <v>31669</v>
      </c>
      <c r="I10529" s="271" t="s">
        <v>12490</v>
      </c>
      <c r="J10529" s="272" t="s">
        <v>13595</v>
      </c>
      <c r="K10529" s="272" t="s">
        <v>13595</v>
      </c>
    </row>
    <row r="10530" spans="1:11" ht="12.75" x14ac:dyDescent="0.2">
      <c r="A10530" s="269">
        <v>38013</v>
      </c>
      <c r="B10530" s="270" t="s">
        <v>31670</v>
      </c>
      <c r="C10530" s="271" t="s">
        <v>12490</v>
      </c>
      <c r="D10530" s="272" t="s">
        <v>4244</v>
      </c>
      <c r="F10530" s="266"/>
      <c r="G10530" s="273">
        <v>38013</v>
      </c>
      <c r="H10530" s="270" t="s">
        <v>31670</v>
      </c>
      <c r="I10530" s="271" t="s">
        <v>12490</v>
      </c>
      <c r="J10530" s="272" t="s">
        <v>4244</v>
      </c>
      <c r="K10530" s="272" t="s">
        <v>4244</v>
      </c>
    </row>
    <row r="10531" spans="1:11" ht="12.75" x14ac:dyDescent="0.2">
      <c r="A10531" s="269">
        <v>38014</v>
      </c>
      <c r="B10531" s="270" t="s">
        <v>31671</v>
      </c>
      <c r="C10531" s="271" t="s">
        <v>12490</v>
      </c>
      <c r="D10531" s="272" t="s">
        <v>13596</v>
      </c>
      <c r="F10531" s="266"/>
      <c r="G10531" s="273">
        <v>38014</v>
      </c>
      <c r="H10531" s="270" t="s">
        <v>31671</v>
      </c>
      <c r="I10531" s="271" t="s">
        <v>12490</v>
      </c>
      <c r="J10531" s="272" t="s">
        <v>13596</v>
      </c>
      <c r="K10531" s="272" t="s">
        <v>13596</v>
      </c>
    </row>
    <row r="10532" spans="1:11" ht="12.75" x14ac:dyDescent="0.2">
      <c r="A10532" s="269">
        <v>38015</v>
      </c>
      <c r="B10532" s="270" t="s">
        <v>31672</v>
      </c>
      <c r="C10532" s="271" t="s">
        <v>12490</v>
      </c>
      <c r="D10532" s="272" t="s">
        <v>13597</v>
      </c>
      <c r="F10532" s="266"/>
      <c r="G10532" s="273">
        <v>38015</v>
      </c>
      <c r="H10532" s="270" t="s">
        <v>31672</v>
      </c>
      <c r="I10532" s="271" t="s">
        <v>12490</v>
      </c>
      <c r="J10532" s="272" t="s">
        <v>13597</v>
      </c>
      <c r="K10532" s="272" t="s">
        <v>13597</v>
      </c>
    </row>
    <row r="10533" spans="1:11" ht="12.75" x14ac:dyDescent="0.2">
      <c r="A10533" s="269">
        <v>38016</v>
      </c>
      <c r="B10533" s="270" t="s">
        <v>31673</v>
      </c>
      <c r="C10533" s="271" t="s">
        <v>12490</v>
      </c>
      <c r="D10533" s="272" t="s">
        <v>13598</v>
      </c>
      <c r="F10533" s="266"/>
      <c r="G10533" s="273">
        <v>38016</v>
      </c>
      <c r="H10533" s="270" t="s">
        <v>31673</v>
      </c>
      <c r="I10533" s="271" t="s">
        <v>12490</v>
      </c>
      <c r="J10533" s="272" t="s">
        <v>13598</v>
      </c>
      <c r="K10533" s="272" t="s">
        <v>13598</v>
      </c>
    </row>
    <row r="10534" spans="1:11" ht="12.75" x14ac:dyDescent="0.2">
      <c r="A10534" s="269">
        <v>12741</v>
      </c>
      <c r="B10534" s="270" t="s">
        <v>31674</v>
      </c>
      <c r="C10534" s="271" t="s">
        <v>12490</v>
      </c>
      <c r="D10534" s="272" t="s">
        <v>31675</v>
      </c>
      <c r="F10534" s="266"/>
      <c r="G10534" s="273">
        <v>12741</v>
      </c>
      <c r="H10534" s="270" t="s">
        <v>31674</v>
      </c>
      <c r="I10534" s="271" t="s">
        <v>12490</v>
      </c>
      <c r="J10534" s="272" t="s">
        <v>31675</v>
      </c>
      <c r="K10534" s="272" t="s">
        <v>31675</v>
      </c>
    </row>
    <row r="10535" spans="1:11" ht="12.75" x14ac:dyDescent="0.2">
      <c r="A10535" s="269">
        <v>12733</v>
      </c>
      <c r="B10535" s="270" t="s">
        <v>31676</v>
      </c>
      <c r="C10535" s="271" t="s">
        <v>12490</v>
      </c>
      <c r="D10535" s="272" t="s">
        <v>4928</v>
      </c>
      <c r="F10535" s="266"/>
      <c r="G10535" s="273">
        <v>12733</v>
      </c>
      <c r="H10535" s="270" t="s">
        <v>31676</v>
      </c>
      <c r="I10535" s="271" t="s">
        <v>12490</v>
      </c>
      <c r="J10535" s="272" t="s">
        <v>4928</v>
      </c>
      <c r="K10535" s="272" t="s">
        <v>4928</v>
      </c>
    </row>
    <row r="10536" spans="1:11" ht="12.75" x14ac:dyDescent="0.2">
      <c r="A10536" s="269">
        <v>12734</v>
      </c>
      <c r="B10536" s="270" t="s">
        <v>31677</v>
      </c>
      <c r="C10536" s="271" t="s">
        <v>12490</v>
      </c>
      <c r="D10536" s="272" t="s">
        <v>8845</v>
      </c>
      <c r="F10536" s="266"/>
      <c r="G10536" s="273">
        <v>12734</v>
      </c>
      <c r="H10536" s="270" t="s">
        <v>31677</v>
      </c>
      <c r="I10536" s="271" t="s">
        <v>12490</v>
      </c>
      <c r="J10536" s="272" t="s">
        <v>8845</v>
      </c>
      <c r="K10536" s="272" t="s">
        <v>8845</v>
      </c>
    </row>
    <row r="10537" spans="1:11" ht="12.75" x14ac:dyDescent="0.2">
      <c r="A10537" s="269">
        <v>12735</v>
      </c>
      <c r="B10537" s="270" t="s">
        <v>31678</v>
      </c>
      <c r="C10537" s="271" t="s">
        <v>12490</v>
      </c>
      <c r="D10537" s="272" t="s">
        <v>20620</v>
      </c>
      <c r="F10537" s="266"/>
      <c r="G10537" s="273">
        <v>12735</v>
      </c>
      <c r="H10537" s="270" t="s">
        <v>31678</v>
      </c>
      <c r="I10537" s="271" t="s">
        <v>12490</v>
      </c>
      <c r="J10537" s="272" t="s">
        <v>20620</v>
      </c>
      <c r="K10537" s="272" t="s">
        <v>20620</v>
      </c>
    </row>
    <row r="10538" spans="1:11" ht="12.75" x14ac:dyDescent="0.2">
      <c r="A10538" s="269">
        <v>12736</v>
      </c>
      <c r="B10538" s="270" t="s">
        <v>31679</v>
      </c>
      <c r="C10538" s="271" t="s">
        <v>12490</v>
      </c>
      <c r="D10538" s="272" t="s">
        <v>15142</v>
      </c>
      <c r="F10538" s="266"/>
      <c r="G10538" s="273">
        <v>12736</v>
      </c>
      <c r="H10538" s="270" t="s">
        <v>31679</v>
      </c>
      <c r="I10538" s="271" t="s">
        <v>12490</v>
      </c>
      <c r="J10538" s="272" t="s">
        <v>15142</v>
      </c>
      <c r="K10538" s="272" t="s">
        <v>15142</v>
      </c>
    </row>
    <row r="10539" spans="1:11" ht="12.75" x14ac:dyDescent="0.2">
      <c r="A10539" s="269">
        <v>12737</v>
      </c>
      <c r="B10539" s="270" t="s">
        <v>31680</v>
      </c>
      <c r="C10539" s="271" t="s">
        <v>12490</v>
      </c>
      <c r="D10539" s="272" t="s">
        <v>31681</v>
      </c>
      <c r="F10539" s="266"/>
      <c r="G10539" s="273">
        <v>12737</v>
      </c>
      <c r="H10539" s="270" t="s">
        <v>31680</v>
      </c>
      <c r="I10539" s="271" t="s">
        <v>12490</v>
      </c>
      <c r="J10539" s="272" t="s">
        <v>31681</v>
      </c>
      <c r="K10539" s="272" t="s">
        <v>31681</v>
      </c>
    </row>
    <row r="10540" spans="1:11" ht="12.75" x14ac:dyDescent="0.2">
      <c r="A10540" s="269">
        <v>12738</v>
      </c>
      <c r="B10540" s="270" t="s">
        <v>31682</v>
      </c>
      <c r="C10540" s="271" t="s">
        <v>12490</v>
      </c>
      <c r="D10540" s="272" t="s">
        <v>22788</v>
      </c>
      <c r="F10540" s="266"/>
      <c r="G10540" s="273">
        <v>12738</v>
      </c>
      <c r="H10540" s="270" t="s">
        <v>31682</v>
      </c>
      <c r="I10540" s="271" t="s">
        <v>12490</v>
      </c>
      <c r="J10540" s="272" t="s">
        <v>22788</v>
      </c>
      <c r="K10540" s="272" t="s">
        <v>22788</v>
      </c>
    </row>
    <row r="10541" spans="1:11" ht="12.75" x14ac:dyDescent="0.2">
      <c r="A10541" s="269">
        <v>12739</v>
      </c>
      <c r="B10541" s="270" t="s">
        <v>31683</v>
      </c>
      <c r="C10541" s="271" t="s">
        <v>12490</v>
      </c>
      <c r="D10541" s="272" t="s">
        <v>31684</v>
      </c>
      <c r="F10541" s="266"/>
      <c r="G10541" s="273">
        <v>12739</v>
      </c>
      <c r="H10541" s="270" t="s">
        <v>31683</v>
      </c>
      <c r="I10541" s="271" t="s">
        <v>12490</v>
      </c>
      <c r="J10541" s="272" t="s">
        <v>31684</v>
      </c>
      <c r="K10541" s="272" t="s">
        <v>31684</v>
      </c>
    </row>
    <row r="10542" spans="1:11" ht="12.75" x14ac:dyDescent="0.2">
      <c r="A10542" s="269">
        <v>12740</v>
      </c>
      <c r="B10542" s="270" t="s">
        <v>31685</v>
      </c>
      <c r="C10542" s="271" t="s">
        <v>12490</v>
      </c>
      <c r="D10542" s="272" t="s">
        <v>31686</v>
      </c>
      <c r="F10542" s="266"/>
      <c r="G10542" s="273">
        <v>12740</v>
      </c>
      <c r="H10542" s="270" t="s">
        <v>31685</v>
      </c>
      <c r="I10542" s="271" t="s">
        <v>12490</v>
      </c>
      <c r="J10542" s="272" t="s">
        <v>31686</v>
      </c>
      <c r="K10542" s="272" t="s">
        <v>31686</v>
      </c>
    </row>
    <row r="10543" spans="1:11" ht="12.75" x14ac:dyDescent="0.2">
      <c r="A10543" s="269">
        <v>6297</v>
      </c>
      <c r="B10543" s="270" t="s">
        <v>31687</v>
      </c>
      <c r="C10543" s="271" t="s">
        <v>12490</v>
      </c>
      <c r="D10543" s="272" t="s">
        <v>14450</v>
      </c>
      <c r="F10543" s="266"/>
      <c r="G10543" s="273">
        <v>6297</v>
      </c>
      <c r="H10543" s="270" t="s">
        <v>31687</v>
      </c>
      <c r="I10543" s="271" t="s">
        <v>12490</v>
      </c>
      <c r="J10543" s="272" t="s">
        <v>14450</v>
      </c>
      <c r="K10543" s="272" t="s">
        <v>14450</v>
      </c>
    </row>
    <row r="10544" spans="1:11" ht="12.75" x14ac:dyDescent="0.2">
      <c r="A10544" s="269">
        <v>6296</v>
      </c>
      <c r="B10544" s="270" t="s">
        <v>31688</v>
      </c>
      <c r="C10544" s="271" t="s">
        <v>12490</v>
      </c>
      <c r="D10544" s="272" t="s">
        <v>5062</v>
      </c>
      <c r="F10544" s="266"/>
      <c r="G10544" s="273">
        <v>6296</v>
      </c>
      <c r="H10544" s="270" t="s">
        <v>31688</v>
      </c>
      <c r="I10544" s="271" t="s">
        <v>12490</v>
      </c>
      <c r="J10544" s="272" t="s">
        <v>5062</v>
      </c>
      <c r="K10544" s="272" t="s">
        <v>5062</v>
      </c>
    </row>
    <row r="10545" spans="1:11" ht="12.75" x14ac:dyDescent="0.2">
      <c r="A10545" s="269">
        <v>6294</v>
      </c>
      <c r="B10545" s="270" t="s">
        <v>31689</v>
      </c>
      <c r="C10545" s="271" t="s">
        <v>12490</v>
      </c>
      <c r="D10545" s="272" t="s">
        <v>5652</v>
      </c>
      <c r="F10545" s="266"/>
      <c r="G10545" s="273">
        <v>6294</v>
      </c>
      <c r="H10545" s="270" t="s">
        <v>31689</v>
      </c>
      <c r="I10545" s="271" t="s">
        <v>12490</v>
      </c>
      <c r="J10545" s="272" t="s">
        <v>5652</v>
      </c>
      <c r="K10545" s="272" t="s">
        <v>5652</v>
      </c>
    </row>
    <row r="10546" spans="1:11" ht="12.75" x14ac:dyDescent="0.2">
      <c r="A10546" s="269">
        <v>6323</v>
      </c>
      <c r="B10546" s="270" t="s">
        <v>31690</v>
      </c>
      <c r="C10546" s="271" t="s">
        <v>12490</v>
      </c>
      <c r="D10546" s="272" t="s">
        <v>14874</v>
      </c>
      <c r="F10546" s="266"/>
      <c r="G10546" s="273">
        <v>6323</v>
      </c>
      <c r="H10546" s="270" t="s">
        <v>31690</v>
      </c>
      <c r="I10546" s="271" t="s">
        <v>12490</v>
      </c>
      <c r="J10546" s="272" t="s">
        <v>14874</v>
      </c>
      <c r="K10546" s="272" t="s">
        <v>14874</v>
      </c>
    </row>
    <row r="10547" spans="1:11" ht="12.75" x14ac:dyDescent="0.2">
      <c r="A10547" s="269">
        <v>6299</v>
      </c>
      <c r="B10547" s="270" t="s">
        <v>31691</v>
      </c>
      <c r="C10547" s="271" t="s">
        <v>12490</v>
      </c>
      <c r="D10547" s="272" t="s">
        <v>15137</v>
      </c>
      <c r="F10547" s="266"/>
      <c r="G10547" s="273">
        <v>6299</v>
      </c>
      <c r="H10547" s="270" t="s">
        <v>31691</v>
      </c>
      <c r="I10547" s="271" t="s">
        <v>12490</v>
      </c>
      <c r="J10547" s="272" t="s">
        <v>15137</v>
      </c>
      <c r="K10547" s="272" t="s">
        <v>15137</v>
      </c>
    </row>
    <row r="10548" spans="1:11" ht="12.75" x14ac:dyDescent="0.2">
      <c r="A10548" s="269">
        <v>6298</v>
      </c>
      <c r="B10548" s="270" t="s">
        <v>31692</v>
      </c>
      <c r="C10548" s="271" t="s">
        <v>12490</v>
      </c>
      <c r="D10548" s="272" t="s">
        <v>5034</v>
      </c>
      <c r="F10548" s="266"/>
      <c r="G10548" s="273">
        <v>6298</v>
      </c>
      <c r="H10548" s="270" t="s">
        <v>31692</v>
      </c>
      <c r="I10548" s="271" t="s">
        <v>12490</v>
      </c>
      <c r="J10548" s="272" t="s">
        <v>5034</v>
      </c>
      <c r="K10548" s="272" t="s">
        <v>5034</v>
      </c>
    </row>
    <row r="10549" spans="1:11" ht="12.75" x14ac:dyDescent="0.2">
      <c r="A10549" s="269">
        <v>6295</v>
      </c>
      <c r="B10549" s="270" t="s">
        <v>31693</v>
      </c>
      <c r="C10549" s="271" t="s">
        <v>12490</v>
      </c>
      <c r="D10549" s="272" t="s">
        <v>8493</v>
      </c>
      <c r="F10549" s="266"/>
      <c r="G10549" s="273">
        <v>6295</v>
      </c>
      <c r="H10549" s="270" t="s">
        <v>31693</v>
      </c>
      <c r="I10549" s="271" t="s">
        <v>12490</v>
      </c>
      <c r="J10549" s="272" t="s">
        <v>8493</v>
      </c>
      <c r="K10549" s="272" t="s">
        <v>8493</v>
      </c>
    </row>
    <row r="10550" spans="1:11" ht="12.75" x14ac:dyDescent="0.2">
      <c r="A10550" s="269">
        <v>6322</v>
      </c>
      <c r="B10550" s="270" t="s">
        <v>31694</v>
      </c>
      <c r="C10550" s="271" t="s">
        <v>12490</v>
      </c>
      <c r="D10550" s="272" t="s">
        <v>15138</v>
      </c>
      <c r="F10550" s="266"/>
      <c r="G10550" s="273">
        <v>6322</v>
      </c>
      <c r="H10550" s="270" t="s">
        <v>31694</v>
      </c>
      <c r="I10550" s="271" t="s">
        <v>12490</v>
      </c>
      <c r="J10550" s="272" t="s">
        <v>15138</v>
      </c>
      <c r="K10550" s="272" t="s">
        <v>15138</v>
      </c>
    </row>
    <row r="10551" spans="1:11" ht="12.75" x14ac:dyDescent="0.2">
      <c r="A10551" s="269">
        <v>6300</v>
      </c>
      <c r="B10551" s="270" t="s">
        <v>31695</v>
      </c>
      <c r="C10551" s="271" t="s">
        <v>12490</v>
      </c>
      <c r="D10551" s="272" t="s">
        <v>15139</v>
      </c>
      <c r="F10551" s="266"/>
      <c r="G10551" s="273">
        <v>6300</v>
      </c>
      <c r="H10551" s="270" t="s">
        <v>31695</v>
      </c>
      <c r="I10551" s="271" t="s">
        <v>12490</v>
      </c>
      <c r="J10551" s="272" t="s">
        <v>15139</v>
      </c>
      <c r="K10551" s="272" t="s">
        <v>15139</v>
      </c>
    </row>
    <row r="10552" spans="1:11" ht="12.75" x14ac:dyDescent="0.2">
      <c r="A10552" s="269">
        <v>6321</v>
      </c>
      <c r="B10552" s="270" t="s">
        <v>31696</v>
      </c>
      <c r="C10552" s="271" t="s">
        <v>12490</v>
      </c>
      <c r="D10552" s="272" t="s">
        <v>15140</v>
      </c>
      <c r="F10552" s="266"/>
      <c r="G10552" s="273">
        <v>6321</v>
      </c>
      <c r="H10552" s="270" t="s">
        <v>31696</v>
      </c>
      <c r="I10552" s="271" t="s">
        <v>12490</v>
      </c>
      <c r="J10552" s="272" t="s">
        <v>15140</v>
      </c>
      <c r="K10552" s="272" t="s">
        <v>15140</v>
      </c>
    </row>
    <row r="10553" spans="1:11" ht="12.75" x14ac:dyDescent="0.2">
      <c r="A10553" s="269">
        <v>6301</v>
      </c>
      <c r="B10553" s="270" t="s">
        <v>31697</v>
      </c>
      <c r="C10553" s="271" t="s">
        <v>12490</v>
      </c>
      <c r="D10553" s="272" t="s">
        <v>15141</v>
      </c>
      <c r="F10553" s="266"/>
      <c r="G10553" s="273">
        <v>6301</v>
      </c>
      <c r="H10553" s="270" t="s">
        <v>31697</v>
      </c>
      <c r="I10553" s="271" t="s">
        <v>12490</v>
      </c>
      <c r="J10553" s="272" t="s">
        <v>15141</v>
      </c>
      <c r="K10553" s="272" t="s">
        <v>15141</v>
      </c>
    </row>
    <row r="10554" spans="1:11" ht="12.75" x14ac:dyDescent="0.2">
      <c r="A10554" s="269">
        <v>7105</v>
      </c>
      <c r="B10554" s="270" t="s">
        <v>31698</v>
      </c>
      <c r="C10554" s="271" t="s">
        <v>12490</v>
      </c>
      <c r="D10554" s="272" t="s">
        <v>14586</v>
      </c>
      <c r="F10554" s="266"/>
      <c r="G10554" s="273">
        <v>7105</v>
      </c>
      <c r="H10554" s="270" t="s">
        <v>31698</v>
      </c>
      <c r="I10554" s="271" t="s">
        <v>12490</v>
      </c>
      <c r="J10554" s="272" t="s">
        <v>14586</v>
      </c>
      <c r="K10554" s="272" t="s">
        <v>14586</v>
      </c>
    </row>
    <row r="10555" spans="1:11" ht="12.75" x14ac:dyDescent="0.2">
      <c r="A10555" s="269">
        <v>20183</v>
      </c>
      <c r="B10555" s="270" t="s">
        <v>31699</v>
      </c>
      <c r="C10555" s="271" t="s">
        <v>12490</v>
      </c>
      <c r="D10555" s="272" t="s">
        <v>31700</v>
      </c>
      <c r="F10555" s="266"/>
      <c r="G10555" s="273">
        <v>20183</v>
      </c>
      <c r="H10555" s="270" t="s">
        <v>31699</v>
      </c>
      <c r="I10555" s="271" t="s">
        <v>12490</v>
      </c>
      <c r="J10555" s="272" t="s">
        <v>31700</v>
      </c>
      <c r="K10555" s="272" t="s">
        <v>31700</v>
      </c>
    </row>
    <row r="10556" spans="1:11" ht="12.75" x14ac:dyDescent="0.2">
      <c r="A10556" s="269">
        <v>38448</v>
      </c>
      <c r="B10556" s="270" t="s">
        <v>31701</v>
      </c>
      <c r="C10556" s="271" t="s">
        <v>12490</v>
      </c>
      <c r="D10556" s="272" t="s">
        <v>13718</v>
      </c>
      <c r="F10556" s="266"/>
      <c r="G10556" s="273">
        <v>38448</v>
      </c>
      <c r="H10556" s="270" t="s">
        <v>31701</v>
      </c>
      <c r="I10556" s="271" t="s">
        <v>12490</v>
      </c>
      <c r="J10556" s="272" t="s">
        <v>13718</v>
      </c>
      <c r="K10556" s="272" t="s">
        <v>13718</v>
      </c>
    </row>
    <row r="10557" spans="1:11" ht="12.75" x14ac:dyDescent="0.2">
      <c r="A10557" s="269">
        <v>20182</v>
      </c>
      <c r="B10557" s="270" t="s">
        <v>31702</v>
      </c>
      <c r="C10557" s="271" t="s">
        <v>12490</v>
      </c>
      <c r="D10557" s="272" t="s">
        <v>7731</v>
      </c>
      <c r="F10557" s="266"/>
      <c r="G10557" s="273">
        <v>20182</v>
      </c>
      <c r="H10557" s="270" t="s">
        <v>31702</v>
      </c>
      <c r="I10557" s="271" t="s">
        <v>12490</v>
      </c>
      <c r="J10557" s="272" t="s">
        <v>7731</v>
      </c>
      <c r="K10557" s="272" t="s">
        <v>7731</v>
      </c>
    </row>
    <row r="10558" spans="1:11" ht="12.75" x14ac:dyDescent="0.2">
      <c r="A10558" s="269">
        <v>7119</v>
      </c>
      <c r="B10558" s="270" t="s">
        <v>31703</v>
      </c>
      <c r="C10558" s="271" t="s">
        <v>12490</v>
      </c>
      <c r="D10558" s="272" t="s">
        <v>8910</v>
      </c>
      <c r="F10558" s="266"/>
      <c r="G10558" s="273">
        <v>7119</v>
      </c>
      <c r="H10558" s="270" t="s">
        <v>31703</v>
      </c>
      <c r="I10558" s="271" t="s">
        <v>12490</v>
      </c>
      <c r="J10558" s="272" t="s">
        <v>8910</v>
      </c>
      <c r="K10558" s="272" t="s">
        <v>8910</v>
      </c>
    </row>
    <row r="10559" spans="1:11" ht="12.75" x14ac:dyDescent="0.2">
      <c r="A10559" s="269">
        <v>7120</v>
      </c>
      <c r="B10559" s="270" t="s">
        <v>31704</v>
      </c>
      <c r="C10559" s="271" t="s">
        <v>12490</v>
      </c>
      <c r="D10559" s="272" t="s">
        <v>12544</v>
      </c>
      <c r="F10559" s="266"/>
      <c r="G10559" s="273">
        <v>7120</v>
      </c>
      <c r="H10559" s="270" t="s">
        <v>31704</v>
      </c>
      <c r="I10559" s="271" t="s">
        <v>12490</v>
      </c>
      <c r="J10559" s="272" t="s">
        <v>12544</v>
      </c>
      <c r="K10559" s="272" t="s">
        <v>12544</v>
      </c>
    </row>
    <row r="10560" spans="1:11" ht="12.75" x14ac:dyDescent="0.2">
      <c r="A10560" s="269">
        <v>6319</v>
      </c>
      <c r="B10560" s="270" t="s">
        <v>31705</v>
      </c>
      <c r="C10560" s="271" t="s">
        <v>12490</v>
      </c>
      <c r="D10560" s="272" t="s">
        <v>14273</v>
      </c>
      <c r="F10560" s="266"/>
      <c r="G10560" s="273">
        <v>6319</v>
      </c>
      <c r="H10560" s="270" t="s">
        <v>31705</v>
      </c>
      <c r="I10560" s="271" t="s">
        <v>12490</v>
      </c>
      <c r="J10560" s="272" t="s">
        <v>14273</v>
      </c>
      <c r="K10560" s="272" t="s">
        <v>14273</v>
      </c>
    </row>
    <row r="10561" spans="1:11" ht="12.75" x14ac:dyDescent="0.2">
      <c r="A10561" s="269">
        <v>6304</v>
      </c>
      <c r="B10561" s="270" t="s">
        <v>31706</v>
      </c>
      <c r="C10561" s="271" t="s">
        <v>12490</v>
      </c>
      <c r="D10561" s="272" t="s">
        <v>14273</v>
      </c>
      <c r="F10561" s="266"/>
      <c r="G10561" s="273">
        <v>6304</v>
      </c>
      <c r="H10561" s="270" t="s">
        <v>31706</v>
      </c>
      <c r="I10561" s="271" t="s">
        <v>12490</v>
      </c>
      <c r="J10561" s="272" t="s">
        <v>14273</v>
      </c>
      <c r="K10561" s="272" t="s">
        <v>14273</v>
      </c>
    </row>
    <row r="10562" spans="1:11" ht="12.75" x14ac:dyDescent="0.2">
      <c r="A10562" s="269">
        <v>21116</v>
      </c>
      <c r="B10562" s="270" t="s">
        <v>31707</v>
      </c>
      <c r="C10562" s="271" t="s">
        <v>12490</v>
      </c>
      <c r="D10562" s="272" t="s">
        <v>15142</v>
      </c>
      <c r="F10562" s="266"/>
      <c r="G10562" s="273">
        <v>21116</v>
      </c>
      <c r="H10562" s="270" t="s">
        <v>31707</v>
      </c>
      <c r="I10562" s="271" t="s">
        <v>12490</v>
      </c>
      <c r="J10562" s="272" t="s">
        <v>15142</v>
      </c>
      <c r="K10562" s="272" t="s">
        <v>15142</v>
      </c>
    </row>
    <row r="10563" spans="1:11" ht="12.75" x14ac:dyDescent="0.2">
      <c r="A10563" s="269">
        <v>6320</v>
      </c>
      <c r="B10563" s="270" t="s">
        <v>31708</v>
      </c>
      <c r="C10563" s="271" t="s">
        <v>12490</v>
      </c>
      <c r="D10563" s="272" t="s">
        <v>12223</v>
      </c>
      <c r="F10563" s="266"/>
      <c r="G10563" s="273">
        <v>6320</v>
      </c>
      <c r="H10563" s="270" t="s">
        <v>31708</v>
      </c>
      <c r="I10563" s="271" t="s">
        <v>12490</v>
      </c>
      <c r="J10563" s="272" t="s">
        <v>12223</v>
      </c>
      <c r="K10563" s="272" t="s">
        <v>12223</v>
      </c>
    </row>
    <row r="10564" spans="1:11" ht="12.75" x14ac:dyDescent="0.2">
      <c r="A10564" s="269">
        <v>6303</v>
      </c>
      <c r="B10564" s="270" t="s">
        <v>31709</v>
      </c>
      <c r="C10564" s="271" t="s">
        <v>12490</v>
      </c>
      <c r="D10564" s="272" t="s">
        <v>12223</v>
      </c>
      <c r="F10564" s="266"/>
      <c r="G10564" s="273">
        <v>6303</v>
      </c>
      <c r="H10564" s="270" t="s">
        <v>31709</v>
      </c>
      <c r="I10564" s="271" t="s">
        <v>12490</v>
      </c>
      <c r="J10564" s="272" t="s">
        <v>12223</v>
      </c>
      <c r="K10564" s="272" t="s">
        <v>12223</v>
      </c>
    </row>
    <row r="10565" spans="1:11" ht="12.75" x14ac:dyDescent="0.2">
      <c r="A10565" s="269">
        <v>6308</v>
      </c>
      <c r="B10565" s="270" t="s">
        <v>31710</v>
      </c>
      <c r="C10565" s="271" t="s">
        <v>12490</v>
      </c>
      <c r="D10565" s="272" t="s">
        <v>15143</v>
      </c>
      <c r="F10565" s="266"/>
      <c r="G10565" s="273">
        <v>6308</v>
      </c>
      <c r="H10565" s="270" t="s">
        <v>31710</v>
      </c>
      <c r="I10565" s="271" t="s">
        <v>12490</v>
      </c>
      <c r="J10565" s="272" t="s">
        <v>15143</v>
      </c>
      <c r="K10565" s="272" t="s">
        <v>15143</v>
      </c>
    </row>
    <row r="10566" spans="1:11" ht="12.75" x14ac:dyDescent="0.2">
      <c r="A10566" s="269">
        <v>6317</v>
      </c>
      <c r="B10566" s="270" t="s">
        <v>31711</v>
      </c>
      <c r="C10566" s="271" t="s">
        <v>12490</v>
      </c>
      <c r="D10566" s="272" t="s">
        <v>15143</v>
      </c>
      <c r="F10566" s="266"/>
      <c r="G10566" s="273">
        <v>6317</v>
      </c>
      <c r="H10566" s="270" t="s">
        <v>31711</v>
      </c>
      <c r="I10566" s="271" t="s">
        <v>12490</v>
      </c>
      <c r="J10566" s="272" t="s">
        <v>15143</v>
      </c>
      <c r="K10566" s="272" t="s">
        <v>15143</v>
      </c>
    </row>
    <row r="10567" spans="1:11" ht="12.75" x14ac:dyDescent="0.2">
      <c r="A10567" s="269">
        <v>6307</v>
      </c>
      <c r="B10567" s="270" t="s">
        <v>31712</v>
      </c>
      <c r="C10567" s="271" t="s">
        <v>12490</v>
      </c>
      <c r="D10567" s="272" t="s">
        <v>15143</v>
      </c>
      <c r="F10567" s="266"/>
      <c r="G10567" s="273">
        <v>6307</v>
      </c>
      <c r="H10567" s="270" t="s">
        <v>31712</v>
      </c>
      <c r="I10567" s="271" t="s">
        <v>12490</v>
      </c>
      <c r="J10567" s="272" t="s">
        <v>15143</v>
      </c>
      <c r="K10567" s="272" t="s">
        <v>15143</v>
      </c>
    </row>
    <row r="10568" spans="1:11" ht="12.75" x14ac:dyDescent="0.2">
      <c r="A10568" s="269">
        <v>6309</v>
      </c>
      <c r="B10568" s="270" t="s">
        <v>31713</v>
      </c>
      <c r="C10568" s="271" t="s">
        <v>12490</v>
      </c>
      <c r="D10568" s="272" t="s">
        <v>15144</v>
      </c>
      <c r="F10568" s="266"/>
      <c r="G10568" s="273">
        <v>6309</v>
      </c>
      <c r="H10568" s="270" t="s">
        <v>31713</v>
      </c>
      <c r="I10568" s="271" t="s">
        <v>12490</v>
      </c>
      <c r="J10568" s="272" t="s">
        <v>15144</v>
      </c>
      <c r="K10568" s="272" t="s">
        <v>15144</v>
      </c>
    </row>
    <row r="10569" spans="1:11" ht="12.75" x14ac:dyDescent="0.2">
      <c r="A10569" s="269">
        <v>6318</v>
      </c>
      <c r="B10569" s="270" t="s">
        <v>31714</v>
      </c>
      <c r="C10569" s="271" t="s">
        <v>12490</v>
      </c>
      <c r="D10569" s="272" t="s">
        <v>12749</v>
      </c>
      <c r="F10569" s="266"/>
      <c r="G10569" s="273">
        <v>6318</v>
      </c>
      <c r="H10569" s="270" t="s">
        <v>31714</v>
      </c>
      <c r="I10569" s="271" t="s">
        <v>12490</v>
      </c>
      <c r="J10569" s="272" t="s">
        <v>12749</v>
      </c>
      <c r="K10569" s="272" t="s">
        <v>12749</v>
      </c>
    </row>
    <row r="10570" spans="1:11" ht="12.75" x14ac:dyDescent="0.2">
      <c r="A10570" s="269">
        <v>6306</v>
      </c>
      <c r="B10570" s="270" t="s">
        <v>31715</v>
      </c>
      <c r="C10570" s="271" t="s">
        <v>12490</v>
      </c>
      <c r="D10570" s="272" t="s">
        <v>12749</v>
      </c>
      <c r="F10570" s="266"/>
      <c r="G10570" s="273">
        <v>6306</v>
      </c>
      <c r="H10570" s="270" t="s">
        <v>31715</v>
      </c>
      <c r="I10570" s="271" t="s">
        <v>12490</v>
      </c>
      <c r="J10570" s="272" t="s">
        <v>12749</v>
      </c>
      <c r="K10570" s="272" t="s">
        <v>12749</v>
      </c>
    </row>
    <row r="10571" spans="1:11" ht="12.75" x14ac:dyDescent="0.2">
      <c r="A10571" s="269">
        <v>6305</v>
      </c>
      <c r="B10571" s="270" t="s">
        <v>31716</v>
      </c>
      <c r="C10571" s="271" t="s">
        <v>12490</v>
      </c>
      <c r="D10571" s="272" t="s">
        <v>12749</v>
      </c>
      <c r="F10571" s="266"/>
      <c r="G10571" s="273">
        <v>6305</v>
      </c>
      <c r="H10571" s="270" t="s">
        <v>31716</v>
      </c>
      <c r="I10571" s="271" t="s">
        <v>12490</v>
      </c>
      <c r="J10571" s="272" t="s">
        <v>12749</v>
      </c>
      <c r="K10571" s="272" t="s">
        <v>12749</v>
      </c>
    </row>
    <row r="10572" spans="1:11" ht="12.75" x14ac:dyDescent="0.2">
      <c r="A10572" s="269">
        <v>6302</v>
      </c>
      <c r="B10572" s="270" t="s">
        <v>31717</v>
      </c>
      <c r="C10572" s="271" t="s">
        <v>12490</v>
      </c>
      <c r="D10572" s="272" t="s">
        <v>11903</v>
      </c>
      <c r="F10572" s="266"/>
      <c r="G10572" s="273">
        <v>6302</v>
      </c>
      <c r="H10572" s="270" t="s">
        <v>31717</v>
      </c>
      <c r="I10572" s="271" t="s">
        <v>12490</v>
      </c>
      <c r="J10572" s="272" t="s">
        <v>11903</v>
      </c>
      <c r="K10572" s="272" t="s">
        <v>11903</v>
      </c>
    </row>
    <row r="10573" spans="1:11" ht="12.75" x14ac:dyDescent="0.2">
      <c r="A10573" s="269">
        <v>6312</v>
      </c>
      <c r="B10573" s="270" t="s">
        <v>31718</v>
      </c>
      <c r="C10573" s="271" t="s">
        <v>12490</v>
      </c>
      <c r="D10573" s="272" t="s">
        <v>15145</v>
      </c>
      <c r="F10573" s="266"/>
      <c r="G10573" s="273">
        <v>6312</v>
      </c>
      <c r="H10573" s="270" t="s">
        <v>31718</v>
      </c>
      <c r="I10573" s="271" t="s">
        <v>12490</v>
      </c>
      <c r="J10573" s="272" t="s">
        <v>15145</v>
      </c>
      <c r="K10573" s="272" t="s">
        <v>15145</v>
      </c>
    </row>
    <row r="10574" spans="1:11" ht="12.75" x14ac:dyDescent="0.2">
      <c r="A10574" s="269">
        <v>6311</v>
      </c>
      <c r="B10574" s="270" t="s">
        <v>31719</v>
      </c>
      <c r="C10574" s="271" t="s">
        <v>12490</v>
      </c>
      <c r="D10574" s="272" t="s">
        <v>15145</v>
      </c>
      <c r="F10574" s="266"/>
      <c r="G10574" s="273">
        <v>6311</v>
      </c>
      <c r="H10574" s="270" t="s">
        <v>31719</v>
      </c>
      <c r="I10574" s="271" t="s">
        <v>12490</v>
      </c>
      <c r="J10574" s="272" t="s">
        <v>15145</v>
      </c>
      <c r="K10574" s="272" t="s">
        <v>15145</v>
      </c>
    </row>
    <row r="10575" spans="1:11" ht="12.75" x14ac:dyDescent="0.2">
      <c r="A10575" s="269">
        <v>6310</v>
      </c>
      <c r="B10575" s="270" t="s">
        <v>31720</v>
      </c>
      <c r="C10575" s="271" t="s">
        <v>12490</v>
      </c>
      <c r="D10575" s="272" t="s">
        <v>15145</v>
      </c>
      <c r="F10575" s="266"/>
      <c r="G10575" s="273">
        <v>6310</v>
      </c>
      <c r="H10575" s="270" t="s">
        <v>31720</v>
      </c>
      <c r="I10575" s="271" t="s">
        <v>12490</v>
      </c>
      <c r="J10575" s="272" t="s">
        <v>15145</v>
      </c>
      <c r="K10575" s="272" t="s">
        <v>15145</v>
      </c>
    </row>
    <row r="10576" spans="1:11" ht="12.75" x14ac:dyDescent="0.2">
      <c r="A10576" s="269">
        <v>6314</v>
      </c>
      <c r="B10576" s="270" t="s">
        <v>31721</v>
      </c>
      <c r="C10576" s="271" t="s">
        <v>12490</v>
      </c>
      <c r="D10576" s="272" t="s">
        <v>15145</v>
      </c>
      <c r="F10576" s="266"/>
      <c r="G10576" s="273">
        <v>6314</v>
      </c>
      <c r="H10576" s="270" t="s">
        <v>31721</v>
      </c>
      <c r="I10576" s="271" t="s">
        <v>12490</v>
      </c>
      <c r="J10576" s="272" t="s">
        <v>15145</v>
      </c>
      <c r="K10576" s="272" t="s">
        <v>15145</v>
      </c>
    </row>
    <row r="10577" spans="1:11" ht="12.75" x14ac:dyDescent="0.2">
      <c r="A10577" s="269">
        <v>6313</v>
      </c>
      <c r="B10577" s="270" t="s">
        <v>31722</v>
      </c>
      <c r="C10577" s="271" t="s">
        <v>12490</v>
      </c>
      <c r="D10577" s="272" t="s">
        <v>15145</v>
      </c>
      <c r="F10577" s="266"/>
      <c r="G10577" s="273">
        <v>6313</v>
      </c>
      <c r="H10577" s="270" t="s">
        <v>31722</v>
      </c>
      <c r="I10577" s="271" t="s">
        <v>12490</v>
      </c>
      <c r="J10577" s="272" t="s">
        <v>15145</v>
      </c>
      <c r="K10577" s="272" t="s">
        <v>15145</v>
      </c>
    </row>
    <row r="10578" spans="1:11" ht="12.75" x14ac:dyDescent="0.2">
      <c r="A10578" s="269">
        <v>6315</v>
      </c>
      <c r="B10578" s="270" t="s">
        <v>31723</v>
      </c>
      <c r="C10578" s="271" t="s">
        <v>12490</v>
      </c>
      <c r="D10578" s="272" t="s">
        <v>15146</v>
      </c>
      <c r="F10578" s="266"/>
      <c r="G10578" s="273">
        <v>6315</v>
      </c>
      <c r="H10578" s="270" t="s">
        <v>31723</v>
      </c>
      <c r="I10578" s="271" t="s">
        <v>12490</v>
      </c>
      <c r="J10578" s="272" t="s">
        <v>15146</v>
      </c>
      <c r="K10578" s="272" t="s">
        <v>15146</v>
      </c>
    </row>
    <row r="10579" spans="1:11" ht="12.75" x14ac:dyDescent="0.2">
      <c r="A10579" s="269">
        <v>6316</v>
      </c>
      <c r="B10579" s="270" t="s">
        <v>31724</v>
      </c>
      <c r="C10579" s="271" t="s">
        <v>12490</v>
      </c>
      <c r="D10579" s="272" t="s">
        <v>15146</v>
      </c>
      <c r="F10579" s="266"/>
      <c r="G10579" s="273">
        <v>6316</v>
      </c>
      <c r="H10579" s="270" t="s">
        <v>31724</v>
      </c>
      <c r="I10579" s="271" t="s">
        <v>12490</v>
      </c>
      <c r="J10579" s="272" t="s">
        <v>15146</v>
      </c>
      <c r="K10579" s="272" t="s">
        <v>15146</v>
      </c>
    </row>
    <row r="10580" spans="1:11" ht="12.75" x14ac:dyDescent="0.2">
      <c r="A10580" s="269">
        <v>38878</v>
      </c>
      <c r="B10580" s="270" t="s">
        <v>31725</v>
      </c>
      <c r="C10580" s="271" t="s">
        <v>12490</v>
      </c>
      <c r="D10580" s="272" t="s">
        <v>14693</v>
      </c>
      <c r="F10580" s="266"/>
      <c r="G10580" s="273">
        <v>38878</v>
      </c>
      <c r="H10580" s="270" t="s">
        <v>31725</v>
      </c>
      <c r="I10580" s="271" t="s">
        <v>12490</v>
      </c>
      <c r="J10580" s="272" t="s">
        <v>14693</v>
      </c>
      <c r="K10580" s="272" t="s">
        <v>14693</v>
      </c>
    </row>
    <row r="10581" spans="1:11" ht="12.75" x14ac:dyDescent="0.2">
      <c r="A10581" s="269">
        <v>38879</v>
      </c>
      <c r="B10581" s="270" t="s">
        <v>31726</v>
      </c>
      <c r="C10581" s="271" t="s">
        <v>12490</v>
      </c>
      <c r="D10581" s="272" t="s">
        <v>9775</v>
      </c>
      <c r="F10581" s="266"/>
      <c r="G10581" s="273">
        <v>38879</v>
      </c>
      <c r="H10581" s="270" t="s">
        <v>31726</v>
      </c>
      <c r="I10581" s="271" t="s">
        <v>12490</v>
      </c>
      <c r="J10581" s="272" t="s">
        <v>9775</v>
      </c>
      <c r="K10581" s="272" t="s">
        <v>9775</v>
      </c>
    </row>
    <row r="10582" spans="1:11" ht="12.75" x14ac:dyDescent="0.2">
      <c r="A10582" s="269">
        <v>38881</v>
      </c>
      <c r="B10582" s="270" t="s">
        <v>31727</v>
      </c>
      <c r="C10582" s="271" t="s">
        <v>12490</v>
      </c>
      <c r="D10582" s="272" t="s">
        <v>31728</v>
      </c>
      <c r="F10582" s="266"/>
      <c r="G10582" s="273">
        <v>38881</v>
      </c>
      <c r="H10582" s="270" t="s">
        <v>31727</v>
      </c>
      <c r="I10582" s="271" t="s">
        <v>12490</v>
      </c>
      <c r="J10582" s="272" t="s">
        <v>31728</v>
      </c>
      <c r="K10582" s="272" t="s">
        <v>31728</v>
      </c>
    </row>
    <row r="10583" spans="1:11" ht="12.75" x14ac:dyDescent="0.2">
      <c r="A10583" s="269">
        <v>38880</v>
      </c>
      <c r="B10583" s="270" t="s">
        <v>31729</v>
      </c>
      <c r="C10583" s="271" t="s">
        <v>12490</v>
      </c>
      <c r="D10583" s="272" t="s">
        <v>21825</v>
      </c>
      <c r="F10583" s="266"/>
      <c r="G10583" s="273">
        <v>38880</v>
      </c>
      <c r="H10583" s="270" t="s">
        <v>31729</v>
      </c>
      <c r="I10583" s="271" t="s">
        <v>12490</v>
      </c>
      <c r="J10583" s="272" t="s">
        <v>21825</v>
      </c>
      <c r="K10583" s="272" t="s">
        <v>21825</v>
      </c>
    </row>
    <row r="10584" spans="1:11" ht="12.75" x14ac:dyDescent="0.2">
      <c r="A10584" s="269">
        <v>38882</v>
      </c>
      <c r="B10584" s="270" t="s">
        <v>31730</v>
      </c>
      <c r="C10584" s="271" t="s">
        <v>12490</v>
      </c>
      <c r="D10584" s="272" t="s">
        <v>13905</v>
      </c>
      <c r="F10584" s="266"/>
      <c r="G10584" s="273">
        <v>38882</v>
      </c>
      <c r="H10584" s="270" t="s">
        <v>31730</v>
      </c>
      <c r="I10584" s="271" t="s">
        <v>12490</v>
      </c>
      <c r="J10584" s="272" t="s">
        <v>13905</v>
      </c>
      <c r="K10584" s="272" t="s">
        <v>13905</v>
      </c>
    </row>
    <row r="10585" spans="1:11" ht="12.75" x14ac:dyDescent="0.2">
      <c r="A10585" s="269">
        <v>38883</v>
      </c>
      <c r="B10585" s="270" t="s">
        <v>31731</v>
      </c>
      <c r="C10585" s="271" t="s">
        <v>12490</v>
      </c>
      <c r="D10585" s="272" t="s">
        <v>7842</v>
      </c>
      <c r="F10585" s="266"/>
      <c r="G10585" s="273">
        <v>38883</v>
      </c>
      <c r="H10585" s="270" t="s">
        <v>31731</v>
      </c>
      <c r="I10585" s="271" t="s">
        <v>12490</v>
      </c>
      <c r="J10585" s="272" t="s">
        <v>7842</v>
      </c>
      <c r="K10585" s="272" t="s">
        <v>7842</v>
      </c>
    </row>
    <row r="10586" spans="1:11" ht="12.75" x14ac:dyDescent="0.2">
      <c r="A10586" s="269">
        <v>38884</v>
      </c>
      <c r="B10586" s="270" t="s">
        <v>31732</v>
      </c>
      <c r="C10586" s="271" t="s">
        <v>12490</v>
      </c>
      <c r="D10586" s="272" t="s">
        <v>13922</v>
      </c>
      <c r="F10586" s="266"/>
      <c r="G10586" s="273">
        <v>38884</v>
      </c>
      <c r="H10586" s="270" t="s">
        <v>31732</v>
      </c>
      <c r="I10586" s="271" t="s">
        <v>12490</v>
      </c>
      <c r="J10586" s="272" t="s">
        <v>13922</v>
      </c>
      <c r="K10586" s="272" t="s">
        <v>13922</v>
      </c>
    </row>
    <row r="10587" spans="1:11" ht="12.75" x14ac:dyDescent="0.2">
      <c r="A10587" s="269">
        <v>38885</v>
      </c>
      <c r="B10587" s="270" t="s">
        <v>31733</v>
      </c>
      <c r="C10587" s="271" t="s">
        <v>12490</v>
      </c>
      <c r="D10587" s="272" t="s">
        <v>13961</v>
      </c>
      <c r="F10587" s="266"/>
      <c r="G10587" s="273">
        <v>38885</v>
      </c>
      <c r="H10587" s="270" t="s">
        <v>31733</v>
      </c>
      <c r="I10587" s="271" t="s">
        <v>12490</v>
      </c>
      <c r="J10587" s="272" t="s">
        <v>13961</v>
      </c>
      <c r="K10587" s="272" t="s">
        <v>13961</v>
      </c>
    </row>
    <row r="10588" spans="1:11" ht="12.75" x14ac:dyDescent="0.2">
      <c r="A10588" s="269">
        <v>38886</v>
      </c>
      <c r="B10588" s="270" t="s">
        <v>31734</v>
      </c>
      <c r="C10588" s="271" t="s">
        <v>12490</v>
      </c>
      <c r="D10588" s="272" t="s">
        <v>21927</v>
      </c>
      <c r="F10588" s="266"/>
      <c r="G10588" s="273">
        <v>38886</v>
      </c>
      <c r="H10588" s="270" t="s">
        <v>31734</v>
      </c>
      <c r="I10588" s="271" t="s">
        <v>12490</v>
      </c>
      <c r="J10588" s="272" t="s">
        <v>21927</v>
      </c>
      <c r="K10588" s="272" t="s">
        <v>21927</v>
      </c>
    </row>
    <row r="10589" spans="1:11" ht="12.75" x14ac:dyDescent="0.2">
      <c r="A10589" s="269">
        <v>38887</v>
      </c>
      <c r="B10589" s="270" t="s">
        <v>31735</v>
      </c>
      <c r="C10589" s="271" t="s">
        <v>12490</v>
      </c>
      <c r="D10589" s="272" t="s">
        <v>21699</v>
      </c>
      <c r="F10589" s="266"/>
      <c r="G10589" s="273">
        <v>38887</v>
      </c>
      <c r="H10589" s="270" t="s">
        <v>31735</v>
      </c>
      <c r="I10589" s="271" t="s">
        <v>12490</v>
      </c>
      <c r="J10589" s="272" t="s">
        <v>21699</v>
      </c>
      <c r="K10589" s="272" t="s">
        <v>21699</v>
      </c>
    </row>
    <row r="10590" spans="1:11" ht="12.75" x14ac:dyDescent="0.2">
      <c r="A10590" s="269">
        <v>38888</v>
      </c>
      <c r="B10590" s="270" t="s">
        <v>31736</v>
      </c>
      <c r="C10590" s="271" t="s">
        <v>12490</v>
      </c>
      <c r="D10590" s="272" t="s">
        <v>23582</v>
      </c>
      <c r="F10590" s="266"/>
      <c r="G10590" s="273">
        <v>38888</v>
      </c>
      <c r="H10590" s="270" t="s">
        <v>31736</v>
      </c>
      <c r="I10590" s="271" t="s">
        <v>12490</v>
      </c>
      <c r="J10590" s="272" t="s">
        <v>23582</v>
      </c>
      <c r="K10590" s="272" t="s">
        <v>23582</v>
      </c>
    </row>
    <row r="10591" spans="1:11" ht="12.75" x14ac:dyDescent="0.2">
      <c r="A10591" s="269">
        <v>38890</v>
      </c>
      <c r="B10591" s="270" t="s">
        <v>31737</v>
      </c>
      <c r="C10591" s="271" t="s">
        <v>12490</v>
      </c>
      <c r="D10591" s="272" t="s">
        <v>31738</v>
      </c>
      <c r="F10591" s="266"/>
      <c r="G10591" s="273">
        <v>38890</v>
      </c>
      <c r="H10591" s="270" t="s">
        <v>31737</v>
      </c>
      <c r="I10591" s="271" t="s">
        <v>12490</v>
      </c>
      <c r="J10591" s="272" t="s">
        <v>31738</v>
      </c>
      <c r="K10591" s="272" t="s">
        <v>31738</v>
      </c>
    </row>
    <row r="10592" spans="1:11" ht="12.75" x14ac:dyDescent="0.2">
      <c r="A10592" s="269">
        <v>38893</v>
      </c>
      <c r="B10592" s="270" t="s">
        <v>31739</v>
      </c>
      <c r="C10592" s="271" t="s">
        <v>12490</v>
      </c>
      <c r="D10592" s="272" t="s">
        <v>14833</v>
      </c>
      <c r="F10592" s="266"/>
      <c r="G10592" s="273">
        <v>38893</v>
      </c>
      <c r="H10592" s="270" t="s">
        <v>31739</v>
      </c>
      <c r="I10592" s="271" t="s">
        <v>12490</v>
      </c>
      <c r="J10592" s="272" t="s">
        <v>14833</v>
      </c>
      <c r="K10592" s="272" t="s">
        <v>14833</v>
      </c>
    </row>
    <row r="10593" spans="1:11" ht="12.75" x14ac:dyDescent="0.2">
      <c r="A10593" s="269">
        <v>38894</v>
      </c>
      <c r="B10593" s="270" t="s">
        <v>31740</v>
      </c>
      <c r="C10593" s="271" t="s">
        <v>12490</v>
      </c>
      <c r="D10593" s="272" t="s">
        <v>31741</v>
      </c>
      <c r="F10593" s="266"/>
      <c r="G10593" s="273">
        <v>38894</v>
      </c>
      <c r="H10593" s="270" t="s">
        <v>31740</v>
      </c>
      <c r="I10593" s="271" t="s">
        <v>12490</v>
      </c>
      <c r="J10593" s="272" t="s">
        <v>31741</v>
      </c>
      <c r="K10593" s="272" t="s">
        <v>31741</v>
      </c>
    </row>
    <row r="10594" spans="1:11" ht="12.75" x14ac:dyDescent="0.2">
      <c r="A10594" s="269">
        <v>38896</v>
      </c>
      <c r="B10594" s="270" t="s">
        <v>31742</v>
      </c>
      <c r="C10594" s="271" t="s">
        <v>12490</v>
      </c>
      <c r="D10594" s="272" t="s">
        <v>9929</v>
      </c>
      <c r="F10594" s="266"/>
      <c r="G10594" s="273">
        <v>38896</v>
      </c>
      <c r="H10594" s="270" t="s">
        <v>31742</v>
      </c>
      <c r="I10594" s="271" t="s">
        <v>12490</v>
      </c>
      <c r="J10594" s="272" t="s">
        <v>9929</v>
      </c>
      <c r="K10594" s="272" t="s">
        <v>9929</v>
      </c>
    </row>
    <row r="10595" spans="1:11" ht="12.75" x14ac:dyDescent="0.2">
      <c r="A10595" s="269">
        <v>39324</v>
      </c>
      <c r="B10595" s="270" t="s">
        <v>31743</v>
      </c>
      <c r="C10595" s="271" t="s">
        <v>12490</v>
      </c>
      <c r="D10595" s="272" t="s">
        <v>7115</v>
      </c>
      <c r="F10595" s="266"/>
      <c r="G10595" s="273">
        <v>39324</v>
      </c>
      <c r="H10595" s="270" t="s">
        <v>31743</v>
      </c>
      <c r="I10595" s="271" t="s">
        <v>12490</v>
      </c>
      <c r="J10595" s="272" t="s">
        <v>7115</v>
      </c>
      <c r="K10595" s="272" t="s">
        <v>7115</v>
      </c>
    </row>
    <row r="10596" spans="1:11" ht="12.75" x14ac:dyDescent="0.2">
      <c r="A10596" s="269">
        <v>39325</v>
      </c>
      <c r="B10596" s="270" t="s">
        <v>31744</v>
      </c>
      <c r="C10596" s="271" t="s">
        <v>12490</v>
      </c>
      <c r="D10596" s="272" t="s">
        <v>12936</v>
      </c>
      <c r="F10596" s="266"/>
      <c r="G10596" s="273">
        <v>39325</v>
      </c>
      <c r="H10596" s="270" t="s">
        <v>31744</v>
      </c>
      <c r="I10596" s="271" t="s">
        <v>12490</v>
      </c>
      <c r="J10596" s="272" t="s">
        <v>12936</v>
      </c>
      <c r="K10596" s="272" t="s">
        <v>12936</v>
      </c>
    </row>
    <row r="10597" spans="1:11" ht="12.75" x14ac:dyDescent="0.2">
      <c r="A10597" s="269">
        <v>39326</v>
      </c>
      <c r="B10597" s="270" t="s">
        <v>31745</v>
      </c>
      <c r="C10597" s="271" t="s">
        <v>12490</v>
      </c>
      <c r="D10597" s="272" t="s">
        <v>7897</v>
      </c>
      <c r="F10597" s="266"/>
      <c r="G10597" s="273">
        <v>39326</v>
      </c>
      <c r="H10597" s="270" t="s">
        <v>31745</v>
      </c>
      <c r="I10597" s="271" t="s">
        <v>12490</v>
      </c>
      <c r="J10597" s="272" t="s">
        <v>7897</v>
      </c>
      <c r="K10597" s="272" t="s">
        <v>7897</v>
      </c>
    </row>
    <row r="10598" spans="1:11" ht="12.75" x14ac:dyDescent="0.2">
      <c r="A10598" s="269">
        <v>39327</v>
      </c>
      <c r="B10598" s="270" t="s">
        <v>31746</v>
      </c>
      <c r="C10598" s="271" t="s">
        <v>12490</v>
      </c>
      <c r="D10598" s="272" t="s">
        <v>5412</v>
      </c>
      <c r="F10598" s="266"/>
      <c r="G10598" s="273">
        <v>39327</v>
      </c>
      <c r="H10598" s="270" t="s">
        <v>31746</v>
      </c>
      <c r="I10598" s="271" t="s">
        <v>12490</v>
      </c>
      <c r="J10598" s="272" t="s">
        <v>5412</v>
      </c>
      <c r="K10598" s="272" t="s">
        <v>5412</v>
      </c>
    </row>
    <row r="10599" spans="1:11" ht="12.75" x14ac:dyDescent="0.2">
      <c r="A10599" s="269">
        <v>20176</v>
      </c>
      <c r="B10599" s="270" t="s">
        <v>31747</v>
      </c>
      <c r="C10599" s="271" t="s">
        <v>12490</v>
      </c>
      <c r="D10599" s="272" t="s">
        <v>31748</v>
      </c>
      <c r="F10599" s="266"/>
      <c r="G10599" s="273">
        <v>20176</v>
      </c>
      <c r="H10599" s="270" t="s">
        <v>31747</v>
      </c>
      <c r="I10599" s="271" t="s">
        <v>12490</v>
      </c>
      <c r="J10599" s="272" t="s">
        <v>31748</v>
      </c>
      <c r="K10599" s="272" t="s">
        <v>31748</v>
      </c>
    </row>
    <row r="10600" spans="1:11" ht="12.75" x14ac:dyDescent="0.2">
      <c r="A10600" s="269">
        <v>11378</v>
      </c>
      <c r="B10600" s="270" t="s">
        <v>31749</v>
      </c>
      <c r="C10600" s="271" t="s">
        <v>12490</v>
      </c>
      <c r="D10600" s="272" t="s">
        <v>10201</v>
      </c>
      <c r="F10600" s="266"/>
      <c r="G10600" s="273">
        <v>11378</v>
      </c>
      <c r="H10600" s="270" t="s">
        <v>31749</v>
      </c>
      <c r="I10600" s="271" t="s">
        <v>12490</v>
      </c>
      <c r="J10600" s="272" t="s">
        <v>10201</v>
      </c>
      <c r="K10600" s="272" t="s">
        <v>10201</v>
      </c>
    </row>
    <row r="10601" spans="1:11" ht="12.75" x14ac:dyDescent="0.2">
      <c r="A10601" s="269">
        <v>11379</v>
      </c>
      <c r="B10601" s="270" t="s">
        <v>31750</v>
      </c>
      <c r="C10601" s="271" t="s">
        <v>12490</v>
      </c>
      <c r="D10601" s="272" t="s">
        <v>13605</v>
      </c>
      <c r="F10601" s="266"/>
      <c r="G10601" s="273">
        <v>11379</v>
      </c>
      <c r="H10601" s="270" t="s">
        <v>31750</v>
      </c>
      <c r="I10601" s="271" t="s">
        <v>12490</v>
      </c>
      <c r="J10601" s="272" t="s">
        <v>13605</v>
      </c>
      <c r="K10601" s="272" t="s">
        <v>13605</v>
      </c>
    </row>
    <row r="10602" spans="1:11" ht="12.75" x14ac:dyDescent="0.2">
      <c r="A10602" s="269">
        <v>11493</v>
      </c>
      <c r="B10602" s="270" t="s">
        <v>31751</v>
      </c>
      <c r="C10602" s="271" t="s">
        <v>12490</v>
      </c>
      <c r="D10602" s="272" t="s">
        <v>11870</v>
      </c>
      <c r="F10602" s="266"/>
      <c r="G10602" s="273">
        <v>11493</v>
      </c>
      <c r="H10602" s="270" t="s">
        <v>31751</v>
      </c>
      <c r="I10602" s="271" t="s">
        <v>12490</v>
      </c>
      <c r="J10602" s="272" t="s">
        <v>11870</v>
      </c>
      <c r="K10602" s="272" t="s">
        <v>11870</v>
      </c>
    </row>
    <row r="10603" spans="1:11" ht="25.5" x14ac:dyDescent="0.2">
      <c r="A10603" s="269">
        <v>41896</v>
      </c>
      <c r="B10603" s="270" t="s">
        <v>31752</v>
      </c>
      <c r="C10603" s="271" t="s">
        <v>12490</v>
      </c>
      <c r="D10603" s="272" t="s">
        <v>13606</v>
      </c>
      <c r="F10603" s="266"/>
      <c r="G10603" s="273">
        <v>41896</v>
      </c>
      <c r="H10603" s="270" t="s">
        <v>31752</v>
      </c>
      <c r="I10603" s="271" t="s">
        <v>12490</v>
      </c>
      <c r="J10603" s="272" t="s">
        <v>13606</v>
      </c>
      <c r="K10603" s="272" t="s">
        <v>13606</v>
      </c>
    </row>
    <row r="10604" spans="1:11" ht="25.5" x14ac:dyDescent="0.2">
      <c r="A10604" s="269">
        <v>7068</v>
      </c>
      <c r="B10604" s="270" t="s">
        <v>31753</v>
      </c>
      <c r="C10604" s="271" t="s">
        <v>12490</v>
      </c>
      <c r="D10604" s="272" t="s">
        <v>13607</v>
      </c>
      <c r="F10604" s="266"/>
      <c r="G10604" s="273">
        <v>7068</v>
      </c>
      <c r="H10604" s="270" t="s">
        <v>31753</v>
      </c>
      <c r="I10604" s="271" t="s">
        <v>12490</v>
      </c>
      <c r="J10604" s="272" t="s">
        <v>13607</v>
      </c>
      <c r="K10604" s="272" t="s">
        <v>13607</v>
      </c>
    </row>
    <row r="10605" spans="1:11" ht="12.75" x14ac:dyDescent="0.2">
      <c r="A10605" s="269">
        <v>7106</v>
      </c>
      <c r="B10605" s="270" t="s">
        <v>31754</v>
      </c>
      <c r="C10605" s="271" t="s">
        <v>12490</v>
      </c>
      <c r="D10605" s="272" t="s">
        <v>13918</v>
      </c>
      <c r="F10605" s="266"/>
      <c r="G10605" s="273">
        <v>7106</v>
      </c>
      <c r="H10605" s="270" t="s">
        <v>31754</v>
      </c>
      <c r="I10605" s="271" t="s">
        <v>12490</v>
      </c>
      <c r="J10605" s="272" t="s">
        <v>13918</v>
      </c>
      <c r="K10605" s="272" t="s">
        <v>13918</v>
      </c>
    </row>
    <row r="10606" spans="1:11" ht="12.75" x14ac:dyDescent="0.2">
      <c r="A10606" s="269">
        <v>7104</v>
      </c>
      <c r="B10606" s="270" t="s">
        <v>31755</v>
      </c>
      <c r="C10606" s="271" t="s">
        <v>12490</v>
      </c>
      <c r="D10606" s="272" t="s">
        <v>5109</v>
      </c>
      <c r="F10606" s="266"/>
      <c r="G10606" s="273">
        <v>7104</v>
      </c>
      <c r="H10606" s="270" t="s">
        <v>31755</v>
      </c>
      <c r="I10606" s="271" t="s">
        <v>12490</v>
      </c>
      <c r="J10606" s="272" t="s">
        <v>5109</v>
      </c>
      <c r="K10606" s="272" t="s">
        <v>5109</v>
      </c>
    </row>
    <row r="10607" spans="1:11" ht="12.75" x14ac:dyDescent="0.2">
      <c r="A10607" s="269">
        <v>7136</v>
      </c>
      <c r="B10607" s="270" t="s">
        <v>31756</v>
      </c>
      <c r="C10607" s="271" t="s">
        <v>12490</v>
      </c>
      <c r="D10607" s="272" t="s">
        <v>4216</v>
      </c>
      <c r="F10607" s="266"/>
      <c r="G10607" s="273">
        <v>7136</v>
      </c>
      <c r="H10607" s="270" t="s">
        <v>31756</v>
      </c>
      <c r="I10607" s="271" t="s">
        <v>12490</v>
      </c>
      <c r="J10607" s="272" t="s">
        <v>4216</v>
      </c>
      <c r="K10607" s="272" t="s">
        <v>4216</v>
      </c>
    </row>
    <row r="10608" spans="1:11" ht="12.75" x14ac:dyDescent="0.2">
      <c r="A10608" s="269">
        <v>7128</v>
      </c>
      <c r="B10608" s="270" t="s">
        <v>31757</v>
      </c>
      <c r="C10608" s="271" t="s">
        <v>12490</v>
      </c>
      <c r="D10608" s="272" t="s">
        <v>7173</v>
      </c>
      <c r="F10608" s="266"/>
      <c r="G10608" s="273">
        <v>7128</v>
      </c>
      <c r="H10608" s="270" t="s">
        <v>31757</v>
      </c>
      <c r="I10608" s="271" t="s">
        <v>12490</v>
      </c>
      <c r="J10608" s="272" t="s">
        <v>7173</v>
      </c>
      <c r="K10608" s="272" t="s">
        <v>7173</v>
      </c>
    </row>
    <row r="10609" spans="1:11" ht="12.75" x14ac:dyDescent="0.2">
      <c r="A10609" s="269">
        <v>7108</v>
      </c>
      <c r="B10609" s="270" t="s">
        <v>31758</v>
      </c>
      <c r="C10609" s="271" t="s">
        <v>12490</v>
      </c>
      <c r="D10609" s="272" t="s">
        <v>6035</v>
      </c>
      <c r="F10609" s="266"/>
      <c r="G10609" s="273">
        <v>7108</v>
      </c>
      <c r="H10609" s="270" t="s">
        <v>31758</v>
      </c>
      <c r="I10609" s="271" t="s">
        <v>12490</v>
      </c>
      <c r="J10609" s="272" t="s">
        <v>6035</v>
      </c>
      <c r="K10609" s="272" t="s">
        <v>6035</v>
      </c>
    </row>
    <row r="10610" spans="1:11" ht="12.75" x14ac:dyDescent="0.2">
      <c r="A10610" s="269">
        <v>7129</v>
      </c>
      <c r="B10610" s="270" t="s">
        <v>31759</v>
      </c>
      <c r="C10610" s="271" t="s">
        <v>12490</v>
      </c>
      <c r="D10610" s="272" t="s">
        <v>10275</v>
      </c>
      <c r="F10610" s="266"/>
      <c r="G10610" s="273">
        <v>7129</v>
      </c>
      <c r="H10610" s="270" t="s">
        <v>31759</v>
      </c>
      <c r="I10610" s="271" t="s">
        <v>12490</v>
      </c>
      <c r="J10610" s="272" t="s">
        <v>10275</v>
      </c>
      <c r="K10610" s="272" t="s">
        <v>10275</v>
      </c>
    </row>
    <row r="10611" spans="1:11" ht="12.75" x14ac:dyDescent="0.2">
      <c r="A10611" s="269">
        <v>7130</v>
      </c>
      <c r="B10611" s="270" t="s">
        <v>31760</v>
      </c>
      <c r="C10611" s="271" t="s">
        <v>12490</v>
      </c>
      <c r="D10611" s="272" t="s">
        <v>8882</v>
      </c>
      <c r="F10611" s="266"/>
      <c r="G10611" s="273">
        <v>7130</v>
      </c>
      <c r="H10611" s="270" t="s">
        <v>31760</v>
      </c>
      <c r="I10611" s="271" t="s">
        <v>12490</v>
      </c>
      <c r="J10611" s="272" t="s">
        <v>8882</v>
      </c>
      <c r="K10611" s="272" t="s">
        <v>8882</v>
      </c>
    </row>
    <row r="10612" spans="1:11" ht="12.75" x14ac:dyDescent="0.2">
      <c r="A10612" s="269">
        <v>7131</v>
      </c>
      <c r="B10612" s="270" t="s">
        <v>31761</v>
      </c>
      <c r="C10612" s="271" t="s">
        <v>12490</v>
      </c>
      <c r="D10612" s="272" t="s">
        <v>12666</v>
      </c>
      <c r="F10612" s="266"/>
      <c r="G10612" s="273">
        <v>7131</v>
      </c>
      <c r="H10612" s="270" t="s">
        <v>31761</v>
      </c>
      <c r="I10612" s="271" t="s">
        <v>12490</v>
      </c>
      <c r="J10612" s="272" t="s">
        <v>12666</v>
      </c>
      <c r="K10612" s="272" t="s">
        <v>12666</v>
      </c>
    </row>
    <row r="10613" spans="1:11" ht="12.75" x14ac:dyDescent="0.2">
      <c r="A10613" s="269">
        <v>7132</v>
      </c>
      <c r="B10613" s="270" t="s">
        <v>31762</v>
      </c>
      <c r="C10613" s="271" t="s">
        <v>12490</v>
      </c>
      <c r="D10613" s="272" t="s">
        <v>13199</v>
      </c>
      <c r="F10613" s="266"/>
      <c r="G10613" s="273">
        <v>7132</v>
      </c>
      <c r="H10613" s="270" t="s">
        <v>31762</v>
      </c>
      <c r="I10613" s="271" t="s">
        <v>12490</v>
      </c>
      <c r="J10613" s="272" t="s">
        <v>13199</v>
      </c>
      <c r="K10613" s="272" t="s">
        <v>13199</v>
      </c>
    </row>
    <row r="10614" spans="1:11" ht="12.75" x14ac:dyDescent="0.2">
      <c r="A10614" s="269">
        <v>7133</v>
      </c>
      <c r="B10614" s="270" t="s">
        <v>31763</v>
      </c>
      <c r="C10614" s="271" t="s">
        <v>12490</v>
      </c>
      <c r="D10614" s="272" t="s">
        <v>12768</v>
      </c>
      <c r="F10614" s="266"/>
      <c r="G10614" s="273">
        <v>7133</v>
      </c>
      <c r="H10614" s="270" t="s">
        <v>31763</v>
      </c>
      <c r="I10614" s="271" t="s">
        <v>12490</v>
      </c>
      <c r="J10614" s="272" t="s">
        <v>12768</v>
      </c>
      <c r="K10614" s="272" t="s">
        <v>12768</v>
      </c>
    </row>
    <row r="10615" spans="1:11" ht="25.5" x14ac:dyDescent="0.2">
      <c r="A10615" s="269">
        <v>37420</v>
      </c>
      <c r="B10615" s="270" t="s">
        <v>31764</v>
      </c>
      <c r="C10615" s="271" t="s">
        <v>12490</v>
      </c>
      <c r="D10615" s="272" t="s">
        <v>31765</v>
      </c>
      <c r="F10615" s="266"/>
      <c r="G10615" s="273">
        <v>37420</v>
      </c>
      <c r="H10615" s="270" t="s">
        <v>31764</v>
      </c>
      <c r="I10615" s="271" t="s">
        <v>12490</v>
      </c>
      <c r="J10615" s="272" t="s">
        <v>31765</v>
      </c>
      <c r="K10615" s="272" t="s">
        <v>31765</v>
      </c>
    </row>
    <row r="10616" spans="1:11" ht="25.5" x14ac:dyDescent="0.2">
      <c r="A10616" s="269">
        <v>37421</v>
      </c>
      <c r="B10616" s="270" t="s">
        <v>31766</v>
      </c>
      <c r="C10616" s="271" t="s">
        <v>12490</v>
      </c>
      <c r="D10616" s="272" t="s">
        <v>31767</v>
      </c>
      <c r="F10616" s="266"/>
      <c r="G10616" s="273">
        <v>37421</v>
      </c>
      <c r="H10616" s="270" t="s">
        <v>31766</v>
      </c>
      <c r="I10616" s="271" t="s">
        <v>12490</v>
      </c>
      <c r="J10616" s="272" t="s">
        <v>31767</v>
      </c>
      <c r="K10616" s="272" t="s">
        <v>31767</v>
      </c>
    </row>
    <row r="10617" spans="1:11" ht="25.5" x14ac:dyDescent="0.2">
      <c r="A10617" s="269">
        <v>37422</v>
      </c>
      <c r="B10617" s="270" t="s">
        <v>31768</v>
      </c>
      <c r="C10617" s="271" t="s">
        <v>12490</v>
      </c>
      <c r="D10617" s="272" t="s">
        <v>7828</v>
      </c>
      <c r="F10617" s="266"/>
      <c r="G10617" s="273">
        <v>37422</v>
      </c>
      <c r="H10617" s="270" t="s">
        <v>31768</v>
      </c>
      <c r="I10617" s="271" t="s">
        <v>12490</v>
      </c>
      <c r="J10617" s="272" t="s">
        <v>7828</v>
      </c>
      <c r="K10617" s="272" t="s">
        <v>7828</v>
      </c>
    </row>
    <row r="10618" spans="1:11" ht="12.75" x14ac:dyDescent="0.2">
      <c r="A10618" s="269">
        <v>37443</v>
      </c>
      <c r="B10618" s="270" t="s">
        <v>31769</v>
      </c>
      <c r="C10618" s="271" t="s">
        <v>12490</v>
      </c>
      <c r="D10618" s="272" t="s">
        <v>31770</v>
      </c>
      <c r="F10618" s="266"/>
      <c r="G10618" s="273">
        <v>37443</v>
      </c>
      <c r="H10618" s="270" t="s">
        <v>31769</v>
      </c>
      <c r="I10618" s="271" t="s">
        <v>12490</v>
      </c>
      <c r="J10618" s="272" t="s">
        <v>31770</v>
      </c>
      <c r="K10618" s="272" t="s">
        <v>31770</v>
      </c>
    </row>
    <row r="10619" spans="1:11" ht="12.75" x14ac:dyDescent="0.2">
      <c r="A10619" s="269">
        <v>37444</v>
      </c>
      <c r="B10619" s="270" t="s">
        <v>31771</v>
      </c>
      <c r="C10619" s="271" t="s">
        <v>12490</v>
      </c>
      <c r="D10619" s="272" t="s">
        <v>31772</v>
      </c>
      <c r="F10619" s="266"/>
      <c r="G10619" s="273">
        <v>37444</v>
      </c>
      <c r="H10619" s="270" t="s">
        <v>31771</v>
      </c>
      <c r="I10619" s="271" t="s">
        <v>12490</v>
      </c>
      <c r="J10619" s="272" t="s">
        <v>31772</v>
      </c>
      <c r="K10619" s="272" t="s">
        <v>31772</v>
      </c>
    </row>
    <row r="10620" spans="1:11" ht="12.75" x14ac:dyDescent="0.2">
      <c r="A10620" s="269">
        <v>37445</v>
      </c>
      <c r="B10620" s="270" t="s">
        <v>31773</v>
      </c>
      <c r="C10620" s="271" t="s">
        <v>12490</v>
      </c>
      <c r="D10620" s="272" t="s">
        <v>31774</v>
      </c>
      <c r="F10620" s="266"/>
      <c r="G10620" s="273">
        <v>37445</v>
      </c>
      <c r="H10620" s="270" t="s">
        <v>31773</v>
      </c>
      <c r="I10620" s="271" t="s">
        <v>12490</v>
      </c>
      <c r="J10620" s="272" t="s">
        <v>31774</v>
      </c>
      <c r="K10620" s="272" t="s">
        <v>31774</v>
      </c>
    </row>
    <row r="10621" spans="1:11" ht="12.75" x14ac:dyDescent="0.2">
      <c r="A10621" s="269">
        <v>37446</v>
      </c>
      <c r="B10621" s="270" t="s">
        <v>31775</v>
      </c>
      <c r="C10621" s="271" t="s">
        <v>12490</v>
      </c>
      <c r="D10621" s="272" t="s">
        <v>31776</v>
      </c>
      <c r="F10621" s="266"/>
      <c r="G10621" s="273">
        <v>37446</v>
      </c>
      <c r="H10621" s="270" t="s">
        <v>31775</v>
      </c>
      <c r="I10621" s="271" t="s">
        <v>12490</v>
      </c>
      <c r="J10621" s="272" t="s">
        <v>31776</v>
      </c>
      <c r="K10621" s="272" t="s">
        <v>31776</v>
      </c>
    </row>
    <row r="10622" spans="1:11" ht="12.75" x14ac:dyDescent="0.2">
      <c r="A10622" s="269">
        <v>37447</v>
      </c>
      <c r="B10622" s="270" t="s">
        <v>31777</v>
      </c>
      <c r="C10622" s="271" t="s">
        <v>12490</v>
      </c>
      <c r="D10622" s="272" t="s">
        <v>31778</v>
      </c>
      <c r="F10622" s="266"/>
      <c r="G10622" s="273">
        <v>37447</v>
      </c>
      <c r="H10622" s="270" t="s">
        <v>31777</v>
      </c>
      <c r="I10622" s="271" t="s">
        <v>12490</v>
      </c>
      <c r="J10622" s="272" t="s">
        <v>31778</v>
      </c>
      <c r="K10622" s="272" t="s">
        <v>31778</v>
      </c>
    </row>
    <row r="10623" spans="1:11" ht="12.75" x14ac:dyDescent="0.2">
      <c r="A10623" s="269">
        <v>37448</v>
      </c>
      <c r="B10623" s="270" t="s">
        <v>31779</v>
      </c>
      <c r="C10623" s="271" t="s">
        <v>12490</v>
      </c>
      <c r="D10623" s="272" t="s">
        <v>31780</v>
      </c>
      <c r="F10623" s="266"/>
      <c r="G10623" s="273">
        <v>37448</v>
      </c>
      <c r="H10623" s="270" t="s">
        <v>31779</v>
      </c>
      <c r="I10623" s="271" t="s">
        <v>12490</v>
      </c>
      <c r="J10623" s="272" t="s">
        <v>31780</v>
      </c>
      <c r="K10623" s="272" t="s">
        <v>31780</v>
      </c>
    </row>
    <row r="10624" spans="1:11" ht="12.75" x14ac:dyDescent="0.2">
      <c r="A10624" s="269">
        <v>37440</v>
      </c>
      <c r="B10624" s="270" t="s">
        <v>31781</v>
      </c>
      <c r="C10624" s="271" t="s">
        <v>12490</v>
      </c>
      <c r="D10624" s="272" t="s">
        <v>31782</v>
      </c>
      <c r="F10624" s="266"/>
      <c r="G10624" s="273">
        <v>37440</v>
      </c>
      <c r="H10624" s="270" t="s">
        <v>31781</v>
      </c>
      <c r="I10624" s="271" t="s">
        <v>12490</v>
      </c>
      <c r="J10624" s="272" t="s">
        <v>31782</v>
      </c>
      <c r="K10624" s="272" t="s">
        <v>31782</v>
      </c>
    </row>
    <row r="10625" spans="1:11" ht="12.75" x14ac:dyDescent="0.2">
      <c r="A10625" s="269">
        <v>37441</v>
      </c>
      <c r="B10625" s="270" t="s">
        <v>31783</v>
      </c>
      <c r="C10625" s="271" t="s">
        <v>12490</v>
      </c>
      <c r="D10625" s="272" t="s">
        <v>31782</v>
      </c>
      <c r="F10625" s="266"/>
      <c r="G10625" s="273">
        <v>37441</v>
      </c>
      <c r="H10625" s="270" t="s">
        <v>31783</v>
      </c>
      <c r="I10625" s="271" t="s">
        <v>12490</v>
      </c>
      <c r="J10625" s="272" t="s">
        <v>31782</v>
      </c>
      <c r="K10625" s="272" t="s">
        <v>31782</v>
      </c>
    </row>
    <row r="10626" spans="1:11" ht="12.75" x14ac:dyDescent="0.2">
      <c r="A10626" s="269">
        <v>37442</v>
      </c>
      <c r="B10626" s="270" t="s">
        <v>31784</v>
      </c>
      <c r="C10626" s="271" t="s">
        <v>12490</v>
      </c>
      <c r="D10626" s="272" t="s">
        <v>11449</v>
      </c>
      <c r="F10626" s="266"/>
      <c r="G10626" s="273">
        <v>37442</v>
      </c>
      <c r="H10626" s="270" t="s">
        <v>31784</v>
      </c>
      <c r="I10626" s="271" t="s">
        <v>12490</v>
      </c>
      <c r="J10626" s="272" t="s">
        <v>11449</v>
      </c>
      <c r="K10626" s="272" t="s">
        <v>11449</v>
      </c>
    </row>
    <row r="10627" spans="1:11" ht="12.75" x14ac:dyDescent="0.2">
      <c r="A10627" s="269">
        <v>38017</v>
      </c>
      <c r="B10627" s="270" t="s">
        <v>31785</v>
      </c>
      <c r="C10627" s="271" t="s">
        <v>12490</v>
      </c>
      <c r="D10627" s="272" t="s">
        <v>13203</v>
      </c>
      <c r="F10627" s="266"/>
      <c r="G10627" s="273">
        <v>38017</v>
      </c>
      <c r="H10627" s="270" t="s">
        <v>31785</v>
      </c>
      <c r="I10627" s="271" t="s">
        <v>12490</v>
      </c>
      <c r="J10627" s="272" t="s">
        <v>13203</v>
      </c>
      <c r="K10627" s="272" t="s">
        <v>13203</v>
      </c>
    </row>
    <row r="10628" spans="1:11" ht="12.75" x14ac:dyDescent="0.2">
      <c r="A10628" s="269">
        <v>38018</v>
      </c>
      <c r="B10628" s="270" t="s">
        <v>31786</v>
      </c>
      <c r="C10628" s="271" t="s">
        <v>12490</v>
      </c>
      <c r="D10628" s="272" t="s">
        <v>7110</v>
      </c>
      <c r="F10628" s="266"/>
      <c r="G10628" s="273">
        <v>38018</v>
      </c>
      <c r="H10628" s="270" t="s">
        <v>31786</v>
      </c>
      <c r="I10628" s="271" t="s">
        <v>12490</v>
      </c>
      <c r="J10628" s="272" t="s">
        <v>7110</v>
      </c>
      <c r="K10628" s="272" t="s">
        <v>7110</v>
      </c>
    </row>
    <row r="10629" spans="1:11" ht="25.5" x14ac:dyDescent="0.2">
      <c r="A10629" s="269">
        <v>39895</v>
      </c>
      <c r="B10629" s="270" t="s">
        <v>31787</v>
      </c>
      <c r="C10629" s="271" t="s">
        <v>12490</v>
      </c>
      <c r="D10629" s="272" t="s">
        <v>14178</v>
      </c>
      <c r="F10629" s="266"/>
      <c r="G10629" s="273">
        <v>39895</v>
      </c>
      <c r="H10629" s="270" t="s">
        <v>31787</v>
      </c>
      <c r="I10629" s="271" t="s">
        <v>12490</v>
      </c>
      <c r="J10629" s="272" t="s">
        <v>14178</v>
      </c>
      <c r="K10629" s="272" t="s">
        <v>14178</v>
      </c>
    </row>
    <row r="10630" spans="1:11" ht="25.5" x14ac:dyDescent="0.2">
      <c r="A10630" s="269">
        <v>39896</v>
      </c>
      <c r="B10630" s="270" t="s">
        <v>31788</v>
      </c>
      <c r="C10630" s="271" t="s">
        <v>12490</v>
      </c>
      <c r="D10630" s="272" t="s">
        <v>24981</v>
      </c>
      <c r="F10630" s="266"/>
      <c r="G10630" s="273">
        <v>39896</v>
      </c>
      <c r="H10630" s="270" t="s">
        <v>31788</v>
      </c>
      <c r="I10630" s="271" t="s">
        <v>12490</v>
      </c>
      <c r="J10630" s="272" t="s">
        <v>24981</v>
      </c>
      <c r="K10630" s="272" t="s">
        <v>24981</v>
      </c>
    </row>
    <row r="10631" spans="1:11" ht="12.75" x14ac:dyDescent="0.2">
      <c r="A10631" s="269">
        <v>38873</v>
      </c>
      <c r="B10631" s="270" t="s">
        <v>31789</v>
      </c>
      <c r="C10631" s="271" t="s">
        <v>12490</v>
      </c>
      <c r="D10631" s="272" t="s">
        <v>12997</v>
      </c>
      <c r="F10631" s="266"/>
      <c r="G10631" s="273">
        <v>38873</v>
      </c>
      <c r="H10631" s="270" t="s">
        <v>31789</v>
      </c>
      <c r="I10631" s="271" t="s">
        <v>12490</v>
      </c>
      <c r="J10631" s="272" t="s">
        <v>12997</v>
      </c>
      <c r="K10631" s="272" t="s">
        <v>12997</v>
      </c>
    </row>
    <row r="10632" spans="1:11" ht="12.75" x14ac:dyDescent="0.2">
      <c r="A10632" s="269">
        <v>38874</v>
      </c>
      <c r="B10632" s="270" t="s">
        <v>31790</v>
      </c>
      <c r="C10632" s="271" t="s">
        <v>12490</v>
      </c>
      <c r="D10632" s="272" t="s">
        <v>18743</v>
      </c>
      <c r="F10632" s="266"/>
      <c r="G10632" s="273">
        <v>38874</v>
      </c>
      <c r="H10632" s="270" t="s">
        <v>31790</v>
      </c>
      <c r="I10632" s="271" t="s">
        <v>12490</v>
      </c>
      <c r="J10632" s="272" t="s">
        <v>18743</v>
      </c>
      <c r="K10632" s="272" t="s">
        <v>18743</v>
      </c>
    </row>
    <row r="10633" spans="1:11" ht="12.75" x14ac:dyDescent="0.2">
      <c r="A10633" s="269">
        <v>38875</v>
      </c>
      <c r="B10633" s="270" t="s">
        <v>31791</v>
      </c>
      <c r="C10633" s="271" t="s">
        <v>12490</v>
      </c>
      <c r="D10633" s="272" t="s">
        <v>4258</v>
      </c>
      <c r="F10633" s="266"/>
      <c r="G10633" s="273">
        <v>38875</v>
      </c>
      <c r="H10633" s="270" t="s">
        <v>31791</v>
      </c>
      <c r="I10633" s="271" t="s">
        <v>12490</v>
      </c>
      <c r="J10633" s="272" t="s">
        <v>4258</v>
      </c>
      <c r="K10633" s="272" t="s">
        <v>4258</v>
      </c>
    </row>
    <row r="10634" spans="1:11" ht="12.75" x14ac:dyDescent="0.2">
      <c r="A10634" s="269">
        <v>38876</v>
      </c>
      <c r="B10634" s="270" t="s">
        <v>31792</v>
      </c>
      <c r="C10634" s="271" t="s">
        <v>12490</v>
      </c>
      <c r="D10634" s="272" t="s">
        <v>13612</v>
      </c>
      <c r="F10634" s="266"/>
      <c r="G10634" s="273">
        <v>38876</v>
      </c>
      <c r="H10634" s="270" t="s">
        <v>31792</v>
      </c>
      <c r="I10634" s="271" t="s">
        <v>12490</v>
      </c>
      <c r="J10634" s="272" t="s">
        <v>13612</v>
      </c>
      <c r="K10634" s="272" t="s">
        <v>13612</v>
      </c>
    </row>
    <row r="10635" spans="1:11" ht="25.5" x14ac:dyDescent="0.2">
      <c r="A10635" s="269">
        <v>39000</v>
      </c>
      <c r="B10635" s="270" t="s">
        <v>31793</v>
      </c>
      <c r="C10635" s="271" t="s">
        <v>12490</v>
      </c>
      <c r="D10635" s="272" t="s">
        <v>15148</v>
      </c>
      <c r="F10635" s="266"/>
      <c r="G10635" s="273">
        <v>39000</v>
      </c>
      <c r="H10635" s="270" t="s">
        <v>31793</v>
      </c>
      <c r="I10635" s="271" t="s">
        <v>12490</v>
      </c>
      <c r="J10635" s="272" t="s">
        <v>15148</v>
      </c>
      <c r="K10635" s="272" t="s">
        <v>15148</v>
      </c>
    </row>
    <row r="10636" spans="1:11" ht="12.75" x14ac:dyDescent="0.2">
      <c r="A10636" s="269">
        <v>38674</v>
      </c>
      <c r="B10636" s="270" t="s">
        <v>31794</v>
      </c>
      <c r="C10636" s="271" t="s">
        <v>12490</v>
      </c>
      <c r="D10636" s="272" t="s">
        <v>13619</v>
      </c>
      <c r="F10636" s="266"/>
      <c r="G10636" s="273">
        <v>38674</v>
      </c>
      <c r="H10636" s="270" t="s">
        <v>31794</v>
      </c>
      <c r="I10636" s="271" t="s">
        <v>12490</v>
      </c>
      <c r="J10636" s="272" t="s">
        <v>13619</v>
      </c>
      <c r="K10636" s="272" t="s">
        <v>13619</v>
      </c>
    </row>
    <row r="10637" spans="1:11" ht="12.75" x14ac:dyDescent="0.2">
      <c r="A10637" s="269">
        <v>38911</v>
      </c>
      <c r="B10637" s="270" t="s">
        <v>31795</v>
      </c>
      <c r="C10637" s="271" t="s">
        <v>12490</v>
      </c>
      <c r="D10637" s="272" t="s">
        <v>24545</v>
      </c>
      <c r="F10637" s="266"/>
      <c r="G10637" s="273">
        <v>38911</v>
      </c>
      <c r="H10637" s="270" t="s">
        <v>31795</v>
      </c>
      <c r="I10637" s="271" t="s">
        <v>12490</v>
      </c>
      <c r="J10637" s="272" t="s">
        <v>24545</v>
      </c>
      <c r="K10637" s="272" t="s">
        <v>24545</v>
      </c>
    </row>
    <row r="10638" spans="1:11" ht="12.75" x14ac:dyDescent="0.2">
      <c r="A10638" s="269">
        <v>38912</v>
      </c>
      <c r="B10638" s="270" t="s">
        <v>31796</v>
      </c>
      <c r="C10638" s="271" t="s">
        <v>12490</v>
      </c>
      <c r="D10638" s="272" t="s">
        <v>19852</v>
      </c>
      <c r="F10638" s="266"/>
      <c r="G10638" s="273">
        <v>38912</v>
      </c>
      <c r="H10638" s="270" t="s">
        <v>31796</v>
      </c>
      <c r="I10638" s="271" t="s">
        <v>12490</v>
      </c>
      <c r="J10638" s="272" t="s">
        <v>19852</v>
      </c>
      <c r="K10638" s="272" t="s">
        <v>19852</v>
      </c>
    </row>
    <row r="10639" spans="1:11" ht="12.75" x14ac:dyDescent="0.2">
      <c r="A10639" s="269">
        <v>38019</v>
      </c>
      <c r="B10639" s="270" t="s">
        <v>31797</v>
      </c>
      <c r="C10639" s="271" t="s">
        <v>12490</v>
      </c>
      <c r="D10639" s="272" t="s">
        <v>7067</v>
      </c>
      <c r="F10639" s="266"/>
      <c r="G10639" s="273">
        <v>38019</v>
      </c>
      <c r="H10639" s="270" t="s">
        <v>31797</v>
      </c>
      <c r="I10639" s="271" t="s">
        <v>12490</v>
      </c>
      <c r="J10639" s="272" t="s">
        <v>7067</v>
      </c>
      <c r="K10639" s="272" t="s">
        <v>7067</v>
      </c>
    </row>
    <row r="10640" spans="1:11" ht="12.75" x14ac:dyDescent="0.2">
      <c r="A10640" s="269">
        <v>38020</v>
      </c>
      <c r="B10640" s="270" t="s">
        <v>31798</v>
      </c>
      <c r="C10640" s="271" t="s">
        <v>12490</v>
      </c>
      <c r="D10640" s="272" t="s">
        <v>7110</v>
      </c>
      <c r="F10640" s="266"/>
      <c r="G10640" s="273">
        <v>38020</v>
      </c>
      <c r="H10640" s="270" t="s">
        <v>31798</v>
      </c>
      <c r="I10640" s="271" t="s">
        <v>12490</v>
      </c>
      <c r="J10640" s="272" t="s">
        <v>7110</v>
      </c>
      <c r="K10640" s="272" t="s">
        <v>7110</v>
      </c>
    </row>
    <row r="10641" spans="1:11" ht="12.75" x14ac:dyDescent="0.2">
      <c r="A10641" s="269">
        <v>38454</v>
      </c>
      <c r="B10641" s="270" t="s">
        <v>31799</v>
      </c>
      <c r="C10641" s="271" t="s">
        <v>12490</v>
      </c>
      <c r="D10641" s="272" t="s">
        <v>8256</v>
      </c>
      <c r="F10641" s="266"/>
      <c r="G10641" s="273">
        <v>38454</v>
      </c>
      <c r="H10641" s="270" t="s">
        <v>31799</v>
      </c>
      <c r="I10641" s="271" t="s">
        <v>12490</v>
      </c>
      <c r="J10641" s="272" t="s">
        <v>8256</v>
      </c>
      <c r="K10641" s="272" t="s">
        <v>8256</v>
      </c>
    </row>
    <row r="10642" spans="1:11" ht="12.75" x14ac:dyDescent="0.2">
      <c r="A10642" s="269">
        <v>38455</v>
      </c>
      <c r="B10642" s="270" t="s">
        <v>31800</v>
      </c>
      <c r="C10642" s="271" t="s">
        <v>12490</v>
      </c>
      <c r="D10642" s="272" t="s">
        <v>12674</v>
      </c>
      <c r="F10642" s="266"/>
      <c r="G10642" s="273">
        <v>38455</v>
      </c>
      <c r="H10642" s="270" t="s">
        <v>31800</v>
      </c>
      <c r="I10642" s="271" t="s">
        <v>12490</v>
      </c>
      <c r="J10642" s="272" t="s">
        <v>12674</v>
      </c>
      <c r="K10642" s="272" t="s">
        <v>12674</v>
      </c>
    </row>
    <row r="10643" spans="1:11" ht="12.75" x14ac:dyDescent="0.2">
      <c r="A10643" s="269">
        <v>38462</v>
      </c>
      <c r="B10643" s="270" t="s">
        <v>31801</v>
      </c>
      <c r="C10643" s="271" t="s">
        <v>12490</v>
      </c>
      <c r="D10643" s="272" t="s">
        <v>13973</v>
      </c>
      <c r="F10643" s="266"/>
      <c r="G10643" s="273">
        <v>38462</v>
      </c>
      <c r="H10643" s="270" t="s">
        <v>31801</v>
      </c>
      <c r="I10643" s="271" t="s">
        <v>12490</v>
      </c>
      <c r="J10643" s="272" t="s">
        <v>13973</v>
      </c>
      <c r="K10643" s="272" t="s">
        <v>13973</v>
      </c>
    </row>
    <row r="10644" spans="1:11" ht="12.75" x14ac:dyDescent="0.2">
      <c r="A10644" s="269">
        <v>36362</v>
      </c>
      <c r="B10644" s="270" t="s">
        <v>31802</v>
      </c>
      <c r="C10644" s="271" t="s">
        <v>12490</v>
      </c>
      <c r="D10644" s="272" t="s">
        <v>13068</v>
      </c>
      <c r="F10644" s="266"/>
      <c r="G10644" s="273">
        <v>36362</v>
      </c>
      <c r="H10644" s="270" t="s">
        <v>31802</v>
      </c>
      <c r="I10644" s="271" t="s">
        <v>12490</v>
      </c>
      <c r="J10644" s="272" t="s">
        <v>13068</v>
      </c>
      <c r="K10644" s="272" t="s">
        <v>13068</v>
      </c>
    </row>
    <row r="10645" spans="1:11" ht="12.75" x14ac:dyDescent="0.2">
      <c r="A10645" s="269">
        <v>36298</v>
      </c>
      <c r="B10645" s="270" t="s">
        <v>31803</v>
      </c>
      <c r="C10645" s="271" t="s">
        <v>12490</v>
      </c>
      <c r="D10645" s="272" t="s">
        <v>5883</v>
      </c>
      <c r="F10645" s="266"/>
      <c r="G10645" s="273">
        <v>36298</v>
      </c>
      <c r="H10645" s="270" t="s">
        <v>31803</v>
      </c>
      <c r="I10645" s="271" t="s">
        <v>12490</v>
      </c>
      <c r="J10645" s="272" t="s">
        <v>5883</v>
      </c>
      <c r="K10645" s="272" t="s">
        <v>5883</v>
      </c>
    </row>
    <row r="10646" spans="1:11" ht="12.75" x14ac:dyDescent="0.2">
      <c r="A10646" s="269">
        <v>38456</v>
      </c>
      <c r="B10646" s="270" t="s">
        <v>31804</v>
      </c>
      <c r="C10646" s="271" t="s">
        <v>12490</v>
      </c>
      <c r="D10646" s="272" t="s">
        <v>5892</v>
      </c>
      <c r="F10646" s="266"/>
      <c r="G10646" s="273">
        <v>38456</v>
      </c>
      <c r="H10646" s="270" t="s">
        <v>31804</v>
      </c>
      <c r="I10646" s="271" t="s">
        <v>12490</v>
      </c>
      <c r="J10646" s="272" t="s">
        <v>5892</v>
      </c>
      <c r="K10646" s="272" t="s">
        <v>5892</v>
      </c>
    </row>
    <row r="10647" spans="1:11" ht="12.75" x14ac:dyDescent="0.2">
      <c r="A10647" s="269">
        <v>38457</v>
      </c>
      <c r="B10647" s="270" t="s">
        <v>31805</v>
      </c>
      <c r="C10647" s="271" t="s">
        <v>12490</v>
      </c>
      <c r="D10647" s="272" t="s">
        <v>13653</v>
      </c>
      <c r="F10647" s="266"/>
      <c r="G10647" s="273">
        <v>38457</v>
      </c>
      <c r="H10647" s="270" t="s">
        <v>31805</v>
      </c>
      <c r="I10647" s="271" t="s">
        <v>12490</v>
      </c>
      <c r="J10647" s="272" t="s">
        <v>13653</v>
      </c>
      <c r="K10647" s="272" t="s">
        <v>13653</v>
      </c>
    </row>
    <row r="10648" spans="1:11" ht="12.75" x14ac:dyDescent="0.2">
      <c r="A10648" s="269">
        <v>38458</v>
      </c>
      <c r="B10648" s="270" t="s">
        <v>31806</v>
      </c>
      <c r="C10648" s="271" t="s">
        <v>12490</v>
      </c>
      <c r="D10648" s="272" t="s">
        <v>9048</v>
      </c>
      <c r="F10648" s="266"/>
      <c r="G10648" s="273">
        <v>38458</v>
      </c>
      <c r="H10648" s="270" t="s">
        <v>31806</v>
      </c>
      <c r="I10648" s="271" t="s">
        <v>12490</v>
      </c>
      <c r="J10648" s="272" t="s">
        <v>9048</v>
      </c>
      <c r="K10648" s="272" t="s">
        <v>9048</v>
      </c>
    </row>
    <row r="10649" spans="1:11" ht="12.75" x14ac:dyDescent="0.2">
      <c r="A10649" s="269">
        <v>38459</v>
      </c>
      <c r="B10649" s="270" t="s">
        <v>31807</v>
      </c>
      <c r="C10649" s="271" t="s">
        <v>12490</v>
      </c>
      <c r="D10649" s="272" t="s">
        <v>7582</v>
      </c>
      <c r="F10649" s="266"/>
      <c r="G10649" s="273">
        <v>38459</v>
      </c>
      <c r="H10649" s="270" t="s">
        <v>31807</v>
      </c>
      <c r="I10649" s="271" t="s">
        <v>12490</v>
      </c>
      <c r="J10649" s="272" t="s">
        <v>7582</v>
      </c>
      <c r="K10649" s="272" t="s">
        <v>7582</v>
      </c>
    </row>
    <row r="10650" spans="1:11" ht="12.75" x14ac:dyDescent="0.2">
      <c r="A10650" s="269">
        <v>38460</v>
      </c>
      <c r="B10650" s="270" t="s">
        <v>31808</v>
      </c>
      <c r="C10650" s="271" t="s">
        <v>12490</v>
      </c>
      <c r="D10650" s="272" t="s">
        <v>7828</v>
      </c>
      <c r="F10650" s="266"/>
      <c r="G10650" s="273">
        <v>38460</v>
      </c>
      <c r="H10650" s="270" t="s">
        <v>31808</v>
      </c>
      <c r="I10650" s="271" t="s">
        <v>12490</v>
      </c>
      <c r="J10650" s="272" t="s">
        <v>7828</v>
      </c>
      <c r="K10650" s="272" t="s">
        <v>7828</v>
      </c>
    </row>
    <row r="10651" spans="1:11" ht="12.75" x14ac:dyDescent="0.2">
      <c r="A10651" s="269">
        <v>38461</v>
      </c>
      <c r="B10651" s="270" t="s">
        <v>31809</v>
      </c>
      <c r="C10651" s="271" t="s">
        <v>12490</v>
      </c>
      <c r="D10651" s="272" t="s">
        <v>15149</v>
      </c>
      <c r="F10651" s="266"/>
      <c r="G10651" s="273">
        <v>38461</v>
      </c>
      <c r="H10651" s="270" t="s">
        <v>31809</v>
      </c>
      <c r="I10651" s="271" t="s">
        <v>12490</v>
      </c>
      <c r="J10651" s="272" t="s">
        <v>15149</v>
      </c>
      <c r="K10651" s="272" t="s">
        <v>15149</v>
      </c>
    </row>
    <row r="10652" spans="1:11" ht="12.75" x14ac:dyDescent="0.2">
      <c r="A10652" s="269">
        <v>7094</v>
      </c>
      <c r="B10652" s="270" t="s">
        <v>31810</v>
      </c>
      <c r="C10652" s="271" t="s">
        <v>12490</v>
      </c>
      <c r="D10652" s="272" t="s">
        <v>17855</v>
      </c>
      <c r="F10652" s="266"/>
      <c r="G10652" s="273">
        <v>7094</v>
      </c>
      <c r="H10652" s="270" t="s">
        <v>31810</v>
      </c>
      <c r="I10652" s="271" t="s">
        <v>12490</v>
      </c>
      <c r="J10652" s="272" t="s">
        <v>17855</v>
      </c>
      <c r="K10652" s="272" t="s">
        <v>17855</v>
      </c>
    </row>
    <row r="10653" spans="1:11" ht="12.75" x14ac:dyDescent="0.2">
      <c r="A10653" s="269">
        <v>7116</v>
      </c>
      <c r="B10653" s="270" t="s">
        <v>31811</v>
      </c>
      <c r="C10653" s="271" t="s">
        <v>12490</v>
      </c>
      <c r="D10653" s="272" t="s">
        <v>5297</v>
      </c>
      <c r="F10653" s="266"/>
      <c r="G10653" s="273">
        <v>7116</v>
      </c>
      <c r="H10653" s="270" t="s">
        <v>31811</v>
      </c>
      <c r="I10653" s="271" t="s">
        <v>12490</v>
      </c>
      <c r="J10653" s="272" t="s">
        <v>5297</v>
      </c>
      <c r="K10653" s="272" t="s">
        <v>5297</v>
      </c>
    </row>
    <row r="10654" spans="1:11" ht="12.75" x14ac:dyDescent="0.2">
      <c r="A10654" s="269">
        <v>7118</v>
      </c>
      <c r="B10654" s="270" t="s">
        <v>31812</v>
      </c>
      <c r="C10654" s="271" t="s">
        <v>12490</v>
      </c>
      <c r="D10654" s="272" t="s">
        <v>7552</v>
      </c>
      <c r="F10654" s="266"/>
      <c r="G10654" s="273">
        <v>7118</v>
      </c>
      <c r="H10654" s="270" t="s">
        <v>31812</v>
      </c>
      <c r="I10654" s="271" t="s">
        <v>12490</v>
      </c>
      <c r="J10654" s="272" t="s">
        <v>7552</v>
      </c>
      <c r="K10654" s="272" t="s">
        <v>7552</v>
      </c>
    </row>
    <row r="10655" spans="1:11" ht="12.75" x14ac:dyDescent="0.2">
      <c r="A10655" s="269">
        <v>7117</v>
      </c>
      <c r="B10655" s="270" t="s">
        <v>31813</v>
      </c>
      <c r="C10655" s="271" t="s">
        <v>12490</v>
      </c>
      <c r="D10655" s="272" t="s">
        <v>13616</v>
      </c>
      <c r="F10655" s="266"/>
      <c r="G10655" s="273">
        <v>7117</v>
      </c>
      <c r="H10655" s="270" t="s">
        <v>31813</v>
      </c>
      <c r="I10655" s="271" t="s">
        <v>12490</v>
      </c>
      <c r="J10655" s="272" t="s">
        <v>13616</v>
      </c>
      <c r="K10655" s="272" t="s">
        <v>13616</v>
      </c>
    </row>
    <row r="10656" spans="1:11" ht="12.75" x14ac:dyDescent="0.2">
      <c r="A10656" s="269">
        <v>7098</v>
      </c>
      <c r="B10656" s="270" t="s">
        <v>31814</v>
      </c>
      <c r="C10656" s="271" t="s">
        <v>12490</v>
      </c>
      <c r="D10656" s="272" t="s">
        <v>5307</v>
      </c>
      <c r="F10656" s="266"/>
      <c r="G10656" s="273">
        <v>7098</v>
      </c>
      <c r="H10656" s="270" t="s">
        <v>31814</v>
      </c>
      <c r="I10656" s="271" t="s">
        <v>12490</v>
      </c>
      <c r="J10656" s="272" t="s">
        <v>5307</v>
      </c>
      <c r="K10656" s="272" t="s">
        <v>5307</v>
      </c>
    </row>
    <row r="10657" spans="1:11" ht="12.75" x14ac:dyDescent="0.2">
      <c r="A10657" s="269">
        <v>7110</v>
      </c>
      <c r="B10657" s="270" t="s">
        <v>31815</v>
      </c>
      <c r="C10657" s="271" t="s">
        <v>12490</v>
      </c>
      <c r="D10657" s="272" t="s">
        <v>13621</v>
      </c>
      <c r="F10657" s="266"/>
      <c r="G10657" s="273">
        <v>7110</v>
      </c>
      <c r="H10657" s="270" t="s">
        <v>31815</v>
      </c>
      <c r="I10657" s="271" t="s">
        <v>12490</v>
      </c>
      <c r="J10657" s="272" t="s">
        <v>13621</v>
      </c>
      <c r="K10657" s="272" t="s">
        <v>13621</v>
      </c>
    </row>
    <row r="10658" spans="1:11" ht="12.75" x14ac:dyDescent="0.2">
      <c r="A10658" s="269">
        <v>7123</v>
      </c>
      <c r="B10658" s="270" t="s">
        <v>31816</v>
      </c>
      <c r="C10658" s="271" t="s">
        <v>12490</v>
      </c>
      <c r="D10658" s="272" t="s">
        <v>12719</v>
      </c>
      <c r="F10658" s="266"/>
      <c r="G10658" s="273">
        <v>7123</v>
      </c>
      <c r="H10658" s="270" t="s">
        <v>31816</v>
      </c>
      <c r="I10658" s="271" t="s">
        <v>12490</v>
      </c>
      <c r="J10658" s="272" t="s">
        <v>12719</v>
      </c>
      <c r="K10658" s="272" t="s">
        <v>12719</v>
      </c>
    </row>
    <row r="10659" spans="1:11" ht="25.5" x14ac:dyDescent="0.2">
      <c r="A10659" s="269">
        <v>7121</v>
      </c>
      <c r="B10659" s="270" t="s">
        <v>31817</v>
      </c>
      <c r="C10659" s="271" t="s">
        <v>12490</v>
      </c>
      <c r="D10659" s="272" t="s">
        <v>5316</v>
      </c>
      <c r="F10659" s="266"/>
      <c r="G10659" s="273">
        <v>7121</v>
      </c>
      <c r="H10659" s="270" t="s">
        <v>31817</v>
      </c>
      <c r="I10659" s="271" t="s">
        <v>12490</v>
      </c>
      <c r="J10659" s="272" t="s">
        <v>5316</v>
      </c>
      <c r="K10659" s="272" t="s">
        <v>5316</v>
      </c>
    </row>
    <row r="10660" spans="1:11" ht="25.5" x14ac:dyDescent="0.2">
      <c r="A10660" s="269">
        <v>7137</v>
      </c>
      <c r="B10660" s="270" t="s">
        <v>31818</v>
      </c>
      <c r="C10660" s="271" t="s">
        <v>12490</v>
      </c>
      <c r="D10660" s="272" t="s">
        <v>8526</v>
      </c>
      <c r="F10660" s="266"/>
      <c r="G10660" s="273">
        <v>7137</v>
      </c>
      <c r="H10660" s="270" t="s">
        <v>31818</v>
      </c>
      <c r="I10660" s="271" t="s">
        <v>12490</v>
      </c>
      <c r="J10660" s="272" t="s">
        <v>8526</v>
      </c>
      <c r="K10660" s="272" t="s">
        <v>8526</v>
      </c>
    </row>
    <row r="10661" spans="1:11" ht="25.5" x14ac:dyDescent="0.2">
      <c r="A10661" s="269">
        <v>7122</v>
      </c>
      <c r="B10661" s="270" t="s">
        <v>31819</v>
      </c>
      <c r="C10661" s="271" t="s">
        <v>12490</v>
      </c>
      <c r="D10661" s="272" t="s">
        <v>12545</v>
      </c>
      <c r="F10661" s="266"/>
      <c r="G10661" s="273">
        <v>7122</v>
      </c>
      <c r="H10661" s="270" t="s">
        <v>31819</v>
      </c>
      <c r="I10661" s="271" t="s">
        <v>12490</v>
      </c>
      <c r="J10661" s="272" t="s">
        <v>12545</v>
      </c>
      <c r="K10661" s="272" t="s">
        <v>12545</v>
      </c>
    </row>
    <row r="10662" spans="1:11" ht="25.5" x14ac:dyDescent="0.2">
      <c r="A10662" s="269">
        <v>7114</v>
      </c>
      <c r="B10662" s="270" t="s">
        <v>31820</v>
      </c>
      <c r="C10662" s="271" t="s">
        <v>12490</v>
      </c>
      <c r="D10662" s="272" t="s">
        <v>20712</v>
      </c>
      <c r="F10662" s="266"/>
      <c r="G10662" s="273">
        <v>7114</v>
      </c>
      <c r="H10662" s="270" t="s">
        <v>31820</v>
      </c>
      <c r="I10662" s="271" t="s">
        <v>12490</v>
      </c>
      <c r="J10662" s="272" t="s">
        <v>20712</v>
      </c>
      <c r="K10662" s="272" t="s">
        <v>20712</v>
      </c>
    </row>
    <row r="10663" spans="1:11" ht="25.5" x14ac:dyDescent="0.2">
      <c r="A10663" s="269">
        <v>7109</v>
      </c>
      <c r="B10663" s="270" t="s">
        <v>31821</v>
      </c>
      <c r="C10663" s="271" t="s">
        <v>12490</v>
      </c>
      <c r="D10663" s="272" t="s">
        <v>4852</v>
      </c>
      <c r="F10663" s="266"/>
      <c r="G10663" s="273">
        <v>7109</v>
      </c>
      <c r="H10663" s="270" t="s">
        <v>31821</v>
      </c>
      <c r="I10663" s="271" t="s">
        <v>12490</v>
      </c>
      <c r="J10663" s="272" t="s">
        <v>4852</v>
      </c>
      <c r="K10663" s="272" t="s">
        <v>4852</v>
      </c>
    </row>
    <row r="10664" spans="1:11" ht="25.5" x14ac:dyDescent="0.2">
      <c r="A10664" s="269">
        <v>7135</v>
      </c>
      <c r="B10664" s="270" t="s">
        <v>31822</v>
      </c>
      <c r="C10664" s="271" t="s">
        <v>12490</v>
      </c>
      <c r="D10664" s="272" t="s">
        <v>12635</v>
      </c>
      <c r="F10664" s="266"/>
      <c r="G10664" s="273">
        <v>7135</v>
      </c>
      <c r="H10664" s="270" t="s">
        <v>31822</v>
      </c>
      <c r="I10664" s="271" t="s">
        <v>12490</v>
      </c>
      <c r="J10664" s="272" t="s">
        <v>12635</v>
      </c>
      <c r="K10664" s="272" t="s">
        <v>12635</v>
      </c>
    </row>
    <row r="10665" spans="1:11" ht="25.5" x14ac:dyDescent="0.2">
      <c r="A10665" s="269">
        <v>37947</v>
      </c>
      <c r="B10665" s="270" t="s">
        <v>31823</v>
      </c>
      <c r="C10665" s="271" t="s">
        <v>12490</v>
      </c>
      <c r="D10665" s="272" t="s">
        <v>4926</v>
      </c>
      <c r="F10665" s="266"/>
      <c r="G10665" s="273">
        <v>37947</v>
      </c>
      <c r="H10665" s="270" t="s">
        <v>31823</v>
      </c>
      <c r="I10665" s="271" t="s">
        <v>12490</v>
      </c>
      <c r="J10665" s="272" t="s">
        <v>4926</v>
      </c>
      <c r="K10665" s="272" t="s">
        <v>4926</v>
      </c>
    </row>
    <row r="10666" spans="1:11" ht="25.5" x14ac:dyDescent="0.2">
      <c r="A10666" s="269">
        <v>7103</v>
      </c>
      <c r="B10666" s="270" t="s">
        <v>31824</v>
      </c>
      <c r="C10666" s="271" t="s">
        <v>12490</v>
      </c>
      <c r="D10666" s="272" t="s">
        <v>20712</v>
      </c>
      <c r="F10666" s="266"/>
      <c r="G10666" s="273">
        <v>7103</v>
      </c>
      <c r="H10666" s="270" t="s">
        <v>31824</v>
      </c>
      <c r="I10666" s="271" t="s">
        <v>12490</v>
      </c>
      <c r="J10666" s="272" t="s">
        <v>20712</v>
      </c>
      <c r="K10666" s="272" t="s">
        <v>20712</v>
      </c>
    </row>
    <row r="10667" spans="1:11" ht="12.75" x14ac:dyDescent="0.2">
      <c r="A10667" s="269">
        <v>40419</v>
      </c>
      <c r="B10667" s="270" t="s">
        <v>31825</v>
      </c>
      <c r="C10667" s="271" t="s">
        <v>12490</v>
      </c>
      <c r="D10667" s="272" t="s">
        <v>13550</v>
      </c>
      <c r="F10667" s="266"/>
      <c r="G10667" s="273">
        <v>40419</v>
      </c>
      <c r="H10667" s="270" t="s">
        <v>31825</v>
      </c>
      <c r="I10667" s="271" t="s">
        <v>12490</v>
      </c>
      <c r="J10667" s="272" t="s">
        <v>13550</v>
      </c>
      <c r="K10667" s="272" t="s">
        <v>13550</v>
      </c>
    </row>
    <row r="10668" spans="1:11" ht="12.75" x14ac:dyDescent="0.2">
      <c r="A10668" s="269">
        <v>40420</v>
      </c>
      <c r="B10668" s="270" t="s">
        <v>31826</v>
      </c>
      <c r="C10668" s="271" t="s">
        <v>12490</v>
      </c>
      <c r="D10668" s="272" t="s">
        <v>31827</v>
      </c>
      <c r="F10668" s="266"/>
      <c r="G10668" s="273">
        <v>40420</v>
      </c>
      <c r="H10668" s="270" t="s">
        <v>31826</v>
      </c>
      <c r="I10668" s="271" t="s">
        <v>12490</v>
      </c>
      <c r="J10668" s="272" t="s">
        <v>31827</v>
      </c>
      <c r="K10668" s="272" t="s">
        <v>31827</v>
      </c>
    </row>
    <row r="10669" spans="1:11" ht="12.75" x14ac:dyDescent="0.2">
      <c r="A10669" s="269">
        <v>40421</v>
      </c>
      <c r="B10669" s="270" t="s">
        <v>31828</v>
      </c>
      <c r="C10669" s="271" t="s">
        <v>12490</v>
      </c>
      <c r="D10669" s="272" t="s">
        <v>4260</v>
      </c>
      <c r="F10669" s="266"/>
      <c r="G10669" s="273">
        <v>40421</v>
      </c>
      <c r="H10669" s="270" t="s">
        <v>31828</v>
      </c>
      <c r="I10669" s="271" t="s">
        <v>12490</v>
      </c>
      <c r="J10669" s="272" t="s">
        <v>4260</v>
      </c>
      <c r="K10669" s="272" t="s">
        <v>4260</v>
      </c>
    </row>
    <row r="10670" spans="1:11" ht="12.75" x14ac:dyDescent="0.2">
      <c r="A10670" s="269">
        <v>7126</v>
      </c>
      <c r="B10670" s="270" t="s">
        <v>31829</v>
      </c>
      <c r="C10670" s="271" t="s">
        <v>12490</v>
      </c>
      <c r="D10670" s="272" t="s">
        <v>13623</v>
      </c>
      <c r="F10670" s="266"/>
      <c r="G10670" s="273">
        <v>7126</v>
      </c>
      <c r="H10670" s="270" t="s">
        <v>31829</v>
      </c>
      <c r="I10670" s="271" t="s">
        <v>12490</v>
      </c>
      <c r="J10670" s="272" t="s">
        <v>13623</v>
      </c>
      <c r="K10670" s="272" t="s">
        <v>13623</v>
      </c>
    </row>
    <row r="10671" spans="1:11" ht="12.75" x14ac:dyDescent="0.2">
      <c r="A10671" s="269">
        <v>38905</v>
      </c>
      <c r="B10671" s="270" t="s">
        <v>31830</v>
      </c>
      <c r="C10671" s="271" t="s">
        <v>12490</v>
      </c>
      <c r="D10671" s="272" t="s">
        <v>9855</v>
      </c>
      <c r="F10671" s="266"/>
      <c r="G10671" s="273">
        <v>38905</v>
      </c>
      <c r="H10671" s="270" t="s">
        <v>31830</v>
      </c>
      <c r="I10671" s="271" t="s">
        <v>12490</v>
      </c>
      <c r="J10671" s="272" t="s">
        <v>9855</v>
      </c>
      <c r="K10671" s="272" t="s">
        <v>9855</v>
      </c>
    </row>
    <row r="10672" spans="1:11" ht="12.75" x14ac:dyDescent="0.2">
      <c r="A10672" s="269">
        <v>38907</v>
      </c>
      <c r="B10672" s="270" t="s">
        <v>31831</v>
      </c>
      <c r="C10672" s="271" t="s">
        <v>12490</v>
      </c>
      <c r="D10672" s="272" t="s">
        <v>12218</v>
      </c>
      <c r="F10672" s="266"/>
      <c r="G10672" s="273">
        <v>38907</v>
      </c>
      <c r="H10672" s="270" t="s">
        <v>31831</v>
      </c>
      <c r="I10672" s="271" t="s">
        <v>12490</v>
      </c>
      <c r="J10672" s="272" t="s">
        <v>12218</v>
      </c>
      <c r="K10672" s="272" t="s">
        <v>12218</v>
      </c>
    </row>
    <row r="10673" spans="1:11" ht="12.75" x14ac:dyDescent="0.2">
      <c r="A10673" s="269">
        <v>38908</v>
      </c>
      <c r="B10673" s="270" t="s">
        <v>31832</v>
      </c>
      <c r="C10673" s="271" t="s">
        <v>12490</v>
      </c>
      <c r="D10673" s="272" t="s">
        <v>20773</v>
      </c>
      <c r="F10673" s="266"/>
      <c r="G10673" s="273">
        <v>38908</v>
      </c>
      <c r="H10673" s="270" t="s">
        <v>31832</v>
      </c>
      <c r="I10673" s="271" t="s">
        <v>12490</v>
      </c>
      <c r="J10673" s="272" t="s">
        <v>20773</v>
      </c>
      <c r="K10673" s="272" t="s">
        <v>20773</v>
      </c>
    </row>
    <row r="10674" spans="1:11" ht="12.75" x14ac:dyDescent="0.2">
      <c r="A10674" s="269">
        <v>38909</v>
      </c>
      <c r="B10674" s="270" t="s">
        <v>31833</v>
      </c>
      <c r="C10674" s="271" t="s">
        <v>12490</v>
      </c>
      <c r="D10674" s="272" t="s">
        <v>18017</v>
      </c>
      <c r="F10674" s="266"/>
      <c r="G10674" s="273">
        <v>38909</v>
      </c>
      <c r="H10674" s="270" t="s">
        <v>31833</v>
      </c>
      <c r="I10674" s="271" t="s">
        <v>12490</v>
      </c>
      <c r="J10674" s="272" t="s">
        <v>18017</v>
      </c>
      <c r="K10674" s="272" t="s">
        <v>18017</v>
      </c>
    </row>
    <row r="10675" spans="1:11" ht="12.75" x14ac:dyDescent="0.2">
      <c r="A10675" s="269">
        <v>38910</v>
      </c>
      <c r="B10675" s="270" t="s">
        <v>31834</v>
      </c>
      <c r="C10675" s="271" t="s">
        <v>12490</v>
      </c>
      <c r="D10675" s="272" t="s">
        <v>11099</v>
      </c>
      <c r="F10675" s="266"/>
      <c r="G10675" s="273">
        <v>38910</v>
      </c>
      <c r="H10675" s="270" t="s">
        <v>31834</v>
      </c>
      <c r="I10675" s="271" t="s">
        <v>12490</v>
      </c>
      <c r="J10675" s="272" t="s">
        <v>11099</v>
      </c>
      <c r="K10675" s="272" t="s">
        <v>11099</v>
      </c>
    </row>
    <row r="10676" spans="1:11" ht="12.75" x14ac:dyDescent="0.2">
      <c r="A10676" s="269">
        <v>38897</v>
      </c>
      <c r="B10676" s="270" t="s">
        <v>31835</v>
      </c>
      <c r="C10676" s="271" t="s">
        <v>12490</v>
      </c>
      <c r="D10676" s="272" t="s">
        <v>4755</v>
      </c>
      <c r="F10676" s="266"/>
      <c r="G10676" s="273">
        <v>38897</v>
      </c>
      <c r="H10676" s="270" t="s">
        <v>31835</v>
      </c>
      <c r="I10676" s="271" t="s">
        <v>12490</v>
      </c>
      <c r="J10676" s="272" t="s">
        <v>4755</v>
      </c>
      <c r="K10676" s="272" t="s">
        <v>4755</v>
      </c>
    </row>
    <row r="10677" spans="1:11" ht="12.75" x14ac:dyDescent="0.2">
      <c r="A10677" s="269">
        <v>38899</v>
      </c>
      <c r="B10677" s="270" t="s">
        <v>31836</v>
      </c>
      <c r="C10677" s="271" t="s">
        <v>12490</v>
      </c>
      <c r="D10677" s="272" t="s">
        <v>9108</v>
      </c>
      <c r="F10677" s="266"/>
      <c r="G10677" s="273">
        <v>38899</v>
      </c>
      <c r="H10677" s="270" t="s">
        <v>31836</v>
      </c>
      <c r="I10677" s="271" t="s">
        <v>12490</v>
      </c>
      <c r="J10677" s="272" t="s">
        <v>9108</v>
      </c>
      <c r="K10677" s="272" t="s">
        <v>9108</v>
      </c>
    </row>
    <row r="10678" spans="1:11" ht="12.75" x14ac:dyDescent="0.2">
      <c r="A10678" s="269">
        <v>38900</v>
      </c>
      <c r="B10678" s="270" t="s">
        <v>31837</v>
      </c>
      <c r="C10678" s="271" t="s">
        <v>12490</v>
      </c>
      <c r="D10678" s="272" t="s">
        <v>12313</v>
      </c>
      <c r="F10678" s="266"/>
      <c r="G10678" s="273">
        <v>38900</v>
      </c>
      <c r="H10678" s="270" t="s">
        <v>31837</v>
      </c>
      <c r="I10678" s="271" t="s">
        <v>12490</v>
      </c>
      <c r="J10678" s="272" t="s">
        <v>12313</v>
      </c>
      <c r="K10678" s="272" t="s">
        <v>12313</v>
      </c>
    </row>
    <row r="10679" spans="1:11" ht="12.75" x14ac:dyDescent="0.2">
      <c r="A10679" s="269">
        <v>38901</v>
      </c>
      <c r="B10679" s="270" t="s">
        <v>31838</v>
      </c>
      <c r="C10679" s="271" t="s">
        <v>12490</v>
      </c>
      <c r="D10679" s="272" t="s">
        <v>9110</v>
      </c>
      <c r="F10679" s="266"/>
      <c r="G10679" s="273">
        <v>38901</v>
      </c>
      <c r="H10679" s="270" t="s">
        <v>31838</v>
      </c>
      <c r="I10679" s="271" t="s">
        <v>12490</v>
      </c>
      <c r="J10679" s="272" t="s">
        <v>9110</v>
      </c>
      <c r="K10679" s="272" t="s">
        <v>9110</v>
      </c>
    </row>
    <row r="10680" spans="1:11" ht="12.75" x14ac:dyDescent="0.2">
      <c r="A10680" s="269">
        <v>38904</v>
      </c>
      <c r="B10680" s="270" t="s">
        <v>31839</v>
      </c>
      <c r="C10680" s="271" t="s">
        <v>12490</v>
      </c>
      <c r="D10680" s="272" t="s">
        <v>14217</v>
      </c>
      <c r="F10680" s="266"/>
      <c r="G10680" s="273">
        <v>38904</v>
      </c>
      <c r="H10680" s="270" t="s">
        <v>31839</v>
      </c>
      <c r="I10680" s="271" t="s">
        <v>12490</v>
      </c>
      <c r="J10680" s="272" t="s">
        <v>14217</v>
      </c>
      <c r="K10680" s="272" t="s">
        <v>14217</v>
      </c>
    </row>
    <row r="10681" spans="1:11" ht="12.75" x14ac:dyDescent="0.2">
      <c r="A10681" s="269">
        <v>38903</v>
      </c>
      <c r="B10681" s="270" t="s">
        <v>31840</v>
      </c>
      <c r="C10681" s="271" t="s">
        <v>12490</v>
      </c>
      <c r="D10681" s="272" t="s">
        <v>24817</v>
      </c>
      <c r="F10681" s="266"/>
      <c r="G10681" s="273">
        <v>38903</v>
      </c>
      <c r="H10681" s="270" t="s">
        <v>31840</v>
      </c>
      <c r="I10681" s="271" t="s">
        <v>12490</v>
      </c>
      <c r="J10681" s="272" t="s">
        <v>24817</v>
      </c>
      <c r="K10681" s="272" t="s">
        <v>24817</v>
      </c>
    </row>
    <row r="10682" spans="1:11" ht="12.75" x14ac:dyDescent="0.2">
      <c r="A10682" s="269">
        <v>7091</v>
      </c>
      <c r="B10682" s="270" t="s">
        <v>31841</v>
      </c>
      <c r="C10682" s="271" t="s">
        <v>12490</v>
      </c>
      <c r="D10682" s="272" t="s">
        <v>22274</v>
      </c>
      <c r="F10682" s="266"/>
      <c r="G10682" s="273">
        <v>7091</v>
      </c>
      <c r="H10682" s="270" t="s">
        <v>31841</v>
      </c>
      <c r="I10682" s="271" t="s">
        <v>12490</v>
      </c>
      <c r="J10682" s="272" t="s">
        <v>22274</v>
      </c>
      <c r="K10682" s="272" t="s">
        <v>22274</v>
      </c>
    </row>
    <row r="10683" spans="1:11" ht="12.75" x14ac:dyDescent="0.2">
      <c r="A10683" s="269">
        <v>11655</v>
      </c>
      <c r="B10683" s="270" t="s">
        <v>31842</v>
      </c>
      <c r="C10683" s="271" t="s">
        <v>12490</v>
      </c>
      <c r="D10683" s="272" t="s">
        <v>9515</v>
      </c>
      <c r="F10683" s="266"/>
      <c r="G10683" s="273">
        <v>11655</v>
      </c>
      <c r="H10683" s="270" t="s">
        <v>31842</v>
      </c>
      <c r="I10683" s="271" t="s">
        <v>12490</v>
      </c>
      <c r="J10683" s="272" t="s">
        <v>9515</v>
      </c>
      <c r="K10683" s="272" t="s">
        <v>9515</v>
      </c>
    </row>
    <row r="10684" spans="1:11" ht="12.75" x14ac:dyDescent="0.2">
      <c r="A10684" s="269">
        <v>11656</v>
      </c>
      <c r="B10684" s="270" t="s">
        <v>31843</v>
      </c>
      <c r="C10684" s="271" t="s">
        <v>12490</v>
      </c>
      <c r="D10684" s="272" t="s">
        <v>7696</v>
      </c>
      <c r="F10684" s="266"/>
      <c r="G10684" s="273">
        <v>11656</v>
      </c>
      <c r="H10684" s="270" t="s">
        <v>31843</v>
      </c>
      <c r="I10684" s="271" t="s">
        <v>12490</v>
      </c>
      <c r="J10684" s="272" t="s">
        <v>7696</v>
      </c>
      <c r="K10684" s="272" t="s">
        <v>7696</v>
      </c>
    </row>
    <row r="10685" spans="1:11" ht="12.75" x14ac:dyDescent="0.2">
      <c r="A10685" s="269">
        <v>37948</v>
      </c>
      <c r="B10685" s="270" t="s">
        <v>31844</v>
      </c>
      <c r="C10685" s="271" t="s">
        <v>12490</v>
      </c>
      <c r="D10685" s="272" t="s">
        <v>5638</v>
      </c>
      <c r="F10685" s="266"/>
      <c r="G10685" s="273">
        <v>37948</v>
      </c>
      <c r="H10685" s="270" t="s">
        <v>31844</v>
      </c>
      <c r="I10685" s="271" t="s">
        <v>12490</v>
      </c>
      <c r="J10685" s="272" t="s">
        <v>5638</v>
      </c>
      <c r="K10685" s="272" t="s">
        <v>5638</v>
      </c>
    </row>
    <row r="10686" spans="1:11" ht="12.75" x14ac:dyDescent="0.2">
      <c r="A10686" s="269">
        <v>7097</v>
      </c>
      <c r="B10686" s="270" t="s">
        <v>31845</v>
      </c>
      <c r="C10686" s="271" t="s">
        <v>12490</v>
      </c>
      <c r="D10686" s="272" t="s">
        <v>10140</v>
      </c>
      <c r="F10686" s="266"/>
      <c r="G10686" s="273">
        <v>7097</v>
      </c>
      <c r="H10686" s="270" t="s">
        <v>31845</v>
      </c>
      <c r="I10686" s="271" t="s">
        <v>12490</v>
      </c>
      <c r="J10686" s="272" t="s">
        <v>10140</v>
      </c>
      <c r="K10686" s="272" t="s">
        <v>10140</v>
      </c>
    </row>
    <row r="10687" spans="1:11" ht="12.75" x14ac:dyDescent="0.2">
      <c r="A10687" s="269">
        <v>11657</v>
      </c>
      <c r="B10687" s="270" t="s">
        <v>31846</v>
      </c>
      <c r="C10687" s="271" t="s">
        <v>12490</v>
      </c>
      <c r="D10687" s="272" t="s">
        <v>5510</v>
      </c>
      <c r="F10687" s="266"/>
      <c r="G10687" s="273">
        <v>11657</v>
      </c>
      <c r="H10687" s="270" t="s">
        <v>31846</v>
      </c>
      <c r="I10687" s="271" t="s">
        <v>12490</v>
      </c>
      <c r="J10687" s="272" t="s">
        <v>5510</v>
      </c>
      <c r="K10687" s="272" t="s">
        <v>5510</v>
      </c>
    </row>
    <row r="10688" spans="1:11" ht="12.75" x14ac:dyDescent="0.2">
      <c r="A10688" s="269">
        <v>11658</v>
      </c>
      <c r="B10688" s="270" t="s">
        <v>31847</v>
      </c>
      <c r="C10688" s="271" t="s">
        <v>12490</v>
      </c>
      <c r="D10688" s="272" t="s">
        <v>10969</v>
      </c>
      <c r="F10688" s="266"/>
      <c r="G10688" s="273">
        <v>11658</v>
      </c>
      <c r="H10688" s="270" t="s">
        <v>31847</v>
      </c>
      <c r="I10688" s="271" t="s">
        <v>12490</v>
      </c>
      <c r="J10688" s="272" t="s">
        <v>10969</v>
      </c>
      <c r="K10688" s="272" t="s">
        <v>10969</v>
      </c>
    </row>
    <row r="10689" spans="1:11" ht="12.75" x14ac:dyDescent="0.2">
      <c r="A10689" s="269">
        <v>7146</v>
      </c>
      <c r="B10689" s="270" t="s">
        <v>31848</v>
      </c>
      <c r="C10689" s="271" t="s">
        <v>12490</v>
      </c>
      <c r="D10689" s="272" t="s">
        <v>31849</v>
      </c>
      <c r="F10689" s="266"/>
      <c r="G10689" s="273">
        <v>7146</v>
      </c>
      <c r="H10689" s="270" t="s">
        <v>31848</v>
      </c>
      <c r="I10689" s="271" t="s">
        <v>12490</v>
      </c>
      <c r="J10689" s="272" t="s">
        <v>31849</v>
      </c>
      <c r="K10689" s="272" t="s">
        <v>31849</v>
      </c>
    </row>
    <row r="10690" spans="1:11" ht="12.75" x14ac:dyDescent="0.2">
      <c r="A10690" s="269">
        <v>7138</v>
      </c>
      <c r="B10690" s="270" t="s">
        <v>31850</v>
      </c>
      <c r="C10690" s="271" t="s">
        <v>12490</v>
      </c>
      <c r="D10690" s="272" t="s">
        <v>5341</v>
      </c>
      <c r="F10690" s="266"/>
      <c r="G10690" s="273">
        <v>7138</v>
      </c>
      <c r="H10690" s="270" t="s">
        <v>31850</v>
      </c>
      <c r="I10690" s="271" t="s">
        <v>12490</v>
      </c>
      <c r="J10690" s="272" t="s">
        <v>5341</v>
      </c>
      <c r="K10690" s="272" t="s">
        <v>5341</v>
      </c>
    </row>
    <row r="10691" spans="1:11" ht="12.75" x14ac:dyDescent="0.2">
      <c r="A10691" s="269">
        <v>7139</v>
      </c>
      <c r="B10691" s="270" t="s">
        <v>31851</v>
      </c>
      <c r="C10691" s="271" t="s">
        <v>12490</v>
      </c>
      <c r="D10691" s="272" t="s">
        <v>12792</v>
      </c>
      <c r="F10691" s="266"/>
      <c r="G10691" s="273">
        <v>7139</v>
      </c>
      <c r="H10691" s="270" t="s">
        <v>31851</v>
      </c>
      <c r="I10691" s="271" t="s">
        <v>12490</v>
      </c>
      <c r="J10691" s="272" t="s">
        <v>12792</v>
      </c>
      <c r="K10691" s="272" t="s">
        <v>12792</v>
      </c>
    </row>
    <row r="10692" spans="1:11" ht="12.75" x14ac:dyDescent="0.2">
      <c r="A10692" s="269">
        <v>7140</v>
      </c>
      <c r="B10692" s="270" t="s">
        <v>31852</v>
      </c>
      <c r="C10692" s="271" t="s">
        <v>12490</v>
      </c>
      <c r="D10692" s="272" t="s">
        <v>5460</v>
      </c>
      <c r="F10692" s="266"/>
      <c r="G10692" s="273">
        <v>7140</v>
      </c>
      <c r="H10692" s="270" t="s">
        <v>31852</v>
      </c>
      <c r="I10692" s="271" t="s">
        <v>12490</v>
      </c>
      <c r="J10692" s="272" t="s">
        <v>5460</v>
      </c>
      <c r="K10692" s="272" t="s">
        <v>5460</v>
      </c>
    </row>
    <row r="10693" spans="1:11" ht="12.75" x14ac:dyDescent="0.2">
      <c r="A10693" s="269">
        <v>7141</v>
      </c>
      <c r="B10693" s="270" t="s">
        <v>31853</v>
      </c>
      <c r="C10693" s="271" t="s">
        <v>12490</v>
      </c>
      <c r="D10693" s="272" t="s">
        <v>4331</v>
      </c>
      <c r="F10693" s="266"/>
      <c r="G10693" s="273">
        <v>7141</v>
      </c>
      <c r="H10693" s="270" t="s">
        <v>31853</v>
      </c>
      <c r="I10693" s="271" t="s">
        <v>12490</v>
      </c>
      <c r="J10693" s="272" t="s">
        <v>4331</v>
      </c>
      <c r="K10693" s="272" t="s">
        <v>4331</v>
      </c>
    </row>
    <row r="10694" spans="1:11" ht="12.75" x14ac:dyDescent="0.2">
      <c r="A10694" s="269">
        <v>7143</v>
      </c>
      <c r="B10694" s="270" t="s">
        <v>31854</v>
      </c>
      <c r="C10694" s="271" t="s">
        <v>12490</v>
      </c>
      <c r="D10694" s="272" t="s">
        <v>9383</v>
      </c>
      <c r="F10694" s="266"/>
      <c r="G10694" s="273">
        <v>7143</v>
      </c>
      <c r="H10694" s="270" t="s">
        <v>31854</v>
      </c>
      <c r="I10694" s="271" t="s">
        <v>12490</v>
      </c>
      <c r="J10694" s="272" t="s">
        <v>9383</v>
      </c>
      <c r="K10694" s="272" t="s">
        <v>9383</v>
      </c>
    </row>
    <row r="10695" spans="1:11" ht="12.75" x14ac:dyDescent="0.2">
      <c r="A10695" s="269">
        <v>7144</v>
      </c>
      <c r="B10695" s="270" t="s">
        <v>31855</v>
      </c>
      <c r="C10695" s="271" t="s">
        <v>12490</v>
      </c>
      <c r="D10695" s="272" t="s">
        <v>12908</v>
      </c>
      <c r="F10695" s="266"/>
      <c r="G10695" s="273">
        <v>7144</v>
      </c>
      <c r="H10695" s="270" t="s">
        <v>31855</v>
      </c>
      <c r="I10695" s="271" t="s">
        <v>12490</v>
      </c>
      <c r="J10695" s="272" t="s">
        <v>12908</v>
      </c>
      <c r="K10695" s="272" t="s">
        <v>12908</v>
      </c>
    </row>
    <row r="10696" spans="1:11" ht="12.75" x14ac:dyDescent="0.2">
      <c r="A10696" s="269">
        <v>7145</v>
      </c>
      <c r="B10696" s="270" t="s">
        <v>31856</v>
      </c>
      <c r="C10696" s="271" t="s">
        <v>12490</v>
      </c>
      <c r="D10696" s="272" t="s">
        <v>31857</v>
      </c>
      <c r="F10696" s="266"/>
      <c r="G10696" s="273">
        <v>7145</v>
      </c>
      <c r="H10696" s="270" t="s">
        <v>31856</v>
      </c>
      <c r="I10696" s="271" t="s">
        <v>12490</v>
      </c>
      <c r="J10696" s="272" t="s">
        <v>31857</v>
      </c>
      <c r="K10696" s="272" t="s">
        <v>31857</v>
      </c>
    </row>
    <row r="10697" spans="1:11" ht="12.75" x14ac:dyDescent="0.2">
      <c r="A10697" s="269">
        <v>7142</v>
      </c>
      <c r="B10697" s="270" t="s">
        <v>31858</v>
      </c>
      <c r="C10697" s="271" t="s">
        <v>12490</v>
      </c>
      <c r="D10697" s="272" t="s">
        <v>4356</v>
      </c>
      <c r="F10697" s="266"/>
      <c r="G10697" s="273">
        <v>7142</v>
      </c>
      <c r="H10697" s="270" t="s">
        <v>31858</v>
      </c>
      <c r="I10697" s="271" t="s">
        <v>12490</v>
      </c>
      <c r="J10697" s="272" t="s">
        <v>4356</v>
      </c>
      <c r="K10697" s="272" t="s">
        <v>4356</v>
      </c>
    </row>
    <row r="10698" spans="1:11" ht="12.75" x14ac:dyDescent="0.2">
      <c r="A10698" s="269">
        <v>3593</v>
      </c>
      <c r="B10698" s="270" t="s">
        <v>31859</v>
      </c>
      <c r="C10698" s="271" t="s">
        <v>12490</v>
      </c>
      <c r="D10698" s="272" t="s">
        <v>15152</v>
      </c>
      <c r="F10698" s="266"/>
      <c r="G10698" s="273">
        <v>3593</v>
      </c>
      <c r="H10698" s="270" t="s">
        <v>31859</v>
      </c>
      <c r="I10698" s="271" t="s">
        <v>12490</v>
      </c>
      <c r="J10698" s="272" t="s">
        <v>15152</v>
      </c>
      <c r="K10698" s="272" t="s">
        <v>15152</v>
      </c>
    </row>
    <row r="10699" spans="1:11" ht="12.75" x14ac:dyDescent="0.2">
      <c r="A10699" s="269">
        <v>3588</v>
      </c>
      <c r="B10699" s="270" t="s">
        <v>31860</v>
      </c>
      <c r="C10699" s="271" t="s">
        <v>12490</v>
      </c>
      <c r="D10699" s="272" t="s">
        <v>15153</v>
      </c>
      <c r="F10699" s="266"/>
      <c r="G10699" s="273">
        <v>3588</v>
      </c>
      <c r="H10699" s="270" t="s">
        <v>31860</v>
      </c>
      <c r="I10699" s="271" t="s">
        <v>12490</v>
      </c>
      <c r="J10699" s="272" t="s">
        <v>15153</v>
      </c>
      <c r="K10699" s="272" t="s">
        <v>15153</v>
      </c>
    </row>
    <row r="10700" spans="1:11" ht="12.75" x14ac:dyDescent="0.2">
      <c r="A10700" s="269">
        <v>3585</v>
      </c>
      <c r="B10700" s="270" t="s">
        <v>31861</v>
      </c>
      <c r="C10700" s="271" t="s">
        <v>12490</v>
      </c>
      <c r="D10700" s="272" t="s">
        <v>7836</v>
      </c>
      <c r="F10700" s="266"/>
      <c r="G10700" s="273">
        <v>3585</v>
      </c>
      <c r="H10700" s="270" t="s">
        <v>31861</v>
      </c>
      <c r="I10700" s="271" t="s">
        <v>12490</v>
      </c>
      <c r="J10700" s="272" t="s">
        <v>7836</v>
      </c>
      <c r="K10700" s="272" t="s">
        <v>7836</v>
      </c>
    </row>
    <row r="10701" spans="1:11" ht="12.75" x14ac:dyDescent="0.2">
      <c r="A10701" s="269">
        <v>3587</v>
      </c>
      <c r="B10701" s="270" t="s">
        <v>31862</v>
      </c>
      <c r="C10701" s="271" t="s">
        <v>12490</v>
      </c>
      <c r="D10701" s="272" t="s">
        <v>15154</v>
      </c>
      <c r="F10701" s="266"/>
      <c r="G10701" s="273">
        <v>3587</v>
      </c>
      <c r="H10701" s="270" t="s">
        <v>31862</v>
      </c>
      <c r="I10701" s="271" t="s">
        <v>12490</v>
      </c>
      <c r="J10701" s="272" t="s">
        <v>15154</v>
      </c>
      <c r="K10701" s="272" t="s">
        <v>15154</v>
      </c>
    </row>
    <row r="10702" spans="1:11" ht="12.75" x14ac:dyDescent="0.2">
      <c r="A10702" s="269">
        <v>3590</v>
      </c>
      <c r="B10702" s="270" t="s">
        <v>31863</v>
      </c>
      <c r="C10702" s="271" t="s">
        <v>12490</v>
      </c>
      <c r="D10702" s="272" t="s">
        <v>15155</v>
      </c>
      <c r="F10702" s="266"/>
      <c r="G10702" s="273">
        <v>3590</v>
      </c>
      <c r="H10702" s="270" t="s">
        <v>31863</v>
      </c>
      <c r="I10702" s="271" t="s">
        <v>12490</v>
      </c>
      <c r="J10702" s="272" t="s">
        <v>15155</v>
      </c>
      <c r="K10702" s="272" t="s">
        <v>15155</v>
      </c>
    </row>
    <row r="10703" spans="1:11" ht="12.75" x14ac:dyDescent="0.2">
      <c r="A10703" s="269">
        <v>3589</v>
      </c>
      <c r="B10703" s="270" t="s">
        <v>31864</v>
      </c>
      <c r="C10703" s="271" t="s">
        <v>12490</v>
      </c>
      <c r="D10703" s="272" t="s">
        <v>15156</v>
      </c>
      <c r="F10703" s="266"/>
      <c r="G10703" s="273">
        <v>3589</v>
      </c>
      <c r="H10703" s="270" t="s">
        <v>31864</v>
      </c>
      <c r="I10703" s="271" t="s">
        <v>12490</v>
      </c>
      <c r="J10703" s="272" t="s">
        <v>15156</v>
      </c>
      <c r="K10703" s="272" t="s">
        <v>15156</v>
      </c>
    </row>
    <row r="10704" spans="1:11" ht="12.75" x14ac:dyDescent="0.2">
      <c r="A10704" s="269">
        <v>3586</v>
      </c>
      <c r="B10704" s="270" t="s">
        <v>31865</v>
      </c>
      <c r="C10704" s="271" t="s">
        <v>12490</v>
      </c>
      <c r="D10704" s="272" t="s">
        <v>8312</v>
      </c>
      <c r="F10704" s="266"/>
      <c r="G10704" s="273">
        <v>3586</v>
      </c>
      <c r="H10704" s="270" t="s">
        <v>31865</v>
      </c>
      <c r="I10704" s="271" t="s">
        <v>12490</v>
      </c>
      <c r="J10704" s="272" t="s">
        <v>8312</v>
      </c>
      <c r="K10704" s="272" t="s">
        <v>8312</v>
      </c>
    </row>
    <row r="10705" spans="1:11" ht="12.75" x14ac:dyDescent="0.2">
      <c r="A10705" s="269">
        <v>3592</v>
      </c>
      <c r="B10705" s="270" t="s">
        <v>31866</v>
      </c>
      <c r="C10705" s="271" t="s">
        <v>12490</v>
      </c>
      <c r="D10705" s="272" t="s">
        <v>15157</v>
      </c>
      <c r="F10705" s="266"/>
      <c r="G10705" s="273">
        <v>3592</v>
      </c>
      <c r="H10705" s="270" t="s">
        <v>31866</v>
      </c>
      <c r="I10705" s="271" t="s">
        <v>12490</v>
      </c>
      <c r="J10705" s="272" t="s">
        <v>15157</v>
      </c>
      <c r="K10705" s="272" t="s">
        <v>15157</v>
      </c>
    </row>
    <row r="10706" spans="1:11" ht="12.75" x14ac:dyDescent="0.2">
      <c r="A10706" s="269">
        <v>3591</v>
      </c>
      <c r="B10706" s="270" t="s">
        <v>31867</v>
      </c>
      <c r="C10706" s="271" t="s">
        <v>12490</v>
      </c>
      <c r="D10706" s="272" t="s">
        <v>15158</v>
      </c>
      <c r="F10706" s="266"/>
      <c r="G10706" s="273">
        <v>3591</v>
      </c>
      <c r="H10706" s="270" t="s">
        <v>31867</v>
      </c>
      <c r="I10706" s="271" t="s">
        <v>12490</v>
      </c>
      <c r="J10706" s="272" t="s">
        <v>15158</v>
      </c>
      <c r="K10706" s="272" t="s">
        <v>15158</v>
      </c>
    </row>
    <row r="10707" spans="1:11" ht="12.75" x14ac:dyDescent="0.2">
      <c r="A10707" s="269">
        <v>40392</v>
      </c>
      <c r="B10707" s="270" t="s">
        <v>31868</v>
      </c>
      <c r="C10707" s="271" t="s">
        <v>12490</v>
      </c>
      <c r="D10707" s="272" t="s">
        <v>30289</v>
      </c>
      <c r="F10707" s="266"/>
      <c r="G10707" s="273">
        <v>40392</v>
      </c>
      <c r="H10707" s="270" t="s">
        <v>31868</v>
      </c>
      <c r="I10707" s="271" t="s">
        <v>12490</v>
      </c>
      <c r="J10707" s="272" t="s">
        <v>30289</v>
      </c>
      <c r="K10707" s="272" t="s">
        <v>30289</v>
      </c>
    </row>
    <row r="10708" spans="1:11" ht="12.75" x14ac:dyDescent="0.2">
      <c r="A10708" s="269">
        <v>40393</v>
      </c>
      <c r="B10708" s="270" t="s">
        <v>31869</v>
      </c>
      <c r="C10708" s="271" t="s">
        <v>12490</v>
      </c>
      <c r="D10708" s="272" t="s">
        <v>18011</v>
      </c>
      <c r="F10708" s="266"/>
      <c r="G10708" s="273">
        <v>40393</v>
      </c>
      <c r="H10708" s="270" t="s">
        <v>31869</v>
      </c>
      <c r="I10708" s="271" t="s">
        <v>12490</v>
      </c>
      <c r="J10708" s="272" t="s">
        <v>18011</v>
      </c>
      <c r="K10708" s="272" t="s">
        <v>18011</v>
      </c>
    </row>
    <row r="10709" spans="1:11" ht="12.75" x14ac:dyDescent="0.2">
      <c r="A10709" s="269">
        <v>40394</v>
      </c>
      <c r="B10709" s="270" t="s">
        <v>31870</v>
      </c>
      <c r="C10709" s="271" t="s">
        <v>12490</v>
      </c>
      <c r="D10709" s="272" t="s">
        <v>31871</v>
      </c>
      <c r="F10709" s="266"/>
      <c r="G10709" s="273">
        <v>40394</v>
      </c>
      <c r="H10709" s="270" t="s">
        <v>31870</v>
      </c>
      <c r="I10709" s="271" t="s">
        <v>12490</v>
      </c>
      <c r="J10709" s="272" t="s">
        <v>31871</v>
      </c>
      <c r="K10709" s="272" t="s">
        <v>31871</v>
      </c>
    </row>
    <row r="10710" spans="1:11" ht="12.75" x14ac:dyDescent="0.2">
      <c r="A10710" s="269">
        <v>40395</v>
      </c>
      <c r="B10710" s="270" t="s">
        <v>31872</v>
      </c>
      <c r="C10710" s="271" t="s">
        <v>12490</v>
      </c>
      <c r="D10710" s="272" t="s">
        <v>31873</v>
      </c>
      <c r="F10710" s="266"/>
      <c r="G10710" s="273">
        <v>40395</v>
      </c>
      <c r="H10710" s="270" t="s">
        <v>31872</v>
      </c>
      <c r="I10710" s="271" t="s">
        <v>12490</v>
      </c>
      <c r="J10710" s="272" t="s">
        <v>31873</v>
      </c>
      <c r="K10710" s="272" t="s">
        <v>31873</v>
      </c>
    </row>
    <row r="10711" spans="1:11" ht="12.75" x14ac:dyDescent="0.2">
      <c r="A10711" s="269">
        <v>40396</v>
      </c>
      <c r="B10711" s="270" t="s">
        <v>31874</v>
      </c>
      <c r="C10711" s="271" t="s">
        <v>12490</v>
      </c>
      <c r="D10711" s="272" t="s">
        <v>31875</v>
      </c>
      <c r="F10711" s="266"/>
      <c r="G10711" s="273">
        <v>40396</v>
      </c>
      <c r="H10711" s="270" t="s">
        <v>31874</v>
      </c>
      <c r="I10711" s="271" t="s">
        <v>12490</v>
      </c>
      <c r="J10711" s="272" t="s">
        <v>31875</v>
      </c>
      <c r="K10711" s="272" t="s">
        <v>31875</v>
      </c>
    </row>
    <row r="10712" spans="1:11" ht="12.75" x14ac:dyDescent="0.2">
      <c r="A10712" s="269">
        <v>40397</v>
      </c>
      <c r="B10712" s="270" t="s">
        <v>31876</v>
      </c>
      <c r="C10712" s="271" t="s">
        <v>12490</v>
      </c>
      <c r="D10712" s="272" t="s">
        <v>12948</v>
      </c>
      <c r="F10712" s="266"/>
      <c r="G10712" s="273">
        <v>40397</v>
      </c>
      <c r="H10712" s="270" t="s">
        <v>31876</v>
      </c>
      <c r="I10712" s="271" t="s">
        <v>12490</v>
      </c>
      <c r="J10712" s="272" t="s">
        <v>12948</v>
      </c>
      <c r="K10712" s="272" t="s">
        <v>12948</v>
      </c>
    </row>
    <row r="10713" spans="1:11" ht="12.75" x14ac:dyDescent="0.2">
      <c r="A10713" s="269">
        <v>40398</v>
      </c>
      <c r="B10713" s="270" t="s">
        <v>31877</v>
      </c>
      <c r="C10713" s="271" t="s">
        <v>12490</v>
      </c>
      <c r="D10713" s="272" t="s">
        <v>31878</v>
      </c>
      <c r="F10713" s="266"/>
      <c r="G10713" s="273">
        <v>40398</v>
      </c>
      <c r="H10713" s="270" t="s">
        <v>31877</v>
      </c>
      <c r="I10713" s="271" t="s">
        <v>12490</v>
      </c>
      <c r="J10713" s="272" t="s">
        <v>31878</v>
      </c>
      <c r="K10713" s="272" t="s">
        <v>31878</v>
      </c>
    </row>
    <row r="10714" spans="1:11" ht="12.75" x14ac:dyDescent="0.2">
      <c r="A10714" s="269">
        <v>40399</v>
      </c>
      <c r="B10714" s="270" t="s">
        <v>31879</v>
      </c>
      <c r="C10714" s="271" t="s">
        <v>12490</v>
      </c>
      <c r="D10714" s="272" t="s">
        <v>31880</v>
      </c>
      <c r="F10714" s="266"/>
      <c r="G10714" s="273">
        <v>40399</v>
      </c>
      <c r="H10714" s="270" t="s">
        <v>31879</v>
      </c>
      <c r="I10714" s="271" t="s">
        <v>12490</v>
      </c>
      <c r="J10714" s="272" t="s">
        <v>31880</v>
      </c>
      <c r="K10714" s="272" t="s">
        <v>31880</v>
      </c>
    </row>
    <row r="10715" spans="1:11" ht="12.75" x14ac:dyDescent="0.2">
      <c r="A10715" s="269">
        <v>39322</v>
      </c>
      <c r="B10715" s="270" t="s">
        <v>31881</v>
      </c>
      <c r="C10715" s="271" t="s">
        <v>12490</v>
      </c>
      <c r="D10715" s="272" t="s">
        <v>9142</v>
      </c>
      <c r="F10715" s="266"/>
      <c r="G10715" s="273">
        <v>39322</v>
      </c>
      <c r="H10715" s="270" t="s">
        <v>31881</v>
      </c>
      <c r="I10715" s="271" t="s">
        <v>12490</v>
      </c>
      <c r="J10715" s="272" t="s">
        <v>9142</v>
      </c>
      <c r="K10715" s="272" t="s">
        <v>9142</v>
      </c>
    </row>
    <row r="10716" spans="1:11" ht="12.75" x14ac:dyDescent="0.2">
      <c r="A10716" s="269">
        <v>39289</v>
      </c>
      <c r="B10716" s="270" t="s">
        <v>31882</v>
      </c>
      <c r="C10716" s="271" t="s">
        <v>12490</v>
      </c>
      <c r="D10716" s="272" t="s">
        <v>11344</v>
      </c>
      <c r="F10716" s="266"/>
      <c r="G10716" s="273">
        <v>39289</v>
      </c>
      <c r="H10716" s="270" t="s">
        <v>31882</v>
      </c>
      <c r="I10716" s="271" t="s">
        <v>12490</v>
      </c>
      <c r="J10716" s="272" t="s">
        <v>11344</v>
      </c>
      <c r="K10716" s="272" t="s">
        <v>11344</v>
      </c>
    </row>
    <row r="10717" spans="1:11" ht="12.75" x14ac:dyDescent="0.2">
      <c r="A10717" s="269">
        <v>39290</v>
      </c>
      <c r="B10717" s="270" t="s">
        <v>31883</v>
      </c>
      <c r="C10717" s="271" t="s">
        <v>12490</v>
      </c>
      <c r="D10717" s="272" t="s">
        <v>31884</v>
      </c>
      <c r="F10717" s="266"/>
      <c r="G10717" s="273">
        <v>39290</v>
      </c>
      <c r="H10717" s="270" t="s">
        <v>31883</v>
      </c>
      <c r="I10717" s="271" t="s">
        <v>12490</v>
      </c>
      <c r="J10717" s="272" t="s">
        <v>31884</v>
      </c>
      <c r="K10717" s="272" t="s">
        <v>31884</v>
      </c>
    </row>
    <row r="10718" spans="1:11" ht="12.75" x14ac:dyDescent="0.2">
      <c r="A10718" s="269">
        <v>39291</v>
      </c>
      <c r="B10718" s="270" t="s">
        <v>31885</v>
      </c>
      <c r="C10718" s="271" t="s">
        <v>12490</v>
      </c>
      <c r="D10718" s="272" t="s">
        <v>31886</v>
      </c>
      <c r="F10718" s="266"/>
      <c r="G10718" s="273">
        <v>39291</v>
      </c>
      <c r="H10718" s="270" t="s">
        <v>31885</v>
      </c>
      <c r="I10718" s="271" t="s">
        <v>12490</v>
      </c>
      <c r="J10718" s="272" t="s">
        <v>31886</v>
      </c>
      <c r="K10718" s="272" t="s">
        <v>31886</v>
      </c>
    </row>
    <row r="10719" spans="1:11" ht="12.75" x14ac:dyDescent="0.2">
      <c r="A10719" s="269">
        <v>20174</v>
      </c>
      <c r="B10719" s="270" t="s">
        <v>31887</v>
      </c>
      <c r="C10719" s="271" t="s">
        <v>12490</v>
      </c>
      <c r="D10719" s="272" t="s">
        <v>25047</v>
      </c>
      <c r="F10719" s="266"/>
      <c r="G10719" s="273">
        <v>20174</v>
      </c>
      <c r="H10719" s="270" t="s">
        <v>31887</v>
      </c>
      <c r="I10719" s="271" t="s">
        <v>12490</v>
      </c>
      <c r="J10719" s="272" t="s">
        <v>25047</v>
      </c>
      <c r="K10719" s="272" t="s">
        <v>25047</v>
      </c>
    </row>
    <row r="10720" spans="1:11" ht="12.75" x14ac:dyDescent="0.2">
      <c r="A10720" s="269">
        <v>41892</v>
      </c>
      <c r="B10720" s="270" t="s">
        <v>31888</v>
      </c>
      <c r="C10720" s="271" t="s">
        <v>12490</v>
      </c>
      <c r="D10720" s="272" t="s">
        <v>13630</v>
      </c>
      <c r="F10720" s="266"/>
      <c r="G10720" s="273">
        <v>41892</v>
      </c>
      <c r="H10720" s="270" t="s">
        <v>31888</v>
      </c>
      <c r="I10720" s="271" t="s">
        <v>12490</v>
      </c>
      <c r="J10720" s="272" t="s">
        <v>13630</v>
      </c>
      <c r="K10720" s="272" t="s">
        <v>13630</v>
      </c>
    </row>
    <row r="10721" spans="1:11" ht="12.75" x14ac:dyDescent="0.2">
      <c r="A10721" s="269">
        <v>7048</v>
      </c>
      <c r="B10721" s="270" t="s">
        <v>31889</v>
      </c>
      <c r="C10721" s="271" t="s">
        <v>12490</v>
      </c>
      <c r="D10721" s="272" t="s">
        <v>4366</v>
      </c>
      <c r="F10721" s="266"/>
      <c r="G10721" s="273">
        <v>7048</v>
      </c>
      <c r="H10721" s="270" t="s">
        <v>31889</v>
      </c>
      <c r="I10721" s="271" t="s">
        <v>12490</v>
      </c>
      <c r="J10721" s="272" t="s">
        <v>4366</v>
      </c>
      <c r="K10721" s="272" t="s">
        <v>4366</v>
      </c>
    </row>
    <row r="10722" spans="1:11" ht="12.75" x14ac:dyDescent="0.2">
      <c r="A10722" s="269">
        <v>7088</v>
      </c>
      <c r="B10722" s="270" t="s">
        <v>31890</v>
      </c>
      <c r="C10722" s="271" t="s">
        <v>12490</v>
      </c>
      <c r="D10722" s="272" t="s">
        <v>6554</v>
      </c>
      <c r="F10722" s="266"/>
      <c r="G10722" s="273">
        <v>7088</v>
      </c>
      <c r="H10722" s="270" t="s">
        <v>31890</v>
      </c>
      <c r="I10722" s="271" t="s">
        <v>12490</v>
      </c>
      <c r="J10722" s="272" t="s">
        <v>6554</v>
      </c>
      <c r="K10722" s="272" t="s">
        <v>6554</v>
      </c>
    </row>
    <row r="10723" spans="1:11" ht="12.75" x14ac:dyDescent="0.2">
      <c r="A10723" s="269">
        <v>20179</v>
      </c>
      <c r="B10723" s="270" t="s">
        <v>31891</v>
      </c>
      <c r="C10723" s="271" t="s">
        <v>12490</v>
      </c>
      <c r="D10723" s="272" t="s">
        <v>14827</v>
      </c>
      <c r="F10723" s="266"/>
      <c r="G10723" s="273">
        <v>20179</v>
      </c>
      <c r="H10723" s="270" t="s">
        <v>31891</v>
      </c>
      <c r="I10723" s="271" t="s">
        <v>12490</v>
      </c>
      <c r="J10723" s="272" t="s">
        <v>14827</v>
      </c>
      <c r="K10723" s="272" t="s">
        <v>14827</v>
      </c>
    </row>
    <row r="10724" spans="1:11" ht="12.75" x14ac:dyDescent="0.2">
      <c r="A10724" s="269">
        <v>20178</v>
      </c>
      <c r="B10724" s="270" t="s">
        <v>31892</v>
      </c>
      <c r="C10724" s="271" t="s">
        <v>12490</v>
      </c>
      <c r="D10724" s="272" t="s">
        <v>11851</v>
      </c>
      <c r="F10724" s="266"/>
      <c r="G10724" s="273">
        <v>20178</v>
      </c>
      <c r="H10724" s="270" t="s">
        <v>31892</v>
      </c>
      <c r="I10724" s="271" t="s">
        <v>12490</v>
      </c>
      <c r="J10724" s="272" t="s">
        <v>11851</v>
      </c>
      <c r="K10724" s="272" t="s">
        <v>11851</v>
      </c>
    </row>
    <row r="10725" spans="1:11" ht="12.75" x14ac:dyDescent="0.2">
      <c r="A10725" s="269">
        <v>20180</v>
      </c>
      <c r="B10725" s="270" t="s">
        <v>31893</v>
      </c>
      <c r="C10725" s="271" t="s">
        <v>12490</v>
      </c>
      <c r="D10725" s="272" t="s">
        <v>31894</v>
      </c>
      <c r="F10725" s="266"/>
      <c r="G10725" s="273">
        <v>20180</v>
      </c>
      <c r="H10725" s="270" t="s">
        <v>31893</v>
      </c>
      <c r="I10725" s="271" t="s">
        <v>12490</v>
      </c>
      <c r="J10725" s="272" t="s">
        <v>31894</v>
      </c>
      <c r="K10725" s="272" t="s">
        <v>31894</v>
      </c>
    </row>
    <row r="10726" spans="1:11" ht="12.75" x14ac:dyDescent="0.2">
      <c r="A10726" s="269">
        <v>20181</v>
      </c>
      <c r="B10726" s="270" t="s">
        <v>31895</v>
      </c>
      <c r="C10726" s="271" t="s">
        <v>12490</v>
      </c>
      <c r="D10726" s="272" t="s">
        <v>31896</v>
      </c>
      <c r="F10726" s="266"/>
      <c r="G10726" s="273">
        <v>20181</v>
      </c>
      <c r="H10726" s="270" t="s">
        <v>31895</v>
      </c>
      <c r="I10726" s="271" t="s">
        <v>12490</v>
      </c>
      <c r="J10726" s="272" t="s">
        <v>31896</v>
      </c>
      <c r="K10726" s="272" t="s">
        <v>31896</v>
      </c>
    </row>
    <row r="10727" spans="1:11" ht="12.75" x14ac:dyDescent="0.2">
      <c r="A10727" s="269">
        <v>20177</v>
      </c>
      <c r="B10727" s="270" t="s">
        <v>31897</v>
      </c>
      <c r="C10727" s="271" t="s">
        <v>12490</v>
      </c>
      <c r="D10727" s="272" t="s">
        <v>13094</v>
      </c>
      <c r="F10727" s="266"/>
      <c r="G10727" s="273">
        <v>20177</v>
      </c>
      <c r="H10727" s="270" t="s">
        <v>31897</v>
      </c>
      <c r="I10727" s="271" t="s">
        <v>12490</v>
      </c>
      <c r="J10727" s="272" t="s">
        <v>13094</v>
      </c>
      <c r="K10727" s="272" t="s">
        <v>13094</v>
      </c>
    </row>
    <row r="10728" spans="1:11" ht="12.75" x14ac:dyDescent="0.2">
      <c r="A10728" s="269">
        <v>7082</v>
      </c>
      <c r="B10728" s="270" t="s">
        <v>31898</v>
      </c>
      <c r="C10728" s="271" t="s">
        <v>12490</v>
      </c>
      <c r="D10728" s="272" t="s">
        <v>13633</v>
      </c>
      <c r="F10728" s="266"/>
      <c r="G10728" s="273">
        <v>7082</v>
      </c>
      <c r="H10728" s="270" t="s">
        <v>31898</v>
      </c>
      <c r="I10728" s="271" t="s">
        <v>12490</v>
      </c>
      <c r="J10728" s="272" t="s">
        <v>13633</v>
      </c>
      <c r="K10728" s="272" t="s">
        <v>13633</v>
      </c>
    </row>
    <row r="10729" spans="1:11" ht="12.75" x14ac:dyDescent="0.2">
      <c r="A10729" s="269">
        <v>7069</v>
      </c>
      <c r="B10729" s="270" t="s">
        <v>31899</v>
      </c>
      <c r="C10729" s="271" t="s">
        <v>12490</v>
      </c>
      <c r="D10729" s="272" t="s">
        <v>13634</v>
      </c>
      <c r="F10729" s="266"/>
      <c r="G10729" s="273">
        <v>7069</v>
      </c>
      <c r="H10729" s="270" t="s">
        <v>31899</v>
      </c>
      <c r="I10729" s="271" t="s">
        <v>12490</v>
      </c>
      <c r="J10729" s="272" t="s">
        <v>13634</v>
      </c>
      <c r="K10729" s="272" t="s">
        <v>13634</v>
      </c>
    </row>
    <row r="10730" spans="1:11" ht="12.75" x14ac:dyDescent="0.2">
      <c r="A10730" s="269">
        <v>7070</v>
      </c>
      <c r="B10730" s="270" t="s">
        <v>31900</v>
      </c>
      <c r="C10730" s="271" t="s">
        <v>12490</v>
      </c>
      <c r="D10730" s="272" t="s">
        <v>13635</v>
      </c>
      <c r="F10730" s="266"/>
      <c r="G10730" s="273">
        <v>7070</v>
      </c>
      <c r="H10730" s="270" t="s">
        <v>31900</v>
      </c>
      <c r="I10730" s="271" t="s">
        <v>12490</v>
      </c>
      <c r="J10730" s="272" t="s">
        <v>13635</v>
      </c>
      <c r="K10730" s="272" t="s">
        <v>13635</v>
      </c>
    </row>
    <row r="10731" spans="1:11" ht="12.75" x14ac:dyDescent="0.2">
      <c r="A10731" s="269">
        <v>41893</v>
      </c>
      <c r="B10731" s="270" t="s">
        <v>31901</v>
      </c>
      <c r="C10731" s="271" t="s">
        <v>12490</v>
      </c>
      <c r="D10731" s="272" t="s">
        <v>13636</v>
      </c>
      <c r="F10731" s="266"/>
      <c r="G10731" s="273">
        <v>41893</v>
      </c>
      <c r="H10731" s="270" t="s">
        <v>31901</v>
      </c>
      <c r="I10731" s="271" t="s">
        <v>12490</v>
      </c>
      <c r="J10731" s="272" t="s">
        <v>13636</v>
      </c>
      <c r="K10731" s="272" t="s">
        <v>13636</v>
      </c>
    </row>
    <row r="10732" spans="1:11" ht="12.75" x14ac:dyDescent="0.2">
      <c r="A10732" s="269">
        <v>41894</v>
      </c>
      <c r="B10732" s="270" t="s">
        <v>31902</v>
      </c>
      <c r="C10732" s="271" t="s">
        <v>12490</v>
      </c>
      <c r="D10732" s="272" t="s">
        <v>13637</v>
      </c>
      <c r="F10732" s="266"/>
      <c r="G10732" s="273">
        <v>41894</v>
      </c>
      <c r="H10732" s="270" t="s">
        <v>31902</v>
      </c>
      <c r="I10732" s="271" t="s">
        <v>12490</v>
      </c>
      <c r="J10732" s="272" t="s">
        <v>13637</v>
      </c>
      <c r="K10732" s="272" t="s">
        <v>13637</v>
      </c>
    </row>
    <row r="10733" spans="1:11" ht="12.75" x14ac:dyDescent="0.2">
      <c r="A10733" s="269">
        <v>41895</v>
      </c>
      <c r="B10733" s="270" t="s">
        <v>31903</v>
      </c>
      <c r="C10733" s="271" t="s">
        <v>12490</v>
      </c>
      <c r="D10733" s="272" t="s">
        <v>13638</v>
      </c>
      <c r="F10733" s="266"/>
      <c r="G10733" s="273">
        <v>41895</v>
      </c>
      <c r="H10733" s="270" t="s">
        <v>31903</v>
      </c>
      <c r="I10733" s="271" t="s">
        <v>12490</v>
      </c>
      <c r="J10733" s="272" t="s">
        <v>13638</v>
      </c>
      <c r="K10733" s="272" t="s">
        <v>13638</v>
      </c>
    </row>
    <row r="10734" spans="1:11" ht="12.75" x14ac:dyDescent="0.2">
      <c r="A10734" s="269">
        <v>20172</v>
      </c>
      <c r="B10734" s="270" t="s">
        <v>31904</v>
      </c>
      <c r="C10734" s="271" t="s">
        <v>12490</v>
      </c>
      <c r="D10734" s="272" t="s">
        <v>13639</v>
      </c>
      <c r="F10734" s="266"/>
      <c r="G10734" s="273">
        <v>20172</v>
      </c>
      <c r="H10734" s="270" t="s">
        <v>31904</v>
      </c>
      <c r="I10734" s="271" t="s">
        <v>12490</v>
      </c>
      <c r="J10734" s="272" t="s">
        <v>13639</v>
      </c>
      <c r="K10734" s="272" t="s">
        <v>13639</v>
      </c>
    </row>
    <row r="10735" spans="1:11" ht="12.75" x14ac:dyDescent="0.2">
      <c r="A10735" s="269">
        <v>7153</v>
      </c>
      <c r="B10735" s="270" t="s">
        <v>31905</v>
      </c>
      <c r="C10735" s="271" t="s">
        <v>12488</v>
      </c>
      <c r="D10735" s="272" t="s">
        <v>13640</v>
      </c>
      <c r="F10735" s="266"/>
      <c r="G10735" s="273">
        <v>7153</v>
      </c>
      <c r="H10735" s="270" t="s">
        <v>31905</v>
      </c>
      <c r="I10735" s="271" t="s">
        <v>12488</v>
      </c>
      <c r="J10735" s="272" t="s">
        <v>13640</v>
      </c>
      <c r="K10735" s="272" t="s">
        <v>31906</v>
      </c>
    </row>
    <row r="10736" spans="1:11" ht="12.75" x14ac:dyDescent="0.2">
      <c r="A10736" s="269">
        <v>41089</v>
      </c>
      <c r="B10736" s="270" t="s">
        <v>31907</v>
      </c>
      <c r="C10736" s="271" t="s">
        <v>12529</v>
      </c>
      <c r="D10736" s="272" t="s">
        <v>13641</v>
      </c>
      <c r="F10736" s="266"/>
      <c r="G10736" s="273">
        <v>41089</v>
      </c>
      <c r="H10736" s="270" t="s">
        <v>31907</v>
      </c>
      <c r="I10736" s="271" t="s">
        <v>12529</v>
      </c>
      <c r="J10736" s="272" t="s">
        <v>13641</v>
      </c>
      <c r="K10736" s="272" t="s">
        <v>31908</v>
      </c>
    </row>
    <row r="10737" spans="1:11" ht="12.75" x14ac:dyDescent="0.2">
      <c r="A10737" s="269">
        <v>6175</v>
      </c>
      <c r="B10737" s="270" t="s">
        <v>31909</v>
      </c>
      <c r="C10737" s="271" t="s">
        <v>12488</v>
      </c>
      <c r="D10737" s="272" t="s">
        <v>4446</v>
      </c>
      <c r="F10737" s="266"/>
      <c r="G10737" s="273">
        <v>6175</v>
      </c>
      <c r="H10737" s="270" t="s">
        <v>31909</v>
      </c>
      <c r="I10737" s="271" t="s">
        <v>12488</v>
      </c>
      <c r="J10737" s="272" t="s">
        <v>4446</v>
      </c>
      <c r="K10737" s="272" t="s">
        <v>13924</v>
      </c>
    </row>
    <row r="10738" spans="1:11" ht="12.75" x14ac:dyDescent="0.2">
      <c r="A10738" s="269">
        <v>41092</v>
      </c>
      <c r="B10738" s="270" t="s">
        <v>31910</v>
      </c>
      <c r="C10738" s="271" t="s">
        <v>12529</v>
      </c>
      <c r="D10738" s="272" t="s">
        <v>13642</v>
      </c>
      <c r="F10738" s="266"/>
      <c r="G10738" s="273">
        <v>41092</v>
      </c>
      <c r="H10738" s="270" t="s">
        <v>31910</v>
      </c>
      <c r="I10738" s="271" t="s">
        <v>12529</v>
      </c>
      <c r="J10738" s="272" t="s">
        <v>13642</v>
      </c>
      <c r="K10738" s="272" t="s">
        <v>31911</v>
      </c>
    </row>
    <row r="10739" spans="1:11" ht="25.5" x14ac:dyDescent="0.2">
      <c r="A10739" s="269">
        <v>37712</v>
      </c>
      <c r="B10739" s="270" t="s">
        <v>31912</v>
      </c>
      <c r="C10739" s="271" t="s">
        <v>12492</v>
      </c>
      <c r="D10739" s="272" t="s">
        <v>13524</v>
      </c>
      <c r="F10739" s="266"/>
      <c r="G10739" s="273">
        <v>37712</v>
      </c>
      <c r="H10739" s="270" t="s">
        <v>31912</v>
      </c>
      <c r="I10739" s="271" t="s">
        <v>12492</v>
      </c>
      <c r="J10739" s="272" t="s">
        <v>13524</v>
      </c>
      <c r="K10739" s="272" t="s">
        <v>13524</v>
      </c>
    </row>
    <row r="10740" spans="1:11" ht="25.5" x14ac:dyDescent="0.2">
      <c r="A10740" s="269">
        <v>34547</v>
      </c>
      <c r="B10740" s="270" t="s">
        <v>31913</v>
      </c>
      <c r="C10740" s="271" t="s">
        <v>12503</v>
      </c>
      <c r="D10740" s="272" t="s">
        <v>10089</v>
      </c>
      <c r="F10740" s="266"/>
      <c r="G10740" s="273">
        <v>34547</v>
      </c>
      <c r="H10740" s="270" t="s">
        <v>31913</v>
      </c>
      <c r="I10740" s="271" t="s">
        <v>12503</v>
      </c>
      <c r="J10740" s="272" t="s">
        <v>10089</v>
      </c>
      <c r="K10740" s="272" t="s">
        <v>10089</v>
      </c>
    </row>
    <row r="10741" spans="1:11" ht="25.5" x14ac:dyDescent="0.2">
      <c r="A10741" s="269">
        <v>34548</v>
      </c>
      <c r="B10741" s="270" t="s">
        <v>31914</v>
      </c>
      <c r="C10741" s="271" t="s">
        <v>12503</v>
      </c>
      <c r="D10741" s="272" t="s">
        <v>5496</v>
      </c>
      <c r="F10741" s="266"/>
      <c r="G10741" s="273">
        <v>34548</v>
      </c>
      <c r="H10741" s="270" t="s">
        <v>31914</v>
      </c>
      <c r="I10741" s="271" t="s">
        <v>12503</v>
      </c>
      <c r="J10741" s="272" t="s">
        <v>5496</v>
      </c>
      <c r="K10741" s="272" t="s">
        <v>5496</v>
      </c>
    </row>
    <row r="10742" spans="1:11" ht="12.75" x14ac:dyDescent="0.2">
      <c r="A10742" s="269">
        <v>37411</v>
      </c>
      <c r="B10742" s="270" t="s">
        <v>31915</v>
      </c>
      <c r="C10742" s="271" t="s">
        <v>12492</v>
      </c>
      <c r="D10742" s="272" t="s">
        <v>12851</v>
      </c>
      <c r="F10742" s="266"/>
      <c r="G10742" s="273">
        <v>37411</v>
      </c>
      <c r="H10742" s="270" t="s">
        <v>31915</v>
      </c>
      <c r="I10742" s="271" t="s">
        <v>12492</v>
      </c>
      <c r="J10742" s="272" t="s">
        <v>12851</v>
      </c>
      <c r="K10742" s="272" t="s">
        <v>12851</v>
      </c>
    </row>
    <row r="10743" spans="1:11" ht="25.5" x14ac:dyDescent="0.2">
      <c r="A10743" s="269">
        <v>34558</v>
      </c>
      <c r="B10743" s="270" t="s">
        <v>31916</v>
      </c>
      <c r="C10743" s="271" t="s">
        <v>12503</v>
      </c>
      <c r="D10743" s="272" t="s">
        <v>4411</v>
      </c>
      <c r="F10743" s="266"/>
      <c r="G10743" s="273">
        <v>34558</v>
      </c>
      <c r="H10743" s="270" t="s">
        <v>31916</v>
      </c>
      <c r="I10743" s="271" t="s">
        <v>12503</v>
      </c>
      <c r="J10743" s="272" t="s">
        <v>4411</v>
      </c>
      <c r="K10743" s="272" t="s">
        <v>4411</v>
      </c>
    </row>
    <row r="10744" spans="1:11" ht="25.5" x14ac:dyDescent="0.2">
      <c r="A10744" s="269">
        <v>34550</v>
      </c>
      <c r="B10744" s="270" t="s">
        <v>31917</v>
      </c>
      <c r="C10744" s="271" t="s">
        <v>12503</v>
      </c>
      <c r="D10744" s="272" t="s">
        <v>5580</v>
      </c>
      <c r="F10744" s="266"/>
      <c r="G10744" s="273">
        <v>34550</v>
      </c>
      <c r="H10744" s="270" t="s">
        <v>31917</v>
      </c>
      <c r="I10744" s="271" t="s">
        <v>12503</v>
      </c>
      <c r="J10744" s="272" t="s">
        <v>5580</v>
      </c>
      <c r="K10744" s="272" t="s">
        <v>5580</v>
      </c>
    </row>
    <row r="10745" spans="1:11" ht="25.5" x14ac:dyDescent="0.2">
      <c r="A10745" s="269">
        <v>34557</v>
      </c>
      <c r="B10745" s="270" t="s">
        <v>31918</v>
      </c>
      <c r="C10745" s="271" t="s">
        <v>12503</v>
      </c>
      <c r="D10745" s="272" t="s">
        <v>5789</v>
      </c>
      <c r="F10745" s="266"/>
      <c r="G10745" s="273">
        <v>34557</v>
      </c>
      <c r="H10745" s="270" t="s">
        <v>31918</v>
      </c>
      <c r="I10745" s="271" t="s">
        <v>12503</v>
      </c>
      <c r="J10745" s="272" t="s">
        <v>5789</v>
      </c>
      <c r="K10745" s="272" t="s">
        <v>5789</v>
      </c>
    </row>
    <row r="10746" spans="1:11" ht="25.5" x14ac:dyDescent="0.2">
      <c r="A10746" s="269">
        <v>7155</v>
      </c>
      <c r="B10746" s="270" t="s">
        <v>31919</v>
      </c>
      <c r="C10746" s="271" t="s">
        <v>12492</v>
      </c>
      <c r="D10746" s="272" t="s">
        <v>8843</v>
      </c>
      <c r="F10746" s="266"/>
      <c r="G10746" s="273">
        <v>7155</v>
      </c>
      <c r="H10746" s="270" t="s">
        <v>31919</v>
      </c>
      <c r="I10746" s="271" t="s">
        <v>12492</v>
      </c>
      <c r="J10746" s="272" t="s">
        <v>8843</v>
      </c>
      <c r="K10746" s="272" t="s">
        <v>8843</v>
      </c>
    </row>
    <row r="10747" spans="1:11" ht="25.5" x14ac:dyDescent="0.2">
      <c r="A10747" s="269">
        <v>7154</v>
      </c>
      <c r="B10747" s="270" t="s">
        <v>31920</v>
      </c>
      <c r="C10747" s="271" t="s">
        <v>12505</v>
      </c>
      <c r="D10747" s="272" t="s">
        <v>20100</v>
      </c>
      <c r="F10747" s="266"/>
      <c r="G10747" s="273">
        <v>7154</v>
      </c>
      <c r="H10747" s="270" t="s">
        <v>31920</v>
      </c>
      <c r="I10747" s="271" t="s">
        <v>12505</v>
      </c>
      <c r="J10747" s="272" t="s">
        <v>20100</v>
      </c>
      <c r="K10747" s="272" t="s">
        <v>20100</v>
      </c>
    </row>
    <row r="10748" spans="1:11" ht="25.5" x14ac:dyDescent="0.2">
      <c r="A10748" s="269">
        <v>10915</v>
      </c>
      <c r="B10748" s="270" t="s">
        <v>31921</v>
      </c>
      <c r="C10748" s="271" t="s">
        <v>12505</v>
      </c>
      <c r="D10748" s="272" t="s">
        <v>12721</v>
      </c>
      <c r="F10748" s="266"/>
      <c r="G10748" s="273">
        <v>10915</v>
      </c>
      <c r="H10748" s="270" t="s">
        <v>31921</v>
      </c>
      <c r="I10748" s="271" t="s">
        <v>12505</v>
      </c>
      <c r="J10748" s="272" t="s">
        <v>12721</v>
      </c>
      <c r="K10748" s="272" t="s">
        <v>12721</v>
      </c>
    </row>
    <row r="10749" spans="1:11" ht="25.5" x14ac:dyDescent="0.2">
      <c r="A10749" s="269">
        <v>10917</v>
      </c>
      <c r="B10749" s="270" t="s">
        <v>31922</v>
      </c>
      <c r="C10749" s="271" t="s">
        <v>12492</v>
      </c>
      <c r="D10749" s="272" t="s">
        <v>7117</v>
      </c>
      <c r="F10749" s="266"/>
      <c r="G10749" s="273">
        <v>10917</v>
      </c>
      <c r="H10749" s="270" t="s">
        <v>31922</v>
      </c>
      <c r="I10749" s="271" t="s">
        <v>12492</v>
      </c>
      <c r="J10749" s="272" t="s">
        <v>7117</v>
      </c>
      <c r="K10749" s="272" t="s">
        <v>7117</v>
      </c>
    </row>
    <row r="10750" spans="1:11" ht="25.5" x14ac:dyDescent="0.2">
      <c r="A10750" s="269">
        <v>21141</v>
      </c>
      <c r="B10750" s="270" t="s">
        <v>31923</v>
      </c>
      <c r="C10750" s="271" t="s">
        <v>12492</v>
      </c>
      <c r="D10750" s="272" t="s">
        <v>7544</v>
      </c>
      <c r="F10750" s="266"/>
      <c r="G10750" s="273">
        <v>21141</v>
      </c>
      <c r="H10750" s="270" t="s">
        <v>31923</v>
      </c>
      <c r="I10750" s="271" t="s">
        <v>12492</v>
      </c>
      <c r="J10750" s="272" t="s">
        <v>7544</v>
      </c>
      <c r="K10750" s="272" t="s">
        <v>7544</v>
      </c>
    </row>
    <row r="10751" spans="1:11" ht="25.5" x14ac:dyDescent="0.2">
      <c r="A10751" s="269">
        <v>10916</v>
      </c>
      <c r="B10751" s="270" t="s">
        <v>31924</v>
      </c>
      <c r="C10751" s="271" t="s">
        <v>12505</v>
      </c>
      <c r="D10751" s="272" t="s">
        <v>7117</v>
      </c>
      <c r="F10751" s="266"/>
      <c r="G10751" s="273">
        <v>10916</v>
      </c>
      <c r="H10751" s="270" t="s">
        <v>31924</v>
      </c>
      <c r="I10751" s="271" t="s">
        <v>12505</v>
      </c>
      <c r="J10751" s="272" t="s">
        <v>7117</v>
      </c>
      <c r="K10751" s="272" t="s">
        <v>7117</v>
      </c>
    </row>
    <row r="10752" spans="1:11" ht="25.5" x14ac:dyDescent="0.2">
      <c r="A10752" s="269">
        <v>39508</v>
      </c>
      <c r="B10752" s="270" t="s">
        <v>31925</v>
      </c>
      <c r="C10752" s="271" t="s">
        <v>12492</v>
      </c>
      <c r="D10752" s="272" t="s">
        <v>8600</v>
      </c>
      <c r="F10752" s="266"/>
      <c r="G10752" s="273">
        <v>39508</v>
      </c>
      <c r="H10752" s="270" t="s">
        <v>31925</v>
      </c>
      <c r="I10752" s="271" t="s">
        <v>12492</v>
      </c>
      <c r="J10752" s="272" t="s">
        <v>8600</v>
      </c>
      <c r="K10752" s="272" t="s">
        <v>8600</v>
      </c>
    </row>
    <row r="10753" spans="1:11" ht="25.5" x14ac:dyDescent="0.2">
      <c r="A10753" s="269">
        <v>39507</v>
      </c>
      <c r="B10753" s="270" t="s">
        <v>31926</v>
      </c>
      <c r="C10753" s="271" t="s">
        <v>12492</v>
      </c>
      <c r="D10753" s="272" t="s">
        <v>13331</v>
      </c>
      <c r="F10753" s="266"/>
      <c r="G10753" s="273">
        <v>39507</v>
      </c>
      <c r="H10753" s="270" t="s">
        <v>31926</v>
      </c>
      <c r="I10753" s="271" t="s">
        <v>12492</v>
      </c>
      <c r="J10753" s="272" t="s">
        <v>13331</v>
      </c>
      <c r="K10753" s="272" t="s">
        <v>13331</v>
      </c>
    </row>
    <row r="10754" spans="1:11" ht="25.5" x14ac:dyDescent="0.2">
      <c r="A10754" s="269">
        <v>7156</v>
      </c>
      <c r="B10754" s="270" t="s">
        <v>31927</v>
      </c>
      <c r="C10754" s="271" t="s">
        <v>12492</v>
      </c>
      <c r="D10754" s="272" t="s">
        <v>23035</v>
      </c>
      <c r="F10754" s="266"/>
      <c r="G10754" s="273">
        <v>7156</v>
      </c>
      <c r="H10754" s="270" t="s">
        <v>31927</v>
      </c>
      <c r="I10754" s="271" t="s">
        <v>12492</v>
      </c>
      <c r="J10754" s="272" t="s">
        <v>23035</v>
      </c>
      <c r="K10754" s="272" t="s">
        <v>23035</v>
      </c>
    </row>
    <row r="10755" spans="1:11" ht="25.5" x14ac:dyDescent="0.2">
      <c r="A10755" s="269">
        <v>39509</v>
      </c>
      <c r="B10755" s="270" t="s">
        <v>31928</v>
      </c>
      <c r="C10755" s="271" t="s">
        <v>12492</v>
      </c>
      <c r="D10755" s="272" t="s">
        <v>5636</v>
      </c>
      <c r="F10755" s="266"/>
      <c r="G10755" s="273">
        <v>39509</v>
      </c>
      <c r="H10755" s="270" t="s">
        <v>31928</v>
      </c>
      <c r="I10755" s="271" t="s">
        <v>12492</v>
      </c>
      <c r="J10755" s="272" t="s">
        <v>5636</v>
      </c>
      <c r="K10755" s="272" t="s">
        <v>5636</v>
      </c>
    </row>
    <row r="10756" spans="1:11" ht="12.75" x14ac:dyDescent="0.2">
      <c r="A10756" s="269">
        <v>25988</v>
      </c>
      <c r="B10756" s="270" t="s">
        <v>31929</v>
      </c>
      <c r="C10756" s="271" t="s">
        <v>12492</v>
      </c>
      <c r="D10756" s="272" t="s">
        <v>13643</v>
      </c>
      <c r="F10756" s="266"/>
      <c r="G10756" s="273">
        <v>25988</v>
      </c>
      <c r="H10756" s="270" t="s">
        <v>31929</v>
      </c>
      <c r="I10756" s="271" t="s">
        <v>12492</v>
      </c>
      <c r="J10756" s="272" t="s">
        <v>13643</v>
      </c>
      <c r="K10756" s="272" t="s">
        <v>13643</v>
      </c>
    </row>
    <row r="10757" spans="1:11" ht="25.5" x14ac:dyDescent="0.2">
      <c r="A10757" s="269">
        <v>10928</v>
      </c>
      <c r="B10757" s="270" t="s">
        <v>31930</v>
      </c>
      <c r="C10757" s="271" t="s">
        <v>12492</v>
      </c>
      <c r="D10757" s="272" t="s">
        <v>20577</v>
      </c>
      <c r="F10757" s="266"/>
      <c r="G10757" s="273">
        <v>10928</v>
      </c>
      <c r="H10757" s="270" t="s">
        <v>31930</v>
      </c>
      <c r="I10757" s="271" t="s">
        <v>12492</v>
      </c>
      <c r="J10757" s="272" t="s">
        <v>20577</v>
      </c>
      <c r="K10757" s="272" t="s">
        <v>20577</v>
      </c>
    </row>
    <row r="10758" spans="1:11" ht="12.75" x14ac:dyDescent="0.2">
      <c r="A10758" s="269">
        <v>7167</v>
      </c>
      <c r="B10758" s="270" t="s">
        <v>31931</v>
      </c>
      <c r="C10758" s="271" t="s">
        <v>12492</v>
      </c>
      <c r="D10758" s="272" t="s">
        <v>8886</v>
      </c>
      <c r="F10758" s="266"/>
      <c r="G10758" s="273">
        <v>7167</v>
      </c>
      <c r="H10758" s="270" t="s">
        <v>31931</v>
      </c>
      <c r="I10758" s="271" t="s">
        <v>12492</v>
      </c>
      <c r="J10758" s="272" t="s">
        <v>8886</v>
      </c>
      <c r="K10758" s="272" t="s">
        <v>8886</v>
      </c>
    </row>
    <row r="10759" spans="1:11" ht="25.5" x14ac:dyDescent="0.2">
      <c r="A10759" s="269">
        <v>10933</v>
      </c>
      <c r="B10759" s="270" t="s">
        <v>31932</v>
      </c>
      <c r="C10759" s="271" t="s">
        <v>12492</v>
      </c>
      <c r="D10759" s="272" t="s">
        <v>12576</v>
      </c>
      <c r="F10759" s="266"/>
      <c r="G10759" s="273">
        <v>10933</v>
      </c>
      <c r="H10759" s="270" t="s">
        <v>31932</v>
      </c>
      <c r="I10759" s="271" t="s">
        <v>12492</v>
      </c>
      <c r="J10759" s="272" t="s">
        <v>12576</v>
      </c>
      <c r="K10759" s="272" t="s">
        <v>12576</v>
      </c>
    </row>
    <row r="10760" spans="1:11" ht="25.5" x14ac:dyDescent="0.2">
      <c r="A10760" s="269">
        <v>10927</v>
      </c>
      <c r="B10760" s="270" t="s">
        <v>31933</v>
      </c>
      <c r="C10760" s="271" t="s">
        <v>12492</v>
      </c>
      <c r="D10760" s="272" t="s">
        <v>4757</v>
      </c>
      <c r="F10760" s="266"/>
      <c r="G10760" s="273">
        <v>10927</v>
      </c>
      <c r="H10760" s="270" t="s">
        <v>31933</v>
      </c>
      <c r="I10760" s="271" t="s">
        <v>12492</v>
      </c>
      <c r="J10760" s="272" t="s">
        <v>4757</v>
      </c>
      <c r="K10760" s="272" t="s">
        <v>4757</v>
      </c>
    </row>
    <row r="10761" spans="1:11" ht="12.75" x14ac:dyDescent="0.2">
      <c r="A10761" s="269">
        <v>7158</v>
      </c>
      <c r="B10761" s="270" t="s">
        <v>31934</v>
      </c>
      <c r="C10761" s="271" t="s">
        <v>12492</v>
      </c>
      <c r="D10761" s="272" t="s">
        <v>12909</v>
      </c>
      <c r="F10761" s="266"/>
      <c r="G10761" s="273">
        <v>7158</v>
      </c>
      <c r="H10761" s="270" t="s">
        <v>31934</v>
      </c>
      <c r="I10761" s="271" t="s">
        <v>12492</v>
      </c>
      <c r="J10761" s="272" t="s">
        <v>12909</v>
      </c>
      <c r="K10761" s="272" t="s">
        <v>12909</v>
      </c>
    </row>
    <row r="10762" spans="1:11" ht="12.75" x14ac:dyDescent="0.2">
      <c r="A10762" s="269">
        <v>7162</v>
      </c>
      <c r="B10762" s="270" t="s">
        <v>31935</v>
      </c>
      <c r="C10762" s="271" t="s">
        <v>12492</v>
      </c>
      <c r="D10762" s="272" t="s">
        <v>14303</v>
      </c>
      <c r="F10762" s="266"/>
      <c r="G10762" s="273">
        <v>7162</v>
      </c>
      <c r="H10762" s="270" t="s">
        <v>31935</v>
      </c>
      <c r="I10762" s="271" t="s">
        <v>12492</v>
      </c>
      <c r="J10762" s="272" t="s">
        <v>14303</v>
      </c>
      <c r="K10762" s="272" t="s">
        <v>14303</v>
      </c>
    </row>
    <row r="10763" spans="1:11" ht="12.75" x14ac:dyDescent="0.2">
      <c r="A10763" s="269">
        <v>10932</v>
      </c>
      <c r="B10763" s="270" t="s">
        <v>31936</v>
      </c>
      <c r="C10763" s="271" t="s">
        <v>12492</v>
      </c>
      <c r="D10763" s="272" t="s">
        <v>24597</v>
      </c>
      <c r="F10763" s="266"/>
      <c r="G10763" s="273">
        <v>10932</v>
      </c>
      <c r="H10763" s="270" t="s">
        <v>31936</v>
      </c>
      <c r="I10763" s="271" t="s">
        <v>12492</v>
      </c>
      <c r="J10763" s="272" t="s">
        <v>24597</v>
      </c>
      <c r="K10763" s="272" t="s">
        <v>24597</v>
      </c>
    </row>
    <row r="10764" spans="1:11" ht="25.5" x14ac:dyDescent="0.2">
      <c r="A10764" s="269">
        <v>40706</v>
      </c>
      <c r="B10764" s="270" t="s">
        <v>31937</v>
      </c>
      <c r="C10764" s="271" t="s">
        <v>12492</v>
      </c>
      <c r="D10764" s="272" t="s">
        <v>7434</v>
      </c>
      <c r="F10764" s="266"/>
      <c r="G10764" s="273">
        <v>40706</v>
      </c>
      <c r="H10764" s="270" t="s">
        <v>31937</v>
      </c>
      <c r="I10764" s="271" t="s">
        <v>12492</v>
      </c>
      <c r="J10764" s="272" t="s">
        <v>7434</v>
      </c>
      <c r="K10764" s="272" t="s">
        <v>7434</v>
      </c>
    </row>
    <row r="10765" spans="1:11" ht="25.5" x14ac:dyDescent="0.2">
      <c r="A10765" s="269">
        <v>10937</v>
      </c>
      <c r="B10765" s="270" t="s">
        <v>31938</v>
      </c>
      <c r="C10765" s="271" t="s">
        <v>12492</v>
      </c>
      <c r="D10765" s="272" t="s">
        <v>12922</v>
      </c>
      <c r="F10765" s="266"/>
      <c r="G10765" s="273">
        <v>10937</v>
      </c>
      <c r="H10765" s="270" t="s">
        <v>31938</v>
      </c>
      <c r="I10765" s="271" t="s">
        <v>12492</v>
      </c>
      <c r="J10765" s="272" t="s">
        <v>12922</v>
      </c>
      <c r="K10765" s="272" t="s">
        <v>12922</v>
      </c>
    </row>
    <row r="10766" spans="1:11" ht="25.5" x14ac:dyDescent="0.2">
      <c r="A10766" s="269">
        <v>10935</v>
      </c>
      <c r="B10766" s="270" t="s">
        <v>31939</v>
      </c>
      <c r="C10766" s="271" t="s">
        <v>12492</v>
      </c>
      <c r="D10766" s="272" t="s">
        <v>24997</v>
      </c>
      <c r="F10766" s="266"/>
      <c r="G10766" s="273">
        <v>10935</v>
      </c>
      <c r="H10766" s="270" t="s">
        <v>31939</v>
      </c>
      <c r="I10766" s="271" t="s">
        <v>12492</v>
      </c>
      <c r="J10766" s="272" t="s">
        <v>24997</v>
      </c>
      <c r="K10766" s="272" t="s">
        <v>24997</v>
      </c>
    </row>
    <row r="10767" spans="1:11" ht="25.5" x14ac:dyDescent="0.2">
      <c r="A10767" s="269">
        <v>40707</v>
      </c>
      <c r="B10767" s="270" t="s">
        <v>31940</v>
      </c>
      <c r="C10767" s="271" t="s">
        <v>12492</v>
      </c>
      <c r="D10767" s="272" t="s">
        <v>31941</v>
      </c>
      <c r="F10767" s="266"/>
      <c r="G10767" s="273">
        <v>40707</v>
      </c>
      <c r="H10767" s="270" t="s">
        <v>31940</v>
      </c>
      <c r="I10767" s="271" t="s">
        <v>12492</v>
      </c>
      <c r="J10767" s="272" t="s">
        <v>31941</v>
      </c>
      <c r="K10767" s="272" t="s">
        <v>31941</v>
      </c>
    </row>
    <row r="10768" spans="1:11" ht="12.75" x14ac:dyDescent="0.2">
      <c r="A10768" s="269">
        <v>10931</v>
      </c>
      <c r="B10768" s="270" t="s">
        <v>31942</v>
      </c>
      <c r="C10768" s="271" t="s">
        <v>12492</v>
      </c>
      <c r="D10768" s="272" t="s">
        <v>14834</v>
      </c>
      <c r="F10768" s="266"/>
      <c r="G10768" s="273">
        <v>10931</v>
      </c>
      <c r="H10768" s="270" t="s">
        <v>31942</v>
      </c>
      <c r="I10768" s="271" t="s">
        <v>12492</v>
      </c>
      <c r="J10768" s="272" t="s">
        <v>14834</v>
      </c>
      <c r="K10768" s="272" t="s">
        <v>14834</v>
      </c>
    </row>
    <row r="10769" spans="1:11" ht="12.75" x14ac:dyDescent="0.2">
      <c r="A10769" s="269">
        <v>7164</v>
      </c>
      <c r="B10769" s="270" t="s">
        <v>31943</v>
      </c>
      <c r="C10769" s="271" t="s">
        <v>12492</v>
      </c>
      <c r="D10769" s="272" t="s">
        <v>14319</v>
      </c>
      <c r="F10769" s="266"/>
      <c r="G10769" s="273">
        <v>7164</v>
      </c>
      <c r="H10769" s="270" t="s">
        <v>31943</v>
      </c>
      <c r="I10769" s="271" t="s">
        <v>12492</v>
      </c>
      <c r="J10769" s="272" t="s">
        <v>14319</v>
      </c>
      <c r="K10769" s="272" t="s">
        <v>14319</v>
      </c>
    </row>
    <row r="10770" spans="1:11" ht="12.75" x14ac:dyDescent="0.2">
      <c r="A10770" s="269">
        <v>36887</v>
      </c>
      <c r="B10770" s="270" t="s">
        <v>31944</v>
      </c>
      <c r="C10770" s="271" t="s">
        <v>12492</v>
      </c>
      <c r="D10770" s="272" t="s">
        <v>8574</v>
      </c>
      <c r="F10770" s="266"/>
      <c r="G10770" s="273">
        <v>36887</v>
      </c>
      <c r="H10770" s="270" t="s">
        <v>31944</v>
      </c>
      <c r="I10770" s="271" t="s">
        <v>12492</v>
      </c>
      <c r="J10770" s="272" t="s">
        <v>8574</v>
      </c>
      <c r="K10770" s="272" t="s">
        <v>8574</v>
      </c>
    </row>
    <row r="10771" spans="1:11" ht="25.5" x14ac:dyDescent="0.2">
      <c r="A10771" s="269">
        <v>34630</v>
      </c>
      <c r="B10771" s="270" t="s">
        <v>31945</v>
      </c>
      <c r="C10771" s="271" t="s">
        <v>12490</v>
      </c>
      <c r="D10771" s="272" t="s">
        <v>15161</v>
      </c>
      <c r="F10771" s="266"/>
      <c r="G10771" s="273">
        <v>34630</v>
      </c>
      <c r="H10771" s="270" t="s">
        <v>31945</v>
      </c>
      <c r="I10771" s="271" t="s">
        <v>12490</v>
      </c>
      <c r="J10771" s="272" t="s">
        <v>15161</v>
      </c>
      <c r="K10771" s="272" t="s">
        <v>15161</v>
      </c>
    </row>
    <row r="10772" spans="1:11" ht="12.75" x14ac:dyDescent="0.2">
      <c r="A10772" s="269">
        <v>7161</v>
      </c>
      <c r="B10772" s="270" t="s">
        <v>31946</v>
      </c>
      <c r="C10772" s="271" t="s">
        <v>12492</v>
      </c>
      <c r="D10772" s="272" t="s">
        <v>8708</v>
      </c>
      <c r="F10772" s="266"/>
      <c r="G10772" s="273">
        <v>7161</v>
      </c>
      <c r="H10772" s="270" t="s">
        <v>31946</v>
      </c>
      <c r="I10772" s="271" t="s">
        <v>12492</v>
      </c>
      <c r="J10772" s="272" t="s">
        <v>8708</v>
      </c>
      <c r="K10772" s="272" t="s">
        <v>8708</v>
      </c>
    </row>
    <row r="10773" spans="1:11" ht="25.5" x14ac:dyDescent="0.2">
      <c r="A10773" s="269">
        <v>7170</v>
      </c>
      <c r="B10773" s="270" t="s">
        <v>31947</v>
      </c>
      <c r="C10773" s="271" t="s">
        <v>12492</v>
      </c>
      <c r="D10773" s="272" t="s">
        <v>4376</v>
      </c>
      <c r="F10773" s="266"/>
      <c r="G10773" s="273">
        <v>7170</v>
      </c>
      <c r="H10773" s="270" t="s">
        <v>31947</v>
      </c>
      <c r="I10773" s="271" t="s">
        <v>12492</v>
      </c>
      <c r="J10773" s="272" t="s">
        <v>4376</v>
      </c>
      <c r="K10773" s="272" t="s">
        <v>4376</v>
      </c>
    </row>
    <row r="10774" spans="1:11" ht="25.5" x14ac:dyDescent="0.2">
      <c r="A10774" s="269">
        <v>37524</v>
      </c>
      <c r="B10774" s="270" t="s">
        <v>31948</v>
      </c>
      <c r="C10774" s="271" t="s">
        <v>12503</v>
      </c>
      <c r="D10774" s="272" t="s">
        <v>12641</v>
      </c>
      <c r="F10774" s="266"/>
      <c r="G10774" s="273">
        <v>37524</v>
      </c>
      <c r="H10774" s="270" t="s">
        <v>31948</v>
      </c>
      <c r="I10774" s="271" t="s">
        <v>12503</v>
      </c>
      <c r="J10774" s="272" t="s">
        <v>12641</v>
      </c>
      <c r="K10774" s="272" t="s">
        <v>12641</v>
      </c>
    </row>
    <row r="10775" spans="1:11" ht="25.5" x14ac:dyDescent="0.2">
      <c r="A10775" s="269">
        <v>37525</v>
      </c>
      <c r="B10775" s="270" t="s">
        <v>31949</v>
      </c>
      <c r="C10775" s="271" t="s">
        <v>12503</v>
      </c>
      <c r="D10775" s="272" t="s">
        <v>12152</v>
      </c>
      <c r="F10775" s="266"/>
      <c r="G10775" s="273">
        <v>37525</v>
      </c>
      <c r="H10775" s="270" t="s">
        <v>31949</v>
      </c>
      <c r="I10775" s="271" t="s">
        <v>12503</v>
      </c>
      <c r="J10775" s="272" t="s">
        <v>12152</v>
      </c>
      <c r="K10775" s="272" t="s">
        <v>12152</v>
      </c>
    </row>
    <row r="10776" spans="1:11" ht="12.75" x14ac:dyDescent="0.2">
      <c r="A10776" s="269">
        <v>10920</v>
      </c>
      <c r="B10776" s="270" t="s">
        <v>31950</v>
      </c>
      <c r="C10776" s="271" t="s">
        <v>12492</v>
      </c>
      <c r="D10776" s="272" t="s">
        <v>8539</v>
      </c>
      <c r="F10776" s="266"/>
      <c r="G10776" s="273">
        <v>10920</v>
      </c>
      <c r="H10776" s="270" t="s">
        <v>31950</v>
      </c>
      <c r="I10776" s="271" t="s">
        <v>12492</v>
      </c>
      <c r="J10776" s="272" t="s">
        <v>8539</v>
      </c>
      <c r="K10776" s="272" t="s">
        <v>8539</v>
      </c>
    </row>
    <row r="10777" spans="1:11" ht="12.75" x14ac:dyDescent="0.2">
      <c r="A10777" s="269">
        <v>7238</v>
      </c>
      <c r="B10777" s="270" t="s">
        <v>31951</v>
      </c>
      <c r="C10777" s="271" t="s">
        <v>12492</v>
      </c>
      <c r="D10777" s="272" t="s">
        <v>14022</v>
      </c>
      <c r="F10777" s="266"/>
      <c r="G10777" s="273">
        <v>7238</v>
      </c>
      <c r="H10777" s="270" t="s">
        <v>31951</v>
      </c>
      <c r="I10777" s="271" t="s">
        <v>12492</v>
      </c>
      <c r="J10777" s="272" t="s">
        <v>14022</v>
      </c>
      <c r="K10777" s="272" t="s">
        <v>14022</v>
      </c>
    </row>
    <row r="10778" spans="1:11" ht="12.75" x14ac:dyDescent="0.2">
      <c r="A10778" s="269">
        <v>7239</v>
      </c>
      <c r="B10778" s="270" t="s">
        <v>31952</v>
      </c>
      <c r="C10778" s="271" t="s">
        <v>12492</v>
      </c>
      <c r="D10778" s="272" t="s">
        <v>14333</v>
      </c>
      <c r="F10778" s="266"/>
      <c r="G10778" s="273">
        <v>7239</v>
      </c>
      <c r="H10778" s="270" t="s">
        <v>31952</v>
      </c>
      <c r="I10778" s="271" t="s">
        <v>12492</v>
      </c>
      <c r="J10778" s="272" t="s">
        <v>14333</v>
      </c>
      <c r="K10778" s="272" t="s">
        <v>14333</v>
      </c>
    </row>
    <row r="10779" spans="1:11" ht="12.75" x14ac:dyDescent="0.2">
      <c r="A10779" s="269">
        <v>7240</v>
      </c>
      <c r="B10779" s="270" t="s">
        <v>31953</v>
      </c>
      <c r="C10779" s="271" t="s">
        <v>12492</v>
      </c>
      <c r="D10779" s="272" t="s">
        <v>17054</v>
      </c>
      <c r="F10779" s="266"/>
      <c r="G10779" s="273">
        <v>7240</v>
      </c>
      <c r="H10779" s="270" t="s">
        <v>31953</v>
      </c>
      <c r="I10779" s="271" t="s">
        <v>12492</v>
      </c>
      <c r="J10779" s="272" t="s">
        <v>17054</v>
      </c>
      <c r="K10779" s="272" t="s">
        <v>17054</v>
      </c>
    </row>
    <row r="10780" spans="1:11" ht="12.75" x14ac:dyDescent="0.2">
      <c r="A10780" s="269">
        <v>36789</v>
      </c>
      <c r="B10780" s="270" t="s">
        <v>31954</v>
      </c>
      <c r="C10780" s="271" t="s">
        <v>12490</v>
      </c>
      <c r="D10780" s="272" t="s">
        <v>12636</v>
      </c>
      <c r="F10780" s="266"/>
      <c r="G10780" s="273">
        <v>36789</v>
      </c>
      <c r="H10780" s="270" t="s">
        <v>31954</v>
      </c>
      <c r="I10780" s="271" t="s">
        <v>12490</v>
      </c>
      <c r="J10780" s="272" t="s">
        <v>12636</v>
      </c>
      <c r="K10780" s="272" t="s">
        <v>12636</v>
      </c>
    </row>
    <row r="10781" spans="1:11" ht="12.75" x14ac:dyDescent="0.2">
      <c r="A10781" s="269">
        <v>7173</v>
      </c>
      <c r="B10781" s="270" t="s">
        <v>31955</v>
      </c>
      <c r="C10781" s="271" t="s">
        <v>12632</v>
      </c>
      <c r="D10781" s="272" t="s">
        <v>31956</v>
      </c>
      <c r="F10781" s="266"/>
      <c r="G10781" s="273">
        <v>7173</v>
      </c>
      <c r="H10781" s="270" t="s">
        <v>31955</v>
      </c>
      <c r="I10781" s="271" t="s">
        <v>12632</v>
      </c>
      <c r="J10781" s="272" t="s">
        <v>31956</v>
      </c>
      <c r="K10781" s="272" t="s">
        <v>31956</v>
      </c>
    </row>
    <row r="10782" spans="1:11" ht="12.75" x14ac:dyDescent="0.2">
      <c r="A10782" s="269">
        <v>7176</v>
      </c>
      <c r="B10782" s="270" t="s">
        <v>31955</v>
      </c>
      <c r="C10782" s="271" t="s">
        <v>12490</v>
      </c>
      <c r="D10782" s="272" t="s">
        <v>4388</v>
      </c>
      <c r="F10782" s="266"/>
      <c r="G10782" s="273">
        <v>7176</v>
      </c>
      <c r="H10782" s="270" t="s">
        <v>31955</v>
      </c>
      <c r="I10782" s="271" t="s">
        <v>12490</v>
      </c>
      <c r="J10782" s="272" t="s">
        <v>4388</v>
      </c>
      <c r="K10782" s="272" t="s">
        <v>4388</v>
      </c>
    </row>
    <row r="10783" spans="1:11" ht="12.75" x14ac:dyDescent="0.2">
      <c r="A10783" s="269">
        <v>7183</v>
      </c>
      <c r="B10783" s="270" t="s">
        <v>31957</v>
      </c>
      <c r="C10783" s="271" t="s">
        <v>12490</v>
      </c>
      <c r="D10783" s="272" t="s">
        <v>4512</v>
      </c>
      <c r="F10783" s="266"/>
      <c r="G10783" s="273">
        <v>7183</v>
      </c>
      <c r="H10783" s="270" t="s">
        <v>31957</v>
      </c>
      <c r="I10783" s="271" t="s">
        <v>12490</v>
      </c>
      <c r="J10783" s="272" t="s">
        <v>4512</v>
      </c>
      <c r="K10783" s="272" t="s">
        <v>4512</v>
      </c>
    </row>
    <row r="10784" spans="1:11" ht="12.75" x14ac:dyDescent="0.2">
      <c r="A10784" s="269">
        <v>7180</v>
      </c>
      <c r="B10784" s="270" t="s">
        <v>31958</v>
      </c>
      <c r="C10784" s="271" t="s">
        <v>12490</v>
      </c>
      <c r="D10784" s="272" t="s">
        <v>11835</v>
      </c>
      <c r="F10784" s="266"/>
      <c r="G10784" s="273">
        <v>7180</v>
      </c>
      <c r="H10784" s="270" t="s">
        <v>31958</v>
      </c>
      <c r="I10784" s="271" t="s">
        <v>12490</v>
      </c>
      <c r="J10784" s="272" t="s">
        <v>11835</v>
      </c>
      <c r="K10784" s="272" t="s">
        <v>11835</v>
      </c>
    </row>
    <row r="10785" spans="1:11" ht="12.75" x14ac:dyDescent="0.2">
      <c r="A10785" s="269">
        <v>11088</v>
      </c>
      <c r="B10785" s="270" t="s">
        <v>31959</v>
      </c>
      <c r="C10785" s="271" t="s">
        <v>12490</v>
      </c>
      <c r="D10785" s="272" t="s">
        <v>5238</v>
      </c>
      <c r="F10785" s="266"/>
      <c r="G10785" s="273">
        <v>11088</v>
      </c>
      <c r="H10785" s="270" t="s">
        <v>31959</v>
      </c>
      <c r="I10785" s="271" t="s">
        <v>12490</v>
      </c>
      <c r="J10785" s="272" t="s">
        <v>5238</v>
      </c>
      <c r="K10785" s="272" t="s">
        <v>5238</v>
      </c>
    </row>
    <row r="10786" spans="1:11" ht="12.75" x14ac:dyDescent="0.2">
      <c r="A10786" s="269">
        <v>36788</v>
      </c>
      <c r="B10786" s="270" t="s">
        <v>31960</v>
      </c>
      <c r="C10786" s="271" t="s">
        <v>12490</v>
      </c>
      <c r="D10786" s="272" t="s">
        <v>11828</v>
      </c>
      <c r="F10786" s="266"/>
      <c r="G10786" s="273">
        <v>36788</v>
      </c>
      <c r="H10786" s="270" t="s">
        <v>31960</v>
      </c>
      <c r="I10786" s="271" t="s">
        <v>12490</v>
      </c>
      <c r="J10786" s="272" t="s">
        <v>11828</v>
      </c>
      <c r="K10786" s="272" t="s">
        <v>11828</v>
      </c>
    </row>
    <row r="10787" spans="1:11" ht="12.75" x14ac:dyDescent="0.2">
      <c r="A10787" s="269">
        <v>7175</v>
      </c>
      <c r="B10787" s="270" t="s">
        <v>31961</v>
      </c>
      <c r="C10787" s="271" t="s">
        <v>12490</v>
      </c>
      <c r="D10787" s="272" t="s">
        <v>4911</v>
      </c>
      <c r="F10787" s="266"/>
      <c r="G10787" s="273">
        <v>7175</v>
      </c>
      <c r="H10787" s="270" t="s">
        <v>31961</v>
      </c>
      <c r="I10787" s="271" t="s">
        <v>12490</v>
      </c>
      <c r="J10787" s="272" t="s">
        <v>4911</v>
      </c>
      <c r="K10787" s="272" t="s">
        <v>4911</v>
      </c>
    </row>
    <row r="10788" spans="1:11" ht="12.75" x14ac:dyDescent="0.2">
      <c r="A10788" s="269">
        <v>25007</v>
      </c>
      <c r="B10788" s="270" t="s">
        <v>31962</v>
      </c>
      <c r="C10788" s="271" t="s">
        <v>12492</v>
      </c>
      <c r="D10788" s="272" t="s">
        <v>4205</v>
      </c>
      <c r="F10788" s="266"/>
      <c r="G10788" s="273">
        <v>25007</v>
      </c>
      <c r="H10788" s="270" t="s">
        <v>31962</v>
      </c>
      <c r="I10788" s="271" t="s">
        <v>12492</v>
      </c>
      <c r="J10788" s="272" t="s">
        <v>4205</v>
      </c>
      <c r="K10788" s="272" t="s">
        <v>4205</v>
      </c>
    </row>
    <row r="10789" spans="1:11" ht="25.5" x14ac:dyDescent="0.2">
      <c r="A10789" s="269">
        <v>14171</v>
      </c>
      <c r="B10789" s="270" t="s">
        <v>31963</v>
      </c>
      <c r="C10789" s="271" t="s">
        <v>12492</v>
      </c>
      <c r="D10789" s="272" t="s">
        <v>31964</v>
      </c>
      <c r="F10789" s="266"/>
      <c r="G10789" s="273">
        <v>14171</v>
      </c>
      <c r="H10789" s="270" t="s">
        <v>31963</v>
      </c>
      <c r="I10789" s="271" t="s">
        <v>12492</v>
      </c>
      <c r="J10789" s="272" t="s">
        <v>31964</v>
      </c>
      <c r="K10789" s="272" t="s">
        <v>31964</v>
      </c>
    </row>
    <row r="10790" spans="1:11" ht="12.75" x14ac:dyDescent="0.2">
      <c r="A10790" s="269">
        <v>14170</v>
      </c>
      <c r="B10790" s="270" t="s">
        <v>31965</v>
      </c>
      <c r="C10790" s="271" t="s">
        <v>12492</v>
      </c>
      <c r="D10790" s="272" t="s">
        <v>20445</v>
      </c>
      <c r="F10790" s="266"/>
      <c r="G10790" s="273">
        <v>14170</v>
      </c>
      <c r="H10790" s="270" t="s">
        <v>31965</v>
      </c>
      <c r="I10790" s="271" t="s">
        <v>12492</v>
      </c>
      <c r="J10790" s="272" t="s">
        <v>20445</v>
      </c>
      <c r="K10790" s="272" t="s">
        <v>20445</v>
      </c>
    </row>
    <row r="10791" spans="1:11" ht="25.5" x14ac:dyDescent="0.2">
      <c r="A10791" s="269">
        <v>14173</v>
      </c>
      <c r="B10791" s="270" t="s">
        <v>31966</v>
      </c>
      <c r="C10791" s="271" t="s">
        <v>12492</v>
      </c>
      <c r="D10791" s="272" t="s">
        <v>31967</v>
      </c>
      <c r="F10791" s="266"/>
      <c r="G10791" s="273">
        <v>14173</v>
      </c>
      <c r="H10791" s="270" t="s">
        <v>31966</v>
      </c>
      <c r="I10791" s="271" t="s">
        <v>12492</v>
      </c>
      <c r="J10791" s="272" t="s">
        <v>31967</v>
      </c>
      <c r="K10791" s="272" t="s">
        <v>31967</v>
      </c>
    </row>
    <row r="10792" spans="1:11" ht="12.75" x14ac:dyDescent="0.2">
      <c r="A10792" s="269">
        <v>14172</v>
      </c>
      <c r="B10792" s="270" t="s">
        <v>31968</v>
      </c>
      <c r="C10792" s="271" t="s">
        <v>12492</v>
      </c>
      <c r="D10792" s="272" t="s">
        <v>24900</v>
      </c>
      <c r="F10792" s="266"/>
      <c r="G10792" s="273">
        <v>14172</v>
      </c>
      <c r="H10792" s="270" t="s">
        <v>31968</v>
      </c>
      <c r="I10792" s="271" t="s">
        <v>12492</v>
      </c>
      <c r="J10792" s="272" t="s">
        <v>24900</v>
      </c>
      <c r="K10792" s="272" t="s">
        <v>24900</v>
      </c>
    </row>
    <row r="10793" spans="1:11" ht="12.75" x14ac:dyDescent="0.2">
      <c r="A10793" s="269">
        <v>7243</v>
      </c>
      <c r="B10793" s="270" t="s">
        <v>31969</v>
      </c>
      <c r="C10793" s="271" t="s">
        <v>12492</v>
      </c>
      <c r="D10793" s="272" t="s">
        <v>28865</v>
      </c>
      <c r="F10793" s="266"/>
      <c r="G10793" s="273">
        <v>7243</v>
      </c>
      <c r="H10793" s="270" t="s">
        <v>31969</v>
      </c>
      <c r="I10793" s="271" t="s">
        <v>12492</v>
      </c>
      <c r="J10793" s="272" t="s">
        <v>28865</v>
      </c>
      <c r="K10793" s="272" t="s">
        <v>28865</v>
      </c>
    </row>
    <row r="10794" spans="1:11" ht="25.5" x14ac:dyDescent="0.2">
      <c r="A10794" s="269">
        <v>11067</v>
      </c>
      <c r="B10794" s="270" t="s">
        <v>31970</v>
      </c>
      <c r="C10794" s="271" t="s">
        <v>12490</v>
      </c>
      <c r="D10794" s="272" t="s">
        <v>31971</v>
      </c>
      <c r="F10794" s="266"/>
      <c r="G10794" s="273">
        <v>11067</v>
      </c>
      <c r="H10794" s="270" t="s">
        <v>31970</v>
      </c>
      <c r="I10794" s="271" t="s">
        <v>12490</v>
      </c>
      <c r="J10794" s="272" t="s">
        <v>31971</v>
      </c>
      <c r="K10794" s="272" t="s">
        <v>31971</v>
      </c>
    </row>
    <row r="10795" spans="1:11" ht="25.5" x14ac:dyDescent="0.2">
      <c r="A10795" s="269">
        <v>11068</v>
      </c>
      <c r="B10795" s="270" t="s">
        <v>31972</v>
      </c>
      <c r="C10795" s="271" t="s">
        <v>12490</v>
      </c>
      <c r="D10795" s="272" t="s">
        <v>31973</v>
      </c>
      <c r="F10795" s="266"/>
      <c r="G10795" s="273">
        <v>11068</v>
      </c>
      <c r="H10795" s="270" t="s">
        <v>31972</v>
      </c>
      <c r="I10795" s="271" t="s">
        <v>12490</v>
      </c>
      <c r="J10795" s="272" t="s">
        <v>31973</v>
      </c>
      <c r="K10795" s="272" t="s">
        <v>31973</v>
      </c>
    </row>
    <row r="10796" spans="1:11" ht="25.5" x14ac:dyDescent="0.2">
      <c r="A10796" s="269">
        <v>40865</v>
      </c>
      <c r="B10796" s="270" t="s">
        <v>31974</v>
      </c>
      <c r="C10796" s="271" t="s">
        <v>12490</v>
      </c>
      <c r="D10796" s="272" t="s">
        <v>12636</v>
      </c>
      <c r="F10796" s="266"/>
      <c r="G10796" s="273">
        <v>40865</v>
      </c>
      <c r="H10796" s="270" t="s">
        <v>31974</v>
      </c>
      <c r="I10796" s="271" t="s">
        <v>12490</v>
      </c>
      <c r="J10796" s="272" t="s">
        <v>12636</v>
      </c>
      <c r="K10796" s="272" t="s">
        <v>12636</v>
      </c>
    </row>
    <row r="10797" spans="1:11" ht="12.75" x14ac:dyDescent="0.2">
      <c r="A10797" s="269">
        <v>7184</v>
      </c>
      <c r="B10797" s="270" t="s">
        <v>31975</v>
      </c>
      <c r="C10797" s="271" t="s">
        <v>12492</v>
      </c>
      <c r="D10797" s="272" t="s">
        <v>13644</v>
      </c>
      <c r="F10797" s="266"/>
      <c r="G10797" s="273">
        <v>7184</v>
      </c>
      <c r="H10797" s="270" t="s">
        <v>31975</v>
      </c>
      <c r="I10797" s="271" t="s">
        <v>12492</v>
      </c>
      <c r="J10797" s="272" t="s">
        <v>13644</v>
      </c>
      <c r="K10797" s="272" t="s">
        <v>13644</v>
      </c>
    </row>
    <row r="10798" spans="1:11" ht="12.75" x14ac:dyDescent="0.2">
      <c r="A10798" s="269">
        <v>34458</v>
      </c>
      <c r="B10798" s="270" t="s">
        <v>31976</v>
      </c>
      <c r="C10798" s="271" t="s">
        <v>12490</v>
      </c>
      <c r="D10798" s="272" t="s">
        <v>15164</v>
      </c>
      <c r="F10798" s="266"/>
      <c r="G10798" s="273">
        <v>34458</v>
      </c>
      <c r="H10798" s="270" t="s">
        <v>31976</v>
      </c>
      <c r="I10798" s="271" t="s">
        <v>12490</v>
      </c>
      <c r="J10798" s="272" t="s">
        <v>15164</v>
      </c>
      <c r="K10798" s="272" t="s">
        <v>15164</v>
      </c>
    </row>
    <row r="10799" spans="1:11" ht="12.75" x14ac:dyDescent="0.2">
      <c r="A10799" s="269">
        <v>34464</v>
      </c>
      <c r="B10799" s="270" t="s">
        <v>31977</v>
      </c>
      <c r="C10799" s="271" t="s">
        <v>12490</v>
      </c>
      <c r="D10799" s="272" t="s">
        <v>15165</v>
      </c>
      <c r="F10799" s="266"/>
      <c r="G10799" s="273">
        <v>34464</v>
      </c>
      <c r="H10799" s="270" t="s">
        <v>31977</v>
      </c>
      <c r="I10799" s="271" t="s">
        <v>12490</v>
      </c>
      <c r="J10799" s="272" t="s">
        <v>15165</v>
      </c>
      <c r="K10799" s="272" t="s">
        <v>15165</v>
      </c>
    </row>
    <row r="10800" spans="1:11" ht="12.75" x14ac:dyDescent="0.2">
      <c r="A10800" s="269">
        <v>34468</v>
      </c>
      <c r="B10800" s="270" t="s">
        <v>31978</v>
      </c>
      <c r="C10800" s="271" t="s">
        <v>12490</v>
      </c>
      <c r="D10800" s="272" t="s">
        <v>15166</v>
      </c>
      <c r="F10800" s="266"/>
      <c r="G10800" s="273">
        <v>34468</v>
      </c>
      <c r="H10800" s="270" t="s">
        <v>31978</v>
      </c>
      <c r="I10800" s="271" t="s">
        <v>12490</v>
      </c>
      <c r="J10800" s="272" t="s">
        <v>15166</v>
      </c>
      <c r="K10800" s="272" t="s">
        <v>15166</v>
      </c>
    </row>
    <row r="10801" spans="1:11" ht="12.75" x14ac:dyDescent="0.2">
      <c r="A10801" s="269">
        <v>34473</v>
      </c>
      <c r="B10801" s="270" t="s">
        <v>31979</v>
      </c>
      <c r="C10801" s="271" t="s">
        <v>12490</v>
      </c>
      <c r="D10801" s="272" t="s">
        <v>15167</v>
      </c>
      <c r="F10801" s="266"/>
      <c r="G10801" s="273">
        <v>34473</v>
      </c>
      <c r="H10801" s="270" t="s">
        <v>31979</v>
      </c>
      <c r="I10801" s="271" t="s">
        <v>12490</v>
      </c>
      <c r="J10801" s="272" t="s">
        <v>15167</v>
      </c>
      <c r="K10801" s="272" t="s">
        <v>15167</v>
      </c>
    </row>
    <row r="10802" spans="1:11" ht="12.75" x14ac:dyDescent="0.2">
      <c r="A10802" s="269">
        <v>34480</v>
      </c>
      <c r="B10802" s="270" t="s">
        <v>31980</v>
      </c>
      <c r="C10802" s="271" t="s">
        <v>12490</v>
      </c>
      <c r="D10802" s="272" t="s">
        <v>15168</v>
      </c>
      <c r="F10802" s="266"/>
      <c r="G10802" s="273">
        <v>34480</v>
      </c>
      <c r="H10802" s="270" t="s">
        <v>31980</v>
      </c>
      <c r="I10802" s="271" t="s">
        <v>12490</v>
      </c>
      <c r="J10802" s="272" t="s">
        <v>15168</v>
      </c>
      <c r="K10802" s="272" t="s">
        <v>15168</v>
      </c>
    </row>
    <row r="10803" spans="1:11" ht="12.75" x14ac:dyDescent="0.2">
      <c r="A10803" s="269">
        <v>34486</v>
      </c>
      <c r="B10803" s="270" t="s">
        <v>31981</v>
      </c>
      <c r="C10803" s="271" t="s">
        <v>12490</v>
      </c>
      <c r="D10803" s="272" t="s">
        <v>15169</v>
      </c>
      <c r="F10803" s="266"/>
      <c r="G10803" s="273">
        <v>34486</v>
      </c>
      <c r="H10803" s="270" t="s">
        <v>31981</v>
      </c>
      <c r="I10803" s="271" t="s">
        <v>12490</v>
      </c>
      <c r="J10803" s="272" t="s">
        <v>15169</v>
      </c>
      <c r="K10803" s="272" t="s">
        <v>15169</v>
      </c>
    </row>
    <row r="10804" spans="1:11" ht="12.75" x14ac:dyDescent="0.2">
      <c r="A10804" s="269">
        <v>7202</v>
      </c>
      <c r="B10804" s="270" t="s">
        <v>31982</v>
      </c>
      <c r="C10804" s="271" t="s">
        <v>12492</v>
      </c>
      <c r="D10804" s="272" t="s">
        <v>14495</v>
      </c>
      <c r="F10804" s="266"/>
      <c r="G10804" s="273">
        <v>7202</v>
      </c>
      <c r="H10804" s="270" t="s">
        <v>31982</v>
      </c>
      <c r="I10804" s="271" t="s">
        <v>12492</v>
      </c>
      <c r="J10804" s="272" t="s">
        <v>14495</v>
      </c>
      <c r="K10804" s="272" t="s">
        <v>14495</v>
      </c>
    </row>
    <row r="10805" spans="1:11" ht="12.75" x14ac:dyDescent="0.2">
      <c r="A10805" s="269">
        <v>7190</v>
      </c>
      <c r="B10805" s="270" t="s">
        <v>31983</v>
      </c>
      <c r="C10805" s="271" t="s">
        <v>12490</v>
      </c>
      <c r="D10805" s="272" t="s">
        <v>4360</v>
      </c>
      <c r="F10805" s="266"/>
      <c r="G10805" s="273">
        <v>7190</v>
      </c>
      <c r="H10805" s="270" t="s">
        <v>31983</v>
      </c>
      <c r="I10805" s="271" t="s">
        <v>12490</v>
      </c>
      <c r="J10805" s="272" t="s">
        <v>4360</v>
      </c>
      <c r="K10805" s="272" t="s">
        <v>4360</v>
      </c>
    </row>
    <row r="10806" spans="1:11" ht="12.75" x14ac:dyDescent="0.2">
      <c r="A10806" s="269">
        <v>34417</v>
      </c>
      <c r="B10806" s="270" t="s">
        <v>31984</v>
      </c>
      <c r="C10806" s="271" t="s">
        <v>12490</v>
      </c>
      <c r="D10806" s="272" t="s">
        <v>6447</v>
      </c>
      <c r="F10806" s="266"/>
      <c r="G10806" s="273">
        <v>34417</v>
      </c>
      <c r="H10806" s="270" t="s">
        <v>31984</v>
      </c>
      <c r="I10806" s="271" t="s">
        <v>12490</v>
      </c>
      <c r="J10806" s="272" t="s">
        <v>6447</v>
      </c>
      <c r="K10806" s="272" t="s">
        <v>6447</v>
      </c>
    </row>
    <row r="10807" spans="1:11" ht="12.75" x14ac:dyDescent="0.2">
      <c r="A10807" s="269">
        <v>7213</v>
      </c>
      <c r="B10807" s="270" t="s">
        <v>31985</v>
      </c>
      <c r="C10807" s="271" t="s">
        <v>12492</v>
      </c>
      <c r="D10807" s="272" t="s">
        <v>8635</v>
      </c>
      <c r="F10807" s="266"/>
      <c r="G10807" s="273">
        <v>7213</v>
      </c>
      <c r="H10807" s="270" t="s">
        <v>31985</v>
      </c>
      <c r="I10807" s="271" t="s">
        <v>12492</v>
      </c>
      <c r="J10807" s="272" t="s">
        <v>8635</v>
      </c>
      <c r="K10807" s="272" t="s">
        <v>8635</v>
      </c>
    </row>
    <row r="10808" spans="1:11" ht="12.75" x14ac:dyDescent="0.2">
      <c r="A10808" s="269">
        <v>7191</v>
      </c>
      <c r="B10808" s="270" t="s">
        <v>31985</v>
      </c>
      <c r="C10808" s="271" t="s">
        <v>12490</v>
      </c>
      <c r="D10808" s="272" t="s">
        <v>12540</v>
      </c>
      <c r="F10808" s="266"/>
      <c r="G10808" s="273">
        <v>7191</v>
      </c>
      <c r="H10808" s="270" t="s">
        <v>31985</v>
      </c>
      <c r="I10808" s="271" t="s">
        <v>12490</v>
      </c>
      <c r="J10808" s="272" t="s">
        <v>12540</v>
      </c>
      <c r="K10808" s="272" t="s">
        <v>12540</v>
      </c>
    </row>
    <row r="10809" spans="1:11" ht="12.75" x14ac:dyDescent="0.2">
      <c r="A10809" s="269">
        <v>7195</v>
      </c>
      <c r="B10809" s="270" t="s">
        <v>31986</v>
      </c>
      <c r="C10809" s="271" t="s">
        <v>12490</v>
      </c>
      <c r="D10809" s="272" t="s">
        <v>5363</v>
      </c>
      <c r="F10809" s="266"/>
      <c r="G10809" s="273">
        <v>7195</v>
      </c>
      <c r="H10809" s="270" t="s">
        <v>31986</v>
      </c>
      <c r="I10809" s="271" t="s">
        <v>12490</v>
      </c>
      <c r="J10809" s="272" t="s">
        <v>5363</v>
      </c>
      <c r="K10809" s="272" t="s">
        <v>5363</v>
      </c>
    </row>
    <row r="10810" spans="1:11" ht="12.75" x14ac:dyDescent="0.2">
      <c r="A10810" s="269">
        <v>7186</v>
      </c>
      <c r="B10810" s="270" t="s">
        <v>31987</v>
      </c>
      <c r="C10810" s="271" t="s">
        <v>12490</v>
      </c>
      <c r="D10810" s="272" t="s">
        <v>15170</v>
      </c>
      <c r="F10810" s="266"/>
      <c r="G10810" s="273">
        <v>7186</v>
      </c>
      <c r="H10810" s="270" t="s">
        <v>31987</v>
      </c>
      <c r="I10810" s="271" t="s">
        <v>12490</v>
      </c>
      <c r="J10810" s="272" t="s">
        <v>15170</v>
      </c>
      <c r="K10810" s="272" t="s">
        <v>15170</v>
      </c>
    </row>
    <row r="10811" spans="1:11" ht="12.75" x14ac:dyDescent="0.2">
      <c r="A10811" s="269">
        <v>7207</v>
      </c>
      <c r="B10811" s="270" t="s">
        <v>31988</v>
      </c>
      <c r="C10811" s="271" t="s">
        <v>12490</v>
      </c>
      <c r="D10811" s="272" t="s">
        <v>15171</v>
      </c>
      <c r="F10811" s="266"/>
      <c r="G10811" s="273">
        <v>7207</v>
      </c>
      <c r="H10811" s="270" t="s">
        <v>31988</v>
      </c>
      <c r="I10811" s="271" t="s">
        <v>12490</v>
      </c>
      <c r="J10811" s="272" t="s">
        <v>15171</v>
      </c>
      <c r="K10811" s="272" t="s">
        <v>15171</v>
      </c>
    </row>
    <row r="10812" spans="1:11" ht="12.75" x14ac:dyDescent="0.2">
      <c r="A10812" s="269">
        <v>7194</v>
      </c>
      <c r="B10812" s="270" t="s">
        <v>31988</v>
      </c>
      <c r="C10812" s="271" t="s">
        <v>12492</v>
      </c>
      <c r="D10812" s="272" t="s">
        <v>10435</v>
      </c>
      <c r="F10812" s="266"/>
      <c r="G10812" s="273">
        <v>7194</v>
      </c>
      <c r="H10812" s="270" t="s">
        <v>31988</v>
      </c>
      <c r="I10812" s="271" t="s">
        <v>12492</v>
      </c>
      <c r="J10812" s="272" t="s">
        <v>10435</v>
      </c>
      <c r="K10812" s="272" t="s">
        <v>10435</v>
      </c>
    </row>
    <row r="10813" spans="1:11" ht="12.75" x14ac:dyDescent="0.2">
      <c r="A10813" s="269">
        <v>7197</v>
      </c>
      <c r="B10813" s="270" t="s">
        <v>31989</v>
      </c>
      <c r="C10813" s="271" t="s">
        <v>12490</v>
      </c>
      <c r="D10813" s="272" t="s">
        <v>15172</v>
      </c>
      <c r="F10813" s="266"/>
      <c r="G10813" s="273">
        <v>7197</v>
      </c>
      <c r="H10813" s="270" t="s">
        <v>31989</v>
      </c>
      <c r="I10813" s="271" t="s">
        <v>12490</v>
      </c>
      <c r="J10813" s="272" t="s">
        <v>15172</v>
      </c>
      <c r="K10813" s="272" t="s">
        <v>15172</v>
      </c>
    </row>
    <row r="10814" spans="1:11" ht="12.75" x14ac:dyDescent="0.2">
      <c r="A10814" s="269">
        <v>7192</v>
      </c>
      <c r="B10814" s="270" t="s">
        <v>31990</v>
      </c>
      <c r="C10814" s="271" t="s">
        <v>12490</v>
      </c>
      <c r="D10814" s="272" t="s">
        <v>15173</v>
      </c>
      <c r="F10814" s="266"/>
      <c r="G10814" s="273">
        <v>7192</v>
      </c>
      <c r="H10814" s="270" t="s">
        <v>31990</v>
      </c>
      <c r="I10814" s="271" t="s">
        <v>12490</v>
      </c>
      <c r="J10814" s="272" t="s">
        <v>15173</v>
      </c>
      <c r="K10814" s="272" t="s">
        <v>15173</v>
      </c>
    </row>
    <row r="10815" spans="1:11" ht="12.75" x14ac:dyDescent="0.2">
      <c r="A10815" s="269">
        <v>7193</v>
      </c>
      <c r="B10815" s="270" t="s">
        <v>31991</v>
      </c>
      <c r="C10815" s="271" t="s">
        <v>12490</v>
      </c>
      <c r="D10815" s="272" t="s">
        <v>15174</v>
      </c>
      <c r="F10815" s="266"/>
      <c r="G10815" s="273">
        <v>7193</v>
      </c>
      <c r="H10815" s="270" t="s">
        <v>31991</v>
      </c>
      <c r="I10815" s="271" t="s">
        <v>12490</v>
      </c>
      <c r="J10815" s="272" t="s">
        <v>15174</v>
      </c>
      <c r="K10815" s="272" t="s">
        <v>15174</v>
      </c>
    </row>
    <row r="10816" spans="1:11" ht="12.75" x14ac:dyDescent="0.2">
      <c r="A10816" s="269">
        <v>7189</v>
      </c>
      <c r="B10816" s="270" t="s">
        <v>31992</v>
      </c>
      <c r="C10816" s="271" t="s">
        <v>12490</v>
      </c>
      <c r="D10816" s="272" t="s">
        <v>15175</v>
      </c>
      <c r="F10816" s="266"/>
      <c r="G10816" s="273">
        <v>7189</v>
      </c>
      <c r="H10816" s="270" t="s">
        <v>31992</v>
      </c>
      <c r="I10816" s="271" t="s">
        <v>12490</v>
      </c>
      <c r="J10816" s="272" t="s">
        <v>15175</v>
      </c>
      <c r="K10816" s="272" t="s">
        <v>15175</v>
      </c>
    </row>
    <row r="10817" spans="1:11" ht="12.75" x14ac:dyDescent="0.2">
      <c r="A10817" s="269">
        <v>7198</v>
      </c>
      <c r="B10817" s="270" t="s">
        <v>31993</v>
      </c>
      <c r="C10817" s="271" t="s">
        <v>12492</v>
      </c>
      <c r="D10817" s="272" t="s">
        <v>5284</v>
      </c>
      <c r="F10817" s="266"/>
      <c r="G10817" s="273">
        <v>7198</v>
      </c>
      <c r="H10817" s="270" t="s">
        <v>31993</v>
      </c>
      <c r="I10817" s="271" t="s">
        <v>12492</v>
      </c>
      <c r="J10817" s="272" t="s">
        <v>5284</v>
      </c>
      <c r="K10817" s="272" t="s">
        <v>5284</v>
      </c>
    </row>
    <row r="10818" spans="1:11" ht="12.75" x14ac:dyDescent="0.2">
      <c r="A10818" s="269">
        <v>34402</v>
      </c>
      <c r="B10818" s="270" t="s">
        <v>31993</v>
      </c>
      <c r="C10818" s="271" t="s">
        <v>12490</v>
      </c>
      <c r="D10818" s="272" t="s">
        <v>15176</v>
      </c>
      <c r="F10818" s="266"/>
      <c r="G10818" s="273">
        <v>34402</v>
      </c>
      <c r="H10818" s="270" t="s">
        <v>31993</v>
      </c>
      <c r="I10818" s="271" t="s">
        <v>12490</v>
      </c>
      <c r="J10818" s="272" t="s">
        <v>15176</v>
      </c>
      <c r="K10818" s="272" t="s">
        <v>15176</v>
      </c>
    </row>
    <row r="10819" spans="1:11" ht="12.75" x14ac:dyDescent="0.2">
      <c r="A10819" s="269">
        <v>7245</v>
      </c>
      <c r="B10819" s="270" t="s">
        <v>31994</v>
      </c>
      <c r="C10819" s="271" t="s">
        <v>12490</v>
      </c>
      <c r="D10819" s="272" t="s">
        <v>12626</v>
      </c>
      <c r="F10819" s="266"/>
      <c r="G10819" s="273">
        <v>7245</v>
      </c>
      <c r="H10819" s="270" t="s">
        <v>31994</v>
      </c>
      <c r="I10819" s="271" t="s">
        <v>12490</v>
      </c>
      <c r="J10819" s="272" t="s">
        <v>12626</v>
      </c>
      <c r="K10819" s="272" t="s">
        <v>12626</v>
      </c>
    </row>
    <row r="10820" spans="1:11" ht="12.75" x14ac:dyDescent="0.2">
      <c r="A10820" s="269">
        <v>34425</v>
      </c>
      <c r="B10820" s="270" t="s">
        <v>31995</v>
      </c>
      <c r="C10820" s="271" t="s">
        <v>12490</v>
      </c>
      <c r="D10820" s="272" t="s">
        <v>15177</v>
      </c>
      <c r="F10820" s="266"/>
      <c r="G10820" s="273">
        <v>34425</v>
      </c>
      <c r="H10820" s="270" t="s">
        <v>31995</v>
      </c>
      <c r="I10820" s="271" t="s">
        <v>12490</v>
      </c>
      <c r="J10820" s="272" t="s">
        <v>15177</v>
      </c>
      <c r="K10820" s="272" t="s">
        <v>15177</v>
      </c>
    </row>
    <row r="10821" spans="1:11" ht="12.75" x14ac:dyDescent="0.2">
      <c r="A10821" s="269">
        <v>7223</v>
      </c>
      <c r="B10821" s="270" t="s">
        <v>31996</v>
      </c>
      <c r="C10821" s="271" t="s">
        <v>12490</v>
      </c>
      <c r="D10821" s="272" t="s">
        <v>15178</v>
      </c>
      <c r="F10821" s="266"/>
      <c r="G10821" s="273">
        <v>7223</v>
      </c>
      <c r="H10821" s="270" t="s">
        <v>31996</v>
      </c>
      <c r="I10821" s="271" t="s">
        <v>12490</v>
      </c>
      <c r="J10821" s="272" t="s">
        <v>15178</v>
      </c>
      <c r="K10821" s="272" t="s">
        <v>15178</v>
      </c>
    </row>
    <row r="10822" spans="1:11" ht="12.75" x14ac:dyDescent="0.2">
      <c r="A10822" s="269">
        <v>7234</v>
      </c>
      <c r="B10822" s="270" t="s">
        <v>31997</v>
      </c>
      <c r="C10822" s="271" t="s">
        <v>12490</v>
      </c>
      <c r="D10822" s="272" t="s">
        <v>13983</v>
      </c>
      <c r="F10822" s="266"/>
      <c r="G10822" s="273">
        <v>7234</v>
      </c>
      <c r="H10822" s="270" t="s">
        <v>31997</v>
      </c>
      <c r="I10822" s="271" t="s">
        <v>12490</v>
      </c>
      <c r="J10822" s="272" t="s">
        <v>13983</v>
      </c>
      <c r="K10822" s="272" t="s">
        <v>13983</v>
      </c>
    </row>
    <row r="10823" spans="1:11" ht="12.75" x14ac:dyDescent="0.2">
      <c r="A10823" s="269">
        <v>7224</v>
      </c>
      <c r="B10823" s="270" t="s">
        <v>31998</v>
      </c>
      <c r="C10823" s="271" t="s">
        <v>12490</v>
      </c>
      <c r="D10823" s="272" t="s">
        <v>15179</v>
      </c>
      <c r="F10823" s="266"/>
      <c r="G10823" s="273">
        <v>7224</v>
      </c>
      <c r="H10823" s="270" t="s">
        <v>31998</v>
      </c>
      <c r="I10823" s="271" t="s">
        <v>12490</v>
      </c>
      <c r="J10823" s="272" t="s">
        <v>15179</v>
      </c>
      <c r="K10823" s="272" t="s">
        <v>15179</v>
      </c>
    </row>
    <row r="10824" spans="1:11" ht="12.75" x14ac:dyDescent="0.2">
      <c r="A10824" s="269">
        <v>7221</v>
      </c>
      <c r="B10824" s="270" t="s">
        <v>31999</v>
      </c>
      <c r="C10824" s="271" t="s">
        <v>12492</v>
      </c>
      <c r="D10824" s="272" t="s">
        <v>14891</v>
      </c>
      <c r="F10824" s="266"/>
      <c r="G10824" s="273">
        <v>7221</v>
      </c>
      <c r="H10824" s="270" t="s">
        <v>31999</v>
      </c>
      <c r="I10824" s="271" t="s">
        <v>12492</v>
      </c>
      <c r="J10824" s="272" t="s">
        <v>14891</v>
      </c>
      <c r="K10824" s="272" t="s">
        <v>14891</v>
      </c>
    </row>
    <row r="10825" spans="1:11" ht="12.75" x14ac:dyDescent="0.2">
      <c r="A10825" s="269">
        <v>7210</v>
      </c>
      <c r="B10825" s="270" t="s">
        <v>31999</v>
      </c>
      <c r="C10825" s="271" t="s">
        <v>12490</v>
      </c>
      <c r="D10825" s="272" t="s">
        <v>15180</v>
      </c>
      <c r="F10825" s="266"/>
      <c r="G10825" s="273">
        <v>7210</v>
      </c>
      <c r="H10825" s="270" t="s">
        <v>31999</v>
      </c>
      <c r="I10825" s="271" t="s">
        <v>12490</v>
      </c>
      <c r="J10825" s="272" t="s">
        <v>15180</v>
      </c>
      <c r="K10825" s="272" t="s">
        <v>15180</v>
      </c>
    </row>
    <row r="10826" spans="1:11" ht="12.75" x14ac:dyDescent="0.2">
      <c r="A10826" s="269">
        <v>7225</v>
      </c>
      <c r="B10826" s="270" t="s">
        <v>32000</v>
      </c>
      <c r="C10826" s="271" t="s">
        <v>12490</v>
      </c>
      <c r="D10826" s="272" t="s">
        <v>15181</v>
      </c>
      <c r="F10826" s="266"/>
      <c r="G10826" s="273">
        <v>7225</v>
      </c>
      <c r="H10826" s="270" t="s">
        <v>32000</v>
      </c>
      <c r="I10826" s="271" t="s">
        <v>12490</v>
      </c>
      <c r="J10826" s="272" t="s">
        <v>15181</v>
      </c>
      <c r="K10826" s="272" t="s">
        <v>15181</v>
      </c>
    </row>
    <row r="10827" spans="1:11" ht="12.75" x14ac:dyDescent="0.2">
      <c r="A10827" s="269">
        <v>7226</v>
      </c>
      <c r="B10827" s="270" t="s">
        <v>32001</v>
      </c>
      <c r="C10827" s="271" t="s">
        <v>12490</v>
      </c>
      <c r="D10827" s="272" t="s">
        <v>15182</v>
      </c>
      <c r="F10827" s="266"/>
      <c r="G10827" s="273">
        <v>7226</v>
      </c>
      <c r="H10827" s="270" t="s">
        <v>32001</v>
      </c>
      <c r="I10827" s="271" t="s">
        <v>12490</v>
      </c>
      <c r="J10827" s="272" t="s">
        <v>15182</v>
      </c>
      <c r="K10827" s="272" t="s">
        <v>15182</v>
      </c>
    </row>
    <row r="10828" spans="1:11" ht="12.75" x14ac:dyDescent="0.2">
      <c r="A10828" s="269">
        <v>7236</v>
      </c>
      <c r="B10828" s="270" t="s">
        <v>32002</v>
      </c>
      <c r="C10828" s="271" t="s">
        <v>12490</v>
      </c>
      <c r="D10828" s="272" t="s">
        <v>14753</v>
      </c>
      <c r="F10828" s="266"/>
      <c r="G10828" s="273">
        <v>7236</v>
      </c>
      <c r="H10828" s="270" t="s">
        <v>32002</v>
      </c>
      <c r="I10828" s="271" t="s">
        <v>12490</v>
      </c>
      <c r="J10828" s="272" t="s">
        <v>14753</v>
      </c>
      <c r="K10828" s="272" t="s">
        <v>14753</v>
      </c>
    </row>
    <row r="10829" spans="1:11" ht="12.75" x14ac:dyDescent="0.2">
      <c r="A10829" s="269">
        <v>7227</v>
      </c>
      <c r="B10829" s="270" t="s">
        <v>32003</v>
      </c>
      <c r="C10829" s="271" t="s">
        <v>12490</v>
      </c>
      <c r="D10829" s="272" t="s">
        <v>15183</v>
      </c>
      <c r="F10829" s="266"/>
      <c r="G10829" s="273">
        <v>7227</v>
      </c>
      <c r="H10829" s="270" t="s">
        <v>32003</v>
      </c>
      <c r="I10829" s="271" t="s">
        <v>12490</v>
      </c>
      <c r="J10829" s="272" t="s">
        <v>15183</v>
      </c>
      <c r="K10829" s="272" t="s">
        <v>15183</v>
      </c>
    </row>
    <row r="10830" spans="1:11" ht="12.75" x14ac:dyDescent="0.2">
      <c r="A10830" s="269">
        <v>7212</v>
      </c>
      <c r="B10830" s="270" t="s">
        <v>32004</v>
      </c>
      <c r="C10830" s="271" t="s">
        <v>12490</v>
      </c>
      <c r="D10830" s="272" t="s">
        <v>15184</v>
      </c>
      <c r="F10830" s="266"/>
      <c r="G10830" s="273">
        <v>7212</v>
      </c>
      <c r="H10830" s="270" t="s">
        <v>32004</v>
      </c>
      <c r="I10830" s="271" t="s">
        <v>12490</v>
      </c>
      <c r="J10830" s="272" t="s">
        <v>15184</v>
      </c>
      <c r="K10830" s="272" t="s">
        <v>15184</v>
      </c>
    </row>
    <row r="10831" spans="1:11" ht="12.75" x14ac:dyDescent="0.2">
      <c r="A10831" s="269">
        <v>7229</v>
      </c>
      <c r="B10831" s="270" t="s">
        <v>32005</v>
      </c>
      <c r="C10831" s="271" t="s">
        <v>12490</v>
      </c>
      <c r="D10831" s="272" t="s">
        <v>15185</v>
      </c>
      <c r="F10831" s="266"/>
      <c r="G10831" s="273">
        <v>7229</v>
      </c>
      <c r="H10831" s="270" t="s">
        <v>32005</v>
      </c>
      <c r="I10831" s="271" t="s">
        <v>12490</v>
      </c>
      <c r="J10831" s="272" t="s">
        <v>15185</v>
      </c>
      <c r="K10831" s="272" t="s">
        <v>15185</v>
      </c>
    </row>
    <row r="10832" spans="1:11" ht="12.75" x14ac:dyDescent="0.2">
      <c r="A10832" s="269">
        <v>7230</v>
      </c>
      <c r="B10832" s="270" t="s">
        <v>32006</v>
      </c>
      <c r="C10832" s="271" t="s">
        <v>12490</v>
      </c>
      <c r="D10832" s="272" t="s">
        <v>15186</v>
      </c>
      <c r="F10832" s="266"/>
      <c r="G10832" s="273">
        <v>7230</v>
      </c>
      <c r="H10832" s="270" t="s">
        <v>32006</v>
      </c>
      <c r="I10832" s="271" t="s">
        <v>12490</v>
      </c>
      <c r="J10832" s="272" t="s">
        <v>15186</v>
      </c>
      <c r="K10832" s="272" t="s">
        <v>15186</v>
      </c>
    </row>
    <row r="10833" spans="1:11" ht="12.75" x14ac:dyDescent="0.2">
      <c r="A10833" s="269">
        <v>7231</v>
      </c>
      <c r="B10833" s="270" t="s">
        <v>32007</v>
      </c>
      <c r="C10833" s="271" t="s">
        <v>12490</v>
      </c>
      <c r="D10833" s="272" t="s">
        <v>15187</v>
      </c>
      <c r="F10833" s="266"/>
      <c r="G10833" s="273">
        <v>7231</v>
      </c>
      <c r="H10833" s="270" t="s">
        <v>32007</v>
      </c>
      <c r="I10833" s="271" t="s">
        <v>12490</v>
      </c>
      <c r="J10833" s="272" t="s">
        <v>15187</v>
      </c>
      <c r="K10833" s="272" t="s">
        <v>15187</v>
      </c>
    </row>
    <row r="10834" spans="1:11" ht="12.75" x14ac:dyDescent="0.2">
      <c r="A10834" s="269">
        <v>7220</v>
      </c>
      <c r="B10834" s="270" t="s">
        <v>32008</v>
      </c>
      <c r="C10834" s="271" t="s">
        <v>12490</v>
      </c>
      <c r="D10834" s="272" t="s">
        <v>15188</v>
      </c>
      <c r="F10834" s="266"/>
      <c r="G10834" s="273">
        <v>7220</v>
      </c>
      <c r="H10834" s="270" t="s">
        <v>32008</v>
      </c>
      <c r="I10834" s="271" t="s">
        <v>12490</v>
      </c>
      <c r="J10834" s="272" t="s">
        <v>15188</v>
      </c>
      <c r="K10834" s="272" t="s">
        <v>15188</v>
      </c>
    </row>
    <row r="10835" spans="1:11" ht="12.75" x14ac:dyDescent="0.2">
      <c r="A10835" s="269">
        <v>34447</v>
      </c>
      <c r="B10835" s="270" t="s">
        <v>32009</v>
      </c>
      <c r="C10835" s="271" t="s">
        <v>12490</v>
      </c>
      <c r="D10835" s="272" t="s">
        <v>15189</v>
      </c>
      <c r="F10835" s="266"/>
      <c r="G10835" s="273">
        <v>34447</v>
      </c>
      <c r="H10835" s="270" t="s">
        <v>32009</v>
      </c>
      <c r="I10835" s="271" t="s">
        <v>12490</v>
      </c>
      <c r="J10835" s="272" t="s">
        <v>15189</v>
      </c>
      <c r="K10835" s="272" t="s">
        <v>15189</v>
      </c>
    </row>
    <row r="10836" spans="1:11" ht="12.75" x14ac:dyDescent="0.2">
      <c r="A10836" s="269">
        <v>7233</v>
      </c>
      <c r="B10836" s="270" t="s">
        <v>32010</v>
      </c>
      <c r="C10836" s="271" t="s">
        <v>12490</v>
      </c>
      <c r="D10836" s="272" t="s">
        <v>15190</v>
      </c>
      <c r="F10836" s="266"/>
      <c r="G10836" s="273">
        <v>7233</v>
      </c>
      <c r="H10836" s="270" t="s">
        <v>32010</v>
      </c>
      <c r="I10836" s="271" t="s">
        <v>12490</v>
      </c>
      <c r="J10836" s="272" t="s">
        <v>15190</v>
      </c>
      <c r="K10836" s="272" t="s">
        <v>15190</v>
      </c>
    </row>
    <row r="10837" spans="1:11" ht="38.25" x14ac:dyDescent="0.2">
      <c r="A10837" s="269">
        <v>42172</v>
      </c>
      <c r="B10837" s="270" t="s">
        <v>32011</v>
      </c>
      <c r="C10837" s="271" t="s">
        <v>12492</v>
      </c>
      <c r="D10837" s="272" t="s">
        <v>14279</v>
      </c>
      <c r="F10837" s="266"/>
      <c r="G10837" s="273">
        <v>42172</v>
      </c>
      <c r="H10837" s="270" t="s">
        <v>32011</v>
      </c>
      <c r="I10837" s="271" t="s">
        <v>12492</v>
      </c>
      <c r="J10837" s="272" t="s">
        <v>14279</v>
      </c>
      <c r="K10837" s="272" t="s">
        <v>14279</v>
      </c>
    </row>
    <row r="10838" spans="1:11" ht="38.25" x14ac:dyDescent="0.2">
      <c r="A10838" s="269">
        <v>39520</v>
      </c>
      <c r="B10838" s="270" t="s">
        <v>32012</v>
      </c>
      <c r="C10838" s="271" t="s">
        <v>12492</v>
      </c>
      <c r="D10838" s="272" t="s">
        <v>12485</v>
      </c>
      <c r="F10838" s="266"/>
      <c r="G10838" s="273">
        <v>39520</v>
      </c>
      <c r="H10838" s="270" t="s">
        <v>32012</v>
      </c>
      <c r="I10838" s="271" t="s">
        <v>12492</v>
      </c>
      <c r="J10838" s="272" t="s">
        <v>12485</v>
      </c>
      <c r="K10838" s="272" t="s">
        <v>12485</v>
      </c>
    </row>
    <row r="10839" spans="1:11" ht="38.25" x14ac:dyDescent="0.2">
      <c r="A10839" s="269">
        <v>39521</v>
      </c>
      <c r="B10839" s="270" t="s">
        <v>32013</v>
      </c>
      <c r="C10839" s="271" t="s">
        <v>12492</v>
      </c>
      <c r="D10839" s="272" t="s">
        <v>32014</v>
      </c>
      <c r="F10839" s="266"/>
      <c r="G10839" s="273">
        <v>39521</v>
      </c>
      <c r="H10839" s="270" t="s">
        <v>32013</v>
      </c>
      <c r="I10839" s="271" t="s">
        <v>12492</v>
      </c>
      <c r="J10839" s="272" t="s">
        <v>32014</v>
      </c>
      <c r="K10839" s="272" t="s">
        <v>32014</v>
      </c>
    </row>
    <row r="10840" spans="1:11" ht="25.5" x14ac:dyDescent="0.2">
      <c r="A10840" s="269">
        <v>39522</v>
      </c>
      <c r="B10840" s="270" t="s">
        <v>32015</v>
      </c>
      <c r="C10840" s="271" t="s">
        <v>12492</v>
      </c>
      <c r="D10840" s="272" t="s">
        <v>32016</v>
      </c>
      <c r="F10840" s="266"/>
      <c r="G10840" s="273">
        <v>39522</v>
      </c>
      <c r="H10840" s="270" t="s">
        <v>32015</v>
      </c>
      <c r="I10840" s="271" t="s">
        <v>12492</v>
      </c>
      <c r="J10840" s="272" t="s">
        <v>32016</v>
      </c>
      <c r="K10840" s="272" t="s">
        <v>32016</v>
      </c>
    </row>
    <row r="10841" spans="1:11" ht="12.75" x14ac:dyDescent="0.2">
      <c r="A10841" s="269">
        <v>7246</v>
      </c>
      <c r="B10841" s="270" t="s">
        <v>32017</v>
      </c>
      <c r="C10841" s="271" t="s">
        <v>12490</v>
      </c>
      <c r="D10841" s="272" t="s">
        <v>16166</v>
      </c>
      <c r="F10841" s="266"/>
      <c r="G10841" s="273">
        <v>7246</v>
      </c>
      <c r="H10841" s="270" t="s">
        <v>32017</v>
      </c>
      <c r="I10841" s="271" t="s">
        <v>12490</v>
      </c>
      <c r="J10841" s="272" t="s">
        <v>16166</v>
      </c>
      <c r="K10841" s="272" t="s">
        <v>16166</v>
      </c>
    </row>
    <row r="10842" spans="1:11" ht="12.75" x14ac:dyDescent="0.2">
      <c r="A10842" s="269">
        <v>12869</v>
      </c>
      <c r="B10842" s="270" t="s">
        <v>32018</v>
      </c>
      <c r="C10842" s="271" t="s">
        <v>12488</v>
      </c>
      <c r="D10842" s="272" t="s">
        <v>13209</v>
      </c>
      <c r="F10842" s="266"/>
      <c r="G10842" s="273">
        <v>12869</v>
      </c>
      <c r="H10842" s="270" t="s">
        <v>32018</v>
      </c>
      <c r="I10842" s="271" t="s">
        <v>12488</v>
      </c>
      <c r="J10842" s="272" t="s">
        <v>13209</v>
      </c>
      <c r="K10842" s="272" t="s">
        <v>32019</v>
      </c>
    </row>
    <row r="10843" spans="1:11" ht="12.75" x14ac:dyDescent="0.2">
      <c r="A10843" s="269">
        <v>41097</v>
      </c>
      <c r="B10843" s="270" t="s">
        <v>32020</v>
      </c>
      <c r="C10843" s="271" t="s">
        <v>12529</v>
      </c>
      <c r="D10843" s="272" t="s">
        <v>13648</v>
      </c>
      <c r="F10843" s="266"/>
      <c r="G10843" s="273">
        <v>41097</v>
      </c>
      <c r="H10843" s="270" t="s">
        <v>32020</v>
      </c>
      <c r="I10843" s="271" t="s">
        <v>12529</v>
      </c>
      <c r="J10843" s="272" t="s">
        <v>13648</v>
      </c>
      <c r="K10843" s="272" t="s">
        <v>32021</v>
      </c>
    </row>
    <row r="10844" spans="1:11" ht="25.5" x14ac:dyDescent="0.2">
      <c r="A10844" s="269">
        <v>1574</v>
      </c>
      <c r="B10844" s="270" t="s">
        <v>32022</v>
      </c>
      <c r="C10844" s="271" t="s">
        <v>12490</v>
      </c>
      <c r="D10844" s="272" t="s">
        <v>5526</v>
      </c>
      <c r="F10844" s="266"/>
      <c r="G10844" s="273">
        <v>1574</v>
      </c>
      <c r="H10844" s="270" t="s">
        <v>32022</v>
      </c>
      <c r="I10844" s="271" t="s">
        <v>12490</v>
      </c>
      <c r="J10844" s="272" t="s">
        <v>5526</v>
      </c>
      <c r="K10844" s="272" t="s">
        <v>5526</v>
      </c>
    </row>
    <row r="10845" spans="1:11" ht="25.5" x14ac:dyDescent="0.2">
      <c r="A10845" s="269">
        <v>1581</v>
      </c>
      <c r="B10845" s="270" t="s">
        <v>32023</v>
      </c>
      <c r="C10845" s="271" t="s">
        <v>12490</v>
      </c>
      <c r="D10845" s="272" t="s">
        <v>5254</v>
      </c>
      <c r="F10845" s="266"/>
      <c r="G10845" s="273">
        <v>1581</v>
      </c>
      <c r="H10845" s="270" t="s">
        <v>32023</v>
      </c>
      <c r="I10845" s="271" t="s">
        <v>12490</v>
      </c>
      <c r="J10845" s="272" t="s">
        <v>5254</v>
      </c>
      <c r="K10845" s="272" t="s">
        <v>5254</v>
      </c>
    </row>
    <row r="10846" spans="1:11" ht="25.5" x14ac:dyDescent="0.2">
      <c r="A10846" s="269">
        <v>1575</v>
      </c>
      <c r="B10846" s="270" t="s">
        <v>32024</v>
      </c>
      <c r="C10846" s="271" t="s">
        <v>12490</v>
      </c>
      <c r="D10846" s="272" t="s">
        <v>12543</v>
      </c>
      <c r="F10846" s="266"/>
      <c r="G10846" s="273">
        <v>1575</v>
      </c>
      <c r="H10846" s="270" t="s">
        <v>32024</v>
      </c>
      <c r="I10846" s="271" t="s">
        <v>12490</v>
      </c>
      <c r="J10846" s="272" t="s">
        <v>12543</v>
      </c>
      <c r="K10846" s="272" t="s">
        <v>12543</v>
      </c>
    </row>
    <row r="10847" spans="1:11" ht="25.5" x14ac:dyDescent="0.2">
      <c r="A10847" s="269">
        <v>1570</v>
      </c>
      <c r="B10847" s="270" t="s">
        <v>32025</v>
      </c>
      <c r="C10847" s="271" t="s">
        <v>12490</v>
      </c>
      <c r="D10847" s="272" t="s">
        <v>5208</v>
      </c>
      <c r="F10847" s="266"/>
      <c r="G10847" s="273">
        <v>1570</v>
      </c>
      <c r="H10847" s="270" t="s">
        <v>32025</v>
      </c>
      <c r="I10847" s="271" t="s">
        <v>12490</v>
      </c>
      <c r="J10847" s="272" t="s">
        <v>5208</v>
      </c>
      <c r="K10847" s="272" t="s">
        <v>5208</v>
      </c>
    </row>
    <row r="10848" spans="1:11" ht="25.5" x14ac:dyDescent="0.2">
      <c r="A10848" s="269">
        <v>1576</v>
      </c>
      <c r="B10848" s="270" t="s">
        <v>32026</v>
      </c>
      <c r="C10848" s="271" t="s">
        <v>12490</v>
      </c>
      <c r="D10848" s="272" t="s">
        <v>10457</v>
      </c>
      <c r="F10848" s="266"/>
      <c r="G10848" s="273">
        <v>1576</v>
      </c>
      <c r="H10848" s="270" t="s">
        <v>32026</v>
      </c>
      <c r="I10848" s="271" t="s">
        <v>12490</v>
      </c>
      <c r="J10848" s="272" t="s">
        <v>10457</v>
      </c>
      <c r="K10848" s="272" t="s">
        <v>10457</v>
      </c>
    </row>
    <row r="10849" spans="1:11" ht="25.5" x14ac:dyDescent="0.2">
      <c r="A10849" s="269">
        <v>1577</v>
      </c>
      <c r="B10849" s="270" t="s">
        <v>32027</v>
      </c>
      <c r="C10849" s="271" t="s">
        <v>12490</v>
      </c>
      <c r="D10849" s="272" t="s">
        <v>10250</v>
      </c>
      <c r="F10849" s="266"/>
      <c r="G10849" s="273">
        <v>1577</v>
      </c>
      <c r="H10849" s="270" t="s">
        <v>32027</v>
      </c>
      <c r="I10849" s="271" t="s">
        <v>12490</v>
      </c>
      <c r="J10849" s="272" t="s">
        <v>10250</v>
      </c>
      <c r="K10849" s="272" t="s">
        <v>10250</v>
      </c>
    </row>
    <row r="10850" spans="1:11" ht="25.5" x14ac:dyDescent="0.2">
      <c r="A10850" s="269">
        <v>1571</v>
      </c>
      <c r="B10850" s="270" t="s">
        <v>32028</v>
      </c>
      <c r="C10850" s="271" t="s">
        <v>12490</v>
      </c>
      <c r="D10850" s="272" t="s">
        <v>11468</v>
      </c>
      <c r="F10850" s="266"/>
      <c r="G10850" s="273">
        <v>1571</v>
      </c>
      <c r="H10850" s="270" t="s">
        <v>32028</v>
      </c>
      <c r="I10850" s="271" t="s">
        <v>12490</v>
      </c>
      <c r="J10850" s="272" t="s">
        <v>11468</v>
      </c>
      <c r="K10850" s="272" t="s">
        <v>11468</v>
      </c>
    </row>
    <row r="10851" spans="1:11" ht="25.5" x14ac:dyDescent="0.2">
      <c r="A10851" s="269">
        <v>1578</v>
      </c>
      <c r="B10851" s="270" t="s">
        <v>32029</v>
      </c>
      <c r="C10851" s="271" t="s">
        <v>12490</v>
      </c>
      <c r="D10851" s="272" t="s">
        <v>4861</v>
      </c>
      <c r="F10851" s="266"/>
      <c r="G10851" s="273">
        <v>1578</v>
      </c>
      <c r="H10851" s="270" t="s">
        <v>32029</v>
      </c>
      <c r="I10851" s="271" t="s">
        <v>12490</v>
      </c>
      <c r="J10851" s="272" t="s">
        <v>4861</v>
      </c>
      <c r="K10851" s="272" t="s">
        <v>4861</v>
      </c>
    </row>
    <row r="10852" spans="1:11" ht="25.5" x14ac:dyDescent="0.2">
      <c r="A10852" s="269">
        <v>1573</v>
      </c>
      <c r="B10852" s="270" t="s">
        <v>32030</v>
      </c>
      <c r="C10852" s="271" t="s">
        <v>12490</v>
      </c>
      <c r="D10852" s="272" t="s">
        <v>4516</v>
      </c>
      <c r="F10852" s="266"/>
      <c r="G10852" s="273">
        <v>1573</v>
      </c>
      <c r="H10852" s="270" t="s">
        <v>32030</v>
      </c>
      <c r="I10852" s="271" t="s">
        <v>12490</v>
      </c>
      <c r="J10852" s="272" t="s">
        <v>4516</v>
      </c>
      <c r="K10852" s="272" t="s">
        <v>4516</v>
      </c>
    </row>
    <row r="10853" spans="1:11" ht="25.5" x14ac:dyDescent="0.2">
      <c r="A10853" s="269">
        <v>1579</v>
      </c>
      <c r="B10853" s="270" t="s">
        <v>32031</v>
      </c>
      <c r="C10853" s="271" t="s">
        <v>12490</v>
      </c>
      <c r="D10853" s="272" t="s">
        <v>12999</v>
      </c>
      <c r="F10853" s="266"/>
      <c r="G10853" s="273">
        <v>1579</v>
      </c>
      <c r="H10853" s="270" t="s">
        <v>32031</v>
      </c>
      <c r="I10853" s="271" t="s">
        <v>12490</v>
      </c>
      <c r="J10853" s="272" t="s">
        <v>12999</v>
      </c>
      <c r="K10853" s="272" t="s">
        <v>12999</v>
      </c>
    </row>
    <row r="10854" spans="1:11" ht="25.5" x14ac:dyDescent="0.2">
      <c r="A10854" s="269">
        <v>1580</v>
      </c>
      <c r="B10854" s="270" t="s">
        <v>32032</v>
      </c>
      <c r="C10854" s="271" t="s">
        <v>12490</v>
      </c>
      <c r="D10854" s="272" t="s">
        <v>5524</v>
      </c>
      <c r="F10854" s="266"/>
      <c r="G10854" s="273">
        <v>1580</v>
      </c>
      <c r="H10854" s="270" t="s">
        <v>32032</v>
      </c>
      <c r="I10854" s="271" t="s">
        <v>12490</v>
      </c>
      <c r="J10854" s="272" t="s">
        <v>5524</v>
      </c>
      <c r="K10854" s="272" t="s">
        <v>5524</v>
      </c>
    </row>
    <row r="10855" spans="1:11" ht="25.5" x14ac:dyDescent="0.2">
      <c r="A10855" s="269">
        <v>7571</v>
      </c>
      <c r="B10855" s="270" t="s">
        <v>32033</v>
      </c>
      <c r="C10855" s="271" t="s">
        <v>12490</v>
      </c>
      <c r="D10855" s="272" t="s">
        <v>17855</v>
      </c>
      <c r="F10855" s="266"/>
      <c r="G10855" s="273">
        <v>7571</v>
      </c>
      <c r="H10855" s="270" t="s">
        <v>32033</v>
      </c>
      <c r="I10855" s="271" t="s">
        <v>12490</v>
      </c>
      <c r="J10855" s="272" t="s">
        <v>17855</v>
      </c>
      <c r="K10855" s="272" t="s">
        <v>17855</v>
      </c>
    </row>
    <row r="10856" spans="1:11" ht="12.75" x14ac:dyDescent="0.2">
      <c r="A10856" s="269">
        <v>39321</v>
      </c>
      <c r="B10856" s="270" t="s">
        <v>32034</v>
      </c>
      <c r="C10856" s="271" t="s">
        <v>12490</v>
      </c>
      <c r="D10856" s="272" t="s">
        <v>8017</v>
      </c>
      <c r="F10856" s="266"/>
      <c r="G10856" s="273">
        <v>39321</v>
      </c>
      <c r="H10856" s="270" t="s">
        <v>32034</v>
      </c>
      <c r="I10856" s="271" t="s">
        <v>12490</v>
      </c>
      <c r="J10856" s="272" t="s">
        <v>8017</v>
      </c>
      <c r="K10856" s="272" t="s">
        <v>8017</v>
      </c>
    </row>
    <row r="10857" spans="1:11" ht="12.75" x14ac:dyDescent="0.2">
      <c r="A10857" s="269">
        <v>39319</v>
      </c>
      <c r="B10857" s="270" t="s">
        <v>32035</v>
      </c>
      <c r="C10857" s="271" t="s">
        <v>12490</v>
      </c>
      <c r="D10857" s="272" t="s">
        <v>8294</v>
      </c>
      <c r="F10857" s="266"/>
      <c r="G10857" s="273">
        <v>39319</v>
      </c>
      <c r="H10857" s="270" t="s">
        <v>32035</v>
      </c>
      <c r="I10857" s="271" t="s">
        <v>12490</v>
      </c>
      <c r="J10857" s="272" t="s">
        <v>8294</v>
      </c>
      <c r="K10857" s="272" t="s">
        <v>8294</v>
      </c>
    </row>
    <row r="10858" spans="1:11" ht="12.75" x14ac:dyDescent="0.2">
      <c r="A10858" s="269">
        <v>39320</v>
      </c>
      <c r="B10858" s="270" t="s">
        <v>32036</v>
      </c>
      <c r="C10858" s="271" t="s">
        <v>12490</v>
      </c>
      <c r="D10858" s="272" t="s">
        <v>7152</v>
      </c>
      <c r="F10858" s="266"/>
      <c r="G10858" s="273">
        <v>39320</v>
      </c>
      <c r="H10858" s="270" t="s">
        <v>32036</v>
      </c>
      <c r="I10858" s="271" t="s">
        <v>12490</v>
      </c>
      <c r="J10858" s="272" t="s">
        <v>7152</v>
      </c>
      <c r="K10858" s="272" t="s">
        <v>7152</v>
      </c>
    </row>
    <row r="10859" spans="1:11" ht="12.75" x14ac:dyDescent="0.2">
      <c r="A10859" s="269">
        <v>1591</v>
      </c>
      <c r="B10859" s="270" t="s">
        <v>32037</v>
      </c>
      <c r="C10859" s="271" t="s">
        <v>12490</v>
      </c>
      <c r="D10859" s="272" t="s">
        <v>13222</v>
      </c>
      <c r="F10859" s="266"/>
      <c r="G10859" s="273">
        <v>1591</v>
      </c>
      <c r="H10859" s="270" t="s">
        <v>32037</v>
      </c>
      <c r="I10859" s="271" t="s">
        <v>12490</v>
      </c>
      <c r="J10859" s="272" t="s">
        <v>13222</v>
      </c>
      <c r="K10859" s="272" t="s">
        <v>13222</v>
      </c>
    </row>
    <row r="10860" spans="1:11" ht="12.75" x14ac:dyDescent="0.2">
      <c r="A10860" s="269">
        <v>1547</v>
      </c>
      <c r="B10860" s="270" t="s">
        <v>32038</v>
      </c>
      <c r="C10860" s="271" t="s">
        <v>12490</v>
      </c>
      <c r="D10860" s="272" t="s">
        <v>13649</v>
      </c>
      <c r="F10860" s="266"/>
      <c r="G10860" s="273">
        <v>1547</v>
      </c>
      <c r="H10860" s="270" t="s">
        <v>32038</v>
      </c>
      <c r="I10860" s="271" t="s">
        <v>12490</v>
      </c>
      <c r="J10860" s="272" t="s">
        <v>13649</v>
      </c>
      <c r="K10860" s="272" t="s">
        <v>13649</v>
      </c>
    </row>
    <row r="10861" spans="1:11" ht="12.75" x14ac:dyDescent="0.2">
      <c r="A10861" s="269">
        <v>38196</v>
      </c>
      <c r="B10861" s="270" t="s">
        <v>32039</v>
      </c>
      <c r="C10861" s="271" t="s">
        <v>12490</v>
      </c>
      <c r="D10861" s="272" t="s">
        <v>4686</v>
      </c>
      <c r="F10861" s="266"/>
      <c r="G10861" s="273">
        <v>38196</v>
      </c>
      <c r="H10861" s="270" t="s">
        <v>32039</v>
      </c>
      <c r="I10861" s="271" t="s">
        <v>12490</v>
      </c>
      <c r="J10861" s="272" t="s">
        <v>4686</v>
      </c>
      <c r="K10861" s="272" t="s">
        <v>4686</v>
      </c>
    </row>
    <row r="10862" spans="1:11" ht="12.75" x14ac:dyDescent="0.2">
      <c r="A10862" s="269">
        <v>1543</v>
      </c>
      <c r="B10862" s="270" t="s">
        <v>32040</v>
      </c>
      <c r="C10862" s="271" t="s">
        <v>12490</v>
      </c>
      <c r="D10862" s="272" t="s">
        <v>13650</v>
      </c>
      <c r="F10862" s="266"/>
      <c r="G10862" s="273">
        <v>1543</v>
      </c>
      <c r="H10862" s="270" t="s">
        <v>32040</v>
      </c>
      <c r="I10862" s="271" t="s">
        <v>12490</v>
      </c>
      <c r="J10862" s="272" t="s">
        <v>13650</v>
      </c>
      <c r="K10862" s="272" t="s">
        <v>13650</v>
      </c>
    </row>
    <row r="10863" spans="1:11" ht="12.75" x14ac:dyDescent="0.2">
      <c r="A10863" s="269">
        <v>1585</v>
      </c>
      <c r="B10863" s="270" t="s">
        <v>32041</v>
      </c>
      <c r="C10863" s="271" t="s">
        <v>12490</v>
      </c>
      <c r="D10863" s="272" t="s">
        <v>4861</v>
      </c>
      <c r="F10863" s="266"/>
      <c r="G10863" s="273">
        <v>1585</v>
      </c>
      <c r="H10863" s="270" t="s">
        <v>32041</v>
      </c>
      <c r="I10863" s="271" t="s">
        <v>12490</v>
      </c>
      <c r="J10863" s="272" t="s">
        <v>4861</v>
      </c>
      <c r="K10863" s="272" t="s">
        <v>4861</v>
      </c>
    </row>
    <row r="10864" spans="1:11" ht="12.75" x14ac:dyDescent="0.2">
      <c r="A10864" s="269">
        <v>1593</v>
      </c>
      <c r="B10864" s="270" t="s">
        <v>32042</v>
      </c>
      <c r="C10864" s="271" t="s">
        <v>12490</v>
      </c>
      <c r="D10864" s="272" t="s">
        <v>13651</v>
      </c>
      <c r="F10864" s="266"/>
      <c r="G10864" s="273">
        <v>1593</v>
      </c>
      <c r="H10864" s="270" t="s">
        <v>32042</v>
      </c>
      <c r="I10864" s="271" t="s">
        <v>12490</v>
      </c>
      <c r="J10864" s="272" t="s">
        <v>13651</v>
      </c>
      <c r="K10864" s="272" t="s">
        <v>13651</v>
      </c>
    </row>
    <row r="10865" spans="1:11" ht="12.75" x14ac:dyDescent="0.2">
      <c r="A10865" s="269">
        <v>11838</v>
      </c>
      <c r="B10865" s="270" t="s">
        <v>32043</v>
      </c>
      <c r="C10865" s="271" t="s">
        <v>12490</v>
      </c>
      <c r="D10865" s="272" t="s">
        <v>12966</v>
      </c>
      <c r="F10865" s="266"/>
      <c r="G10865" s="273">
        <v>11838</v>
      </c>
      <c r="H10865" s="270" t="s">
        <v>32043</v>
      </c>
      <c r="I10865" s="271" t="s">
        <v>12490</v>
      </c>
      <c r="J10865" s="272" t="s">
        <v>12966</v>
      </c>
      <c r="K10865" s="272" t="s">
        <v>12966</v>
      </c>
    </row>
    <row r="10866" spans="1:11" ht="12.75" x14ac:dyDescent="0.2">
      <c r="A10866" s="269">
        <v>1594</v>
      </c>
      <c r="B10866" s="270" t="s">
        <v>32044</v>
      </c>
      <c r="C10866" s="271" t="s">
        <v>12490</v>
      </c>
      <c r="D10866" s="272" t="s">
        <v>9425</v>
      </c>
      <c r="F10866" s="266"/>
      <c r="G10866" s="273">
        <v>1594</v>
      </c>
      <c r="H10866" s="270" t="s">
        <v>32044</v>
      </c>
      <c r="I10866" s="271" t="s">
        <v>12490</v>
      </c>
      <c r="J10866" s="272" t="s">
        <v>9425</v>
      </c>
      <c r="K10866" s="272" t="s">
        <v>9425</v>
      </c>
    </row>
    <row r="10867" spans="1:11" ht="12.75" x14ac:dyDescent="0.2">
      <c r="A10867" s="269">
        <v>1586</v>
      </c>
      <c r="B10867" s="270" t="s">
        <v>32045</v>
      </c>
      <c r="C10867" s="271" t="s">
        <v>12490</v>
      </c>
      <c r="D10867" s="272" t="s">
        <v>12946</v>
      </c>
      <c r="F10867" s="266"/>
      <c r="G10867" s="273">
        <v>1586</v>
      </c>
      <c r="H10867" s="270" t="s">
        <v>32045</v>
      </c>
      <c r="I10867" s="271" t="s">
        <v>12490</v>
      </c>
      <c r="J10867" s="272" t="s">
        <v>12946</v>
      </c>
      <c r="K10867" s="272" t="s">
        <v>12946</v>
      </c>
    </row>
    <row r="10868" spans="1:11" ht="12.75" x14ac:dyDescent="0.2">
      <c r="A10868" s="269">
        <v>11839</v>
      </c>
      <c r="B10868" s="270" t="s">
        <v>32046</v>
      </c>
      <c r="C10868" s="271" t="s">
        <v>12490</v>
      </c>
      <c r="D10868" s="272" t="s">
        <v>7747</v>
      </c>
      <c r="F10868" s="266"/>
      <c r="G10868" s="273">
        <v>11839</v>
      </c>
      <c r="H10868" s="270" t="s">
        <v>32046</v>
      </c>
      <c r="I10868" s="271" t="s">
        <v>12490</v>
      </c>
      <c r="J10868" s="272" t="s">
        <v>7747</v>
      </c>
      <c r="K10868" s="272" t="s">
        <v>7747</v>
      </c>
    </row>
    <row r="10869" spans="1:11" ht="12.75" x14ac:dyDescent="0.2">
      <c r="A10869" s="269">
        <v>1587</v>
      </c>
      <c r="B10869" s="270" t="s">
        <v>32047</v>
      </c>
      <c r="C10869" s="271" t="s">
        <v>12490</v>
      </c>
      <c r="D10869" s="272" t="s">
        <v>5572</v>
      </c>
      <c r="F10869" s="266"/>
      <c r="G10869" s="273">
        <v>1587</v>
      </c>
      <c r="H10869" s="270" t="s">
        <v>32047</v>
      </c>
      <c r="I10869" s="271" t="s">
        <v>12490</v>
      </c>
      <c r="J10869" s="272" t="s">
        <v>5572</v>
      </c>
      <c r="K10869" s="272" t="s">
        <v>5572</v>
      </c>
    </row>
    <row r="10870" spans="1:11" ht="12.75" x14ac:dyDescent="0.2">
      <c r="A10870" s="269">
        <v>1545</v>
      </c>
      <c r="B10870" s="270" t="s">
        <v>32048</v>
      </c>
      <c r="C10870" s="271" t="s">
        <v>12490</v>
      </c>
      <c r="D10870" s="272" t="s">
        <v>5284</v>
      </c>
      <c r="F10870" s="266"/>
      <c r="G10870" s="273">
        <v>1545</v>
      </c>
      <c r="H10870" s="270" t="s">
        <v>32048</v>
      </c>
      <c r="I10870" s="271" t="s">
        <v>12490</v>
      </c>
      <c r="J10870" s="272" t="s">
        <v>5284</v>
      </c>
      <c r="K10870" s="272" t="s">
        <v>5284</v>
      </c>
    </row>
    <row r="10871" spans="1:11" ht="12.75" x14ac:dyDescent="0.2">
      <c r="A10871" s="269">
        <v>1588</v>
      </c>
      <c r="B10871" s="270" t="s">
        <v>32049</v>
      </c>
      <c r="C10871" s="271" t="s">
        <v>12490</v>
      </c>
      <c r="D10871" s="272" t="s">
        <v>4733</v>
      </c>
      <c r="F10871" s="266"/>
      <c r="G10871" s="273">
        <v>1588</v>
      </c>
      <c r="H10871" s="270" t="s">
        <v>32049</v>
      </c>
      <c r="I10871" s="271" t="s">
        <v>12490</v>
      </c>
      <c r="J10871" s="272" t="s">
        <v>4733</v>
      </c>
      <c r="K10871" s="272" t="s">
        <v>4733</v>
      </c>
    </row>
    <row r="10872" spans="1:11" ht="12.75" x14ac:dyDescent="0.2">
      <c r="A10872" s="269">
        <v>1535</v>
      </c>
      <c r="B10872" s="270" t="s">
        <v>32050</v>
      </c>
      <c r="C10872" s="271" t="s">
        <v>12490</v>
      </c>
      <c r="D10872" s="272" t="s">
        <v>13652</v>
      </c>
      <c r="F10872" s="266"/>
      <c r="G10872" s="273">
        <v>1535</v>
      </c>
      <c r="H10872" s="270" t="s">
        <v>32050</v>
      </c>
      <c r="I10872" s="271" t="s">
        <v>12490</v>
      </c>
      <c r="J10872" s="272" t="s">
        <v>13652</v>
      </c>
      <c r="K10872" s="272" t="s">
        <v>13652</v>
      </c>
    </row>
    <row r="10873" spans="1:11" ht="12.75" x14ac:dyDescent="0.2">
      <c r="A10873" s="269">
        <v>1589</v>
      </c>
      <c r="B10873" s="270" t="s">
        <v>32051</v>
      </c>
      <c r="C10873" s="271" t="s">
        <v>12490</v>
      </c>
      <c r="D10873" s="272" t="s">
        <v>7641</v>
      </c>
      <c r="F10873" s="266"/>
      <c r="G10873" s="273">
        <v>1589</v>
      </c>
      <c r="H10873" s="270" t="s">
        <v>32051</v>
      </c>
      <c r="I10873" s="271" t="s">
        <v>12490</v>
      </c>
      <c r="J10873" s="272" t="s">
        <v>7641</v>
      </c>
      <c r="K10873" s="272" t="s">
        <v>7641</v>
      </c>
    </row>
    <row r="10874" spans="1:11" ht="12.75" x14ac:dyDescent="0.2">
      <c r="A10874" s="269">
        <v>1546</v>
      </c>
      <c r="B10874" s="270" t="s">
        <v>32052</v>
      </c>
      <c r="C10874" s="271" t="s">
        <v>12490</v>
      </c>
      <c r="D10874" s="272" t="s">
        <v>4832</v>
      </c>
      <c r="F10874" s="266"/>
      <c r="G10874" s="273">
        <v>1546</v>
      </c>
      <c r="H10874" s="270" t="s">
        <v>32052</v>
      </c>
      <c r="I10874" s="271" t="s">
        <v>12490</v>
      </c>
      <c r="J10874" s="272" t="s">
        <v>4832</v>
      </c>
      <c r="K10874" s="272" t="s">
        <v>4832</v>
      </c>
    </row>
    <row r="10875" spans="1:11" ht="12.75" x14ac:dyDescent="0.2">
      <c r="A10875" s="269">
        <v>1590</v>
      </c>
      <c r="B10875" s="270" t="s">
        <v>32053</v>
      </c>
      <c r="C10875" s="271" t="s">
        <v>12490</v>
      </c>
      <c r="D10875" s="272" t="s">
        <v>13653</v>
      </c>
      <c r="F10875" s="266"/>
      <c r="G10875" s="273">
        <v>1590</v>
      </c>
      <c r="H10875" s="270" t="s">
        <v>32053</v>
      </c>
      <c r="I10875" s="271" t="s">
        <v>12490</v>
      </c>
      <c r="J10875" s="272" t="s">
        <v>13653</v>
      </c>
      <c r="K10875" s="272" t="s">
        <v>13653</v>
      </c>
    </row>
    <row r="10876" spans="1:11" ht="12.75" x14ac:dyDescent="0.2">
      <c r="A10876" s="269">
        <v>1542</v>
      </c>
      <c r="B10876" s="270" t="s">
        <v>32054</v>
      </c>
      <c r="C10876" s="271" t="s">
        <v>12490</v>
      </c>
      <c r="D10876" s="272" t="s">
        <v>12534</v>
      </c>
      <c r="F10876" s="266"/>
      <c r="G10876" s="273">
        <v>1542</v>
      </c>
      <c r="H10876" s="270" t="s">
        <v>32054</v>
      </c>
      <c r="I10876" s="271" t="s">
        <v>12490</v>
      </c>
      <c r="J10876" s="272" t="s">
        <v>12534</v>
      </c>
      <c r="K10876" s="272" t="s">
        <v>12534</v>
      </c>
    </row>
    <row r="10877" spans="1:11" ht="25.5" x14ac:dyDescent="0.2">
      <c r="A10877" s="269">
        <v>38415</v>
      </c>
      <c r="B10877" s="270" t="s">
        <v>32055</v>
      </c>
      <c r="C10877" s="271" t="s">
        <v>12490</v>
      </c>
      <c r="D10877" s="272" t="s">
        <v>32056</v>
      </c>
      <c r="F10877" s="266"/>
      <c r="G10877" s="273">
        <v>38415</v>
      </c>
      <c r="H10877" s="270" t="s">
        <v>32055</v>
      </c>
      <c r="I10877" s="271" t="s">
        <v>12490</v>
      </c>
      <c r="J10877" s="272" t="s">
        <v>32056</v>
      </c>
      <c r="K10877" s="272" t="s">
        <v>32056</v>
      </c>
    </row>
    <row r="10878" spans="1:11" ht="25.5" x14ac:dyDescent="0.2">
      <c r="A10878" s="269">
        <v>38414</v>
      </c>
      <c r="B10878" s="270" t="s">
        <v>32057</v>
      </c>
      <c r="C10878" s="271" t="s">
        <v>12490</v>
      </c>
      <c r="D10878" s="272" t="s">
        <v>32058</v>
      </c>
      <c r="F10878" s="266"/>
      <c r="G10878" s="273">
        <v>38414</v>
      </c>
      <c r="H10878" s="270" t="s">
        <v>32057</v>
      </c>
      <c r="I10878" s="271" t="s">
        <v>12490</v>
      </c>
      <c r="J10878" s="272" t="s">
        <v>32058</v>
      </c>
      <c r="K10878" s="272" t="s">
        <v>32058</v>
      </c>
    </row>
    <row r="10879" spans="1:11" ht="12.75" x14ac:dyDescent="0.2">
      <c r="A10879" s="269">
        <v>38128</v>
      </c>
      <c r="B10879" s="270" t="s">
        <v>32059</v>
      </c>
      <c r="C10879" s="271" t="s">
        <v>12505</v>
      </c>
      <c r="D10879" s="272" t="s">
        <v>4884</v>
      </c>
      <c r="F10879" s="266"/>
      <c r="G10879" s="273">
        <v>38128</v>
      </c>
      <c r="H10879" s="270" t="s">
        <v>32059</v>
      </c>
      <c r="I10879" s="271" t="s">
        <v>12505</v>
      </c>
      <c r="J10879" s="272" t="s">
        <v>4884</v>
      </c>
      <c r="K10879" s="272" t="s">
        <v>4884</v>
      </c>
    </row>
    <row r="10880" spans="1:11" ht="12.75" x14ac:dyDescent="0.2">
      <c r="A10880" s="269">
        <v>7253</v>
      </c>
      <c r="B10880" s="270" t="s">
        <v>32060</v>
      </c>
      <c r="C10880" s="271" t="s">
        <v>12496</v>
      </c>
      <c r="D10880" s="272" t="s">
        <v>13654</v>
      </c>
      <c r="F10880" s="266"/>
      <c r="G10880" s="273">
        <v>7253</v>
      </c>
      <c r="H10880" s="270" t="s">
        <v>32060</v>
      </c>
      <c r="I10880" s="271" t="s">
        <v>12496</v>
      </c>
      <c r="J10880" s="272" t="s">
        <v>13654</v>
      </c>
      <c r="K10880" s="272" t="s">
        <v>13654</v>
      </c>
    </row>
    <row r="10881" spans="1:11" ht="12.75" x14ac:dyDescent="0.2">
      <c r="A10881" s="269">
        <v>4806</v>
      </c>
      <c r="B10881" s="270" t="s">
        <v>32061</v>
      </c>
      <c r="C10881" s="271" t="s">
        <v>12503</v>
      </c>
      <c r="D10881" s="272" t="s">
        <v>13655</v>
      </c>
      <c r="F10881" s="266"/>
      <c r="G10881" s="273">
        <v>4806</v>
      </c>
      <c r="H10881" s="270" t="s">
        <v>32061</v>
      </c>
      <c r="I10881" s="271" t="s">
        <v>12503</v>
      </c>
      <c r="J10881" s="272" t="s">
        <v>13655</v>
      </c>
      <c r="K10881" s="272" t="s">
        <v>13655</v>
      </c>
    </row>
    <row r="10882" spans="1:11" ht="12.75" x14ac:dyDescent="0.2">
      <c r="A10882" s="269">
        <v>34401</v>
      </c>
      <c r="B10882" s="270" t="s">
        <v>32062</v>
      </c>
      <c r="C10882" s="271" t="s">
        <v>12490</v>
      </c>
      <c r="D10882" s="272" t="s">
        <v>5747</v>
      </c>
      <c r="F10882" s="266"/>
      <c r="G10882" s="273">
        <v>34401</v>
      </c>
      <c r="H10882" s="270" t="s">
        <v>32062</v>
      </c>
      <c r="I10882" s="271" t="s">
        <v>12490</v>
      </c>
      <c r="J10882" s="272" t="s">
        <v>5747</v>
      </c>
      <c r="K10882" s="272" t="s">
        <v>5747</v>
      </c>
    </row>
    <row r="10883" spans="1:11" ht="12.75" x14ac:dyDescent="0.2">
      <c r="A10883" s="269">
        <v>7258</v>
      </c>
      <c r="B10883" s="270" t="s">
        <v>32063</v>
      </c>
      <c r="C10883" s="271" t="s">
        <v>12490</v>
      </c>
      <c r="D10883" s="272" t="s">
        <v>5805</v>
      </c>
      <c r="F10883" s="266"/>
      <c r="G10883" s="273">
        <v>7258</v>
      </c>
      <c r="H10883" s="270" t="s">
        <v>32063</v>
      </c>
      <c r="I10883" s="271" t="s">
        <v>12490</v>
      </c>
      <c r="J10883" s="272" t="s">
        <v>5805</v>
      </c>
      <c r="K10883" s="272" t="s">
        <v>5805</v>
      </c>
    </row>
    <row r="10884" spans="1:11" ht="12.75" x14ac:dyDescent="0.2">
      <c r="A10884" s="269">
        <v>7260</v>
      </c>
      <c r="B10884" s="270" t="s">
        <v>32064</v>
      </c>
      <c r="C10884" s="271" t="s">
        <v>12490</v>
      </c>
      <c r="D10884" s="272" t="s">
        <v>4810</v>
      </c>
      <c r="F10884" s="266"/>
      <c r="G10884" s="273">
        <v>7260</v>
      </c>
      <c r="H10884" s="270" t="s">
        <v>32064</v>
      </c>
      <c r="I10884" s="271" t="s">
        <v>12490</v>
      </c>
      <c r="J10884" s="272" t="s">
        <v>4810</v>
      </c>
      <c r="K10884" s="272" t="s">
        <v>4810</v>
      </c>
    </row>
    <row r="10885" spans="1:11" ht="12.75" x14ac:dyDescent="0.2">
      <c r="A10885" s="269">
        <v>7256</v>
      </c>
      <c r="B10885" s="270" t="s">
        <v>32065</v>
      </c>
      <c r="C10885" s="271" t="s">
        <v>12490</v>
      </c>
      <c r="D10885" s="272" t="s">
        <v>4924</v>
      </c>
      <c r="F10885" s="266"/>
      <c r="G10885" s="273">
        <v>7256</v>
      </c>
      <c r="H10885" s="270" t="s">
        <v>32065</v>
      </c>
      <c r="I10885" s="271" t="s">
        <v>12490</v>
      </c>
      <c r="J10885" s="272" t="s">
        <v>4924</v>
      </c>
      <c r="K10885" s="272" t="s">
        <v>4924</v>
      </c>
    </row>
    <row r="10886" spans="1:11" ht="12.75" x14ac:dyDescent="0.2">
      <c r="A10886" s="269">
        <v>34400</v>
      </c>
      <c r="B10886" s="270" t="s">
        <v>32066</v>
      </c>
      <c r="C10886" s="271" t="s">
        <v>12490</v>
      </c>
      <c r="D10886" s="272" t="s">
        <v>13656</v>
      </c>
      <c r="F10886" s="266"/>
      <c r="G10886" s="273">
        <v>34400</v>
      </c>
      <c r="H10886" s="270" t="s">
        <v>32066</v>
      </c>
      <c r="I10886" s="271" t="s">
        <v>12490</v>
      </c>
      <c r="J10886" s="272" t="s">
        <v>13656</v>
      </c>
      <c r="K10886" s="272" t="s">
        <v>13656</v>
      </c>
    </row>
    <row r="10887" spans="1:11" ht="12.75" x14ac:dyDescent="0.2">
      <c r="A10887" s="269">
        <v>10617</v>
      </c>
      <c r="B10887" s="270" t="s">
        <v>32067</v>
      </c>
      <c r="C10887" s="271" t="s">
        <v>12490</v>
      </c>
      <c r="D10887" s="272" t="s">
        <v>5524</v>
      </c>
      <c r="F10887" s="266"/>
      <c r="G10887" s="273">
        <v>10617</v>
      </c>
      <c r="H10887" s="270" t="s">
        <v>32067</v>
      </c>
      <c r="I10887" s="271" t="s">
        <v>12490</v>
      </c>
      <c r="J10887" s="272" t="s">
        <v>5524</v>
      </c>
      <c r="K10887" s="272" t="s">
        <v>5524</v>
      </c>
    </row>
    <row r="10888" spans="1:11" ht="12.75" x14ac:dyDescent="0.2">
      <c r="A10888" s="269">
        <v>7280</v>
      </c>
      <c r="B10888" s="270" t="s">
        <v>32068</v>
      </c>
      <c r="C10888" s="271" t="s">
        <v>12490</v>
      </c>
      <c r="D10888" s="272" t="s">
        <v>32069</v>
      </c>
      <c r="F10888" s="266"/>
      <c r="G10888" s="273">
        <v>7280</v>
      </c>
      <c r="H10888" s="270" t="s">
        <v>32068</v>
      </c>
      <c r="I10888" s="271" t="s">
        <v>12490</v>
      </c>
      <c r="J10888" s="272" t="s">
        <v>32069</v>
      </c>
      <c r="K10888" s="272" t="s">
        <v>32069</v>
      </c>
    </row>
    <row r="10889" spans="1:11" ht="12.75" x14ac:dyDescent="0.2">
      <c r="A10889" s="269">
        <v>7282</v>
      </c>
      <c r="B10889" s="270" t="s">
        <v>32070</v>
      </c>
      <c r="C10889" s="271" t="s">
        <v>12490</v>
      </c>
      <c r="D10889" s="272" t="s">
        <v>32071</v>
      </c>
      <c r="F10889" s="266"/>
      <c r="G10889" s="273">
        <v>7282</v>
      </c>
      <c r="H10889" s="270" t="s">
        <v>32070</v>
      </c>
      <c r="I10889" s="271" t="s">
        <v>12490</v>
      </c>
      <c r="J10889" s="272" t="s">
        <v>32071</v>
      </c>
      <c r="K10889" s="272" t="s">
        <v>32071</v>
      </c>
    </row>
    <row r="10890" spans="1:11" ht="12.75" x14ac:dyDescent="0.2">
      <c r="A10890" s="269">
        <v>7276</v>
      </c>
      <c r="B10890" s="270" t="s">
        <v>32072</v>
      </c>
      <c r="C10890" s="271" t="s">
        <v>12490</v>
      </c>
      <c r="D10890" s="272" t="s">
        <v>32073</v>
      </c>
      <c r="F10890" s="266"/>
      <c r="G10890" s="273">
        <v>7276</v>
      </c>
      <c r="H10890" s="270" t="s">
        <v>32072</v>
      </c>
      <c r="I10890" s="271" t="s">
        <v>12490</v>
      </c>
      <c r="J10890" s="272" t="s">
        <v>32073</v>
      </c>
      <c r="K10890" s="272" t="s">
        <v>32073</v>
      </c>
    </row>
    <row r="10891" spans="1:11" ht="12.75" x14ac:dyDescent="0.2">
      <c r="A10891" s="269">
        <v>7277</v>
      </c>
      <c r="B10891" s="270" t="s">
        <v>32074</v>
      </c>
      <c r="C10891" s="271" t="s">
        <v>12490</v>
      </c>
      <c r="D10891" s="272" t="s">
        <v>32075</v>
      </c>
      <c r="F10891" s="266"/>
      <c r="G10891" s="273">
        <v>7277</v>
      </c>
      <c r="H10891" s="270" t="s">
        <v>32074</v>
      </c>
      <c r="I10891" s="271" t="s">
        <v>12490</v>
      </c>
      <c r="J10891" s="272" t="s">
        <v>32075</v>
      </c>
      <c r="K10891" s="272" t="s">
        <v>32075</v>
      </c>
    </row>
    <row r="10892" spans="1:11" ht="12.75" x14ac:dyDescent="0.2">
      <c r="A10892" s="269">
        <v>7278</v>
      </c>
      <c r="B10892" s="270" t="s">
        <v>32076</v>
      </c>
      <c r="C10892" s="271" t="s">
        <v>12490</v>
      </c>
      <c r="D10892" s="272" t="s">
        <v>32077</v>
      </c>
      <c r="F10892" s="266"/>
      <c r="G10892" s="273">
        <v>7278</v>
      </c>
      <c r="H10892" s="270" t="s">
        <v>32076</v>
      </c>
      <c r="I10892" s="271" t="s">
        <v>12490</v>
      </c>
      <c r="J10892" s="272" t="s">
        <v>32077</v>
      </c>
      <c r="K10892" s="272" t="s">
        <v>32077</v>
      </c>
    </row>
    <row r="10893" spans="1:11" ht="25.5" x14ac:dyDescent="0.2">
      <c r="A10893" s="269">
        <v>7274</v>
      </c>
      <c r="B10893" s="270" t="s">
        <v>32078</v>
      </c>
      <c r="C10893" s="271" t="s">
        <v>12490</v>
      </c>
      <c r="D10893" s="272" t="s">
        <v>13925</v>
      </c>
      <c r="F10893" s="266"/>
      <c r="G10893" s="273">
        <v>7274</v>
      </c>
      <c r="H10893" s="270" t="s">
        <v>32078</v>
      </c>
      <c r="I10893" s="271" t="s">
        <v>12490</v>
      </c>
      <c r="J10893" s="272" t="s">
        <v>13925</v>
      </c>
      <c r="K10893" s="272" t="s">
        <v>13925</v>
      </c>
    </row>
    <row r="10894" spans="1:11" ht="12.75" x14ac:dyDescent="0.2">
      <c r="A10894" s="269">
        <v>7275</v>
      </c>
      <c r="B10894" s="270" t="s">
        <v>32079</v>
      </c>
      <c r="C10894" s="271" t="s">
        <v>12490</v>
      </c>
      <c r="D10894" s="272" t="s">
        <v>32080</v>
      </c>
      <c r="F10894" s="266"/>
      <c r="G10894" s="273">
        <v>7275</v>
      </c>
      <c r="H10894" s="270" t="s">
        <v>32079</v>
      </c>
      <c r="I10894" s="271" t="s">
        <v>12490</v>
      </c>
      <c r="J10894" s="272" t="s">
        <v>32080</v>
      </c>
      <c r="K10894" s="272" t="s">
        <v>32080</v>
      </c>
    </row>
    <row r="10895" spans="1:11" ht="12.75" x14ac:dyDescent="0.2">
      <c r="A10895" s="269">
        <v>7284</v>
      </c>
      <c r="B10895" s="270" t="s">
        <v>32081</v>
      </c>
      <c r="C10895" s="271" t="s">
        <v>12490</v>
      </c>
      <c r="D10895" s="272" t="s">
        <v>32082</v>
      </c>
      <c r="F10895" s="266"/>
      <c r="G10895" s="273">
        <v>7284</v>
      </c>
      <c r="H10895" s="270" t="s">
        <v>32081</v>
      </c>
      <c r="I10895" s="271" t="s">
        <v>12490</v>
      </c>
      <c r="J10895" s="272" t="s">
        <v>32082</v>
      </c>
      <c r="K10895" s="272" t="s">
        <v>32082</v>
      </c>
    </row>
    <row r="10896" spans="1:11" ht="12.75" x14ac:dyDescent="0.2">
      <c r="A10896" s="269">
        <v>11663</v>
      </c>
      <c r="B10896" s="270" t="s">
        <v>32083</v>
      </c>
      <c r="C10896" s="271" t="s">
        <v>12490</v>
      </c>
      <c r="D10896" s="272" t="s">
        <v>32084</v>
      </c>
      <c r="F10896" s="266"/>
      <c r="G10896" s="273">
        <v>11663</v>
      </c>
      <c r="H10896" s="270" t="s">
        <v>32083</v>
      </c>
      <c r="I10896" s="271" t="s">
        <v>12490</v>
      </c>
      <c r="J10896" s="272" t="s">
        <v>32084</v>
      </c>
      <c r="K10896" s="272" t="s">
        <v>32084</v>
      </c>
    </row>
    <row r="10897" spans="1:11" ht="12.75" x14ac:dyDescent="0.2">
      <c r="A10897" s="269">
        <v>11665</v>
      </c>
      <c r="B10897" s="270" t="s">
        <v>32085</v>
      </c>
      <c r="C10897" s="271" t="s">
        <v>12490</v>
      </c>
      <c r="D10897" s="272" t="s">
        <v>32086</v>
      </c>
      <c r="F10897" s="266"/>
      <c r="G10897" s="273">
        <v>11665</v>
      </c>
      <c r="H10897" s="270" t="s">
        <v>32085</v>
      </c>
      <c r="I10897" s="271" t="s">
        <v>12490</v>
      </c>
      <c r="J10897" s="272" t="s">
        <v>32086</v>
      </c>
      <c r="K10897" s="272" t="s">
        <v>32086</v>
      </c>
    </row>
    <row r="10898" spans="1:11" ht="12.75" x14ac:dyDescent="0.2">
      <c r="A10898" s="269">
        <v>11666</v>
      </c>
      <c r="B10898" s="270" t="s">
        <v>32087</v>
      </c>
      <c r="C10898" s="271" t="s">
        <v>12490</v>
      </c>
      <c r="D10898" s="272" t="s">
        <v>32088</v>
      </c>
      <c r="F10898" s="266"/>
      <c r="G10898" s="273">
        <v>11666</v>
      </c>
      <c r="H10898" s="270" t="s">
        <v>32087</v>
      </c>
      <c r="I10898" s="271" t="s">
        <v>12490</v>
      </c>
      <c r="J10898" s="272" t="s">
        <v>32088</v>
      </c>
      <c r="K10898" s="272" t="s">
        <v>32088</v>
      </c>
    </row>
    <row r="10899" spans="1:11" ht="12.75" x14ac:dyDescent="0.2">
      <c r="A10899" s="269">
        <v>11667</v>
      </c>
      <c r="B10899" s="270" t="s">
        <v>32089</v>
      </c>
      <c r="C10899" s="271" t="s">
        <v>12490</v>
      </c>
      <c r="D10899" s="272" t="s">
        <v>32090</v>
      </c>
      <c r="F10899" s="266"/>
      <c r="G10899" s="273">
        <v>11667</v>
      </c>
      <c r="H10899" s="270" t="s">
        <v>32089</v>
      </c>
      <c r="I10899" s="271" t="s">
        <v>12490</v>
      </c>
      <c r="J10899" s="272" t="s">
        <v>32090</v>
      </c>
      <c r="K10899" s="272" t="s">
        <v>32090</v>
      </c>
    </row>
    <row r="10900" spans="1:11" ht="12.75" x14ac:dyDescent="0.2">
      <c r="A10900" s="269">
        <v>11668</v>
      </c>
      <c r="B10900" s="270" t="s">
        <v>32091</v>
      </c>
      <c r="C10900" s="271" t="s">
        <v>12490</v>
      </c>
      <c r="D10900" s="272" t="s">
        <v>32092</v>
      </c>
      <c r="F10900" s="266"/>
      <c r="G10900" s="273">
        <v>11668</v>
      </c>
      <c r="H10900" s="270" t="s">
        <v>32091</v>
      </c>
      <c r="I10900" s="271" t="s">
        <v>12490</v>
      </c>
      <c r="J10900" s="272" t="s">
        <v>32092</v>
      </c>
      <c r="K10900" s="272" t="s">
        <v>32092</v>
      </c>
    </row>
    <row r="10901" spans="1:11" ht="25.5" x14ac:dyDescent="0.2">
      <c r="A10901" s="269">
        <v>38121</v>
      </c>
      <c r="B10901" s="270" t="s">
        <v>32093</v>
      </c>
      <c r="C10901" s="271" t="s">
        <v>12506</v>
      </c>
      <c r="D10901" s="272" t="s">
        <v>8535</v>
      </c>
      <c r="F10901" s="266"/>
      <c r="G10901" s="273">
        <v>38121</v>
      </c>
      <c r="H10901" s="270" t="s">
        <v>32093</v>
      </c>
      <c r="I10901" s="271" t="s">
        <v>12506</v>
      </c>
      <c r="J10901" s="272" t="s">
        <v>8535</v>
      </c>
      <c r="K10901" s="272" t="s">
        <v>8535</v>
      </c>
    </row>
    <row r="10902" spans="1:11" ht="12.75" x14ac:dyDescent="0.2">
      <c r="A10902" s="269">
        <v>7343</v>
      </c>
      <c r="B10902" s="270" t="s">
        <v>32094</v>
      </c>
      <c r="C10902" s="271" t="s">
        <v>12506</v>
      </c>
      <c r="D10902" s="272" t="s">
        <v>9673</v>
      </c>
      <c r="F10902" s="266"/>
      <c r="G10902" s="273">
        <v>7343</v>
      </c>
      <c r="H10902" s="270" t="s">
        <v>32094</v>
      </c>
      <c r="I10902" s="271" t="s">
        <v>12506</v>
      </c>
      <c r="J10902" s="272" t="s">
        <v>9673</v>
      </c>
      <c r="K10902" s="272" t="s">
        <v>9673</v>
      </c>
    </row>
    <row r="10903" spans="1:11" ht="12.75" x14ac:dyDescent="0.2">
      <c r="A10903" s="269">
        <v>7287</v>
      </c>
      <c r="B10903" s="270" t="s">
        <v>32095</v>
      </c>
      <c r="C10903" s="271" t="s">
        <v>13121</v>
      </c>
      <c r="D10903" s="272" t="s">
        <v>14921</v>
      </c>
      <c r="F10903" s="266"/>
      <c r="G10903" s="273">
        <v>7287</v>
      </c>
      <c r="H10903" s="270" t="s">
        <v>32095</v>
      </c>
      <c r="I10903" s="271" t="s">
        <v>13121</v>
      </c>
      <c r="J10903" s="272" t="s">
        <v>14921</v>
      </c>
      <c r="K10903" s="272" t="s">
        <v>14921</v>
      </c>
    </row>
    <row r="10904" spans="1:11" ht="12.75" x14ac:dyDescent="0.2">
      <c r="A10904" s="269">
        <v>7350</v>
      </c>
      <c r="B10904" s="270" t="s">
        <v>32096</v>
      </c>
      <c r="C10904" s="271" t="s">
        <v>12506</v>
      </c>
      <c r="D10904" s="272" t="s">
        <v>5955</v>
      </c>
      <c r="F10904" s="266"/>
      <c r="G10904" s="273">
        <v>7350</v>
      </c>
      <c r="H10904" s="270" t="s">
        <v>32096</v>
      </c>
      <c r="I10904" s="271" t="s">
        <v>12506</v>
      </c>
      <c r="J10904" s="272" t="s">
        <v>5955</v>
      </c>
      <c r="K10904" s="272" t="s">
        <v>5955</v>
      </c>
    </row>
    <row r="10905" spans="1:11" ht="12.75" x14ac:dyDescent="0.2">
      <c r="A10905" s="269">
        <v>7348</v>
      </c>
      <c r="B10905" s="270" t="s">
        <v>32097</v>
      </c>
      <c r="C10905" s="271" t="s">
        <v>12506</v>
      </c>
      <c r="D10905" s="272" t="s">
        <v>13623</v>
      </c>
      <c r="F10905" s="266"/>
      <c r="G10905" s="273">
        <v>7348</v>
      </c>
      <c r="H10905" s="270" t="s">
        <v>32097</v>
      </c>
      <c r="I10905" s="271" t="s">
        <v>12506</v>
      </c>
      <c r="J10905" s="272" t="s">
        <v>13623</v>
      </c>
      <c r="K10905" s="272" t="s">
        <v>13623</v>
      </c>
    </row>
    <row r="10906" spans="1:11" ht="12.75" x14ac:dyDescent="0.2">
      <c r="A10906" s="269">
        <v>7347</v>
      </c>
      <c r="B10906" s="270" t="s">
        <v>32097</v>
      </c>
      <c r="C10906" s="271" t="s">
        <v>13121</v>
      </c>
      <c r="D10906" s="272" t="s">
        <v>23699</v>
      </c>
      <c r="F10906" s="266"/>
      <c r="G10906" s="273">
        <v>7347</v>
      </c>
      <c r="H10906" s="270" t="s">
        <v>32097</v>
      </c>
      <c r="I10906" s="271" t="s">
        <v>13121</v>
      </c>
      <c r="J10906" s="272" t="s">
        <v>23699</v>
      </c>
      <c r="K10906" s="272" t="s">
        <v>23699</v>
      </c>
    </row>
    <row r="10907" spans="1:11" ht="12.75" x14ac:dyDescent="0.2">
      <c r="A10907" s="269">
        <v>7355</v>
      </c>
      <c r="B10907" s="270" t="s">
        <v>32098</v>
      </c>
      <c r="C10907" s="271" t="s">
        <v>13121</v>
      </c>
      <c r="D10907" s="272" t="s">
        <v>32099</v>
      </c>
      <c r="F10907" s="266"/>
      <c r="G10907" s="273">
        <v>7355</v>
      </c>
      <c r="H10907" s="270" t="s">
        <v>32098</v>
      </c>
      <c r="I10907" s="271" t="s">
        <v>13121</v>
      </c>
      <c r="J10907" s="272" t="s">
        <v>32099</v>
      </c>
      <c r="K10907" s="272" t="s">
        <v>32099</v>
      </c>
    </row>
    <row r="10908" spans="1:11" ht="12.75" x14ac:dyDescent="0.2">
      <c r="A10908" s="269">
        <v>7356</v>
      </c>
      <c r="B10908" s="270" t="s">
        <v>32100</v>
      </c>
      <c r="C10908" s="271" t="s">
        <v>12506</v>
      </c>
      <c r="D10908" s="272" t="s">
        <v>12577</v>
      </c>
      <c r="F10908" s="266"/>
      <c r="G10908" s="273">
        <v>7356</v>
      </c>
      <c r="H10908" s="270" t="s">
        <v>32100</v>
      </c>
      <c r="I10908" s="271" t="s">
        <v>12506</v>
      </c>
      <c r="J10908" s="272" t="s">
        <v>12577</v>
      </c>
      <c r="K10908" s="272" t="s">
        <v>12577</v>
      </c>
    </row>
    <row r="10909" spans="1:11" ht="25.5" x14ac:dyDescent="0.2">
      <c r="A10909" s="269">
        <v>7313</v>
      </c>
      <c r="B10909" s="270" t="s">
        <v>32101</v>
      </c>
      <c r="C10909" s="271" t="s">
        <v>12506</v>
      </c>
      <c r="D10909" s="272" t="s">
        <v>12855</v>
      </c>
      <c r="F10909" s="266"/>
      <c r="G10909" s="273">
        <v>7313</v>
      </c>
      <c r="H10909" s="270" t="s">
        <v>32101</v>
      </c>
      <c r="I10909" s="271" t="s">
        <v>12506</v>
      </c>
      <c r="J10909" s="272" t="s">
        <v>12855</v>
      </c>
      <c r="K10909" s="272" t="s">
        <v>12855</v>
      </c>
    </row>
    <row r="10910" spans="1:11" ht="12.75" x14ac:dyDescent="0.2">
      <c r="A10910" s="269">
        <v>7319</v>
      </c>
      <c r="B10910" s="270" t="s">
        <v>32102</v>
      </c>
      <c r="C10910" s="271" t="s">
        <v>12506</v>
      </c>
      <c r="D10910" s="272" t="s">
        <v>7228</v>
      </c>
      <c r="F10910" s="266"/>
      <c r="G10910" s="273">
        <v>7319</v>
      </c>
      <c r="H10910" s="270" t="s">
        <v>32102</v>
      </c>
      <c r="I10910" s="271" t="s">
        <v>12506</v>
      </c>
      <c r="J10910" s="272" t="s">
        <v>7228</v>
      </c>
      <c r="K10910" s="272" t="s">
        <v>7228</v>
      </c>
    </row>
    <row r="10911" spans="1:11" ht="12.75" x14ac:dyDescent="0.2">
      <c r="A10911" s="269">
        <v>38119</v>
      </c>
      <c r="B10911" s="270" t="s">
        <v>32103</v>
      </c>
      <c r="C10911" s="271" t="s">
        <v>12506</v>
      </c>
      <c r="D10911" s="272" t="s">
        <v>32104</v>
      </c>
      <c r="F10911" s="266"/>
      <c r="G10911" s="273">
        <v>38119</v>
      </c>
      <c r="H10911" s="270" t="s">
        <v>32103</v>
      </c>
      <c r="I10911" s="271" t="s">
        <v>12506</v>
      </c>
      <c r="J10911" s="272" t="s">
        <v>32104</v>
      </c>
      <c r="K10911" s="272" t="s">
        <v>32104</v>
      </c>
    </row>
    <row r="10912" spans="1:11" ht="12.75" x14ac:dyDescent="0.2">
      <c r="A10912" s="269">
        <v>7314</v>
      </c>
      <c r="B10912" s="270" t="s">
        <v>32105</v>
      </c>
      <c r="C10912" s="271" t="s">
        <v>12506</v>
      </c>
      <c r="D10912" s="272" t="s">
        <v>14249</v>
      </c>
      <c r="F10912" s="266"/>
      <c r="G10912" s="273">
        <v>7314</v>
      </c>
      <c r="H10912" s="270" t="s">
        <v>32105</v>
      </c>
      <c r="I10912" s="271" t="s">
        <v>12506</v>
      </c>
      <c r="J10912" s="272" t="s">
        <v>14249</v>
      </c>
      <c r="K10912" s="272" t="s">
        <v>14249</v>
      </c>
    </row>
    <row r="10913" spans="1:11" ht="12.75" x14ac:dyDescent="0.2">
      <c r="A10913" s="269">
        <v>38131</v>
      </c>
      <c r="B10913" s="270" t="s">
        <v>32106</v>
      </c>
      <c r="C10913" s="271" t="s">
        <v>12506</v>
      </c>
      <c r="D10913" s="272" t="s">
        <v>14389</v>
      </c>
      <c r="F10913" s="266"/>
      <c r="G10913" s="273">
        <v>38131</v>
      </c>
      <c r="H10913" s="270" t="s">
        <v>32106</v>
      </c>
      <c r="I10913" s="271" t="s">
        <v>12506</v>
      </c>
      <c r="J10913" s="272" t="s">
        <v>14389</v>
      </c>
      <c r="K10913" s="272" t="s">
        <v>14389</v>
      </c>
    </row>
    <row r="10914" spans="1:11" ht="12.75" x14ac:dyDescent="0.2">
      <c r="A10914" s="269">
        <v>7304</v>
      </c>
      <c r="B10914" s="270" t="s">
        <v>32107</v>
      </c>
      <c r="C10914" s="271" t="s">
        <v>12506</v>
      </c>
      <c r="D10914" s="272" t="s">
        <v>23102</v>
      </c>
      <c r="F10914" s="266"/>
      <c r="G10914" s="273">
        <v>7304</v>
      </c>
      <c r="H10914" s="270" t="s">
        <v>32107</v>
      </c>
      <c r="I10914" s="271" t="s">
        <v>12506</v>
      </c>
      <c r="J10914" s="272" t="s">
        <v>23102</v>
      </c>
      <c r="K10914" s="272" t="s">
        <v>23102</v>
      </c>
    </row>
    <row r="10915" spans="1:11" ht="12.75" x14ac:dyDescent="0.2">
      <c r="A10915" s="269">
        <v>7293</v>
      </c>
      <c r="B10915" s="270" t="s">
        <v>32108</v>
      </c>
      <c r="C10915" s="271" t="s">
        <v>12506</v>
      </c>
      <c r="D10915" s="272" t="s">
        <v>6751</v>
      </c>
      <c r="F10915" s="266"/>
      <c r="G10915" s="273">
        <v>7293</v>
      </c>
      <c r="H10915" s="270" t="s">
        <v>32108</v>
      </c>
      <c r="I10915" s="271" t="s">
        <v>12506</v>
      </c>
      <c r="J10915" s="272" t="s">
        <v>6751</v>
      </c>
      <c r="K10915" s="272" t="s">
        <v>6751</v>
      </c>
    </row>
    <row r="10916" spans="1:11" ht="12.75" x14ac:dyDescent="0.2">
      <c r="A10916" s="269">
        <v>7311</v>
      </c>
      <c r="B10916" s="270" t="s">
        <v>32109</v>
      </c>
      <c r="C10916" s="271" t="s">
        <v>12506</v>
      </c>
      <c r="D10916" s="272" t="s">
        <v>22768</v>
      </c>
      <c r="F10916" s="266"/>
      <c r="G10916" s="273">
        <v>7311</v>
      </c>
      <c r="H10916" s="270" t="s">
        <v>32109</v>
      </c>
      <c r="I10916" s="271" t="s">
        <v>12506</v>
      </c>
      <c r="J10916" s="272" t="s">
        <v>22768</v>
      </c>
      <c r="K10916" s="272" t="s">
        <v>22768</v>
      </c>
    </row>
    <row r="10917" spans="1:11" ht="12.75" x14ac:dyDescent="0.2">
      <c r="A10917" s="269">
        <v>7292</v>
      </c>
      <c r="B10917" s="270" t="s">
        <v>32110</v>
      </c>
      <c r="C10917" s="271" t="s">
        <v>12506</v>
      </c>
      <c r="D10917" s="272" t="s">
        <v>10983</v>
      </c>
      <c r="F10917" s="266"/>
      <c r="G10917" s="273">
        <v>7292</v>
      </c>
      <c r="H10917" s="270" t="s">
        <v>32110</v>
      </c>
      <c r="I10917" s="271" t="s">
        <v>12506</v>
      </c>
      <c r="J10917" s="272" t="s">
        <v>10983</v>
      </c>
      <c r="K10917" s="272" t="s">
        <v>10983</v>
      </c>
    </row>
    <row r="10918" spans="1:11" ht="12.75" x14ac:dyDescent="0.2">
      <c r="A10918" s="269">
        <v>7288</v>
      </c>
      <c r="B10918" s="270" t="s">
        <v>32111</v>
      </c>
      <c r="C10918" s="271" t="s">
        <v>12506</v>
      </c>
      <c r="D10918" s="272" t="s">
        <v>19866</v>
      </c>
      <c r="F10918" s="266"/>
      <c r="G10918" s="273">
        <v>7288</v>
      </c>
      <c r="H10918" s="270" t="s">
        <v>32111</v>
      </c>
      <c r="I10918" s="271" t="s">
        <v>12506</v>
      </c>
      <c r="J10918" s="272" t="s">
        <v>19866</v>
      </c>
      <c r="K10918" s="272" t="s">
        <v>19866</v>
      </c>
    </row>
    <row r="10919" spans="1:11" ht="12.75" x14ac:dyDescent="0.2">
      <c r="A10919" s="269">
        <v>35693</v>
      </c>
      <c r="B10919" s="270" t="s">
        <v>32112</v>
      </c>
      <c r="C10919" s="271" t="s">
        <v>12506</v>
      </c>
      <c r="D10919" s="272" t="s">
        <v>5347</v>
      </c>
      <c r="F10919" s="266"/>
      <c r="G10919" s="273">
        <v>35693</v>
      </c>
      <c r="H10919" s="270" t="s">
        <v>32112</v>
      </c>
      <c r="I10919" s="271" t="s">
        <v>12506</v>
      </c>
      <c r="J10919" s="272" t="s">
        <v>5347</v>
      </c>
      <c r="K10919" s="272" t="s">
        <v>5347</v>
      </c>
    </row>
    <row r="10920" spans="1:11" ht="12.75" x14ac:dyDescent="0.2">
      <c r="A10920" s="269">
        <v>35692</v>
      </c>
      <c r="B10920" s="270" t="s">
        <v>32113</v>
      </c>
      <c r="C10920" s="271" t="s">
        <v>12506</v>
      </c>
      <c r="D10920" s="272" t="s">
        <v>18221</v>
      </c>
      <c r="F10920" s="266"/>
      <c r="G10920" s="273">
        <v>35692</v>
      </c>
      <c r="H10920" s="270" t="s">
        <v>32113</v>
      </c>
      <c r="I10920" s="271" t="s">
        <v>12506</v>
      </c>
      <c r="J10920" s="272" t="s">
        <v>18221</v>
      </c>
      <c r="K10920" s="272" t="s">
        <v>18221</v>
      </c>
    </row>
    <row r="10921" spans="1:11" ht="12.75" x14ac:dyDescent="0.2">
      <c r="A10921" s="269">
        <v>7344</v>
      </c>
      <c r="B10921" s="270" t="s">
        <v>32114</v>
      </c>
      <c r="C10921" s="271" t="s">
        <v>13121</v>
      </c>
      <c r="D10921" s="272" t="s">
        <v>32115</v>
      </c>
      <c r="F10921" s="266"/>
      <c r="G10921" s="273">
        <v>7344</v>
      </c>
      <c r="H10921" s="270" t="s">
        <v>32114</v>
      </c>
      <c r="I10921" s="271" t="s">
        <v>13121</v>
      </c>
      <c r="J10921" s="272" t="s">
        <v>32115</v>
      </c>
      <c r="K10921" s="272" t="s">
        <v>32115</v>
      </c>
    </row>
    <row r="10922" spans="1:11" ht="12.75" x14ac:dyDescent="0.2">
      <c r="A10922" s="269">
        <v>7345</v>
      </c>
      <c r="B10922" s="270" t="s">
        <v>32116</v>
      </c>
      <c r="C10922" s="271" t="s">
        <v>12506</v>
      </c>
      <c r="D10922" s="272" t="s">
        <v>9855</v>
      </c>
      <c r="F10922" s="266"/>
      <c r="G10922" s="273">
        <v>7345</v>
      </c>
      <c r="H10922" s="270" t="s">
        <v>32116</v>
      </c>
      <c r="I10922" s="271" t="s">
        <v>12506</v>
      </c>
      <c r="J10922" s="272" t="s">
        <v>9855</v>
      </c>
      <c r="K10922" s="272" t="s">
        <v>9855</v>
      </c>
    </row>
    <row r="10923" spans="1:11" ht="12.75" x14ac:dyDescent="0.2">
      <c r="A10923" s="269">
        <v>35691</v>
      </c>
      <c r="B10923" s="270" t="s">
        <v>32117</v>
      </c>
      <c r="C10923" s="271" t="s">
        <v>12506</v>
      </c>
      <c r="D10923" s="272" t="s">
        <v>8695</v>
      </c>
      <c r="F10923" s="266"/>
      <c r="G10923" s="273">
        <v>35691</v>
      </c>
      <c r="H10923" s="270" t="s">
        <v>32117</v>
      </c>
      <c r="I10923" s="271" t="s">
        <v>12506</v>
      </c>
      <c r="J10923" s="272" t="s">
        <v>8695</v>
      </c>
      <c r="K10923" s="272" t="s">
        <v>8695</v>
      </c>
    </row>
    <row r="10924" spans="1:11" ht="12.75" x14ac:dyDescent="0.2">
      <c r="A10924" s="269">
        <v>7342</v>
      </c>
      <c r="B10924" s="270" t="s">
        <v>32118</v>
      </c>
      <c r="C10924" s="271" t="s">
        <v>12505</v>
      </c>
      <c r="D10924" s="272" t="s">
        <v>11957</v>
      </c>
      <c r="F10924" s="266"/>
      <c r="G10924" s="273">
        <v>7342</v>
      </c>
      <c r="H10924" s="270" t="s">
        <v>32118</v>
      </c>
      <c r="I10924" s="271" t="s">
        <v>12505</v>
      </c>
      <c r="J10924" s="272" t="s">
        <v>11957</v>
      </c>
      <c r="K10924" s="272" t="s">
        <v>11957</v>
      </c>
    </row>
    <row r="10925" spans="1:11" ht="12.75" x14ac:dyDescent="0.2">
      <c r="A10925" s="269">
        <v>7306</v>
      </c>
      <c r="B10925" s="270" t="s">
        <v>32119</v>
      </c>
      <c r="C10925" s="271" t="s">
        <v>12506</v>
      </c>
      <c r="D10925" s="272" t="s">
        <v>21662</v>
      </c>
      <c r="F10925" s="266"/>
      <c r="G10925" s="273">
        <v>7306</v>
      </c>
      <c r="H10925" s="270" t="s">
        <v>32119</v>
      </c>
      <c r="I10925" s="271" t="s">
        <v>12506</v>
      </c>
      <c r="J10925" s="272" t="s">
        <v>21662</v>
      </c>
      <c r="K10925" s="272" t="s">
        <v>21662</v>
      </c>
    </row>
    <row r="10926" spans="1:11" ht="12.75" x14ac:dyDescent="0.2">
      <c r="A10926" s="269">
        <v>154</v>
      </c>
      <c r="B10926" s="270" t="s">
        <v>32120</v>
      </c>
      <c r="C10926" s="271" t="s">
        <v>12506</v>
      </c>
      <c r="D10926" s="272" t="s">
        <v>14354</v>
      </c>
      <c r="F10926" s="266"/>
      <c r="G10926" s="273">
        <v>154</v>
      </c>
      <c r="H10926" s="270" t="s">
        <v>32120</v>
      </c>
      <c r="I10926" s="271" t="s">
        <v>12506</v>
      </c>
      <c r="J10926" s="272" t="s">
        <v>14354</v>
      </c>
      <c r="K10926" s="272" t="s">
        <v>14354</v>
      </c>
    </row>
    <row r="10927" spans="1:11" ht="12.75" x14ac:dyDescent="0.2">
      <c r="A10927" s="269">
        <v>7338</v>
      </c>
      <c r="B10927" s="270" t="s">
        <v>32121</v>
      </c>
      <c r="C10927" s="271" t="s">
        <v>12505</v>
      </c>
      <c r="D10927" s="272" t="s">
        <v>9054</v>
      </c>
      <c r="F10927" s="266"/>
      <c r="G10927" s="273">
        <v>7338</v>
      </c>
      <c r="H10927" s="270" t="s">
        <v>32121</v>
      </c>
      <c r="I10927" s="271" t="s">
        <v>12505</v>
      </c>
      <c r="J10927" s="272" t="s">
        <v>9054</v>
      </c>
      <c r="K10927" s="272" t="s">
        <v>9054</v>
      </c>
    </row>
    <row r="10928" spans="1:11" ht="25.5" x14ac:dyDescent="0.2">
      <c r="A10928" s="269">
        <v>39574</v>
      </c>
      <c r="B10928" s="270" t="s">
        <v>32122</v>
      </c>
      <c r="C10928" s="271" t="s">
        <v>12490</v>
      </c>
      <c r="D10928" s="272" t="s">
        <v>10116</v>
      </c>
      <c r="F10928" s="266"/>
      <c r="G10928" s="273">
        <v>39574</v>
      </c>
      <c r="H10928" s="270" t="s">
        <v>32122</v>
      </c>
      <c r="I10928" s="271" t="s">
        <v>12490</v>
      </c>
      <c r="J10928" s="272" t="s">
        <v>10116</v>
      </c>
      <c r="K10928" s="272" t="s">
        <v>10116</v>
      </c>
    </row>
    <row r="10929" spans="1:11" ht="12.75" x14ac:dyDescent="0.2">
      <c r="A10929" s="269">
        <v>11060</v>
      </c>
      <c r="B10929" s="270" t="s">
        <v>32123</v>
      </c>
      <c r="C10929" s="271" t="s">
        <v>12490</v>
      </c>
      <c r="D10929" s="272" t="s">
        <v>10727</v>
      </c>
      <c r="F10929" s="266"/>
      <c r="G10929" s="273">
        <v>11060</v>
      </c>
      <c r="H10929" s="270" t="s">
        <v>32123</v>
      </c>
      <c r="I10929" s="271" t="s">
        <v>12490</v>
      </c>
      <c r="J10929" s="272" t="s">
        <v>10727</v>
      </c>
      <c r="K10929" s="272" t="s">
        <v>10727</v>
      </c>
    </row>
    <row r="10930" spans="1:11" ht="12.75" x14ac:dyDescent="0.2">
      <c r="A10930" s="269">
        <v>37401</v>
      </c>
      <c r="B10930" s="270" t="s">
        <v>32124</v>
      </c>
      <c r="C10930" s="271" t="s">
        <v>12490</v>
      </c>
      <c r="D10930" s="272" t="s">
        <v>15063</v>
      </c>
      <c r="F10930" s="266"/>
      <c r="G10930" s="273">
        <v>37401</v>
      </c>
      <c r="H10930" s="270" t="s">
        <v>32124</v>
      </c>
      <c r="I10930" s="271" t="s">
        <v>12490</v>
      </c>
      <c r="J10930" s="272" t="s">
        <v>15063</v>
      </c>
      <c r="K10930" s="272" t="s">
        <v>15063</v>
      </c>
    </row>
    <row r="10931" spans="1:11" ht="12.75" x14ac:dyDescent="0.2">
      <c r="A10931" s="269">
        <v>7525</v>
      </c>
      <c r="B10931" s="270" t="s">
        <v>32125</v>
      </c>
      <c r="C10931" s="271" t="s">
        <v>12490</v>
      </c>
      <c r="D10931" s="272" t="s">
        <v>13608</v>
      </c>
      <c r="F10931" s="266"/>
      <c r="G10931" s="273">
        <v>7525</v>
      </c>
      <c r="H10931" s="270" t="s">
        <v>32125</v>
      </c>
      <c r="I10931" s="271" t="s">
        <v>12490</v>
      </c>
      <c r="J10931" s="272" t="s">
        <v>13608</v>
      </c>
      <c r="K10931" s="272" t="s">
        <v>13608</v>
      </c>
    </row>
    <row r="10932" spans="1:11" ht="12.75" x14ac:dyDescent="0.2">
      <c r="A10932" s="269">
        <v>7524</v>
      </c>
      <c r="B10932" s="270" t="s">
        <v>32126</v>
      </c>
      <c r="C10932" s="271" t="s">
        <v>12490</v>
      </c>
      <c r="D10932" s="272" t="s">
        <v>13663</v>
      </c>
      <c r="F10932" s="266"/>
      <c r="G10932" s="273">
        <v>7524</v>
      </c>
      <c r="H10932" s="270" t="s">
        <v>32126</v>
      </c>
      <c r="I10932" s="271" t="s">
        <v>12490</v>
      </c>
      <c r="J10932" s="272" t="s">
        <v>13663</v>
      </c>
      <c r="K10932" s="272" t="s">
        <v>13663</v>
      </c>
    </row>
    <row r="10933" spans="1:11" ht="12.75" x14ac:dyDescent="0.2">
      <c r="A10933" s="269">
        <v>38105</v>
      </c>
      <c r="B10933" s="270" t="s">
        <v>32127</v>
      </c>
      <c r="C10933" s="271" t="s">
        <v>12490</v>
      </c>
      <c r="D10933" s="272" t="s">
        <v>4360</v>
      </c>
      <c r="F10933" s="266"/>
      <c r="G10933" s="273">
        <v>38105</v>
      </c>
      <c r="H10933" s="270" t="s">
        <v>32127</v>
      </c>
      <c r="I10933" s="271" t="s">
        <v>12490</v>
      </c>
      <c r="J10933" s="272" t="s">
        <v>4360</v>
      </c>
      <c r="K10933" s="272" t="s">
        <v>4360</v>
      </c>
    </row>
    <row r="10934" spans="1:11" ht="25.5" x14ac:dyDescent="0.2">
      <c r="A10934" s="269">
        <v>38084</v>
      </c>
      <c r="B10934" s="270" t="s">
        <v>32128</v>
      </c>
      <c r="C10934" s="271" t="s">
        <v>12490</v>
      </c>
      <c r="D10934" s="272" t="s">
        <v>8474</v>
      </c>
      <c r="F10934" s="266"/>
      <c r="G10934" s="273">
        <v>38084</v>
      </c>
      <c r="H10934" s="270" t="s">
        <v>32128</v>
      </c>
      <c r="I10934" s="271" t="s">
        <v>12490</v>
      </c>
      <c r="J10934" s="272" t="s">
        <v>8474</v>
      </c>
      <c r="K10934" s="272" t="s">
        <v>8474</v>
      </c>
    </row>
    <row r="10935" spans="1:11" ht="12.75" x14ac:dyDescent="0.2">
      <c r="A10935" s="269">
        <v>38103</v>
      </c>
      <c r="B10935" s="270" t="s">
        <v>32129</v>
      </c>
      <c r="C10935" s="271" t="s">
        <v>12490</v>
      </c>
      <c r="D10935" s="272" t="s">
        <v>12521</v>
      </c>
      <c r="F10935" s="266"/>
      <c r="G10935" s="273">
        <v>38103</v>
      </c>
      <c r="H10935" s="270" t="s">
        <v>32129</v>
      </c>
      <c r="I10935" s="271" t="s">
        <v>12490</v>
      </c>
      <c r="J10935" s="272" t="s">
        <v>12521</v>
      </c>
      <c r="K10935" s="272" t="s">
        <v>12521</v>
      </c>
    </row>
    <row r="10936" spans="1:11" ht="12.75" x14ac:dyDescent="0.2">
      <c r="A10936" s="269">
        <v>38082</v>
      </c>
      <c r="B10936" s="270" t="s">
        <v>32130</v>
      </c>
      <c r="C10936" s="271" t="s">
        <v>12490</v>
      </c>
      <c r="D10936" s="272" t="s">
        <v>12676</v>
      </c>
      <c r="F10936" s="266"/>
      <c r="G10936" s="273">
        <v>38082</v>
      </c>
      <c r="H10936" s="270" t="s">
        <v>32130</v>
      </c>
      <c r="I10936" s="271" t="s">
        <v>12490</v>
      </c>
      <c r="J10936" s="272" t="s">
        <v>12676</v>
      </c>
      <c r="K10936" s="272" t="s">
        <v>12676</v>
      </c>
    </row>
    <row r="10937" spans="1:11" ht="12.75" x14ac:dyDescent="0.2">
      <c r="A10937" s="269">
        <v>38104</v>
      </c>
      <c r="B10937" s="270" t="s">
        <v>32131</v>
      </c>
      <c r="C10937" s="271" t="s">
        <v>12490</v>
      </c>
      <c r="D10937" s="272" t="s">
        <v>13664</v>
      </c>
      <c r="F10937" s="266"/>
      <c r="G10937" s="273">
        <v>38104</v>
      </c>
      <c r="H10937" s="270" t="s">
        <v>32131</v>
      </c>
      <c r="I10937" s="271" t="s">
        <v>12490</v>
      </c>
      <c r="J10937" s="272" t="s">
        <v>13664</v>
      </c>
      <c r="K10937" s="272" t="s">
        <v>13664</v>
      </c>
    </row>
    <row r="10938" spans="1:11" ht="25.5" x14ac:dyDescent="0.2">
      <c r="A10938" s="269">
        <v>38083</v>
      </c>
      <c r="B10938" s="270" t="s">
        <v>32132</v>
      </c>
      <c r="C10938" s="271" t="s">
        <v>12490</v>
      </c>
      <c r="D10938" s="272" t="s">
        <v>13665</v>
      </c>
      <c r="F10938" s="266"/>
      <c r="G10938" s="273">
        <v>38083</v>
      </c>
      <c r="H10938" s="270" t="s">
        <v>32132</v>
      </c>
      <c r="I10938" s="271" t="s">
        <v>12490</v>
      </c>
      <c r="J10938" s="272" t="s">
        <v>13665</v>
      </c>
      <c r="K10938" s="272" t="s">
        <v>13665</v>
      </c>
    </row>
    <row r="10939" spans="1:11" ht="12.75" x14ac:dyDescent="0.2">
      <c r="A10939" s="269">
        <v>38101</v>
      </c>
      <c r="B10939" s="270" t="s">
        <v>32133</v>
      </c>
      <c r="C10939" s="271" t="s">
        <v>12490</v>
      </c>
      <c r="D10939" s="272" t="s">
        <v>8960</v>
      </c>
      <c r="F10939" s="266"/>
      <c r="G10939" s="273">
        <v>38101</v>
      </c>
      <c r="H10939" s="270" t="s">
        <v>32133</v>
      </c>
      <c r="I10939" s="271" t="s">
        <v>12490</v>
      </c>
      <c r="J10939" s="272" t="s">
        <v>8960</v>
      </c>
      <c r="K10939" s="272" t="s">
        <v>8960</v>
      </c>
    </row>
    <row r="10940" spans="1:11" ht="12.75" x14ac:dyDescent="0.2">
      <c r="A10940" s="269">
        <v>7528</v>
      </c>
      <c r="B10940" s="270" t="s">
        <v>32134</v>
      </c>
      <c r="C10940" s="271" t="s">
        <v>12490</v>
      </c>
      <c r="D10940" s="272" t="s">
        <v>6035</v>
      </c>
      <c r="F10940" s="266"/>
      <c r="G10940" s="273">
        <v>7528</v>
      </c>
      <c r="H10940" s="270" t="s">
        <v>32134</v>
      </c>
      <c r="I10940" s="271" t="s">
        <v>12490</v>
      </c>
      <c r="J10940" s="272" t="s">
        <v>6035</v>
      </c>
      <c r="K10940" s="272" t="s">
        <v>6035</v>
      </c>
    </row>
    <row r="10941" spans="1:11" ht="12.75" x14ac:dyDescent="0.2">
      <c r="A10941" s="269">
        <v>12147</v>
      </c>
      <c r="B10941" s="270" t="s">
        <v>32135</v>
      </c>
      <c r="C10941" s="271" t="s">
        <v>12490</v>
      </c>
      <c r="D10941" s="272" t="s">
        <v>7454</v>
      </c>
      <c r="F10941" s="266"/>
      <c r="G10941" s="273">
        <v>12147</v>
      </c>
      <c r="H10941" s="270" t="s">
        <v>32135</v>
      </c>
      <c r="I10941" s="271" t="s">
        <v>12490</v>
      </c>
      <c r="J10941" s="272" t="s">
        <v>7454</v>
      </c>
      <c r="K10941" s="272" t="s">
        <v>7454</v>
      </c>
    </row>
    <row r="10942" spans="1:11" ht="12.75" x14ac:dyDescent="0.2">
      <c r="A10942" s="269">
        <v>38075</v>
      </c>
      <c r="B10942" s="270" t="s">
        <v>32136</v>
      </c>
      <c r="C10942" s="271" t="s">
        <v>12490</v>
      </c>
      <c r="D10942" s="272" t="s">
        <v>13666</v>
      </c>
      <c r="F10942" s="266"/>
      <c r="G10942" s="273">
        <v>38075</v>
      </c>
      <c r="H10942" s="270" t="s">
        <v>32136</v>
      </c>
      <c r="I10942" s="271" t="s">
        <v>12490</v>
      </c>
      <c r="J10942" s="272" t="s">
        <v>13666</v>
      </c>
      <c r="K10942" s="272" t="s">
        <v>13666</v>
      </c>
    </row>
    <row r="10943" spans="1:11" ht="12.75" x14ac:dyDescent="0.2">
      <c r="A10943" s="269">
        <v>38102</v>
      </c>
      <c r="B10943" s="270" t="s">
        <v>32137</v>
      </c>
      <c r="C10943" s="271" t="s">
        <v>12490</v>
      </c>
      <c r="D10943" s="272" t="s">
        <v>13667</v>
      </c>
      <c r="F10943" s="266"/>
      <c r="G10943" s="273">
        <v>38102</v>
      </c>
      <c r="H10943" s="270" t="s">
        <v>32137</v>
      </c>
      <c r="I10943" s="271" t="s">
        <v>12490</v>
      </c>
      <c r="J10943" s="272" t="s">
        <v>13667</v>
      </c>
      <c r="K10943" s="272" t="s">
        <v>13667</v>
      </c>
    </row>
    <row r="10944" spans="1:11" ht="25.5" x14ac:dyDescent="0.2">
      <c r="A10944" s="269">
        <v>38076</v>
      </c>
      <c r="B10944" s="270" t="s">
        <v>32138</v>
      </c>
      <c r="C10944" s="271" t="s">
        <v>12490</v>
      </c>
      <c r="D10944" s="272" t="s">
        <v>4195</v>
      </c>
      <c r="F10944" s="266"/>
      <c r="G10944" s="273">
        <v>38076</v>
      </c>
      <c r="H10944" s="270" t="s">
        <v>32138</v>
      </c>
      <c r="I10944" s="271" t="s">
        <v>12490</v>
      </c>
      <c r="J10944" s="272" t="s">
        <v>4195</v>
      </c>
      <c r="K10944" s="272" t="s">
        <v>4195</v>
      </c>
    </row>
    <row r="10945" spans="1:11" ht="12.75" x14ac:dyDescent="0.2">
      <c r="A10945" s="269">
        <v>7592</v>
      </c>
      <c r="B10945" s="270" t="s">
        <v>32139</v>
      </c>
      <c r="C10945" s="271" t="s">
        <v>12488</v>
      </c>
      <c r="D10945" s="272" t="s">
        <v>13398</v>
      </c>
      <c r="F10945" s="266"/>
      <c r="G10945" s="273">
        <v>7592</v>
      </c>
      <c r="H10945" s="270" t="s">
        <v>32139</v>
      </c>
      <c r="I10945" s="271" t="s">
        <v>12488</v>
      </c>
      <c r="J10945" s="272" t="s">
        <v>13398</v>
      </c>
      <c r="K10945" s="272" t="s">
        <v>13640</v>
      </c>
    </row>
    <row r="10946" spans="1:11" ht="12.75" x14ac:dyDescent="0.2">
      <c r="A10946" s="269">
        <v>40820</v>
      </c>
      <c r="B10946" s="270" t="s">
        <v>32140</v>
      </c>
      <c r="C10946" s="271" t="s">
        <v>12529</v>
      </c>
      <c r="D10946" s="272" t="s">
        <v>13668</v>
      </c>
      <c r="F10946" s="266"/>
      <c r="G10946" s="273">
        <v>40820</v>
      </c>
      <c r="H10946" s="270" t="s">
        <v>32140</v>
      </c>
      <c r="I10946" s="271" t="s">
        <v>12529</v>
      </c>
      <c r="J10946" s="272" t="s">
        <v>13668</v>
      </c>
      <c r="K10946" s="272" t="s">
        <v>32141</v>
      </c>
    </row>
    <row r="10947" spans="1:11" ht="12.75" x14ac:dyDescent="0.2">
      <c r="A10947" s="269">
        <v>11762</v>
      </c>
      <c r="B10947" s="270" t="s">
        <v>32142</v>
      </c>
      <c r="C10947" s="271" t="s">
        <v>12490</v>
      </c>
      <c r="D10947" s="272" t="s">
        <v>15194</v>
      </c>
      <c r="F10947" s="266"/>
      <c r="G10947" s="273">
        <v>11762</v>
      </c>
      <c r="H10947" s="270" t="s">
        <v>32142</v>
      </c>
      <c r="I10947" s="271" t="s">
        <v>12490</v>
      </c>
      <c r="J10947" s="272" t="s">
        <v>15194</v>
      </c>
      <c r="K10947" s="272" t="s">
        <v>15194</v>
      </c>
    </row>
    <row r="10948" spans="1:11" ht="12.75" x14ac:dyDescent="0.2">
      <c r="A10948" s="269">
        <v>13418</v>
      </c>
      <c r="B10948" s="270" t="s">
        <v>32143</v>
      </c>
      <c r="C10948" s="271" t="s">
        <v>12490</v>
      </c>
      <c r="D10948" s="272" t="s">
        <v>10949</v>
      </c>
      <c r="F10948" s="266"/>
      <c r="G10948" s="273">
        <v>13418</v>
      </c>
      <c r="H10948" s="270" t="s">
        <v>32143</v>
      </c>
      <c r="I10948" s="271" t="s">
        <v>12490</v>
      </c>
      <c r="J10948" s="272" t="s">
        <v>10949</v>
      </c>
      <c r="K10948" s="272" t="s">
        <v>10949</v>
      </c>
    </row>
    <row r="10949" spans="1:11" ht="12.75" x14ac:dyDescent="0.2">
      <c r="A10949" s="269">
        <v>13984</v>
      </c>
      <c r="B10949" s="270" t="s">
        <v>32144</v>
      </c>
      <c r="C10949" s="271" t="s">
        <v>12490</v>
      </c>
      <c r="D10949" s="272" t="s">
        <v>13544</v>
      </c>
      <c r="F10949" s="266"/>
      <c r="G10949" s="273">
        <v>13984</v>
      </c>
      <c r="H10949" s="270" t="s">
        <v>32144</v>
      </c>
      <c r="I10949" s="271" t="s">
        <v>12490</v>
      </c>
      <c r="J10949" s="272" t="s">
        <v>13544</v>
      </c>
      <c r="K10949" s="272" t="s">
        <v>13544</v>
      </c>
    </row>
    <row r="10950" spans="1:11" ht="12.75" x14ac:dyDescent="0.2">
      <c r="A10950" s="269">
        <v>11772</v>
      </c>
      <c r="B10950" s="270" t="s">
        <v>32145</v>
      </c>
      <c r="C10950" s="271" t="s">
        <v>12490</v>
      </c>
      <c r="D10950" s="272" t="s">
        <v>7878</v>
      </c>
      <c r="F10950" s="266"/>
      <c r="G10950" s="273">
        <v>11772</v>
      </c>
      <c r="H10950" s="270" t="s">
        <v>32145</v>
      </c>
      <c r="I10950" s="271" t="s">
        <v>12490</v>
      </c>
      <c r="J10950" s="272" t="s">
        <v>7878</v>
      </c>
      <c r="K10950" s="272" t="s">
        <v>7878</v>
      </c>
    </row>
    <row r="10951" spans="1:11" ht="12.75" x14ac:dyDescent="0.2">
      <c r="A10951" s="269">
        <v>36795</v>
      </c>
      <c r="B10951" s="270" t="s">
        <v>32146</v>
      </c>
      <c r="C10951" s="271" t="s">
        <v>12490</v>
      </c>
      <c r="D10951" s="272" t="s">
        <v>15195</v>
      </c>
      <c r="F10951" s="266"/>
      <c r="G10951" s="273">
        <v>36795</v>
      </c>
      <c r="H10951" s="270" t="s">
        <v>32146</v>
      </c>
      <c r="I10951" s="271" t="s">
        <v>12490</v>
      </c>
      <c r="J10951" s="272" t="s">
        <v>15195</v>
      </c>
      <c r="K10951" s="272" t="s">
        <v>15195</v>
      </c>
    </row>
    <row r="10952" spans="1:11" ht="12.75" x14ac:dyDescent="0.2">
      <c r="A10952" s="269">
        <v>36796</v>
      </c>
      <c r="B10952" s="270" t="s">
        <v>32147</v>
      </c>
      <c r="C10952" s="271" t="s">
        <v>12490</v>
      </c>
      <c r="D10952" s="272" t="s">
        <v>15196</v>
      </c>
      <c r="F10952" s="266"/>
      <c r="G10952" s="273">
        <v>36796</v>
      </c>
      <c r="H10952" s="270" t="s">
        <v>32147</v>
      </c>
      <c r="I10952" s="271" t="s">
        <v>12490</v>
      </c>
      <c r="J10952" s="272" t="s">
        <v>15196</v>
      </c>
      <c r="K10952" s="272" t="s">
        <v>15196</v>
      </c>
    </row>
    <row r="10953" spans="1:11" ht="12.75" x14ac:dyDescent="0.2">
      <c r="A10953" s="269">
        <v>36791</v>
      </c>
      <c r="B10953" s="270" t="s">
        <v>32148</v>
      </c>
      <c r="C10953" s="271" t="s">
        <v>12490</v>
      </c>
      <c r="D10953" s="272" t="s">
        <v>7795</v>
      </c>
      <c r="F10953" s="266"/>
      <c r="G10953" s="273">
        <v>36791</v>
      </c>
      <c r="H10953" s="270" t="s">
        <v>32148</v>
      </c>
      <c r="I10953" s="271" t="s">
        <v>12490</v>
      </c>
      <c r="J10953" s="272" t="s">
        <v>7795</v>
      </c>
      <c r="K10953" s="272" t="s">
        <v>7795</v>
      </c>
    </row>
    <row r="10954" spans="1:11" ht="12.75" x14ac:dyDescent="0.2">
      <c r="A10954" s="269">
        <v>13415</v>
      </c>
      <c r="B10954" s="270" t="s">
        <v>32149</v>
      </c>
      <c r="C10954" s="271" t="s">
        <v>12490</v>
      </c>
      <c r="D10954" s="272" t="s">
        <v>12578</v>
      </c>
      <c r="F10954" s="266"/>
      <c r="G10954" s="273">
        <v>13415</v>
      </c>
      <c r="H10954" s="270" t="s">
        <v>32149</v>
      </c>
      <c r="I10954" s="271" t="s">
        <v>12490</v>
      </c>
      <c r="J10954" s="272" t="s">
        <v>12578</v>
      </c>
      <c r="K10954" s="272" t="s">
        <v>12578</v>
      </c>
    </row>
    <row r="10955" spans="1:11" ht="12.75" x14ac:dyDescent="0.2">
      <c r="A10955" s="269">
        <v>36792</v>
      </c>
      <c r="B10955" s="270" t="s">
        <v>32150</v>
      </c>
      <c r="C10955" s="271" t="s">
        <v>12490</v>
      </c>
      <c r="D10955" s="272" t="s">
        <v>15197</v>
      </c>
      <c r="F10955" s="266"/>
      <c r="G10955" s="273">
        <v>36792</v>
      </c>
      <c r="H10955" s="270" t="s">
        <v>32150</v>
      </c>
      <c r="I10955" s="271" t="s">
        <v>12490</v>
      </c>
      <c r="J10955" s="272" t="s">
        <v>15197</v>
      </c>
      <c r="K10955" s="272" t="s">
        <v>15197</v>
      </c>
    </row>
    <row r="10956" spans="1:11" ht="12.75" x14ac:dyDescent="0.2">
      <c r="A10956" s="269">
        <v>11773</v>
      </c>
      <c r="B10956" s="270" t="s">
        <v>32151</v>
      </c>
      <c r="C10956" s="271" t="s">
        <v>12490</v>
      </c>
      <c r="D10956" s="272" t="s">
        <v>12497</v>
      </c>
      <c r="F10956" s="266"/>
      <c r="G10956" s="273">
        <v>11773</v>
      </c>
      <c r="H10956" s="270" t="s">
        <v>32151</v>
      </c>
      <c r="I10956" s="271" t="s">
        <v>12490</v>
      </c>
      <c r="J10956" s="272" t="s">
        <v>12497</v>
      </c>
      <c r="K10956" s="272" t="s">
        <v>12497</v>
      </c>
    </row>
    <row r="10957" spans="1:11" ht="12.75" x14ac:dyDescent="0.2">
      <c r="A10957" s="269">
        <v>11775</v>
      </c>
      <c r="B10957" s="270" t="s">
        <v>32152</v>
      </c>
      <c r="C10957" s="271" t="s">
        <v>12490</v>
      </c>
      <c r="D10957" s="272" t="s">
        <v>13554</v>
      </c>
      <c r="F10957" s="266"/>
      <c r="G10957" s="273">
        <v>11775</v>
      </c>
      <c r="H10957" s="270" t="s">
        <v>32152</v>
      </c>
      <c r="I10957" s="271" t="s">
        <v>12490</v>
      </c>
      <c r="J10957" s="272" t="s">
        <v>13554</v>
      </c>
      <c r="K10957" s="272" t="s">
        <v>13554</v>
      </c>
    </row>
    <row r="10958" spans="1:11" ht="25.5" x14ac:dyDescent="0.2">
      <c r="A10958" s="269">
        <v>13983</v>
      </c>
      <c r="B10958" s="270" t="s">
        <v>32153</v>
      </c>
      <c r="C10958" s="271" t="s">
        <v>12490</v>
      </c>
      <c r="D10958" s="272" t="s">
        <v>8005</v>
      </c>
      <c r="F10958" s="266"/>
      <c r="G10958" s="273">
        <v>13983</v>
      </c>
      <c r="H10958" s="270" t="s">
        <v>32153</v>
      </c>
      <c r="I10958" s="271" t="s">
        <v>12490</v>
      </c>
      <c r="J10958" s="272" t="s">
        <v>8005</v>
      </c>
      <c r="K10958" s="272" t="s">
        <v>8005</v>
      </c>
    </row>
    <row r="10959" spans="1:11" ht="25.5" x14ac:dyDescent="0.2">
      <c r="A10959" s="269">
        <v>13416</v>
      </c>
      <c r="B10959" s="270" t="s">
        <v>32154</v>
      </c>
      <c r="C10959" s="271" t="s">
        <v>12490</v>
      </c>
      <c r="D10959" s="272" t="s">
        <v>14195</v>
      </c>
      <c r="F10959" s="266"/>
      <c r="G10959" s="273">
        <v>13416</v>
      </c>
      <c r="H10959" s="270" t="s">
        <v>32154</v>
      </c>
      <c r="I10959" s="271" t="s">
        <v>12490</v>
      </c>
      <c r="J10959" s="272" t="s">
        <v>14195</v>
      </c>
      <c r="K10959" s="272" t="s">
        <v>14195</v>
      </c>
    </row>
    <row r="10960" spans="1:11" ht="12.75" x14ac:dyDescent="0.2">
      <c r="A10960" s="269">
        <v>13417</v>
      </c>
      <c r="B10960" s="270" t="s">
        <v>32155</v>
      </c>
      <c r="C10960" s="271" t="s">
        <v>12490</v>
      </c>
      <c r="D10960" s="272" t="s">
        <v>15198</v>
      </c>
      <c r="F10960" s="266"/>
      <c r="G10960" s="273">
        <v>13417</v>
      </c>
      <c r="H10960" s="270" t="s">
        <v>32155</v>
      </c>
      <c r="I10960" s="271" t="s">
        <v>12490</v>
      </c>
      <c r="J10960" s="272" t="s">
        <v>15198</v>
      </c>
      <c r="K10960" s="272" t="s">
        <v>15198</v>
      </c>
    </row>
    <row r="10961" spans="1:11" ht="12.75" x14ac:dyDescent="0.2">
      <c r="A10961" s="269">
        <v>7604</v>
      </c>
      <c r="B10961" s="270" t="s">
        <v>32156</v>
      </c>
      <c r="C10961" s="271" t="s">
        <v>12490</v>
      </c>
      <c r="D10961" s="272" t="s">
        <v>12919</v>
      </c>
      <c r="F10961" s="266"/>
      <c r="G10961" s="273">
        <v>7604</v>
      </c>
      <c r="H10961" s="270" t="s">
        <v>32156</v>
      </c>
      <c r="I10961" s="271" t="s">
        <v>12490</v>
      </c>
      <c r="J10961" s="272" t="s">
        <v>12919</v>
      </c>
      <c r="K10961" s="272" t="s">
        <v>12919</v>
      </c>
    </row>
    <row r="10962" spans="1:11" ht="12.75" x14ac:dyDescent="0.2">
      <c r="A10962" s="269">
        <v>11777</v>
      </c>
      <c r="B10962" s="270" t="s">
        <v>32157</v>
      </c>
      <c r="C10962" s="271" t="s">
        <v>12490</v>
      </c>
      <c r="D10962" s="272" t="s">
        <v>32158</v>
      </c>
      <c r="F10962" s="266"/>
      <c r="G10962" s="273">
        <v>11777</v>
      </c>
      <c r="H10962" s="270" t="s">
        <v>32157</v>
      </c>
      <c r="I10962" s="271" t="s">
        <v>12490</v>
      </c>
      <c r="J10962" s="272" t="s">
        <v>32158</v>
      </c>
      <c r="K10962" s="272" t="s">
        <v>32158</v>
      </c>
    </row>
    <row r="10963" spans="1:11" ht="12.75" x14ac:dyDescent="0.2">
      <c r="A10963" s="269">
        <v>7602</v>
      </c>
      <c r="B10963" s="270" t="s">
        <v>32159</v>
      </c>
      <c r="C10963" s="271" t="s">
        <v>12490</v>
      </c>
      <c r="D10963" s="272" t="s">
        <v>13498</v>
      </c>
      <c r="F10963" s="266"/>
      <c r="G10963" s="273">
        <v>7602</v>
      </c>
      <c r="H10963" s="270" t="s">
        <v>32159</v>
      </c>
      <c r="I10963" s="271" t="s">
        <v>12490</v>
      </c>
      <c r="J10963" s="272" t="s">
        <v>13498</v>
      </c>
      <c r="K10963" s="272" t="s">
        <v>13498</v>
      </c>
    </row>
    <row r="10964" spans="1:11" ht="25.5" x14ac:dyDescent="0.2">
      <c r="A10964" s="269">
        <v>7603</v>
      </c>
      <c r="B10964" s="270" t="s">
        <v>32160</v>
      </c>
      <c r="C10964" s="271" t="s">
        <v>12490</v>
      </c>
      <c r="D10964" s="272" t="s">
        <v>4711</v>
      </c>
      <c r="F10964" s="266"/>
      <c r="G10964" s="273">
        <v>7603</v>
      </c>
      <c r="H10964" s="270" t="s">
        <v>32160</v>
      </c>
      <c r="I10964" s="271" t="s">
        <v>12490</v>
      </c>
      <c r="J10964" s="272" t="s">
        <v>4711</v>
      </c>
      <c r="K10964" s="272" t="s">
        <v>4711</v>
      </c>
    </row>
    <row r="10965" spans="1:11" ht="25.5" x14ac:dyDescent="0.2">
      <c r="A10965" s="269">
        <v>11763</v>
      </c>
      <c r="B10965" s="270" t="s">
        <v>32161</v>
      </c>
      <c r="C10965" s="271" t="s">
        <v>12490</v>
      </c>
      <c r="D10965" s="272" t="s">
        <v>32162</v>
      </c>
      <c r="F10965" s="266"/>
      <c r="G10965" s="273">
        <v>11763</v>
      </c>
      <c r="H10965" s="270" t="s">
        <v>32161</v>
      </c>
      <c r="I10965" s="271" t="s">
        <v>12490</v>
      </c>
      <c r="J10965" s="272" t="s">
        <v>32162</v>
      </c>
      <c r="K10965" s="272" t="s">
        <v>32162</v>
      </c>
    </row>
    <row r="10966" spans="1:11" ht="25.5" x14ac:dyDescent="0.2">
      <c r="A10966" s="269">
        <v>11764</v>
      </c>
      <c r="B10966" s="270" t="s">
        <v>32163</v>
      </c>
      <c r="C10966" s="271" t="s">
        <v>12490</v>
      </c>
      <c r="D10966" s="272" t="s">
        <v>14210</v>
      </c>
      <c r="F10966" s="266"/>
      <c r="G10966" s="273">
        <v>11764</v>
      </c>
      <c r="H10966" s="270" t="s">
        <v>32163</v>
      </c>
      <c r="I10966" s="271" t="s">
        <v>12490</v>
      </c>
      <c r="J10966" s="272" t="s">
        <v>14210</v>
      </c>
      <c r="K10966" s="272" t="s">
        <v>14210</v>
      </c>
    </row>
    <row r="10967" spans="1:11" ht="25.5" x14ac:dyDescent="0.2">
      <c r="A10967" s="269">
        <v>11826</v>
      </c>
      <c r="B10967" s="270" t="s">
        <v>32164</v>
      </c>
      <c r="C10967" s="271" t="s">
        <v>12490</v>
      </c>
      <c r="D10967" s="272" t="s">
        <v>32165</v>
      </c>
      <c r="F10967" s="266"/>
      <c r="G10967" s="273">
        <v>11826</v>
      </c>
      <c r="H10967" s="270" t="s">
        <v>32164</v>
      </c>
      <c r="I10967" s="271" t="s">
        <v>12490</v>
      </c>
      <c r="J10967" s="272" t="s">
        <v>32165</v>
      </c>
      <c r="K10967" s="272" t="s">
        <v>32165</v>
      </c>
    </row>
    <row r="10968" spans="1:11" ht="25.5" x14ac:dyDescent="0.2">
      <c r="A10968" s="269">
        <v>11829</v>
      </c>
      <c r="B10968" s="270" t="s">
        <v>32166</v>
      </c>
      <c r="C10968" s="271" t="s">
        <v>12490</v>
      </c>
      <c r="D10968" s="272" t="s">
        <v>14561</v>
      </c>
      <c r="F10968" s="266"/>
      <c r="G10968" s="273">
        <v>11829</v>
      </c>
      <c r="H10968" s="270" t="s">
        <v>32166</v>
      </c>
      <c r="I10968" s="271" t="s">
        <v>12490</v>
      </c>
      <c r="J10968" s="272" t="s">
        <v>14561</v>
      </c>
      <c r="K10968" s="272" t="s">
        <v>14561</v>
      </c>
    </row>
    <row r="10969" spans="1:11" ht="25.5" x14ac:dyDescent="0.2">
      <c r="A10969" s="269">
        <v>11825</v>
      </c>
      <c r="B10969" s="270" t="s">
        <v>32167</v>
      </c>
      <c r="C10969" s="271" t="s">
        <v>12490</v>
      </c>
      <c r="D10969" s="272" t="s">
        <v>7887</v>
      </c>
      <c r="F10969" s="266"/>
      <c r="G10969" s="273">
        <v>11825</v>
      </c>
      <c r="H10969" s="270" t="s">
        <v>32167</v>
      </c>
      <c r="I10969" s="271" t="s">
        <v>12490</v>
      </c>
      <c r="J10969" s="272" t="s">
        <v>7887</v>
      </c>
      <c r="K10969" s="272" t="s">
        <v>7887</v>
      </c>
    </row>
    <row r="10970" spans="1:11" ht="25.5" x14ac:dyDescent="0.2">
      <c r="A10970" s="269">
        <v>11767</v>
      </c>
      <c r="B10970" s="270" t="s">
        <v>32168</v>
      </c>
      <c r="C10970" s="271" t="s">
        <v>12490</v>
      </c>
      <c r="D10970" s="272" t="s">
        <v>32169</v>
      </c>
      <c r="F10970" s="266"/>
      <c r="G10970" s="273">
        <v>11767</v>
      </c>
      <c r="H10970" s="270" t="s">
        <v>32168</v>
      </c>
      <c r="I10970" s="271" t="s">
        <v>12490</v>
      </c>
      <c r="J10970" s="272" t="s">
        <v>32169</v>
      </c>
      <c r="K10970" s="272" t="s">
        <v>32169</v>
      </c>
    </row>
    <row r="10971" spans="1:11" ht="25.5" x14ac:dyDescent="0.2">
      <c r="A10971" s="269">
        <v>7606</v>
      </c>
      <c r="B10971" s="270" t="s">
        <v>32170</v>
      </c>
      <c r="C10971" s="271" t="s">
        <v>12490</v>
      </c>
      <c r="D10971" s="272" t="s">
        <v>22400</v>
      </c>
      <c r="F10971" s="266"/>
      <c r="G10971" s="273">
        <v>7606</v>
      </c>
      <c r="H10971" s="270" t="s">
        <v>32170</v>
      </c>
      <c r="I10971" s="271" t="s">
        <v>12490</v>
      </c>
      <c r="J10971" s="272" t="s">
        <v>22400</v>
      </c>
      <c r="K10971" s="272" t="s">
        <v>22400</v>
      </c>
    </row>
    <row r="10972" spans="1:11" ht="25.5" x14ac:dyDescent="0.2">
      <c r="A10972" s="269">
        <v>11830</v>
      </c>
      <c r="B10972" s="270" t="s">
        <v>32171</v>
      </c>
      <c r="C10972" s="271" t="s">
        <v>12490</v>
      </c>
      <c r="D10972" s="272" t="s">
        <v>19602</v>
      </c>
      <c r="F10972" s="266"/>
      <c r="G10972" s="273">
        <v>11830</v>
      </c>
      <c r="H10972" s="270" t="s">
        <v>32171</v>
      </c>
      <c r="I10972" s="271" t="s">
        <v>12490</v>
      </c>
      <c r="J10972" s="272" t="s">
        <v>19602</v>
      </c>
      <c r="K10972" s="272" t="s">
        <v>19602</v>
      </c>
    </row>
    <row r="10973" spans="1:11" ht="25.5" x14ac:dyDescent="0.2">
      <c r="A10973" s="269">
        <v>11766</v>
      </c>
      <c r="B10973" s="270" t="s">
        <v>32172</v>
      </c>
      <c r="C10973" s="271" t="s">
        <v>12490</v>
      </c>
      <c r="D10973" s="272" t="s">
        <v>9700</v>
      </c>
      <c r="F10973" s="266"/>
      <c r="G10973" s="273">
        <v>11766</v>
      </c>
      <c r="H10973" s="270" t="s">
        <v>32172</v>
      </c>
      <c r="I10973" s="271" t="s">
        <v>12490</v>
      </c>
      <c r="J10973" s="272" t="s">
        <v>9700</v>
      </c>
      <c r="K10973" s="272" t="s">
        <v>9700</v>
      </c>
    </row>
    <row r="10974" spans="1:11" ht="25.5" x14ac:dyDescent="0.2">
      <c r="A10974" s="269">
        <v>11765</v>
      </c>
      <c r="B10974" s="270" t="s">
        <v>32173</v>
      </c>
      <c r="C10974" s="271" t="s">
        <v>12490</v>
      </c>
      <c r="D10974" s="272" t="s">
        <v>13287</v>
      </c>
      <c r="F10974" s="266"/>
      <c r="G10974" s="273">
        <v>11765</v>
      </c>
      <c r="H10974" s="270" t="s">
        <v>32173</v>
      </c>
      <c r="I10974" s="271" t="s">
        <v>12490</v>
      </c>
      <c r="J10974" s="272" t="s">
        <v>13287</v>
      </c>
      <c r="K10974" s="272" t="s">
        <v>13287</v>
      </c>
    </row>
    <row r="10975" spans="1:11" ht="25.5" x14ac:dyDescent="0.2">
      <c r="A10975" s="269">
        <v>11824</v>
      </c>
      <c r="B10975" s="270" t="s">
        <v>32174</v>
      </c>
      <c r="C10975" s="271" t="s">
        <v>12490</v>
      </c>
      <c r="D10975" s="272" t="s">
        <v>14206</v>
      </c>
      <c r="F10975" s="266"/>
      <c r="G10975" s="273">
        <v>11824</v>
      </c>
      <c r="H10975" s="270" t="s">
        <v>32174</v>
      </c>
      <c r="I10975" s="271" t="s">
        <v>12490</v>
      </c>
      <c r="J10975" s="272" t="s">
        <v>14206</v>
      </c>
      <c r="K10975" s="272" t="s">
        <v>14206</v>
      </c>
    </row>
    <row r="10976" spans="1:11" ht="25.5" x14ac:dyDescent="0.2">
      <c r="A10976" s="269">
        <v>40329</v>
      </c>
      <c r="B10976" s="270" t="s">
        <v>32175</v>
      </c>
      <c r="C10976" s="271" t="s">
        <v>12490</v>
      </c>
      <c r="D10976" s="272" t="s">
        <v>12683</v>
      </c>
      <c r="F10976" s="266"/>
      <c r="G10976" s="273">
        <v>40329</v>
      </c>
      <c r="H10976" s="270" t="s">
        <v>32175</v>
      </c>
      <c r="I10976" s="271" t="s">
        <v>12490</v>
      </c>
      <c r="J10976" s="272" t="s">
        <v>12683</v>
      </c>
      <c r="K10976" s="272" t="s">
        <v>12683</v>
      </c>
    </row>
    <row r="10977" spans="1:11" ht="25.5" x14ac:dyDescent="0.2">
      <c r="A10977" s="269">
        <v>11823</v>
      </c>
      <c r="B10977" s="270" t="s">
        <v>32176</v>
      </c>
      <c r="C10977" s="271" t="s">
        <v>12490</v>
      </c>
      <c r="D10977" s="272" t="s">
        <v>4733</v>
      </c>
      <c r="F10977" s="266"/>
      <c r="G10977" s="273">
        <v>11823</v>
      </c>
      <c r="H10977" s="270" t="s">
        <v>32176</v>
      </c>
      <c r="I10977" s="271" t="s">
        <v>12490</v>
      </c>
      <c r="J10977" s="272" t="s">
        <v>4733</v>
      </c>
      <c r="K10977" s="272" t="s">
        <v>4733</v>
      </c>
    </row>
    <row r="10978" spans="1:11" ht="12.75" x14ac:dyDescent="0.2">
      <c r="A10978" s="269">
        <v>11832</v>
      </c>
      <c r="B10978" s="270" t="s">
        <v>32177</v>
      </c>
      <c r="C10978" s="271" t="s">
        <v>12490</v>
      </c>
      <c r="D10978" s="272" t="s">
        <v>13670</v>
      </c>
      <c r="F10978" s="266"/>
      <c r="G10978" s="273">
        <v>11832</v>
      </c>
      <c r="H10978" s="270" t="s">
        <v>32177</v>
      </c>
      <c r="I10978" s="271" t="s">
        <v>12490</v>
      </c>
      <c r="J10978" s="272" t="s">
        <v>13670</v>
      </c>
      <c r="K10978" s="272" t="s">
        <v>13670</v>
      </c>
    </row>
    <row r="10979" spans="1:11" ht="12.75" x14ac:dyDescent="0.2">
      <c r="A10979" s="269">
        <v>11822</v>
      </c>
      <c r="B10979" s="270" t="s">
        <v>32178</v>
      </c>
      <c r="C10979" s="271" t="s">
        <v>12490</v>
      </c>
      <c r="D10979" s="272" t="s">
        <v>13671</v>
      </c>
      <c r="F10979" s="266"/>
      <c r="G10979" s="273">
        <v>11822</v>
      </c>
      <c r="H10979" s="270" t="s">
        <v>32178</v>
      </c>
      <c r="I10979" s="271" t="s">
        <v>12490</v>
      </c>
      <c r="J10979" s="272" t="s">
        <v>13671</v>
      </c>
      <c r="K10979" s="272" t="s">
        <v>13671</v>
      </c>
    </row>
    <row r="10980" spans="1:11" ht="12.75" x14ac:dyDescent="0.2">
      <c r="A10980" s="269">
        <v>11831</v>
      </c>
      <c r="B10980" s="270" t="s">
        <v>32179</v>
      </c>
      <c r="C10980" s="271" t="s">
        <v>12490</v>
      </c>
      <c r="D10980" s="272" t="s">
        <v>13485</v>
      </c>
      <c r="F10980" s="266"/>
      <c r="G10980" s="273">
        <v>11831</v>
      </c>
      <c r="H10980" s="270" t="s">
        <v>32179</v>
      </c>
      <c r="I10980" s="271" t="s">
        <v>12490</v>
      </c>
      <c r="J10980" s="272" t="s">
        <v>13485</v>
      </c>
      <c r="K10980" s="272" t="s">
        <v>13485</v>
      </c>
    </row>
    <row r="10981" spans="1:11" ht="25.5" x14ac:dyDescent="0.2">
      <c r="A10981" s="269">
        <v>7613</v>
      </c>
      <c r="B10981" s="270" t="s">
        <v>32180</v>
      </c>
      <c r="C10981" s="271" t="s">
        <v>12490</v>
      </c>
      <c r="D10981" s="272" t="s">
        <v>32181</v>
      </c>
      <c r="F10981" s="266"/>
      <c r="G10981" s="273">
        <v>7613</v>
      </c>
      <c r="H10981" s="270" t="s">
        <v>32180</v>
      </c>
      <c r="I10981" s="271" t="s">
        <v>12490</v>
      </c>
      <c r="J10981" s="272" t="s">
        <v>32181</v>
      </c>
      <c r="K10981" s="272" t="s">
        <v>32181</v>
      </c>
    </row>
    <row r="10982" spans="1:11" ht="25.5" x14ac:dyDescent="0.2">
      <c r="A10982" s="269">
        <v>7619</v>
      </c>
      <c r="B10982" s="270" t="s">
        <v>32182</v>
      </c>
      <c r="C10982" s="271" t="s">
        <v>12490</v>
      </c>
      <c r="D10982" s="272" t="s">
        <v>32183</v>
      </c>
      <c r="F10982" s="266"/>
      <c r="G10982" s="273">
        <v>7619</v>
      </c>
      <c r="H10982" s="270" t="s">
        <v>32182</v>
      </c>
      <c r="I10982" s="271" t="s">
        <v>12490</v>
      </c>
      <c r="J10982" s="272" t="s">
        <v>32183</v>
      </c>
      <c r="K10982" s="272" t="s">
        <v>32183</v>
      </c>
    </row>
    <row r="10983" spans="1:11" ht="25.5" x14ac:dyDescent="0.2">
      <c r="A10983" s="269">
        <v>12076</v>
      </c>
      <c r="B10983" s="270" t="s">
        <v>32184</v>
      </c>
      <c r="C10983" s="271" t="s">
        <v>12490</v>
      </c>
      <c r="D10983" s="272" t="s">
        <v>32185</v>
      </c>
      <c r="F10983" s="266"/>
      <c r="G10983" s="273">
        <v>12076</v>
      </c>
      <c r="H10983" s="270" t="s">
        <v>32184</v>
      </c>
      <c r="I10983" s="271" t="s">
        <v>12490</v>
      </c>
      <c r="J10983" s="272" t="s">
        <v>32185</v>
      </c>
      <c r="K10983" s="272" t="s">
        <v>32185</v>
      </c>
    </row>
    <row r="10984" spans="1:11" ht="25.5" x14ac:dyDescent="0.2">
      <c r="A10984" s="269">
        <v>7614</v>
      </c>
      <c r="B10984" s="270" t="s">
        <v>32186</v>
      </c>
      <c r="C10984" s="271" t="s">
        <v>12490</v>
      </c>
      <c r="D10984" s="272" t="s">
        <v>32187</v>
      </c>
      <c r="F10984" s="266"/>
      <c r="G10984" s="273">
        <v>7614</v>
      </c>
      <c r="H10984" s="270" t="s">
        <v>32186</v>
      </c>
      <c r="I10984" s="271" t="s">
        <v>12490</v>
      </c>
      <c r="J10984" s="272" t="s">
        <v>32187</v>
      </c>
      <c r="K10984" s="272" t="s">
        <v>32187</v>
      </c>
    </row>
    <row r="10985" spans="1:11" ht="25.5" x14ac:dyDescent="0.2">
      <c r="A10985" s="269">
        <v>7618</v>
      </c>
      <c r="B10985" s="270" t="s">
        <v>32188</v>
      </c>
      <c r="C10985" s="271" t="s">
        <v>12490</v>
      </c>
      <c r="D10985" s="272" t="s">
        <v>32189</v>
      </c>
      <c r="F10985" s="266"/>
      <c r="G10985" s="273">
        <v>7618</v>
      </c>
      <c r="H10985" s="270" t="s">
        <v>32188</v>
      </c>
      <c r="I10985" s="271" t="s">
        <v>12490</v>
      </c>
      <c r="J10985" s="272" t="s">
        <v>32189</v>
      </c>
      <c r="K10985" s="272" t="s">
        <v>32189</v>
      </c>
    </row>
    <row r="10986" spans="1:11" ht="25.5" x14ac:dyDescent="0.2">
      <c r="A10986" s="269">
        <v>7620</v>
      </c>
      <c r="B10986" s="270" t="s">
        <v>32190</v>
      </c>
      <c r="C10986" s="271" t="s">
        <v>12490</v>
      </c>
      <c r="D10986" s="272" t="s">
        <v>32191</v>
      </c>
      <c r="F10986" s="266"/>
      <c r="G10986" s="273">
        <v>7620</v>
      </c>
      <c r="H10986" s="270" t="s">
        <v>32190</v>
      </c>
      <c r="I10986" s="271" t="s">
        <v>12490</v>
      </c>
      <c r="J10986" s="272" t="s">
        <v>32191</v>
      </c>
      <c r="K10986" s="272" t="s">
        <v>32191</v>
      </c>
    </row>
    <row r="10987" spans="1:11" ht="25.5" x14ac:dyDescent="0.2">
      <c r="A10987" s="269">
        <v>7610</v>
      </c>
      <c r="B10987" s="270" t="s">
        <v>32192</v>
      </c>
      <c r="C10987" s="271" t="s">
        <v>12490</v>
      </c>
      <c r="D10987" s="272" t="s">
        <v>32193</v>
      </c>
      <c r="F10987" s="266"/>
      <c r="G10987" s="273">
        <v>7610</v>
      </c>
      <c r="H10987" s="270" t="s">
        <v>32192</v>
      </c>
      <c r="I10987" s="271" t="s">
        <v>12490</v>
      </c>
      <c r="J10987" s="272" t="s">
        <v>32193</v>
      </c>
      <c r="K10987" s="272" t="s">
        <v>32193</v>
      </c>
    </row>
    <row r="10988" spans="1:11" ht="25.5" x14ac:dyDescent="0.2">
      <c r="A10988" s="269">
        <v>7615</v>
      </c>
      <c r="B10988" s="270" t="s">
        <v>32194</v>
      </c>
      <c r="C10988" s="271" t="s">
        <v>12490</v>
      </c>
      <c r="D10988" s="272" t="s">
        <v>32195</v>
      </c>
      <c r="F10988" s="266"/>
      <c r="G10988" s="273">
        <v>7615</v>
      </c>
      <c r="H10988" s="270" t="s">
        <v>32194</v>
      </c>
      <c r="I10988" s="271" t="s">
        <v>12490</v>
      </c>
      <c r="J10988" s="272" t="s">
        <v>32195</v>
      </c>
      <c r="K10988" s="272" t="s">
        <v>32195</v>
      </c>
    </row>
    <row r="10989" spans="1:11" ht="25.5" x14ac:dyDescent="0.2">
      <c r="A10989" s="269">
        <v>7617</v>
      </c>
      <c r="B10989" s="270" t="s">
        <v>32196</v>
      </c>
      <c r="C10989" s="271" t="s">
        <v>12490</v>
      </c>
      <c r="D10989" s="272" t="s">
        <v>32197</v>
      </c>
      <c r="F10989" s="266"/>
      <c r="G10989" s="273">
        <v>7617</v>
      </c>
      <c r="H10989" s="270" t="s">
        <v>32196</v>
      </c>
      <c r="I10989" s="271" t="s">
        <v>12490</v>
      </c>
      <c r="J10989" s="272" t="s">
        <v>32197</v>
      </c>
      <c r="K10989" s="272" t="s">
        <v>32197</v>
      </c>
    </row>
    <row r="10990" spans="1:11" ht="25.5" x14ac:dyDescent="0.2">
      <c r="A10990" s="269">
        <v>7616</v>
      </c>
      <c r="B10990" s="270" t="s">
        <v>32198</v>
      </c>
      <c r="C10990" s="271" t="s">
        <v>12490</v>
      </c>
      <c r="D10990" s="272" t="s">
        <v>32199</v>
      </c>
      <c r="F10990" s="266"/>
      <c r="G10990" s="273">
        <v>7616</v>
      </c>
      <c r="H10990" s="270" t="s">
        <v>32198</v>
      </c>
      <c r="I10990" s="271" t="s">
        <v>12490</v>
      </c>
      <c r="J10990" s="272" t="s">
        <v>32199</v>
      </c>
      <c r="K10990" s="272" t="s">
        <v>32199</v>
      </c>
    </row>
    <row r="10991" spans="1:11" ht="25.5" x14ac:dyDescent="0.2">
      <c r="A10991" s="269">
        <v>7611</v>
      </c>
      <c r="B10991" s="270" t="s">
        <v>32200</v>
      </c>
      <c r="C10991" s="271" t="s">
        <v>12490</v>
      </c>
      <c r="D10991" s="272" t="s">
        <v>32201</v>
      </c>
      <c r="F10991" s="266"/>
      <c r="G10991" s="273">
        <v>7611</v>
      </c>
      <c r="H10991" s="270" t="s">
        <v>32200</v>
      </c>
      <c r="I10991" s="271" t="s">
        <v>12490</v>
      </c>
      <c r="J10991" s="272" t="s">
        <v>32201</v>
      </c>
      <c r="K10991" s="272" t="s">
        <v>32201</v>
      </c>
    </row>
    <row r="10992" spans="1:11" ht="25.5" x14ac:dyDescent="0.2">
      <c r="A10992" s="269">
        <v>7612</v>
      </c>
      <c r="B10992" s="270" t="s">
        <v>32202</v>
      </c>
      <c r="C10992" s="271" t="s">
        <v>12490</v>
      </c>
      <c r="D10992" s="272" t="s">
        <v>32203</v>
      </c>
      <c r="F10992" s="266"/>
      <c r="G10992" s="273">
        <v>7612</v>
      </c>
      <c r="H10992" s="270" t="s">
        <v>32202</v>
      </c>
      <c r="I10992" s="271" t="s">
        <v>12490</v>
      </c>
      <c r="J10992" s="272" t="s">
        <v>32203</v>
      </c>
      <c r="K10992" s="272" t="s">
        <v>32203</v>
      </c>
    </row>
    <row r="10993" spans="1:11" ht="12.75" x14ac:dyDescent="0.2">
      <c r="A10993" s="269">
        <v>37371</v>
      </c>
      <c r="B10993" s="270" t="s">
        <v>32204</v>
      </c>
      <c r="C10993" s="271" t="s">
        <v>12488</v>
      </c>
      <c r="D10993" s="272" t="s">
        <v>5299</v>
      </c>
      <c r="F10993" s="266"/>
      <c r="G10993" s="273">
        <v>37371</v>
      </c>
      <c r="H10993" s="270" t="s">
        <v>32204</v>
      </c>
      <c r="I10993" s="271" t="s">
        <v>12488</v>
      </c>
      <c r="J10993" s="272" t="s">
        <v>5299</v>
      </c>
      <c r="K10993" s="272" t="s">
        <v>5299</v>
      </c>
    </row>
    <row r="10994" spans="1:11" ht="12.75" x14ac:dyDescent="0.2">
      <c r="A10994" s="269">
        <v>40861</v>
      </c>
      <c r="B10994" s="270" t="s">
        <v>32205</v>
      </c>
      <c r="C10994" s="271" t="s">
        <v>12529</v>
      </c>
      <c r="D10994" s="272" t="s">
        <v>13672</v>
      </c>
      <c r="F10994" s="266"/>
      <c r="G10994" s="273">
        <v>40861</v>
      </c>
      <c r="H10994" s="270" t="s">
        <v>32205</v>
      </c>
      <c r="I10994" s="271" t="s">
        <v>12529</v>
      </c>
      <c r="J10994" s="272" t="s">
        <v>13672</v>
      </c>
      <c r="K10994" s="272" t="s">
        <v>13672</v>
      </c>
    </row>
    <row r="10995" spans="1:11" ht="25.5" x14ac:dyDescent="0.2">
      <c r="A10995" s="269">
        <v>36510</v>
      </c>
      <c r="B10995" s="270" t="s">
        <v>32206</v>
      </c>
      <c r="C10995" s="271" t="s">
        <v>12490</v>
      </c>
      <c r="D10995" s="272" t="s">
        <v>32207</v>
      </c>
      <c r="F10995" s="266"/>
      <c r="G10995" s="273">
        <v>36510</v>
      </c>
      <c r="H10995" s="270" t="s">
        <v>32206</v>
      </c>
      <c r="I10995" s="271" t="s">
        <v>12490</v>
      </c>
      <c r="J10995" s="272" t="s">
        <v>32207</v>
      </c>
      <c r="K10995" s="272" t="s">
        <v>32207</v>
      </c>
    </row>
    <row r="10996" spans="1:11" ht="25.5" x14ac:dyDescent="0.2">
      <c r="A10996" s="269">
        <v>25020</v>
      </c>
      <c r="B10996" s="270" t="s">
        <v>32208</v>
      </c>
      <c r="C10996" s="271" t="s">
        <v>12490</v>
      </c>
      <c r="D10996" s="272" t="s">
        <v>32209</v>
      </c>
      <c r="F10996" s="266"/>
      <c r="G10996" s="273">
        <v>25020</v>
      </c>
      <c r="H10996" s="270" t="s">
        <v>32208</v>
      </c>
      <c r="I10996" s="271" t="s">
        <v>12490</v>
      </c>
      <c r="J10996" s="272" t="s">
        <v>32209</v>
      </c>
      <c r="K10996" s="272" t="s">
        <v>32209</v>
      </c>
    </row>
    <row r="10997" spans="1:11" ht="25.5" x14ac:dyDescent="0.2">
      <c r="A10997" s="269">
        <v>7622</v>
      </c>
      <c r="B10997" s="270" t="s">
        <v>32210</v>
      </c>
      <c r="C10997" s="271" t="s">
        <v>12490</v>
      </c>
      <c r="D10997" s="272" t="s">
        <v>32211</v>
      </c>
      <c r="F10997" s="266"/>
      <c r="G10997" s="273">
        <v>7622</v>
      </c>
      <c r="H10997" s="270" t="s">
        <v>32210</v>
      </c>
      <c r="I10997" s="271" t="s">
        <v>12490</v>
      </c>
      <c r="J10997" s="272" t="s">
        <v>32211</v>
      </c>
      <c r="K10997" s="272" t="s">
        <v>32211</v>
      </c>
    </row>
    <row r="10998" spans="1:11" ht="25.5" x14ac:dyDescent="0.2">
      <c r="A10998" s="269">
        <v>7624</v>
      </c>
      <c r="B10998" s="270" t="s">
        <v>32212</v>
      </c>
      <c r="C10998" s="271" t="s">
        <v>12490</v>
      </c>
      <c r="D10998" s="272" t="s">
        <v>32213</v>
      </c>
      <c r="F10998" s="266"/>
      <c r="G10998" s="273">
        <v>7624</v>
      </c>
      <c r="H10998" s="270" t="s">
        <v>32212</v>
      </c>
      <c r="I10998" s="271" t="s">
        <v>12490</v>
      </c>
      <c r="J10998" s="272" t="s">
        <v>32213</v>
      </c>
      <c r="K10998" s="272" t="s">
        <v>32213</v>
      </c>
    </row>
    <row r="10999" spans="1:11" ht="25.5" x14ac:dyDescent="0.2">
      <c r="A10999" s="269">
        <v>7625</v>
      </c>
      <c r="B10999" s="270" t="s">
        <v>32214</v>
      </c>
      <c r="C10999" s="271" t="s">
        <v>12490</v>
      </c>
      <c r="D10999" s="272" t="s">
        <v>32215</v>
      </c>
      <c r="F10999" s="266"/>
      <c r="G10999" s="273">
        <v>7625</v>
      </c>
      <c r="H10999" s="270" t="s">
        <v>32214</v>
      </c>
      <c r="I10999" s="271" t="s">
        <v>12490</v>
      </c>
      <c r="J10999" s="272" t="s">
        <v>32215</v>
      </c>
      <c r="K10999" s="272" t="s">
        <v>32215</v>
      </c>
    </row>
    <row r="11000" spans="1:11" ht="25.5" x14ac:dyDescent="0.2">
      <c r="A11000" s="269">
        <v>7623</v>
      </c>
      <c r="B11000" s="270" t="s">
        <v>32216</v>
      </c>
      <c r="C11000" s="271" t="s">
        <v>12490</v>
      </c>
      <c r="D11000" s="272" t="s">
        <v>32209</v>
      </c>
      <c r="F11000" s="266"/>
      <c r="G11000" s="273">
        <v>7623</v>
      </c>
      <c r="H11000" s="270" t="s">
        <v>32216</v>
      </c>
      <c r="I11000" s="271" t="s">
        <v>12490</v>
      </c>
      <c r="J11000" s="272" t="s">
        <v>32209</v>
      </c>
      <c r="K11000" s="272" t="s">
        <v>32209</v>
      </c>
    </row>
    <row r="11001" spans="1:11" ht="25.5" x14ac:dyDescent="0.2">
      <c r="A11001" s="269">
        <v>36508</v>
      </c>
      <c r="B11001" s="270" t="s">
        <v>32217</v>
      </c>
      <c r="C11001" s="271" t="s">
        <v>12490</v>
      </c>
      <c r="D11001" s="272" t="s">
        <v>32218</v>
      </c>
      <c r="F11001" s="266"/>
      <c r="G11001" s="273">
        <v>36508</v>
      </c>
      <c r="H11001" s="270" t="s">
        <v>32217</v>
      </c>
      <c r="I11001" s="271" t="s">
        <v>12490</v>
      </c>
      <c r="J11001" s="272" t="s">
        <v>32218</v>
      </c>
      <c r="K11001" s="272" t="s">
        <v>32218</v>
      </c>
    </row>
    <row r="11002" spans="1:11" ht="25.5" x14ac:dyDescent="0.2">
      <c r="A11002" s="269">
        <v>36509</v>
      </c>
      <c r="B11002" s="270" t="s">
        <v>32219</v>
      </c>
      <c r="C11002" s="271" t="s">
        <v>12490</v>
      </c>
      <c r="D11002" s="272" t="s">
        <v>32220</v>
      </c>
      <c r="F11002" s="266"/>
      <c r="G11002" s="273">
        <v>36509</v>
      </c>
      <c r="H11002" s="270" t="s">
        <v>32219</v>
      </c>
      <c r="I11002" s="271" t="s">
        <v>12490</v>
      </c>
      <c r="J11002" s="272" t="s">
        <v>32220</v>
      </c>
      <c r="K11002" s="272" t="s">
        <v>32220</v>
      </c>
    </row>
    <row r="11003" spans="1:11" ht="12.75" x14ac:dyDescent="0.2">
      <c r="A11003" s="269">
        <v>13238</v>
      </c>
      <c r="B11003" s="270" t="s">
        <v>32221</v>
      </c>
      <c r="C11003" s="271" t="s">
        <v>12490</v>
      </c>
      <c r="D11003" s="272" t="s">
        <v>15199</v>
      </c>
      <c r="F11003" s="266"/>
      <c r="G11003" s="273">
        <v>13238</v>
      </c>
      <c r="H11003" s="270" t="s">
        <v>32221</v>
      </c>
      <c r="I11003" s="271" t="s">
        <v>12490</v>
      </c>
      <c r="J11003" s="272" t="s">
        <v>15199</v>
      </c>
      <c r="K11003" s="272" t="s">
        <v>15199</v>
      </c>
    </row>
    <row r="11004" spans="1:11" ht="12.75" x14ac:dyDescent="0.2">
      <c r="A11004" s="269">
        <v>36511</v>
      </c>
      <c r="B11004" s="270" t="s">
        <v>32222</v>
      </c>
      <c r="C11004" s="271" t="s">
        <v>12490</v>
      </c>
      <c r="D11004" s="272" t="s">
        <v>15200</v>
      </c>
      <c r="F11004" s="266"/>
      <c r="G11004" s="273">
        <v>36511</v>
      </c>
      <c r="H11004" s="270" t="s">
        <v>32222</v>
      </c>
      <c r="I11004" s="271" t="s">
        <v>12490</v>
      </c>
      <c r="J11004" s="272" t="s">
        <v>15200</v>
      </c>
      <c r="K11004" s="272" t="s">
        <v>15200</v>
      </c>
    </row>
    <row r="11005" spans="1:11" ht="12.75" x14ac:dyDescent="0.2">
      <c r="A11005" s="269">
        <v>36515</v>
      </c>
      <c r="B11005" s="270" t="s">
        <v>32223</v>
      </c>
      <c r="C11005" s="271" t="s">
        <v>12490</v>
      </c>
      <c r="D11005" s="272" t="s">
        <v>15201</v>
      </c>
      <c r="F11005" s="266"/>
      <c r="G11005" s="273">
        <v>36515</v>
      </c>
      <c r="H11005" s="270" t="s">
        <v>32223</v>
      </c>
      <c r="I11005" s="271" t="s">
        <v>12490</v>
      </c>
      <c r="J11005" s="272" t="s">
        <v>15201</v>
      </c>
      <c r="K11005" s="272" t="s">
        <v>15201</v>
      </c>
    </row>
    <row r="11006" spans="1:11" ht="12.75" x14ac:dyDescent="0.2">
      <c r="A11006" s="269">
        <v>10598</v>
      </c>
      <c r="B11006" s="270" t="s">
        <v>32224</v>
      </c>
      <c r="C11006" s="271" t="s">
        <v>12490</v>
      </c>
      <c r="D11006" s="272" t="s">
        <v>15202</v>
      </c>
      <c r="F11006" s="266"/>
      <c r="G11006" s="273">
        <v>10598</v>
      </c>
      <c r="H11006" s="270" t="s">
        <v>32224</v>
      </c>
      <c r="I11006" s="271" t="s">
        <v>12490</v>
      </c>
      <c r="J11006" s="272" t="s">
        <v>15202</v>
      </c>
      <c r="K11006" s="272" t="s">
        <v>15202</v>
      </c>
    </row>
    <row r="11007" spans="1:11" ht="12.75" x14ac:dyDescent="0.2">
      <c r="A11007" s="269">
        <v>7640</v>
      </c>
      <c r="B11007" s="270" t="s">
        <v>32225</v>
      </c>
      <c r="C11007" s="271" t="s">
        <v>12490</v>
      </c>
      <c r="D11007" s="272" t="s">
        <v>15203</v>
      </c>
      <c r="F11007" s="266"/>
      <c r="G11007" s="273">
        <v>7640</v>
      </c>
      <c r="H11007" s="270" t="s">
        <v>32225</v>
      </c>
      <c r="I11007" s="271" t="s">
        <v>12490</v>
      </c>
      <c r="J11007" s="272" t="s">
        <v>15203</v>
      </c>
      <c r="K11007" s="272" t="s">
        <v>15203</v>
      </c>
    </row>
    <row r="11008" spans="1:11" ht="12.75" x14ac:dyDescent="0.2">
      <c r="A11008" s="269">
        <v>36513</v>
      </c>
      <c r="B11008" s="270" t="s">
        <v>32226</v>
      </c>
      <c r="C11008" s="271" t="s">
        <v>12490</v>
      </c>
      <c r="D11008" s="272" t="s">
        <v>15204</v>
      </c>
      <c r="F11008" s="266"/>
      <c r="G11008" s="273">
        <v>36513</v>
      </c>
      <c r="H11008" s="270" t="s">
        <v>32226</v>
      </c>
      <c r="I11008" s="271" t="s">
        <v>12490</v>
      </c>
      <c r="J11008" s="272" t="s">
        <v>15204</v>
      </c>
      <c r="K11008" s="272" t="s">
        <v>15204</v>
      </c>
    </row>
    <row r="11009" spans="1:11" ht="12.75" x14ac:dyDescent="0.2">
      <c r="A11009" s="269">
        <v>36514</v>
      </c>
      <c r="B11009" s="270" t="s">
        <v>32227</v>
      </c>
      <c r="C11009" s="271" t="s">
        <v>12490</v>
      </c>
      <c r="D11009" s="272" t="s">
        <v>15205</v>
      </c>
      <c r="F11009" s="266"/>
      <c r="G11009" s="273">
        <v>36514</v>
      </c>
      <c r="H11009" s="270" t="s">
        <v>32227</v>
      </c>
      <c r="I11009" s="271" t="s">
        <v>12490</v>
      </c>
      <c r="J11009" s="272" t="s">
        <v>15205</v>
      </c>
      <c r="K11009" s="272" t="s">
        <v>15205</v>
      </c>
    </row>
    <row r="11010" spans="1:11" ht="25.5" x14ac:dyDescent="0.2">
      <c r="A11010" s="269">
        <v>36149</v>
      </c>
      <c r="B11010" s="270" t="s">
        <v>32228</v>
      </c>
      <c r="C11010" s="271" t="s">
        <v>12490</v>
      </c>
      <c r="D11010" s="272" t="s">
        <v>32229</v>
      </c>
      <c r="F11010" s="266"/>
      <c r="G11010" s="273">
        <v>36149</v>
      </c>
      <c r="H11010" s="270" t="s">
        <v>32228</v>
      </c>
      <c r="I11010" s="271" t="s">
        <v>12490</v>
      </c>
      <c r="J11010" s="272" t="s">
        <v>32229</v>
      </c>
      <c r="K11010" s="272" t="s">
        <v>32229</v>
      </c>
    </row>
    <row r="11011" spans="1:11" ht="12.75" x14ac:dyDescent="0.2">
      <c r="A11011" s="269">
        <v>11581</v>
      </c>
      <c r="B11011" s="270" t="s">
        <v>32230</v>
      </c>
      <c r="C11011" s="271" t="s">
        <v>12503</v>
      </c>
      <c r="D11011" s="272" t="s">
        <v>11344</v>
      </c>
      <c r="F11011" s="266"/>
      <c r="G11011" s="273">
        <v>11581</v>
      </c>
      <c r="H11011" s="270" t="s">
        <v>32230</v>
      </c>
      <c r="I11011" s="271" t="s">
        <v>12503</v>
      </c>
      <c r="J11011" s="272" t="s">
        <v>11344</v>
      </c>
      <c r="K11011" s="272" t="s">
        <v>11344</v>
      </c>
    </row>
    <row r="11012" spans="1:11" ht="12.75" x14ac:dyDescent="0.2">
      <c r="A11012" s="269">
        <v>11580</v>
      </c>
      <c r="B11012" s="270" t="s">
        <v>32231</v>
      </c>
      <c r="C11012" s="271" t="s">
        <v>12503</v>
      </c>
      <c r="D11012" s="272" t="s">
        <v>8850</v>
      </c>
      <c r="F11012" s="266"/>
      <c r="G11012" s="273">
        <v>11580</v>
      </c>
      <c r="H11012" s="270" t="s">
        <v>32231</v>
      </c>
      <c r="I11012" s="271" t="s">
        <v>12503</v>
      </c>
      <c r="J11012" s="272" t="s">
        <v>8850</v>
      </c>
      <c r="K11012" s="272" t="s">
        <v>8850</v>
      </c>
    </row>
    <row r="11013" spans="1:11" ht="12.75" x14ac:dyDescent="0.2">
      <c r="A11013" s="269">
        <v>38177</v>
      </c>
      <c r="B11013" s="270" t="s">
        <v>32232</v>
      </c>
      <c r="C11013" s="271" t="s">
        <v>12490</v>
      </c>
      <c r="D11013" s="272" t="s">
        <v>8652</v>
      </c>
      <c r="F11013" s="266"/>
      <c r="G11013" s="273">
        <v>38177</v>
      </c>
      <c r="H11013" s="270" t="s">
        <v>32232</v>
      </c>
      <c r="I11013" s="271" t="s">
        <v>12490</v>
      </c>
      <c r="J11013" s="272" t="s">
        <v>8652</v>
      </c>
      <c r="K11013" s="272" t="s">
        <v>8652</v>
      </c>
    </row>
    <row r="11014" spans="1:11" ht="12.75" x14ac:dyDescent="0.2">
      <c r="A11014" s="269">
        <v>10743</v>
      </c>
      <c r="B11014" s="270" t="s">
        <v>32233</v>
      </c>
      <c r="C11014" s="271" t="s">
        <v>12490</v>
      </c>
      <c r="D11014" s="272" t="s">
        <v>32234</v>
      </c>
      <c r="F11014" s="266"/>
      <c r="G11014" s="273">
        <v>10743</v>
      </c>
      <c r="H11014" s="270" t="s">
        <v>32233</v>
      </c>
      <c r="I11014" s="271" t="s">
        <v>12490</v>
      </c>
      <c r="J11014" s="272" t="s">
        <v>32234</v>
      </c>
      <c r="K11014" s="272" t="s">
        <v>32234</v>
      </c>
    </row>
    <row r="11015" spans="1:11" ht="25.5" x14ac:dyDescent="0.2">
      <c r="A11015" s="269">
        <v>39848</v>
      </c>
      <c r="B11015" s="270" t="s">
        <v>32235</v>
      </c>
      <c r="C11015" s="271" t="s">
        <v>12503</v>
      </c>
      <c r="D11015" s="272" t="s">
        <v>11957</v>
      </c>
      <c r="F11015" s="266"/>
      <c r="G11015" s="273">
        <v>39848</v>
      </c>
      <c r="H11015" s="270" t="s">
        <v>32235</v>
      </c>
      <c r="I11015" s="271" t="s">
        <v>12503</v>
      </c>
      <c r="J11015" s="272" t="s">
        <v>11957</v>
      </c>
      <c r="K11015" s="272" t="s">
        <v>11957</v>
      </c>
    </row>
    <row r="11016" spans="1:11" ht="25.5" x14ac:dyDescent="0.2">
      <c r="A11016" s="269">
        <v>21016</v>
      </c>
      <c r="B11016" s="270" t="s">
        <v>32236</v>
      </c>
      <c r="C11016" s="271" t="s">
        <v>12503</v>
      </c>
      <c r="D11016" s="272" t="s">
        <v>32237</v>
      </c>
      <c r="F11016" s="266"/>
      <c r="G11016" s="273">
        <v>21016</v>
      </c>
      <c r="H11016" s="270" t="s">
        <v>32236</v>
      </c>
      <c r="I11016" s="271" t="s">
        <v>12503</v>
      </c>
      <c r="J11016" s="272" t="s">
        <v>32237</v>
      </c>
      <c r="K11016" s="272" t="s">
        <v>32237</v>
      </c>
    </row>
    <row r="11017" spans="1:11" ht="25.5" x14ac:dyDescent="0.2">
      <c r="A11017" s="269">
        <v>21008</v>
      </c>
      <c r="B11017" s="270" t="s">
        <v>32238</v>
      </c>
      <c r="C11017" s="271" t="s">
        <v>12503</v>
      </c>
      <c r="D11017" s="272" t="s">
        <v>7180</v>
      </c>
      <c r="F11017" s="266"/>
      <c r="G11017" s="273">
        <v>21008</v>
      </c>
      <c r="H11017" s="270" t="s">
        <v>32238</v>
      </c>
      <c r="I11017" s="271" t="s">
        <v>12503</v>
      </c>
      <c r="J11017" s="272" t="s">
        <v>7180</v>
      </c>
      <c r="K11017" s="272" t="s">
        <v>7180</v>
      </c>
    </row>
    <row r="11018" spans="1:11" ht="25.5" x14ac:dyDescent="0.2">
      <c r="A11018" s="269">
        <v>21009</v>
      </c>
      <c r="B11018" s="270" t="s">
        <v>32239</v>
      </c>
      <c r="C11018" s="271" t="s">
        <v>12503</v>
      </c>
      <c r="D11018" s="272" t="s">
        <v>8888</v>
      </c>
      <c r="F11018" s="266"/>
      <c r="G11018" s="273">
        <v>21009</v>
      </c>
      <c r="H11018" s="270" t="s">
        <v>32239</v>
      </c>
      <c r="I11018" s="271" t="s">
        <v>12503</v>
      </c>
      <c r="J11018" s="272" t="s">
        <v>8888</v>
      </c>
      <c r="K11018" s="272" t="s">
        <v>8888</v>
      </c>
    </row>
    <row r="11019" spans="1:11" ht="25.5" x14ac:dyDescent="0.2">
      <c r="A11019" s="269">
        <v>21010</v>
      </c>
      <c r="B11019" s="270" t="s">
        <v>32240</v>
      </c>
      <c r="C11019" s="271" t="s">
        <v>12503</v>
      </c>
      <c r="D11019" s="272" t="s">
        <v>19567</v>
      </c>
      <c r="F11019" s="266"/>
      <c r="G11019" s="273">
        <v>21010</v>
      </c>
      <c r="H11019" s="270" t="s">
        <v>32240</v>
      </c>
      <c r="I11019" s="271" t="s">
        <v>12503</v>
      </c>
      <c r="J11019" s="272" t="s">
        <v>19567</v>
      </c>
      <c r="K11019" s="272" t="s">
        <v>19567</v>
      </c>
    </row>
    <row r="11020" spans="1:11" ht="25.5" x14ac:dyDescent="0.2">
      <c r="A11020" s="269">
        <v>21011</v>
      </c>
      <c r="B11020" s="270" t="s">
        <v>32241</v>
      </c>
      <c r="C11020" s="271" t="s">
        <v>12503</v>
      </c>
      <c r="D11020" s="272" t="s">
        <v>14932</v>
      </c>
      <c r="F11020" s="266"/>
      <c r="G11020" s="273">
        <v>21011</v>
      </c>
      <c r="H11020" s="270" t="s">
        <v>32241</v>
      </c>
      <c r="I11020" s="271" t="s">
        <v>12503</v>
      </c>
      <c r="J11020" s="272" t="s">
        <v>14932</v>
      </c>
      <c r="K11020" s="272" t="s">
        <v>14932</v>
      </c>
    </row>
    <row r="11021" spans="1:11" ht="25.5" x14ac:dyDescent="0.2">
      <c r="A11021" s="269">
        <v>21012</v>
      </c>
      <c r="B11021" s="270" t="s">
        <v>32242</v>
      </c>
      <c r="C11021" s="271" t="s">
        <v>12503</v>
      </c>
      <c r="D11021" s="272" t="s">
        <v>13728</v>
      </c>
      <c r="F11021" s="266"/>
      <c r="G11021" s="273">
        <v>21012</v>
      </c>
      <c r="H11021" s="270" t="s">
        <v>32242</v>
      </c>
      <c r="I11021" s="271" t="s">
        <v>12503</v>
      </c>
      <c r="J11021" s="272" t="s">
        <v>13728</v>
      </c>
      <c r="K11021" s="272" t="s">
        <v>13728</v>
      </c>
    </row>
    <row r="11022" spans="1:11" ht="25.5" x14ac:dyDescent="0.2">
      <c r="A11022" s="269">
        <v>21013</v>
      </c>
      <c r="B11022" s="270" t="s">
        <v>32243</v>
      </c>
      <c r="C11022" s="271" t="s">
        <v>12503</v>
      </c>
      <c r="D11022" s="272" t="s">
        <v>13917</v>
      </c>
      <c r="F11022" s="266"/>
      <c r="G11022" s="273">
        <v>21013</v>
      </c>
      <c r="H11022" s="270" t="s">
        <v>32243</v>
      </c>
      <c r="I11022" s="271" t="s">
        <v>12503</v>
      </c>
      <c r="J11022" s="272" t="s">
        <v>13917</v>
      </c>
      <c r="K11022" s="272" t="s">
        <v>13917</v>
      </c>
    </row>
    <row r="11023" spans="1:11" ht="25.5" x14ac:dyDescent="0.2">
      <c r="A11023" s="269">
        <v>21014</v>
      </c>
      <c r="B11023" s="270" t="s">
        <v>32244</v>
      </c>
      <c r="C11023" s="271" t="s">
        <v>12503</v>
      </c>
      <c r="D11023" s="272" t="s">
        <v>13350</v>
      </c>
      <c r="F11023" s="266"/>
      <c r="G11023" s="273">
        <v>21014</v>
      </c>
      <c r="H11023" s="270" t="s">
        <v>32244</v>
      </c>
      <c r="I11023" s="271" t="s">
        <v>12503</v>
      </c>
      <c r="J11023" s="272" t="s">
        <v>13350</v>
      </c>
      <c r="K11023" s="272" t="s">
        <v>13350</v>
      </c>
    </row>
    <row r="11024" spans="1:11" ht="25.5" x14ac:dyDescent="0.2">
      <c r="A11024" s="269">
        <v>21015</v>
      </c>
      <c r="B11024" s="270" t="s">
        <v>32245</v>
      </c>
      <c r="C11024" s="271" t="s">
        <v>12503</v>
      </c>
      <c r="D11024" s="272" t="s">
        <v>14167</v>
      </c>
      <c r="F11024" s="266"/>
      <c r="G11024" s="273">
        <v>21015</v>
      </c>
      <c r="H11024" s="270" t="s">
        <v>32245</v>
      </c>
      <c r="I11024" s="271" t="s">
        <v>12503</v>
      </c>
      <c r="J11024" s="272" t="s">
        <v>14167</v>
      </c>
      <c r="K11024" s="272" t="s">
        <v>14167</v>
      </c>
    </row>
    <row r="11025" spans="1:11" ht="25.5" x14ac:dyDescent="0.2">
      <c r="A11025" s="269">
        <v>7697</v>
      </c>
      <c r="B11025" s="270" t="s">
        <v>32246</v>
      </c>
      <c r="C11025" s="271" t="s">
        <v>12503</v>
      </c>
      <c r="D11025" s="272" t="s">
        <v>32247</v>
      </c>
      <c r="F11025" s="266"/>
      <c r="G11025" s="273">
        <v>7697</v>
      </c>
      <c r="H11025" s="270" t="s">
        <v>32246</v>
      </c>
      <c r="I11025" s="271" t="s">
        <v>12503</v>
      </c>
      <c r="J11025" s="272" t="s">
        <v>32247</v>
      </c>
      <c r="K11025" s="272" t="s">
        <v>32247</v>
      </c>
    </row>
    <row r="11026" spans="1:11" ht="25.5" x14ac:dyDescent="0.2">
      <c r="A11026" s="269">
        <v>7698</v>
      </c>
      <c r="B11026" s="270" t="s">
        <v>32248</v>
      </c>
      <c r="C11026" s="271" t="s">
        <v>12503</v>
      </c>
      <c r="D11026" s="272" t="s">
        <v>11329</v>
      </c>
      <c r="F11026" s="266"/>
      <c r="G11026" s="273">
        <v>7698</v>
      </c>
      <c r="H11026" s="270" t="s">
        <v>32248</v>
      </c>
      <c r="I11026" s="271" t="s">
        <v>12503</v>
      </c>
      <c r="J11026" s="272" t="s">
        <v>11329</v>
      </c>
      <c r="K11026" s="272" t="s">
        <v>11329</v>
      </c>
    </row>
    <row r="11027" spans="1:11" ht="25.5" x14ac:dyDescent="0.2">
      <c r="A11027" s="269">
        <v>7691</v>
      </c>
      <c r="B11027" s="270" t="s">
        <v>32249</v>
      </c>
      <c r="C11027" s="271" t="s">
        <v>12503</v>
      </c>
      <c r="D11027" s="272" t="s">
        <v>12916</v>
      </c>
      <c r="F11027" s="266"/>
      <c r="G11027" s="273">
        <v>7691</v>
      </c>
      <c r="H11027" s="270" t="s">
        <v>32249</v>
      </c>
      <c r="I11027" s="271" t="s">
        <v>12503</v>
      </c>
      <c r="J11027" s="272" t="s">
        <v>12916</v>
      </c>
      <c r="K11027" s="272" t="s">
        <v>12916</v>
      </c>
    </row>
    <row r="11028" spans="1:11" ht="12.75" x14ac:dyDescent="0.2">
      <c r="A11028" s="269">
        <v>40626</v>
      </c>
      <c r="B11028" s="270" t="s">
        <v>32250</v>
      </c>
      <c r="C11028" s="271" t="s">
        <v>12503</v>
      </c>
      <c r="D11028" s="272" t="s">
        <v>14697</v>
      </c>
      <c r="F11028" s="266"/>
      <c r="G11028" s="273">
        <v>40626</v>
      </c>
      <c r="H11028" s="270" t="s">
        <v>32250</v>
      </c>
      <c r="I11028" s="271" t="s">
        <v>12503</v>
      </c>
      <c r="J11028" s="272" t="s">
        <v>14697</v>
      </c>
      <c r="K11028" s="272" t="s">
        <v>14697</v>
      </c>
    </row>
    <row r="11029" spans="1:11" ht="25.5" x14ac:dyDescent="0.2">
      <c r="A11029" s="269">
        <v>7701</v>
      </c>
      <c r="B11029" s="270" t="s">
        <v>32251</v>
      </c>
      <c r="C11029" s="271" t="s">
        <v>12503</v>
      </c>
      <c r="D11029" s="272" t="s">
        <v>8117</v>
      </c>
      <c r="F11029" s="266"/>
      <c r="G11029" s="273">
        <v>7701</v>
      </c>
      <c r="H11029" s="270" t="s">
        <v>32251</v>
      </c>
      <c r="I11029" s="271" t="s">
        <v>12503</v>
      </c>
      <c r="J11029" s="272" t="s">
        <v>8117</v>
      </c>
      <c r="K11029" s="272" t="s">
        <v>8117</v>
      </c>
    </row>
    <row r="11030" spans="1:11" ht="25.5" x14ac:dyDescent="0.2">
      <c r="A11030" s="269">
        <v>7696</v>
      </c>
      <c r="B11030" s="270" t="s">
        <v>32252</v>
      </c>
      <c r="C11030" s="271" t="s">
        <v>12503</v>
      </c>
      <c r="D11030" s="272" t="s">
        <v>5677</v>
      </c>
      <c r="F11030" s="266"/>
      <c r="G11030" s="273">
        <v>7696</v>
      </c>
      <c r="H11030" s="270" t="s">
        <v>32252</v>
      </c>
      <c r="I11030" s="271" t="s">
        <v>12503</v>
      </c>
      <c r="J11030" s="272" t="s">
        <v>5677</v>
      </c>
      <c r="K11030" s="272" t="s">
        <v>5677</v>
      </c>
    </row>
    <row r="11031" spans="1:11" ht="25.5" x14ac:dyDescent="0.2">
      <c r="A11031" s="269">
        <v>7700</v>
      </c>
      <c r="B11031" s="270" t="s">
        <v>32253</v>
      </c>
      <c r="C11031" s="271" t="s">
        <v>12503</v>
      </c>
      <c r="D11031" s="272" t="s">
        <v>7219</v>
      </c>
      <c r="F11031" s="266"/>
      <c r="G11031" s="273">
        <v>7700</v>
      </c>
      <c r="H11031" s="270" t="s">
        <v>32253</v>
      </c>
      <c r="I11031" s="271" t="s">
        <v>12503</v>
      </c>
      <c r="J11031" s="272" t="s">
        <v>7219</v>
      </c>
      <c r="K11031" s="272" t="s">
        <v>7219</v>
      </c>
    </row>
    <row r="11032" spans="1:11" ht="25.5" x14ac:dyDescent="0.2">
      <c r="A11032" s="269">
        <v>7694</v>
      </c>
      <c r="B11032" s="270" t="s">
        <v>32254</v>
      </c>
      <c r="C11032" s="271" t="s">
        <v>12503</v>
      </c>
      <c r="D11032" s="272" t="s">
        <v>32255</v>
      </c>
      <c r="F11032" s="266"/>
      <c r="G11032" s="273">
        <v>7694</v>
      </c>
      <c r="H11032" s="270" t="s">
        <v>32254</v>
      </c>
      <c r="I11032" s="271" t="s">
        <v>12503</v>
      </c>
      <c r="J11032" s="272" t="s">
        <v>32255</v>
      </c>
      <c r="K11032" s="272" t="s">
        <v>32255</v>
      </c>
    </row>
    <row r="11033" spans="1:11" ht="25.5" x14ac:dyDescent="0.2">
      <c r="A11033" s="269">
        <v>7693</v>
      </c>
      <c r="B11033" s="270" t="s">
        <v>32256</v>
      </c>
      <c r="C11033" s="271" t="s">
        <v>12503</v>
      </c>
      <c r="D11033" s="272" t="s">
        <v>32257</v>
      </c>
      <c r="F11033" s="266"/>
      <c r="G11033" s="273">
        <v>7693</v>
      </c>
      <c r="H11033" s="270" t="s">
        <v>32256</v>
      </c>
      <c r="I11033" s="271" t="s">
        <v>12503</v>
      </c>
      <c r="J11033" s="272" t="s">
        <v>32257</v>
      </c>
      <c r="K11033" s="272" t="s">
        <v>32257</v>
      </c>
    </row>
    <row r="11034" spans="1:11" ht="25.5" x14ac:dyDescent="0.2">
      <c r="A11034" s="269">
        <v>7692</v>
      </c>
      <c r="B11034" s="270" t="s">
        <v>32258</v>
      </c>
      <c r="C11034" s="271" t="s">
        <v>12503</v>
      </c>
      <c r="D11034" s="272" t="s">
        <v>32259</v>
      </c>
      <c r="F11034" s="266"/>
      <c r="G11034" s="273">
        <v>7692</v>
      </c>
      <c r="H11034" s="270" t="s">
        <v>32258</v>
      </c>
      <c r="I11034" s="271" t="s">
        <v>12503</v>
      </c>
      <c r="J11034" s="272" t="s">
        <v>32259</v>
      </c>
      <c r="K11034" s="272" t="s">
        <v>32259</v>
      </c>
    </row>
    <row r="11035" spans="1:11" ht="25.5" x14ac:dyDescent="0.2">
      <c r="A11035" s="269">
        <v>7695</v>
      </c>
      <c r="B11035" s="270" t="s">
        <v>32260</v>
      </c>
      <c r="C11035" s="271" t="s">
        <v>12503</v>
      </c>
      <c r="D11035" s="272" t="s">
        <v>32261</v>
      </c>
      <c r="F11035" s="266"/>
      <c r="G11035" s="273">
        <v>7695</v>
      </c>
      <c r="H11035" s="270" t="s">
        <v>32260</v>
      </c>
      <c r="I11035" s="271" t="s">
        <v>12503</v>
      </c>
      <c r="J11035" s="272" t="s">
        <v>32261</v>
      </c>
      <c r="K11035" s="272" t="s">
        <v>32261</v>
      </c>
    </row>
    <row r="11036" spans="1:11" ht="12.75" x14ac:dyDescent="0.2">
      <c r="A11036" s="269">
        <v>13356</v>
      </c>
      <c r="B11036" s="270" t="s">
        <v>32262</v>
      </c>
      <c r="C11036" s="271" t="s">
        <v>12503</v>
      </c>
      <c r="D11036" s="272" t="s">
        <v>8737</v>
      </c>
      <c r="F11036" s="266"/>
      <c r="G11036" s="273">
        <v>13356</v>
      </c>
      <c r="H11036" s="270" t="s">
        <v>32262</v>
      </c>
      <c r="I11036" s="271" t="s">
        <v>12503</v>
      </c>
      <c r="J11036" s="272" t="s">
        <v>8737</v>
      </c>
      <c r="K11036" s="272" t="s">
        <v>8737</v>
      </c>
    </row>
    <row r="11037" spans="1:11" ht="12.75" x14ac:dyDescent="0.2">
      <c r="A11037" s="269">
        <v>20999</v>
      </c>
      <c r="B11037" s="270" t="s">
        <v>32263</v>
      </c>
      <c r="C11037" s="271" t="s">
        <v>12503</v>
      </c>
      <c r="D11037" s="272" t="s">
        <v>12682</v>
      </c>
      <c r="F11037" s="266"/>
      <c r="G11037" s="273">
        <v>20999</v>
      </c>
      <c r="H11037" s="270" t="s">
        <v>32263</v>
      </c>
      <c r="I11037" s="271" t="s">
        <v>12503</v>
      </c>
      <c r="J11037" s="272" t="s">
        <v>12682</v>
      </c>
      <c r="K11037" s="272" t="s">
        <v>12682</v>
      </c>
    </row>
    <row r="11038" spans="1:11" ht="12.75" x14ac:dyDescent="0.2">
      <c r="A11038" s="269">
        <v>21001</v>
      </c>
      <c r="B11038" s="270" t="s">
        <v>32264</v>
      </c>
      <c r="C11038" s="271" t="s">
        <v>12503</v>
      </c>
      <c r="D11038" s="272" t="s">
        <v>12918</v>
      </c>
      <c r="F11038" s="266"/>
      <c r="G11038" s="273">
        <v>21001</v>
      </c>
      <c r="H11038" s="270" t="s">
        <v>32264</v>
      </c>
      <c r="I11038" s="271" t="s">
        <v>12503</v>
      </c>
      <c r="J11038" s="272" t="s">
        <v>12918</v>
      </c>
      <c r="K11038" s="272" t="s">
        <v>12918</v>
      </c>
    </row>
    <row r="11039" spans="1:11" ht="12.75" x14ac:dyDescent="0.2">
      <c r="A11039" s="269">
        <v>21003</v>
      </c>
      <c r="B11039" s="270" t="s">
        <v>32265</v>
      </c>
      <c r="C11039" s="271" t="s">
        <v>12503</v>
      </c>
      <c r="D11039" s="272" t="s">
        <v>17324</v>
      </c>
      <c r="F11039" s="266"/>
      <c r="G11039" s="273">
        <v>21003</v>
      </c>
      <c r="H11039" s="270" t="s">
        <v>32265</v>
      </c>
      <c r="I11039" s="271" t="s">
        <v>12503</v>
      </c>
      <c r="J11039" s="272" t="s">
        <v>17324</v>
      </c>
      <c r="K11039" s="272" t="s">
        <v>17324</v>
      </c>
    </row>
    <row r="11040" spans="1:11" ht="12.75" x14ac:dyDescent="0.2">
      <c r="A11040" s="269">
        <v>21006</v>
      </c>
      <c r="B11040" s="270" t="s">
        <v>32266</v>
      </c>
      <c r="C11040" s="271" t="s">
        <v>12503</v>
      </c>
      <c r="D11040" s="272" t="s">
        <v>32267</v>
      </c>
      <c r="F11040" s="266"/>
      <c r="G11040" s="273">
        <v>21006</v>
      </c>
      <c r="H11040" s="270" t="s">
        <v>32266</v>
      </c>
      <c r="I11040" s="271" t="s">
        <v>12503</v>
      </c>
      <c r="J11040" s="272" t="s">
        <v>32267</v>
      </c>
      <c r="K11040" s="272" t="s">
        <v>32267</v>
      </c>
    </row>
    <row r="11041" spans="1:11" ht="12.75" x14ac:dyDescent="0.2">
      <c r="A11041" s="269">
        <v>21019</v>
      </c>
      <c r="B11041" s="270" t="s">
        <v>32268</v>
      </c>
      <c r="C11041" s="271" t="s">
        <v>12503</v>
      </c>
      <c r="D11041" s="272" t="s">
        <v>10971</v>
      </c>
      <c r="F11041" s="266"/>
      <c r="G11041" s="273">
        <v>21019</v>
      </c>
      <c r="H11041" s="270" t="s">
        <v>32268</v>
      </c>
      <c r="I11041" s="271" t="s">
        <v>12503</v>
      </c>
      <c r="J11041" s="272" t="s">
        <v>10971</v>
      </c>
      <c r="K11041" s="272" t="s">
        <v>10971</v>
      </c>
    </row>
    <row r="11042" spans="1:11" ht="12.75" x14ac:dyDescent="0.2">
      <c r="A11042" s="269">
        <v>21021</v>
      </c>
      <c r="B11042" s="270" t="s">
        <v>32269</v>
      </c>
      <c r="C11042" s="271" t="s">
        <v>12503</v>
      </c>
      <c r="D11042" s="272" t="s">
        <v>13394</v>
      </c>
      <c r="F11042" s="266"/>
      <c r="G11042" s="273">
        <v>21021</v>
      </c>
      <c r="H11042" s="270" t="s">
        <v>32269</v>
      </c>
      <c r="I11042" s="271" t="s">
        <v>12503</v>
      </c>
      <c r="J11042" s="272" t="s">
        <v>13394</v>
      </c>
      <c r="K11042" s="272" t="s">
        <v>13394</v>
      </c>
    </row>
    <row r="11043" spans="1:11" ht="12.75" x14ac:dyDescent="0.2">
      <c r="A11043" s="269">
        <v>21024</v>
      </c>
      <c r="B11043" s="270" t="s">
        <v>32270</v>
      </c>
      <c r="C11043" s="271" t="s">
        <v>12503</v>
      </c>
      <c r="D11043" s="272" t="s">
        <v>11363</v>
      </c>
      <c r="F11043" s="266"/>
      <c r="G11043" s="273">
        <v>21024</v>
      </c>
      <c r="H11043" s="270" t="s">
        <v>32270</v>
      </c>
      <c r="I11043" s="271" t="s">
        <v>12503</v>
      </c>
      <c r="J11043" s="272" t="s">
        <v>11363</v>
      </c>
      <c r="K11043" s="272" t="s">
        <v>11363</v>
      </c>
    </row>
    <row r="11044" spans="1:11" ht="12.75" x14ac:dyDescent="0.2">
      <c r="A11044" s="269">
        <v>40624</v>
      </c>
      <c r="B11044" s="270" t="s">
        <v>32271</v>
      </c>
      <c r="C11044" s="271" t="s">
        <v>12503</v>
      </c>
      <c r="D11044" s="272" t="s">
        <v>14599</v>
      </c>
      <c r="F11044" s="266"/>
      <c r="G11044" s="273">
        <v>40624</v>
      </c>
      <c r="H11044" s="270" t="s">
        <v>32271</v>
      </c>
      <c r="I11044" s="271" t="s">
        <v>12503</v>
      </c>
      <c r="J11044" s="272" t="s">
        <v>14599</v>
      </c>
      <c r="K11044" s="272" t="s">
        <v>14599</v>
      </c>
    </row>
    <row r="11045" spans="1:11" ht="12.75" x14ac:dyDescent="0.2">
      <c r="A11045" s="269">
        <v>13127</v>
      </c>
      <c r="B11045" s="270" t="s">
        <v>32272</v>
      </c>
      <c r="C11045" s="271" t="s">
        <v>12503</v>
      </c>
      <c r="D11045" s="272" t="s">
        <v>20625</v>
      </c>
      <c r="F11045" s="266"/>
      <c r="G11045" s="273">
        <v>13127</v>
      </c>
      <c r="H11045" s="270" t="s">
        <v>32272</v>
      </c>
      <c r="I11045" s="271" t="s">
        <v>12503</v>
      </c>
      <c r="J11045" s="272" t="s">
        <v>20625</v>
      </c>
      <c r="K11045" s="272" t="s">
        <v>20625</v>
      </c>
    </row>
    <row r="11046" spans="1:11" ht="12.75" x14ac:dyDescent="0.2">
      <c r="A11046" s="269">
        <v>13137</v>
      </c>
      <c r="B11046" s="270" t="s">
        <v>32273</v>
      </c>
      <c r="C11046" s="271" t="s">
        <v>12503</v>
      </c>
      <c r="D11046" s="272" t="s">
        <v>14277</v>
      </c>
      <c r="F11046" s="266"/>
      <c r="G11046" s="273">
        <v>13137</v>
      </c>
      <c r="H11046" s="270" t="s">
        <v>32273</v>
      </c>
      <c r="I11046" s="271" t="s">
        <v>12503</v>
      </c>
      <c r="J11046" s="272" t="s">
        <v>14277</v>
      </c>
      <c r="K11046" s="272" t="s">
        <v>14277</v>
      </c>
    </row>
    <row r="11047" spans="1:11" ht="12.75" x14ac:dyDescent="0.2">
      <c r="A11047" s="269">
        <v>20989</v>
      </c>
      <c r="B11047" s="270" t="s">
        <v>32274</v>
      </c>
      <c r="C11047" s="271" t="s">
        <v>12503</v>
      </c>
      <c r="D11047" s="272" t="s">
        <v>32275</v>
      </c>
      <c r="F11047" s="266"/>
      <c r="G11047" s="273">
        <v>20989</v>
      </c>
      <c r="H11047" s="270" t="s">
        <v>32274</v>
      </c>
      <c r="I11047" s="271" t="s">
        <v>12503</v>
      </c>
      <c r="J11047" s="272" t="s">
        <v>32275</v>
      </c>
      <c r="K11047" s="272" t="s">
        <v>32275</v>
      </c>
    </row>
    <row r="11048" spans="1:11" ht="12.75" x14ac:dyDescent="0.2">
      <c r="A11048" s="269">
        <v>21147</v>
      </c>
      <c r="B11048" s="270" t="s">
        <v>32276</v>
      </c>
      <c r="C11048" s="271" t="s">
        <v>12503</v>
      </c>
      <c r="D11048" s="272" t="s">
        <v>32277</v>
      </c>
      <c r="F11048" s="266"/>
      <c r="G11048" s="273">
        <v>21147</v>
      </c>
      <c r="H11048" s="270" t="s">
        <v>32276</v>
      </c>
      <c r="I11048" s="271" t="s">
        <v>12503</v>
      </c>
      <c r="J11048" s="272" t="s">
        <v>32277</v>
      </c>
      <c r="K11048" s="272" t="s">
        <v>32277</v>
      </c>
    </row>
    <row r="11049" spans="1:11" ht="12.75" x14ac:dyDescent="0.2">
      <c r="A11049" s="269">
        <v>21148</v>
      </c>
      <c r="B11049" s="270" t="s">
        <v>32278</v>
      </c>
      <c r="C11049" s="271" t="s">
        <v>12503</v>
      </c>
      <c r="D11049" s="272" t="s">
        <v>32279</v>
      </c>
      <c r="F11049" s="266"/>
      <c r="G11049" s="273">
        <v>21148</v>
      </c>
      <c r="H11049" s="270" t="s">
        <v>32278</v>
      </c>
      <c r="I11049" s="271" t="s">
        <v>12503</v>
      </c>
      <c r="J11049" s="272" t="s">
        <v>32279</v>
      </c>
      <c r="K11049" s="272" t="s">
        <v>32279</v>
      </c>
    </row>
    <row r="11050" spans="1:11" ht="12.75" x14ac:dyDescent="0.2">
      <c r="A11050" s="269">
        <v>20984</v>
      </c>
      <c r="B11050" s="270" t="s">
        <v>32280</v>
      </c>
      <c r="C11050" s="271" t="s">
        <v>12503</v>
      </c>
      <c r="D11050" s="272" t="s">
        <v>32281</v>
      </c>
      <c r="F11050" s="266"/>
      <c r="G11050" s="273">
        <v>20984</v>
      </c>
      <c r="H11050" s="270" t="s">
        <v>32280</v>
      </c>
      <c r="I11050" s="271" t="s">
        <v>12503</v>
      </c>
      <c r="J11050" s="272" t="s">
        <v>32281</v>
      </c>
      <c r="K11050" s="272" t="s">
        <v>32281</v>
      </c>
    </row>
    <row r="11051" spans="1:11" ht="12.75" x14ac:dyDescent="0.2">
      <c r="A11051" s="269">
        <v>13042</v>
      </c>
      <c r="B11051" s="270" t="s">
        <v>32282</v>
      </c>
      <c r="C11051" s="271" t="s">
        <v>12503</v>
      </c>
      <c r="D11051" s="272" t="s">
        <v>32283</v>
      </c>
      <c r="F11051" s="266"/>
      <c r="G11051" s="273">
        <v>13042</v>
      </c>
      <c r="H11051" s="270" t="s">
        <v>32282</v>
      </c>
      <c r="I11051" s="271" t="s">
        <v>12503</v>
      </c>
      <c r="J11051" s="272" t="s">
        <v>32283</v>
      </c>
      <c r="K11051" s="272" t="s">
        <v>32283</v>
      </c>
    </row>
    <row r="11052" spans="1:11" ht="12.75" x14ac:dyDescent="0.2">
      <c r="A11052" s="269">
        <v>21150</v>
      </c>
      <c r="B11052" s="270" t="s">
        <v>32284</v>
      </c>
      <c r="C11052" s="271" t="s">
        <v>12503</v>
      </c>
      <c r="D11052" s="272" t="s">
        <v>22768</v>
      </c>
      <c r="F11052" s="266"/>
      <c r="G11052" s="273">
        <v>21150</v>
      </c>
      <c r="H11052" s="270" t="s">
        <v>32284</v>
      </c>
      <c r="I11052" s="271" t="s">
        <v>12503</v>
      </c>
      <c r="J11052" s="272" t="s">
        <v>22768</v>
      </c>
      <c r="K11052" s="272" t="s">
        <v>22768</v>
      </c>
    </row>
    <row r="11053" spans="1:11" ht="12.75" x14ac:dyDescent="0.2">
      <c r="A11053" s="269">
        <v>13141</v>
      </c>
      <c r="B11053" s="270" t="s">
        <v>32285</v>
      </c>
      <c r="C11053" s="271" t="s">
        <v>12503</v>
      </c>
      <c r="D11053" s="272" t="s">
        <v>32286</v>
      </c>
      <c r="F11053" s="266"/>
      <c r="G11053" s="273">
        <v>13141</v>
      </c>
      <c r="H11053" s="270" t="s">
        <v>32285</v>
      </c>
      <c r="I11053" s="271" t="s">
        <v>12503</v>
      </c>
      <c r="J11053" s="272" t="s">
        <v>32286</v>
      </c>
      <c r="K11053" s="272" t="s">
        <v>32286</v>
      </c>
    </row>
    <row r="11054" spans="1:11" ht="12.75" x14ac:dyDescent="0.2">
      <c r="A11054" s="269">
        <v>21151</v>
      </c>
      <c r="B11054" s="270" t="s">
        <v>32287</v>
      </c>
      <c r="C11054" s="271" t="s">
        <v>12503</v>
      </c>
      <c r="D11054" s="272" t="s">
        <v>32288</v>
      </c>
      <c r="F11054" s="266"/>
      <c r="G11054" s="273">
        <v>21151</v>
      </c>
      <c r="H11054" s="270" t="s">
        <v>32287</v>
      </c>
      <c r="I11054" s="271" t="s">
        <v>12503</v>
      </c>
      <c r="J11054" s="272" t="s">
        <v>32288</v>
      </c>
      <c r="K11054" s="272" t="s">
        <v>32288</v>
      </c>
    </row>
    <row r="11055" spans="1:11" ht="12.75" x14ac:dyDescent="0.2">
      <c r="A11055" s="269">
        <v>13142</v>
      </c>
      <c r="B11055" s="270" t="s">
        <v>32289</v>
      </c>
      <c r="C11055" s="271" t="s">
        <v>12503</v>
      </c>
      <c r="D11055" s="272" t="s">
        <v>32290</v>
      </c>
      <c r="F11055" s="266"/>
      <c r="G11055" s="273">
        <v>13142</v>
      </c>
      <c r="H11055" s="270" t="s">
        <v>32289</v>
      </c>
      <c r="I11055" s="271" t="s">
        <v>12503</v>
      </c>
      <c r="J11055" s="272" t="s">
        <v>32290</v>
      </c>
      <c r="K11055" s="272" t="s">
        <v>32290</v>
      </c>
    </row>
    <row r="11056" spans="1:11" ht="12.75" x14ac:dyDescent="0.2">
      <c r="A11056" s="269">
        <v>20994</v>
      </c>
      <c r="B11056" s="270" t="s">
        <v>32291</v>
      </c>
      <c r="C11056" s="271" t="s">
        <v>12503</v>
      </c>
      <c r="D11056" s="272" t="s">
        <v>32292</v>
      </c>
      <c r="F11056" s="266"/>
      <c r="G11056" s="273">
        <v>20994</v>
      </c>
      <c r="H11056" s="270" t="s">
        <v>32291</v>
      </c>
      <c r="I11056" s="271" t="s">
        <v>12503</v>
      </c>
      <c r="J11056" s="272" t="s">
        <v>32292</v>
      </c>
      <c r="K11056" s="272" t="s">
        <v>32292</v>
      </c>
    </row>
    <row r="11057" spans="1:11" ht="12.75" x14ac:dyDescent="0.2">
      <c r="A11057" s="269">
        <v>7672</v>
      </c>
      <c r="B11057" s="270" t="s">
        <v>32293</v>
      </c>
      <c r="C11057" s="271" t="s">
        <v>12503</v>
      </c>
      <c r="D11057" s="272" t="s">
        <v>32294</v>
      </c>
      <c r="F11057" s="266"/>
      <c r="G11057" s="273">
        <v>7672</v>
      </c>
      <c r="H11057" s="270" t="s">
        <v>32293</v>
      </c>
      <c r="I11057" s="271" t="s">
        <v>12503</v>
      </c>
      <c r="J11057" s="272" t="s">
        <v>32294</v>
      </c>
      <c r="K11057" s="272" t="s">
        <v>32294</v>
      </c>
    </row>
    <row r="11058" spans="1:11" ht="12.75" x14ac:dyDescent="0.2">
      <c r="A11058" s="269">
        <v>20995</v>
      </c>
      <c r="B11058" s="270" t="s">
        <v>32295</v>
      </c>
      <c r="C11058" s="271" t="s">
        <v>12503</v>
      </c>
      <c r="D11058" s="272" t="s">
        <v>32296</v>
      </c>
      <c r="F11058" s="266"/>
      <c r="G11058" s="273">
        <v>20995</v>
      </c>
      <c r="H11058" s="270" t="s">
        <v>32295</v>
      </c>
      <c r="I11058" s="271" t="s">
        <v>12503</v>
      </c>
      <c r="J11058" s="272" t="s">
        <v>32296</v>
      </c>
      <c r="K11058" s="272" t="s">
        <v>32296</v>
      </c>
    </row>
    <row r="11059" spans="1:11" ht="12.75" x14ac:dyDescent="0.2">
      <c r="A11059" s="269">
        <v>7690</v>
      </c>
      <c r="B11059" s="270" t="s">
        <v>32297</v>
      </c>
      <c r="C11059" s="271" t="s">
        <v>12503</v>
      </c>
      <c r="D11059" s="272" t="s">
        <v>32298</v>
      </c>
      <c r="F11059" s="266"/>
      <c r="G11059" s="273">
        <v>7690</v>
      </c>
      <c r="H11059" s="270" t="s">
        <v>32297</v>
      </c>
      <c r="I11059" s="271" t="s">
        <v>12503</v>
      </c>
      <c r="J11059" s="272" t="s">
        <v>32298</v>
      </c>
      <c r="K11059" s="272" t="s">
        <v>32298</v>
      </c>
    </row>
    <row r="11060" spans="1:11" ht="12.75" x14ac:dyDescent="0.2">
      <c r="A11060" s="269">
        <v>20980</v>
      </c>
      <c r="B11060" s="270" t="s">
        <v>32299</v>
      </c>
      <c r="C11060" s="271" t="s">
        <v>12503</v>
      </c>
      <c r="D11060" s="272" t="s">
        <v>32300</v>
      </c>
      <c r="F11060" s="266"/>
      <c r="G11060" s="273">
        <v>20980</v>
      </c>
      <c r="H11060" s="270" t="s">
        <v>32299</v>
      </c>
      <c r="I11060" s="271" t="s">
        <v>12503</v>
      </c>
      <c r="J11060" s="272" t="s">
        <v>32300</v>
      </c>
      <c r="K11060" s="272" t="s">
        <v>32300</v>
      </c>
    </row>
    <row r="11061" spans="1:11" ht="12.75" x14ac:dyDescent="0.2">
      <c r="A11061" s="269">
        <v>7661</v>
      </c>
      <c r="B11061" s="270" t="s">
        <v>32301</v>
      </c>
      <c r="C11061" s="271" t="s">
        <v>12503</v>
      </c>
      <c r="D11061" s="272" t="s">
        <v>32302</v>
      </c>
      <c r="F11061" s="266"/>
      <c r="G11061" s="273">
        <v>7661</v>
      </c>
      <c r="H11061" s="270" t="s">
        <v>32301</v>
      </c>
      <c r="I11061" s="271" t="s">
        <v>12503</v>
      </c>
      <c r="J11061" s="272" t="s">
        <v>32302</v>
      </c>
      <c r="K11061" s="272" t="s">
        <v>32302</v>
      </c>
    </row>
    <row r="11062" spans="1:11" ht="12.75" x14ac:dyDescent="0.2">
      <c r="A11062" s="269">
        <v>36365</v>
      </c>
      <c r="B11062" s="270" t="s">
        <v>32303</v>
      </c>
      <c r="C11062" s="271" t="s">
        <v>12503</v>
      </c>
      <c r="D11062" s="272" t="s">
        <v>13270</v>
      </c>
      <c r="F11062" s="266"/>
      <c r="G11062" s="273">
        <v>36365</v>
      </c>
      <c r="H11062" s="270" t="s">
        <v>32303</v>
      </c>
      <c r="I11062" s="271" t="s">
        <v>12503</v>
      </c>
      <c r="J11062" s="272" t="s">
        <v>13270</v>
      </c>
      <c r="K11062" s="272" t="s">
        <v>13270</v>
      </c>
    </row>
    <row r="11063" spans="1:11" ht="12.75" x14ac:dyDescent="0.2">
      <c r="A11063" s="269">
        <v>41930</v>
      </c>
      <c r="B11063" s="270" t="s">
        <v>32304</v>
      </c>
      <c r="C11063" s="271" t="s">
        <v>12503</v>
      </c>
      <c r="D11063" s="272" t="s">
        <v>32305</v>
      </c>
      <c r="F11063" s="266"/>
      <c r="G11063" s="273">
        <v>41930</v>
      </c>
      <c r="H11063" s="270" t="s">
        <v>32304</v>
      </c>
      <c r="I11063" s="271" t="s">
        <v>12503</v>
      </c>
      <c r="J11063" s="272" t="s">
        <v>32305</v>
      </c>
      <c r="K11063" s="272" t="s">
        <v>32305</v>
      </c>
    </row>
    <row r="11064" spans="1:11" ht="12.75" x14ac:dyDescent="0.2">
      <c r="A11064" s="269">
        <v>41931</v>
      </c>
      <c r="B11064" s="270" t="s">
        <v>32306</v>
      </c>
      <c r="C11064" s="271" t="s">
        <v>12503</v>
      </c>
      <c r="D11064" s="272" t="s">
        <v>32307</v>
      </c>
      <c r="F11064" s="266"/>
      <c r="G11064" s="273">
        <v>41931</v>
      </c>
      <c r="H11064" s="270" t="s">
        <v>32306</v>
      </c>
      <c r="I11064" s="271" t="s">
        <v>12503</v>
      </c>
      <c r="J11064" s="272" t="s">
        <v>32307</v>
      </c>
      <c r="K11064" s="272" t="s">
        <v>32307</v>
      </c>
    </row>
    <row r="11065" spans="1:11" ht="12.75" x14ac:dyDescent="0.2">
      <c r="A11065" s="269">
        <v>41932</v>
      </c>
      <c r="B11065" s="270" t="s">
        <v>32308</v>
      </c>
      <c r="C11065" s="271" t="s">
        <v>12503</v>
      </c>
      <c r="D11065" s="272" t="s">
        <v>32309</v>
      </c>
      <c r="F11065" s="266"/>
      <c r="G11065" s="273">
        <v>41932</v>
      </c>
      <c r="H11065" s="270" t="s">
        <v>32308</v>
      </c>
      <c r="I11065" s="271" t="s">
        <v>12503</v>
      </c>
      <c r="J11065" s="272" t="s">
        <v>32309</v>
      </c>
      <c r="K11065" s="272" t="s">
        <v>32309</v>
      </c>
    </row>
    <row r="11066" spans="1:11" ht="12.75" x14ac:dyDescent="0.2">
      <c r="A11066" s="269">
        <v>41933</v>
      </c>
      <c r="B11066" s="270" t="s">
        <v>32310</v>
      </c>
      <c r="C11066" s="271" t="s">
        <v>12503</v>
      </c>
      <c r="D11066" s="272" t="s">
        <v>32311</v>
      </c>
      <c r="F11066" s="266"/>
      <c r="G11066" s="273">
        <v>41933</v>
      </c>
      <c r="H11066" s="270" t="s">
        <v>32310</v>
      </c>
      <c r="I11066" s="271" t="s">
        <v>12503</v>
      </c>
      <c r="J11066" s="272" t="s">
        <v>32311</v>
      </c>
      <c r="K11066" s="272" t="s">
        <v>32311</v>
      </c>
    </row>
    <row r="11067" spans="1:11" ht="12.75" x14ac:dyDescent="0.2">
      <c r="A11067" s="269">
        <v>41934</v>
      </c>
      <c r="B11067" s="270" t="s">
        <v>32312</v>
      </c>
      <c r="C11067" s="271" t="s">
        <v>12503</v>
      </c>
      <c r="D11067" s="272" t="s">
        <v>32313</v>
      </c>
      <c r="F11067" s="266"/>
      <c r="G11067" s="273">
        <v>41934</v>
      </c>
      <c r="H11067" s="270" t="s">
        <v>32312</v>
      </c>
      <c r="I11067" s="271" t="s">
        <v>12503</v>
      </c>
      <c r="J11067" s="272" t="s">
        <v>32313</v>
      </c>
      <c r="K11067" s="272" t="s">
        <v>32313</v>
      </c>
    </row>
    <row r="11068" spans="1:11" ht="12.75" x14ac:dyDescent="0.2">
      <c r="A11068" s="269">
        <v>41936</v>
      </c>
      <c r="B11068" s="270" t="s">
        <v>32314</v>
      </c>
      <c r="C11068" s="271" t="s">
        <v>12503</v>
      </c>
      <c r="D11068" s="272" t="s">
        <v>12812</v>
      </c>
      <c r="F11068" s="266"/>
      <c r="G11068" s="273">
        <v>41936</v>
      </c>
      <c r="H11068" s="270" t="s">
        <v>32314</v>
      </c>
      <c r="I11068" s="271" t="s">
        <v>12503</v>
      </c>
      <c r="J11068" s="272" t="s">
        <v>12812</v>
      </c>
      <c r="K11068" s="272" t="s">
        <v>12812</v>
      </c>
    </row>
    <row r="11069" spans="1:11" ht="12.75" x14ac:dyDescent="0.2">
      <c r="A11069" s="269">
        <v>7720</v>
      </c>
      <c r="B11069" s="270" t="s">
        <v>32315</v>
      </c>
      <c r="C11069" s="271" t="s">
        <v>12503</v>
      </c>
      <c r="D11069" s="272" t="s">
        <v>13676</v>
      </c>
      <c r="F11069" s="266"/>
      <c r="G11069" s="273">
        <v>7720</v>
      </c>
      <c r="H11069" s="270" t="s">
        <v>32315</v>
      </c>
      <c r="I11069" s="271" t="s">
        <v>12503</v>
      </c>
      <c r="J11069" s="272" t="s">
        <v>13676</v>
      </c>
      <c r="K11069" s="272" t="s">
        <v>13676</v>
      </c>
    </row>
    <row r="11070" spans="1:11" ht="12.75" x14ac:dyDescent="0.2">
      <c r="A11070" s="269">
        <v>40335</v>
      </c>
      <c r="B11070" s="270" t="s">
        <v>32316</v>
      </c>
      <c r="C11070" s="271" t="s">
        <v>12503</v>
      </c>
      <c r="D11070" s="272" t="s">
        <v>13677</v>
      </c>
      <c r="F11070" s="266"/>
      <c r="G11070" s="273">
        <v>40335</v>
      </c>
      <c r="H11070" s="270" t="s">
        <v>32316</v>
      </c>
      <c r="I11070" s="271" t="s">
        <v>12503</v>
      </c>
      <c r="J11070" s="272" t="s">
        <v>13677</v>
      </c>
      <c r="K11070" s="272" t="s">
        <v>13677</v>
      </c>
    </row>
    <row r="11071" spans="1:11" ht="12.75" x14ac:dyDescent="0.2">
      <c r="A11071" s="269">
        <v>7740</v>
      </c>
      <c r="B11071" s="270" t="s">
        <v>32317</v>
      </c>
      <c r="C11071" s="271" t="s">
        <v>12503</v>
      </c>
      <c r="D11071" s="272" t="s">
        <v>13678</v>
      </c>
      <c r="F11071" s="266"/>
      <c r="G11071" s="273">
        <v>7740</v>
      </c>
      <c r="H11071" s="270" t="s">
        <v>32317</v>
      </c>
      <c r="I11071" s="271" t="s">
        <v>12503</v>
      </c>
      <c r="J11071" s="272" t="s">
        <v>13678</v>
      </c>
      <c r="K11071" s="272" t="s">
        <v>13678</v>
      </c>
    </row>
    <row r="11072" spans="1:11" ht="12.75" x14ac:dyDescent="0.2">
      <c r="A11072" s="269">
        <v>7741</v>
      </c>
      <c r="B11072" s="270" t="s">
        <v>32318</v>
      </c>
      <c r="C11072" s="271" t="s">
        <v>12503</v>
      </c>
      <c r="D11072" s="272" t="s">
        <v>13679</v>
      </c>
      <c r="F11072" s="266"/>
      <c r="G11072" s="273">
        <v>7741</v>
      </c>
      <c r="H11072" s="270" t="s">
        <v>32318</v>
      </c>
      <c r="I11072" s="271" t="s">
        <v>12503</v>
      </c>
      <c r="J11072" s="272" t="s">
        <v>13679</v>
      </c>
      <c r="K11072" s="272" t="s">
        <v>13679</v>
      </c>
    </row>
    <row r="11073" spans="1:11" ht="12.75" x14ac:dyDescent="0.2">
      <c r="A11073" s="269">
        <v>7774</v>
      </c>
      <c r="B11073" s="270" t="s">
        <v>32319</v>
      </c>
      <c r="C11073" s="271" t="s">
        <v>12503</v>
      </c>
      <c r="D11073" s="272" t="s">
        <v>13680</v>
      </c>
      <c r="F11073" s="266"/>
      <c r="G11073" s="273">
        <v>7774</v>
      </c>
      <c r="H11073" s="270" t="s">
        <v>32319</v>
      </c>
      <c r="I11073" s="271" t="s">
        <v>12503</v>
      </c>
      <c r="J11073" s="272" t="s">
        <v>13680</v>
      </c>
      <c r="K11073" s="272" t="s">
        <v>13680</v>
      </c>
    </row>
    <row r="11074" spans="1:11" ht="12.75" x14ac:dyDescent="0.2">
      <c r="A11074" s="269">
        <v>7744</v>
      </c>
      <c r="B11074" s="270" t="s">
        <v>32320</v>
      </c>
      <c r="C11074" s="271" t="s">
        <v>12503</v>
      </c>
      <c r="D11074" s="272" t="s">
        <v>13681</v>
      </c>
      <c r="F11074" s="266"/>
      <c r="G11074" s="273">
        <v>7744</v>
      </c>
      <c r="H11074" s="270" t="s">
        <v>32320</v>
      </c>
      <c r="I11074" s="271" t="s">
        <v>12503</v>
      </c>
      <c r="J11074" s="272" t="s">
        <v>13681</v>
      </c>
      <c r="K11074" s="272" t="s">
        <v>13681</v>
      </c>
    </row>
    <row r="11075" spans="1:11" ht="12.75" x14ac:dyDescent="0.2">
      <c r="A11075" s="269">
        <v>7773</v>
      </c>
      <c r="B11075" s="270" t="s">
        <v>32321</v>
      </c>
      <c r="C11075" s="271" t="s">
        <v>12503</v>
      </c>
      <c r="D11075" s="272" t="s">
        <v>6603</v>
      </c>
      <c r="F11075" s="266"/>
      <c r="G11075" s="273">
        <v>7773</v>
      </c>
      <c r="H11075" s="270" t="s">
        <v>32321</v>
      </c>
      <c r="I11075" s="271" t="s">
        <v>12503</v>
      </c>
      <c r="J11075" s="272" t="s">
        <v>6603</v>
      </c>
      <c r="K11075" s="272" t="s">
        <v>6603</v>
      </c>
    </row>
    <row r="11076" spans="1:11" ht="12.75" x14ac:dyDescent="0.2">
      <c r="A11076" s="269">
        <v>7754</v>
      </c>
      <c r="B11076" s="270" t="s">
        <v>32322</v>
      </c>
      <c r="C11076" s="271" t="s">
        <v>12503</v>
      </c>
      <c r="D11076" s="272" t="s">
        <v>13682</v>
      </c>
      <c r="F11076" s="266"/>
      <c r="G11076" s="273">
        <v>7754</v>
      </c>
      <c r="H11076" s="270" t="s">
        <v>32322</v>
      </c>
      <c r="I11076" s="271" t="s">
        <v>12503</v>
      </c>
      <c r="J11076" s="272" t="s">
        <v>13682</v>
      </c>
      <c r="K11076" s="272" t="s">
        <v>13682</v>
      </c>
    </row>
    <row r="11077" spans="1:11" ht="12.75" x14ac:dyDescent="0.2">
      <c r="A11077" s="269">
        <v>7735</v>
      </c>
      <c r="B11077" s="270" t="s">
        <v>32323</v>
      </c>
      <c r="C11077" s="271" t="s">
        <v>12503</v>
      </c>
      <c r="D11077" s="272" t="s">
        <v>13683</v>
      </c>
      <c r="F11077" s="266"/>
      <c r="G11077" s="273">
        <v>7735</v>
      </c>
      <c r="H11077" s="270" t="s">
        <v>32323</v>
      </c>
      <c r="I11077" s="271" t="s">
        <v>12503</v>
      </c>
      <c r="J11077" s="272" t="s">
        <v>13683</v>
      </c>
      <c r="K11077" s="272" t="s">
        <v>13683</v>
      </c>
    </row>
    <row r="11078" spans="1:11" ht="12.75" x14ac:dyDescent="0.2">
      <c r="A11078" s="269">
        <v>7755</v>
      </c>
      <c r="B11078" s="270" t="s">
        <v>32324</v>
      </c>
      <c r="C11078" s="271" t="s">
        <v>12503</v>
      </c>
      <c r="D11078" s="272" t="s">
        <v>13684</v>
      </c>
      <c r="F11078" s="266"/>
      <c r="G11078" s="273">
        <v>7755</v>
      </c>
      <c r="H11078" s="270" t="s">
        <v>32324</v>
      </c>
      <c r="I11078" s="271" t="s">
        <v>12503</v>
      </c>
      <c r="J11078" s="272" t="s">
        <v>13684</v>
      </c>
      <c r="K11078" s="272" t="s">
        <v>13684</v>
      </c>
    </row>
    <row r="11079" spans="1:11" ht="12.75" x14ac:dyDescent="0.2">
      <c r="A11079" s="269">
        <v>7776</v>
      </c>
      <c r="B11079" s="270" t="s">
        <v>32325</v>
      </c>
      <c r="C11079" s="271" t="s">
        <v>12503</v>
      </c>
      <c r="D11079" s="272" t="s">
        <v>13685</v>
      </c>
      <c r="F11079" s="266"/>
      <c r="G11079" s="273">
        <v>7776</v>
      </c>
      <c r="H11079" s="270" t="s">
        <v>32325</v>
      </c>
      <c r="I11079" s="271" t="s">
        <v>12503</v>
      </c>
      <c r="J11079" s="272" t="s">
        <v>13685</v>
      </c>
      <c r="K11079" s="272" t="s">
        <v>13685</v>
      </c>
    </row>
    <row r="11080" spans="1:11" ht="12.75" x14ac:dyDescent="0.2">
      <c r="A11080" s="269">
        <v>7743</v>
      </c>
      <c r="B11080" s="270" t="s">
        <v>32326</v>
      </c>
      <c r="C11080" s="271" t="s">
        <v>12503</v>
      </c>
      <c r="D11080" s="272" t="s">
        <v>13686</v>
      </c>
      <c r="F11080" s="266"/>
      <c r="G11080" s="273">
        <v>7743</v>
      </c>
      <c r="H11080" s="270" t="s">
        <v>32326</v>
      </c>
      <c r="I11080" s="271" t="s">
        <v>12503</v>
      </c>
      <c r="J11080" s="272" t="s">
        <v>13686</v>
      </c>
      <c r="K11080" s="272" t="s">
        <v>13686</v>
      </c>
    </row>
    <row r="11081" spans="1:11" ht="12.75" x14ac:dyDescent="0.2">
      <c r="A11081" s="269">
        <v>7733</v>
      </c>
      <c r="B11081" s="270" t="s">
        <v>32327</v>
      </c>
      <c r="C11081" s="271" t="s">
        <v>12503</v>
      </c>
      <c r="D11081" s="272" t="s">
        <v>13687</v>
      </c>
      <c r="F11081" s="266"/>
      <c r="G11081" s="273">
        <v>7733</v>
      </c>
      <c r="H11081" s="270" t="s">
        <v>32327</v>
      </c>
      <c r="I11081" s="271" t="s">
        <v>12503</v>
      </c>
      <c r="J11081" s="272" t="s">
        <v>13687</v>
      </c>
      <c r="K11081" s="272" t="s">
        <v>13687</v>
      </c>
    </row>
    <row r="11082" spans="1:11" ht="12.75" x14ac:dyDescent="0.2">
      <c r="A11082" s="269">
        <v>7775</v>
      </c>
      <c r="B11082" s="270" t="s">
        <v>32328</v>
      </c>
      <c r="C11082" s="271" t="s">
        <v>12503</v>
      </c>
      <c r="D11082" s="272" t="s">
        <v>13688</v>
      </c>
      <c r="F11082" s="266"/>
      <c r="G11082" s="273">
        <v>7775</v>
      </c>
      <c r="H11082" s="270" t="s">
        <v>32328</v>
      </c>
      <c r="I11082" s="271" t="s">
        <v>12503</v>
      </c>
      <c r="J11082" s="272" t="s">
        <v>13688</v>
      </c>
      <c r="K11082" s="272" t="s">
        <v>13688</v>
      </c>
    </row>
    <row r="11083" spans="1:11" ht="12.75" x14ac:dyDescent="0.2">
      <c r="A11083" s="269">
        <v>7734</v>
      </c>
      <c r="B11083" s="270" t="s">
        <v>32329</v>
      </c>
      <c r="C11083" s="271" t="s">
        <v>12503</v>
      </c>
      <c r="D11083" s="272" t="s">
        <v>13689</v>
      </c>
      <c r="F11083" s="266"/>
      <c r="G11083" s="273">
        <v>7734</v>
      </c>
      <c r="H11083" s="270" t="s">
        <v>32329</v>
      </c>
      <c r="I11083" s="271" t="s">
        <v>12503</v>
      </c>
      <c r="J11083" s="272" t="s">
        <v>13689</v>
      </c>
      <c r="K11083" s="272" t="s">
        <v>13689</v>
      </c>
    </row>
    <row r="11084" spans="1:11" ht="12.75" x14ac:dyDescent="0.2">
      <c r="A11084" s="269">
        <v>7753</v>
      </c>
      <c r="B11084" s="270" t="s">
        <v>32330</v>
      </c>
      <c r="C11084" s="271" t="s">
        <v>12503</v>
      </c>
      <c r="D11084" s="272" t="s">
        <v>13690</v>
      </c>
      <c r="F11084" s="266"/>
      <c r="G11084" s="273">
        <v>7753</v>
      </c>
      <c r="H11084" s="270" t="s">
        <v>32330</v>
      </c>
      <c r="I11084" s="271" t="s">
        <v>12503</v>
      </c>
      <c r="J11084" s="272" t="s">
        <v>13690</v>
      </c>
      <c r="K11084" s="272" t="s">
        <v>13690</v>
      </c>
    </row>
    <row r="11085" spans="1:11" ht="12.75" x14ac:dyDescent="0.2">
      <c r="A11085" s="269">
        <v>13256</v>
      </c>
      <c r="B11085" s="270" t="s">
        <v>32331</v>
      </c>
      <c r="C11085" s="271" t="s">
        <v>12503</v>
      </c>
      <c r="D11085" s="272" t="s">
        <v>13691</v>
      </c>
      <c r="F11085" s="266"/>
      <c r="G11085" s="273">
        <v>13256</v>
      </c>
      <c r="H11085" s="270" t="s">
        <v>32331</v>
      </c>
      <c r="I11085" s="271" t="s">
        <v>12503</v>
      </c>
      <c r="J11085" s="272" t="s">
        <v>13691</v>
      </c>
      <c r="K11085" s="272" t="s">
        <v>13691</v>
      </c>
    </row>
    <row r="11086" spans="1:11" ht="12.75" x14ac:dyDescent="0.2">
      <c r="A11086" s="269">
        <v>7757</v>
      </c>
      <c r="B11086" s="270" t="s">
        <v>32332</v>
      </c>
      <c r="C11086" s="271" t="s">
        <v>12503</v>
      </c>
      <c r="D11086" s="272" t="s">
        <v>13692</v>
      </c>
      <c r="F11086" s="266"/>
      <c r="G11086" s="273">
        <v>7757</v>
      </c>
      <c r="H11086" s="270" t="s">
        <v>32332</v>
      </c>
      <c r="I11086" s="271" t="s">
        <v>12503</v>
      </c>
      <c r="J11086" s="272" t="s">
        <v>13692</v>
      </c>
      <c r="K11086" s="272" t="s">
        <v>13692</v>
      </c>
    </row>
    <row r="11087" spans="1:11" ht="12.75" x14ac:dyDescent="0.2">
      <c r="A11087" s="269">
        <v>7758</v>
      </c>
      <c r="B11087" s="270" t="s">
        <v>32333</v>
      </c>
      <c r="C11087" s="271" t="s">
        <v>12503</v>
      </c>
      <c r="D11087" s="272" t="s">
        <v>13693</v>
      </c>
      <c r="F11087" s="266"/>
      <c r="G11087" s="273">
        <v>7758</v>
      </c>
      <c r="H11087" s="270" t="s">
        <v>32333</v>
      </c>
      <c r="I11087" s="271" t="s">
        <v>12503</v>
      </c>
      <c r="J11087" s="272" t="s">
        <v>13693</v>
      </c>
      <c r="K11087" s="272" t="s">
        <v>13693</v>
      </c>
    </row>
    <row r="11088" spans="1:11" ht="12.75" x14ac:dyDescent="0.2">
      <c r="A11088" s="269">
        <v>7759</v>
      </c>
      <c r="B11088" s="270" t="s">
        <v>32334</v>
      </c>
      <c r="C11088" s="271" t="s">
        <v>12503</v>
      </c>
      <c r="D11088" s="272" t="s">
        <v>13694</v>
      </c>
      <c r="F11088" s="266"/>
      <c r="G11088" s="273">
        <v>7759</v>
      </c>
      <c r="H11088" s="270" t="s">
        <v>32334</v>
      </c>
      <c r="I11088" s="271" t="s">
        <v>12503</v>
      </c>
      <c r="J11088" s="272" t="s">
        <v>13694</v>
      </c>
      <c r="K11088" s="272" t="s">
        <v>13694</v>
      </c>
    </row>
    <row r="11089" spans="1:11" ht="12.75" x14ac:dyDescent="0.2">
      <c r="A11089" s="269">
        <v>40334</v>
      </c>
      <c r="B11089" s="270" t="s">
        <v>32335</v>
      </c>
      <c r="C11089" s="271" t="s">
        <v>12503</v>
      </c>
      <c r="D11089" s="272" t="s">
        <v>13695</v>
      </c>
      <c r="F11089" s="266"/>
      <c r="G11089" s="273">
        <v>40334</v>
      </c>
      <c r="H11089" s="270" t="s">
        <v>32335</v>
      </c>
      <c r="I11089" s="271" t="s">
        <v>12503</v>
      </c>
      <c r="J11089" s="272" t="s">
        <v>13695</v>
      </c>
      <c r="K11089" s="272" t="s">
        <v>13695</v>
      </c>
    </row>
    <row r="11090" spans="1:11" ht="12.75" x14ac:dyDescent="0.2">
      <c r="A11090" s="269">
        <v>7745</v>
      </c>
      <c r="B11090" s="270" t="s">
        <v>32336</v>
      </c>
      <c r="C11090" s="271" t="s">
        <v>12503</v>
      </c>
      <c r="D11090" s="272" t="s">
        <v>13696</v>
      </c>
      <c r="F11090" s="266"/>
      <c r="G11090" s="273">
        <v>7745</v>
      </c>
      <c r="H11090" s="270" t="s">
        <v>32336</v>
      </c>
      <c r="I11090" s="271" t="s">
        <v>12503</v>
      </c>
      <c r="J11090" s="272" t="s">
        <v>13696</v>
      </c>
      <c r="K11090" s="272" t="s">
        <v>13696</v>
      </c>
    </row>
    <row r="11091" spans="1:11" ht="12.75" x14ac:dyDescent="0.2">
      <c r="A11091" s="269">
        <v>7714</v>
      </c>
      <c r="B11091" s="270" t="s">
        <v>32337</v>
      </c>
      <c r="C11091" s="271" t="s">
        <v>12503</v>
      </c>
      <c r="D11091" s="272" t="s">
        <v>13697</v>
      </c>
      <c r="F11091" s="266"/>
      <c r="G11091" s="273">
        <v>7714</v>
      </c>
      <c r="H11091" s="270" t="s">
        <v>32337</v>
      </c>
      <c r="I11091" s="271" t="s">
        <v>12503</v>
      </c>
      <c r="J11091" s="272" t="s">
        <v>13697</v>
      </c>
      <c r="K11091" s="272" t="s">
        <v>13697</v>
      </c>
    </row>
    <row r="11092" spans="1:11" ht="12.75" x14ac:dyDescent="0.2">
      <c r="A11092" s="269">
        <v>7725</v>
      </c>
      <c r="B11092" s="270" t="s">
        <v>32338</v>
      </c>
      <c r="C11092" s="271" t="s">
        <v>12503</v>
      </c>
      <c r="D11092" s="272" t="s">
        <v>13698</v>
      </c>
      <c r="F11092" s="266"/>
      <c r="G11092" s="273">
        <v>7725</v>
      </c>
      <c r="H11092" s="270" t="s">
        <v>32338</v>
      </c>
      <c r="I11092" s="271" t="s">
        <v>12503</v>
      </c>
      <c r="J11092" s="272" t="s">
        <v>13698</v>
      </c>
      <c r="K11092" s="272" t="s">
        <v>13698</v>
      </c>
    </row>
    <row r="11093" spans="1:11" ht="12.75" x14ac:dyDescent="0.2">
      <c r="A11093" s="269">
        <v>7742</v>
      </c>
      <c r="B11093" s="270" t="s">
        <v>32339</v>
      </c>
      <c r="C11093" s="271" t="s">
        <v>12503</v>
      </c>
      <c r="D11093" s="272" t="s">
        <v>13699</v>
      </c>
      <c r="F11093" s="266"/>
      <c r="G11093" s="273">
        <v>7742</v>
      </c>
      <c r="H11093" s="270" t="s">
        <v>32339</v>
      </c>
      <c r="I11093" s="271" t="s">
        <v>12503</v>
      </c>
      <c r="J11093" s="272" t="s">
        <v>13699</v>
      </c>
      <c r="K11093" s="272" t="s">
        <v>13699</v>
      </c>
    </row>
    <row r="11094" spans="1:11" ht="12.75" x14ac:dyDescent="0.2">
      <c r="A11094" s="269">
        <v>7750</v>
      </c>
      <c r="B11094" s="270" t="s">
        <v>32340</v>
      </c>
      <c r="C11094" s="271" t="s">
        <v>12503</v>
      </c>
      <c r="D11094" s="272" t="s">
        <v>13700</v>
      </c>
      <c r="F11094" s="266"/>
      <c r="G11094" s="273">
        <v>7750</v>
      </c>
      <c r="H11094" s="270" t="s">
        <v>32340</v>
      </c>
      <c r="I11094" s="271" t="s">
        <v>12503</v>
      </c>
      <c r="J11094" s="272" t="s">
        <v>13700</v>
      </c>
      <c r="K11094" s="272" t="s">
        <v>13700</v>
      </c>
    </row>
    <row r="11095" spans="1:11" ht="12.75" x14ac:dyDescent="0.2">
      <c r="A11095" s="269">
        <v>7756</v>
      </c>
      <c r="B11095" s="270" t="s">
        <v>32341</v>
      </c>
      <c r="C11095" s="271" t="s">
        <v>12503</v>
      </c>
      <c r="D11095" s="272" t="s">
        <v>13701</v>
      </c>
      <c r="F11095" s="266"/>
      <c r="G11095" s="273">
        <v>7756</v>
      </c>
      <c r="H11095" s="270" t="s">
        <v>32341</v>
      </c>
      <c r="I11095" s="271" t="s">
        <v>12503</v>
      </c>
      <c r="J11095" s="272" t="s">
        <v>13701</v>
      </c>
      <c r="K11095" s="272" t="s">
        <v>13701</v>
      </c>
    </row>
    <row r="11096" spans="1:11" ht="12.75" x14ac:dyDescent="0.2">
      <c r="A11096" s="269">
        <v>7765</v>
      </c>
      <c r="B11096" s="270" t="s">
        <v>32342</v>
      </c>
      <c r="C11096" s="271" t="s">
        <v>12503</v>
      </c>
      <c r="D11096" s="272" t="s">
        <v>13702</v>
      </c>
      <c r="F11096" s="266"/>
      <c r="G11096" s="273">
        <v>7765</v>
      </c>
      <c r="H11096" s="270" t="s">
        <v>32342</v>
      </c>
      <c r="I11096" s="271" t="s">
        <v>12503</v>
      </c>
      <c r="J11096" s="272" t="s">
        <v>13702</v>
      </c>
      <c r="K11096" s="272" t="s">
        <v>13702</v>
      </c>
    </row>
    <row r="11097" spans="1:11" ht="12.75" x14ac:dyDescent="0.2">
      <c r="A11097" s="269">
        <v>12569</v>
      </c>
      <c r="B11097" s="270" t="s">
        <v>32343</v>
      </c>
      <c r="C11097" s="271" t="s">
        <v>12503</v>
      </c>
      <c r="D11097" s="272" t="s">
        <v>13703</v>
      </c>
      <c r="F11097" s="266"/>
      <c r="G11097" s="273">
        <v>12569</v>
      </c>
      <c r="H11097" s="270" t="s">
        <v>32343</v>
      </c>
      <c r="I11097" s="271" t="s">
        <v>12503</v>
      </c>
      <c r="J11097" s="272" t="s">
        <v>13703</v>
      </c>
      <c r="K11097" s="272" t="s">
        <v>13703</v>
      </c>
    </row>
    <row r="11098" spans="1:11" ht="12.75" x14ac:dyDescent="0.2">
      <c r="A11098" s="269">
        <v>7766</v>
      </c>
      <c r="B11098" s="270" t="s">
        <v>32344</v>
      </c>
      <c r="C11098" s="271" t="s">
        <v>12503</v>
      </c>
      <c r="D11098" s="272" t="s">
        <v>13704</v>
      </c>
      <c r="F11098" s="266"/>
      <c r="G11098" s="273">
        <v>7766</v>
      </c>
      <c r="H11098" s="270" t="s">
        <v>32344</v>
      </c>
      <c r="I11098" s="271" t="s">
        <v>12503</v>
      </c>
      <c r="J11098" s="272" t="s">
        <v>13704</v>
      </c>
      <c r="K11098" s="272" t="s">
        <v>13704</v>
      </c>
    </row>
    <row r="11099" spans="1:11" ht="12.75" x14ac:dyDescent="0.2">
      <c r="A11099" s="269">
        <v>7767</v>
      </c>
      <c r="B11099" s="270" t="s">
        <v>32345</v>
      </c>
      <c r="C11099" s="271" t="s">
        <v>12503</v>
      </c>
      <c r="D11099" s="272" t="s">
        <v>13705</v>
      </c>
      <c r="F11099" s="266"/>
      <c r="G11099" s="273">
        <v>7767</v>
      </c>
      <c r="H11099" s="270" t="s">
        <v>32345</v>
      </c>
      <c r="I11099" s="271" t="s">
        <v>12503</v>
      </c>
      <c r="J11099" s="272" t="s">
        <v>13705</v>
      </c>
      <c r="K11099" s="272" t="s">
        <v>13705</v>
      </c>
    </row>
    <row r="11100" spans="1:11" ht="12.75" x14ac:dyDescent="0.2">
      <c r="A11100" s="269">
        <v>7727</v>
      </c>
      <c r="B11100" s="270" t="s">
        <v>32346</v>
      </c>
      <c r="C11100" s="271" t="s">
        <v>12503</v>
      </c>
      <c r="D11100" s="272" t="s">
        <v>13706</v>
      </c>
      <c r="F11100" s="266"/>
      <c r="G11100" s="273">
        <v>7727</v>
      </c>
      <c r="H11100" s="270" t="s">
        <v>32346</v>
      </c>
      <c r="I11100" s="271" t="s">
        <v>12503</v>
      </c>
      <c r="J11100" s="272" t="s">
        <v>13706</v>
      </c>
      <c r="K11100" s="272" t="s">
        <v>13706</v>
      </c>
    </row>
    <row r="11101" spans="1:11" ht="12.75" x14ac:dyDescent="0.2">
      <c r="A11101" s="269">
        <v>7760</v>
      </c>
      <c r="B11101" s="270" t="s">
        <v>32347</v>
      </c>
      <c r="C11101" s="271" t="s">
        <v>12503</v>
      </c>
      <c r="D11101" s="272" t="s">
        <v>13007</v>
      </c>
      <c r="F11101" s="266"/>
      <c r="G11101" s="273">
        <v>7760</v>
      </c>
      <c r="H11101" s="270" t="s">
        <v>32347</v>
      </c>
      <c r="I11101" s="271" t="s">
        <v>12503</v>
      </c>
      <c r="J11101" s="272" t="s">
        <v>13007</v>
      </c>
      <c r="K11101" s="272" t="s">
        <v>13007</v>
      </c>
    </row>
    <row r="11102" spans="1:11" ht="12.75" x14ac:dyDescent="0.2">
      <c r="A11102" s="269">
        <v>7761</v>
      </c>
      <c r="B11102" s="270" t="s">
        <v>32348</v>
      </c>
      <c r="C11102" s="271" t="s">
        <v>12503</v>
      </c>
      <c r="D11102" s="272" t="s">
        <v>13163</v>
      </c>
      <c r="F11102" s="266"/>
      <c r="G11102" s="273">
        <v>7761</v>
      </c>
      <c r="H11102" s="270" t="s">
        <v>32348</v>
      </c>
      <c r="I11102" s="271" t="s">
        <v>12503</v>
      </c>
      <c r="J11102" s="272" t="s">
        <v>13163</v>
      </c>
      <c r="K11102" s="272" t="s">
        <v>13163</v>
      </c>
    </row>
    <row r="11103" spans="1:11" ht="12.75" x14ac:dyDescent="0.2">
      <c r="A11103" s="269">
        <v>7752</v>
      </c>
      <c r="B11103" s="270" t="s">
        <v>32349</v>
      </c>
      <c r="C11103" s="271" t="s">
        <v>12503</v>
      </c>
      <c r="D11103" s="272" t="s">
        <v>13707</v>
      </c>
      <c r="F11103" s="266"/>
      <c r="G11103" s="273">
        <v>7752</v>
      </c>
      <c r="H11103" s="270" t="s">
        <v>32349</v>
      </c>
      <c r="I11103" s="271" t="s">
        <v>12503</v>
      </c>
      <c r="J11103" s="272" t="s">
        <v>13707</v>
      </c>
      <c r="K11103" s="272" t="s">
        <v>13707</v>
      </c>
    </row>
    <row r="11104" spans="1:11" ht="12.75" x14ac:dyDescent="0.2">
      <c r="A11104" s="269">
        <v>7762</v>
      </c>
      <c r="B11104" s="270" t="s">
        <v>32350</v>
      </c>
      <c r="C11104" s="271" t="s">
        <v>12503</v>
      </c>
      <c r="D11104" s="272" t="s">
        <v>13708</v>
      </c>
      <c r="F11104" s="266"/>
      <c r="G11104" s="273">
        <v>7762</v>
      </c>
      <c r="H11104" s="270" t="s">
        <v>32350</v>
      </c>
      <c r="I11104" s="271" t="s">
        <v>12503</v>
      </c>
      <c r="J11104" s="272" t="s">
        <v>13708</v>
      </c>
      <c r="K11104" s="272" t="s">
        <v>13708</v>
      </c>
    </row>
    <row r="11105" spans="1:11" ht="12.75" x14ac:dyDescent="0.2">
      <c r="A11105" s="269">
        <v>7722</v>
      </c>
      <c r="B11105" s="270" t="s">
        <v>32351</v>
      </c>
      <c r="C11105" s="271" t="s">
        <v>12503</v>
      </c>
      <c r="D11105" s="272" t="s">
        <v>13191</v>
      </c>
      <c r="F11105" s="266"/>
      <c r="G11105" s="273">
        <v>7722</v>
      </c>
      <c r="H11105" s="270" t="s">
        <v>32351</v>
      </c>
      <c r="I11105" s="271" t="s">
        <v>12503</v>
      </c>
      <c r="J11105" s="272" t="s">
        <v>13191</v>
      </c>
      <c r="K11105" s="272" t="s">
        <v>13191</v>
      </c>
    </row>
    <row r="11106" spans="1:11" ht="12.75" x14ac:dyDescent="0.2">
      <c r="A11106" s="269">
        <v>7763</v>
      </c>
      <c r="B11106" s="270" t="s">
        <v>32352</v>
      </c>
      <c r="C11106" s="271" t="s">
        <v>12503</v>
      </c>
      <c r="D11106" s="272" t="s">
        <v>13709</v>
      </c>
      <c r="F11106" s="266"/>
      <c r="G11106" s="273">
        <v>7763</v>
      </c>
      <c r="H11106" s="270" t="s">
        <v>32352</v>
      </c>
      <c r="I11106" s="271" t="s">
        <v>12503</v>
      </c>
      <c r="J11106" s="272" t="s">
        <v>13709</v>
      </c>
      <c r="K11106" s="272" t="s">
        <v>13709</v>
      </c>
    </row>
    <row r="11107" spans="1:11" ht="12.75" x14ac:dyDescent="0.2">
      <c r="A11107" s="269">
        <v>7764</v>
      </c>
      <c r="B11107" s="270" t="s">
        <v>32353</v>
      </c>
      <c r="C11107" s="271" t="s">
        <v>12503</v>
      </c>
      <c r="D11107" s="272" t="s">
        <v>13710</v>
      </c>
      <c r="F11107" s="266"/>
      <c r="G11107" s="273">
        <v>7764</v>
      </c>
      <c r="H11107" s="270" t="s">
        <v>32353</v>
      </c>
      <c r="I11107" s="271" t="s">
        <v>12503</v>
      </c>
      <c r="J11107" s="272" t="s">
        <v>13710</v>
      </c>
      <c r="K11107" s="272" t="s">
        <v>13710</v>
      </c>
    </row>
    <row r="11108" spans="1:11" ht="12.75" x14ac:dyDescent="0.2">
      <c r="A11108" s="269">
        <v>12572</v>
      </c>
      <c r="B11108" s="270" t="s">
        <v>32354</v>
      </c>
      <c r="C11108" s="271" t="s">
        <v>12503</v>
      </c>
      <c r="D11108" s="272" t="s">
        <v>13711</v>
      </c>
      <c r="F11108" s="266"/>
      <c r="G11108" s="273">
        <v>12572</v>
      </c>
      <c r="H11108" s="270" t="s">
        <v>32354</v>
      </c>
      <c r="I11108" s="271" t="s">
        <v>12503</v>
      </c>
      <c r="J11108" s="272" t="s">
        <v>13711</v>
      </c>
      <c r="K11108" s="272" t="s">
        <v>13711</v>
      </c>
    </row>
    <row r="11109" spans="1:11" ht="12.75" x14ac:dyDescent="0.2">
      <c r="A11109" s="269">
        <v>12573</v>
      </c>
      <c r="B11109" s="270" t="s">
        <v>32355</v>
      </c>
      <c r="C11109" s="271" t="s">
        <v>12503</v>
      </c>
      <c r="D11109" s="272" t="s">
        <v>13712</v>
      </c>
      <c r="F11109" s="266"/>
      <c r="G11109" s="273">
        <v>12573</v>
      </c>
      <c r="H11109" s="270" t="s">
        <v>32355</v>
      </c>
      <c r="I11109" s="271" t="s">
        <v>12503</v>
      </c>
      <c r="J11109" s="272" t="s">
        <v>13712</v>
      </c>
      <c r="K11109" s="272" t="s">
        <v>13712</v>
      </c>
    </row>
    <row r="11110" spans="1:11" ht="12.75" x14ac:dyDescent="0.2">
      <c r="A11110" s="269">
        <v>12574</v>
      </c>
      <c r="B11110" s="270" t="s">
        <v>32356</v>
      </c>
      <c r="C11110" s="271" t="s">
        <v>12503</v>
      </c>
      <c r="D11110" s="272" t="s">
        <v>13713</v>
      </c>
      <c r="F11110" s="266"/>
      <c r="G11110" s="273">
        <v>12574</v>
      </c>
      <c r="H11110" s="270" t="s">
        <v>32356</v>
      </c>
      <c r="I11110" s="271" t="s">
        <v>12503</v>
      </c>
      <c r="J11110" s="272" t="s">
        <v>13713</v>
      </c>
      <c r="K11110" s="272" t="s">
        <v>13713</v>
      </c>
    </row>
    <row r="11111" spans="1:11" ht="12.75" x14ac:dyDescent="0.2">
      <c r="A11111" s="269">
        <v>12575</v>
      </c>
      <c r="B11111" s="270" t="s">
        <v>32357</v>
      </c>
      <c r="C11111" s="271" t="s">
        <v>12503</v>
      </c>
      <c r="D11111" s="272" t="s">
        <v>13714</v>
      </c>
      <c r="F11111" s="266"/>
      <c r="G11111" s="273">
        <v>12575</v>
      </c>
      <c r="H11111" s="270" t="s">
        <v>32357</v>
      </c>
      <c r="I11111" s="271" t="s">
        <v>12503</v>
      </c>
      <c r="J11111" s="272" t="s">
        <v>13714</v>
      </c>
      <c r="K11111" s="272" t="s">
        <v>13714</v>
      </c>
    </row>
    <row r="11112" spans="1:11" ht="12.75" x14ac:dyDescent="0.2">
      <c r="A11112" s="269">
        <v>12576</v>
      </c>
      <c r="B11112" s="270" t="s">
        <v>32358</v>
      </c>
      <c r="C11112" s="271" t="s">
        <v>12503</v>
      </c>
      <c r="D11112" s="272" t="s">
        <v>13715</v>
      </c>
      <c r="F11112" s="266"/>
      <c r="G11112" s="273">
        <v>12576</v>
      </c>
      <c r="H11112" s="270" t="s">
        <v>32358</v>
      </c>
      <c r="I11112" s="271" t="s">
        <v>12503</v>
      </c>
      <c r="J11112" s="272" t="s">
        <v>13715</v>
      </c>
      <c r="K11112" s="272" t="s">
        <v>13715</v>
      </c>
    </row>
    <row r="11113" spans="1:11" ht="12.75" x14ac:dyDescent="0.2">
      <c r="A11113" s="269">
        <v>12577</v>
      </c>
      <c r="B11113" s="270" t="s">
        <v>32359</v>
      </c>
      <c r="C11113" s="271" t="s">
        <v>12503</v>
      </c>
      <c r="D11113" s="272" t="s">
        <v>13716</v>
      </c>
      <c r="F11113" s="266"/>
      <c r="G11113" s="273">
        <v>12577</v>
      </c>
      <c r="H11113" s="270" t="s">
        <v>32359</v>
      </c>
      <c r="I11113" s="271" t="s">
        <v>12503</v>
      </c>
      <c r="J11113" s="272" t="s">
        <v>13716</v>
      </c>
      <c r="K11113" s="272" t="s">
        <v>13716</v>
      </c>
    </row>
    <row r="11114" spans="1:11" ht="12.75" x14ac:dyDescent="0.2">
      <c r="A11114" s="269">
        <v>12578</v>
      </c>
      <c r="B11114" s="270" t="s">
        <v>32360</v>
      </c>
      <c r="C11114" s="271" t="s">
        <v>12503</v>
      </c>
      <c r="D11114" s="272" t="s">
        <v>13717</v>
      </c>
      <c r="F11114" s="266"/>
      <c r="G11114" s="273">
        <v>12578</v>
      </c>
      <c r="H11114" s="270" t="s">
        <v>32360</v>
      </c>
      <c r="I11114" s="271" t="s">
        <v>12503</v>
      </c>
      <c r="J11114" s="272" t="s">
        <v>13717</v>
      </c>
      <c r="K11114" s="272" t="s">
        <v>13717</v>
      </c>
    </row>
    <row r="11115" spans="1:11" ht="12.75" x14ac:dyDescent="0.2">
      <c r="A11115" s="269">
        <v>12579</v>
      </c>
      <c r="B11115" s="270" t="s">
        <v>32361</v>
      </c>
      <c r="C11115" s="271" t="s">
        <v>12503</v>
      </c>
      <c r="D11115" s="272" t="s">
        <v>13718</v>
      </c>
      <c r="F11115" s="266"/>
      <c r="G11115" s="273">
        <v>12579</v>
      </c>
      <c r="H11115" s="270" t="s">
        <v>32361</v>
      </c>
      <c r="I11115" s="271" t="s">
        <v>12503</v>
      </c>
      <c r="J11115" s="272" t="s">
        <v>13718</v>
      </c>
      <c r="K11115" s="272" t="s">
        <v>13718</v>
      </c>
    </row>
    <row r="11116" spans="1:11" ht="12.75" x14ac:dyDescent="0.2">
      <c r="A11116" s="269">
        <v>12580</v>
      </c>
      <c r="B11116" s="270" t="s">
        <v>32362</v>
      </c>
      <c r="C11116" s="271" t="s">
        <v>12503</v>
      </c>
      <c r="D11116" s="272" t="s">
        <v>13719</v>
      </c>
      <c r="F11116" s="266"/>
      <c r="G11116" s="273">
        <v>12580</v>
      </c>
      <c r="H11116" s="270" t="s">
        <v>32362</v>
      </c>
      <c r="I11116" s="271" t="s">
        <v>12503</v>
      </c>
      <c r="J11116" s="272" t="s">
        <v>13719</v>
      </c>
      <c r="K11116" s="272" t="s">
        <v>13719</v>
      </c>
    </row>
    <row r="11117" spans="1:11" ht="12.75" x14ac:dyDescent="0.2">
      <c r="A11117" s="269">
        <v>12581</v>
      </c>
      <c r="B11117" s="270" t="s">
        <v>32363</v>
      </c>
      <c r="C11117" s="271" t="s">
        <v>12503</v>
      </c>
      <c r="D11117" s="272" t="s">
        <v>13720</v>
      </c>
      <c r="F11117" s="266"/>
      <c r="G11117" s="273">
        <v>12581</v>
      </c>
      <c r="H11117" s="270" t="s">
        <v>32363</v>
      </c>
      <c r="I11117" s="271" t="s">
        <v>12503</v>
      </c>
      <c r="J11117" s="272" t="s">
        <v>13720</v>
      </c>
      <c r="K11117" s="272" t="s">
        <v>13720</v>
      </c>
    </row>
    <row r="11118" spans="1:11" ht="12.75" x14ac:dyDescent="0.2">
      <c r="A11118" s="269">
        <v>41785</v>
      </c>
      <c r="B11118" s="270" t="s">
        <v>32364</v>
      </c>
      <c r="C11118" s="271" t="s">
        <v>12503</v>
      </c>
      <c r="D11118" s="272" t="s">
        <v>32365</v>
      </c>
      <c r="F11118" s="266"/>
      <c r="G11118" s="273">
        <v>41785</v>
      </c>
      <c r="H11118" s="270" t="s">
        <v>32364</v>
      </c>
      <c r="I11118" s="271" t="s">
        <v>12503</v>
      </c>
      <c r="J11118" s="272" t="s">
        <v>32365</v>
      </c>
      <c r="K11118" s="272" t="s">
        <v>32365</v>
      </c>
    </row>
    <row r="11119" spans="1:11" ht="12.75" x14ac:dyDescent="0.2">
      <c r="A11119" s="269">
        <v>41781</v>
      </c>
      <c r="B11119" s="270" t="s">
        <v>32366</v>
      </c>
      <c r="C11119" s="271" t="s">
        <v>12503</v>
      </c>
      <c r="D11119" s="272" t="s">
        <v>32367</v>
      </c>
      <c r="F11119" s="266"/>
      <c r="G11119" s="273">
        <v>41781</v>
      </c>
      <c r="H11119" s="270" t="s">
        <v>32366</v>
      </c>
      <c r="I11119" s="271" t="s">
        <v>12503</v>
      </c>
      <c r="J11119" s="272" t="s">
        <v>32367</v>
      </c>
      <c r="K11119" s="272" t="s">
        <v>32367</v>
      </c>
    </row>
    <row r="11120" spans="1:11" ht="12.75" x14ac:dyDescent="0.2">
      <c r="A11120" s="269">
        <v>41783</v>
      </c>
      <c r="B11120" s="270" t="s">
        <v>32368</v>
      </c>
      <c r="C11120" s="271" t="s">
        <v>12503</v>
      </c>
      <c r="D11120" s="272" t="s">
        <v>32369</v>
      </c>
      <c r="F11120" s="266"/>
      <c r="G11120" s="273">
        <v>41783</v>
      </c>
      <c r="H11120" s="270" t="s">
        <v>32368</v>
      </c>
      <c r="I11120" s="271" t="s">
        <v>12503</v>
      </c>
      <c r="J11120" s="272" t="s">
        <v>32369</v>
      </c>
      <c r="K11120" s="272" t="s">
        <v>32369</v>
      </c>
    </row>
    <row r="11121" spans="1:11" ht="12.75" x14ac:dyDescent="0.2">
      <c r="A11121" s="269">
        <v>41786</v>
      </c>
      <c r="B11121" s="270" t="s">
        <v>32370</v>
      </c>
      <c r="C11121" s="271" t="s">
        <v>12503</v>
      </c>
      <c r="D11121" s="272" t="s">
        <v>32371</v>
      </c>
      <c r="F11121" s="266"/>
      <c r="G11121" s="273">
        <v>41786</v>
      </c>
      <c r="H11121" s="270" t="s">
        <v>32370</v>
      </c>
      <c r="I11121" s="271" t="s">
        <v>12503</v>
      </c>
      <c r="J11121" s="272" t="s">
        <v>32371</v>
      </c>
      <c r="K11121" s="272" t="s">
        <v>32371</v>
      </c>
    </row>
    <row r="11122" spans="1:11" ht="12.75" x14ac:dyDescent="0.2">
      <c r="A11122" s="269">
        <v>41779</v>
      </c>
      <c r="B11122" s="270" t="s">
        <v>32372</v>
      </c>
      <c r="C11122" s="271" t="s">
        <v>12503</v>
      </c>
      <c r="D11122" s="272" t="s">
        <v>16772</v>
      </c>
      <c r="F11122" s="266"/>
      <c r="G11122" s="273">
        <v>41779</v>
      </c>
      <c r="H11122" s="270" t="s">
        <v>32372</v>
      </c>
      <c r="I11122" s="271" t="s">
        <v>12503</v>
      </c>
      <c r="J11122" s="272" t="s">
        <v>16772</v>
      </c>
      <c r="K11122" s="272" t="s">
        <v>16772</v>
      </c>
    </row>
    <row r="11123" spans="1:11" ht="12.75" x14ac:dyDescent="0.2">
      <c r="A11123" s="269">
        <v>41780</v>
      </c>
      <c r="B11123" s="270" t="s">
        <v>32373</v>
      </c>
      <c r="C11123" s="271" t="s">
        <v>12503</v>
      </c>
      <c r="D11123" s="272" t="s">
        <v>32374</v>
      </c>
      <c r="F11123" s="266"/>
      <c r="G11123" s="273">
        <v>41780</v>
      </c>
      <c r="H11123" s="270" t="s">
        <v>32373</v>
      </c>
      <c r="I11123" s="271" t="s">
        <v>12503</v>
      </c>
      <c r="J11123" s="272" t="s">
        <v>32374</v>
      </c>
      <c r="K11123" s="272" t="s">
        <v>32374</v>
      </c>
    </row>
    <row r="11124" spans="1:11" ht="12.75" x14ac:dyDescent="0.2">
      <c r="A11124" s="269">
        <v>41782</v>
      </c>
      <c r="B11124" s="270" t="s">
        <v>32375</v>
      </c>
      <c r="C11124" s="271" t="s">
        <v>12503</v>
      </c>
      <c r="D11124" s="272" t="s">
        <v>32376</v>
      </c>
      <c r="F11124" s="266"/>
      <c r="G11124" s="273">
        <v>41782</v>
      </c>
      <c r="H11124" s="270" t="s">
        <v>32375</v>
      </c>
      <c r="I11124" s="271" t="s">
        <v>12503</v>
      </c>
      <c r="J11124" s="272" t="s">
        <v>32376</v>
      </c>
      <c r="K11124" s="272" t="s">
        <v>32376</v>
      </c>
    </row>
    <row r="11125" spans="1:11" ht="12.75" x14ac:dyDescent="0.2">
      <c r="A11125" s="269">
        <v>38130</v>
      </c>
      <c r="B11125" s="270" t="s">
        <v>32377</v>
      </c>
      <c r="C11125" s="271" t="s">
        <v>12503</v>
      </c>
      <c r="D11125" s="272" t="s">
        <v>13595</v>
      </c>
      <c r="F11125" s="266"/>
      <c r="G11125" s="273">
        <v>38130</v>
      </c>
      <c r="H11125" s="270" t="s">
        <v>32377</v>
      </c>
      <c r="I11125" s="271" t="s">
        <v>12503</v>
      </c>
      <c r="J11125" s="272" t="s">
        <v>13595</v>
      </c>
      <c r="K11125" s="272" t="s">
        <v>13595</v>
      </c>
    </row>
    <row r="11126" spans="1:11" ht="12.75" x14ac:dyDescent="0.2">
      <c r="A11126" s="269">
        <v>21123</v>
      </c>
      <c r="B11126" s="270" t="s">
        <v>32378</v>
      </c>
      <c r="C11126" s="271" t="s">
        <v>12503</v>
      </c>
      <c r="D11126" s="272" t="s">
        <v>13645</v>
      </c>
      <c r="F11126" s="266"/>
      <c r="G11126" s="273">
        <v>21123</v>
      </c>
      <c r="H11126" s="270" t="s">
        <v>32378</v>
      </c>
      <c r="I11126" s="271" t="s">
        <v>12503</v>
      </c>
      <c r="J11126" s="272" t="s">
        <v>13645</v>
      </c>
      <c r="K11126" s="272" t="s">
        <v>13645</v>
      </c>
    </row>
    <row r="11127" spans="1:11" ht="12.75" x14ac:dyDescent="0.2">
      <c r="A11127" s="269">
        <v>21124</v>
      </c>
      <c r="B11127" s="270" t="s">
        <v>32379</v>
      </c>
      <c r="C11127" s="271" t="s">
        <v>12503</v>
      </c>
      <c r="D11127" s="272" t="s">
        <v>13721</v>
      </c>
      <c r="F11127" s="266"/>
      <c r="G11127" s="273">
        <v>21124</v>
      </c>
      <c r="H11127" s="270" t="s">
        <v>32379</v>
      </c>
      <c r="I11127" s="271" t="s">
        <v>12503</v>
      </c>
      <c r="J11127" s="272" t="s">
        <v>13721</v>
      </c>
      <c r="K11127" s="272" t="s">
        <v>13721</v>
      </c>
    </row>
    <row r="11128" spans="1:11" ht="12.75" x14ac:dyDescent="0.2">
      <c r="A11128" s="269">
        <v>21125</v>
      </c>
      <c r="B11128" s="270" t="s">
        <v>32380</v>
      </c>
      <c r="C11128" s="271" t="s">
        <v>12503</v>
      </c>
      <c r="D11128" s="272" t="s">
        <v>12969</v>
      </c>
      <c r="F11128" s="266"/>
      <c r="G11128" s="273">
        <v>21125</v>
      </c>
      <c r="H11128" s="270" t="s">
        <v>32380</v>
      </c>
      <c r="I11128" s="271" t="s">
        <v>12503</v>
      </c>
      <c r="J11128" s="272" t="s">
        <v>12969</v>
      </c>
      <c r="K11128" s="272" t="s">
        <v>12969</v>
      </c>
    </row>
    <row r="11129" spans="1:11" ht="12.75" x14ac:dyDescent="0.2">
      <c r="A11129" s="269">
        <v>38028</v>
      </c>
      <c r="B11129" s="270" t="s">
        <v>32381</v>
      </c>
      <c r="C11129" s="271" t="s">
        <v>12503</v>
      </c>
      <c r="D11129" s="272" t="s">
        <v>13722</v>
      </c>
      <c r="F11129" s="266"/>
      <c r="G11129" s="273">
        <v>38028</v>
      </c>
      <c r="H11129" s="270" t="s">
        <v>32381</v>
      </c>
      <c r="I11129" s="271" t="s">
        <v>12503</v>
      </c>
      <c r="J11129" s="272" t="s">
        <v>13722</v>
      </c>
      <c r="K11129" s="272" t="s">
        <v>13722</v>
      </c>
    </row>
    <row r="11130" spans="1:11" ht="12.75" x14ac:dyDescent="0.2">
      <c r="A11130" s="269">
        <v>38029</v>
      </c>
      <c r="B11130" s="270" t="s">
        <v>32382</v>
      </c>
      <c r="C11130" s="271" t="s">
        <v>12503</v>
      </c>
      <c r="D11130" s="272" t="s">
        <v>13723</v>
      </c>
      <c r="F11130" s="266"/>
      <c r="G11130" s="273">
        <v>38029</v>
      </c>
      <c r="H11130" s="270" t="s">
        <v>32382</v>
      </c>
      <c r="I11130" s="271" t="s">
        <v>12503</v>
      </c>
      <c r="J11130" s="272" t="s">
        <v>13723</v>
      </c>
      <c r="K11130" s="272" t="s">
        <v>13723</v>
      </c>
    </row>
    <row r="11131" spans="1:11" ht="12.75" x14ac:dyDescent="0.2">
      <c r="A11131" s="269">
        <v>38030</v>
      </c>
      <c r="B11131" s="270" t="s">
        <v>32383</v>
      </c>
      <c r="C11131" s="271" t="s">
        <v>12503</v>
      </c>
      <c r="D11131" s="272" t="s">
        <v>13724</v>
      </c>
      <c r="F11131" s="266"/>
      <c r="G11131" s="273">
        <v>38030</v>
      </c>
      <c r="H11131" s="270" t="s">
        <v>32383</v>
      </c>
      <c r="I11131" s="271" t="s">
        <v>12503</v>
      </c>
      <c r="J11131" s="272" t="s">
        <v>13724</v>
      </c>
      <c r="K11131" s="272" t="s">
        <v>13724</v>
      </c>
    </row>
    <row r="11132" spans="1:11" ht="12.75" x14ac:dyDescent="0.2">
      <c r="A11132" s="269">
        <v>38031</v>
      </c>
      <c r="B11132" s="270" t="s">
        <v>32384</v>
      </c>
      <c r="C11132" s="271" t="s">
        <v>12503</v>
      </c>
      <c r="D11132" s="272" t="s">
        <v>13725</v>
      </c>
      <c r="F11132" s="266"/>
      <c r="G11132" s="273">
        <v>38031</v>
      </c>
      <c r="H11132" s="270" t="s">
        <v>32384</v>
      </c>
      <c r="I11132" s="271" t="s">
        <v>12503</v>
      </c>
      <c r="J11132" s="272" t="s">
        <v>13725</v>
      </c>
      <c r="K11132" s="272" t="s">
        <v>13725</v>
      </c>
    </row>
    <row r="11133" spans="1:11" ht="25.5" x14ac:dyDescent="0.2">
      <c r="A11133" s="269">
        <v>39749</v>
      </c>
      <c r="B11133" s="270" t="s">
        <v>32385</v>
      </c>
      <c r="C11133" s="271" t="s">
        <v>12503</v>
      </c>
      <c r="D11133" s="272" t="s">
        <v>23788</v>
      </c>
      <c r="F11133" s="266"/>
      <c r="G11133" s="273">
        <v>39749</v>
      </c>
      <c r="H11133" s="270" t="s">
        <v>32385</v>
      </c>
      <c r="I11133" s="271" t="s">
        <v>12503</v>
      </c>
      <c r="J11133" s="272" t="s">
        <v>23788</v>
      </c>
      <c r="K11133" s="272" t="s">
        <v>23788</v>
      </c>
    </row>
    <row r="11134" spans="1:11" ht="25.5" x14ac:dyDescent="0.2">
      <c r="A11134" s="269">
        <v>39751</v>
      </c>
      <c r="B11134" s="270" t="s">
        <v>32386</v>
      </c>
      <c r="C11134" s="271" t="s">
        <v>12503</v>
      </c>
      <c r="D11134" s="272" t="s">
        <v>32387</v>
      </c>
      <c r="F11134" s="266"/>
      <c r="G11134" s="273">
        <v>39751</v>
      </c>
      <c r="H11134" s="270" t="s">
        <v>32386</v>
      </c>
      <c r="I11134" s="271" t="s">
        <v>12503</v>
      </c>
      <c r="J11134" s="272" t="s">
        <v>32387</v>
      </c>
      <c r="K11134" s="272" t="s">
        <v>32387</v>
      </c>
    </row>
    <row r="11135" spans="1:11" ht="25.5" x14ac:dyDescent="0.2">
      <c r="A11135" s="269">
        <v>39750</v>
      </c>
      <c r="B11135" s="270" t="s">
        <v>32388</v>
      </c>
      <c r="C11135" s="271" t="s">
        <v>12503</v>
      </c>
      <c r="D11135" s="272" t="s">
        <v>24945</v>
      </c>
      <c r="F11135" s="266"/>
      <c r="G11135" s="273">
        <v>39750</v>
      </c>
      <c r="H11135" s="270" t="s">
        <v>32388</v>
      </c>
      <c r="I11135" s="271" t="s">
        <v>12503</v>
      </c>
      <c r="J11135" s="272" t="s">
        <v>24945</v>
      </c>
      <c r="K11135" s="272" t="s">
        <v>24945</v>
      </c>
    </row>
    <row r="11136" spans="1:11" ht="25.5" x14ac:dyDescent="0.2">
      <c r="A11136" s="269">
        <v>39747</v>
      </c>
      <c r="B11136" s="270" t="s">
        <v>32389</v>
      </c>
      <c r="C11136" s="271" t="s">
        <v>12503</v>
      </c>
      <c r="D11136" s="272" t="s">
        <v>5135</v>
      </c>
      <c r="F11136" s="266"/>
      <c r="G11136" s="273">
        <v>39747</v>
      </c>
      <c r="H11136" s="270" t="s">
        <v>32389</v>
      </c>
      <c r="I11136" s="271" t="s">
        <v>12503</v>
      </c>
      <c r="J11136" s="272" t="s">
        <v>5135</v>
      </c>
      <c r="K11136" s="272" t="s">
        <v>5135</v>
      </c>
    </row>
    <row r="11137" spans="1:11" ht="25.5" x14ac:dyDescent="0.2">
      <c r="A11137" s="269">
        <v>39753</v>
      </c>
      <c r="B11137" s="270" t="s">
        <v>32390</v>
      </c>
      <c r="C11137" s="271" t="s">
        <v>12503</v>
      </c>
      <c r="D11137" s="272" t="s">
        <v>32391</v>
      </c>
      <c r="F11137" s="266"/>
      <c r="G11137" s="273">
        <v>39753</v>
      </c>
      <c r="H11137" s="270" t="s">
        <v>32390</v>
      </c>
      <c r="I11137" s="271" t="s">
        <v>12503</v>
      </c>
      <c r="J11137" s="272" t="s">
        <v>32391</v>
      </c>
      <c r="K11137" s="272" t="s">
        <v>32391</v>
      </c>
    </row>
    <row r="11138" spans="1:11" ht="25.5" x14ac:dyDescent="0.2">
      <c r="A11138" s="269">
        <v>39754</v>
      </c>
      <c r="B11138" s="270" t="s">
        <v>32392</v>
      </c>
      <c r="C11138" s="271" t="s">
        <v>12503</v>
      </c>
      <c r="D11138" s="272" t="s">
        <v>32393</v>
      </c>
      <c r="F11138" s="266"/>
      <c r="G11138" s="273">
        <v>39754</v>
      </c>
      <c r="H11138" s="270" t="s">
        <v>32392</v>
      </c>
      <c r="I11138" s="271" t="s">
        <v>12503</v>
      </c>
      <c r="J11138" s="272" t="s">
        <v>32393</v>
      </c>
      <c r="K11138" s="272" t="s">
        <v>32393</v>
      </c>
    </row>
    <row r="11139" spans="1:11" ht="25.5" x14ac:dyDescent="0.2">
      <c r="A11139" s="269">
        <v>39748</v>
      </c>
      <c r="B11139" s="270" t="s">
        <v>32394</v>
      </c>
      <c r="C11139" s="271" t="s">
        <v>12503</v>
      </c>
      <c r="D11139" s="272" t="s">
        <v>13421</v>
      </c>
      <c r="F11139" s="266"/>
      <c r="G11139" s="273">
        <v>39748</v>
      </c>
      <c r="H11139" s="270" t="s">
        <v>32394</v>
      </c>
      <c r="I11139" s="271" t="s">
        <v>12503</v>
      </c>
      <c r="J11139" s="272" t="s">
        <v>13421</v>
      </c>
      <c r="K11139" s="272" t="s">
        <v>13421</v>
      </c>
    </row>
    <row r="11140" spans="1:11" ht="25.5" x14ac:dyDescent="0.2">
      <c r="A11140" s="269">
        <v>39755</v>
      </c>
      <c r="B11140" s="270" t="s">
        <v>32395</v>
      </c>
      <c r="C11140" s="271" t="s">
        <v>12503</v>
      </c>
      <c r="D11140" s="272" t="s">
        <v>32396</v>
      </c>
      <c r="F11140" s="266"/>
      <c r="G11140" s="273">
        <v>39755</v>
      </c>
      <c r="H11140" s="270" t="s">
        <v>32395</v>
      </c>
      <c r="I11140" s="271" t="s">
        <v>12503</v>
      </c>
      <c r="J11140" s="272" t="s">
        <v>32396</v>
      </c>
      <c r="K11140" s="272" t="s">
        <v>32396</v>
      </c>
    </row>
    <row r="11141" spans="1:11" ht="12.75" x14ac:dyDescent="0.2">
      <c r="A11141" s="269">
        <v>12742</v>
      </c>
      <c r="B11141" s="270" t="s">
        <v>32397</v>
      </c>
      <c r="C11141" s="271" t="s">
        <v>12503</v>
      </c>
      <c r="D11141" s="272" t="s">
        <v>32398</v>
      </c>
      <c r="F11141" s="266"/>
      <c r="G11141" s="273">
        <v>12742</v>
      </c>
      <c r="H11141" s="270" t="s">
        <v>32397</v>
      </c>
      <c r="I11141" s="271" t="s">
        <v>12503</v>
      </c>
      <c r="J11141" s="272" t="s">
        <v>32398</v>
      </c>
      <c r="K11141" s="272" t="s">
        <v>32398</v>
      </c>
    </row>
    <row r="11142" spans="1:11" ht="12.75" x14ac:dyDescent="0.2">
      <c r="A11142" s="269">
        <v>12713</v>
      </c>
      <c r="B11142" s="270" t="s">
        <v>32399</v>
      </c>
      <c r="C11142" s="271" t="s">
        <v>12503</v>
      </c>
      <c r="D11142" s="272" t="s">
        <v>13124</v>
      </c>
      <c r="F11142" s="266"/>
      <c r="G11142" s="273">
        <v>12713</v>
      </c>
      <c r="H11142" s="270" t="s">
        <v>32399</v>
      </c>
      <c r="I11142" s="271" t="s">
        <v>12503</v>
      </c>
      <c r="J11142" s="272" t="s">
        <v>13124</v>
      </c>
      <c r="K11142" s="272" t="s">
        <v>13124</v>
      </c>
    </row>
    <row r="11143" spans="1:11" ht="12.75" x14ac:dyDescent="0.2">
      <c r="A11143" s="269">
        <v>12743</v>
      </c>
      <c r="B11143" s="270" t="s">
        <v>32400</v>
      </c>
      <c r="C11143" s="271" t="s">
        <v>12503</v>
      </c>
      <c r="D11143" s="272" t="s">
        <v>18026</v>
      </c>
      <c r="F11143" s="266"/>
      <c r="G11143" s="273">
        <v>12743</v>
      </c>
      <c r="H11143" s="270" t="s">
        <v>32400</v>
      </c>
      <c r="I11143" s="271" t="s">
        <v>12503</v>
      </c>
      <c r="J11143" s="272" t="s">
        <v>18026</v>
      </c>
      <c r="K11143" s="272" t="s">
        <v>18026</v>
      </c>
    </row>
    <row r="11144" spans="1:11" ht="12.75" x14ac:dyDescent="0.2">
      <c r="A11144" s="269">
        <v>12744</v>
      </c>
      <c r="B11144" s="270" t="s">
        <v>32401</v>
      </c>
      <c r="C11144" s="271" t="s">
        <v>12503</v>
      </c>
      <c r="D11144" s="272" t="s">
        <v>13854</v>
      </c>
      <c r="F11144" s="266"/>
      <c r="G11144" s="273">
        <v>12744</v>
      </c>
      <c r="H11144" s="270" t="s">
        <v>32401</v>
      </c>
      <c r="I11144" s="271" t="s">
        <v>12503</v>
      </c>
      <c r="J11144" s="272" t="s">
        <v>13854</v>
      </c>
      <c r="K11144" s="272" t="s">
        <v>13854</v>
      </c>
    </row>
    <row r="11145" spans="1:11" ht="12.75" x14ac:dyDescent="0.2">
      <c r="A11145" s="269">
        <v>12745</v>
      </c>
      <c r="B11145" s="270" t="s">
        <v>32402</v>
      </c>
      <c r="C11145" s="271" t="s">
        <v>12503</v>
      </c>
      <c r="D11145" s="272" t="s">
        <v>25945</v>
      </c>
      <c r="F11145" s="266"/>
      <c r="G11145" s="273">
        <v>12745</v>
      </c>
      <c r="H11145" s="270" t="s">
        <v>32402</v>
      </c>
      <c r="I11145" s="271" t="s">
        <v>12503</v>
      </c>
      <c r="J11145" s="272" t="s">
        <v>25945</v>
      </c>
      <c r="K11145" s="272" t="s">
        <v>25945</v>
      </c>
    </row>
    <row r="11146" spans="1:11" ht="12.75" x14ac:dyDescent="0.2">
      <c r="A11146" s="269">
        <v>12746</v>
      </c>
      <c r="B11146" s="270" t="s">
        <v>32403</v>
      </c>
      <c r="C11146" s="271" t="s">
        <v>12503</v>
      </c>
      <c r="D11146" s="272" t="s">
        <v>32404</v>
      </c>
      <c r="F11146" s="266"/>
      <c r="G11146" s="273">
        <v>12746</v>
      </c>
      <c r="H11146" s="270" t="s">
        <v>32403</v>
      </c>
      <c r="I11146" s="271" t="s">
        <v>12503</v>
      </c>
      <c r="J11146" s="272" t="s">
        <v>32404</v>
      </c>
      <c r="K11146" s="272" t="s">
        <v>32404</v>
      </c>
    </row>
    <row r="11147" spans="1:11" ht="12.75" x14ac:dyDescent="0.2">
      <c r="A11147" s="269">
        <v>12747</v>
      </c>
      <c r="B11147" s="270" t="s">
        <v>32405</v>
      </c>
      <c r="C11147" s="271" t="s">
        <v>12503</v>
      </c>
      <c r="D11147" s="272" t="s">
        <v>32406</v>
      </c>
      <c r="F11147" s="266"/>
      <c r="G11147" s="273">
        <v>12747</v>
      </c>
      <c r="H11147" s="270" t="s">
        <v>32405</v>
      </c>
      <c r="I11147" s="271" t="s">
        <v>12503</v>
      </c>
      <c r="J11147" s="272" t="s">
        <v>32406</v>
      </c>
      <c r="K11147" s="272" t="s">
        <v>32406</v>
      </c>
    </row>
    <row r="11148" spans="1:11" ht="12.75" x14ac:dyDescent="0.2">
      <c r="A11148" s="269">
        <v>12748</v>
      </c>
      <c r="B11148" s="270" t="s">
        <v>32407</v>
      </c>
      <c r="C11148" s="271" t="s">
        <v>12503</v>
      </c>
      <c r="D11148" s="272" t="s">
        <v>32408</v>
      </c>
      <c r="F11148" s="266"/>
      <c r="G11148" s="273">
        <v>12748</v>
      </c>
      <c r="H11148" s="270" t="s">
        <v>32407</v>
      </c>
      <c r="I11148" s="271" t="s">
        <v>12503</v>
      </c>
      <c r="J11148" s="272" t="s">
        <v>32408</v>
      </c>
      <c r="K11148" s="272" t="s">
        <v>32408</v>
      </c>
    </row>
    <row r="11149" spans="1:11" ht="12.75" x14ac:dyDescent="0.2">
      <c r="A11149" s="269">
        <v>12749</v>
      </c>
      <c r="B11149" s="270" t="s">
        <v>32409</v>
      </c>
      <c r="C11149" s="271" t="s">
        <v>12503</v>
      </c>
      <c r="D11149" s="272" t="s">
        <v>29321</v>
      </c>
      <c r="F11149" s="266"/>
      <c r="G11149" s="273">
        <v>12749</v>
      </c>
      <c r="H11149" s="270" t="s">
        <v>32409</v>
      </c>
      <c r="I11149" s="271" t="s">
        <v>12503</v>
      </c>
      <c r="J11149" s="272" t="s">
        <v>29321</v>
      </c>
      <c r="K11149" s="272" t="s">
        <v>29321</v>
      </c>
    </row>
    <row r="11150" spans="1:11" ht="25.5" x14ac:dyDescent="0.2">
      <c r="A11150" s="269">
        <v>39726</v>
      </c>
      <c r="B11150" s="270" t="s">
        <v>32410</v>
      </c>
      <c r="C11150" s="271" t="s">
        <v>12503</v>
      </c>
      <c r="D11150" s="272" t="s">
        <v>32411</v>
      </c>
      <c r="F11150" s="266"/>
      <c r="G11150" s="273">
        <v>39726</v>
      </c>
      <c r="H11150" s="270" t="s">
        <v>32410</v>
      </c>
      <c r="I11150" s="271" t="s">
        <v>12503</v>
      </c>
      <c r="J11150" s="272" t="s">
        <v>32411</v>
      </c>
      <c r="K11150" s="272" t="s">
        <v>32411</v>
      </c>
    </row>
    <row r="11151" spans="1:11" ht="25.5" x14ac:dyDescent="0.2">
      <c r="A11151" s="269">
        <v>39728</v>
      </c>
      <c r="B11151" s="270" t="s">
        <v>32412</v>
      </c>
      <c r="C11151" s="271" t="s">
        <v>12503</v>
      </c>
      <c r="D11151" s="272" t="s">
        <v>32413</v>
      </c>
      <c r="F11151" s="266"/>
      <c r="G11151" s="273">
        <v>39728</v>
      </c>
      <c r="H11151" s="270" t="s">
        <v>32412</v>
      </c>
      <c r="I11151" s="271" t="s">
        <v>12503</v>
      </c>
      <c r="J11151" s="272" t="s">
        <v>32413</v>
      </c>
      <c r="K11151" s="272" t="s">
        <v>32413</v>
      </c>
    </row>
    <row r="11152" spans="1:11" ht="25.5" x14ac:dyDescent="0.2">
      <c r="A11152" s="269">
        <v>39727</v>
      </c>
      <c r="B11152" s="270" t="s">
        <v>32414</v>
      </c>
      <c r="C11152" s="271" t="s">
        <v>12503</v>
      </c>
      <c r="D11152" s="272" t="s">
        <v>32415</v>
      </c>
      <c r="F11152" s="266"/>
      <c r="G11152" s="273">
        <v>39727</v>
      </c>
      <c r="H11152" s="270" t="s">
        <v>32414</v>
      </c>
      <c r="I11152" s="271" t="s">
        <v>12503</v>
      </c>
      <c r="J11152" s="272" t="s">
        <v>32415</v>
      </c>
      <c r="K11152" s="272" t="s">
        <v>32415</v>
      </c>
    </row>
    <row r="11153" spans="1:11" ht="25.5" x14ac:dyDescent="0.2">
      <c r="A11153" s="269">
        <v>39724</v>
      </c>
      <c r="B11153" s="270" t="s">
        <v>32416</v>
      </c>
      <c r="C11153" s="271" t="s">
        <v>12503</v>
      </c>
      <c r="D11153" s="272" t="s">
        <v>15229</v>
      </c>
      <c r="F11153" s="266"/>
      <c r="G11153" s="273">
        <v>39724</v>
      </c>
      <c r="H11153" s="270" t="s">
        <v>32416</v>
      </c>
      <c r="I11153" s="271" t="s">
        <v>12503</v>
      </c>
      <c r="J11153" s="272" t="s">
        <v>15229</v>
      </c>
      <c r="K11153" s="272" t="s">
        <v>15229</v>
      </c>
    </row>
    <row r="11154" spans="1:11" ht="25.5" x14ac:dyDescent="0.2">
      <c r="A11154" s="269">
        <v>39729</v>
      </c>
      <c r="B11154" s="270" t="s">
        <v>32417</v>
      </c>
      <c r="C11154" s="271" t="s">
        <v>12503</v>
      </c>
      <c r="D11154" s="272" t="s">
        <v>32418</v>
      </c>
      <c r="F11154" s="266"/>
      <c r="G11154" s="273">
        <v>39729</v>
      </c>
      <c r="H11154" s="270" t="s">
        <v>32417</v>
      </c>
      <c r="I11154" s="271" t="s">
        <v>12503</v>
      </c>
      <c r="J11154" s="272" t="s">
        <v>32418</v>
      </c>
      <c r="K11154" s="272" t="s">
        <v>32418</v>
      </c>
    </row>
    <row r="11155" spans="1:11" ht="25.5" x14ac:dyDescent="0.2">
      <c r="A11155" s="269">
        <v>39730</v>
      </c>
      <c r="B11155" s="270" t="s">
        <v>32419</v>
      </c>
      <c r="C11155" s="271" t="s">
        <v>12503</v>
      </c>
      <c r="D11155" s="272" t="s">
        <v>15097</v>
      </c>
      <c r="F11155" s="266"/>
      <c r="G11155" s="273">
        <v>39730</v>
      </c>
      <c r="H11155" s="270" t="s">
        <v>32419</v>
      </c>
      <c r="I11155" s="271" t="s">
        <v>12503</v>
      </c>
      <c r="J11155" s="272" t="s">
        <v>15097</v>
      </c>
      <c r="K11155" s="272" t="s">
        <v>15097</v>
      </c>
    </row>
    <row r="11156" spans="1:11" ht="25.5" x14ac:dyDescent="0.2">
      <c r="A11156" s="269">
        <v>39731</v>
      </c>
      <c r="B11156" s="270" t="s">
        <v>32420</v>
      </c>
      <c r="C11156" s="271" t="s">
        <v>12503</v>
      </c>
      <c r="D11156" s="272" t="s">
        <v>32421</v>
      </c>
      <c r="F11156" s="266"/>
      <c r="G11156" s="273">
        <v>39731</v>
      </c>
      <c r="H11156" s="270" t="s">
        <v>32420</v>
      </c>
      <c r="I11156" s="271" t="s">
        <v>12503</v>
      </c>
      <c r="J11156" s="272" t="s">
        <v>32421</v>
      </c>
      <c r="K11156" s="272" t="s">
        <v>32421</v>
      </c>
    </row>
    <row r="11157" spans="1:11" ht="25.5" x14ac:dyDescent="0.2">
      <c r="A11157" s="269">
        <v>39725</v>
      </c>
      <c r="B11157" s="270" t="s">
        <v>32422</v>
      </c>
      <c r="C11157" s="271" t="s">
        <v>12503</v>
      </c>
      <c r="D11157" s="272" t="s">
        <v>17065</v>
      </c>
      <c r="F11157" s="266"/>
      <c r="G11157" s="273">
        <v>39725</v>
      </c>
      <c r="H11157" s="270" t="s">
        <v>32422</v>
      </c>
      <c r="I11157" s="271" t="s">
        <v>12503</v>
      </c>
      <c r="J11157" s="272" t="s">
        <v>17065</v>
      </c>
      <c r="K11157" s="272" t="s">
        <v>17065</v>
      </c>
    </row>
    <row r="11158" spans="1:11" ht="25.5" x14ac:dyDescent="0.2">
      <c r="A11158" s="269">
        <v>39732</v>
      </c>
      <c r="B11158" s="270" t="s">
        <v>32423</v>
      </c>
      <c r="C11158" s="271" t="s">
        <v>12503</v>
      </c>
      <c r="D11158" s="272" t="s">
        <v>32424</v>
      </c>
      <c r="F11158" s="266"/>
      <c r="G11158" s="273">
        <v>39732</v>
      </c>
      <c r="H11158" s="270" t="s">
        <v>32423</v>
      </c>
      <c r="I11158" s="271" t="s">
        <v>12503</v>
      </c>
      <c r="J11158" s="272" t="s">
        <v>32424</v>
      </c>
      <c r="K11158" s="272" t="s">
        <v>32424</v>
      </c>
    </row>
    <row r="11159" spans="1:11" ht="25.5" x14ac:dyDescent="0.2">
      <c r="A11159" s="269">
        <v>39660</v>
      </c>
      <c r="B11159" s="270" t="s">
        <v>32425</v>
      </c>
      <c r="C11159" s="271" t="s">
        <v>12503</v>
      </c>
      <c r="D11159" s="272" t="s">
        <v>13122</v>
      </c>
      <c r="F11159" s="266"/>
      <c r="G11159" s="273">
        <v>39660</v>
      </c>
      <c r="H11159" s="270" t="s">
        <v>32425</v>
      </c>
      <c r="I11159" s="271" t="s">
        <v>12503</v>
      </c>
      <c r="J11159" s="272" t="s">
        <v>13122</v>
      </c>
      <c r="K11159" s="272" t="s">
        <v>13122</v>
      </c>
    </row>
    <row r="11160" spans="1:11" ht="25.5" x14ac:dyDescent="0.2">
      <c r="A11160" s="269">
        <v>39662</v>
      </c>
      <c r="B11160" s="270" t="s">
        <v>32426</v>
      </c>
      <c r="C11160" s="271" t="s">
        <v>12503</v>
      </c>
      <c r="D11160" s="272" t="s">
        <v>7090</v>
      </c>
      <c r="F11160" s="266"/>
      <c r="G11160" s="273">
        <v>39662</v>
      </c>
      <c r="H11160" s="270" t="s">
        <v>32426</v>
      </c>
      <c r="I11160" s="271" t="s">
        <v>12503</v>
      </c>
      <c r="J11160" s="272" t="s">
        <v>7090</v>
      </c>
      <c r="K11160" s="272" t="s">
        <v>7090</v>
      </c>
    </row>
    <row r="11161" spans="1:11" ht="25.5" x14ac:dyDescent="0.2">
      <c r="A11161" s="269">
        <v>39661</v>
      </c>
      <c r="B11161" s="270" t="s">
        <v>32427</v>
      </c>
      <c r="C11161" s="271" t="s">
        <v>12503</v>
      </c>
      <c r="D11161" s="272" t="s">
        <v>7094</v>
      </c>
      <c r="F11161" s="266"/>
      <c r="G11161" s="273">
        <v>39661</v>
      </c>
      <c r="H11161" s="270" t="s">
        <v>32427</v>
      </c>
      <c r="I11161" s="271" t="s">
        <v>12503</v>
      </c>
      <c r="J11161" s="272" t="s">
        <v>7094</v>
      </c>
      <c r="K11161" s="272" t="s">
        <v>7094</v>
      </c>
    </row>
    <row r="11162" spans="1:11" ht="25.5" x14ac:dyDescent="0.2">
      <c r="A11162" s="269">
        <v>39666</v>
      </c>
      <c r="B11162" s="270" t="s">
        <v>32428</v>
      </c>
      <c r="C11162" s="271" t="s">
        <v>12503</v>
      </c>
      <c r="D11162" s="272" t="s">
        <v>32429</v>
      </c>
      <c r="F11162" s="266"/>
      <c r="G11162" s="273">
        <v>39666</v>
      </c>
      <c r="H11162" s="270" t="s">
        <v>32428</v>
      </c>
      <c r="I11162" s="271" t="s">
        <v>12503</v>
      </c>
      <c r="J11162" s="272" t="s">
        <v>32429</v>
      </c>
      <c r="K11162" s="272" t="s">
        <v>32429</v>
      </c>
    </row>
    <row r="11163" spans="1:11" ht="25.5" x14ac:dyDescent="0.2">
      <c r="A11163" s="269">
        <v>39664</v>
      </c>
      <c r="B11163" s="270" t="s">
        <v>32430</v>
      </c>
      <c r="C11163" s="271" t="s">
        <v>12503</v>
      </c>
      <c r="D11163" s="272" t="s">
        <v>7561</v>
      </c>
      <c r="F11163" s="266"/>
      <c r="G11163" s="273">
        <v>39664</v>
      </c>
      <c r="H11163" s="270" t="s">
        <v>32430</v>
      </c>
      <c r="I11163" s="271" t="s">
        <v>12503</v>
      </c>
      <c r="J11163" s="272" t="s">
        <v>7561</v>
      </c>
      <c r="K11163" s="272" t="s">
        <v>7561</v>
      </c>
    </row>
    <row r="11164" spans="1:11" ht="25.5" x14ac:dyDescent="0.2">
      <c r="A11164" s="269">
        <v>39663</v>
      </c>
      <c r="B11164" s="270" t="s">
        <v>32431</v>
      </c>
      <c r="C11164" s="271" t="s">
        <v>12503</v>
      </c>
      <c r="D11164" s="272" t="s">
        <v>9240</v>
      </c>
      <c r="F11164" s="266"/>
      <c r="G11164" s="273">
        <v>39663</v>
      </c>
      <c r="H11164" s="270" t="s">
        <v>32431</v>
      </c>
      <c r="I11164" s="271" t="s">
        <v>12503</v>
      </c>
      <c r="J11164" s="272" t="s">
        <v>9240</v>
      </c>
      <c r="K11164" s="272" t="s">
        <v>9240</v>
      </c>
    </row>
    <row r="11165" spans="1:11" ht="25.5" x14ac:dyDescent="0.2">
      <c r="A11165" s="269">
        <v>39665</v>
      </c>
      <c r="B11165" s="270" t="s">
        <v>32432</v>
      </c>
      <c r="C11165" s="271" t="s">
        <v>12503</v>
      </c>
      <c r="D11165" s="272" t="s">
        <v>20516</v>
      </c>
      <c r="F11165" s="266"/>
      <c r="G11165" s="273">
        <v>39665</v>
      </c>
      <c r="H11165" s="270" t="s">
        <v>32432</v>
      </c>
      <c r="I11165" s="271" t="s">
        <v>12503</v>
      </c>
      <c r="J11165" s="272" t="s">
        <v>20516</v>
      </c>
      <c r="K11165" s="272" t="s">
        <v>20516</v>
      </c>
    </row>
    <row r="11166" spans="1:11" ht="25.5" x14ac:dyDescent="0.2">
      <c r="A11166" s="269">
        <v>39752</v>
      </c>
      <c r="B11166" s="270" t="s">
        <v>32433</v>
      </c>
      <c r="C11166" s="271" t="s">
        <v>12503</v>
      </c>
      <c r="D11166" s="272" t="s">
        <v>32434</v>
      </c>
      <c r="F11166" s="266"/>
      <c r="G11166" s="273">
        <v>39752</v>
      </c>
      <c r="H11166" s="270" t="s">
        <v>32433</v>
      </c>
      <c r="I11166" s="271" t="s">
        <v>12503</v>
      </c>
      <c r="J11166" s="272" t="s">
        <v>32434</v>
      </c>
      <c r="K11166" s="272" t="s">
        <v>32434</v>
      </c>
    </row>
    <row r="11167" spans="1:11" ht="12.75" x14ac:dyDescent="0.2">
      <c r="A11167" s="269">
        <v>12583</v>
      </c>
      <c r="B11167" s="270" t="s">
        <v>32435</v>
      </c>
      <c r="C11167" s="271" t="s">
        <v>12503</v>
      </c>
      <c r="D11167" s="272" t="s">
        <v>5697</v>
      </c>
      <c r="F11167" s="266"/>
      <c r="G11167" s="273">
        <v>12583</v>
      </c>
      <c r="H11167" s="270" t="s">
        <v>32435</v>
      </c>
      <c r="I11167" s="271" t="s">
        <v>12503</v>
      </c>
      <c r="J11167" s="272" t="s">
        <v>5697</v>
      </c>
      <c r="K11167" s="272" t="s">
        <v>5697</v>
      </c>
    </row>
    <row r="11168" spans="1:11" ht="12.75" x14ac:dyDescent="0.2">
      <c r="A11168" s="269">
        <v>12584</v>
      </c>
      <c r="B11168" s="270" t="s">
        <v>32436</v>
      </c>
      <c r="C11168" s="271" t="s">
        <v>12503</v>
      </c>
      <c r="D11168" s="272" t="s">
        <v>13733</v>
      </c>
      <c r="F11168" s="266"/>
      <c r="G11168" s="273">
        <v>12584</v>
      </c>
      <c r="H11168" s="270" t="s">
        <v>32436</v>
      </c>
      <c r="I11168" s="271" t="s">
        <v>12503</v>
      </c>
      <c r="J11168" s="272" t="s">
        <v>13733</v>
      </c>
      <c r="K11168" s="272" t="s">
        <v>13733</v>
      </c>
    </row>
    <row r="11169" spans="1:11" ht="12.75" x14ac:dyDescent="0.2">
      <c r="A11169" s="269">
        <v>13159</v>
      </c>
      <c r="B11169" s="270" t="s">
        <v>32437</v>
      </c>
      <c r="C11169" s="271" t="s">
        <v>12503</v>
      </c>
      <c r="D11169" s="272" t="s">
        <v>13734</v>
      </c>
      <c r="F11169" s="266"/>
      <c r="G11169" s="273">
        <v>13159</v>
      </c>
      <c r="H11169" s="270" t="s">
        <v>32437</v>
      </c>
      <c r="I11169" s="271" t="s">
        <v>12503</v>
      </c>
      <c r="J11169" s="272" t="s">
        <v>13734</v>
      </c>
      <c r="K11169" s="272" t="s">
        <v>13734</v>
      </c>
    </row>
    <row r="11170" spans="1:11" ht="12.75" x14ac:dyDescent="0.2">
      <c r="A11170" s="269">
        <v>13168</v>
      </c>
      <c r="B11170" s="270" t="s">
        <v>32438</v>
      </c>
      <c r="C11170" s="271" t="s">
        <v>12503</v>
      </c>
      <c r="D11170" s="272" t="s">
        <v>13735</v>
      </c>
      <c r="F11170" s="266"/>
      <c r="G11170" s="273">
        <v>13168</v>
      </c>
      <c r="H11170" s="270" t="s">
        <v>32438</v>
      </c>
      <c r="I11170" s="271" t="s">
        <v>12503</v>
      </c>
      <c r="J11170" s="272" t="s">
        <v>13735</v>
      </c>
      <c r="K11170" s="272" t="s">
        <v>13735</v>
      </c>
    </row>
    <row r="11171" spans="1:11" ht="12.75" x14ac:dyDescent="0.2">
      <c r="A11171" s="269">
        <v>13173</v>
      </c>
      <c r="B11171" s="270" t="s">
        <v>32439</v>
      </c>
      <c r="C11171" s="271" t="s">
        <v>12503</v>
      </c>
      <c r="D11171" s="272" t="s">
        <v>13736</v>
      </c>
      <c r="F11171" s="266"/>
      <c r="G11171" s="273">
        <v>13173</v>
      </c>
      <c r="H11171" s="270" t="s">
        <v>32439</v>
      </c>
      <c r="I11171" s="271" t="s">
        <v>12503</v>
      </c>
      <c r="J11171" s="272" t="s">
        <v>13736</v>
      </c>
      <c r="K11171" s="272" t="s">
        <v>13736</v>
      </c>
    </row>
    <row r="11172" spans="1:11" ht="25.5" x14ac:dyDescent="0.2">
      <c r="A11172" s="269">
        <v>37449</v>
      </c>
      <c r="B11172" s="270" t="s">
        <v>32440</v>
      </c>
      <c r="C11172" s="271" t="s">
        <v>12503</v>
      </c>
      <c r="D11172" s="272" t="s">
        <v>13737</v>
      </c>
      <c r="F11172" s="266"/>
      <c r="G11172" s="273">
        <v>37449</v>
      </c>
      <c r="H11172" s="270" t="s">
        <v>32440</v>
      </c>
      <c r="I11172" s="271" t="s">
        <v>12503</v>
      </c>
      <c r="J11172" s="272" t="s">
        <v>13737</v>
      </c>
      <c r="K11172" s="272" t="s">
        <v>13737</v>
      </c>
    </row>
    <row r="11173" spans="1:11" ht="25.5" x14ac:dyDescent="0.2">
      <c r="A11173" s="269">
        <v>37450</v>
      </c>
      <c r="B11173" s="270" t="s">
        <v>32441</v>
      </c>
      <c r="C11173" s="271" t="s">
        <v>12503</v>
      </c>
      <c r="D11173" s="272" t="s">
        <v>13674</v>
      </c>
      <c r="F11173" s="266"/>
      <c r="G11173" s="273">
        <v>37450</v>
      </c>
      <c r="H11173" s="270" t="s">
        <v>32441</v>
      </c>
      <c r="I11173" s="271" t="s">
        <v>12503</v>
      </c>
      <c r="J11173" s="272" t="s">
        <v>13674</v>
      </c>
      <c r="K11173" s="272" t="s">
        <v>13674</v>
      </c>
    </row>
    <row r="11174" spans="1:11" ht="25.5" x14ac:dyDescent="0.2">
      <c r="A11174" s="269">
        <v>37451</v>
      </c>
      <c r="B11174" s="270" t="s">
        <v>32442</v>
      </c>
      <c r="C11174" s="271" t="s">
        <v>12503</v>
      </c>
      <c r="D11174" s="272" t="s">
        <v>13531</v>
      </c>
      <c r="F11174" s="266"/>
      <c r="G11174" s="273">
        <v>37451</v>
      </c>
      <c r="H11174" s="270" t="s">
        <v>32442</v>
      </c>
      <c r="I11174" s="271" t="s">
        <v>12503</v>
      </c>
      <c r="J11174" s="272" t="s">
        <v>13531</v>
      </c>
      <c r="K11174" s="272" t="s">
        <v>13531</v>
      </c>
    </row>
    <row r="11175" spans="1:11" ht="25.5" x14ac:dyDescent="0.2">
      <c r="A11175" s="269">
        <v>37452</v>
      </c>
      <c r="B11175" s="270" t="s">
        <v>32443</v>
      </c>
      <c r="C11175" s="271" t="s">
        <v>12503</v>
      </c>
      <c r="D11175" s="272" t="s">
        <v>13738</v>
      </c>
      <c r="F11175" s="266"/>
      <c r="G11175" s="273">
        <v>37452</v>
      </c>
      <c r="H11175" s="270" t="s">
        <v>32443</v>
      </c>
      <c r="I11175" s="271" t="s">
        <v>12503</v>
      </c>
      <c r="J11175" s="272" t="s">
        <v>13738</v>
      </c>
      <c r="K11175" s="272" t="s">
        <v>13738</v>
      </c>
    </row>
    <row r="11176" spans="1:11" ht="25.5" x14ac:dyDescent="0.2">
      <c r="A11176" s="269">
        <v>37453</v>
      </c>
      <c r="B11176" s="270" t="s">
        <v>32444</v>
      </c>
      <c r="C11176" s="271" t="s">
        <v>12503</v>
      </c>
      <c r="D11176" s="272" t="s">
        <v>12718</v>
      </c>
      <c r="F11176" s="266"/>
      <c r="G11176" s="273">
        <v>37453</v>
      </c>
      <c r="H11176" s="270" t="s">
        <v>32444</v>
      </c>
      <c r="I11176" s="271" t="s">
        <v>12503</v>
      </c>
      <c r="J11176" s="272" t="s">
        <v>12718</v>
      </c>
      <c r="K11176" s="272" t="s">
        <v>12718</v>
      </c>
    </row>
    <row r="11177" spans="1:11" ht="12.75" x14ac:dyDescent="0.2">
      <c r="A11177" s="269">
        <v>7778</v>
      </c>
      <c r="B11177" s="270" t="s">
        <v>32445</v>
      </c>
      <c r="C11177" s="271" t="s">
        <v>12503</v>
      </c>
      <c r="D11177" s="272" t="s">
        <v>13739</v>
      </c>
      <c r="F11177" s="266"/>
      <c r="G11177" s="273">
        <v>7778</v>
      </c>
      <c r="H11177" s="270" t="s">
        <v>32445</v>
      </c>
      <c r="I11177" s="271" t="s">
        <v>12503</v>
      </c>
      <c r="J11177" s="272" t="s">
        <v>13739</v>
      </c>
      <c r="K11177" s="272" t="s">
        <v>13739</v>
      </c>
    </row>
    <row r="11178" spans="1:11" ht="12.75" x14ac:dyDescent="0.2">
      <c r="A11178" s="269">
        <v>7796</v>
      </c>
      <c r="B11178" s="270" t="s">
        <v>32446</v>
      </c>
      <c r="C11178" s="271" t="s">
        <v>12503</v>
      </c>
      <c r="D11178" s="272" t="s">
        <v>7749</v>
      </c>
      <c r="F11178" s="266"/>
      <c r="G11178" s="273">
        <v>7796</v>
      </c>
      <c r="H11178" s="270" t="s">
        <v>32446</v>
      </c>
      <c r="I11178" s="271" t="s">
        <v>12503</v>
      </c>
      <c r="J11178" s="272" t="s">
        <v>7749</v>
      </c>
      <c r="K11178" s="272" t="s">
        <v>7749</v>
      </c>
    </row>
    <row r="11179" spans="1:11" ht="12.75" x14ac:dyDescent="0.2">
      <c r="A11179" s="269">
        <v>7781</v>
      </c>
      <c r="B11179" s="270" t="s">
        <v>32447</v>
      </c>
      <c r="C11179" s="271" t="s">
        <v>12503</v>
      </c>
      <c r="D11179" s="272" t="s">
        <v>13740</v>
      </c>
      <c r="F11179" s="266"/>
      <c r="G11179" s="273">
        <v>7781</v>
      </c>
      <c r="H11179" s="270" t="s">
        <v>32447</v>
      </c>
      <c r="I11179" s="271" t="s">
        <v>12503</v>
      </c>
      <c r="J11179" s="272" t="s">
        <v>13740</v>
      </c>
      <c r="K11179" s="272" t="s">
        <v>13740</v>
      </c>
    </row>
    <row r="11180" spans="1:11" ht="12.75" x14ac:dyDescent="0.2">
      <c r="A11180" s="269">
        <v>7795</v>
      </c>
      <c r="B11180" s="270" t="s">
        <v>32448</v>
      </c>
      <c r="C11180" s="271" t="s">
        <v>12503</v>
      </c>
      <c r="D11180" s="272" t="s">
        <v>13741</v>
      </c>
      <c r="F11180" s="266"/>
      <c r="G11180" s="273">
        <v>7795</v>
      </c>
      <c r="H11180" s="270" t="s">
        <v>32448</v>
      </c>
      <c r="I11180" s="271" t="s">
        <v>12503</v>
      </c>
      <c r="J11180" s="272" t="s">
        <v>13741</v>
      </c>
      <c r="K11180" s="272" t="s">
        <v>13741</v>
      </c>
    </row>
    <row r="11181" spans="1:11" ht="12.75" x14ac:dyDescent="0.2">
      <c r="A11181" s="269">
        <v>7791</v>
      </c>
      <c r="B11181" s="270" t="s">
        <v>32449</v>
      </c>
      <c r="C11181" s="271" t="s">
        <v>12503</v>
      </c>
      <c r="D11181" s="272" t="s">
        <v>12955</v>
      </c>
      <c r="F11181" s="266"/>
      <c r="G11181" s="273">
        <v>7791</v>
      </c>
      <c r="H11181" s="270" t="s">
        <v>32449</v>
      </c>
      <c r="I11181" s="271" t="s">
        <v>12503</v>
      </c>
      <c r="J11181" s="272" t="s">
        <v>12955</v>
      </c>
      <c r="K11181" s="272" t="s">
        <v>12955</v>
      </c>
    </row>
    <row r="11182" spans="1:11" ht="12.75" x14ac:dyDescent="0.2">
      <c r="A11182" s="269">
        <v>7783</v>
      </c>
      <c r="B11182" s="270" t="s">
        <v>32450</v>
      </c>
      <c r="C11182" s="271" t="s">
        <v>12503</v>
      </c>
      <c r="D11182" s="272" t="s">
        <v>13742</v>
      </c>
      <c r="F11182" s="266"/>
      <c r="G11182" s="273">
        <v>7783</v>
      </c>
      <c r="H11182" s="270" t="s">
        <v>32450</v>
      </c>
      <c r="I11182" s="271" t="s">
        <v>12503</v>
      </c>
      <c r="J11182" s="272" t="s">
        <v>13742</v>
      </c>
      <c r="K11182" s="272" t="s">
        <v>13742</v>
      </c>
    </row>
    <row r="11183" spans="1:11" ht="12.75" x14ac:dyDescent="0.2">
      <c r="A11183" s="269">
        <v>7790</v>
      </c>
      <c r="B11183" s="270" t="s">
        <v>32451</v>
      </c>
      <c r="C11183" s="271" t="s">
        <v>12503</v>
      </c>
      <c r="D11183" s="272" t="s">
        <v>12967</v>
      </c>
      <c r="F11183" s="266"/>
      <c r="G11183" s="273">
        <v>7790</v>
      </c>
      <c r="H11183" s="270" t="s">
        <v>32451</v>
      </c>
      <c r="I11183" s="271" t="s">
        <v>12503</v>
      </c>
      <c r="J11183" s="272" t="s">
        <v>12967</v>
      </c>
      <c r="K11183" s="272" t="s">
        <v>12967</v>
      </c>
    </row>
    <row r="11184" spans="1:11" ht="12.75" x14ac:dyDescent="0.2">
      <c r="A11184" s="269">
        <v>7785</v>
      </c>
      <c r="B11184" s="270" t="s">
        <v>32452</v>
      </c>
      <c r="C11184" s="271" t="s">
        <v>12503</v>
      </c>
      <c r="D11184" s="272" t="s">
        <v>12784</v>
      </c>
      <c r="F11184" s="266"/>
      <c r="G11184" s="273">
        <v>7785</v>
      </c>
      <c r="H11184" s="270" t="s">
        <v>32452</v>
      </c>
      <c r="I11184" s="271" t="s">
        <v>12503</v>
      </c>
      <c r="J11184" s="272" t="s">
        <v>12784</v>
      </c>
      <c r="K11184" s="272" t="s">
        <v>12784</v>
      </c>
    </row>
    <row r="11185" spans="1:11" ht="12.75" x14ac:dyDescent="0.2">
      <c r="A11185" s="269">
        <v>7792</v>
      </c>
      <c r="B11185" s="270" t="s">
        <v>32453</v>
      </c>
      <c r="C11185" s="271" t="s">
        <v>12503</v>
      </c>
      <c r="D11185" s="272" t="s">
        <v>13743</v>
      </c>
      <c r="F11185" s="266"/>
      <c r="G11185" s="273">
        <v>7792</v>
      </c>
      <c r="H11185" s="270" t="s">
        <v>32453</v>
      </c>
      <c r="I11185" s="271" t="s">
        <v>12503</v>
      </c>
      <c r="J11185" s="272" t="s">
        <v>13743</v>
      </c>
      <c r="K11185" s="272" t="s">
        <v>13743</v>
      </c>
    </row>
    <row r="11186" spans="1:11" ht="12.75" x14ac:dyDescent="0.2">
      <c r="A11186" s="269">
        <v>7793</v>
      </c>
      <c r="B11186" s="270" t="s">
        <v>32454</v>
      </c>
      <c r="C11186" s="271" t="s">
        <v>12503</v>
      </c>
      <c r="D11186" s="272" t="s">
        <v>13744</v>
      </c>
      <c r="F11186" s="266"/>
      <c r="G11186" s="273">
        <v>7793</v>
      </c>
      <c r="H11186" s="270" t="s">
        <v>32454</v>
      </c>
      <c r="I11186" s="271" t="s">
        <v>12503</v>
      </c>
      <c r="J11186" s="272" t="s">
        <v>13744</v>
      </c>
      <c r="K11186" s="272" t="s">
        <v>13744</v>
      </c>
    </row>
    <row r="11187" spans="1:11" ht="12.75" x14ac:dyDescent="0.2">
      <c r="A11187" s="269">
        <v>12613</v>
      </c>
      <c r="B11187" s="270" t="s">
        <v>32455</v>
      </c>
      <c r="C11187" s="271" t="s">
        <v>12490</v>
      </c>
      <c r="D11187" s="272" t="s">
        <v>8972</v>
      </c>
      <c r="F11187" s="266"/>
      <c r="G11187" s="273">
        <v>12613</v>
      </c>
      <c r="H11187" s="270" t="s">
        <v>32455</v>
      </c>
      <c r="I11187" s="271" t="s">
        <v>12490</v>
      </c>
      <c r="J11187" s="272" t="s">
        <v>8972</v>
      </c>
      <c r="K11187" s="272" t="s">
        <v>8972</v>
      </c>
    </row>
    <row r="11188" spans="1:11" ht="12.75" x14ac:dyDescent="0.2">
      <c r="A11188" s="269">
        <v>1031</v>
      </c>
      <c r="B11188" s="270" t="s">
        <v>32456</v>
      </c>
      <c r="C11188" s="271" t="s">
        <v>12490</v>
      </c>
      <c r="D11188" s="272" t="s">
        <v>4771</v>
      </c>
      <c r="F11188" s="266"/>
      <c r="G11188" s="273">
        <v>1031</v>
      </c>
      <c r="H11188" s="270" t="s">
        <v>32456</v>
      </c>
      <c r="I11188" s="271" t="s">
        <v>12490</v>
      </c>
      <c r="J11188" s="272" t="s">
        <v>4771</v>
      </c>
      <c r="K11188" s="272" t="s">
        <v>4771</v>
      </c>
    </row>
    <row r="11189" spans="1:11" ht="25.5" x14ac:dyDescent="0.2">
      <c r="A11189" s="269">
        <v>9813</v>
      </c>
      <c r="B11189" s="270" t="s">
        <v>32457</v>
      </c>
      <c r="C11189" s="271" t="s">
        <v>12503</v>
      </c>
      <c r="D11189" s="272" t="s">
        <v>5513</v>
      </c>
      <c r="F11189" s="266"/>
      <c r="G11189" s="273">
        <v>9813</v>
      </c>
      <c r="H11189" s="270" t="s">
        <v>32457</v>
      </c>
      <c r="I11189" s="271" t="s">
        <v>12503</v>
      </c>
      <c r="J11189" s="272" t="s">
        <v>5513</v>
      </c>
      <c r="K11189" s="272" t="s">
        <v>5513</v>
      </c>
    </row>
    <row r="11190" spans="1:11" ht="25.5" x14ac:dyDescent="0.2">
      <c r="A11190" s="269">
        <v>9815</v>
      </c>
      <c r="B11190" s="270" t="s">
        <v>32458</v>
      </c>
      <c r="C11190" s="271" t="s">
        <v>12503</v>
      </c>
      <c r="D11190" s="272" t="s">
        <v>4414</v>
      </c>
      <c r="F11190" s="266"/>
      <c r="G11190" s="273">
        <v>9815</v>
      </c>
      <c r="H11190" s="270" t="s">
        <v>32458</v>
      </c>
      <c r="I11190" s="271" t="s">
        <v>12503</v>
      </c>
      <c r="J11190" s="272" t="s">
        <v>4414</v>
      </c>
      <c r="K11190" s="272" t="s">
        <v>4414</v>
      </c>
    </row>
    <row r="11191" spans="1:11" ht="25.5" x14ac:dyDescent="0.2">
      <c r="A11191" s="269">
        <v>25876</v>
      </c>
      <c r="B11191" s="270" t="s">
        <v>32459</v>
      </c>
      <c r="C11191" s="271" t="s">
        <v>12503</v>
      </c>
      <c r="D11191" s="272" t="s">
        <v>32460</v>
      </c>
      <c r="F11191" s="266"/>
      <c r="G11191" s="273">
        <v>25876</v>
      </c>
      <c r="H11191" s="270" t="s">
        <v>32459</v>
      </c>
      <c r="I11191" s="271" t="s">
        <v>12503</v>
      </c>
      <c r="J11191" s="272" t="s">
        <v>32460</v>
      </c>
      <c r="K11191" s="272" t="s">
        <v>32460</v>
      </c>
    </row>
    <row r="11192" spans="1:11" ht="25.5" x14ac:dyDescent="0.2">
      <c r="A11192" s="269">
        <v>25888</v>
      </c>
      <c r="B11192" s="270" t="s">
        <v>32461</v>
      </c>
      <c r="C11192" s="271" t="s">
        <v>12503</v>
      </c>
      <c r="D11192" s="272" t="s">
        <v>24454</v>
      </c>
      <c r="F11192" s="266"/>
      <c r="G11192" s="273">
        <v>25888</v>
      </c>
      <c r="H11192" s="270" t="s">
        <v>32461</v>
      </c>
      <c r="I11192" s="271" t="s">
        <v>12503</v>
      </c>
      <c r="J11192" s="272" t="s">
        <v>24454</v>
      </c>
      <c r="K11192" s="272" t="s">
        <v>24454</v>
      </c>
    </row>
    <row r="11193" spans="1:11" ht="25.5" x14ac:dyDescent="0.2">
      <c r="A11193" s="269">
        <v>25874</v>
      </c>
      <c r="B11193" s="270" t="s">
        <v>32462</v>
      </c>
      <c r="C11193" s="271" t="s">
        <v>12503</v>
      </c>
      <c r="D11193" s="272" t="s">
        <v>32463</v>
      </c>
      <c r="F11193" s="266"/>
      <c r="G11193" s="273">
        <v>25874</v>
      </c>
      <c r="H11193" s="270" t="s">
        <v>32462</v>
      </c>
      <c r="I11193" s="271" t="s">
        <v>12503</v>
      </c>
      <c r="J11193" s="272" t="s">
        <v>32463</v>
      </c>
      <c r="K11193" s="272" t="s">
        <v>32463</v>
      </c>
    </row>
    <row r="11194" spans="1:11" ht="25.5" x14ac:dyDescent="0.2">
      <c r="A11194" s="269">
        <v>25877</v>
      </c>
      <c r="B11194" s="270" t="s">
        <v>32464</v>
      </c>
      <c r="C11194" s="271" t="s">
        <v>12503</v>
      </c>
      <c r="D11194" s="272" t="s">
        <v>32465</v>
      </c>
      <c r="F11194" s="266"/>
      <c r="G11194" s="273">
        <v>25877</v>
      </c>
      <c r="H11194" s="270" t="s">
        <v>32464</v>
      </c>
      <c r="I11194" s="271" t="s">
        <v>12503</v>
      </c>
      <c r="J11194" s="272" t="s">
        <v>32465</v>
      </c>
      <c r="K11194" s="272" t="s">
        <v>32465</v>
      </c>
    </row>
    <row r="11195" spans="1:11" ht="25.5" x14ac:dyDescent="0.2">
      <c r="A11195" s="269">
        <v>25878</v>
      </c>
      <c r="B11195" s="270" t="s">
        <v>32466</v>
      </c>
      <c r="C11195" s="271" t="s">
        <v>12503</v>
      </c>
      <c r="D11195" s="272" t="s">
        <v>32467</v>
      </c>
      <c r="F11195" s="266"/>
      <c r="G11195" s="273">
        <v>25878</v>
      </c>
      <c r="H11195" s="270" t="s">
        <v>32466</v>
      </c>
      <c r="I11195" s="271" t="s">
        <v>12503</v>
      </c>
      <c r="J11195" s="272" t="s">
        <v>32467</v>
      </c>
      <c r="K11195" s="272" t="s">
        <v>32467</v>
      </c>
    </row>
    <row r="11196" spans="1:11" ht="25.5" x14ac:dyDescent="0.2">
      <c r="A11196" s="269">
        <v>25879</v>
      </c>
      <c r="B11196" s="270" t="s">
        <v>32468</v>
      </c>
      <c r="C11196" s="271" t="s">
        <v>12503</v>
      </c>
      <c r="D11196" s="272" t="s">
        <v>32469</v>
      </c>
      <c r="F11196" s="266"/>
      <c r="G11196" s="273">
        <v>25879</v>
      </c>
      <c r="H11196" s="270" t="s">
        <v>32468</v>
      </c>
      <c r="I11196" s="271" t="s">
        <v>12503</v>
      </c>
      <c r="J11196" s="272" t="s">
        <v>32469</v>
      </c>
      <c r="K11196" s="272" t="s">
        <v>32469</v>
      </c>
    </row>
    <row r="11197" spans="1:11" ht="25.5" x14ac:dyDescent="0.2">
      <c r="A11197" s="269">
        <v>25887</v>
      </c>
      <c r="B11197" s="270" t="s">
        <v>32470</v>
      </c>
      <c r="C11197" s="271" t="s">
        <v>12503</v>
      </c>
      <c r="D11197" s="272" t="s">
        <v>32471</v>
      </c>
      <c r="F11197" s="266"/>
      <c r="G11197" s="273">
        <v>25887</v>
      </c>
      <c r="H11197" s="270" t="s">
        <v>32470</v>
      </c>
      <c r="I11197" s="271" t="s">
        <v>12503</v>
      </c>
      <c r="J11197" s="272" t="s">
        <v>32471</v>
      </c>
      <c r="K11197" s="272" t="s">
        <v>32471</v>
      </c>
    </row>
    <row r="11198" spans="1:11" ht="25.5" x14ac:dyDescent="0.2">
      <c r="A11198" s="269">
        <v>25880</v>
      </c>
      <c r="B11198" s="270" t="s">
        <v>32472</v>
      </c>
      <c r="C11198" s="271" t="s">
        <v>12503</v>
      </c>
      <c r="D11198" s="272" t="s">
        <v>32473</v>
      </c>
      <c r="F11198" s="266"/>
      <c r="G11198" s="273">
        <v>25880</v>
      </c>
      <c r="H11198" s="270" t="s">
        <v>32472</v>
      </c>
      <c r="I11198" s="271" t="s">
        <v>12503</v>
      </c>
      <c r="J11198" s="272" t="s">
        <v>32473</v>
      </c>
      <c r="K11198" s="272" t="s">
        <v>32473</v>
      </c>
    </row>
    <row r="11199" spans="1:11" ht="25.5" x14ac:dyDescent="0.2">
      <c r="A11199" s="269">
        <v>25881</v>
      </c>
      <c r="B11199" s="270" t="s">
        <v>32474</v>
      </c>
      <c r="C11199" s="271" t="s">
        <v>12503</v>
      </c>
      <c r="D11199" s="272" t="s">
        <v>32475</v>
      </c>
      <c r="F11199" s="266"/>
      <c r="G11199" s="273">
        <v>25881</v>
      </c>
      <c r="H11199" s="270" t="s">
        <v>32474</v>
      </c>
      <c r="I11199" s="271" t="s">
        <v>12503</v>
      </c>
      <c r="J11199" s="272" t="s">
        <v>32475</v>
      </c>
      <c r="K11199" s="272" t="s">
        <v>32475</v>
      </c>
    </row>
    <row r="11200" spans="1:11" ht="25.5" x14ac:dyDescent="0.2">
      <c r="A11200" s="269">
        <v>25882</v>
      </c>
      <c r="B11200" s="270" t="s">
        <v>32476</v>
      </c>
      <c r="C11200" s="271" t="s">
        <v>12503</v>
      </c>
      <c r="D11200" s="272" t="s">
        <v>32477</v>
      </c>
      <c r="F11200" s="266"/>
      <c r="G11200" s="273">
        <v>25882</v>
      </c>
      <c r="H11200" s="270" t="s">
        <v>32476</v>
      </c>
      <c r="I11200" s="271" t="s">
        <v>12503</v>
      </c>
      <c r="J11200" s="272" t="s">
        <v>32477</v>
      </c>
      <c r="K11200" s="272" t="s">
        <v>32477</v>
      </c>
    </row>
    <row r="11201" spans="1:11" ht="25.5" x14ac:dyDescent="0.2">
      <c r="A11201" s="269">
        <v>25883</v>
      </c>
      <c r="B11201" s="270" t="s">
        <v>32478</v>
      </c>
      <c r="C11201" s="271" t="s">
        <v>12503</v>
      </c>
      <c r="D11201" s="272" t="s">
        <v>13588</v>
      </c>
      <c r="F11201" s="266"/>
      <c r="G11201" s="273">
        <v>25883</v>
      </c>
      <c r="H11201" s="270" t="s">
        <v>32478</v>
      </c>
      <c r="I11201" s="271" t="s">
        <v>12503</v>
      </c>
      <c r="J11201" s="272" t="s">
        <v>13588</v>
      </c>
      <c r="K11201" s="272" t="s">
        <v>13588</v>
      </c>
    </row>
    <row r="11202" spans="1:11" ht="25.5" x14ac:dyDescent="0.2">
      <c r="A11202" s="269">
        <v>25884</v>
      </c>
      <c r="B11202" s="270" t="s">
        <v>32479</v>
      </c>
      <c r="C11202" s="271" t="s">
        <v>12503</v>
      </c>
      <c r="D11202" s="272" t="s">
        <v>32480</v>
      </c>
      <c r="F11202" s="266"/>
      <c r="G11202" s="273">
        <v>25884</v>
      </c>
      <c r="H11202" s="270" t="s">
        <v>32479</v>
      </c>
      <c r="I11202" s="271" t="s">
        <v>12503</v>
      </c>
      <c r="J11202" s="272" t="s">
        <v>32480</v>
      </c>
      <c r="K11202" s="272" t="s">
        <v>32480</v>
      </c>
    </row>
    <row r="11203" spans="1:11" ht="25.5" x14ac:dyDescent="0.2">
      <c r="A11203" s="269">
        <v>25885</v>
      </c>
      <c r="B11203" s="270" t="s">
        <v>32481</v>
      </c>
      <c r="C11203" s="271" t="s">
        <v>12503</v>
      </c>
      <c r="D11203" s="272" t="s">
        <v>32482</v>
      </c>
      <c r="F11203" s="266"/>
      <c r="G11203" s="273">
        <v>25885</v>
      </c>
      <c r="H11203" s="270" t="s">
        <v>32481</v>
      </c>
      <c r="I11203" s="271" t="s">
        <v>12503</v>
      </c>
      <c r="J11203" s="272" t="s">
        <v>32482</v>
      </c>
      <c r="K11203" s="272" t="s">
        <v>32482</v>
      </c>
    </row>
    <row r="11204" spans="1:11" ht="25.5" x14ac:dyDescent="0.2">
      <c r="A11204" s="269">
        <v>25889</v>
      </c>
      <c r="B11204" s="270" t="s">
        <v>32483</v>
      </c>
      <c r="C11204" s="271" t="s">
        <v>12503</v>
      </c>
      <c r="D11204" s="272" t="s">
        <v>32484</v>
      </c>
      <c r="F11204" s="266"/>
      <c r="G11204" s="273">
        <v>25889</v>
      </c>
      <c r="H11204" s="270" t="s">
        <v>32483</v>
      </c>
      <c r="I11204" s="271" t="s">
        <v>12503</v>
      </c>
      <c r="J11204" s="272" t="s">
        <v>32484</v>
      </c>
      <c r="K11204" s="272" t="s">
        <v>32484</v>
      </c>
    </row>
    <row r="11205" spans="1:11" ht="25.5" x14ac:dyDescent="0.2">
      <c r="A11205" s="269">
        <v>25886</v>
      </c>
      <c r="B11205" s="270" t="s">
        <v>32485</v>
      </c>
      <c r="C11205" s="271" t="s">
        <v>12503</v>
      </c>
      <c r="D11205" s="272" t="s">
        <v>14368</v>
      </c>
      <c r="F11205" s="266"/>
      <c r="G11205" s="273">
        <v>25886</v>
      </c>
      <c r="H11205" s="270" t="s">
        <v>32485</v>
      </c>
      <c r="I11205" s="271" t="s">
        <v>12503</v>
      </c>
      <c r="J11205" s="272" t="s">
        <v>14368</v>
      </c>
      <c r="K11205" s="272" t="s">
        <v>14368</v>
      </c>
    </row>
    <row r="11206" spans="1:11" ht="25.5" x14ac:dyDescent="0.2">
      <c r="A11206" s="269">
        <v>25875</v>
      </c>
      <c r="B11206" s="270" t="s">
        <v>32486</v>
      </c>
      <c r="C11206" s="271" t="s">
        <v>12503</v>
      </c>
      <c r="D11206" s="272" t="s">
        <v>32487</v>
      </c>
      <c r="F11206" s="266"/>
      <c r="G11206" s="273">
        <v>25875</v>
      </c>
      <c r="H11206" s="270" t="s">
        <v>32486</v>
      </c>
      <c r="I11206" s="271" t="s">
        <v>12503</v>
      </c>
      <c r="J11206" s="272" t="s">
        <v>32487</v>
      </c>
      <c r="K11206" s="272" t="s">
        <v>32487</v>
      </c>
    </row>
    <row r="11207" spans="1:11" ht="12.75" x14ac:dyDescent="0.2">
      <c r="A11207" s="269">
        <v>9876</v>
      </c>
      <c r="B11207" s="270" t="s">
        <v>32488</v>
      </c>
      <c r="C11207" s="271" t="s">
        <v>12503</v>
      </c>
      <c r="D11207" s="272" t="s">
        <v>5181</v>
      </c>
      <c r="F11207" s="266"/>
      <c r="G11207" s="273">
        <v>9876</v>
      </c>
      <c r="H11207" s="270" t="s">
        <v>32488</v>
      </c>
      <c r="I11207" s="271" t="s">
        <v>12503</v>
      </c>
      <c r="J11207" s="272" t="s">
        <v>5181</v>
      </c>
      <c r="K11207" s="272" t="s">
        <v>5181</v>
      </c>
    </row>
    <row r="11208" spans="1:11" ht="12.75" x14ac:dyDescent="0.2">
      <c r="A11208" s="269">
        <v>9877</v>
      </c>
      <c r="B11208" s="270" t="s">
        <v>32489</v>
      </c>
      <c r="C11208" s="271" t="s">
        <v>12503</v>
      </c>
      <c r="D11208" s="272" t="s">
        <v>6851</v>
      </c>
      <c r="F11208" s="266"/>
      <c r="G11208" s="273">
        <v>9877</v>
      </c>
      <c r="H11208" s="270" t="s">
        <v>32489</v>
      </c>
      <c r="I11208" s="271" t="s">
        <v>12503</v>
      </c>
      <c r="J11208" s="272" t="s">
        <v>6851</v>
      </c>
      <c r="K11208" s="272" t="s">
        <v>6851</v>
      </c>
    </row>
    <row r="11209" spans="1:11" ht="12.75" x14ac:dyDescent="0.2">
      <c r="A11209" s="269">
        <v>9878</v>
      </c>
      <c r="B11209" s="270" t="s">
        <v>32490</v>
      </c>
      <c r="C11209" s="271" t="s">
        <v>12503</v>
      </c>
      <c r="D11209" s="272" t="s">
        <v>14521</v>
      </c>
      <c r="F11209" s="266"/>
      <c r="G11209" s="273">
        <v>9878</v>
      </c>
      <c r="H11209" s="270" t="s">
        <v>32490</v>
      </c>
      <c r="I11209" s="271" t="s">
        <v>12503</v>
      </c>
      <c r="J11209" s="272" t="s">
        <v>14521</v>
      </c>
      <c r="K11209" s="272" t="s">
        <v>14521</v>
      </c>
    </row>
    <row r="11210" spans="1:11" ht="12.75" x14ac:dyDescent="0.2">
      <c r="A11210" s="269">
        <v>9879</v>
      </c>
      <c r="B11210" s="270" t="s">
        <v>32491</v>
      </c>
      <c r="C11210" s="271" t="s">
        <v>12503</v>
      </c>
      <c r="D11210" s="272" t="s">
        <v>15217</v>
      </c>
      <c r="F11210" s="266"/>
      <c r="G11210" s="273">
        <v>9879</v>
      </c>
      <c r="H11210" s="270" t="s">
        <v>32491</v>
      </c>
      <c r="I11210" s="271" t="s">
        <v>12503</v>
      </c>
      <c r="J11210" s="272" t="s">
        <v>15217</v>
      </c>
      <c r="K11210" s="272" t="s">
        <v>15217</v>
      </c>
    </row>
    <row r="11211" spans="1:11" ht="25.5" x14ac:dyDescent="0.2">
      <c r="A11211" s="269">
        <v>42001</v>
      </c>
      <c r="B11211" s="270" t="s">
        <v>32492</v>
      </c>
      <c r="C11211" s="271" t="s">
        <v>12503</v>
      </c>
      <c r="D11211" s="272" t="s">
        <v>32493</v>
      </c>
      <c r="F11211" s="266"/>
      <c r="G11211" s="273">
        <v>42001</v>
      </c>
      <c r="H11211" s="270" t="s">
        <v>32492</v>
      </c>
      <c r="I11211" s="271" t="s">
        <v>12503</v>
      </c>
      <c r="J11211" s="272" t="s">
        <v>32493</v>
      </c>
      <c r="K11211" s="272" t="s">
        <v>32493</v>
      </c>
    </row>
    <row r="11212" spans="1:11" ht="25.5" x14ac:dyDescent="0.2">
      <c r="A11212" s="269">
        <v>41998</v>
      </c>
      <c r="B11212" s="270" t="s">
        <v>32494</v>
      </c>
      <c r="C11212" s="271" t="s">
        <v>12503</v>
      </c>
      <c r="D11212" s="272" t="s">
        <v>32495</v>
      </c>
      <c r="F11212" s="266"/>
      <c r="G11212" s="273">
        <v>41998</v>
      </c>
      <c r="H11212" s="270" t="s">
        <v>32494</v>
      </c>
      <c r="I11212" s="271" t="s">
        <v>12503</v>
      </c>
      <c r="J11212" s="272" t="s">
        <v>32495</v>
      </c>
      <c r="K11212" s="272" t="s">
        <v>32495</v>
      </c>
    </row>
    <row r="11213" spans="1:11" ht="25.5" x14ac:dyDescent="0.2">
      <c r="A11213" s="269">
        <v>41999</v>
      </c>
      <c r="B11213" s="270" t="s">
        <v>32496</v>
      </c>
      <c r="C11213" s="271" t="s">
        <v>12503</v>
      </c>
      <c r="D11213" s="272" t="s">
        <v>32497</v>
      </c>
      <c r="F11213" s="266"/>
      <c r="G11213" s="273">
        <v>41999</v>
      </c>
      <c r="H11213" s="270" t="s">
        <v>32496</v>
      </c>
      <c r="I11213" s="271" t="s">
        <v>12503</v>
      </c>
      <c r="J11213" s="272" t="s">
        <v>32497</v>
      </c>
      <c r="K11213" s="272" t="s">
        <v>32497</v>
      </c>
    </row>
    <row r="11214" spans="1:11" ht="25.5" x14ac:dyDescent="0.2">
      <c r="A11214" s="269">
        <v>42000</v>
      </c>
      <c r="B11214" s="270" t="s">
        <v>32498</v>
      </c>
      <c r="C11214" s="271" t="s">
        <v>12503</v>
      </c>
      <c r="D11214" s="272" t="s">
        <v>32499</v>
      </c>
      <c r="F11214" s="266"/>
      <c r="G11214" s="273">
        <v>42000</v>
      </c>
      <c r="H11214" s="270" t="s">
        <v>32498</v>
      </c>
      <c r="I11214" s="271" t="s">
        <v>12503</v>
      </c>
      <c r="J11214" s="272" t="s">
        <v>32499</v>
      </c>
      <c r="K11214" s="272" t="s">
        <v>32499</v>
      </c>
    </row>
    <row r="11215" spans="1:11" ht="25.5" x14ac:dyDescent="0.2">
      <c r="A11215" s="269">
        <v>38053</v>
      </c>
      <c r="B11215" s="270" t="s">
        <v>32500</v>
      </c>
      <c r="C11215" s="271" t="s">
        <v>12503</v>
      </c>
      <c r="D11215" s="272" t="s">
        <v>10263</v>
      </c>
      <c r="F11215" s="266"/>
      <c r="G11215" s="273">
        <v>38053</v>
      </c>
      <c r="H11215" s="270" t="s">
        <v>32500</v>
      </c>
      <c r="I11215" s="271" t="s">
        <v>12503</v>
      </c>
      <c r="J11215" s="272" t="s">
        <v>10263</v>
      </c>
      <c r="K11215" s="272" t="s">
        <v>10263</v>
      </c>
    </row>
    <row r="11216" spans="1:11" ht="25.5" x14ac:dyDescent="0.2">
      <c r="A11216" s="269">
        <v>38054</v>
      </c>
      <c r="B11216" s="270" t="s">
        <v>32501</v>
      </c>
      <c r="C11216" s="271" t="s">
        <v>12503</v>
      </c>
      <c r="D11216" s="272" t="s">
        <v>7604</v>
      </c>
      <c r="F11216" s="266"/>
      <c r="G11216" s="273">
        <v>38054</v>
      </c>
      <c r="H11216" s="270" t="s">
        <v>32501</v>
      </c>
      <c r="I11216" s="271" t="s">
        <v>12503</v>
      </c>
      <c r="J11216" s="272" t="s">
        <v>7604</v>
      </c>
      <c r="K11216" s="272" t="s">
        <v>7604</v>
      </c>
    </row>
    <row r="11217" spans="1:11" ht="25.5" x14ac:dyDescent="0.2">
      <c r="A11217" s="269">
        <v>38052</v>
      </c>
      <c r="B11217" s="270" t="s">
        <v>32502</v>
      </c>
      <c r="C11217" s="271" t="s">
        <v>12503</v>
      </c>
      <c r="D11217" s="272" t="s">
        <v>10481</v>
      </c>
      <c r="F11217" s="266"/>
      <c r="G11217" s="273">
        <v>38052</v>
      </c>
      <c r="H11217" s="270" t="s">
        <v>32502</v>
      </c>
      <c r="I11217" s="271" t="s">
        <v>12503</v>
      </c>
      <c r="J11217" s="272" t="s">
        <v>10481</v>
      </c>
      <c r="K11217" s="272" t="s">
        <v>10481</v>
      </c>
    </row>
    <row r="11218" spans="1:11" ht="25.5" x14ac:dyDescent="0.2">
      <c r="A11218" s="269">
        <v>38051</v>
      </c>
      <c r="B11218" s="270" t="s">
        <v>32503</v>
      </c>
      <c r="C11218" s="271" t="s">
        <v>12503</v>
      </c>
      <c r="D11218" s="272" t="s">
        <v>12634</v>
      </c>
      <c r="F11218" s="266"/>
      <c r="G11218" s="273">
        <v>38051</v>
      </c>
      <c r="H11218" s="270" t="s">
        <v>32503</v>
      </c>
      <c r="I11218" s="271" t="s">
        <v>12503</v>
      </c>
      <c r="J11218" s="272" t="s">
        <v>12634</v>
      </c>
      <c r="K11218" s="272" t="s">
        <v>12634</v>
      </c>
    </row>
    <row r="11219" spans="1:11" ht="12.75" x14ac:dyDescent="0.2">
      <c r="A11219" s="269">
        <v>38787</v>
      </c>
      <c r="B11219" s="270" t="s">
        <v>32504</v>
      </c>
      <c r="C11219" s="271" t="s">
        <v>12503</v>
      </c>
      <c r="D11219" s="272" t="s">
        <v>8947</v>
      </c>
      <c r="F11219" s="266"/>
      <c r="G11219" s="273">
        <v>38787</v>
      </c>
      <c r="H11219" s="270" t="s">
        <v>32504</v>
      </c>
      <c r="I11219" s="271" t="s">
        <v>12503</v>
      </c>
      <c r="J11219" s="272" t="s">
        <v>8947</v>
      </c>
      <c r="K11219" s="272" t="s">
        <v>8947</v>
      </c>
    </row>
    <row r="11220" spans="1:11" ht="12.75" x14ac:dyDescent="0.2">
      <c r="A11220" s="269">
        <v>38825</v>
      </c>
      <c r="B11220" s="270" t="s">
        <v>32505</v>
      </c>
      <c r="C11220" s="271" t="s">
        <v>12503</v>
      </c>
      <c r="D11220" s="272" t="s">
        <v>5116</v>
      </c>
      <c r="F11220" s="266"/>
      <c r="G11220" s="273">
        <v>38825</v>
      </c>
      <c r="H11220" s="270" t="s">
        <v>32505</v>
      </c>
      <c r="I11220" s="271" t="s">
        <v>12503</v>
      </c>
      <c r="J11220" s="272" t="s">
        <v>5116</v>
      </c>
      <c r="K11220" s="272" t="s">
        <v>5116</v>
      </c>
    </row>
    <row r="11221" spans="1:11" ht="12.75" x14ac:dyDescent="0.2">
      <c r="A11221" s="269">
        <v>38826</v>
      </c>
      <c r="B11221" s="270" t="s">
        <v>32506</v>
      </c>
      <c r="C11221" s="271" t="s">
        <v>12503</v>
      </c>
      <c r="D11221" s="272" t="s">
        <v>7090</v>
      </c>
      <c r="F11221" s="266"/>
      <c r="G11221" s="273">
        <v>38826</v>
      </c>
      <c r="H11221" s="270" t="s">
        <v>32506</v>
      </c>
      <c r="I11221" s="271" t="s">
        <v>12503</v>
      </c>
      <c r="J11221" s="272" t="s">
        <v>7090</v>
      </c>
      <c r="K11221" s="272" t="s">
        <v>7090</v>
      </c>
    </row>
    <row r="11222" spans="1:11" ht="12.75" x14ac:dyDescent="0.2">
      <c r="A11222" s="269">
        <v>38827</v>
      </c>
      <c r="B11222" s="270" t="s">
        <v>32507</v>
      </c>
      <c r="C11222" s="271" t="s">
        <v>12503</v>
      </c>
      <c r="D11222" s="272" t="s">
        <v>9687</v>
      </c>
      <c r="F11222" s="266"/>
      <c r="G11222" s="273">
        <v>38827</v>
      </c>
      <c r="H11222" s="270" t="s">
        <v>32507</v>
      </c>
      <c r="I11222" s="271" t="s">
        <v>12503</v>
      </c>
      <c r="J11222" s="272" t="s">
        <v>9687</v>
      </c>
      <c r="K11222" s="272" t="s">
        <v>9687</v>
      </c>
    </row>
    <row r="11223" spans="1:11" ht="12.75" x14ac:dyDescent="0.2">
      <c r="A11223" s="269">
        <v>38830</v>
      </c>
      <c r="B11223" s="270" t="s">
        <v>32508</v>
      </c>
      <c r="C11223" s="271" t="s">
        <v>12503</v>
      </c>
      <c r="D11223" s="272" t="s">
        <v>4379</v>
      </c>
      <c r="F11223" s="266"/>
      <c r="G11223" s="273">
        <v>38830</v>
      </c>
      <c r="H11223" s="270" t="s">
        <v>32508</v>
      </c>
      <c r="I11223" s="271" t="s">
        <v>12503</v>
      </c>
      <c r="J11223" s="272" t="s">
        <v>4379</v>
      </c>
      <c r="K11223" s="272" t="s">
        <v>4379</v>
      </c>
    </row>
    <row r="11224" spans="1:11" ht="12.75" x14ac:dyDescent="0.2">
      <c r="A11224" s="269">
        <v>38828</v>
      </c>
      <c r="B11224" s="270" t="s">
        <v>32509</v>
      </c>
      <c r="C11224" s="271" t="s">
        <v>12503</v>
      </c>
      <c r="D11224" s="272" t="s">
        <v>4360</v>
      </c>
      <c r="F11224" s="266"/>
      <c r="G11224" s="273">
        <v>38828</v>
      </c>
      <c r="H11224" s="270" t="s">
        <v>32509</v>
      </c>
      <c r="I11224" s="271" t="s">
        <v>12503</v>
      </c>
      <c r="J11224" s="272" t="s">
        <v>4360</v>
      </c>
      <c r="K11224" s="272" t="s">
        <v>4360</v>
      </c>
    </row>
    <row r="11225" spans="1:11" ht="12.75" x14ac:dyDescent="0.2">
      <c r="A11225" s="269">
        <v>38829</v>
      </c>
      <c r="B11225" s="270" t="s">
        <v>32510</v>
      </c>
      <c r="C11225" s="271" t="s">
        <v>12503</v>
      </c>
      <c r="D11225" s="272" t="s">
        <v>16157</v>
      </c>
      <c r="F11225" s="266"/>
      <c r="G11225" s="273">
        <v>38829</v>
      </c>
      <c r="H11225" s="270" t="s">
        <v>32510</v>
      </c>
      <c r="I11225" s="271" t="s">
        <v>12503</v>
      </c>
      <c r="J11225" s="272" t="s">
        <v>16157</v>
      </c>
      <c r="K11225" s="272" t="s">
        <v>16157</v>
      </c>
    </row>
    <row r="11226" spans="1:11" ht="12.75" x14ac:dyDescent="0.2">
      <c r="A11226" s="269">
        <v>38831</v>
      </c>
      <c r="B11226" s="270" t="s">
        <v>32511</v>
      </c>
      <c r="C11226" s="271" t="s">
        <v>12503</v>
      </c>
      <c r="D11226" s="272" t="s">
        <v>25147</v>
      </c>
      <c r="F11226" s="266"/>
      <c r="G11226" s="273">
        <v>38831</v>
      </c>
      <c r="H11226" s="270" t="s">
        <v>32511</v>
      </c>
      <c r="I11226" s="271" t="s">
        <v>12503</v>
      </c>
      <c r="J11226" s="272" t="s">
        <v>25147</v>
      </c>
      <c r="K11226" s="272" t="s">
        <v>25147</v>
      </c>
    </row>
    <row r="11227" spans="1:11" ht="12.75" x14ac:dyDescent="0.2">
      <c r="A11227" s="269">
        <v>36274</v>
      </c>
      <c r="B11227" s="270" t="s">
        <v>32512</v>
      </c>
      <c r="C11227" s="271" t="s">
        <v>12503</v>
      </c>
      <c r="D11227" s="272" t="s">
        <v>4680</v>
      </c>
      <c r="F11227" s="266"/>
      <c r="G11227" s="273">
        <v>36274</v>
      </c>
      <c r="H11227" s="270" t="s">
        <v>32512</v>
      </c>
      <c r="I11227" s="271" t="s">
        <v>12503</v>
      </c>
      <c r="J11227" s="272" t="s">
        <v>4680</v>
      </c>
      <c r="K11227" s="272" t="s">
        <v>4680</v>
      </c>
    </row>
    <row r="11228" spans="1:11" ht="12.75" x14ac:dyDescent="0.2">
      <c r="A11228" s="269">
        <v>36278</v>
      </c>
      <c r="B11228" s="270" t="s">
        <v>32513</v>
      </c>
      <c r="C11228" s="271" t="s">
        <v>12503</v>
      </c>
      <c r="D11228" s="272" t="s">
        <v>7478</v>
      </c>
      <c r="F11228" s="266"/>
      <c r="G11228" s="273">
        <v>36278</v>
      </c>
      <c r="H11228" s="270" t="s">
        <v>32513</v>
      </c>
      <c r="I11228" s="271" t="s">
        <v>12503</v>
      </c>
      <c r="J11228" s="272" t="s">
        <v>7478</v>
      </c>
      <c r="K11228" s="272" t="s">
        <v>7478</v>
      </c>
    </row>
    <row r="11229" spans="1:11" ht="12.75" x14ac:dyDescent="0.2">
      <c r="A11229" s="269">
        <v>38977</v>
      </c>
      <c r="B11229" s="270" t="s">
        <v>32514</v>
      </c>
      <c r="C11229" s="271" t="s">
        <v>12503</v>
      </c>
      <c r="D11229" s="272" t="s">
        <v>15218</v>
      </c>
      <c r="F11229" s="266"/>
      <c r="G11229" s="273">
        <v>38977</v>
      </c>
      <c r="H11229" s="270" t="s">
        <v>32514</v>
      </c>
      <c r="I11229" s="271" t="s">
        <v>12503</v>
      </c>
      <c r="J11229" s="272" t="s">
        <v>15218</v>
      </c>
      <c r="K11229" s="272" t="s">
        <v>15218</v>
      </c>
    </row>
    <row r="11230" spans="1:11" ht="12.75" x14ac:dyDescent="0.2">
      <c r="A11230" s="269">
        <v>38971</v>
      </c>
      <c r="B11230" s="270" t="s">
        <v>32515</v>
      </c>
      <c r="C11230" s="271" t="s">
        <v>12503</v>
      </c>
      <c r="D11230" s="272" t="s">
        <v>4360</v>
      </c>
      <c r="F11230" s="266"/>
      <c r="G11230" s="273">
        <v>38971</v>
      </c>
      <c r="H11230" s="270" t="s">
        <v>32515</v>
      </c>
      <c r="I11230" s="271" t="s">
        <v>12503</v>
      </c>
      <c r="J11230" s="272" t="s">
        <v>4360</v>
      </c>
      <c r="K11230" s="272" t="s">
        <v>4360</v>
      </c>
    </row>
    <row r="11231" spans="1:11" ht="12.75" x14ac:dyDescent="0.2">
      <c r="A11231" s="269">
        <v>38972</v>
      </c>
      <c r="B11231" s="270" t="s">
        <v>32516</v>
      </c>
      <c r="C11231" s="271" t="s">
        <v>12503</v>
      </c>
      <c r="D11231" s="272" t="s">
        <v>13525</v>
      </c>
      <c r="F11231" s="266"/>
      <c r="G11231" s="273">
        <v>38972</v>
      </c>
      <c r="H11231" s="270" t="s">
        <v>32516</v>
      </c>
      <c r="I11231" s="271" t="s">
        <v>12503</v>
      </c>
      <c r="J11231" s="272" t="s">
        <v>13525</v>
      </c>
      <c r="K11231" s="272" t="s">
        <v>13525</v>
      </c>
    </row>
    <row r="11232" spans="1:11" ht="12.75" x14ac:dyDescent="0.2">
      <c r="A11232" s="269">
        <v>38973</v>
      </c>
      <c r="B11232" s="270" t="s">
        <v>32517</v>
      </c>
      <c r="C11232" s="271" t="s">
        <v>12503</v>
      </c>
      <c r="D11232" s="272" t="s">
        <v>13131</v>
      </c>
      <c r="F11232" s="266"/>
      <c r="G11232" s="273">
        <v>38973</v>
      </c>
      <c r="H11232" s="270" t="s">
        <v>32517</v>
      </c>
      <c r="I11232" s="271" t="s">
        <v>12503</v>
      </c>
      <c r="J11232" s="272" t="s">
        <v>13131</v>
      </c>
      <c r="K11232" s="272" t="s">
        <v>13131</v>
      </c>
    </row>
    <row r="11233" spans="1:11" ht="12.75" x14ac:dyDescent="0.2">
      <c r="A11233" s="269">
        <v>38974</v>
      </c>
      <c r="B11233" s="270" t="s">
        <v>32518</v>
      </c>
      <c r="C11233" s="271" t="s">
        <v>12503</v>
      </c>
      <c r="D11233" s="272" t="s">
        <v>7503</v>
      </c>
      <c r="F11233" s="266"/>
      <c r="G11233" s="273">
        <v>38974</v>
      </c>
      <c r="H11233" s="270" t="s">
        <v>32518</v>
      </c>
      <c r="I11233" s="271" t="s">
        <v>12503</v>
      </c>
      <c r="J11233" s="272" t="s">
        <v>7503</v>
      </c>
      <c r="K11233" s="272" t="s">
        <v>7503</v>
      </c>
    </row>
    <row r="11234" spans="1:11" ht="12.75" x14ac:dyDescent="0.2">
      <c r="A11234" s="269">
        <v>38975</v>
      </c>
      <c r="B11234" s="270" t="s">
        <v>32519</v>
      </c>
      <c r="C11234" s="271" t="s">
        <v>12503</v>
      </c>
      <c r="D11234" s="272" t="s">
        <v>12763</v>
      </c>
      <c r="F11234" s="266"/>
      <c r="G11234" s="273">
        <v>38975</v>
      </c>
      <c r="H11234" s="270" t="s">
        <v>32519</v>
      </c>
      <c r="I11234" s="271" t="s">
        <v>12503</v>
      </c>
      <c r="J11234" s="272" t="s">
        <v>12763</v>
      </c>
      <c r="K11234" s="272" t="s">
        <v>12763</v>
      </c>
    </row>
    <row r="11235" spans="1:11" ht="12.75" x14ac:dyDescent="0.2">
      <c r="A11235" s="269">
        <v>38976</v>
      </c>
      <c r="B11235" s="270" t="s">
        <v>32520</v>
      </c>
      <c r="C11235" s="271" t="s">
        <v>12503</v>
      </c>
      <c r="D11235" s="272" t="s">
        <v>7795</v>
      </c>
      <c r="F11235" s="266"/>
      <c r="G11235" s="273">
        <v>38976</v>
      </c>
      <c r="H11235" s="270" t="s">
        <v>32520</v>
      </c>
      <c r="I11235" s="271" t="s">
        <v>12503</v>
      </c>
      <c r="J11235" s="272" t="s">
        <v>7795</v>
      </c>
      <c r="K11235" s="272" t="s">
        <v>7795</v>
      </c>
    </row>
    <row r="11236" spans="1:11" ht="12.75" x14ac:dyDescent="0.2">
      <c r="A11236" s="269">
        <v>38986</v>
      </c>
      <c r="B11236" s="270" t="s">
        <v>32521</v>
      </c>
      <c r="C11236" s="271" t="s">
        <v>12503</v>
      </c>
      <c r="D11236" s="272" t="s">
        <v>15219</v>
      </c>
      <c r="F11236" s="266"/>
      <c r="G11236" s="273">
        <v>38986</v>
      </c>
      <c r="H11236" s="270" t="s">
        <v>32521</v>
      </c>
      <c r="I11236" s="271" t="s">
        <v>12503</v>
      </c>
      <c r="J11236" s="272" t="s">
        <v>15219</v>
      </c>
      <c r="K11236" s="272" t="s">
        <v>15219</v>
      </c>
    </row>
    <row r="11237" spans="1:11" ht="12.75" x14ac:dyDescent="0.2">
      <c r="A11237" s="269">
        <v>38978</v>
      </c>
      <c r="B11237" s="270" t="s">
        <v>32522</v>
      </c>
      <c r="C11237" s="271" t="s">
        <v>12503</v>
      </c>
      <c r="D11237" s="272" t="s">
        <v>4680</v>
      </c>
      <c r="F11237" s="266"/>
      <c r="G11237" s="273">
        <v>38978</v>
      </c>
      <c r="H11237" s="270" t="s">
        <v>32522</v>
      </c>
      <c r="I11237" s="271" t="s">
        <v>12503</v>
      </c>
      <c r="J11237" s="272" t="s">
        <v>4680</v>
      </c>
      <c r="K11237" s="272" t="s">
        <v>4680</v>
      </c>
    </row>
    <row r="11238" spans="1:11" ht="12.75" x14ac:dyDescent="0.2">
      <c r="A11238" s="269">
        <v>38979</v>
      </c>
      <c r="B11238" s="270" t="s">
        <v>32523</v>
      </c>
      <c r="C11238" s="271" t="s">
        <v>12503</v>
      </c>
      <c r="D11238" s="272" t="s">
        <v>7478</v>
      </c>
      <c r="F11238" s="266"/>
      <c r="G11238" s="273">
        <v>38979</v>
      </c>
      <c r="H11238" s="270" t="s">
        <v>32523</v>
      </c>
      <c r="I11238" s="271" t="s">
        <v>12503</v>
      </c>
      <c r="J11238" s="272" t="s">
        <v>7478</v>
      </c>
      <c r="K11238" s="272" t="s">
        <v>7478</v>
      </c>
    </row>
    <row r="11239" spans="1:11" ht="12.75" x14ac:dyDescent="0.2">
      <c r="A11239" s="269">
        <v>38980</v>
      </c>
      <c r="B11239" s="270" t="s">
        <v>32524</v>
      </c>
      <c r="C11239" s="271" t="s">
        <v>12503</v>
      </c>
      <c r="D11239" s="272" t="s">
        <v>9403</v>
      </c>
      <c r="F11239" s="266"/>
      <c r="G11239" s="273">
        <v>38980</v>
      </c>
      <c r="H11239" s="270" t="s">
        <v>32524</v>
      </c>
      <c r="I11239" s="271" t="s">
        <v>12503</v>
      </c>
      <c r="J11239" s="272" t="s">
        <v>9403</v>
      </c>
      <c r="K11239" s="272" t="s">
        <v>9403</v>
      </c>
    </row>
    <row r="11240" spans="1:11" ht="12.75" x14ac:dyDescent="0.2">
      <c r="A11240" s="269">
        <v>38981</v>
      </c>
      <c r="B11240" s="270" t="s">
        <v>32525</v>
      </c>
      <c r="C11240" s="271" t="s">
        <v>12503</v>
      </c>
      <c r="D11240" s="272" t="s">
        <v>12676</v>
      </c>
      <c r="F11240" s="266"/>
      <c r="G11240" s="273">
        <v>38981</v>
      </c>
      <c r="H11240" s="270" t="s">
        <v>32525</v>
      </c>
      <c r="I11240" s="271" t="s">
        <v>12503</v>
      </c>
      <c r="J11240" s="272" t="s">
        <v>12676</v>
      </c>
      <c r="K11240" s="272" t="s">
        <v>12676</v>
      </c>
    </row>
    <row r="11241" spans="1:11" ht="12.75" x14ac:dyDescent="0.2">
      <c r="A11241" s="269">
        <v>38982</v>
      </c>
      <c r="B11241" s="270" t="s">
        <v>32526</v>
      </c>
      <c r="C11241" s="271" t="s">
        <v>12503</v>
      </c>
      <c r="D11241" s="272" t="s">
        <v>12963</v>
      </c>
      <c r="F11241" s="266"/>
      <c r="G11241" s="273">
        <v>38982</v>
      </c>
      <c r="H11241" s="270" t="s">
        <v>32526</v>
      </c>
      <c r="I11241" s="271" t="s">
        <v>12503</v>
      </c>
      <c r="J11241" s="272" t="s">
        <v>12963</v>
      </c>
      <c r="K11241" s="272" t="s">
        <v>12963</v>
      </c>
    </row>
    <row r="11242" spans="1:11" ht="12.75" x14ac:dyDescent="0.2">
      <c r="A11242" s="269">
        <v>38983</v>
      </c>
      <c r="B11242" s="270" t="s">
        <v>32527</v>
      </c>
      <c r="C11242" s="271" t="s">
        <v>12503</v>
      </c>
      <c r="D11242" s="272" t="s">
        <v>15220</v>
      </c>
      <c r="F11242" s="266"/>
      <c r="G11242" s="273">
        <v>38983</v>
      </c>
      <c r="H11242" s="270" t="s">
        <v>32527</v>
      </c>
      <c r="I11242" s="271" t="s">
        <v>12503</v>
      </c>
      <c r="J11242" s="272" t="s">
        <v>15220</v>
      </c>
      <c r="K11242" s="272" t="s">
        <v>15220</v>
      </c>
    </row>
    <row r="11243" spans="1:11" ht="12.75" x14ac:dyDescent="0.2">
      <c r="A11243" s="269">
        <v>38984</v>
      </c>
      <c r="B11243" s="270" t="s">
        <v>32528</v>
      </c>
      <c r="C11243" s="271" t="s">
        <v>12503</v>
      </c>
      <c r="D11243" s="272" t="s">
        <v>14203</v>
      </c>
      <c r="F11243" s="266"/>
      <c r="G11243" s="273">
        <v>38984</v>
      </c>
      <c r="H11243" s="270" t="s">
        <v>32528</v>
      </c>
      <c r="I11243" s="271" t="s">
        <v>12503</v>
      </c>
      <c r="J11243" s="272" t="s">
        <v>14203</v>
      </c>
      <c r="K11243" s="272" t="s">
        <v>14203</v>
      </c>
    </row>
    <row r="11244" spans="1:11" ht="12.75" x14ac:dyDescent="0.2">
      <c r="A11244" s="269">
        <v>38985</v>
      </c>
      <c r="B11244" s="270" t="s">
        <v>32529</v>
      </c>
      <c r="C11244" s="271" t="s">
        <v>12503</v>
      </c>
      <c r="D11244" s="272" t="s">
        <v>15221</v>
      </c>
      <c r="F11244" s="266"/>
      <c r="G11244" s="273">
        <v>38985</v>
      </c>
      <c r="H11244" s="270" t="s">
        <v>32529</v>
      </c>
      <c r="I11244" s="271" t="s">
        <v>12503</v>
      </c>
      <c r="J11244" s="272" t="s">
        <v>15221</v>
      </c>
      <c r="K11244" s="272" t="s">
        <v>15221</v>
      </c>
    </row>
    <row r="11245" spans="1:11" ht="12.75" x14ac:dyDescent="0.2">
      <c r="A11245" s="269">
        <v>9836</v>
      </c>
      <c r="B11245" s="270" t="s">
        <v>32530</v>
      </c>
      <c r="C11245" s="271" t="s">
        <v>12503</v>
      </c>
      <c r="D11245" s="272" t="s">
        <v>7578</v>
      </c>
      <c r="F11245" s="266"/>
      <c r="G11245" s="273">
        <v>9836</v>
      </c>
      <c r="H11245" s="270" t="s">
        <v>32530</v>
      </c>
      <c r="I11245" s="271" t="s">
        <v>12503</v>
      </c>
      <c r="J11245" s="272" t="s">
        <v>7578</v>
      </c>
      <c r="K11245" s="272" t="s">
        <v>7578</v>
      </c>
    </row>
    <row r="11246" spans="1:11" ht="12.75" x14ac:dyDescent="0.2">
      <c r="A11246" s="269">
        <v>20065</v>
      </c>
      <c r="B11246" s="270" t="s">
        <v>32531</v>
      </c>
      <c r="C11246" s="271" t="s">
        <v>12503</v>
      </c>
      <c r="D11246" s="272" t="s">
        <v>5118</v>
      </c>
      <c r="F11246" s="266"/>
      <c r="G11246" s="273">
        <v>20065</v>
      </c>
      <c r="H11246" s="270" t="s">
        <v>32531</v>
      </c>
      <c r="I11246" s="271" t="s">
        <v>12503</v>
      </c>
      <c r="J11246" s="272" t="s">
        <v>5118</v>
      </c>
      <c r="K11246" s="272" t="s">
        <v>5118</v>
      </c>
    </row>
    <row r="11247" spans="1:11" ht="12.75" x14ac:dyDescent="0.2">
      <c r="A11247" s="269">
        <v>9835</v>
      </c>
      <c r="B11247" s="270" t="s">
        <v>32532</v>
      </c>
      <c r="C11247" s="271" t="s">
        <v>12503</v>
      </c>
      <c r="D11247" s="272" t="s">
        <v>5664</v>
      </c>
      <c r="F11247" s="266"/>
      <c r="G11247" s="273">
        <v>9835</v>
      </c>
      <c r="H11247" s="270" t="s">
        <v>32532</v>
      </c>
      <c r="I11247" s="271" t="s">
        <v>12503</v>
      </c>
      <c r="J11247" s="272" t="s">
        <v>5664</v>
      </c>
      <c r="K11247" s="272" t="s">
        <v>5664</v>
      </c>
    </row>
    <row r="11248" spans="1:11" ht="12.75" x14ac:dyDescent="0.2">
      <c r="A11248" s="269">
        <v>38032</v>
      </c>
      <c r="B11248" s="270" t="s">
        <v>32533</v>
      </c>
      <c r="C11248" s="271" t="s">
        <v>12503</v>
      </c>
      <c r="D11248" s="272" t="s">
        <v>32534</v>
      </c>
      <c r="F11248" s="266"/>
      <c r="G11248" s="273">
        <v>38032</v>
      </c>
      <c r="H11248" s="270" t="s">
        <v>32533</v>
      </c>
      <c r="I11248" s="271" t="s">
        <v>12503</v>
      </c>
      <c r="J11248" s="272" t="s">
        <v>32534</v>
      </c>
      <c r="K11248" s="272" t="s">
        <v>32534</v>
      </c>
    </row>
    <row r="11249" spans="1:11" ht="12.75" x14ac:dyDescent="0.2">
      <c r="A11249" s="269">
        <v>38033</v>
      </c>
      <c r="B11249" s="270" t="s">
        <v>32535</v>
      </c>
      <c r="C11249" s="271" t="s">
        <v>12503</v>
      </c>
      <c r="D11249" s="272" t="s">
        <v>27446</v>
      </c>
      <c r="F11249" s="266"/>
      <c r="G11249" s="273">
        <v>38033</v>
      </c>
      <c r="H11249" s="270" t="s">
        <v>32535</v>
      </c>
      <c r="I11249" s="271" t="s">
        <v>12503</v>
      </c>
      <c r="J11249" s="272" t="s">
        <v>27446</v>
      </c>
      <c r="K11249" s="272" t="s">
        <v>27446</v>
      </c>
    </row>
    <row r="11250" spans="1:11" ht="12.75" x14ac:dyDescent="0.2">
      <c r="A11250" s="269">
        <v>38034</v>
      </c>
      <c r="B11250" s="270" t="s">
        <v>32536</v>
      </c>
      <c r="C11250" s="271" t="s">
        <v>12503</v>
      </c>
      <c r="D11250" s="272" t="s">
        <v>16589</v>
      </c>
      <c r="F11250" s="266"/>
      <c r="G11250" s="273">
        <v>38034</v>
      </c>
      <c r="H11250" s="270" t="s">
        <v>32536</v>
      </c>
      <c r="I11250" s="271" t="s">
        <v>12503</v>
      </c>
      <c r="J11250" s="272" t="s">
        <v>16589</v>
      </c>
      <c r="K11250" s="272" t="s">
        <v>16589</v>
      </c>
    </row>
    <row r="11251" spans="1:11" ht="12.75" x14ac:dyDescent="0.2">
      <c r="A11251" s="269">
        <v>38035</v>
      </c>
      <c r="B11251" s="270" t="s">
        <v>32537</v>
      </c>
      <c r="C11251" s="271" t="s">
        <v>12503</v>
      </c>
      <c r="D11251" s="272" t="s">
        <v>32538</v>
      </c>
      <c r="F11251" s="266"/>
      <c r="G11251" s="273">
        <v>38035</v>
      </c>
      <c r="H11251" s="270" t="s">
        <v>32537</v>
      </c>
      <c r="I11251" s="271" t="s">
        <v>12503</v>
      </c>
      <c r="J11251" s="272" t="s">
        <v>32538</v>
      </c>
      <c r="K11251" s="272" t="s">
        <v>32538</v>
      </c>
    </row>
    <row r="11252" spans="1:11" ht="12.75" x14ac:dyDescent="0.2">
      <c r="A11252" s="269">
        <v>38036</v>
      </c>
      <c r="B11252" s="270" t="s">
        <v>32539</v>
      </c>
      <c r="C11252" s="271" t="s">
        <v>12503</v>
      </c>
      <c r="D11252" s="272" t="s">
        <v>32540</v>
      </c>
      <c r="F11252" s="266"/>
      <c r="G11252" s="273">
        <v>38036</v>
      </c>
      <c r="H11252" s="270" t="s">
        <v>32539</v>
      </c>
      <c r="I11252" s="271" t="s">
        <v>12503</v>
      </c>
      <c r="J11252" s="272" t="s">
        <v>32540</v>
      </c>
      <c r="K11252" s="272" t="s">
        <v>32540</v>
      </c>
    </row>
    <row r="11253" spans="1:11" ht="12.75" x14ac:dyDescent="0.2">
      <c r="A11253" s="269">
        <v>38037</v>
      </c>
      <c r="B11253" s="270" t="s">
        <v>32541</v>
      </c>
      <c r="C11253" s="271" t="s">
        <v>12503</v>
      </c>
      <c r="D11253" s="272" t="s">
        <v>18338</v>
      </c>
      <c r="F11253" s="266"/>
      <c r="G11253" s="273">
        <v>38037</v>
      </c>
      <c r="H11253" s="270" t="s">
        <v>32541</v>
      </c>
      <c r="I11253" s="271" t="s">
        <v>12503</v>
      </c>
      <c r="J11253" s="272" t="s">
        <v>18338</v>
      </c>
      <c r="K11253" s="272" t="s">
        <v>18338</v>
      </c>
    </row>
    <row r="11254" spans="1:11" ht="25.5" x14ac:dyDescent="0.2">
      <c r="A11254" s="269">
        <v>9850</v>
      </c>
      <c r="B11254" s="270" t="s">
        <v>32542</v>
      </c>
      <c r="C11254" s="271" t="s">
        <v>12503</v>
      </c>
      <c r="D11254" s="272" t="s">
        <v>15222</v>
      </c>
      <c r="F11254" s="266"/>
      <c r="G11254" s="273">
        <v>9850</v>
      </c>
      <c r="H11254" s="270" t="s">
        <v>32542</v>
      </c>
      <c r="I11254" s="271" t="s">
        <v>12503</v>
      </c>
      <c r="J11254" s="272" t="s">
        <v>15222</v>
      </c>
      <c r="K11254" s="272" t="s">
        <v>15222</v>
      </c>
    </row>
    <row r="11255" spans="1:11" ht="25.5" x14ac:dyDescent="0.2">
      <c r="A11255" s="269">
        <v>9853</v>
      </c>
      <c r="B11255" s="270" t="s">
        <v>32543</v>
      </c>
      <c r="C11255" s="271" t="s">
        <v>12503</v>
      </c>
      <c r="D11255" s="272" t="s">
        <v>15223</v>
      </c>
      <c r="F11255" s="266"/>
      <c r="G11255" s="273">
        <v>9853</v>
      </c>
      <c r="H11255" s="270" t="s">
        <v>32543</v>
      </c>
      <c r="I11255" s="271" t="s">
        <v>12503</v>
      </c>
      <c r="J11255" s="272" t="s">
        <v>15223</v>
      </c>
      <c r="K11255" s="272" t="s">
        <v>15223</v>
      </c>
    </row>
    <row r="11256" spans="1:11" ht="25.5" x14ac:dyDescent="0.2">
      <c r="A11256" s="269">
        <v>9854</v>
      </c>
      <c r="B11256" s="270" t="s">
        <v>32544</v>
      </c>
      <c r="C11256" s="271" t="s">
        <v>12503</v>
      </c>
      <c r="D11256" s="272" t="s">
        <v>12328</v>
      </c>
      <c r="F11256" s="266"/>
      <c r="G11256" s="273">
        <v>9854</v>
      </c>
      <c r="H11256" s="270" t="s">
        <v>32544</v>
      </c>
      <c r="I11256" s="271" t="s">
        <v>12503</v>
      </c>
      <c r="J11256" s="272" t="s">
        <v>12328</v>
      </c>
      <c r="K11256" s="272" t="s">
        <v>12328</v>
      </c>
    </row>
    <row r="11257" spans="1:11" ht="25.5" x14ac:dyDescent="0.2">
      <c r="A11257" s="269">
        <v>9851</v>
      </c>
      <c r="B11257" s="270" t="s">
        <v>32545</v>
      </c>
      <c r="C11257" s="271" t="s">
        <v>12503</v>
      </c>
      <c r="D11257" s="272" t="s">
        <v>10788</v>
      </c>
      <c r="F11257" s="266"/>
      <c r="G11257" s="273">
        <v>9851</v>
      </c>
      <c r="H11257" s="270" t="s">
        <v>32545</v>
      </c>
      <c r="I11257" s="271" t="s">
        <v>12503</v>
      </c>
      <c r="J11257" s="272" t="s">
        <v>10788</v>
      </c>
      <c r="K11257" s="272" t="s">
        <v>10788</v>
      </c>
    </row>
    <row r="11258" spans="1:11" ht="25.5" x14ac:dyDescent="0.2">
      <c r="A11258" s="269">
        <v>9855</v>
      </c>
      <c r="B11258" s="270" t="s">
        <v>32546</v>
      </c>
      <c r="C11258" s="271" t="s">
        <v>12503</v>
      </c>
      <c r="D11258" s="272" t="s">
        <v>15224</v>
      </c>
      <c r="F11258" s="266"/>
      <c r="G11258" s="273">
        <v>9855</v>
      </c>
      <c r="H11258" s="270" t="s">
        <v>32546</v>
      </c>
      <c r="I11258" s="271" t="s">
        <v>12503</v>
      </c>
      <c r="J11258" s="272" t="s">
        <v>15224</v>
      </c>
      <c r="K11258" s="272" t="s">
        <v>15224</v>
      </c>
    </row>
    <row r="11259" spans="1:11" ht="12.75" x14ac:dyDescent="0.2">
      <c r="A11259" s="269">
        <v>9825</v>
      </c>
      <c r="B11259" s="270" t="s">
        <v>32547</v>
      </c>
      <c r="C11259" s="271" t="s">
        <v>12503</v>
      </c>
      <c r="D11259" s="272" t="s">
        <v>5981</v>
      </c>
      <c r="F11259" s="266"/>
      <c r="G11259" s="273">
        <v>9825</v>
      </c>
      <c r="H11259" s="270" t="s">
        <v>32547</v>
      </c>
      <c r="I11259" s="271" t="s">
        <v>12503</v>
      </c>
      <c r="J11259" s="272" t="s">
        <v>5981</v>
      </c>
      <c r="K11259" s="272" t="s">
        <v>5981</v>
      </c>
    </row>
    <row r="11260" spans="1:11" ht="12.75" x14ac:dyDescent="0.2">
      <c r="A11260" s="269">
        <v>9828</v>
      </c>
      <c r="B11260" s="270" t="s">
        <v>32548</v>
      </c>
      <c r="C11260" s="271" t="s">
        <v>12503</v>
      </c>
      <c r="D11260" s="272" t="s">
        <v>15225</v>
      </c>
      <c r="F11260" s="266"/>
      <c r="G11260" s="273">
        <v>9828</v>
      </c>
      <c r="H11260" s="270" t="s">
        <v>32548</v>
      </c>
      <c r="I11260" s="271" t="s">
        <v>12503</v>
      </c>
      <c r="J11260" s="272" t="s">
        <v>15225</v>
      </c>
      <c r="K11260" s="272" t="s">
        <v>15225</v>
      </c>
    </row>
    <row r="11261" spans="1:11" ht="12.75" x14ac:dyDescent="0.2">
      <c r="A11261" s="269">
        <v>9829</v>
      </c>
      <c r="B11261" s="270" t="s">
        <v>32549</v>
      </c>
      <c r="C11261" s="271" t="s">
        <v>12503</v>
      </c>
      <c r="D11261" s="272" t="s">
        <v>15226</v>
      </c>
      <c r="F11261" s="266"/>
      <c r="G11261" s="273">
        <v>9829</v>
      </c>
      <c r="H11261" s="270" t="s">
        <v>32549</v>
      </c>
      <c r="I11261" s="271" t="s">
        <v>12503</v>
      </c>
      <c r="J11261" s="272" t="s">
        <v>15226</v>
      </c>
      <c r="K11261" s="272" t="s">
        <v>15226</v>
      </c>
    </row>
    <row r="11262" spans="1:11" ht="12.75" x14ac:dyDescent="0.2">
      <c r="A11262" s="269">
        <v>9826</v>
      </c>
      <c r="B11262" s="270" t="s">
        <v>32550</v>
      </c>
      <c r="C11262" s="271" t="s">
        <v>12503</v>
      </c>
      <c r="D11262" s="272" t="s">
        <v>15227</v>
      </c>
      <c r="F11262" s="266"/>
      <c r="G11262" s="273">
        <v>9826</v>
      </c>
      <c r="H11262" s="270" t="s">
        <v>32550</v>
      </c>
      <c r="I11262" s="271" t="s">
        <v>12503</v>
      </c>
      <c r="J11262" s="272" t="s">
        <v>15227</v>
      </c>
      <c r="K11262" s="272" t="s">
        <v>15227</v>
      </c>
    </row>
    <row r="11263" spans="1:11" ht="12.75" x14ac:dyDescent="0.2">
      <c r="A11263" s="269">
        <v>9827</v>
      </c>
      <c r="B11263" s="270" t="s">
        <v>32551</v>
      </c>
      <c r="C11263" s="271" t="s">
        <v>12503</v>
      </c>
      <c r="D11263" s="272" t="s">
        <v>15228</v>
      </c>
      <c r="F11263" s="266"/>
      <c r="G11263" s="273">
        <v>9827</v>
      </c>
      <c r="H11263" s="270" t="s">
        <v>32551</v>
      </c>
      <c r="I11263" s="271" t="s">
        <v>12503</v>
      </c>
      <c r="J11263" s="272" t="s">
        <v>15228</v>
      </c>
      <c r="K11263" s="272" t="s">
        <v>15228</v>
      </c>
    </row>
    <row r="11264" spans="1:11" ht="12.75" x14ac:dyDescent="0.2">
      <c r="A11264" s="269">
        <v>36374</v>
      </c>
      <c r="B11264" s="270" t="s">
        <v>32552</v>
      </c>
      <c r="C11264" s="271" t="s">
        <v>12503</v>
      </c>
      <c r="D11264" s="272" t="s">
        <v>7854</v>
      </c>
      <c r="F11264" s="266"/>
      <c r="G11264" s="273">
        <v>36374</v>
      </c>
      <c r="H11264" s="270" t="s">
        <v>32552</v>
      </c>
      <c r="I11264" s="271" t="s">
        <v>12503</v>
      </c>
      <c r="J11264" s="272" t="s">
        <v>7854</v>
      </c>
      <c r="K11264" s="272" t="s">
        <v>7854</v>
      </c>
    </row>
    <row r="11265" spans="1:11" ht="12.75" x14ac:dyDescent="0.2">
      <c r="A11265" s="269">
        <v>36084</v>
      </c>
      <c r="B11265" s="270" t="s">
        <v>32553</v>
      </c>
      <c r="C11265" s="271" t="s">
        <v>12503</v>
      </c>
      <c r="D11265" s="272" t="s">
        <v>14412</v>
      </c>
      <c r="F11265" s="266"/>
      <c r="G11265" s="273">
        <v>36084</v>
      </c>
      <c r="H11265" s="270" t="s">
        <v>32553</v>
      </c>
      <c r="I11265" s="271" t="s">
        <v>12503</v>
      </c>
      <c r="J11265" s="272" t="s">
        <v>14412</v>
      </c>
      <c r="K11265" s="272" t="s">
        <v>14412</v>
      </c>
    </row>
    <row r="11266" spans="1:11" ht="12.75" x14ac:dyDescent="0.2">
      <c r="A11266" s="269">
        <v>36373</v>
      </c>
      <c r="B11266" s="270" t="s">
        <v>32554</v>
      </c>
      <c r="C11266" s="271" t="s">
        <v>12503</v>
      </c>
      <c r="D11266" s="272" t="s">
        <v>25820</v>
      </c>
      <c r="F11266" s="266"/>
      <c r="G11266" s="273">
        <v>36373</v>
      </c>
      <c r="H11266" s="270" t="s">
        <v>32554</v>
      </c>
      <c r="I11266" s="271" t="s">
        <v>12503</v>
      </c>
      <c r="J11266" s="272" t="s">
        <v>25820</v>
      </c>
      <c r="K11266" s="272" t="s">
        <v>25820</v>
      </c>
    </row>
    <row r="11267" spans="1:11" ht="12.75" x14ac:dyDescent="0.2">
      <c r="A11267" s="269">
        <v>36377</v>
      </c>
      <c r="B11267" s="270" t="s">
        <v>32555</v>
      </c>
      <c r="C11267" s="271" t="s">
        <v>12503</v>
      </c>
      <c r="D11267" s="272" t="s">
        <v>14358</v>
      </c>
      <c r="F11267" s="266"/>
      <c r="G11267" s="273">
        <v>36377</v>
      </c>
      <c r="H11267" s="270" t="s">
        <v>32555</v>
      </c>
      <c r="I11267" s="271" t="s">
        <v>12503</v>
      </c>
      <c r="J11267" s="272" t="s">
        <v>14358</v>
      </c>
      <c r="K11267" s="272" t="s">
        <v>14358</v>
      </c>
    </row>
    <row r="11268" spans="1:11" ht="12.75" x14ac:dyDescent="0.2">
      <c r="A11268" s="269">
        <v>36375</v>
      </c>
      <c r="B11268" s="270" t="s">
        <v>32556</v>
      </c>
      <c r="C11268" s="271" t="s">
        <v>12503</v>
      </c>
      <c r="D11268" s="272" t="s">
        <v>22991</v>
      </c>
      <c r="F11268" s="266"/>
      <c r="G11268" s="273">
        <v>36375</v>
      </c>
      <c r="H11268" s="270" t="s">
        <v>32556</v>
      </c>
      <c r="I11268" s="271" t="s">
        <v>12503</v>
      </c>
      <c r="J11268" s="272" t="s">
        <v>22991</v>
      </c>
      <c r="K11268" s="272" t="s">
        <v>22991</v>
      </c>
    </row>
    <row r="11269" spans="1:11" ht="12.75" x14ac:dyDescent="0.2">
      <c r="A11269" s="269">
        <v>36376</v>
      </c>
      <c r="B11269" s="270" t="s">
        <v>32557</v>
      </c>
      <c r="C11269" s="271" t="s">
        <v>12503</v>
      </c>
      <c r="D11269" s="272" t="s">
        <v>13257</v>
      </c>
      <c r="F11269" s="266"/>
      <c r="G11269" s="273">
        <v>36376</v>
      </c>
      <c r="H11269" s="270" t="s">
        <v>32557</v>
      </c>
      <c r="I11269" s="271" t="s">
        <v>12503</v>
      </c>
      <c r="J11269" s="272" t="s">
        <v>13257</v>
      </c>
      <c r="K11269" s="272" t="s">
        <v>13257</v>
      </c>
    </row>
    <row r="11270" spans="1:11" ht="12.75" x14ac:dyDescent="0.2">
      <c r="A11270" s="269">
        <v>36380</v>
      </c>
      <c r="B11270" s="270" t="s">
        <v>32558</v>
      </c>
      <c r="C11270" s="271" t="s">
        <v>12503</v>
      </c>
      <c r="D11270" s="272" t="s">
        <v>32559</v>
      </c>
      <c r="F11270" s="266"/>
      <c r="G11270" s="273">
        <v>36380</v>
      </c>
      <c r="H11270" s="270" t="s">
        <v>32558</v>
      </c>
      <c r="I11270" s="271" t="s">
        <v>12503</v>
      </c>
      <c r="J11270" s="272" t="s">
        <v>32559</v>
      </c>
      <c r="K11270" s="272" t="s">
        <v>32559</v>
      </c>
    </row>
    <row r="11271" spans="1:11" ht="12.75" x14ac:dyDescent="0.2">
      <c r="A11271" s="269">
        <v>36378</v>
      </c>
      <c r="B11271" s="270" t="s">
        <v>32560</v>
      </c>
      <c r="C11271" s="271" t="s">
        <v>12503</v>
      </c>
      <c r="D11271" s="272" t="s">
        <v>8418</v>
      </c>
      <c r="F11271" s="266"/>
      <c r="G11271" s="273">
        <v>36378</v>
      </c>
      <c r="H11271" s="270" t="s">
        <v>32560</v>
      </c>
      <c r="I11271" s="271" t="s">
        <v>12503</v>
      </c>
      <c r="J11271" s="272" t="s">
        <v>8418</v>
      </c>
      <c r="K11271" s="272" t="s">
        <v>8418</v>
      </c>
    </row>
    <row r="11272" spans="1:11" ht="12.75" x14ac:dyDescent="0.2">
      <c r="A11272" s="269">
        <v>36379</v>
      </c>
      <c r="B11272" s="270" t="s">
        <v>32561</v>
      </c>
      <c r="C11272" s="271" t="s">
        <v>12503</v>
      </c>
      <c r="D11272" s="272" t="s">
        <v>32562</v>
      </c>
      <c r="F11272" s="266"/>
      <c r="G11272" s="273">
        <v>36379</v>
      </c>
      <c r="H11272" s="270" t="s">
        <v>32561</v>
      </c>
      <c r="I11272" s="271" t="s">
        <v>12503</v>
      </c>
      <c r="J11272" s="272" t="s">
        <v>32562</v>
      </c>
      <c r="K11272" s="272" t="s">
        <v>32562</v>
      </c>
    </row>
    <row r="11273" spans="1:11" ht="12.75" x14ac:dyDescent="0.2">
      <c r="A11273" s="269">
        <v>9859</v>
      </c>
      <c r="B11273" s="270" t="s">
        <v>32563</v>
      </c>
      <c r="C11273" s="271" t="s">
        <v>12503</v>
      </c>
      <c r="D11273" s="272" t="s">
        <v>13092</v>
      </c>
      <c r="F11273" s="266"/>
      <c r="G11273" s="273">
        <v>9859</v>
      </c>
      <c r="H11273" s="270" t="s">
        <v>32563</v>
      </c>
      <c r="I11273" s="271" t="s">
        <v>12503</v>
      </c>
      <c r="J11273" s="272" t="s">
        <v>13092</v>
      </c>
      <c r="K11273" s="272" t="s">
        <v>13092</v>
      </c>
    </row>
    <row r="11274" spans="1:11" ht="12.75" x14ac:dyDescent="0.2">
      <c r="A11274" s="269">
        <v>9838</v>
      </c>
      <c r="B11274" s="270" t="s">
        <v>32564</v>
      </c>
      <c r="C11274" s="271" t="s">
        <v>12503</v>
      </c>
      <c r="D11274" s="272" t="s">
        <v>7071</v>
      </c>
      <c r="F11274" s="266"/>
      <c r="G11274" s="273">
        <v>9838</v>
      </c>
      <c r="H11274" s="270" t="s">
        <v>32564</v>
      </c>
      <c r="I11274" s="271" t="s">
        <v>12503</v>
      </c>
      <c r="J11274" s="272" t="s">
        <v>7071</v>
      </c>
      <c r="K11274" s="272" t="s">
        <v>7071</v>
      </c>
    </row>
    <row r="11275" spans="1:11" ht="12.75" x14ac:dyDescent="0.2">
      <c r="A11275" s="269">
        <v>9837</v>
      </c>
      <c r="B11275" s="270" t="s">
        <v>32565</v>
      </c>
      <c r="C11275" s="271" t="s">
        <v>12503</v>
      </c>
      <c r="D11275" s="272" t="s">
        <v>11008</v>
      </c>
      <c r="F11275" s="266"/>
      <c r="G11275" s="273">
        <v>9837</v>
      </c>
      <c r="H11275" s="270" t="s">
        <v>32565</v>
      </c>
      <c r="I11275" s="271" t="s">
        <v>12503</v>
      </c>
      <c r="J11275" s="272" t="s">
        <v>11008</v>
      </c>
      <c r="K11275" s="272" t="s">
        <v>11008</v>
      </c>
    </row>
    <row r="11276" spans="1:11" ht="12.75" x14ac:dyDescent="0.2">
      <c r="A11276" s="269">
        <v>9833</v>
      </c>
      <c r="B11276" s="270" t="s">
        <v>32566</v>
      </c>
      <c r="C11276" s="271" t="s">
        <v>12503</v>
      </c>
      <c r="D11276" s="272" t="s">
        <v>4536</v>
      </c>
      <c r="F11276" s="266"/>
      <c r="G11276" s="273">
        <v>9833</v>
      </c>
      <c r="H11276" s="270" t="s">
        <v>32566</v>
      </c>
      <c r="I11276" s="271" t="s">
        <v>12503</v>
      </c>
      <c r="J11276" s="272" t="s">
        <v>4536</v>
      </c>
      <c r="K11276" s="272" t="s">
        <v>4536</v>
      </c>
    </row>
    <row r="11277" spans="1:11" ht="12.75" x14ac:dyDescent="0.2">
      <c r="A11277" s="269">
        <v>9830</v>
      </c>
      <c r="B11277" s="270" t="s">
        <v>32567</v>
      </c>
      <c r="C11277" s="271" t="s">
        <v>12503</v>
      </c>
      <c r="D11277" s="272" t="s">
        <v>10481</v>
      </c>
      <c r="F11277" s="266"/>
      <c r="G11277" s="273">
        <v>9830</v>
      </c>
      <c r="H11277" s="270" t="s">
        <v>32567</v>
      </c>
      <c r="I11277" s="271" t="s">
        <v>12503</v>
      </c>
      <c r="J11277" s="272" t="s">
        <v>10481</v>
      </c>
      <c r="K11277" s="272" t="s">
        <v>10481</v>
      </c>
    </row>
    <row r="11278" spans="1:11" ht="12.75" x14ac:dyDescent="0.2">
      <c r="A11278" s="269">
        <v>9841</v>
      </c>
      <c r="B11278" s="270" t="s">
        <v>32568</v>
      </c>
      <c r="C11278" s="271" t="s">
        <v>12503</v>
      </c>
      <c r="D11278" s="272" t="s">
        <v>14414</v>
      </c>
      <c r="F11278" s="266"/>
      <c r="G11278" s="273">
        <v>9841</v>
      </c>
      <c r="H11278" s="270" t="s">
        <v>32568</v>
      </c>
      <c r="I11278" s="271" t="s">
        <v>12503</v>
      </c>
      <c r="J11278" s="272" t="s">
        <v>14414</v>
      </c>
      <c r="K11278" s="272" t="s">
        <v>14414</v>
      </c>
    </row>
    <row r="11279" spans="1:11" ht="12.75" x14ac:dyDescent="0.2">
      <c r="A11279" s="269">
        <v>9840</v>
      </c>
      <c r="B11279" s="270" t="s">
        <v>32569</v>
      </c>
      <c r="C11279" s="271" t="s">
        <v>12503</v>
      </c>
      <c r="D11279" s="272" t="s">
        <v>15230</v>
      </c>
      <c r="F11279" s="266"/>
      <c r="G11279" s="273">
        <v>9840</v>
      </c>
      <c r="H11279" s="270" t="s">
        <v>32569</v>
      </c>
      <c r="I11279" s="271" t="s">
        <v>12503</v>
      </c>
      <c r="J11279" s="272" t="s">
        <v>15230</v>
      </c>
      <c r="K11279" s="272" t="s">
        <v>15230</v>
      </c>
    </row>
    <row r="11280" spans="1:11" ht="12.75" x14ac:dyDescent="0.2">
      <c r="A11280" s="269">
        <v>20067</v>
      </c>
      <c r="B11280" s="270" t="s">
        <v>32570</v>
      </c>
      <c r="C11280" s="271" t="s">
        <v>12503</v>
      </c>
      <c r="D11280" s="272" t="s">
        <v>12821</v>
      </c>
      <c r="F11280" s="266"/>
      <c r="G11280" s="273">
        <v>20067</v>
      </c>
      <c r="H11280" s="270" t="s">
        <v>32570</v>
      </c>
      <c r="I11280" s="271" t="s">
        <v>12503</v>
      </c>
      <c r="J11280" s="272" t="s">
        <v>12821</v>
      </c>
      <c r="K11280" s="272" t="s">
        <v>12821</v>
      </c>
    </row>
    <row r="11281" spans="1:11" ht="12.75" x14ac:dyDescent="0.2">
      <c r="A11281" s="269">
        <v>20068</v>
      </c>
      <c r="B11281" s="270" t="s">
        <v>32571</v>
      </c>
      <c r="C11281" s="271" t="s">
        <v>12503</v>
      </c>
      <c r="D11281" s="272" t="s">
        <v>13498</v>
      </c>
      <c r="F11281" s="266"/>
      <c r="G11281" s="273">
        <v>20068</v>
      </c>
      <c r="H11281" s="270" t="s">
        <v>32571</v>
      </c>
      <c r="I11281" s="271" t="s">
        <v>12503</v>
      </c>
      <c r="J11281" s="272" t="s">
        <v>13498</v>
      </c>
      <c r="K11281" s="272" t="s">
        <v>13498</v>
      </c>
    </row>
    <row r="11282" spans="1:11" ht="12.75" x14ac:dyDescent="0.2">
      <c r="A11282" s="269">
        <v>9839</v>
      </c>
      <c r="B11282" s="270" t="s">
        <v>32572</v>
      </c>
      <c r="C11282" s="271" t="s">
        <v>12503</v>
      </c>
      <c r="D11282" s="272" t="s">
        <v>8610</v>
      </c>
      <c r="F11282" s="266"/>
      <c r="G11282" s="273">
        <v>9839</v>
      </c>
      <c r="H11282" s="270" t="s">
        <v>32572</v>
      </c>
      <c r="I11282" s="271" t="s">
        <v>12503</v>
      </c>
      <c r="J11282" s="272" t="s">
        <v>8610</v>
      </c>
      <c r="K11282" s="272" t="s">
        <v>8610</v>
      </c>
    </row>
    <row r="11283" spans="1:11" ht="12.75" x14ac:dyDescent="0.2">
      <c r="A11283" s="269">
        <v>20072</v>
      </c>
      <c r="B11283" s="270" t="s">
        <v>32573</v>
      </c>
      <c r="C11283" s="271" t="s">
        <v>12503</v>
      </c>
      <c r="D11283" s="272" t="s">
        <v>12931</v>
      </c>
      <c r="F11283" s="266"/>
      <c r="G11283" s="273">
        <v>20072</v>
      </c>
      <c r="H11283" s="270" t="s">
        <v>32573</v>
      </c>
      <c r="I11283" s="271" t="s">
        <v>12503</v>
      </c>
      <c r="J11283" s="272" t="s">
        <v>12931</v>
      </c>
      <c r="K11283" s="272" t="s">
        <v>12931</v>
      </c>
    </row>
    <row r="11284" spans="1:11" ht="12.75" x14ac:dyDescent="0.2">
      <c r="A11284" s="269">
        <v>20073</v>
      </c>
      <c r="B11284" s="270" t="s">
        <v>32574</v>
      </c>
      <c r="C11284" s="271" t="s">
        <v>12503</v>
      </c>
      <c r="D11284" s="272" t="s">
        <v>15231</v>
      </c>
      <c r="F11284" s="266"/>
      <c r="G11284" s="273">
        <v>20073</v>
      </c>
      <c r="H11284" s="270" t="s">
        <v>32574</v>
      </c>
      <c r="I11284" s="271" t="s">
        <v>12503</v>
      </c>
      <c r="J11284" s="272" t="s">
        <v>15231</v>
      </c>
      <c r="K11284" s="272" t="s">
        <v>15231</v>
      </c>
    </row>
    <row r="11285" spans="1:11" ht="12.75" x14ac:dyDescent="0.2">
      <c r="A11285" s="269">
        <v>20069</v>
      </c>
      <c r="B11285" s="270" t="s">
        <v>32575</v>
      </c>
      <c r="C11285" s="271" t="s">
        <v>12503</v>
      </c>
      <c r="D11285" s="272" t="s">
        <v>7090</v>
      </c>
      <c r="F11285" s="266"/>
      <c r="G11285" s="273">
        <v>20069</v>
      </c>
      <c r="H11285" s="270" t="s">
        <v>32575</v>
      </c>
      <c r="I11285" s="271" t="s">
        <v>12503</v>
      </c>
      <c r="J11285" s="272" t="s">
        <v>7090</v>
      </c>
      <c r="K11285" s="272" t="s">
        <v>7090</v>
      </c>
    </row>
    <row r="11286" spans="1:11" ht="12.75" x14ac:dyDescent="0.2">
      <c r="A11286" s="269">
        <v>20070</v>
      </c>
      <c r="B11286" s="270" t="s">
        <v>32576</v>
      </c>
      <c r="C11286" s="271" t="s">
        <v>12503</v>
      </c>
      <c r="D11286" s="272" t="s">
        <v>5753</v>
      </c>
      <c r="F11286" s="266"/>
      <c r="G11286" s="273">
        <v>20070</v>
      </c>
      <c r="H11286" s="270" t="s">
        <v>32576</v>
      </c>
      <c r="I11286" s="271" t="s">
        <v>12503</v>
      </c>
      <c r="J11286" s="272" t="s">
        <v>5753</v>
      </c>
      <c r="K11286" s="272" t="s">
        <v>5753</v>
      </c>
    </row>
    <row r="11287" spans="1:11" ht="12.75" x14ac:dyDescent="0.2">
      <c r="A11287" s="269">
        <v>20071</v>
      </c>
      <c r="B11287" s="270" t="s">
        <v>32577</v>
      </c>
      <c r="C11287" s="271" t="s">
        <v>12503</v>
      </c>
      <c r="D11287" s="272" t="s">
        <v>5065</v>
      </c>
      <c r="F11287" s="266"/>
      <c r="G11287" s="273">
        <v>20071</v>
      </c>
      <c r="H11287" s="270" t="s">
        <v>32577</v>
      </c>
      <c r="I11287" s="271" t="s">
        <v>12503</v>
      </c>
      <c r="J11287" s="272" t="s">
        <v>5065</v>
      </c>
      <c r="K11287" s="272" t="s">
        <v>5065</v>
      </c>
    </row>
    <row r="11288" spans="1:11" ht="12.75" x14ac:dyDescent="0.2">
      <c r="A11288" s="269">
        <v>9834</v>
      </c>
      <c r="B11288" s="270" t="s">
        <v>32578</v>
      </c>
      <c r="C11288" s="271" t="s">
        <v>12503</v>
      </c>
      <c r="D11288" s="272" t="s">
        <v>6458</v>
      </c>
      <c r="F11288" s="266"/>
      <c r="G11288" s="273">
        <v>9834</v>
      </c>
      <c r="H11288" s="270" t="s">
        <v>32578</v>
      </c>
      <c r="I11288" s="271" t="s">
        <v>12503</v>
      </c>
      <c r="J11288" s="272" t="s">
        <v>6458</v>
      </c>
      <c r="K11288" s="272" t="s">
        <v>6458</v>
      </c>
    </row>
    <row r="11289" spans="1:11" ht="12.75" x14ac:dyDescent="0.2">
      <c r="A11289" s="269">
        <v>9863</v>
      </c>
      <c r="B11289" s="270" t="s">
        <v>32579</v>
      </c>
      <c r="C11289" s="271" t="s">
        <v>12503</v>
      </c>
      <c r="D11289" s="272" t="s">
        <v>13741</v>
      </c>
      <c r="F11289" s="266"/>
      <c r="G11289" s="273">
        <v>9863</v>
      </c>
      <c r="H11289" s="270" t="s">
        <v>32579</v>
      </c>
      <c r="I11289" s="271" t="s">
        <v>12503</v>
      </c>
      <c r="J11289" s="272" t="s">
        <v>13741</v>
      </c>
      <c r="K11289" s="272" t="s">
        <v>13741</v>
      </c>
    </row>
    <row r="11290" spans="1:11" ht="12.75" x14ac:dyDescent="0.2">
      <c r="A11290" s="269">
        <v>9860</v>
      </c>
      <c r="B11290" s="270" t="s">
        <v>32580</v>
      </c>
      <c r="C11290" s="271" t="s">
        <v>12503</v>
      </c>
      <c r="D11290" s="272" t="s">
        <v>5981</v>
      </c>
      <c r="F11290" s="266"/>
      <c r="G11290" s="273">
        <v>9860</v>
      </c>
      <c r="H11290" s="270" t="s">
        <v>32580</v>
      </c>
      <c r="I11290" s="271" t="s">
        <v>12503</v>
      </c>
      <c r="J11290" s="272" t="s">
        <v>5981</v>
      </c>
      <c r="K11290" s="272" t="s">
        <v>5981</v>
      </c>
    </row>
    <row r="11291" spans="1:11" ht="12.75" x14ac:dyDescent="0.2">
      <c r="A11291" s="269">
        <v>9862</v>
      </c>
      <c r="B11291" s="270" t="s">
        <v>32581</v>
      </c>
      <c r="C11291" s="271" t="s">
        <v>12503</v>
      </c>
      <c r="D11291" s="272" t="s">
        <v>23502</v>
      </c>
      <c r="F11291" s="266"/>
      <c r="G11291" s="273">
        <v>9862</v>
      </c>
      <c r="H11291" s="270" t="s">
        <v>32581</v>
      </c>
      <c r="I11291" s="271" t="s">
        <v>12503</v>
      </c>
      <c r="J11291" s="272" t="s">
        <v>23502</v>
      </c>
      <c r="K11291" s="272" t="s">
        <v>23502</v>
      </c>
    </row>
    <row r="11292" spans="1:11" ht="12.75" x14ac:dyDescent="0.2">
      <c r="A11292" s="269">
        <v>9861</v>
      </c>
      <c r="B11292" s="270" t="s">
        <v>32582</v>
      </c>
      <c r="C11292" s="271" t="s">
        <v>12503</v>
      </c>
      <c r="D11292" s="272" t="s">
        <v>32583</v>
      </c>
      <c r="F11292" s="266"/>
      <c r="G11292" s="273">
        <v>9861</v>
      </c>
      <c r="H11292" s="270" t="s">
        <v>32582</v>
      </c>
      <c r="I11292" s="271" t="s">
        <v>12503</v>
      </c>
      <c r="J11292" s="272" t="s">
        <v>32583</v>
      </c>
      <c r="K11292" s="272" t="s">
        <v>32583</v>
      </c>
    </row>
    <row r="11293" spans="1:11" ht="12.75" x14ac:dyDescent="0.2">
      <c r="A11293" s="269">
        <v>9856</v>
      </c>
      <c r="B11293" s="270" t="s">
        <v>32584</v>
      </c>
      <c r="C11293" s="271" t="s">
        <v>12503</v>
      </c>
      <c r="D11293" s="272" t="s">
        <v>13520</v>
      </c>
      <c r="F11293" s="266"/>
      <c r="G11293" s="273">
        <v>9856</v>
      </c>
      <c r="H11293" s="270" t="s">
        <v>32584</v>
      </c>
      <c r="I11293" s="271" t="s">
        <v>12503</v>
      </c>
      <c r="J11293" s="272" t="s">
        <v>13520</v>
      </c>
      <c r="K11293" s="272" t="s">
        <v>13520</v>
      </c>
    </row>
    <row r="11294" spans="1:11" ht="12.75" x14ac:dyDescent="0.2">
      <c r="A11294" s="269">
        <v>9866</v>
      </c>
      <c r="B11294" s="270" t="s">
        <v>32585</v>
      </c>
      <c r="C11294" s="271" t="s">
        <v>12503</v>
      </c>
      <c r="D11294" s="272" t="s">
        <v>4231</v>
      </c>
      <c r="F11294" s="266"/>
      <c r="G11294" s="273">
        <v>9866</v>
      </c>
      <c r="H11294" s="270" t="s">
        <v>32585</v>
      </c>
      <c r="I11294" s="271" t="s">
        <v>12503</v>
      </c>
      <c r="J11294" s="272" t="s">
        <v>4231</v>
      </c>
      <c r="K11294" s="272" t="s">
        <v>4231</v>
      </c>
    </row>
    <row r="11295" spans="1:11" ht="12.75" x14ac:dyDescent="0.2">
      <c r="A11295" s="269">
        <v>9857</v>
      </c>
      <c r="B11295" s="270" t="s">
        <v>32586</v>
      </c>
      <c r="C11295" s="271" t="s">
        <v>12503</v>
      </c>
      <c r="D11295" s="272" t="s">
        <v>32587</v>
      </c>
      <c r="F11295" s="266"/>
      <c r="G11295" s="273">
        <v>9857</v>
      </c>
      <c r="H11295" s="270" t="s">
        <v>32586</v>
      </c>
      <c r="I11295" s="271" t="s">
        <v>12503</v>
      </c>
      <c r="J11295" s="272" t="s">
        <v>32587</v>
      </c>
      <c r="K11295" s="272" t="s">
        <v>32587</v>
      </c>
    </row>
    <row r="11296" spans="1:11" ht="12.75" x14ac:dyDescent="0.2">
      <c r="A11296" s="269">
        <v>9864</v>
      </c>
      <c r="B11296" s="270" t="s">
        <v>32588</v>
      </c>
      <c r="C11296" s="271" t="s">
        <v>12503</v>
      </c>
      <c r="D11296" s="272" t="s">
        <v>32589</v>
      </c>
      <c r="F11296" s="266"/>
      <c r="G11296" s="273">
        <v>9864</v>
      </c>
      <c r="H11296" s="270" t="s">
        <v>32588</v>
      </c>
      <c r="I11296" s="271" t="s">
        <v>12503</v>
      </c>
      <c r="J11296" s="272" t="s">
        <v>32589</v>
      </c>
      <c r="K11296" s="272" t="s">
        <v>32589</v>
      </c>
    </row>
    <row r="11297" spans="1:11" ht="12.75" x14ac:dyDescent="0.2">
      <c r="A11297" s="269">
        <v>9865</v>
      </c>
      <c r="B11297" s="270" t="s">
        <v>32590</v>
      </c>
      <c r="C11297" s="271" t="s">
        <v>12503</v>
      </c>
      <c r="D11297" s="272" t="s">
        <v>32591</v>
      </c>
      <c r="F11297" s="266"/>
      <c r="G11297" s="273">
        <v>9865</v>
      </c>
      <c r="H11297" s="270" t="s">
        <v>32590</v>
      </c>
      <c r="I11297" s="271" t="s">
        <v>12503</v>
      </c>
      <c r="J11297" s="272" t="s">
        <v>32591</v>
      </c>
      <c r="K11297" s="272" t="s">
        <v>32591</v>
      </c>
    </row>
    <row r="11298" spans="1:11" ht="12.75" x14ac:dyDescent="0.2">
      <c r="A11298" s="269">
        <v>9858</v>
      </c>
      <c r="B11298" s="270" t="s">
        <v>32592</v>
      </c>
      <c r="C11298" s="271" t="s">
        <v>12503</v>
      </c>
      <c r="D11298" s="272" t="s">
        <v>32593</v>
      </c>
      <c r="F11298" s="266"/>
      <c r="G11298" s="273">
        <v>9858</v>
      </c>
      <c r="H11298" s="270" t="s">
        <v>32592</v>
      </c>
      <c r="I11298" s="271" t="s">
        <v>12503</v>
      </c>
      <c r="J11298" s="272" t="s">
        <v>32593</v>
      </c>
      <c r="K11298" s="272" t="s">
        <v>32593</v>
      </c>
    </row>
    <row r="11299" spans="1:11" ht="12.75" x14ac:dyDescent="0.2">
      <c r="A11299" s="269">
        <v>9870</v>
      </c>
      <c r="B11299" s="270" t="s">
        <v>32594</v>
      </c>
      <c r="C11299" s="271" t="s">
        <v>12503</v>
      </c>
      <c r="D11299" s="272" t="s">
        <v>21421</v>
      </c>
      <c r="F11299" s="266"/>
      <c r="G11299" s="273">
        <v>9870</v>
      </c>
      <c r="H11299" s="270" t="s">
        <v>32594</v>
      </c>
      <c r="I11299" s="271" t="s">
        <v>12503</v>
      </c>
      <c r="J11299" s="272" t="s">
        <v>21421</v>
      </c>
      <c r="K11299" s="272" t="s">
        <v>21421</v>
      </c>
    </row>
    <row r="11300" spans="1:11" ht="12.75" x14ac:dyDescent="0.2">
      <c r="A11300" s="269">
        <v>9867</v>
      </c>
      <c r="B11300" s="270" t="s">
        <v>32595</v>
      </c>
      <c r="C11300" s="271" t="s">
        <v>12503</v>
      </c>
      <c r="D11300" s="272" t="s">
        <v>11928</v>
      </c>
      <c r="F11300" s="266"/>
      <c r="G11300" s="273">
        <v>9867</v>
      </c>
      <c r="H11300" s="270" t="s">
        <v>32595</v>
      </c>
      <c r="I11300" s="271" t="s">
        <v>12503</v>
      </c>
      <c r="J11300" s="272" t="s">
        <v>11928</v>
      </c>
      <c r="K11300" s="272" t="s">
        <v>11928</v>
      </c>
    </row>
    <row r="11301" spans="1:11" ht="12.75" x14ac:dyDescent="0.2">
      <c r="A11301" s="269">
        <v>9868</v>
      </c>
      <c r="B11301" s="270" t="s">
        <v>32596</v>
      </c>
      <c r="C11301" s="271" t="s">
        <v>12503</v>
      </c>
      <c r="D11301" s="272" t="s">
        <v>5887</v>
      </c>
      <c r="F11301" s="266"/>
      <c r="G11301" s="273">
        <v>9868</v>
      </c>
      <c r="H11301" s="270" t="s">
        <v>32596</v>
      </c>
      <c r="I11301" s="271" t="s">
        <v>12503</v>
      </c>
      <c r="J11301" s="272" t="s">
        <v>5887</v>
      </c>
      <c r="K11301" s="272" t="s">
        <v>5887</v>
      </c>
    </row>
    <row r="11302" spans="1:11" ht="12.75" x14ac:dyDescent="0.2">
      <c r="A11302" s="269">
        <v>9869</v>
      </c>
      <c r="B11302" s="270" t="s">
        <v>32597</v>
      </c>
      <c r="C11302" s="271" t="s">
        <v>12503</v>
      </c>
      <c r="D11302" s="272" t="s">
        <v>8562</v>
      </c>
      <c r="F11302" s="266"/>
      <c r="G11302" s="273">
        <v>9869</v>
      </c>
      <c r="H11302" s="270" t="s">
        <v>32597</v>
      </c>
      <c r="I11302" s="271" t="s">
        <v>12503</v>
      </c>
      <c r="J11302" s="272" t="s">
        <v>8562</v>
      </c>
      <c r="K11302" s="272" t="s">
        <v>8562</v>
      </c>
    </row>
    <row r="11303" spans="1:11" ht="12.75" x14ac:dyDescent="0.2">
      <c r="A11303" s="269">
        <v>9874</v>
      </c>
      <c r="B11303" s="270" t="s">
        <v>32598</v>
      </c>
      <c r="C11303" s="271" t="s">
        <v>12503</v>
      </c>
      <c r="D11303" s="272" t="s">
        <v>8859</v>
      </c>
      <c r="F11303" s="266"/>
      <c r="G11303" s="273">
        <v>9874</v>
      </c>
      <c r="H11303" s="270" t="s">
        <v>32598</v>
      </c>
      <c r="I11303" s="271" t="s">
        <v>12503</v>
      </c>
      <c r="J11303" s="272" t="s">
        <v>8859</v>
      </c>
      <c r="K11303" s="272" t="s">
        <v>8859</v>
      </c>
    </row>
    <row r="11304" spans="1:11" ht="12.75" x14ac:dyDescent="0.2">
      <c r="A11304" s="269">
        <v>9875</v>
      </c>
      <c r="B11304" s="270" t="s">
        <v>32599</v>
      </c>
      <c r="C11304" s="271" t="s">
        <v>12503</v>
      </c>
      <c r="D11304" s="272" t="s">
        <v>13529</v>
      </c>
      <c r="F11304" s="266"/>
      <c r="G11304" s="273">
        <v>9875</v>
      </c>
      <c r="H11304" s="270" t="s">
        <v>32599</v>
      </c>
      <c r="I11304" s="271" t="s">
        <v>12503</v>
      </c>
      <c r="J11304" s="272" t="s">
        <v>13529</v>
      </c>
      <c r="K11304" s="272" t="s">
        <v>13529</v>
      </c>
    </row>
    <row r="11305" spans="1:11" ht="12.75" x14ac:dyDescent="0.2">
      <c r="A11305" s="269">
        <v>9873</v>
      </c>
      <c r="B11305" s="270" t="s">
        <v>32600</v>
      </c>
      <c r="C11305" s="271" t="s">
        <v>12503</v>
      </c>
      <c r="D11305" s="272" t="s">
        <v>9751</v>
      </c>
      <c r="F11305" s="266"/>
      <c r="G11305" s="273">
        <v>9873</v>
      </c>
      <c r="H11305" s="270" t="s">
        <v>32600</v>
      </c>
      <c r="I11305" s="271" t="s">
        <v>12503</v>
      </c>
      <c r="J11305" s="272" t="s">
        <v>9751</v>
      </c>
      <c r="K11305" s="272" t="s">
        <v>9751</v>
      </c>
    </row>
    <row r="11306" spans="1:11" ht="12.75" x14ac:dyDescent="0.2">
      <c r="A11306" s="269">
        <v>9871</v>
      </c>
      <c r="B11306" s="270" t="s">
        <v>32601</v>
      </c>
      <c r="C11306" s="271" t="s">
        <v>12503</v>
      </c>
      <c r="D11306" s="272" t="s">
        <v>8314</v>
      </c>
      <c r="F11306" s="266"/>
      <c r="G11306" s="273">
        <v>9871</v>
      </c>
      <c r="H11306" s="270" t="s">
        <v>32601</v>
      </c>
      <c r="I11306" s="271" t="s">
        <v>12503</v>
      </c>
      <c r="J11306" s="272" t="s">
        <v>8314</v>
      </c>
      <c r="K11306" s="272" t="s">
        <v>8314</v>
      </c>
    </row>
    <row r="11307" spans="1:11" ht="12.75" x14ac:dyDescent="0.2">
      <c r="A11307" s="269">
        <v>9872</v>
      </c>
      <c r="B11307" s="270" t="s">
        <v>32602</v>
      </c>
      <c r="C11307" s="271" t="s">
        <v>12503</v>
      </c>
      <c r="D11307" s="272" t="s">
        <v>16166</v>
      </c>
      <c r="F11307" s="266"/>
      <c r="G11307" s="273">
        <v>9872</v>
      </c>
      <c r="H11307" s="270" t="s">
        <v>32602</v>
      </c>
      <c r="I11307" s="271" t="s">
        <v>12503</v>
      </c>
      <c r="J11307" s="272" t="s">
        <v>16166</v>
      </c>
      <c r="K11307" s="272" t="s">
        <v>16166</v>
      </c>
    </row>
    <row r="11308" spans="1:11" ht="12.75" x14ac:dyDescent="0.2">
      <c r="A11308" s="269">
        <v>7667</v>
      </c>
      <c r="B11308" s="270" t="s">
        <v>32603</v>
      </c>
      <c r="C11308" s="271" t="s">
        <v>12503</v>
      </c>
      <c r="D11308" s="272" t="s">
        <v>32604</v>
      </c>
      <c r="F11308" s="266"/>
      <c r="G11308" s="273">
        <v>7667</v>
      </c>
      <c r="H11308" s="270" t="s">
        <v>32603</v>
      </c>
      <c r="I11308" s="271" t="s">
        <v>12503</v>
      </c>
      <c r="J11308" s="272" t="s">
        <v>32604</v>
      </c>
      <c r="K11308" s="272" t="s">
        <v>32604</v>
      </c>
    </row>
    <row r="11309" spans="1:11" ht="12.75" x14ac:dyDescent="0.2">
      <c r="A11309" s="269">
        <v>7660</v>
      </c>
      <c r="B11309" s="270" t="s">
        <v>32605</v>
      </c>
      <c r="C11309" s="271" t="s">
        <v>12503</v>
      </c>
      <c r="D11309" s="272" t="s">
        <v>32606</v>
      </c>
      <c r="F11309" s="266"/>
      <c r="G11309" s="273">
        <v>7660</v>
      </c>
      <c r="H11309" s="270" t="s">
        <v>32605</v>
      </c>
      <c r="I11309" s="271" t="s">
        <v>12503</v>
      </c>
      <c r="J11309" s="272" t="s">
        <v>32606</v>
      </c>
      <c r="K11309" s="272" t="s">
        <v>32606</v>
      </c>
    </row>
    <row r="11310" spans="1:11" ht="12.75" x14ac:dyDescent="0.2">
      <c r="A11310" s="269">
        <v>7676</v>
      </c>
      <c r="B11310" s="270" t="s">
        <v>32607</v>
      </c>
      <c r="C11310" s="271" t="s">
        <v>12503</v>
      </c>
      <c r="D11310" s="272" t="s">
        <v>32608</v>
      </c>
      <c r="F11310" s="266"/>
      <c r="G11310" s="273">
        <v>7676</v>
      </c>
      <c r="H11310" s="270" t="s">
        <v>32607</v>
      </c>
      <c r="I11310" s="271" t="s">
        <v>12503</v>
      </c>
      <c r="J11310" s="272" t="s">
        <v>32608</v>
      </c>
      <c r="K11310" s="272" t="s">
        <v>32608</v>
      </c>
    </row>
    <row r="11311" spans="1:11" ht="12.75" x14ac:dyDescent="0.2">
      <c r="A11311" s="269">
        <v>12426</v>
      </c>
      <c r="B11311" s="270" t="s">
        <v>32609</v>
      </c>
      <c r="C11311" s="271" t="s">
        <v>12490</v>
      </c>
      <c r="D11311" s="272" t="s">
        <v>15220</v>
      </c>
      <c r="F11311" s="266"/>
      <c r="G11311" s="273">
        <v>12426</v>
      </c>
      <c r="H11311" s="270" t="s">
        <v>32609</v>
      </c>
      <c r="I11311" s="271" t="s">
        <v>12490</v>
      </c>
      <c r="J11311" s="272" t="s">
        <v>15220</v>
      </c>
      <c r="K11311" s="272" t="s">
        <v>15220</v>
      </c>
    </row>
    <row r="11312" spans="1:11" ht="12.75" x14ac:dyDescent="0.2">
      <c r="A11312" s="269">
        <v>12425</v>
      </c>
      <c r="B11312" s="270" t="s">
        <v>32610</v>
      </c>
      <c r="C11312" s="271" t="s">
        <v>12490</v>
      </c>
      <c r="D11312" s="272" t="s">
        <v>15233</v>
      </c>
      <c r="F11312" s="266"/>
      <c r="G11312" s="273">
        <v>12425</v>
      </c>
      <c r="H11312" s="270" t="s">
        <v>32610</v>
      </c>
      <c r="I11312" s="271" t="s">
        <v>12490</v>
      </c>
      <c r="J11312" s="272" t="s">
        <v>15233</v>
      </c>
      <c r="K11312" s="272" t="s">
        <v>15233</v>
      </c>
    </row>
    <row r="11313" spans="1:11" ht="12.75" x14ac:dyDescent="0.2">
      <c r="A11313" s="269">
        <v>12427</v>
      </c>
      <c r="B11313" s="270" t="s">
        <v>32611</v>
      </c>
      <c r="C11313" s="271" t="s">
        <v>12490</v>
      </c>
      <c r="D11313" s="272" t="s">
        <v>15234</v>
      </c>
      <c r="F11313" s="266"/>
      <c r="G11313" s="273">
        <v>12427</v>
      </c>
      <c r="H11313" s="270" t="s">
        <v>32611</v>
      </c>
      <c r="I11313" s="271" t="s">
        <v>12490</v>
      </c>
      <c r="J11313" s="272" t="s">
        <v>15234</v>
      </c>
      <c r="K11313" s="272" t="s">
        <v>15234</v>
      </c>
    </row>
    <row r="11314" spans="1:11" ht="12.75" x14ac:dyDescent="0.2">
      <c r="A11314" s="269">
        <v>12428</v>
      </c>
      <c r="B11314" s="270" t="s">
        <v>32612</v>
      </c>
      <c r="C11314" s="271" t="s">
        <v>12490</v>
      </c>
      <c r="D11314" s="272" t="s">
        <v>15235</v>
      </c>
      <c r="F11314" s="266"/>
      <c r="G11314" s="273">
        <v>12428</v>
      </c>
      <c r="H11314" s="270" t="s">
        <v>32612</v>
      </c>
      <c r="I11314" s="271" t="s">
        <v>12490</v>
      </c>
      <c r="J11314" s="272" t="s">
        <v>15235</v>
      </c>
      <c r="K11314" s="272" t="s">
        <v>15235</v>
      </c>
    </row>
    <row r="11315" spans="1:11" ht="12.75" x14ac:dyDescent="0.2">
      <c r="A11315" s="269">
        <v>12430</v>
      </c>
      <c r="B11315" s="270" t="s">
        <v>32613</v>
      </c>
      <c r="C11315" s="271" t="s">
        <v>12490</v>
      </c>
      <c r="D11315" s="272" t="s">
        <v>13348</v>
      </c>
      <c r="F11315" s="266"/>
      <c r="G11315" s="273">
        <v>12430</v>
      </c>
      <c r="H11315" s="270" t="s">
        <v>32613</v>
      </c>
      <c r="I11315" s="271" t="s">
        <v>12490</v>
      </c>
      <c r="J11315" s="272" t="s">
        <v>13348</v>
      </c>
      <c r="K11315" s="272" t="s">
        <v>13348</v>
      </c>
    </row>
    <row r="11316" spans="1:11" ht="12.75" x14ac:dyDescent="0.2">
      <c r="A11316" s="269">
        <v>12429</v>
      </c>
      <c r="B11316" s="270" t="s">
        <v>32614</v>
      </c>
      <c r="C11316" s="271" t="s">
        <v>12490</v>
      </c>
      <c r="D11316" s="272" t="s">
        <v>15236</v>
      </c>
      <c r="F11316" s="266"/>
      <c r="G11316" s="273">
        <v>12429</v>
      </c>
      <c r="H11316" s="270" t="s">
        <v>32614</v>
      </c>
      <c r="I11316" s="271" t="s">
        <v>12490</v>
      </c>
      <c r="J11316" s="272" t="s">
        <v>15236</v>
      </c>
      <c r="K11316" s="272" t="s">
        <v>15236</v>
      </c>
    </row>
    <row r="11317" spans="1:11" ht="12.75" x14ac:dyDescent="0.2">
      <c r="A11317" s="269">
        <v>12431</v>
      </c>
      <c r="B11317" s="270" t="s">
        <v>32615</v>
      </c>
      <c r="C11317" s="271" t="s">
        <v>12490</v>
      </c>
      <c r="D11317" s="272" t="s">
        <v>15237</v>
      </c>
      <c r="F11317" s="266"/>
      <c r="G11317" s="273">
        <v>12431</v>
      </c>
      <c r="H11317" s="270" t="s">
        <v>32615</v>
      </c>
      <c r="I11317" s="271" t="s">
        <v>12490</v>
      </c>
      <c r="J11317" s="272" t="s">
        <v>15237</v>
      </c>
      <c r="K11317" s="272" t="s">
        <v>15237</v>
      </c>
    </row>
    <row r="11318" spans="1:11" ht="12.75" x14ac:dyDescent="0.2">
      <c r="A11318" s="269">
        <v>12432</v>
      </c>
      <c r="B11318" s="270" t="s">
        <v>32616</v>
      </c>
      <c r="C11318" s="271" t="s">
        <v>12490</v>
      </c>
      <c r="D11318" s="272" t="s">
        <v>15238</v>
      </c>
      <c r="F11318" s="266"/>
      <c r="G11318" s="273">
        <v>12432</v>
      </c>
      <c r="H11318" s="270" t="s">
        <v>32616</v>
      </c>
      <c r="I11318" s="271" t="s">
        <v>12490</v>
      </c>
      <c r="J11318" s="272" t="s">
        <v>15238</v>
      </c>
      <c r="K11318" s="272" t="s">
        <v>15238</v>
      </c>
    </row>
    <row r="11319" spans="1:11" ht="12.75" x14ac:dyDescent="0.2">
      <c r="A11319" s="269">
        <v>12434</v>
      </c>
      <c r="B11319" s="270" t="s">
        <v>32617</v>
      </c>
      <c r="C11319" s="271" t="s">
        <v>12490</v>
      </c>
      <c r="D11319" s="272" t="s">
        <v>6408</v>
      </c>
      <c r="F11319" s="266"/>
      <c r="G11319" s="273">
        <v>12434</v>
      </c>
      <c r="H11319" s="270" t="s">
        <v>32617</v>
      </c>
      <c r="I11319" s="271" t="s">
        <v>12490</v>
      </c>
      <c r="J11319" s="272" t="s">
        <v>6408</v>
      </c>
      <c r="K11319" s="272" t="s">
        <v>6408</v>
      </c>
    </row>
    <row r="11320" spans="1:11" ht="12.75" x14ac:dyDescent="0.2">
      <c r="A11320" s="269">
        <v>12433</v>
      </c>
      <c r="B11320" s="270" t="s">
        <v>32618</v>
      </c>
      <c r="C11320" s="271" t="s">
        <v>12490</v>
      </c>
      <c r="D11320" s="272" t="s">
        <v>15239</v>
      </c>
      <c r="F11320" s="266"/>
      <c r="G11320" s="273">
        <v>12433</v>
      </c>
      <c r="H11320" s="270" t="s">
        <v>32618</v>
      </c>
      <c r="I11320" s="271" t="s">
        <v>12490</v>
      </c>
      <c r="J11320" s="272" t="s">
        <v>15239</v>
      </c>
      <c r="K11320" s="272" t="s">
        <v>15239</v>
      </c>
    </row>
    <row r="11321" spans="1:11" ht="12.75" x14ac:dyDescent="0.2">
      <c r="A11321" s="269">
        <v>12435</v>
      </c>
      <c r="B11321" s="270" t="s">
        <v>32619</v>
      </c>
      <c r="C11321" s="271" t="s">
        <v>12490</v>
      </c>
      <c r="D11321" s="272" t="s">
        <v>15240</v>
      </c>
      <c r="F11321" s="266"/>
      <c r="G11321" s="273">
        <v>12435</v>
      </c>
      <c r="H11321" s="270" t="s">
        <v>32619</v>
      </c>
      <c r="I11321" s="271" t="s">
        <v>12490</v>
      </c>
      <c r="J11321" s="272" t="s">
        <v>15240</v>
      </c>
      <c r="K11321" s="272" t="s">
        <v>15240</v>
      </c>
    </row>
    <row r="11322" spans="1:11" ht="12.75" x14ac:dyDescent="0.2">
      <c r="A11322" s="269">
        <v>12437</v>
      </c>
      <c r="B11322" s="270" t="s">
        <v>32620</v>
      </c>
      <c r="C11322" s="271" t="s">
        <v>12490</v>
      </c>
      <c r="D11322" s="272" t="s">
        <v>13675</v>
      </c>
      <c r="F11322" s="266"/>
      <c r="G11322" s="273">
        <v>12437</v>
      </c>
      <c r="H11322" s="270" t="s">
        <v>32620</v>
      </c>
      <c r="I11322" s="271" t="s">
        <v>12490</v>
      </c>
      <c r="J11322" s="272" t="s">
        <v>13675</v>
      </c>
      <c r="K11322" s="272" t="s">
        <v>13675</v>
      </c>
    </row>
    <row r="11323" spans="1:11" ht="12.75" x14ac:dyDescent="0.2">
      <c r="A11323" s="269">
        <v>12439</v>
      </c>
      <c r="B11323" s="270" t="s">
        <v>32621</v>
      </c>
      <c r="C11323" s="271" t="s">
        <v>12490</v>
      </c>
      <c r="D11323" s="272" t="s">
        <v>14627</v>
      </c>
      <c r="F11323" s="266"/>
      <c r="G11323" s="273">
        <v>12439</v>
      </c>
      <c r="H11323" s="270" t="s">
        <v>32621</v>
      </c>
      <c r="I11323" s="271" t="s">
        <v>12490</v>
      </c>
      <c r="J11323" s="272" t="s">
        <v>14627</v>
      </c>
      <c r="K11323" s="272" t="s">
        <v>14627</v>
      </c>
    </row>
    <row r="11324" spans="1:11" ht="12.75" x14ac:dyDescent="0.2">
      <c r="A11324" s="269">
        <v>12438</v>
      </c>
      <c r="B11324" s="270" t="s">
        <v>32622</v>
      </c>
      <c r="C11324" s="271" t="s">
        <v>12490</v>
      </c>
      <c r="D11324" s="272" t="s">
        <v>15241</v>
      </c>
      <c r="F11324" s="266"/>
      <c r="G11324" s="273">
        <v>12438</v>
      </c>
      <c r="H11324" s="270" t="s">
        <v>32622</v>
      </c>
      <c r="I11324" s="271" t="s">
        <v>12490</v>
      </c>
      <c r="J11324" s="272" t="s">
        <v>15241</v>
      </c>
      <c r="K11324" s="272" t="s">
        <v>15241</v>
      </c>
    </row>
    <row r="11325" spans="1:11" ht="12.75" x14ac:dyDescent="0.2">
      <c r="A11325" s="269">
        <v>12436</v>
      </c>
      <c r="B11325" s="270" t="s">
        <v>32623</v>
      </c>
      <c r="C11325" s="271" t="s">
        <v>12490</v>
      </c>
      <c r="D11325" s="272" t="s">
        <v>15242</v>
      </c>
      <c r="F11325" s="266"/>
      <c r="G11325" s="273">
        <v>12436</v>
      </c>
      <c r="H11325" s="270" t="s">
        <v>32623</v>
      </c>
      <c r="I11325" s="271" t="s">
        <v>12490</v>
      </c>
      <c r="J11325" s="272" t="s">
        <v>15242</v>
      </c>
      <c r="K11325" s="272" t="s">
        <v>15242</v>
      </c>
    </row>
    <row r="11326" spans="1:11" ht="12.75" x14ac:dyDescent="0.2">
      <c r="A11326" s="269">
        <v>36357</v>
      </c>
      <c r="B11326" s="270" t="s">
        <v>32624</v>
      </c>
      <c r="C11326" s="271" t="s">
        <v>12490</v>
      </c>
      <c r="D11326" s="272" t="s">
        <v>6133</v>
      </c>
      <c r="F11326" s="266"/>
      <c r="G11326" s="273">
        <v>36357</v>
      </c>
      <c r="H11326" s="270" t="s">
        <v>32624</v>
      </c>
      <c r="I11326" s="271" t="s">
        <v>12490</v>
      </c>
      <c r="J11326" s="272" t="s">
        <v>6133</v>
      </c>
      <c r="K11326" s="272" t="s">
        <v>6133</v>
      </c>
    </row>
    <row r="11327" spans="1:11" ht="12.75" x14ac:dyDescent="0.2">
      <c r="A11327" s="269">
        <v>12424</v>
      </c>
      <c r="B11327" s="270" t="s">
        <v>32625</v>
      </c>
      <c r="C11327" s="271" t="s">
        <v>12490</v>
      </c>
      <c r="D11327" s="272" t="s">
        <v>13996</v>
      </c>
      <c r="F11327" s="266"/>
      <c r="G11327" s="273">
        <v>12424</v>
      </c>
      <c r="H11327" s="270" t="s">
        <v>32625</v>
      </c>
      <c r="I11327" s="271" t="s">
        <v>12490</v>
      </c>
      <c r="J11327" s="272" t="s">
        <v>13996</v>
      </c>
      <c r="K11327" s="272" t="s">
        <v>13996</v>
      </c>
    </row>
    <row r="11328" spans="1:11" ht="12.75" x14ac:dyDescent="0.2">
      <c r="A11328" s="269">
        <v>12440</v>
      </c>
      <c r="B11328" s="270" t="s">
        <v>32626</v>
      </c>
      <c r="C11328" s="271" t="s">
        <v>12490</v>
      </c>
      <c r="D11328" s="272" t="s">
        <v>15243</v>
      </c>
      <c r="F11328" s="266"/>
      <c r="G11328" s="273">
        <v>12440</v>
      </c>
      <c r="H11328" s="270" t="s">
        <v>32626</v>
      </c>
      <c r="I11328" s="271" t="s">
        <v>12490</v>
      </c>
      <c r="J11328" s="272" t="s">
        <v>15243</v>
      </c>
      <c r="K11328" s="272" t="s">
        <v>15243</v>
      </c>
    </row>
    <row r="11329" spans="1:11" ht="12.75" x14ac:dyDescent="0.2">
      <c r="A11329" s="269">
        <v>9884</v>
      </c>
      <c r="B11329" s="270" t="s">
        <v>32627</v>
      </c>
      <c r="C11329" s="271" t="s">
        <v>12490</v>
      </c>
      <c r="D11329" s="272" t="s">
        <v>11890</v>
      </c>
      <c r="F11329" s="266"/>
      <c r="G11329" s="273">
        <v>9884</v>
      </c>
      <c r="H11329" s="270" t="s">
        <v>32627</v>
      </c>
      <c r="I11329" s="271" t="s">
        <v>12490</v>
      </c>
      <c r="J11329" s="272" t="s">
        <v>11890</v>
      </c>
      <c r="K11329" s="272" t="s">
        <v>11890</v>
      </c>
    </row>
    <row r="11330" spans="1:11" ht="12.75" x14ac:dyDescent="0.2">
      <c r="A11330" s="269">
        <v>9888</v>
      </c>
      <c r="B11330" s="270" t="s">
        <v>32628</v>
      </c>
      <c r="C11330" s="271" t="s">
        <v>12490</v>
      </c>
      <c r="D11330" s="272" t="s">
        <v>13782</v>
      </c>
      <c r="F11330" s="266"/>
      <c r="G11330" s="273">
        <v>9888</v>
      </c>
      <c r="H11330" s="270" t="s">
        <v>32628</v>
      </c>
      <c r="I11330" s="271" t="s">
        <v>12490</v>
      </c>
      <c r="J11330" s="272" t="s">
        <v>13782</v>
      </c>
      <c r="K11330" s="272" t="s">
        <v>13782</v>
      </c>
    </row>
    <row r="11331" spans="1:11" ht="12.75" x14ac:dyDescent="0.2">
      <c r="A11331" s="269">
        <v>9883</v>
      </c>
      <c r="B11331" s="270" t="s">
        <v>32629</v>
      </c>
      <c r="C11331" s="271" t="s">
        <v>12490</v>
      </c>
      <c r="D11331" s="272" t="s">
        <v>9855</v>
      </c>
      <c r="F11331" s="266"/>
      <c r="G11331" s="273">
        <v>9883</v>
      </c>
      <c r="H11331" s="270" t="s">
        <v>32629</v>
      </c>
      <c r="I11331" s="271" t="s">
        <v>12490</v>
      </c>
      <c r="J11331" s="272" t="s">
        <v>9855</v>
      </c>
      <c r="K11331" s="272" t="s">
        <v>9855</v>
      </c>
    </row>
    <row r="11332" spans="1:11" ht="12.75" x14ac:dyDescent="0.2">
      <c r="A11332" s="269">
        <v>9886</v>
      </c>
      <c r="B11332" s="270" t="s">
        <v>32630</v>
      </c>
      <c r="C11332" s="271" t="s">
        <v>12490</v>
      </c>
      <c r="D11332" s="272" t="s">
        <v>5965</v>
      </c>
      <c r="F11332" s="266"/>
      <c r="G11332" s="273">
        <v>9886</v>
      </c>
      <c r="H11332" s="270" t="s">
        <v>32630</v>
      </c>
      <c r="I11332" s="271" t="s">
        <v>12490</v>
      </c>
      <c r="J11332" s="272" t="s">
        <v>5965</v>
      </c>
      <c r="K11332" s="272" t="s">
        <v>5965</v>
      </c>
    </row>
    <row r="11333" spans="1:11" ht="12.75" x14ac:dyDescent="0.2">
      <c r="A11333" s="269">
        <v>9889</v>
      </c>
      <c r="B11333" s="270" t="s">
        <v>32631</v>
      </c>
      <c r="C11333" s="271" t="s">
        <v>12490</v>
      </c>
      <c r="D11333" s="272" t="s">
        <v>13123</v>
      </c>
      <c r="F11333" s="266"/>
      <c r="G11333" s="273">
        <v>9889</v>
      </c>
      <c r="H11333" s="270" t="s">
        <v>32631</v>
      </c>
      <c r="I11333" s="271" t="s">
        <v>12490</v>
      </c>
      <c r="J11333" s="272" t="s">
        <v>13123</v>
      </c>
      <c r="K11333" s="272" t="s">
        <v>13123</v>
      </c>
    </row>
    <row r="11334" spans="1:11" ht="12.75" x14ac:dyDescent="0.2">
      <c r="A11334" s="269">
        <v>9887</v>
      </c>
      <c r="B11334" s="270" t="s">
        <v>32632</v>
      </c>
      <c r="C11334" s="271" t="s">
        <v>12490</v>
      </c>
      <c r="D11334" s="272" t="s">
        <v>15244</v>
      </c>
      <c r="F11334" s="266"/>
      <c r="G11334" s="273">
        <v>9887</v>
      </c>
      <c r="H11334" s="270" t="s">
        <v>32632</v>
      </c>
      <c r="I11334" s="271" t="s">
        <v>12490</v>
      </c>
      <c r="J11334" s="272" t="s">
        <v>15244</v>
      </c>
      <c r="K11334" s="272" t="s">
        <v>15244</v>
      </c>
    </row>
    <row r="11335" spans="1:11" ht="12.75" x14ac:dyDescent="0.2">
      <c r="A11335" s="269">
        <v>9885</v>
      </c>
      <c r="B11335" s="270" t="s">
        <v>32633</v>
      </c>
      <c r="C11335" s="271" t="s">
        <v>12490</v>
      </c>
      <c r="D11335" s="272" t="s">
        <v>12782</v>
      </c>
      <c r="F11335" s="266"/>
      <c r="G11335" s="273">
        <v>9885</v>
      </c>
      <c r="H11335" s="270" t="s">
        <v>32633</v>
      </c>
      <c r="I11335" s="271" t="s">
        <v>12490</v>
      </c>
      <c r="J11335" s="272" t="s">
        <v>12782</v>
      </c>
      <c r="K11335" s="272" t="s">
        <v>12782</v>
      </c>
    </row>
    <row r="11336" spans="1:11" ht="12.75" x14ac:dyDescent="0.2">
      <c r="A11336" s="269">
        <v>9890</v>
      </c>
      <c r="B11336" s="270" t="s">
        <v>32634</v>
      </c>
      <c r="C11336" s="271" t="s">
        <v>12490</v>
      </c>
      <c r="D11336" s="272" t="s">
        <v>15245</v>
      </c>
      <c r="F11336" s="266"/>
      <c r="G11336" s="273">
        <v>9890</v>
      </c>
      <c r="H11336" s="270" t="s">
        <v>32634</v>
      </c>
      <c r="I11336" s="271" t="s">
        <v>12490</v>
      </c>
      <c r="J11336" s="272" t="s">
        <v>15245</v>
      </c>
      <c r="K11336" s="272" t="s">
        <v>15245</v>
      </c>
    </row>
    <row r="11337" spans="1:11" ht="12.75" x14ac:dyDescent="0.2">
      <c r="A11337" s="269">
        <v>9891</v>
      </c>
      <c r="B11337" s="270" t="s">
        <v>32635</v>
      </c>
      <c r="C11337" s="271" t="s">
        <v>12490</v>
      </c>
      <c r="D11337" s="272" t="s">
        <v>15246</v>
      </c>
      <c r="F11337" s="266"/>
      <c r="G11337" s="273">
        <v>9891</v>
      </c>
      <c r="H11337" s="270" t="s">
        <v>32635</v>
      </c>
      <c r="I11337" s="271" t="s">
        <v>12490</v>
      </c>
      <c r="J11337" s="272" t="s">
        <v>15246</v>
      </c>
      <c r="K11337" s="272" t="s">
        <v>15246</v>
      </c>
    </row>
    <row r="11338" spans="1:11" ht="12.75" x14ac:dyDescent="0.2">
      <c r="A11338" s="269">
        <v>39292</v>
      </c>
      <c r="B11338" s="270" t="s">
        <v>32636</v>
      </c>
      <c r="C11338" s="271" t="s">
        <v>12490</v>
      </c>
      <c r="D11338" s="272" t="s">
        <v>5194</v>
      </c>
      <c r="F11338" s="266"/>
      <c r="G11338" s="273">
        <v>39292</v>
      </c>
      <c r="H11338" s="270" t="s">
        <v>32636</v>
      </c>
      <c r="I11338" s="271" t="s">
        <v>12490</v>
      </c>
      <c r="J11338" s="272" t="s">
        <v>5194</v>
      </c>
      <c r="K11338" s="272" t="s">
        <v>5194</v>
      </c>
    </row>
    <row r="11339" spans="1:11" ht="12.75" x14ac:dyDescent="0.2">
      <c r="A11339" s="269">
        <v>39293</v>
      </c>
      <c r="B11339" s="270" t="s">
        <v>32637</v>
      </c>
      <c r="C11339" s="271" t="s">
        <v>12490</v>
      </c>
      <c r="D11339" s="272" t="s">
        <v>9358</v>
      </c>
      <c r="F11339" s="266"/>
      <c r="G11339" s="273">
        <v>39293</v>
      </c>
      <c r="H11339" s="270" t="s">
        <v>32637</v>
      </c>
      <c r="I11339" s="271" t="s">
        <v>12490</v>
      </c>
      <c r="J11339" s="272" t="s">
        <v>9358</v>
      </c>
      <c r="K11339" s="272" t="s">
        <v>9358</v>
      </c>
    </row>
    <row r="11340" spans="1:11" ht="12.75" x14ac:dyDescent="0.2">
      <c r="A11340" s="269">
        <v>39294</v>
      </c>
      <c r="B11340" s="270" t="s">
        <v>32638</v>
      </c>
      <c r="C11340" s="271" t="s">
        <v>12490</v>
      </c>
      <c r="D11340" s="272" t="s">
        <v>9358</v>
      </c>
      <c r="F11340" s="266"/>
      <c r="G11340" s="273">
        <v>39294</v>
      </c>
      <c r="H11340" s="270" t="s">
        <v>32638</v>
      </c>
      <c r="I11340" s="271" t="s">
        <v>12490</v>
      </c>
      <c r="J11340" s="272" t="s">
        <v>9358</v>
      </c>
      <c r="K11340" s="272" t="s">
        <v>9358</v>
      </c>
    </row>
    <row r="11341" spans="1:11" ht="12.75" x14ac:dyDescent="0.2">
      <c r="A11341" s="269">
        <v>39295</v>
      </c>
      <c r="B11341" s="270" t="s">
        <v>32639</v>
      </c>
      <c r="C11341" s="271" t="s">
        <v>12490</v>
      </c>
      <c r="D11341" s="272" t="s">
        <v>14312</v>
      </c>
      <c r="F11341" s="266"/>
      <c r="G11341" s="273">
        <v>39295</v>
      </c>
      <c r="H11341" s="270" t="s">
        <v>32639</v>
      </c>
      <c r="I11341" s="271" t="s">
        <v>12490</v>
      </c>
      <c r="J11341" s="272" t="s">
        <v>14312</v>
      </c>
      <c r="K11341" s="272" t="s">
        <v>14312</v>
      </c>
    </row>
    <row r="11342" spans="1:11" ht="12.75" x14ac:dyDescent="0.2">
      <c r="A11342" s="269">
        <v>36313</v>
      </c>
      <c r="B11342" s="270" t="s">
        <v>32640</v>
      </c>
      <c r="C11342" s="271" t="s">
        <v>12490</v>
      </c>
      <c r="D11342" s="272" t="s">
        <v>11357</v>
      </c>
      <c r="F11342" s="266"/>
      <c r="G11342" s="273">
        <v>36313</v>
      </c>
      <c r="H11342" s="270" t="s">
        <v>32640</v>
      </c>
      <c r="I11342" s="271" t="s">
        <v>12490</v>
      </c>
      <c r="J11342" s="272" t="s">
        <v>11357</v>
      </c>
      <c r="K11342" s="272" t="s">
        <v>11357</v>
      </c>
    </row>
    <row r="11343" spans="1:11" ht="12.75" x14ac:dyDescent="0.2">
      <c r="A11343" s="269">
        <v>36316</v>
      </c>
      <c r="B11343" s="270" t="s">
        <v>32641</v>
      </c>
      <c r="C11343" s="271" t="s">
        <v>12490</v>
      </c>
      <c r="D11343" s="272" t="s">
        <v>13617</v>
      </c>
      <c r="F11343" s="266"/>
      <c r="G11343" s="273">
        <v>36316</v>
      </c>
      <c r="H11343" s="270" t="s">
        <v>32641</v>
      </c>
      <c r="I11343" s="271" t="s">
        <v>12490</v>
      </c>
      <c r="J11343" s="272" t="s">
        <v>13617</v>
      </c>
      <c r="K11343" s="272" t="s">
        <v>13617</v>
      </c>
    </row>
    <row r="11344" spans="1:11" ht="12.75" x14ac:dyDescent="0.2">
      <c r="A11344" s="269">
        <v>64</v>
      </c>
      <c r="B11344" s="270" t="s">
        <v>32642</v>
      </c>
      <c r="C11344" s="271" t="s">
        <v>12490</v>
      </c>
      <c r="D11344" s="272" t="s">
        <v>10450</v>
      </c>
      <c r="F11344" s="266"/>
      <c r="G11344" s="273">
        <v>64</v>
      </c>
      <c r="H11344" s="270" t="s">
        <v>32642</v>
      </c>
      <c r="I11344" s="271" t="s">
        <v>12490</v>
      </c>
      <c r="J11344" s="272" t="s">
        <v>10450</v>
      </c>
      <c r="K11344" s="272" t="s">
        <v>10450</v>
      </c>
    </row>
    <row r="11345" spans="1:11" ht="12.75" x14ac:dyDescent="0.2">
      <c r="A11345" s="269">
        <v>37423</v>
      </c>
      <c r="B11345" s="270" t="s">
        <v>32643</v>
      </c>
      <c r="C11345" s="271" t="s">
        <v>12490</v>
      </c>
      <c r="D11345" s="272" t="s">
        <v>4735</v>
      </c>
      <c r="F11345" s="266"/>
      <c r="G11345" s="273">
        <v>37423</v>
      </c>
      <c r="H11345" s="270" t="s">
        <v>32643</v>
      </c>
      <c r="I11345" s="271" t="s">
        <v>12490</v>
      </c>
      <c r="J11345" s="272" t="s">
        <v>4735</v>
      </c>
      <c r="K11345" s="272" t="s">
        <v>4735</v>
      </c>
    </row>
    <row r="11346" spans="1:11" ht="12.75" x14ac:dyDescent="0.2">
      <c r="A11346" s="269">
        <v>39296</v>
      </c>
      <c r="B11346" s="270" t="s">
        <v>32644</v>
      </c>
      <c r="C11346" s="271" t="s">
        <v>12490</v>
      </c>
      <c r="D11346" s="272" t="s">
        <v>5767</v>
      </c>
      <c r="F11346" s="266"/>
      <c r="G11346" s="273">
        <v>39296</v>
      </c>
      <c r="H11346" s="270" t="s">
        <v>32644</v>
      </c>
      <c r="I11346" s="271" t="s">
        <v>12490</v>
      </c>
      <c r="J11346" s="272" t="s">
        <v>5767</v>
      </c>
      <c r="K11346" s="272" t="s">
        <v>5767</v>
      </c>
    </row>
    <row r="11347" spans="1:11" ht="12.75" x14ac:dyDescent="0.2">
      <c r="A11347" s="269">
        <v>39297</v>
      </c>
      <c r="B11347" s="270" t="s">
        <v>32645</v>
      </c>
      <c r="C11347" s="271" t="s">
        <v>12490</v>
      </c>
      <c r="D11347" s="272" t="s">
        <v>8600</v>
      </c>
      <c r="F11347" s="266"/>
      <c r="G11347" s="273">
        <v>39297</v>
      </c>
      <c r="H11347" s="270" t="s">
        <v>32645</v>
      </c>
      <c r="I11347" s="271" t="s">
        <v>12490</v>
      </c>
      <c r="J11347" s="272" t="s">
        <v>8600</v>
      </c>
      <c r="K11347" s="272" t="s">
        <v>8600</v>
      </c>
    </row>
    <row r="11348" spans="1:11" ht="12.75" x14ac:dyDescent="0.2">
      <c r="A11348" s="269">
        <v>39298</v>
      </c>
      <c r="B11348" s="270" t="s">
        <v>32646</v>
      </c>
      <c r="C11348" s="271" t="s">
        <v>12490</v>
      </c>
      <c r="D11348" s="272" t="s">
        <v>7486</v>
      </c>
      <c r="F11348" s="266"/>
      <c r="G11348" s="273">
        <v>39298</v>
      </c>
      <c r="H11348" s="270" t="s">
        <v>32646</v>
      </c>
      <c r="I11348" s="271" t="s">
        <v>12490</v>
      </c>
      <c r="J11348" s="272" t="s">
        <v>7486</v>
      </c>
      <c r="K11348" s="272" t="s">
        <v>7486</v>
      </c>
    </row>
    <row r="11349" spans="1:11" ht="12.75" x14ac:dyDescent="0.2">
      <c r="A11349" s="269">
        <v>39299</v>
      </c>
      <c r="B11349" s="270" t="s">
        <v>32647</v>
      </c>
      <c r="C11349" s="271" t="s">
        <v>12490</v>
      </c>
      <c r="D11349" s="272" t="s">
        <v>6052</v>
      </c>
      <c r="F11349" s="266"/>
      <c r="G11349" s="273">
        <v>39299</v>
      </c>
      <c r="H11349" s="270" t="s">
        <v>32647</v>
      </c>
      <c r="I11349" s="271" t="s">
        <v>12490</v>
      </c>
      <c r="J11349" s="272" t="s">
        <v>6052</v>
      </c>
      <c r="K11349" s="272" t="s">
        <v>6052</v>
      </c>
    </row>
    <row r="11350" spans="1:11" ht="12.75" x14ac:dyDescent="0.2">
      <c r="A11350" s="269">
        <v>9892</v>
      </c>
      <c r="B11350" s="270" t="s">
        <v>32648</v>
      </c>
      <c r="C11350" s="271" t="s">
        <v>12490</v>
      </c>
      <c r="D11350" s="272" t="s">
        <v>14156</v>
      </c>
      <c r="F11350" s="266"/>
      <c r="G11350" s="273">
        <v>9892</v>
      </c>
      <c r="H11350" s="270" t="s">
        <v>32648</v>
      </c>
      <c r="I11350" s="271" t="s">
        <v>12490</v>
      </c>
      <c r="J11350" s="272" t="s">
        <v>14156</v>
      </c>
      <c r="K11350" s="272" t="s">
        <v>14156</v>
      </c>
    </row>
    <row r="11351" spans="1:11" ht="12.75" x14ac:dyDescent="0.2">
      <c r="A11351" s="269">
        <v>9893</v>
      </c>
      <c r="B11351" s="270" t="s">
        <v>32649</v>
      </c>
      <c r="C11351" s="271" t="s">
        <v>12490</v>
      </c>
      <c r="D11351" s="272" t="s">
        <v>30154</v>
      </c>
      <c r="F11351" s="266"/>
      <c r="G11351" s="273">
        <v>9893</v>
      </c>
      <c r="H11351" s="270" t="s">
        <v>32649</v>
      </c>
      <c r="I11351" s="271" t="s">
        <v>12490</v>
      </c>
      <c r="J11351" s="272" t="s">
        <v>30154</v>
      </c>
      <c r="K11351" s="272" t="s">
        <v>30154</v>
      </c>
    </row>
    <row r="11352" spans="1:11" ht="12.75" x14ac:dyDescent="0.2">
      <c r="A11352" s="269">
        <v>9901</v>
      </c>
      <c r="B11352" s="270" t="s">
        <v>32650</v>
      </c>
      <c r="C11352" s="271" t="s">
        <v>12490</v>
      </c>
      <c r="D11352" s="272" t="s">
        <v>8697</v>
      </c>
      <c r="F11352" s="266"/>
      <c r="G11352" s="273">
        <v>9901</v>
      </c>
      <c r="H11352" s="270" t="s">
        <v>32650</v>
      </c>
      <c r="I11352" s="271" t="s">
        <v>12490</v>
      </c>
      <c r="J11352" s="272" t="s">
        <v>8697</v>
      </c>
      <c r="K11352" s="272" t="s">
        <v>8697</v>
      </c>
    </row>
    <row r="11353" spans="1:11" ht="12.75" x14ac:dyDescent="0.2">
      <c r="A11353" s="269">
        <v>9896</v>
      </c>
      <c r="B11353" s="270" t="s">
        <v>32651</v>
      </c>
      <c r="C11353" s="271" t="s">
        <v>12490</v>
      </c>
      <c r="D11353" s="272" t="s">
        <v>9650</v>
      </c>
      <c r="F11353" s="266"/>
      <c r="G11353" s="273">
        <v>9896</v>
      </c>
      <c r="H11353" s="270" t="s">
        <v>32651</v>
      </c>
      <c r="I11353" s="271" t="s">
        <v>12490</v>
      </c>
      <c r="J11353" s="272" t="s">
        <v>9650</v>
      </c>
      <c r="K11353" s="272" t="s">
        <v>9650</v>
      </c>
    </row>
    <row r="11354" spans="1:11" ht="12.75" x14ac:dyDescent="0.2">
      <c r="A11354" s="269">
        <v>9900</v>
      </c>
      <c r="B11354" s="270" t="s">
        <v>32652</v>
      </c>
      <c r="C11354" s="271" t="s">
        <v>12490</v>
      </c>
      <c r="D11354" s="272" t="s">
        <v>14307</v>
      </c>
      <c r="F11354" s="266"/>
      <c r="G11354" s="273">
        <v>9900</v>
      </c>
      <c r="H11354" s="270" t="s">
        <v>32652</v>
      </c>
      <c r="I11354" s="271" t="s">
        <v>12490</v>
      </c>
      <c r="J11354" s="272" t="s">
        <v>14307</v>
      </c>
      <c r="K11354" s="272" t="s">
        <v>14307</v>
      </c>
    </row>
    <row r="11355" spans="1:11" ht="12.75" x14ac:dyDescent="0.2">
      <c r="A11355" s="269">
        <v>9898</v>
      </c>
      <c r="B11355" s="270" t="s">
        <v>32653</v>
      </c>
      <c r="C11355" s="271" t="s">
        <v>12490</v>
      </c>
      <c r="D11355" s="272" t="s">
        <v>32654</v>
      </c>
      <c r="F11355" s="266"/>
      <c r="G11355" s="273">
        <v>9898</v>
      </c>
      <c r="H11355" s="270" t="s">
        <v>32653</v>
      </c>
      <c r="I11355" s="271" t="s">
        <v>12490</v>
      </c>
      <c r="J11355" s="272" t="s">
        <v>32654</v>
      </c>
      <c r="K11355" s="272" t="s">
        <v>32654</v>
      </c>
    </row>
    <row r="11356" spans="1:11" ht="12.75" x14ac:dyDescent="0.2">
      <c r="A11356" s="269">
        <v>9899</v>
      </c>
      <c r="B11356" s="270" t="s">
        <v>32655</v>
      </c>
      <c r="C11356" s="271" t="s">
        <v>12490</v>
      </c>
      <c r="D11356" s="272" t="s">
        <v>13667</v>
      </c>
      <c r="F11356" s="266"/>
      <c r="G11356" s="273">
        <v>9899</v>
      </c>
      <c r="H11356" s="270" t="s">
        <v>32655</v>
      </c>
      <c r="I11356" s="271" t="s">
        <v>12490</v>
      </c>
      <c r="J11356" s="272" t="s">
        <v>13667</v>
      </c>
      <c r="K11356" s="272" t="s">
        <v>13667</v>
      </c>
    </row>
    <row r="11357" spans="1:11" ht="12.75" x14ac:dyDescent="0.2">
      <c r="A11357" s="269">
        <v>9902</v>
      </c>
      <c r="B11357" s="270" t="s">
        <v>32656</v>
      </c>
      <c r="C11357" s="271" t="s">
        <v>12490</v>
      </c>
      <c r="D11357" s="272" t="s">
        <v>17489</v>
      </c>
      <c r="F11357" s="266"/>
      <c r="G11357" s="273">
        <v>9902</v>
      </c>
      <c r="H11357" s="270" t="s">
        <v>32656</v>
      </c>
      <c r="I11357" s="271" t="s">
        <v>12490</v>
      </c>
      <c r="J11357" s="272" t="s">
        <v>17489</v>
      </c>
      <c r="K11357" s="272" t="s">
        <v>17489</v>
      </c>
    </row>
    <row r="11358" spans="1:11" ht="12.75" x14ac:dyDescent="0.2">
      <c r="A11358" s="269">
        <v>9908</v>
      </c>
      <c r="B11358" s="270" t="s">
        <v>32657</v>
      </c>
      <c r="C11358" s="271" t="s">
        <v>12490</v>
      </c>
      <c r="D11358" s="272" t="s">
        <v>32658</v>
      </c>
      <c r="F11358" s="266"/>
      <c r="G11358" s="273">
        <v>9908</v>
      </c>
      <c r="H11358" s="270" t="s">
        <v>32657</v>
      </c>
      <c r="I11358" s="271" t="s">
        <v>12490</v>
      </c>
      <c r="J11358" s="272" t="s">
        <v>32658</v>
      </c>
      <c r="K11358" s="272" t="s">
        <v>32658</v>
      </c>
    </row>
    <row r="11359" spans="1:11" ht="12.75" x14ac:dyDescent="0.2">
      <c r="A11359" s="269">
        <v>9905</v>
      </c>
      <c r="B11359" s="270" t="s">
        <v>32659</v>
      </c>
      <c r="C11359" s="271" t="s">
        <v>12490</v>
      </c>
      <c r="D11359" s="272" t="s">
        <v>20065</v>
      </c>
      <c r="F11359" s="266"/>
      <c r="G11359" s="273">
        <v>9905</v>
      </c>
      <c r="H11359" s="270" t="s">
        <v>32659</v>
      </c>
      <c r="I11359" s="271" t="s">
        <v>12490</v>
      </c>
      <c r="J11359" s="272" t="s">
        <v>20065</v>
      </c>
      <c r="K11359" s="272" t="s">
        <v>20065</v>
      </c>
    </row>
    <row r="11360" spans="1:11" ht="12.75" x14ac:dyDescent="0.2">
      <c r="A11360" s="269">
        <v>9906</v>
      </c>
      <c r="B11360" s="270" t="s">
        <v>32660</v>
      </c>
      <c r="C11360" s="271" t="s">
        <v>12490</v>
      </c>
      <c r="D11360" s="272" t="s">
        <v>7084</v>
      </c>
      <c r="F11360" s="266"/>
      <c r="G11360" s="273">
        <v>9906</v>
      </c>
      <c r="H11360" s="270" t="s">
        <v>32660</v>
      </c>
      <c r="I11360" s="271" t="s">
        <v>12490</v>
      </c>
      <c r="J11360" s="272" t="s">
        <v>7084</v>
      </c>
      <c r="K11360" s="272" t="s">
        <v>7084</v>
      </c>
    </row>
    <row r="11361" spans="1:11" ht="12.75" x14ac:dyDescent="0.2">
      <c r="A11361" s="269">
        <v>9895</v>
      </c>
      <c r="B11361" s="270" t="s">
        <v>32661</v>
      </c>
      <c r="C11361" s="271" t="s">
        <v>12490</v>
      </c>
      <c r="D11361" s="272" t="s">
        <v>12953</v>
      </c>
      <c r="F11361" s="266"/>
      <c r="G11361" s="273">
        <v>9895</v>
      </c>
      <c r="H11361" s="270" t="s">
        <v>32661</v>
      </c>
      <c r="I11361" s="271" t="s">
        <v>12490</v>
      </c>
      <c r="J11361" s="272" t="s">
        <v>12953</v>
      </c>
      <c r="K11361" s="272" t="s">
        <v>12953</v>
      </c>
    </row>
    <row r="11362" spans="1:11" ht="12.75" x14ac:dyDescent="0.2">
      <c r="A11362" s="269">
        <v>9894</v>
      </c>
      <c r="B11362" s="270" t="s">
        <v>32662</v>
      </c>
      <c r="C11362" s="271" t="s">
        <v>12490</v>
      </c>
      <c r="D11362" s="272" t="s">
        <v>24720</v>
      </c>
      <c r="F11362" s="266"/>
      <c r="G11362" s="273">
        <v>9894</v>
      </c>
      <c r="H11362" s="270" t="s">
        <v>32662</v>
      </c>
      <c r="I11362" s="271" t="s">
        <v>12490</v>
      </c>
      <c r="J11362" s="272" t="s">
        <v>24720</v>
      </c>
      <c r="K11362" s="272" t="s">
        <v>24720</v>
      </c>
    </row>
    <row r="11363" spans="1:11" ht="12.75" x14ac:dyDescent="0.2">
      <c r="A11363" s="269">
        <v>9897</v>
      </c>
      <c r="B11363" s="270" t="s">
        <v>32663</v>
      </c>
      <c r="C11363" s="271" t="s">
        <v>12490</v>
      </c>
      <c r="D11363" s="272" t="s">
        <v>11177</v>
      </c>
      <c r="F11363" s="266"/>
      <c r="G11363" s="273">
        <v>9897</v>
      </c>
      <c r="H11363" s="270" t="s">
        <v>32663</v>
      </c>
      <c r="I11363" s="271" t="s">
        <v>12490</v>
      </c>
      <c r="J11363" s="272" t="s">
        <v>11177</v>
      </c>
      <c r="K11363" s="272" t="s">
        <v>11177</v>
      </c>
    </row>
    <row r="11364" spans="1:11" ht="12.75" x14ac:dyDescent="0.2">
      <c r="A11364" s="269">
        <v>9910</v>
      </c>
      <c r="B11364" s="270" t="s">
        <v>32664</v>
      </c>
      <c r="C11364" s="271" t="s">
        <v>12490</v>
      </c>
      <c r="D11364" s="272" t="s">
        <v>13910</v>
      </c>
      <c r="F11364" s="266"/>
      <c r="G11364" s="273">
        <v>9910</v>
      </c>
      <c r="H11364" s="270" t="s">
        <v>32664</v>
      </c>
      <c r="I11364" s="271" t="s">
        <v>12490</v>
      </c>
      <c r="J11364" s="272" t="s">
        <v>13910</v>
      </c>
      <c r="K11364" s="272" t="s">
        <v>13910</v>
      </c>
    </row>
    <row r="11365" spans="1:11" ht="12.75" x14ac:dyDescent="0.2">
      <c r="A11365" s="269">
        <v>9909</v>
      </c>
      <c r="B11365" s="270" t="s">
        <v>32665</v>
      </c>
      <c r="C11365" s="271" t="s">
        <v>12490</v>
      </c>
      <c r="D11365" s="272" t="s">
        <v>32666</v>
      </c>
      <c r="F11365" s="266"/>
      <c r="G11365" s="273">
        <v>9909</v>
      </c>
      <c r="H11365" s="270" t="s">
        <v>32665</v>
      </c>
      <c r="I11365" s="271" t="s">
        <v>12490</v>
      </c>
      <c r="J11365" s="272" t="s">
        <v>32666</v>
      </c>
      <c r="K11365" s="272" t="s">
        <v>32666</v>
      </c>
    </row>
    <row r="11366" spans="1:11" ht="12.75" x14ac:dyDescent="0.2">
      <c r="A11366" s="269">
        <v>9907</v>
      </c>
      <c r="B11366" s="270" t="s">
        <v>32667</v>
      </c>
      <c r="C11366" s="271" t="s">
        <v>12490</v>
      </c>
      <c r="D11366" s="272" t="s">
        <v>32668</v>
      </c>
      <c r="F11366" s="266"/>
      <c r="G11366" s="273">
        <v>9907</v>
      </c>
      <c r="H11366" s="270" t="s">
        <v>32667</v>
      </c>
      <c r="I11366" s="271" t="s">
        <v>12490</v>
      </c>
      <c r="J11366" s="272" t="s">
        <v>32668</v>
      </c>
      <c r="K11366" s="272" t="s">
        <v>32668</v>
      </c>
    </row>
    <row r="11367" spans="1:11" ht="25.5" x14ac:dyDescent="0.2">
      <c r="A11367" s="269">
        <v>20973</v>
      </c>
      <c r="B11367" s="270" t="s">
        <v>32669</v>
      </c>
      <c r="C11367" s="271" t="s">
        <v>12490</v>
      </c>
      <c r="D11367" s="272" t="s">
        <v>32670</v>
      </c>
      <c r="F11367" s="266"/>
      <c r="G11367" s="273">
        <v>20973</v>
      </c>
      <c r="H11367" s="270" t="s">
        <v>32669</v>
      </c>
      <c r="I11367" s="271" t="s">
        <v>12490</v>
      </c>
      <c r="J11367" s="272" t="s">
        <v>32670</v>
      </c>
      <c r="K11367" s="272" t="s">
        <v>32670</v>
      </c>
    </row>
    <row r="11368" spans="1:11" ht="25.5" x14ac:dyDescent="0.2">
      <c r="A11368" s="269">
        <v>20974</v>
      </c>
      <c r="B11368" s="270" t="s">
        <v>32671</v>
      </c>
      <c r="C11368" s="271" t="s">
        <v>12490</v>
      </c>
      <c r="D11368" s="272" t="s">
        <v>32672</v>
      </c>
      <c r="F11368" s="266"/>
      <c r="G11368" s="273">
        <v>20974</v>
      </c>
      <c r="H11368" s="270" t="s">
        <v>32671</v>
      </c>
      <c r="I11368" s="271" t="s">
        <v>12490</v>
      </c>
      <c r="J11368" s="272" t="s">
        <v>32672</v>
      </c>
      <c r="K11368" s="272" t="s">
        <v>32672</v>
      </c>
    </row>
    <row r="11369" spans="1:11" ht="12.75" x14ac:dyDescent="0.2">
      <c r="A11369" s="269">
        <v>37989</v>
      </c>
      <c r="B11369" s="270" t="s">
        <v>32673</v>
      </c>
      <c r="C11369" s="271" t="s">
        <v>12490</v>
      </c>
      <c r="D11369" s="272" t="s">
        <v>8329</v>
      </c>
      <c r="F11369" s="266"/>
      <c r="G11369" s="273">
        <v>37989</v>
      </c>
      <c r="H11369" s="270" t="s">
        <v>32673</v>
      </c>
      <c r="I11369" s="271" t="s">
        <v>12490</v>
      </c>
      <c r="J11369" s="272" t="s">
        <v>8329</v>
      </c>
      <c r="K11369" s="272" t="s">
        <v>8329</v>
      </c>
    </row>
    <row r="11370" spans="1:11" ht="12.75" x14ac:dyDescent="0.2">
      <c r="A11370" s="269">
        <v>37990</v>
      </c>
      <c r="B11370" s="270" t="s">
        <v>32674</v>
      </c>
      <c r="C11370" s="271" t="s">
        <v>12490</v>
      </c>
      <c r="D11370" s="272" t="s">
        <v>10771</v>
      </c>
      <c r="F11370" s="266"/>
      <c r="G11370" s="273">
        <v>37990</v>
      </c>
      <c r="H11370" s="270" t="s">
        <v>32674</v>
      </c>
      <c r="I11370" s="271" t="s">
        <v>12490</v>
      </c>
      <c r="J11370" s="272" t="s">
        <v>10771</v>
      </c>
      <c r="K11370" s="272" t="s">
        <v>10771</v>
      </c>
    </row>
    <row r="11371" spans="1:11" ht="12.75" x14ac:dyDescent="0.2">
      <c r="A11371" s="269">
        <v>37991</v>
      </c>
      <c r="B11371" s="270" t="s">
        <v>32675</v>
      </c>
      <c r="C11371" s="271" t="s">
        <v>12490</v>
      </c>
      <c r="D11371" s="272" t="s">
        <v>13080</v>
      </c>
      <c r="F11371" s="266"/>
      <c r="G11371" s="273">
        <v>37991</v>
      </c>
      <c r="H11371" s="270" t="s">
        <v>32675</v>
      </c>
      <c r="I11371" s="271" t="s">
        <v>12490</v>
      </c>
      <c r="J11371" s="272" t="s">
        <v>13080</v>
      </c>
      <c r="K11371" s="272" t="s">
        <v>13080</v>
      </c>
    </row>
    <row r="11372" spans="1:11" ht="12.75" x14ac:dyDescent="0.2">
      <c r="A11372" s="269">
        <v>37992</v>
      </c>
      <c r="B11372" s="270" t="s">
        <v>32676</v>
      </c>
      <c r="C11372" s="271" t="s">
        <v>12490</v>
      </c>
      <c r="D11372" s="272" t="s">
        <v>6954</v>
      </c>
      <c r="F11372" s="266"/>
      <c r="G11372" s="273">
        <v>37992</v>
      </c>
      <c r="H11372" s="270" t="s">
        <v>32676</v>
      </c>
      <c r="I11372" s="271" t="s">
        <v>12490</v>
      </c>
      <c r="J11372" s="272" t="s">
        <v>6954</v>
      </c>
      <c r="K11372" s="272" t="s">
        <v>6954</v>
      </c>
    </row>
    <row r="11373" spans="1:11" ht="12.75" x14ac:dyDescent="0.2">
      <c r="A11373" s="269">
        <v>37993</v>
      </c>
      <c r="B11373" s="270" t="s">
        <v>32677</v>
      </c>
      <c r="C11373" s="271" t="s">
        <v>12490</v>
      </c>
      <c r="D11373" s="272" t="s">
        <v>4839</v>
      </c>
      <c r="F11373" s="266"/>
      <c r="G11373" s="273">
        <v>37993</v>
      </c>
      <c r="H11373" s="270" t="s">
        <v>32677</v>
      </c>
      <c r="I11373" s="271" t="s">
        <v>12490</v>
      </c>
      <c r="J11373" s="272" t="s">
        <v>4839</v>
      </c>
      <c r="K11373" s="272" t="s">
        <v>4839</v>
      </c>
    </row>
    <row r="11374" spans="1:11" ht="12.75" x14ac:dyDescent="0.2">
      <c r="A11374" s="269">
        <v>37994</v>
      </c>
      <c r="B11374" s="270" t="s">
        <v>32678</v>
      </c>
      <c r="C11374" s="271" t="s">
        <v>12490</v>
      </c>
      <c r="D11374" s="272" t="s">
        <v>13759</v>
      </c>
      <c r="F11374" s="266"/>
      <c r="G11374" s="273">
        <v>37994</v>
      </c>
      <c r="H11374" s="270" t="s">
        <v>32678</v>
      </c>
      <c r="I11374" s="271" t="s">
        <v>12490</v>
      </c>
      <c r="J11374" s="272" t="s">
        <v>13759</v>
      </c>
      <c r="K11374" s="272" t="s">
        <v>13759</v>
      </c>
    </row>
    <row r="11375" spans="1:11" ht="12.75" x14ac:dyDescent="0.2">
      <c r="A11375" s="269">
        <v>37995</v>
      </c>
      <c r="B11375" s="270" t="s">
        <v>32679</v>
      </c>
      <c r="C11375" s="271" t="s">
        <v>12490</v>
      </c>
      <c r="D11375" s="272" t="s">
        <v>11975</v>
      </c>
      <c r="F11375" s="266"/>
      <c r="G11375" s="273">
        <v>37995</v>
      </c>
      <c r="H11375" s="270" t="s">
        <v>32679</v>
      </c>
      <c r="I11375" s="271" t="s">
        <v>12490</v>
      </c>
      <c r="J11375" s="272" t="s">
        <v>11975</v>
      </c>
      <c r="K11375" s="272" t="s">
        <v>11975</v>
      </c>
    </row>
    <row r="11376" spans="1:11" ht="12.75" x14ac:dyDescent="0.2">
      <c r="A11376" s="269">
        <v>37996</v>
      </c>
      <c r="B11376" s="270" t="s">
        <v>32680</v>
      </c>
      <c r="C11376" s="271" t="s">
        <v>12490</v>
      </c>
      <c r="D11376" s="272" t="s">
        <v>13760</v>
      </c>
      <c r="F11376" s="266"/>
      <c r="G11376" s="273">
        <v>37996</v>
      </c>
      <c r="H11376" s="270" t="s">
        <v>32680</v>
      </c>
      <c r="I11376" s="271" t="s">
        <v>12490</v>
      </c>
      <c r="J11376" s="272" t="s">
        <v>13760</v>
      </c>
      <c r="K11376" s="272" t="s">
        <v>13760</v>
      </c>
    </row>
    <row r="11377" spans="1:11" ht="12.75" x14ac:dyDescent="0.2">
      <c r="A11377" s="269">
        <v>13883</v>
      </c>
      <c r="B11377" s="270" t="s">
        <v>32681</v>
      </c>
      <c r="C11377" s="271" t="s">
        <v>12490</v>
      </c>
      <c r="D11377" s="272" t="s">
        <v>15247</v>
      </c>
      <c r="F11377" s="266"/>
      <c r="G11377" s="273">
        <v>13883</v>
      </c>
      <c r="H11377" s="270" t="s">
        <v>32681</v>
      </c>
      <c r="I11377" s="271" t="s">
        <v>12490</v>
      </c>
      <c r="J11377" s="272" t="s">
        <v>15247</v>
      </c>
      <c r="K11377" s="272" t="s">
        <v>15247</v>
      </c>
    </row>
    <row r="11378" spans="1:11" ht="12.75" x14ac:dyDescent="0.2">
      <c r="A11378" s="269">
        <v>38604</v>
      </c>
      <c r="B11378" s="270" t="s">
        <v>32682</v>
      </c>
      <c r="C11378" s="271" t="s">
        <v>12490</v>
      </c>
      <c r="D11378" s="272" t="s">
        <v>15248</v>
      </c>
      <c r="F11378" s="266"/>
      <c r="G11378" s="273">
        <v>38604</v>
      </c>
      <c r="H11378" s="270" t="s">
        <v>32682</v>
      </c>
      <c r="I11378" s="271" t="s">
        <v>12490</v>
      </c>
      <c r="J11378" s="272" t="s">
        <v>15248</v>
      </c>
      <c r="K11378" s="272" t="s">
        <v>15248</v>
      </c>
    </row>
    <row r="11379" spans="1:11" ht="25.5" x14ac:dyDescent="0.2">
      <c r="A11379" s="269">
        <v>10601</v>
      </c>
      <c r="B11379" s="270" t="s">
        <v>32683</v>
      </c>
      <c r="C11379" s="271" t="s">
        <v>12490</v>
      </c>
      <c r="D11379" s="272" t="s">
        <v>15249</v>
      </c>
      <c r="F11379" s="266"/>
      <c r="G11379" s="273">
        <v>10601</v>
      </c>
      <c r="H11379" s="270" t="s">
        <v>32683</v>
      </c>
      <c r="I11379" s="271" t="s">
        <v>12490</v>
      </c>
      <c r="J11379" s="272" t="s">
        <v>15249</v>
      </c>
      <c r="K11379" s="272" t="s">
        <v>15249</v>
      </c>
    </row>
    <row r="11380" spans="1:11" ht="12.75" x14ac:dyDescent="0.2">
      <c r="A11380" s="269">
        <v>26034</v>
      </c>
      <c r="B11380" s="270" t="s">
        <v>32684</v>
      </c>
      <c r="C11380" s="271" t="s">
        <v>12490</v>
      </c>
      <c r="D11380" s="272" t="s">
        <v>15250</v>
      </c>
      <c r="F11380" s="266"/>
      <c r="G11380" s="273">
        <v>26034</v>
      </c>
      <c r="H11380" s="270" t="s">
        <v>32684</v>
      </c>
      <c r="I11380" s="271" t="s">
        <v>12490</v>
      </c>
      <c r="J11380" s="272" t="s">
        <v>15250</v>
      </c>
      <c r="K11380" s="272" t="s">
        <v>15250</v>
      </c>
    </row>
    <row r="11381" spans="1:11" ht="12.75" x14ac:dyDescent="0.2">
      <c r="A11381" s="269">
        <v>13894</v>
      </c>
      <c r="B11381" s="270" t="s">
        <v>32685</v>
      </c>
      <c r="C11381" s="271" t="s">
        <v>12490</v>
      </c>
      <c r="D11381" s="272" t="s">
        <v>13761</v>
      </c>
      <c r="F11381" s="266"/>
      <c r="G11381" s="273">
        <v>13894</v>
      </c>
      <c r="H11381" s="270" t="s">
        <v>32685</v>
      </c>
      <c r="I11381" s="271" t="s">
        <v>12490</v>
      </c>
      <c r="J11381" s="272" t="s">
        <v>13761</v>
      </c>
      <c r="K11381" s="272" t="s">
        <v>13761</v>
      </c>
    </row>
    <row r="11382" spans="1:11" ht="12.75" x14ac:dyDescent="0.2">
      <c r="A11382" s="269">
        <v>13895</v>
      </c>
      <c r="B11382" s="270" t="s">
        <v>32686</v>
      </c>
      <c r="C11382" s="271" t="s">
        <v>12490</v>
      </c>
      <c r="D11382" s="272" t="s">
        <v>13762</v>
      </c>
      <c r="F11382" s="266"/>
      <c r="G11382" s="273">
        <v>13895</v>
      </c>
      <c r="H11382" s="270" t="s">
        <v>32686</v>
      </c>
      <c r="I11382" s="271" t="s">
        <v>12490</v>
      </c>
      <c r="J11382" s="272" t="s">
        <v>13762</v>
      </c>
      <c r="K11382" s="272" t="s">
        <v>13762</v>
      </c>
    </row>
    <row r="11383" spans="1:11" ht="12.75" x14ac:dyDescent="0.2">
      <c r="A11383" s="269">
        <v>13892</v>
      </c>
      <c r="B11383" s="270" t="s">
        <v>32687</v>
      </c>
      <c r="C11383" s="271" t="s">
        <v>12490</v>
      </c>
      <c r="D11383" s="272" t="s">
        <v>13763</v>
      </c>
      <c r="F11383" s="266"/>
      <c r="G11383" s="273">
        <v>13892</v>
      </c>
      <c r="H11383" s="270" t="s">
        <v>32687</v>
      </c>
      <c r="I11383" s="271" t="s">
        <v>12490</v>
      </c>
      <c r="J11383" s="272" t="s">
        <v>13763</v>
      </c>
      <c r="K11383" s="272" t="s">
        <v>13763</v>
      </c>
    </row>
    <row r="11384" spans="1:11" ht="12.75" x14ac:dyDescent="0.2">
      <c r="A11384" s="269">
        <v>9914</v>
      </c>
      <c r="B11384" s="270" t="s">
        <v>32688</v>
      </c>
      <c r="C11384" s="271" t="s">
        <v>12490</v>
      </c>
      <c r="D11384" s="272" t="s">
        <v>13764</v>
      </c>
      <c r="F11384" s="266"/>
      <c r="G11384" s="273">
        <v>9914</v>
      </c>
      <c r="H11384" s="270" t="s">
        <v>32688</v>
      </c>
      <c r="I11384" s="271" t="s">
        <v>12490</v>
      </c>
      <c r="J11384" s="272" t="s">
        <v>13764</v>
      </c>
      <c r="K11384" s="272" t="s">
        <v>13764</v>
      </c>
    </row>
    <row r="11385" spans="1:11" ht="25.5" x14ac:dyDescent="0.2">
      <c r="A11385" s="269">
        <v>36485</v>
      </c>
      <c r="B11385" s="270" t="s">
        <v>32689</v>
      </c>
      <c r="C11385" s="271" t="s">
        <v>12490</v>
      </c>
      <c r="D11385" s="272" t="s">
        <v>13765</v>
      </c>
      <c r="F11385" s="266"/>
      <c r="G11385" s="273">
        <v>36485</v>
      </c>
      <c r="H11385" s="270" t="s">
        <v>32689</v>
      </c>
      <c r="I11385" s="271" t="s">
        <v>12490</v>
      </c>
      <c r="J11385" s="272" t="s">
        <v>13765</v>
      </c>
      <c r="K11385" s="272" t="s">
        <v>13765</v>
      </c>
    </row>
    <row r="11386" spans="1:11" ht="12.75" x14ac:dyDescent="0.2">
      <c r="A11386" s="269">
        <v>9912</v>
      </c>
      <c r="B11386" s="270" t="s">
        <v>32690</v>
      </c>
      <c r="C11386" s="271" t="s">
        <v>12490</v>
      </c>
      <c r="D11386" s="272" t="s">
        <v>15251</v>
      </c>
      <c r="F11386" s="266"/>
      <c r="G11386" s="273">
        <v>9912</v>
      </c>
      <c r="H11386" s="270" t="s">
        <v>32690</v>
      </c>
      <c r="I11386" s="271" t="s">
        <v>12490</v>
      </c>
      <c r="J11386" s="272" t="s">
        <v>15251</v>
      </c>
      <c r="K11386" s="272" t="s">
        <v>15251</v>
      </c>
    </row>
    <row r="11387" spans="1:11" ht="25.5" x14ac:dyDescent="0.2">
      <c r="A11387" s="269">
        <v>9921</v>
      </c>
      <c r="B11387" s="270" t="s">
        <v>32691</v>
      </c>
      <c r="C11387" s="271" t="s">
        <v>12490</v>
      </c>
      <c r="D11387" s="272" t="s">
        <v>15252</v>
      </c>
      <c r="F11387" s="266"/>
      <c r="G11387" s="273">
        <v>9921</v>
      </c>
      <c r="H11387" s="270" t="s">
        <v>32691</v>
      </c>
      <c r="I11387" s="271" t="s">
        <v>12490</v>
      </c>
      <c r="J11387" s="272" t="s">
        <v>15252</v>
      </c>
      <c r="K11387" s="272" t="s">
        <v>15252</v>
      </c>
    </row>
    <row r="11388" spans="1:11" ht="25.5" x14ac:dyDescent="0.2">
      <c r="A11388" s="269">
        <v>21112</v>
      </c>
      <c r="B11388" s="270" t="s">
        <v>32692</v>
      </c>
      <c r="C11388" s="271" t="s">
        <v>12490</v>
      </c>
      <c r="D11388" s="272" t="s">
        <v>13766</v>
      </c>
      <c r="F11388" s="266"/>
      <c r="G11388" s="273">
        <v>21112</v>
      </c>
      <c r="H11388" s="270" t="s">
        <v>32692</v>
      </c>
      <c r="I11388" s="271" t="s">
        <v>12490</v>
      </c>
      <c r="J11388" s="272" t="s">
        <v>13766</v>
      </c>
      <c r="K11388" s="272" t="s">
        <v>13766</v>
      </c>
    </row>
    <row r="11389" spans="1:11" ht="12.75" x14ac:dyDescent="0.2">
      <c r="A11389" s="269">
        <v>10228</v>
      </c>
      <c r="B11389" s="270" t="s">
        <v>32693</v>
      </c>
      <c r="C11389" s="271" t="s">
        <v>12490</v>
      </c>
      <c r="D11389" s="272" t="s">
        <v>13767</v>
      </c>
      <c r="F11389" s="266"/>
      <c r="G11389" s="273">
        <v>10228</v>
      </c>
      <c r="H11389" s="270" t="s">
        <v>32693</v>
      </c>
      <c r="I11389" s="271" t="s">
        <v>12490</v>
      </c>
      <c r="J11389" s="272" t="s">
        <v>13767</v>
      </c>
      <c r="K11389" s="272" t="s">
        <v>13767</v>
      </c>
    </row>
    <row r="11390" spans="1:11" ht="12.75" x14ac:dyDescent="0.2">
      <c r="A11390" s="269">
        <v>11781</v>
      </c>
      <c r="B11390" s="270" t="s">
        <v>32694</v>
      </c>
      <c r="C11390" s="271" t="s">
        <v>12490</v>
      </c>
      <c r="D11390" s="272" t="s">
        <v>13768</v>
      </c>
      <c r="F11390" s="266"/>
      <c r="G11390" s="273">
        <v>11781</v>
      </c>
      <c r="H11390" s="270" t="s">
        <v>32694</v>
      </c>
      <c r="I11390" s="271" t="s">
        <v>12490</v>
      </c>
      <c r="J11390" s="272" t="s">
        <v>13768</v>
      </c>
      <c r="K11390" s="272" t="s">
        <v>13768</v>
      </c>
    </row>
    <row r="11391" spans="1:11" ht="12.75" x14ac:dyDescent="0.2">
      <c r="A11391" s="269">
        <v>11746</v>
      </c>
      <c r="B11391" s="270" t="s">
        <v>32695</v>
      </c>
      <c r="C11391" s="271" t="s">
        <v>12490</v>
      </c>
      <c r="D11391" s="272" t="s">
        <v>13769</v>
      </c>
      <c r="F11391" s="266"/>
      <c r="G11391" s="273">
        <v>11746</v>
      </c>
      <c r="H11391" s="270" t="s">
        <v>32695</v>
      </c>
      <c r="I11391" s="271" t="s">
        <v>12490</v>
      </c>
      <c r="J11391" s="272" t="s">
        <v>13769</v>
      </c>
      <c r="K11391" s="272" t="s">
        <v>13769</v>
      </c>
    </row>
    <row r="11392" spans="1:11" ht="12.75" x14ac:dyDescent="0.2">
      <c r="A11392" s="269">
        <v>11751</v>
      </c>
      <c r="B11392" s="270" t="s">
        <v>32696</v>
      </c>
      <c r="C11392" s="271" t="s">
        <v>12490</v>
      </c>
      <c r="D11392" s="272" t="s">
        <v>13770</v>
      </c>
      <c r="F11392" s="266"/>
      <c r="G11392" s="273">
        <v>11751</v>
      </c>
      <c r="H11392" s="270" t="s">
        <v>32696</v>
      </c>
      <c r="I11392" s="271" t="s">
        <v>12490</v>
      </c>
      <c r="J11392" s="272" t="s">
        <v>13770</v>
      </c>
      <c r="K11392" s="272" t="s">
        <v>13770</v>
      </c>
    </row>
    <row r="11393" spans="1:11" ht="12.75" x14ac:dyDescent="0.2">
      <c r="A11393" s="269">
        <v>11750</v>
      </c>
      <c r="B11393" s="270" t="s">
        <v>32697</v>
      </c>
      <c r="C11393" s="271" t="s">
        <v>12490</v>
      </c>
      <c r="D11393" s="272" t="s">
        <v>13771</v>
      </c>
      <c r="F11393" s="266"/>
      <c r="G11393" s="273">
        <v>11750</v>
      </c>
      <c r="H11393" s="270" t="s">
        <v>32697</v>
      </c>
      <c r="I11393" s="271" t="s">
        <v>12490</v>
      </c>
      <c r="J11393" s="272" t="s">
        <v>13771</v>
      </c>
      <c r="K11393" s="272" t="s">
        <v>13771</v>
      </c>
    </row>
    <row r="11394" spans="1:11" ht="12.75" x14ac:dyDescent="0.2">
      <c r="A11394" s="269">
        <v>11748</v>
      </c>
      <c r="B11394" s="270" t="s">
        <v>32698</v>
      </c>
      <c r="C11394" s="271" t="s">
        <v>12490</v>
      </c>
      <c r="D11394" s="272" t="s">
        <v>13772</v>
      </c>
      <c r="F11394" s="266"/>
      <c r="G11394" s="273">
        <v>11748</v>
      </c>
      <c r="H11394" s="270" t="s">
        <v>32698</v>
      </c>
      <c r="I11394" s="271" t="s">
        <v>12490</v>
      </c>
      <c r="J11394" s="272" t="s">
        <v>13772</v>
      </c>
      <c r="K11394" s="272" t="s">
        <v>13772</v>
      </c>
    </row>
    <row r="11395" spans="1:11" ht="12.75" x14ac:dyDescent="0.2">
      <c r="A11395" s="269">
        <v>11747</v>
      </c>
      <c r="B11395" s="270" t="s">
        <v>32699</v>
      </c>
      <c r="C11395" s="271" t="s">
        <v>12490</v>
      </c>
      <c r="D11395" s="272" t="s">
        <v>13773</v>
      </c>
      <c r="F11395" s="266"/>
      <c r="G11395" s="273">
        <v>11747</v>
      </c>
      <c r="H11395" s="270" t="s">
        <v>32699</v>
      </c>
      <c r="I11395" s="271" t="s">
        <v>12490</v>
      </c>
      <c r="J11395" s="272" t="s">
        <v>13773</v>
      </c>
      <c r="K11395" s="272" t="s">
        <v>13773</v>
      </c>
    </row>
    <row r="11396" spans="1:11" ht="12.75" x14ac:dyDescent="0.2">
      <c r="A11396" s="269">
        <v>11749</v>
      </c>
      <c r="B11396" s="270" t="s">
        <v>32700</v>
      </c>
      <c r="C11396" s="271" t="s">
        <v>12490</v>
      </c>
      <c r="D11396" s="272" t="s">
        <v>13774</v>
      </c>
      <c r="F11396" s="266"/>
      <c r="G11396" s="273">
        <v>11749</v>
      </c>
      <c r="H11396" s="270" t="s">
        <v>32700</v>
      </c>
      <c r="I11396" s="271" t="s">
        <v>12490</v>
      </c>
      <c r="J11396" s="272" t="s">
        <v>13774</v>
      </c>
      <c r="K11396" s="272" t="s">
        <v>13774</v>
      </c>
    </row>
    <row r="11397" spans="1:11" ht="25.5" x14ac:dyDescent="0.2">
      <c r="A11397" s="269">
        <v>10236</v>
      </c>
      <c r="B11397" s="270" t="s">
        <v>32701</v>
      </c>
      <c r="C11397" s="271" t="s">
        <v>12490</v>
      </c>
      <c r="D11397" s="272" t="s">
        <v>14329</v>
      </c>
      <c r="F11397" s="266"/>
      <c r="G11397" s="273">
        <v>10236</v>
      </c>
      <c r="H11397" s="270" t="s">
        <v>32701</v>
      </c>
      <c r="I11397" s="271" t="s">
        <v>12490</v>
      </c>
      <c r="J11397" s="272" t="s">
        <v>14329</v>
      </c>
      <c r="K11397" s="272" t="s">
        <v>14329</v>
      </c>
    </row>
    <row r="11398" spans="1:11" ht="25.5" x14ac:dyDescent="0.2">
      <c r="A11398" s="269">
        <v>10233</v>
      </c>
      <c r="B11398" s="270" t="s">
        <v>32702</v>
      </c>
      <c r="C11398" s="271" t="s">
        <v>12490</v>
      </c>
      <c r="D11398" s="272" t="s">
        <v>10600</v>
      </c>
      <c r="F11398" s="266"/>
      <c r="G11398" s="273">
        <v>10233</v>
      </c>
      <c r="H11398" s="270" t="s">
        <v>32702</v>
      </c>
      <c r="I11398" s="271" t="s">
        <v>12490</v>
      </c>
      <c r="J11398" s="272" t="s">
        <v>10600</v>
      </c>
      <c r="K11398" s="272" t="s">
        <v>10600</v>
      </c>
    </row>
    <row r="11399" spans="1:11" ht="25.5" x14ac:dyDescent="0.2">
      <c r="A11399" s="269">
        <v>10234</v>
      </c>
      <c r="B11399" s="270" t="s">
        <v>32703</v>
      </c>
      <c r="C11399" s="271" t="s">
        <v>12490</v>
      </c>
      <c r="D11399" s="272" t="s">
        <v>12709</v>
      </c>
      <c r="F11399" s="266"/>
      <c r="G11399" s="273">
        <v>10234</v>
      </c>
      <c r="H11399" s="270" t="s">
        <v>32703</v>
      </c>
      <c r="I11399" s="271" t="s">
        <v>12490</v>
      </c>
      <c r="J11399" s="272" t="s">
        <v>12709</v>
      </c>
      <c r="K11399" s="272" t="s">
        <v>12709</v>
      </c>
    </row>
    <row r="11400" spans="1:11" ht="25.5" x14ac:dyDescent="0.2">
      <c r="A11400" s="269">
        <v>10231</v>
      </c>
      <c r="B11400" s="270" t="s">
        <v>32704</v>
      </c>
      <c r="C11400" s="271" t="s">
        <v>12490</v>
      </c>
      <c r="D11400" s="272" t="s">
        <v>15253</v>
      </c>
      <c r="F11400" s="266"/>
      <c r="G11400" s="273">
        <v>10231</v>
      </c>
      <c r="H11400" s="270" t="s">
        <v>32704</v>
      </c>
      <c r="I11400" s="271" t="s">
        <v>12490</v>
      </c>
      <c r="J11400" s="272" t="s">
        <v>15253</v>
      </c>
      <c r="K11400" s="272" t="s">
        <v>15253</v>
      </c>
    </row>
    <row r="11401" spans="1:11" ht="25.5" x14ac:dyDescent="0.2">
      <c r="A11401" s="269">
        <v>10232</v>
      </c>
      <c r="B11401" s="270" t="s">
        <v>32705</v>
      </c>
      <c r="C11401" s="271" t="s">
        <v>12490</v>
      </c>
      <c r="D11401" s="272" t="s">
        <v>14619</v>
      </c>
      <c r="F11401" s="266"/>
      <c r="G11401" s="273">
        <v>10232</v>
      </c>
      <c r="H11401" s="270" t="s">
        <v>32705</v>
      </c>
      <c r="I11401" s="271" t="s">
        <v>12490</v>
      </c>
      <c r="J11401" s="272" t="s">
        <v>14619</v>
      </c>
      <c r="K11401" s="272" t="s">
        <v>14619</v>
      </c>
    </row>
    <row r="11402" spans="1:11" ht="25.5" x14ac:dyDescent="0.2">
      <c r="A11402" s="269">
        <v>10229</v>
      </c>
      <c r="B11402" s="270" t="s">
        <v>32706</v>
      </c>
      <c r="C11402" s="271" t="s">
        <v>12490</v>
      </c>
      <c r="D11402" s="272" t="s">
        <v>7365</v>
      </c>
      <c r="F11402" s="266"/>
      <c r="G11402" s="273">
        <v>10229</v>
      </c>
      <c r="H11402" s="270" t="s">
        <v>32706</v>
      </c>
      <c r="I11402" s="271" t="s">
        <v>12490</v>
      </c>
      <c r="J11402" s="272" t="s">
        <v>7365</v>
      </c>
      <c r="K11402" s="272" t="s">
        <v>7365</v>
      </c>
    </row>
    <row r="11403" spans="1:11" ht="25.5" x14ac:dyDescent="0.2">
      <c r="A11403" s="269">
        <v>10235</v>
      </c>
      <c r="B11403" s="270" t="s">
        <v>32707</v>
      </c>
      <c r="C11403" s="271" t="s">
        <v>12490</v>
      </c>
      <c r="D11403" s="272" t="s">
        <v>15254</v>
      </c>
      <c r="F11403" s="266"/>
      <c r="G11403" s="273">
        <v>10235</v>
      </c>
      <c r="H11403" s="270" t="s">
        <v>32707</v>
      </c>
      <c r="I11403" s="271" t="s">
        <v>12490</v>
      </c>
      <c r="J11403" s="272" t="s">
        <v>15254</v>
      </c>
      <c r="K11403" s="272" t="s">
        <v>15254</v>
      </c>
    </row>
    <row r="11404" spans="1:11" ht="25.5" x14ac:dyDescent="0.2">
      <c r="A11404" s="269">
        <v>10230</v>
      </c>
      <c r="B11404" s="270" t="s">
        <v>32708</v>
      </c>
      <c r="C11404" s="271" t="s">
        <v>12490</v>
      </c>
      <c r="D11404" s="272" t="s">
        <v>15255</v>
      </c>
      <c r="F11404" s="266"/>
      <c r="G11404" s="273">
        <v>10230</v>
      </c>
      <c r="H11404" s="270" t="s">
        <v>32708</v>
      </c>
      <c r="I11404" s="271" t="s">
        <v>12490</v>
      </c>
      <c r="J11404" s="272" t="s">
        <v>15255</v>
      </c>
      <c r="K11404" s="272" t="s">
        <v>15255</v>
      </c>
    </row>
    <row r="11405" spans="1:11" ht="25.5" x14ac:dyDescent="0.2">
      <c r="A11405" s="269">
        <v>10409</v>
      </c>
      <c r="B11405" s="270" t="s">
        <v>32709</v>
      </c>
      <c r="C11405" s="271" t="s">
        <v>12490</v>
      </c>
      <c r="D11405" s="272" t="s">
        <v>15256</v>
      </c>
      <c r="F11405" s="266"/>
      <c r="G11405" s="273">
        <v>10409</v>
      </c>
      <c r="H11405" s="270" t="s">
        <v>32709</v>
      </c>
      <c r="I11405" s="271" t="s">
        <v>12490</v>
      </c>
      <c r="J11405" s="272" t="s">
        <v>15256</v>
      </c>
      <c r="K11405" s="272" t="s">
        <v>15256</v>
      </c>
    </row>
    <row r="11406" spans="1:11" ht="25.5" x14ac:dyDescent="0.2">
      <c r="A11406" s="269">
        <v>10411</v>
      </c>
      <c r="B11406" s="270" t="s">
        <v>32710</v>
      </c>
      <c r="C11406" s="271" t="s">
        <v>12490</v>
      </c>
      <c r="D11406" s="272" t="s">
        <v>11449</v>
      </c>
      <c r="F11406" s="266"/>
      <c r="G11406" s="273">
        <v>10411</v>
      </c>
      <c r="H11406" s="270" t="s">
        <v>32710</v>
      </c>
      <c r="I11406" s="271" t="s">
        <v>12490</v>
      </c>
      <c r="J11406" s="272" t="s">
        <v>11449</v>
      </c>
      <c r="K11406" s="272" t="s">
        <v>11449</v>
      </c>
    </row>
    <row r="11407" spans="1:11" ht="25.5" x14ac:dyDescent="0.2">
      <c r="A11407" s="269">
        <v>10404</v>
      </c>
      <c r="B11407" s="270" t="s">
        <v>32711</v>
      </c>
      <c r="C11407" s="271" t="s">
        <v>12490</v>
      </c>
      <c r="D11407" s="272" t="s">
        <v>13263</v>
      </c>
      <c r="F11407" s="266"/>
      <c r="G11407" s="273">
        <v>10404</v>
      </c>
      <c r="H11407" s="270" t="s">
        <v>32711</v>
      </c>
      <c r="I11407" s="271" t="s">
        <v>12490</v>
      </c>
      <c r="J11407" s="272" t="s">
        <v>13263</v>
      </c>
      <c r="K11407" s="272" t="s">
        <v>13263</v>
      </c>
    </row>
    <row r="11408" spans="1:11" ht="25.5" x14ac:dyDescent="0.2">
      <c r="A11408" s="269">
        <v>10410</v>
      </c>
      <c r="B11408" s="270" t="s">
        <v>32712</v>
      </c>
      <c r="C11408" s="271" t="s">
        <v>12490</v>
      </c>
      <c r="D11408" s="272" t="s">
        <v>15257</v>
      </c>
      <c r="F11408" s="266"/>
      <c r="G11408" s="273">
        <v>10410</v>
      </c>
      <c r="H11408" s="270" t="s">
        <v>32712</v>
      </c>
      <c r="I11408" s="271" t="s">
        <v>12490</v>
      </c>
      <c r="J11408" s="272" t="s">
        <v>15257</v>
      </c>
      <c r="K11408" s="272" t="s">
        <v>15257</v>
      </c>
    </row>
    <row r="11409" spans="1:11" ht="25.5" x14ac:dyDescent="0.2">
      <c r="A11409" s="269">
        <v>10405</v>
      </c>
      <c r="B11409" s="270" t="s">
        <v>32713</v>
      </c>
      <c r="C11409" s="271" t="s">
        <v>12490</v>
      </c>
      <c r="D11409" s="272" t="s">
        <v>15258</v>
      </c>
      <c r="F11409" s="266"/>
      <c r="G11409" s="273">
        <v>10405</v>
      </c>
      <c r="H11409" s="270" t="s">
        <v>32713</v>
      </c>
      <c r="I11409" s="271" t="s">
        <v>12490</v>
      </c>
      <c r="J11409" s="272" t="s">
        <v>15258</v>
      </c>
      <c r="K11409" s="272" t="s">
        <v>15258</v>
      </c>
    </row>
    <row r="11410" spans="1:11" ht="25.5" x14ac:dyDescent="0.2">
      <c r="A11410" s="269">
        <v>10408</v>
      </c>
      <c r="B11410" s="270" t="s">
        <v>32714</v>
      </c>
      <c r="C11410" s="271" t="s">
        <v>12490</v>
      </c>
      <c r="D11410" s="272" t="s">
        <v>14409</v>
      </c>
      <c r="F11410" s="266"/>
      <c r="G11410" s="273">
        <v>10408</v>
      </c>
      <c r="H11410" s="270" t="s">
        <v>32714</v>
      </c>
      <c r="I11410" s="271" t="s">
        <v>12490</v>
      </c>
      <c r="J11410" s="272" t="s">
        <v>14409</v>
      </c>
      <c r="K11410" s="272" t="s">
        <v>14409</v>
      </c>
    </row>
    <row r="11411" spans="1:11" ht="25.5" x14ac:dyDescent="0.2">
      <c r="A11411" s="269">
        <v>10412</v>
      </c>
      <c r="B11411" s="270" t="s">
        <v>32715</v>
      </c>
      <c r="C11411" s="271" t="s">
        <v>12490</v>
      </c>
      <c r="D11411" s="272" t="s">
        <v>11242</v>
      </c>
      <c r="F11411" s="266"/>
      <c r="G11411" s="273">
        <v>10412</v>
      </c>
      <c r="H11411" s="270" t="s">
        <v>32715</v>
      </c>
      <c r="I11411" s="271" t="s">
        <v>12490</v>
      </c>
      <c r="J11411" s="272" t="s">
        <v>11242</v>
      </c>
      <c r="K11411" s="272" t="s">
        <v>11242</v>
      </c>
    </row>
    <row r="11412" spans="1:11" ht="25.5" x14ac:dyDescent="0.2">
      <c r="A11412" s="269">
        <v>10406</v>
      </c>
      <c r="B11412" s="270" t="s">
        <v>32716</v>
      </c>
      <c r="C11412" s="271" t="s">
        <v>12490</v>
      </c>
      <c r="D11412" s="272" t="s">
        <v>15259</v>
      </c>
      <c r="F11412" s="266"/>
      <c r="G11412" s="273">
        <v>10406</v>
      </c>
      <c r="H11412" s="270" t="s">
        <v>32716</v>
      </c>
      <c r="I11412" s="271" t="s">
        <v>12490</v>
      </c>
      <c r="J11412" s="272" t="s">
        <v>15259</v>
      </c>
      <c r="K11412" s="272" t="s">
        <v>15259</v>
      </c>
    </row>
    <row r="11413" spans="1:11" ht="25.5" x14ac:dyDescent="0.2">
      <c r="A11413" s="269">
        <v>10407</v>
      </c>
      <c r="B11413" s="270" t="s">
        <v>32717</v>
      </c>
      <c r="C11413" s="271" t="s">
        <v>12490</v>
      </c>
      <c r="D11413" s="272" t="s">
        <v>15260</v>
      </c>
      <c r="F11413" s="266"/>
      <c r="G11413" s="273">
        <v>10407</v>
      </c>
      <c r="H11413" s="270" t="s">
        <v>32717</v>
      </c>
      <c r="I11413" s="271" t="s">
        <v>12490</v>
      </c>
      <c r="J11413" s="272" t="s">
        <v>15260</v>
      </c>
      <c r="K11413" s="272" t="s">
        <v>15260</v>
      </c>
    </row>
    <row r="11414" spans="1:11" ht="12.75" x14ac:dyDescent="0.2">
      <c r="A11414" s="269">
        <v>10416</v>
      </c>
      <c r="B11414" s="270" t="s">
        <v>32718</v>
      </c>
      <c r="C11414" s="271" t="s">
        <v>12490</v>
      </c>
      <c r="D11414" s="272" t="s">
        <v>8753</v>
      </c>
      <c r="F11414" s="266"/>
      <c r="G11414" s="273">
        <v>10416</v>
      </c>
      <c r="H11414" s="270" t="s">
        <v>32718</v>
      </c>
      <c r="I11414" s="271" t="s">
        <v>12490</v>
      </c>
      <c r="J11414" s="272" t="s">
        <v>8753</v>
      </c>
      <c r="K11414" s="272" t="s">
        <v>8753</v>
      </c>
    </row>
    <row r="11415" spans="1:11" ht="12.75" x14ac:dyDescent="0.2">
      <c r="A11415" s="269">
        <v>10419</v>
      </c>
      <c r="B11415" s="270" t="s">
        <v>32719</v>
      </c>
      <c r="C11415" s="271" t="s">
        <v>12490</v>
      </c>
      <c r="D11415" s="272" t="s">
        <v>15261</v>
      </c>
      <c r="F11415" s="266"/>
      <c r="G11415" s="273">
        <v>10419</v>
      </c>
      <c r="H11415" s="270" t="s">
        <v>32719</v>
      </c>
      <c r="I11415" s="271" t="s">
        <v>12490</v>
      </c>
      <c r="J11415" s="272" t="s">
        <v>15261</v>
      </c>
      <c r="K11415" s="272" t="s">
        <v>15261</v>
      </c>
    </row>
    <row r="11416" spans="1:11" ht="12.75" x14ac:dyDescent="0.2">
      <c r="A11416" s="269">
        <v>21092</v>
      </c>
      <c r="B11416" s="270" t="s">
        <v>32720</v>
      </c>
      <c r="C11416" s="271" t="s">
        <v>12490</v>
      </c>
      <c r="D11416" s="272" t="s">
        <v>15262</v>
      </c>
      <c r="F11416" s="266"/>
      <c r="G11416" s="273">
        <v>21092</v>
      </c>
      <c r="H11416" s="270" t="s">
        <v>32720</v>
      </c>
      <c r="I11416" s="271" t="s">
        <v>12490</v>
      </c>
      <c r="J11416" s="272" t="s">
        <v>15262</v>
      </c>
      <c r="K11416" s="272" t="s">
        <v>15262</v>
      </c>
    </row>
    <row r="11417" spans="1:11" ht="12.75" x14ac:dyDescent="0.2">
      <c r="A11417" s="269">
        <v>10418</v>
      </c>
      <c r="B11417" s="270" t="s">
        <v>32721</v>
      </c>
      <c r="C11417" s="271" t="s">
        <v>12490</v>
      </c>
      <c r="D11417" s="272" t="s">
        <v>7920</v>
      </c>
      <c r="F11417" s="266"/>
      <c r="G11417" s="273">
        <v>10418</v>
      </c>
      <c r="H11417" s="270" t="s">
        <v>32721</v>
      </c>
      <c r="I11417" s="271" t="s">
        <v>12490</v>
      </c>
      <c r="J11417" s="272" t="s">
        <v>7920</v>
      </c>
      <c r="K11417" s="272" t="s">
        <v>7920</v>
      </c>
    </row>
    <row r="11418" spans="1:11" ht="12.75" x14ac:dyDescent="0.2">
      <c r="A11418" s="269">
        <v>12657</v>
      </c>
      <c r="B11418" s="270" t="s">
        <v>32722</v>
      </c>
      <c r="C11418" s="271" t="s">
        <v>12490</v>
      </c>
      <c r="D11418" s="272" t="s">
        <v>15263</v>
      </c>
      <c r="F11418" s="266"/>
      <c r="G11418" s="273">
        <v>12657</v>
      </c>
      <c r="H11418" s="270" t="s">
        <v>32722</v>
      </c>
      <c r="I11418" s="271" t="s">
        <v>12490</v>
      </c>
      <c r="J11418" s="272" t="s">
        <v>15263</v>
      </c>
      <c r="K11418" s="272" t="s">
        <v>15263</v>
      </c>
    </row>
    <row r="11419" spans="1:11" ht="12.75" x14ac:dyDescent="0.2">
      <c r="A11419" s="269">
        <v>10417</v>
      </c>
      <c r="B11419" s="270" t="s">
        <v>32723</v>
      </c>
      <c r="C11419" s="271" t="s">
        <v>12490</v>
      </c>
      <c r="D11419" s="272" t="s">
        <v>15264</v>
      </c>
      <c r="F11419" s="266"/>
      <c r="G11419" s="273">
        <v>10417</v>
      </c>
      <c r="H11419" s="270" t="s">
        <v>32723</v>
      </c>
      <c r="I11419" s="271" t="s">
        <v>12490</v>
      </c>
      <c r="J11419" s="272" t="s">
        <v>15264</v>
      </c>
      <c r="K11419" s="272" t="s">
        <v>15264</v>
      </c>
    </row>
    <row r="11420" spans="1:11" ht="12.75" x14ac:dyDescent="0.2">
      <c r="A11420" s="269">
        <v>10413</v>
      </c>
      <c r="B11420" s="270" t="s">
        <v>32724</v>
      </c>
      <c r="C11420" s="271" t="s">
        <v>12490</v>
      </c>
      <c r="D11420" s="272" t="s">
        <v>15265</v>
      </c>
      <c r="F11420" s="266"/>
      <c r="G11420" s="273">
        <v>10413</v>
      </c>
      <c r="H11420" s="270" t="s">
        <v>32724</v>
      </c>
      <c r="I11420" s="271" t="s">
        <v>12490</v>
      </c>
      <c r="J11420" s="272" t="s">
        <v>15265</v>
      </c>
      <c r="K11420" s="272" t="s">
        <v>15265</v>
      </c>
    </row>
    <row r="11421" spans="1:11" ht="12.75" x14ac:dyDescent="0.2">
      <c r="A11421" s="269">
        <v>10414</v>
      </c>
      <c r="B11421" s="270" t="s">
        <v>32725</v>
      </c>
      <c r="C11421" s="271" t="s">
        <v>12490</v>
      </c>
      <c r="D11421" s="272" t="s">
        <v>15266</v>
      </c>
      <c r="F11421" s="266"/>
      <c r="G11421" s="273">
        <v>10414</v>
      </c>
      <c r="H11421" s="270" t="s">
        <v>32725</v>
      </c>
      <c r="I11421" s="271" t="s">
        <v>12490</v>
      </c>
      <c r="J11421" s="272" t="s">
        <v>15266</v>
      </c>
      <c r="K11421" s="272" t="s">
        <v>15266</v>
      </c>
    </row>
    <row r="11422" spans="1:11" ht="12.75" x14ac:dyDescent="0.2">
      <c r="A11422" s="269">
        <v>10415</v>
      </c>
      <c r="B11422" s="270" t="s">
        <v>32726</v>
      </c>
      <c r="C11422" s="271" t="s">
        <v>12490</v>
      </c>
      <c r="D11422" s="272" t="s">
        <v>15267</v>
      </c>
      <c r="F11422" s="266"/>
      <c r="G11422" s="273">
        <v>10415</v>
      </c>
      <c r="H11422" s="270" t="s">
        <v>32726</v>
      </c>
      <c r="I11422" s="271" t="s">
        <v>12490</v>
      </c>
      <c r="J11422" s="272" t="s">
        <v>15267</v>
      </c>
      <c r="K11422" s="272" t="s">
        <v>15267</v>
      </c>
    </row>
    <row r="11423" spans="1:11" ht="12.75" x14ac:dyDescent="0.2">
      <c r="A11423" s="269">
        <v>38643</v>
      </c>
      <c r="B11423" s="270" t="s">
        <v>32727</v>
      </c>
      <c r="C11423" s="271" t="s">
        <v>12490</v>
      </c>
      <c r="D11423" s="272" t="s">
        <v>9742</v>
      </c>
      <c r="F11423" s="266"/>
      <c r="G11423" s="273">
        <v>38643</v>
      </c>
      <c r="H11423" s="270" t="s">
        <v>32727</v>
      </c>
      <c r="I11423" s="271" t="s">
        <v>12490</v>
      </c>
      <c r="J11423" s="272" t="s">
        <v>9742</v>
      </c>
      <c r="K11423" s="272" t="s">
        <v>9742</v>
      </c>
    </row>
    <row r="11424" spans="1:11" ht="12.75" x14ac:dyDescent="0.2">
      <c r="A11424" s="269">
        <v>6157</v>
      </c>
      <c r="B11424" s="270" t="s">
        <v>32728</v>
      </c>
      <c r="C11424" s="271" t="s">
        <v>12490</v>
      </c>
      <c r="D11424" s="272" t="s">
        <v>7715</v>
      </c>
      <c r="F11424" s="266"/>
      <c r="G11424" s="273">
        <v>6157</v>
      </c>
      <c r="H11424" s="270" t="s">
        <v>32728</v>
      </c>
      <c r="I11424" s="271" t="s">
        <v>12490</v>
      </c>
      <c r="J11424" s="272" t="s">
        <v>7715</v>
      </c>
      <c r="K11424" s="272" t="s">
        <v>7715</v>
      </c>
    </row>
    <row r="11425" spans="1:11" ht="12.75" x14ac:dyDescent="0.2">
      <c r="A11425" s="269">
        <v>37588</v>
      </c>
      <c r="B11425" s="270" t="s">
        <v>32729</v>
      </c>
      <c r="C11425" s="271" t="s">
        <v>12490</v>
      </c>
      <c r="D11425" s="272" t="s">
        <v>9765</v>
      </c>
      <c r="F11425" s="266"/>
      <c r="G11425" s="273">
        <v>37588</v>
      </c>
      <c r="H11425" s="270" t="s">
        <v>32729</v>
      </c>
      <c r="I11425" s="271" t="s">
        <v>12490</v>
      </c>
      <c r="J11425" s="272" t="s">
        <v>9765</v>
      </c>
      <c r="K11425" s="272" t="s">
        <v>9765</v>
      </c>
    </row>
    <row r="11426" spans="1:11" ht="12.75" x14ac:dyDescent="0.2">
      <c r="A11426" s="269">
        <v>6152</v>
      </c>
      <c r="B11426" s="270" t="s">
        <v>32730</v>
      </c>
      <c r="C11426" s="271" t="s">
        <v>12490</v>
      </c>
      <c r="D11426" s="272" t="s">
        <v>10109</v>
      </c>
      <c r="F11426" s="266"/>
      <c r="G11426" s="273">
        <v>6152</v>
      </c>
      <c r="H11426" s="270" t="s">
        <v>32730</v>
      </c>
      <c r="I11426" s="271" t="s">
        <v>12490</v>
      </c>
      <c r="J11426" s="272" t="s">
        <v>10109</v>
      </c>
      <c r="K11426" s="272" t="s">
        <v>10109</v>
      </c>
    </row>
    <row r="11427" spans="1:11" ht="12.75" x14ac:dyDescent="0.2">
      <c r="A11427" s="269">
        <v>6158</v>
      </c>
      <c r="B11427" s="270" t="s">
        <v>32731</v>
      </c>
      <c r="C11427" s="271" t="s">
        <v>12490</v>
      </c>
      <c r="D11427" s="272" t="s">
        <v>4868</v>
      </c>
      <c r="F11427" s="266"/>
      <c r="G11427" s="273">
        <v>6158</v>
      </c>
      <c r="H11427" s="270" t="s">
        <v>32731</v>
      </c>
      <c r="I11427" s="271" t="s">
        <v>12490</v>
      </c>
      <c r="J11427" s="272" t="s">
        <v>4868</v>
      </c>
      <c r="K11427" s="272" t="s">
        <v>4868</v>
      </c>
    </row>
    <row r="11428" spans="1:11" ht="12.75" x14ac:dyDescent="0.2">
      <c r="A11428" s="269">
        <v>6153</v>
      </c>
      <c r="B11428" s="270" t="s">
        <v>32732</v>
      </c>
      <c r="C11428" s="271" t="s">
        <v>12490</v>
      </c>
      <c r="D11428" s="272" t="s">
        <v>13780</v>
      </c>
      <c r="F11428" s="266"/>
      <c r="G11428" s="273">
        <v>6153</v>
      </c>
      <c r="H11428" s="270" t="s">
        <v>32732</v>
      </c>
      <c r="I11428" s="271" t="s">
        <v>12490</v>
      </c>
      <c r="J11428" s="272" t="s">
        <v>13780</v>
      </c>
      <c r="K11428" s="272" t="s">
        <v>13780</v>
      </c>
    </row>
    <row r="11429" spans="1:11" ht="12.75" x14ac:dyDescent="0.2">
      <c r="A11429" s="269">
        <v>6156</v>
      </c>
      <c r="B11429" s="270" t="s">
        <v>32733</v>
      </c>
      <c r="C11429" s="271" t="s">
        <v>12490</v>
      </c>
      <c r="D11429" s="272" t="s">
        <v>10122</v>
      </c>
      <c r="F11429" s="266"/>
      <c r="G11429" s="273">
        <v>6156</v>
      </c>
      <c r="H11429" s="270" t="s">
        <v>32733</v>
      </c>
      <c r="I11429" s="271" t="s">
        <v>12490</v>
      </c>
      <c r="J11429" s="272" t="s">
        <v>10122</v>
      </c>
      <c r="K11429" s="272" t="s">
        <v>10122</v>
      </c>
    </row>
    <row r="11430" spans="1:11" ht="12.75" x14ac:dyDescent="0.2">
      <c r="A11430" s="269">
        <v>6154</v>
      </c>
      <c r="B11430" s="270" t="s">
        <v>32734</v>
      </c>
      <c r="C11430" s="271" t="s">
        <v>12490</v>
      </c>
      <c r="D11430" s="272" t="s">
        <v>9366</v>
      </c>
      <c r="F11430" s="266"/>
      <c r="G11430" s="273">
        <v>6154</v>
      </c>
      <c r="H11430" s="270" t="s">
        <v>32734</v>
      </c>
      <c r="I11430" s="271" t="s">
        <v>12490</v>
      </c>
      <c r="J11430" s="272" t="s">
        <v>9366</v>
      </c>
      <c r="K11430" s="272" t="s">
        <v>9366</v>
      </c>
    </row>
    <row r="11431" spans="1:11" ht="25.5" x14ac:dyDescent="0.2">
      <c r="A11431" s="269">
        <v>6155</v>
      </c>
      <c r="B11431" s="270" t="s">
        <v>32735</v>
      </c>
      <c r="C11431" s="271" t="s">
        <v>12490</v>
      </c>
      <c r="D11431" s="272" t="s">
        <v>13781</v>
      </c>
      <c r="F11431" s="266"/>
      <c r="G11431" s="273">
        <v>6155</v>
      </c>
      <c r="H11431" s="270" t="s">
        <v>32735</v>
      </c>
      <c r="I11431" s="271" t="s">
        <v>12490</v>
      </c>
      <c r="J11431" s="272" t="s">
        <v>13781</v>
      </c>
      <c r="K11431" s="272" t="s">
        <v>13781</v>
      </c>
    </row>
    <row r="11432" spans="1:11" ht="12.75" x14ac:dyDescent="0.2">
      <c r="A11432" s="269">
        <v>3115</v>
      </c>
      <c r="B11432" s="270" t="s">
        <v>32736</v>
      </c>
      <c r="C11432" s="271" t="s">
        <v>12490</v>
      </c>
      <c r="D11432" s="272" t="s">
        <v>13332</v>
      </c>
      <c r="F11432" s="266"/>
      <c r="G11432" s="273">
        <v>3115</v>
      </c>
      <c r="H11432" s="270" t="s">
        <v>32736</v>
      </c>
      <c r="I11432" s="271" t="s">
        <v>12490</v>
      </c>
      <c r="J11432" s="272" t="s">
        <v>13332</v>
      </c>
      <c r="K11432" s="272" t="s">
        <v>13332</v>
      </c>
    </row>
    <row r="11433" spans="1:11" ht="12.75" x14ac:dyDescent="0.2">
      <c r="A11433" s="269">
        <v>3116</v>
      </c>
      <c r="B11433" s="270" t="s">
        <v>32737</v>
      </c>
      <c r="C11433" s="271" t="s">
        <v>12490</v>
      </c>
      <c r="D11433" s="272" t="s">
        <v>5090</v>
      </c>
      <c r="F11433" s="266"/>
      <c r="G11433" s="273">
        <v>3116</v>
      </c>
      <c r="H11433" s="270" t="s">
        <v>32737</v>
      </c>
      <c r="I11433" s="271" t="s">
        <v>12490</v>
      </c>
      <c r="J11433" s="272" t="s">
        <v>5090</v>
      </c>
      <c r="K11433" s="272" t="s">
        <v>5090</v>
      </c>
    </row>
    <row r="11434" spans="1:11" ht="12.75" x14ac:dyDescent="0.2">
      <c r="A11434" s="269">
        <v>38166</v>
      </c>
      <c r="B11434" s="270" t="s">
        <v>32738</v>
      </c>
      <c r="C11434" s="271" t="s">
        <v>12490</v>
      </c>
      <c r="D11434" s="272" t="s">
        <v>17551</v>
      </c>
      <c r="F11434" s="266"/>
      <c r="G11434" s="273">
        <v>38166</v>
      </c>
      <c r="H11434" s="270" t="s">
        <v>32738</v>
      </c>
      <c r="I11434" s="271" t="s">
        <v>12490</v>
      </c>
      <c r="J11434" s="272" t="s">
        <v>17551</v>
      </c>
      <c r="K11434" s="272" t="s">
        <v>17551</v>
      </c>
    </row>
    <row r="11435" spans="1:11" ht="12.75" x14ac:dyDescent="0.2">
      <c r="A11435" s="269">
        <v>38108</v>
      </c>
      <c r="B11435" s="270" t="s">
        <v>32739</v>
      </c>
      <c r="C11435" s="271" t="s">
        <v>12490</v>
      </c>
      <c r="D11435" s="272" t="s">
        <v>13782</v>
      </c>
      <c r="F11435" s="266"/>
      <c r="G11435" s="273">
        <v>38108</v>
      </c>
      <c r="H11435" s="270" t="s">
        <v>32739</v>
      </c>
      <c r="I11435" s="271" t="s">
        <v>12490</v>
      </c>
      <c r="J11435" s="272" t="s">
        <v>13782</v>
      </c>
      <c r="K11435" s="272" t="s">
        <v>13782</v>
      </c>
    </row>
    <row r="11436" spans="1:11" ht="25.5" x14ac:dyDescent="0.2">
      <c r="A11436" s="269">
        <v>38087</v>
      </c>
      <c r="B11436" s="270" t="s">
        <v>32740</v>
      </c>
      <c r="C11436" s="271" t="s">
        <v>12490</v>
      </c>
      <c r="D11436" s="272" t="s">
        <v>13778</v>
      </c>
      <c r="F11436" s="266"/>
      <c r="G11436" s="273">
        <v>38087</v>
      </c>
      <c r="H11436" s="270" t="s">
        <v>32740</v>
      </c>
      <c r="I11436" s="271" t="s">
        <v>12490</v>
      </c>
      <c r="J11436" s="272" t="s">
        <v>13778</v>
      </c>
      <c r="K11436" s="272" t="s">
        <v>13778</v>
      </c>
    </row>
    <row r="11437" spans="1:11" ht="12.75" x14ac:dyDescent="0.2">
      <c r="A11437" s="269">
        <v>38109</v>
      </c>
      <c r="B11437" s="270" t="s">
        <v>32741</v>
      </c>
      <c r="C11437" s="271" t="s">
        <v>12490</v>
      </c>
      <c r="D11437" s="272" t="s">
        <v>13783</v>
      </c>
      <c r="F11437" s="266"/>
      <c r="G11437" s="273">
        <v>38109</v>
      </c>
      <c r="H11437" s="270" t="s">
        <v>32741</v>
      </c>
      <c r="I11437" s="271" t="s">
        <v>12490</v>
      </c>
      <c r="J11437" s="272" t="s">
        <v>13783</v>
      </c>
      <c r="K11437" s="272" t="s">
        <v>13783</v>
      </c>
    </row>
    <row r="11438" spans="1:11" ht="25.5" x14ac:dyDescent="0.2">
      <c r="A11438" s="269">
        <v>38088</v>
      </c>
      <c r="B11438" s="270" t="s">
        <v>32742</v>
      </c>
      <c r="C11438" s="271" t="s">
        <v>12490</v>
      </c>
      <c r="D11438" s="272" t="s">
        <v>12702</v>
      </c>
      <c r="F11438" s="266"/>
      <c r="G11438" s="273">
        <v>38088</v>
      </c>
      <c r="H11438" s="270" t="s">
        <v>32742</v>
      </c>
      <c r="I11438" s="271" t="s">
        <v>12490</v>
      </c>
      <c r="J11438" s="272" t="s">
        <v>12702</v>
      </c>
      <c r="K11438" s="272" t="s">
        <v>12702</v>
      </c>
    </row>
    <row r="11439" spans="1:11" ht="12.75" x14ac:dyDescent="0.2">
      <c r="A11439" s="269">
        <v>38110</v>
      </c>
      <c r="B11439" s="270" t="s">
        <v>32743</v>
      </c>
      <c r="C11439" s="271" t="s">
        <v>12490</v>
      </c>
      <c r="D11439" s="272" t="s">
        <v>13784</v>
      </c>
      <c r="F11439" s="266"/>
      <c r="G11439" s="273">
        <v>38110</v>
      </c>
      <c r="H11439" s="270" t="s">
        <v>32743</v>
      </c>
      <c r="I11439" s="271" t="s">
        <v>12490</v>
      </c>
      <c r="J11439" s="272" t="s">
        <v>13784</v>
      </c>
      <c r="K11439" s="272" t="s">
        <v>13784</v>
      </c>
    </row>
    <row r="11440" spans="1:11" ht="25.5" x14ac:dyDescent="0.2">
      <c r="A11440" s="269">
        <v>38089</v>
      </c>
      <c r="B11440" s="270" t="s">
        <v>32744</v>
      </c>
      <c r="C11440" s="271" t="s">
        <v>12490</v>
      </c>
      <c r="D11440" s="272" t="s">
        <v>5730</v>
      </c>
      <c r="F11440" s="266"/>
      <c r="G11440" s="273">
        <v>38089</v>
      </c>
      <c r="H11440" s="270" t="s">
        <v>32744</v>
      </c>
      <c r="I11440" s="271" t="s">
        <v>12490</v>
      </c>
      <c r="J11440" s="272" t="s">
        <v>5730</v>
      </c>
      <c r="K11440" s="272" t="s">
        <v>5730</v>
      </c>
    </row>
    <row r="11441" spans="1:11" ht="12.75" x14ac:dyDescent="0.2">
      <c r="A11441" s="269">
        <v>38111</v>
      </c>
      <c r="B11441" s="270" t="s">
        <v>32745</v>
      </c>
      <c r="C11441" s="271" t="s">
        <v>12490</v>
      </c>
      <c r="D11441" s="272" t="s">
        <v>13733</v>
      </c>
      <c r="F11441" s="266"/>
      <c r="G11441" s="273">
        <v>38111</v>
      </c>
      <c r="H11441" s="270" t="s">
        <v>32745</v>
      </c>
      <c r="I11441" s="271" t="s">
        <v>12490</v>
      </c>
      <c r="J11441" s="272" t="s">
        <v>13733</v>
      </c>
      <c r="K11441" s="272" t="s">
        <v>13733</v>
      </c>
    </row>
    <row r="11442" spans="1:11" ht="25.5" x14ac:dyDescent="0.2">
      <c r="A11442" s="269">
        <v>38090</v>
      </c>
      <c r="B11442" s="270" t="s">
        <v>32746</v>
      </c>
      <c r="C11442" s="271" t="s">
        <v>12490</v>
      </c>
      <c r="D11442" s="272" t="s">
        <v>13785</v>
      </c>
      <c r="F11442" s="266"/>
      <c r="G11442" s="273">
        <v>38090</v>
      </c>
      <c r="H11442" s="270" t="s">
        <v>32746</v>
      </c>
      <c r="I11442" s="271" t="s">
        <v>12490</v>
      </c>
      <c r="J11442" s="272" t="s">
        <v>13785</v>
      </c>
      <c r="K11442" s="272" t="s">
        <v>13785</v>
      </c>
    </row>
    <row r="11443" spans="1:11" ht="12.75" x14ac:dyDescent="0.2">
      <c r="A11443" s="269">
        <v>11786</v>
      </c>
      <c r="B11443" s="270" t="s">
        <v>32747</v>
      </c>
      <c r="C11443" s="271" t="s">
        <v>12490</v>
      </c>
      <c r="D11443" s="272" t="s">
        <v>15268</v>
      </c>
      <c r="F11443" s="266"/>
      <c r="G11443" s="273">
        <v>11786</v>
      </c>
      <c r="H11443" s="270" t="s">
        <v>32747</v>
      </c>
      <c r="I11443" s="271" t="s">
        <v>12490</v>
      </c>
      <c r="J11443" s="272" t="s">
        <v>15268</v>
      </c>
      <c r="K11443" s="272" t="s">
        <v>15268</v>
      </c>
    </row>
    <row r="11444" spans="1:11" ht="12.75" x14ac:dyDescent="0.2">
      <c r="A11444" s="269">
        <v>13726</v>
      </c>
      <c r="B11444" s="270" t="s">
        <v>32748</v>
      </c>
      <c r="C11444" s="271" t="s">
        <v>12490</v>
      </c>
      <c r="D11444" s="272" t="s">
        <v>32749</v>
      </c>
      <c r="F11444" s="266"/>
      <c r="G11444" s="273">
        <v>13726</v>
      </c>
      <c r="H11444" s="270" t="s">
        <v>32748</v>
      </c>
      <c r="I11444" s="271" t="s">
        <v>12490</v>
      </c>
      <c r="J11444" s="272" t="s">
        <v>32749</v>
      </c>
      <c r="K11444" s="272" t="s">
        <v>32749</v>
      </c>
    </row>
    <row r="11445" spans="1:11" ht="12.75" x14ac:dyDescent="0.2">
      <c r="A11445" s="269">
        <v>38400</v>
      </c>
      <c r="B11445" s="270" t="s">
        <v>32750</v>
      </c>
      <c r="C11445" s="271" t="s">
        <v>12490</v>
      </c>
      <c r="D11445" s="272" t="s">
        <v>8923</v>
      </c>
      <c r="F11445" s="266"/>
      <c r="G11445" s="273">
        <v>38400</v>
      </c>
      <c r="H11445" s="270" t="s">
        <v>32750</v>
      </c>
      <c r="I11445" s="271" t="s">
        <v>12490</v>
      </c>
      <c r="J11445" s="272" t="s">
        <v>8923</v>
      </c>
      <c r="K11445" s="272" t="s">
        <v>8923</v>
      </c>
    </row>
    <row r="11446" spans="1:11" ht="25.5" x14ac:dyDescent="0.2">
      <c r="A11446" s="269">
        <v>12627</v>
      </c>
      <c r="B11446" s="270" t="s">
        <v>32751</v>
      </c>
      <c r="C11446" s="271" t="s">
        <v>12490</v>
      </c>
      <c r="D11446" s="272" t="s">
        <v>12710</v>
      </c>
      <c r="F11446" s="266"/>
      <c r="G11446" s="273">
        <v>12627</v>
      </c>
      <c r="H11446" s="270" t="s">
        <v>32751</v>
      </c>
      <c r="I11446" s="271" t="s">
        <v>12490</v>
      </c>
      <c r="J11446" s="272" t="s">
        <v>12710</v>
      </c>
      <c r="K11446" s="272" t="s">
        <v>12710</v>
      </c>
    </row>
    <row r="11447" spans="1:11" ht="12.75" x14ac:dyDescent="0.2">
      <c r="A11447" s="269">
        <v>6138</v>
      </c>
      <c r="B11447" s="270" t="s">
        <v>32752</v>
      </c>
      <c r="C11447" s="271" t="s">
        <v>12490</v>
      </c>
      <c r="D11447" s="272" t="s">
        <v>5969</v>
      </c>
      <c r="F11447" s="266"/>
      <c r="G11447" s="273">
        <v>6138</v>
      </c>
      <c r="H11447" s="270" t="s">
        <v>32752</v>
      </c>
      <c r="I11447" s="271" t="s">
        <v>12490</v>
      </c>
      <c r="J11447" s="272" t="s">
        <v>5969</v>
      </c>
      <c r="K11447" s="272" t="s">
        <v>5969</v>
      </c>
    </row>
    <row r="11448" spans="1:11" ht="12.75" x14ac:dyDescent="0.2">
      <c r="A11448" s="269">
        <v>10615</v>
      </c>
      <c r="B11448" s="270" t="s">
        <v>32753</v>
      </c>
      <c r="C11448" s="271" t="s">
        <v>12490</v>
      </c>
      <c r="D11448" s="272" t="s">
        <v>32754</v>
      </c>
      <c r="F11448" s="266"/>
      <c r="G11448" s="273">
        <v>10615</v>
      </c>
      <c r="H11448" s="270" t="s">
        <v>32753</v>
      </c>
      <c r="I11448" s="271" t="s">
        <v>12490</v>
      </c>
      <c r="J11448" s="272" t="s">
        <v>32754</v>
      </c>
      <c r="K11448" s="272" t="s">
        <v>32754</v>
      </c>
    </row>
    <row r="11449" spans="1:11" ht="12.75" x14ac:dyDescent="0.2">
      <c r="A11449" s="269">
        <v>13860</v>
      </c>
      <c r="B11449" s="270" t="s">
        <v>32755</v>
      </c>
      <c r="C11449" s="271" t="s">
        <v>12490</v>
      </c>
      <c r="D11449" s="272" t="s">
        <v>32756</v>
      </c>
      <c r="F11449" s="266"/>
      <c r="G11449" s="273">
        <v>13860</v>
      </c>
      <c r="H11449" s="270" t="s">
        <v>32755</v>
      </c>
      <c r="I11449" s="271" t="s">
        <v>12490</v>
      </c>
      <c r="J11449" s="272" t="s">
        <v>32756</v>
      </c>
      <c r="K11449" s="272" t="s">
        <v>32756</v>
      </c>
    </row>
    <row r="11450" spans="1:11" ht="12.75" x14ac:dyDescent="0.2">
      <c r="A11450" s="269">
        <v>13532</v>
      </c>
      <c r="B11450" s="270" t="s">
        <v>32757</v>
      </c>
      <c r="C11450" s="271" t="s">
        <v>12490</v>
      </c>
      <c r="D11450" s="272" t="s">
        <v>32758</v>
      </c>
      <c r="F11450" s="266"/>
      <c r="G11450" s="273">
        <v>13532</v>
      </c>
      <c r="H11450" s="270" t="s">
        <v>32757</v>
      </c>
      <c r="I11450" s="271" t="s">
        <v>12490</v>
      </c>
      <c r="J11450" s="272" t="s">
        <v>32758</v>
      </c>
      <c r="K11450" s="272" t="s">
        <v>32758</v>
      </c>
    </row>
    <row r="11451" spans="1:11" ht="12.75" x14ac:dyDescent="0.2">
      <c r="A11451" s="269">
        <v>39996</v>
      </c>
      <c r="B11451" s="270" t="s">
        <v>32759</v>
      </c>
      <c r="C11451" s="271" t="s">
        <v>12503</v>
      </c>
      <c r="D11451" s="272" t="s">
        <v>5508</v>
      </c>
      <c r="F11451" s="266"/>
      <c r="G11451" s="273">
        <v>39996</v>
      </c>
      <c r="H11451" s="270" t="s">
        <v>32759</v>
      </c>
      <c r="I11451" s="271" t="s">
        <v>12503</v>
      </c>
      <c r="J11451" s="272" t="s">
        <v>5508</v>
      </c>
      <c r="K11451" s="272" t="s">
        <v>5508</v>
      </c>
    </row>
    <row r="11452" spans="1:11" ht="12.75" x14ac:dyDescent="0.2">
      <c r="A11452" s="269">
        <v>10478</v>
      </c>
      <c r="B11452" s="270" t="s">
        <v>32760</v>
      </c>
      <c r="C11452" s="271" t="s">
        <v>12506</v>
      </c>
      <c r="D11452" s="272" t="s">
        <v>17171</v>
      </c>
      <c r="F11452" s="266"/>
      <c r="G11452" s="273">
        <v>10478</v>
      </c>
      <c r="H11452" s="270" t="s">
        <v>32760</v>
      </c>
      <c r="I11452" s="271" t="s">
        <v>12506</v>
      </c>
      <c r="J11452" s="272" t="s">
        <v>17171</v>
      </c>
      <c r="K11452" s="272" t="s">
        <v>17171</v>
      </c>
    </row>
    <row r="11453" spans="1:11" ht="12.75" x14ac:dyDescent="0.2">
      <c r="A11453" s="269">
        <v>40514</v>
      </c>
      <c r="B11453" s="270" t="s">
        <v>32761</v>
      </c>
      <c r="C11453" s="271" t="s">
        <v>12506</v>
      </c>
      <c r="D11453" s="272" t="s">
        <v>30527</v>
      </c>
      <c r="F11453" s="266"/>
      <c r="G11453" s="273">
        <v>40514</v>
      </c>
      <c r="H11453" s="270" t="s">
        <v>32761</v>
      </c>
      <c r="I11453" s="271" t="s">
        <v>12506</v>
      </c>
      <c r="J11453" s="272" t="s">
        <v>30527</v>
      </c>
      <c r="K11453" s="272" t="s">
        <v>30527</v>
      </c>
    </row>
    <row r="11454" spans="1:11" ht="12.75" x14ac:dyDescent="0.2">
      <c r="A11454" s="269">
        <v>10475</v>
      </c>
      <c r="B11454" s="270" t="s">
        <v>32762</v>
      </c>
      <c r="C11454" s="271" t="s">
        <v>12506</v>
      </c>
      <c r="D11454" s="272" t="s">
        <v>14178</v>
      </c>
      <c r="F11454" s="266"/>
      <c r="G11454" s="273">
        <v>10475</v>
      </c>
      <c r="H11454" s="270" t="s">
        <v>32762</v>
      </c>
      <c r="I11454" s="271" t="s">
        <v>12506</v>
      </c>
      <c r="J11454" s="272" t="s">
        <v>14178</v>
      </c>
      <c r="K11454" s="272" t="s">
        <v>14178</v>
      </c>
    </row>
    <row r="11455" spans="1:11" ht="25.5" x14ac:dyDescent="0.2">
      <c r="A11455" s="269">
        <v>10481</v>
      </c>
      <c r="B11455" s="270" t="s">
        <v>32763</v>
      </c>
      <c r="C11455" s="271" t="s">
        <v>12506</v>
      </c>
      <c r="D11455" s="272" t="s">
        <v>12972</v>
      </c>
      <c r="F11455" s="266"/>
      <c r="G11455" s="273">
        <v>10481</v>
      </c>
      <c r="H11455" s="270" t="s">
        <v>32763</v>
      </c>
      <c r="I11455" s="271" t="s">
        <v>12506</v>
      </c>
      <c r="J11455" s="272" t="s">
        <v>12972</v>
      </c>
      <c r="K11455" s="272" t="s">
        <v>12972</v>
      </c>
    </row>
    <row r="11456" spans="1:11" ht="12.75" x14ac:dyDescent="0.2">
      <c r="A11456" s="269">
        <v>4031</v>
      </c>
      <c r="B11456" s="270" t="s">
        <v>32764</v>
      </c>
      <c r="C11456" s="271" t="s">
        <v>12492</v>
      </c>
      <c r="D11456" s="272" t="s">
        <v>14007</v>
      </c>
      <c r="F11456" s="266"/>
      <c r="G11456" s="273">
        <v>4031</v>
      </c>
      <c r="H11456" s="270" t="s">
        <v>32764</v>
      </c>
      <c r="I11456" s="271" t="s">
        <v>12492</v>
      </c>
      <c r="J11456" s="272" t="s">
        <v>14007</v>
      </c>
      <c r="K11456" s="272" t="s">
        <v>14007</v>
      </c>
    </row>
    <row r="11457" spans="1:11" ht="12.75" x14ac:dyDescent="0.2">
      <c r="A11457" s="269">
        <v>4030</v>
      </c>
      <c r="B11457" s="270" t="s">
        <v>32765</v>
      </c>
      <c r="C11457" s="271" t="s">
        <v>12492</v>
      </c>
      <c r="D11457" s="272" t="s">
        <v>11808</v>
      </c>
      <c r="F11457" s="266"/>
      <c r="G11457" s="273">
        <v>4030</v>
      </c>
      <c r="H11457" s="270" t="s">
        <v>32765</v>
      </c>
      <c r="I11457" s="271" t="s">
        <v>12492</v>
      </c>
      <c r="J11457" s="272" t="s">
        <v>11808</v>
      </c>
      <c r="K11457" s="272" t="s">
        <v>11808</v>
      </c>
    </row>
    <row r="11458" spans="1:11" ht="12.75" x14ac:dyDescent="0.2">
      <c r="A11458" s="269">
        <v>39399</v>
      </c>
      <c r="B11458" s="270" t="s">
        <v>32766</v>
      </c>
      <c r="C11458" s="271" t="s">
        <v>12490</v>
      </c>
      <c r="D11458" s="272" t="s">
        <v>13787</v>
      </c>
      <c r="F11458" s="266"/>
      <c r="G11458" s="273">
        <v>39399</v>
      </c>
      <c r="H11458" s="270" t="s">
        <v>32766</v>
      </c>
      <c r="I11458" s="271" t="s">
        <v>12490</v>
      </c>
      <c r="J11458" s="272" t="s">
        <v>13787</v>
      </c>
      <c r="K11458" s="272" t="s">
        <v>13787</v>
      </c>
    </row>
    <row r="11459" spans="1:11" ht="12.75" x14ac:dyDescent="0.2">
      <c r="A11459" s="269">
        <v>39400</v>
      </c>
      <c r="B11459" s="270" t="s">
        <v>32767</v>
      </c>
      <c r="C11459" s="271" t="s">
        <v>12490</v>
      </c>
      <c r="D11459" s="272" t="s">
        <v>13788</v>
      </c>
      <c r="F11459" s="266"/>
      <c r="G11459" s="273">
        <v>39400</v>
      </c>
      <c r="H11459" s="270" t="s">
        <v>32767</v>
      </c>
      <c r="I11459" s="271" t="s">
        <v>12490</v>
      </c>
      <c r="J11459" s="272" t="s">
        <v>13788</v>
      </c>
      <c r="K11459" s="272" t="s">
        <v>13788</v>
      </c>
    </row>
    <row r="11460" spans="1:11" ht="12.75" x14ac:dyDescent="0.2">
      <c r="A11460" s="269">
        <v>39401</v>
      </c>
      <c r="B11460" s="270" t="s">
        <v>32768</v>
      </c>
      <c r="C11460" s="271" t="s">
        <v>12490</v>
      </c>
      <c r="D11460" s="272" t="s">
        <v>13789</v>
      </c>
      <c r="F11460" s="266"/>
      <c r="G11460" s="273">
        <v>39401</v>
      </c>
      <c r="H11460" s="270" t="s">
        <v>32768</v>
      </c>
      <c r="I11460" s="271" t="s">
        <v>12490</v>
      </c>
      <c r="J11460" s="272" t="s">
        <v>13789</v>
      </c>
      <c r="K11460" s="272" t="s">
        <v>13789</v>
      </c>
    </row>
    <row r="11461" spans="1:11" ht="25.5" x14ac:dyDescent="0.2">
      <c r="A11461" s="269">
        <v>11652</v>
      </c>
      <c r="B11461" s="270" t="s">
        <v>32769</v>
      </c>
      <c r="C11461" s="271" t="s">
        <v>12490</v>
      </c>
      <c r="D11461" s="272" t="s">
        <v>13790</v>
      </c>
      <c r="F11461" s="266"/>
      <c r="G11461" s="273">
        <v>11652</v>
      </c>
      <c r="H11461" s="270" t="s">
        <v>32769</v>
      </c>
      <c r="I11461" s="271" t="s">
        <v>12490</v>
      </c>
      <c r="J11461" s="272" t="s">
        <v>13790</v>
      </c>
      <c r="K11461" s="272" t="s">
        <v>13790</v>
      </c>
    </row>
    <row r="11462" spans="1:11" ht="25.5" x14ac:dyDescent="0.2">
      <c r="A11462" s="269">
        <v>13896</v>
      </c>
      <c r="B11462" s="270" t="s">
        <v>32770</v>
      </c>
      <c r="C11462" s="271" t="s">
        <v>12490</v>
      </c>
      <c r="D11462" s="272" t="s">
        <v>13791</v>
      </c>
      <c r="F11462" s="266"/>
      <c r="G11462" s="273">
        <v>13896</v>
      </c>
      <c r="H11462" s="270" t="s">
        <v>32770</v>
      </c>
      <c r="I11462" s="271" t="s">
        <v>12490</v>
      </c>
      <c r="J11462" s="272" t="s">
        <v>13791</v>
      </c>
      <c r="K11462" s="272" t="s">
        <v>13791</v>
      </c>
    </row>
    <row r="11463" spans="1:11" ht="25.5" x14ac:dyDescent="0.2">
      <c r="A11463" s="269">
        <v>13475</v>
      </c>
      <c r="B11463" s="270" t="s">
        <v>32771</v>
      </c>
      <c r="C11463" s="271" t="s">
        <v>12490</v>
      </c>
      <c r="D11463" s="272" t="s">
        <v>13792</v>
      </c>
      <c r="F11463" s="266"/>
      <c r="G11463" s="273">
        <v>13475</v>
      </c>
      <c r="H11463" s="270" t="s">
        <v>32771</v>
      </c>
      <c r="I11463" s="271" t="s">
        <v>12490</v>
      </c>
      <c r="J11463" s="272" t="s">
        <v>13792</v>
      </c>
      <c r="K11463" s="272" t="s">
        <v>13792</v>
      </c>
    </row>
    <row r="11464" spans="1:11" ht="25.5" x14ac:dyDescent="0.2">
      <c r="A11464" s="269">
        <v>25971</v>
      </c>
      <c r="B11464" s="270" t="s">
        <v>32772</v>
      </c>
      <c r="C11464" s="271" t="s">
        <v>12490</v>
      </c>
      <c r="D11464" s="272" t="s">
        <v>32773</v>
      </c>
      <c r="F11464" s="266"/>
      <c r="G11464" s="273">
        <v>25971</v>
      </c>
      <c r="H11464" s="270" t="s">
        <v>32772</v>
      </c>
      <c r="I11464" s="271" t="s">
        <v>12490</v>
      </c>
      <c r="J11464" s="272" t="s">
        <v>32773</v>
      </c>
      <c r="K11464" s="272" t="s">
        <v>32773</v>
      </c>
    </row>
    <row r="11465" spans="1:11" ht="25.5" x14ac:dyDescent="0.2">
      <c r="A11465" s="269">
        <v>25970</v>
      </c>
      <c r="B11465" s="270" t="s">
        <v>32774</v>
      </c>
      <c r="C11465" s="271" t="s">
        <v>12490</v>
      </c>
      <c r="D11465" s="272" t="s">
        <v>32775</v>
      </c>
      <c r="F11465" s="266"/>
      <c r="G11465" s="273">
        <v>25970</v>
      </c>
      <c r="H11465" s="270" t="s">
        <v>32774</v>
      </c>
      <c r="I11465" s="271" t="s">
        <v>12490</v>
      </c>
      <c r="J11465" s="272" t="s">
        <v>32775</v>
      </c>
      <c r="K11465" s="272" t="s">
        <v>32775</v>
      </c>
    </row>
    <row r="11466" spans="1:11" ht="25.5" x14ac:dyDescent="0.2">
      <c r="A11466" s="269">
        <v>13476</v>
      </c>
      <c r="B11466" s="270" t="s">
        <v>32776</v>
      </c>
      <c r="C11466" s="271" t="s">
        <v>12490</v>
      </c>
      <c r="D11466" s="272" t="s">
        <v>32777</v>
      </c>
      <c r="F11466" s="266"/>
      <c r="G11466" s="273">
        <v>13476</v>
      </c>
      <c r="H11466" s="270" t="s">
        <v>32776</v>
      </c>
      <c r="I11466" s="271" t="s">
        <v>12490</v>
      </c>
      <c r="J11466" s="272" t="s">
        <v>32777</v>
      </c>
      <c r="K11466" s="272" t="s">
        <v>32777</v>
      </c>
    </row>
    <row r="11467" spans="1:11" ht="25.5" x14ac:dyDescent="0.2">
      <c r="A11467" s="269">
        <v>10488</v>
      </c>
      <c r="B11467" s="270" t="s">
        <v>32778</v>
      </c>
      <c r="C11467" s="271" t="s">
        <v>12490</v>
      </c>
      <c r="D11467" s="272" t="s">
        <v>32779</v>
      </c>
      <c r="F11467" s="266"/>
      <c r="G11467" s="273">
        <v>10488</v>
      </c>
      <c r="H11467" s="270" t="s">
        <v>32778</v>
      </c>
      <c r="I11467" s="271" t="s">
        <v>12490</v>
      </c>
      <c r="J11467" s="272" t="s">
        <v>32779</v>
      </c>
      <c r="K11467" s="272" t="s">
        <v>32779</v>
      </c>
    </row>
    <row r="11468" spans="1:11" ht="25.5" x14ac:dyDescent="0.2">
      <c r="A11468" s="269">
        <v>13606</v>
      </c>
      <c r="B11468" s="270" t="s">
        <v>32780</v>
      </c>
      <c r="C11468" s="271" t="s">
        <v>12490</v>
      </c>
      <c r="D11468" s="272" t="s">
        <v>32781</v>
      </c>
      <c r="F11468" s="266"/>
      <c r="G11468" s="273">
        <v>13606</v>
      </c>
      <c r="H11468" s="270" t="s">
        <v>32780</v>
      </c>
      <c r="I11468" s="271" t="s">
        <v>12490</v>
      </c>
      <c r="J11468" s="272" t="s">
        <v>32781</v>
      </c>
      <c r="K11468" s="272" t="s">
        <v>32781</v>
      </c>
    </row>
    <row r="11469" spans="1:11" ht="12.75" x14ac:dyDescent="0.2">
      <c r="A11469" s="269">
        <v>10489</v>
      </c>
      <c r="B11469" s="270" t="s">
        <v>32782</v>
      </c>
      <c r="C11469" s="271" t="s">
        <v>12488</v>
      </c>
      <c r="D11469" s="272" t="s">
        <v>6456</v>
      </c>
      <c r="F11469" s="266"/>
      <c r="G11469" s="273">
        <v>10489</v>
      </c>
      <c r="H11469" s="270" t="s">
        <v>32782</v>
      </c>
      <c r="I11469" s="271" t="s">
        <v>12488</v>
      </c>
      <c r="J11469" s="272" t="s">
        <v>6456</v>
      </c>
      <c r="K11469" s="272" t="s">
        <v>32783</v>
      </c>
    </row>
    <row r="11470" spans="1:11" ht="12.75" x14ac:dyDescent="0.2">
      <c r="A11470" s="269">
        <v>41073</v>
      </c>
      <c r="B11470" s="270" t="s">
        <v>32784</v>
      </c>
      <c r="C11470" s="271" t="s">
        <v>12529</v>
      </c>
      <c r="D11470" s="272" t="s">
        <v>13793</v>
      </c>
      <c r="F11470" s="266"/>
      <c r="G11470" s="273">
        <v>41073</v>
      </c>
      <c r="H11470" s="270" t="s">
        <v>32784</v>
      </c>
      <c r="I11470" s="271" t="s">
        <v>12529</v>
      </c>
      <c r="J11470" s="272" t="s">
        <v>13793</v>
      </c>
      <c r="K11470" s="272" t="s">
        <v>32785</v>
      </c>
    </row>
    <row r="11471" spans="1:11" ht="25.5" x14ac:dyDescent="0.2">
      <c r="A11471" s="269">
        <v>34391</v>
      </c>
      <c r="B11471" s="270" t="s">
        <v>32786</v>
      </c>
      <c r="C11471" s="271" t="s">
        <v>12492</v>
      </c>
      <c r="D11471" s="272" t="s">
        <v>32787</v>
      </c>
      <c r="F11471" s="266"/>
      <c r="G11471" s="273">
        <v>34391</v>
      </c>
      <c r="H11471" s="270" t="s">
        <v>32786</v>
      </c>
      <c r="I11471" s="271" t="s">
        <v>12492</v>
      </c>
      <c r="J11471" s="272" t="s">
        <v>32787</v>
      </c>
      <c r="K11471" s="272" t="s">
        <v>32787</v>
      </c>
    </row>
    <row r="11472" spans="1:11" ht="25.5" x14ac:dyDescent="0.2">
      <c r="A11472" s="269">
        <v>10496</v>
      </c>
      <c r="B11472" s="270" t="s">
        <v>32788</v>
      </c>
      <c r="C11472" s="271" t="s">
        <v>12492</v>
      </c>
      <c r="D11472" s="272" t="s">
        <v>32789</v>
      </c>
      <c r="F11472" s="266"/>
      <c r="G11472" s="273">
        <v>10496</v>
      </c>
      <c r="H11472" s="270" t="s">
        <v>32788</v>
      </c>
      <c r="I11472" s="271" t="s">
        <v>12492</v>
      </c>
      <c r="J11472" s="272" t="s">
        <v>32789</v>
      </c>
      <c r="K11472" s="272" t="s">
        <v>32789</v>
      </c>
    </row>
    <row r="11473" spans="1:11" ht="25.5" x14ac:dyDescent="0.2">
      <c r="A11473" s="269">
        <v>10497</v>
      </c>
      <c r="B11473" s="270" t="s">
        <v>32790</v>
      </c>
      <c r="C11473" s="271" t="s">
        <v>12492</v>
      </c>
      <c r="D11473" s="272" t="s">
        <v>32791</v>
      </c>
      <c r="F11473" s="266"/>
      <c r="G11473" s="273">
        <v>10497</v>
      </c>
      <c r="H11473" s="270" t="s">
        <v>32790</v>
      </c>
      <c r="I11473" s="271" t="s">
        <v>12492</v>
      </c>
      <c r="J11473" s="272" t="s">
        <v>32791</v>
      </c>
      <c r="K11473" s="272" t="s">
        <v>32791</v>
      </c>
    </row>
    <row r="11474" spans="1:11" ht="25.5" x14ac:dyDescent="0.2">
      <c r="A11474" s="269">
        <v>10504</v>
      </c>
      <c r="B11474" s="270" t="s">
        <v>32792</v>
      </c>
      <c r="C11474" s="271" t="s">
        <v>12492</v>
      </c>
      <c r="D11474" s="272" t="s">
        <v>32793</v>
      </c>
      <c r="F11474" s="266"/>
      <c r="G11474" s="273">
        <v>10504</v>
      </c>
      <c r="H11474" s="270" t="s">
        <v>32792</v>
      </c>
      <c r="I11474" s="271" t="s">
        <v>12492</v>
      </c>
      <c r="J11474" s="272" t="s">
        <v>32793</v>
      </c>
      <c r="K11474" s="272" t="s">
        <v>32793</v>
      </c>
    </row>
    <row r="11475" spans="1:11" ht="12.75" x14ac:dyDescent="0.2">
      <c r="A11475" s="269">
        <v>34390</v>
      </c>
      <c r="B11475" s="270" t="s">
        <v>32794</v>
      </c>
      <c r="C11475" s="271" t="s">
        <v>12492</v>
      </c>
      <c r="D11475" s="272" t="s">
        <v>32795</v>
      </c>
      <c r="F11475" s="266"/>
      <c r="G11475" s="273">
        <v>34390</v>
      </c>
      <c r="H11475" s="270" t="s">
        <v>32794</v>
      </c>
      <c r="I11475" s="271" t="s">
        <v>12492</v>
      </c>
      <c r="J11475" s="272" t="s">
        <v>32795</v>
      </c>
      <c r="K11475" s="272" t="s">
        <v>32795</v>
      </c>
    </row>
    <row r="11476" spans="1:11" ht="12.75" x14ac:dyDescent="0.2">
      <c r="A11476" s="269">
        <v>34389</v>
      </c>
      <c r="B11476" s="270" t="s">
        <v>32796</v>
      </c>
      <c r="C11476" s="271" t="s">
        <v>12492</v>
      </c>
      <c r="D11476" s="272" t="s">
        <v>32797</v>
      </c>
      <c r="F11476" s="266"/>
      <c r="G11476" s="273">
        <v>34389</v>
      </c>
      <c r="H11476" s="270" t="s">
        <v>32796</v>
      </c>
      <c r="I11476" s="271" t="s">
        <v>12492</v>
      </c>
      <c r="J11476" s="272" t="s">
        <v>32797</v>
      </c>
      <c r="K11476" s="272" t="s">
        <v>32797</v>
      </c>
    </row>
    <row r="11477" spans="1:11" ht="12.75" x14ac:dyDescent="0.2">
      <c r="A11477" s="269">
        <v>34388</v>
      </c>
      <c r="B11477" s="270" t="s">
        <v>32798</v>
      </c>
      <c r="C11477" s="271" t="s">
        <v>12492</v>
      </c>
      <c r="D11477" s="272" t="s">
        <v>32799</v>
      </c>
      <c r="F11477" s="266"/>
      <c r="G11477" s="273">
        <v>34388</v>
      </c>
      <c r="H11477" s="270" t="s">
        <v>32798</v>
      </c>
      <c r="I11477" s="271" t="s">
        <v>12492</v>
      </c>
      <c r="J11477" s="272" t="s">
        <v>32799</v>
      </c>
      <c r="K11477" s="272" t="s">
        <v>32799</v>
      </c>
    </row>
    <row r="11478" spans="1:11" ht="12.75" x14ac:dyDescent="0.2">
      <c r="A11478" s="269">
        <v>34387</v>
      </c>
      <c r="B11478" s="270" t="s">
        <v>32800</v>
      </c>
      <c r="C11478" s="271" t="s">
        <v>12492</v>
      </c>
      <c r="D11478" s="272" t="s">
        <v>32801</v>
      </c>
      <c r="F11478" s="266"/>
      <c r="G11478" s="273">
        <v>34387</v>
      </c>
      <c r="H11478" s="270" t="s">
        <v>32800</v>
      </c>
      <c r="I11478" s="271" t="s">
        <v>12492</v>
      </c>
      <c r="J11478" s="272" t="s">
        <v>32801</v>
      </c>
      <c r="K11478" s="272" t="s">
        <v>32801</v>
      </c>
    </row>
    <row r="11479" spans="1:11" ht="12.75" x14ac:dyDescent="0.2">
      <c r="A11479" s="269">
        <v>11188</v>
      </c>
      <c r="B11479" s="270" t="s">
        <v>32802</v>
      </c>
      <c r="C11479" s="271" t="s">
        <v>12492</v>
      </c>
      <c r="D11479" s="272" t="s">
        <v>32803</v>
      </c>
      <c r="F11479" s="266"/>
      <c r="G11479" s="273">
        <v>11188</v>
      </c>
      <c r="H11479" s="270" t="s">
        <v>32802</v>
      </c>
      <c r="I11479" s="271" t="s">
        <v>12492</v>
      </c>
      <c r="J11479" s="272" t="s">
        <v>32803</v>
      </c>
      <c r="K11479" s="272" t="s">
        <v>32803</v>
      </c>
    </row>
    <row r="11480" spans="1:11" ht="12.75" x14ac:dyDescent="0.2">
      <c r="A11480" s="269">
        <v>11189</v>
      </c>
      <c r="B11480" s="270" t="s">
        <v>32804</v>
      </c>
      <c r="C11480" s="271" t="s">
        <v>12492</v>
      </c>
      <c r="D11480" s="272" t="s">
        <v>32805</v>
      </c>
      <c r="F11480" s="266"/>
      <c r="G11480" s="273">
        <v>11189</v>
      </c>
      <c r="H11480" s="270" t="s">
        <v>32804</v>
      </c>
      <c r="I11480" s="271" t="s">
        <v>12492</v>
      </c>
      <c r="J11480" s="272" t="s">
        <v>32805</v>
      </c>
      <c r="K11480" s="272" t="s">
        <v>32805</v>
      </c>
    </row>
    <row r="11481" spans="1:11" ht="12.75" x14ac:dyDescent="0.2">
      <c r="A11481" s="269">
        <v>21107</v>
      </c>
      <c r="B11481" s="270" t="s">
        <v>32806</v>
      </c>
      <c r="C11481" s="271" t="s">
        <v>12492</v>
      </c>
      <c r="D11481" s="272" t="s">
        <v>32807</v>
      </c>
      <c r="F11481" s="266"/>
      <c r="G11481" s="273">
        <v>21107</v>
      </c>
      <c r="H11481" s="270" t="s">
        <v>32806</v>
      </c>
      <c r="I11481" s="271" t="s">
        <v>12492</v>
      </c>
      <c r="J11481" s="272" t="s">
        <v>32807</v>
      </c>
      <c r="K11481" s="272" t="s">
        <v>32807</v>
      </c>
    </row>
    <row r="11482" spans="1:11" ht="12.75" x14ac:dyDescent="0.2">
      <c r="A11482" s="269">
        <v>34386</v>
      </c>
      <c r="B11482" s="270" t="s">
        <v>32808</v>
      </c>
      <c r="C11482" s="271" t="s">
        <v>12492</v>
      </c>
      <c r="D11482" s="272" t="s">
        <v>32809</v>
      </c>
      <c r="F11482" s="266"/>
      <c r="G11482" s="273">
        <v>34386</v>
      </c>
      <c r="H11482" s="270" t="s">
        <v>32808</v>
      </c>
      <c r="I11482" s="271" t="s">
        <v>12492</v>
      </c>
      <c r="J11482" s="272" t="s">
        <v>32809</v>
      </c>
      <c r="K11482" s="272" t="s">
        <v>32809</v>
      </c>
    </row>
    <row r="11483" spans="1:11" ht="12.75" x14ac:dyDescent="0.2">
      <c r="A11483" s="269">
        <v>10490</v>
      </c>
      <c r="B11483" s="270" t="s">
        <v>32810</v>
      </c>
      <c r="C11483" s="271" t="s">
        <v>12492</v>
      </c>
      <c r="D11483" s="272" t="s">
        <v>32811</v>
      </c>
      <c r="F11483" s="266"/>
      <c r="G11483" s="273">
        <v>10490</v>
      </c>
      <c r="H11483" s="270" t="s">
        <v>32810</v>
      </c>
      <c r="I11483" s="271" t="s">
        <v>12492</v>
      </c>
      <c r="J11483" s="272" t="s">
        <v>32811</v>
      </c>
      <c r="K11483" s="272" t="s">
        <v>32811</v>
      </c>
    </row>
    <row r="11484" spans="1:11" ht="12.75" x14ac:dyDescent="0.2">
      <c r="A11484" s="269">
        <v>10492</v>
      </c>
      <c r="B11484" s="270" t="s">
        <v>32812</v>
      </c>
      <c r="C11484" s="271" t="s">
        <v>12492</v>
      </c>
      <c r="D11484" s="272" t="s">
        <v>32813</v>
      </c>
      <c r="F11484" s="266"/>
      <c r="G11484" s="273">
        <v>10492</v>
      </c>
      <c r="H11484" s="270" t="s">
        <v>32812</v>
      </c>
      <c r="I11484" s="271" t="s">
        <v>12492</v>
      </c>
      <c r="J11484" s="272" t="s">
        <v>32813</v>
      </c>
      <c r="K11484" s="272" t="s">
        <v>32813</v>
      </c>
    </row>
    <row r="11485" spans="1:11" ht="12.75" x14ac:dyDescent="0.2">
      <c r="A11485" s="269">
        <v>10493</v>
      </c>
      <c r="B11485" s="270" t="s">
        <v>32814</v>
      </c>
      <c r="C11485" s="271" t="s">
        <v>12492</v>
      </c>
      <c r="D11485" s="272" t="s">
        <v>32797</v>
      </c>
      <c r="F11485" s="266"/>
      <c r="G11485" s="273">
        <v>10493</v>
      </c>
      <c r="H11485" s="270" t="s">
        <v>32814</v>
      </c>
      <c r="I11485" s="271" t="s">
        <v>12492</v>
      </c>
      <c r="J11485" s="272" t="s">
        <v>32797</v>
      </c>
      <c r="K11485" s="272" t="s">
        <v>32797</v>
      </c>
    </row>
    <row r="11486" spans="1:11" ht="12.75" x14ac:dyDescent="0.2">
      <c r="A11486" s="269">
        <v>10491</v>
      </c>
      <c r="B11486" s="270" t="s">
        <v>32815</v>
      </c>
      <c r="C11486" s="271" t="s">
        <v>12492</v>
      </c>
      <c r="D11486" s="272" t="s">
        <v>32816</v>
      </c>
      <c r="F11486" s="266"/>
      <c r="G11486" s="273">
        <v>10491</v>
      </c>
      <c r="H11486" s="270" t="s">
        <v>32815</v>
      </c>
      <c r="I11486" s="271" t="s">
        <v>12492</v>
      </c>
      <c r="J11486" s="272" t="s">
        <v>32816</v>
      </c>
      <c r="K11486" s="272" t="s">
        <v>32816</v>
      </c>
    </row>
    <row r="11487" spans="1:11" ht="12.75" x14ac:dyDescent="0.2">
      <c r="A11487" s="269">
        <v>34385</v>
      </c>
      <c r="B11487" s="270" t="s">
        <v>32817</v>
      </c>
      <c r="C11487" s="271" t="s">
        <v>12492</v>
      </c>
      <c r="D11487" s="272" t="s">
        <v>32818</v>
      </c>
      <c r="F11487" s="266"/>
      <c r="G11487" s="273">
        <v>34385</v>
      </c>
      <c r="H11487" s="270" t="s">
        <v>32817</v>
      </c>
      <c r="I11487" s="271" t="s">
        <v>12492</v>
      </c>
      <c r="J11487" s="272" t="s">
        <v>32818</v>
      </c>
      <c r="K11487" s="272" t="s">
        <v>32818</v>
      </c>
    </row>
    <row r="11488" spans="1:11" ht="12.75" x14ac:dyDescent="0.2">
      <c r="A11488" s="269">
        <v>10499</v>
      </c>
      <c r="B11488" s="270" t="s">
        <v>32819</v>
      </c>
      <c r="C11488" s="271" t="s">
        <v>12492</v>
      </c>
      <c r="D11488" s="272" t="s">
        <v>22425</v>
      </c>
      <c r="F11488" s="266"/>
      <c r="G11488" s="273">
        <v>10499</v>
      </c>
      <c r="H11488" s="270" t="s">
        <v>32819</v>
      </c>
      <c r="I11488" s="271" t="s">
        <v>12492</v>
      </c>
      <c r="J11488" s="272" t="s">
        <v>22425</v>
      </c>
      <c r="K11488" s="272" t="s">
        <v>22425</v>
      </c>
    </row>
    <row r="11489" spans="1:11" ht="12.75" x14ac:dyDescent="0.2">
      <c r="A11489" s="269">
        <v>34384</v>
      </c>
      <c r="B11489" s="270" t="s">
        <v>32820</v>
      </c>
      <c r="C11489" s="271" t="s">
        <v>12492</v>
      </c>
      <c r="D11489" s="272" t="s">
        <v>32809</v>
      </c>
      <c r="F11489" s="266"/>
      <c r="G11489" s="273">
        <v>34384</v>
      </c>
      <c r="H11489" s="270" t="s">
        <v>32820</v>
      </c>
      <c r="I11489" s="271" t="s">
        <v>12492</v>
      </c>
      <c r="J11489" s="272" t="s">
        <v>32809</v>
      </c>
      <c r="K11489" s="272" t="s">
        <v>32809</v>
      </c>
    </row>
    <row r="11490" spans="1:11" ht="12.75" x14ac:dyDescent="0.2">
      <c r="A11490" s="269">
        <v>11185</v>
      </c>
      <c r="B11490" s="270" t="s">
        <v>32821</v>
      </c>
      <c r="C11490" s="271" t="s">
        <v>12492</v>
      </c>
      <c r="D11490" s="272" t="s">
        <v>14635</v>
      </c>
      <c r="F11490" s="266"/>
      <c r="G11490" s="273">
        <v>11185</v>
      </c>
      <c r="H11490" s="270" t="s">
        <v>32821</v>
      </c>
      <c r="I11490" s="271" t="s">
        <v>12492</v>
      </c>
      <c r="J11490" s="272" t="s">
        <v>14635</v>
      </c>
      <c r="K11490" s="272" t="s">
        <v>14635</v>
      </c>
    </row>
    <row r="11491" spans="1:11" ht="12.75" x14ac:dyDescent="0.2">
      <c r="A11491" s="269">
        <v>10507</v>
      </c>
      <c r="B11491" s="270" t="s">
        <v>32822</v>
      </c>
      <c r="C11491" s="271" t="s">
        <v>12492</v>
      </c>
      <c r="D11491" s="272" t="s">
        <v>32823</v>
      </c>
      <c r="F11491" s="266"/>
      <c r="G11491" s="273">
        <v>10507</v>
      </c>
      <c r="H11491" s="270" t="s">
        <v>32822</v>
      </c>
      <c r="I11491" s="271" t="s">
        <v>12492</v>
      </c>
      <c r="J11491" s="272" t="s">
        <v>32823</v>
      </c>
      <c r="K11491" s="272" t="s">
        <v>32823</v>
      </c>
    </row>
    <row r="11492" spans="1:11" ht="12.75" x14ac:dyDescent="0.2">
      <c r="A11492" s="269">
        <v>10505</v>
      </c>
      <c r="B11492" s="270" t="s">
        <v>32824</v>
      </c>
      <c r="C11492" s="271" t="s">
        <v>12492</v>
      </c>
      <c r="D11492" s="272" t="s">
        <v>32825</v>
      </c>
      <c r="F11492" s="266"/>
      <c r="G11492" s="273">
        <v>10505</v>
      </c>
      <c r="H11492" s="270" t="s">
        <v>32824</v>
      </c>
      <c r="I11492" s="271" t="s">
        <v>12492</v>
      </c>
      <c r="J11492" s="272" t="s">
        <v>32825</v>
      </c>
      <c r="K11492" s="272" t="s">
        <v>32825</v>
      </c>
    </row>
    <row r="11493" spans="1:11" ht="12.75" x14ac:dyDescent="0.2">
      <c r="A11493" s="269">
        <v>10506</v>
      </c>
      <c r="B11493" s="270" t="s">
        <v>32826</v>
      </c>
      <c r="C11493" s="271" t="s">
        <v>12492</v>
      </c>
      <c r="D11493" s="272" t="s">
        <v>19801</v>
      </c>
      <c r="F11493" s="266"/>
      <c r="G11493" s="273">
        <v>10506</v>
      </c>
      <c r="H11493" s="270" t="s">
        <v>32826</v>
      </c>
      <c r="I11493" s="271" t="s">
        <v>12492</v>
      </c>
      <c r="J11493" s="272" t="s">
        <v>19801</v>
      </c>
      <c r="K11493" s="272" t="s">
        <v>19801</v>
      </c>
    </row>
    <row r="11494" spans="1:11" ht="12.75" x14ac:dyDescent="0.2">
      <c r="A11494" s="269">
        <v>5031</v>
      </c>
      <c r="B11494" s="270" t="s">
        <v>32827</v>
      </c>
      <c r="C11494" s="271" t="s">
        <v>12492</v>
      </c>
      <c r="D11494" s="272" t="s">
        <v>32828</v>
      </c>
      <c r="F11494" s="266"/>
      <c r="G11494" s="273">
        <v>5031</v>
      </c>
      <c r="H11494" s="270" t="s">
        <v>32827</v>
      </c>
      <c r="I11494" s="271" t="s">
        <v>12492</v>
      </c>
      <c r="J11494" s="272" t="s">
        <v>32828</v>
      </c>
      <c r="K11494" s="272" t="s">
        <v>32828</v>
      </c>
    </row>
    <row r="11495" spans="1:11" ht="12.75" x14ac:dyDescent="0.2">
      <c r="A11495" s="269">
        <v>10502</v>
      </c>
      <c r="B11495" s="270" t="s">
        <v>32829</v>
      </c>
      <c r="C11495" s="271" t="s">
        <v>12492</v>
      </c>
      <c r="D11495" s="272" t="s">
        <v>32830</v>
      </c>
      <c r="F11495" s="266"/>
      <c r="G11495" s="273">
        <v>10502</v>
      </c>
      <c r="H11495" s="270" t="s">
        <v>32829</v>
      </c>
      <c r="I11495" s="271" t="s">
        <v>12492</v>
      </c>
      <c r="J11495" s="272" t="s">
        <v>32830</v>
      </c>
      <c r="K11495" s="272" t="s">
        <v>32830</v>
      </c>
    </row>
    <row r="11496" spans="1:11" ht="12.75" x14ac:dyDescent="0.2">
      <c r="A11496" s="269">
        <v>10501</v>
      </c>
      <c r="B11496" s="270" t="s">
        <v>32831</v>
      </c>
      <c r="C11496" s="271" t="s">
        <v>12492</v>
      </c>
      <c r="D11496" s="272" t="s">
        <v>32832</v>
      </c>
      <c r="F11496" s="266"/>
      <c r="G11496" s="273">
        <v>10501</v>
      </c>
      <c r="H11496" s="270" t="s">
        <v>32831</v>
      </c>
      <c r="I11496" s="271" t="s">
        <v>12492</v>
      </c>
      <c r="J11496" s="272" t="s">
        <v>32832</v>
      </c>
      <c r="K11496" s="272" t="s">
        <v>32832</v>
      </c>
    </row>
    <row r="11497" spans="1:11" ht="12.75" x14ac:dyDescent="0.2">
      <c r="A11497" s="269">
        <v>10503</v>
      </c>
      <c r="B11497" s="270" t="s">
        <v>32833</v>
      </c>
      <c r="C11497" s="271" t="s">
        <v>12492</v>
      </c>
      <c r="D11497" s="272" t="s">
        <v>32834</v>
      </c>
      <c r="F11497" s="266"/>
      <c r="G11497" s="273">
        <v>10503</v>
      </c>
      <c r="H11497" s="270" t="s">
        <v>32833</v>
      </c>
      <c r="I11497" s="271" t="s">
        <v>12492</v>
      </c>
      <c r="J11497" s="272" t="s">
        <v>32834</v>
      </c>
      <c r="K11497" s="272" t="s">
        <v>32834</v>
      </c>
    </row>
    <row r="11498" spans="1:11" ht="12.75" x14ac:dyDescent="0.2">
      <c r="A11498" s="269">
        <v>40270</v>
      </c>
      <c r="B11498" s="270" t="s">
        <v>32835</v>
      </c>
      <c r="C11498" s="271" t="s">
        <v>12503</v>
      </c>
      <c r="D11498" s="272" t="s">
        <v>14343</v>
      </c>
      <c r="F11498" s="266"/>
      <c r="G11498" s="273">
        <v>40270</v>
      </c>
      <c r="H11498" s="270" t="s">
        <v>32835</v>
      </c>
      <c r="I11498" s="271" t="s">
        <v>12503</v>
      </c>
      <c r="J11498" s="272" t="s">
        <v>14343</v>
      </c>
      <c r="K11498" s="272" t="s">
        <v>14343</v>
      </c>
    </row>
    <row r="11499" spans="1:11" ht="12.75" x14ac:dyDescent="0.2">
      <c r="A11499" s="269">
        <v>20213</v>
      </c>
      <c r="B11499" s="270" t="s">
        <v>32836</v>
      </c>
      <c r="C11499" s="271" t="s">
        <v>12503</v>
      </c>
      <c r="D11499" s="272" t="s">
        <v>9513</v>
      </c>
      <c r="F11499" s="266"/>
      <c r="G11499" s="273">
        <v>20213</v>
      </c>
      <c r="H11499" s="270" t="s">
        <v>32836</v>
      </c>
      <c r="I11499" s="271" t="s">
        <v>12503</v>
      </c>
      <c r="J11499" s="272" t="s">
        <v>9513</v>
      </c>
      <c r="K11499" s="272" t="s">
        <v>9513</v>
      </c>
    </row>
    <row r="11500" spans="1:11" ht="12.75" x14ac:dyDescent="0.2">
      <c r="A11500" s="269">
        <v>20211</v>
      </c>
      <c r="B11500" s="270" t="s">
        <v>32837</v>
      </c>
      <c r="C11500" s="271" t="s">
        <v>12503</v>
      </c>
      <c r="D11500" s="272" t="s">
        <v>13795</v>
      </c>
      <c r="F11500" s="266"/>
      <c r="G11500" s="273">
        <v>20211</v>
      </c>
      <c r="H11500" s="270" t="s">
        <v>32837</v>
      </c>
      <c r="I11500" s="271" t="s">
        <v>12503</v>
      </c>
      <c r="J11500" s="272" t="s">
        <v>13795</v>
      </c>
      <c r="K11500" s="272" t="s">
        <v>13795</v>
      </c>
    </row>
    <row r="11501" spans="1:11" ht="25.5" x14ac:dyDescent="0.2">
      <c r="A11501" s="269">
        <v>4472</v>
      </c>
      <c r="B11501" s="270" t="s">
        <v>32838</v>
      </c>
      <c r="C11501" s="271" t="s">
        <v>12503</v>
      </c>
      <c r="D11501" s="272" t="s">
        <v>7327</v>
      </c>
      <c r="F11501" s="266"/>
      <c r="G11501" s="273">
        <v>4472</v>
      </c>
      <c r="H11501" s="270" t="s">
        <v>32838</v>
      </c>
      <c r="I11501" s="271" t="s">
        <v>12503</v>
      </c>
      <c r="J11501" s="272" t="s">
        <v>7327</v>
      </c>
      <c r="K11501" s="272" t="s">
        <v>7327</v>
      </c>
    </row>
    <row r="11502" spans="1:11" ht="25.5" x14ac:dyDescent="0.2">
      <c r="A11502" s="269">
        <v>35272</v>
      </c>
      <c r="B11502" s="270" t="s">
        <v>32839</v>
      </c>
      <c r="C11502" s="271" t="s">
        <v>12503</v>
      </c>
      <c r="D11502" s="272" t="s">
        <v>5962</v>
      </c>
      <c r="F11502" s="266"/>
      <c r="G11502" s="273">
        <v>35272</v>
      </c>
      <c r="H11502" s="270" t="s">
        <v>32839</v>
      </c>
      <c r="I11502" s="271" t="s">
        <v>12503</v>
      </c>
      <c r="J11502" s="272" t="s">
        <v>5962</v>
      </c>
      <c r="K11502" s="272" t="s">
        <v>5962</v>
      </c>
    </row>
    <row r="11503" spans="1:11" ht="12.75" x14ac:dyDescent="0.2">
      <c r="A11503" s="269">
        <v>4425</v>
      </c>
      <c r="B11503" s="270" t="s">
        <v>32840</v>
      </c>
      <c r="C11503" s="271" t="s">
        <v>12503</v>
      </c>
      <c r="D11503" s="272" t="s">
        <v>13755</v>
      </c>
      <c r="F11503" s="266"/>
      <c r="G11503" s="273">
        <v>4425</v>
      </c>
      <c r="H11503" s="270" t="s">
        <v>32840</v>
      </c>
      <c r="I11503" s="271" t="s">
        <v>12503</v>
      </c>
      <c r="J11503" s="272" t="s">
        <v>13755</v>
      </c>
      <c r="K11503" s="272" t="s">
        <v>13755</v>
      </c>
    </row>
    <row r="11504" spans="1:11" ht="12.75" x14ac:dyDescent="0.2">
      <c r="A11504" s="269">
        <v>4481</v>
      </c>
      <c r="B11504" s="270" t="s">
        <v>32841</v>
      </c>
      <c r="C11504" s="271" t="s">
        <v>12503</v>
      </c>
      <c r="D11504" s="272" t="s">
        <v>9184</v>
      </c>
      <c r="F11504" s="266"/>
      <c r="G11504" s="273">
        <v>4481</v>
      </c>
      <c r="H11504" s="270" t="s">
        <v>32841</v>
      </c>
      <c r="I11504" s="271" t="s">
        <v>12503</v>
      </c>
      <c r="J11504" s="272" t="s">
        <v>9184</v>
      </c>
      <c r="K11504" s="272" t="s">
        <v>9184</v>
      </c>
    </row>
    <row r="11505" spans="1:11" ht="12.75" x14ac:dyDescent="0.2">
      <c r="A11505" s="269">
        <v>34345</v>
      </c>
      <c r="B11505" s="270" t="s">
        <v>32842</v>
      </c>
      <c r="C11505" s="271" t="s">
        <v>12488</v>
      </c>
      <c r="D11505" s="272" t="s">
        <v>13796</v>
      </c>
      <c r="F11505" s="266"/>
      <c r="G11505" s="273">
        <v>34345</v>
      </c>
      <c r="H11505" s="270" t="s">
        <v>32842</v>
      </c>
      <c r="I11505" s="271" t="s">
        <v>12488</v>
      </c>
      <c r="J11505" s="272" t="s">
        <v>13796</v>
      </c>
      <c r="K11505" s="272" t="s">
        <v>8962</v>
      </c>
    </row>
    <row r="11506" spans="1:11" ht="12.75" x14ac:dyDescent="0.2">
      <c r="A11506" s="269">
        <v>41096</v>
      </c>
      <c r="B11506" s="270" t="s">
        <v>32843</v>
      </c>
      <c r="C11506" s="271" t="s">
        <v>12529</v>
      </c>
      <c r="D11506" s="272" t="s">
        <v>13797</v>
      </c>
      <c r="F11506" s="266"/>
      <c r="G11506" s="273">
        <v>41096</v>
      </c>
      <c r="H11506" s="270" t="s">
        <v>32843</v>
      </c>
      <c r="I11506" s="271" t="s">
        <v>12529</v>
      </c>
      <c r="J11506" s="272" t="s">
        <v>13797</v>
      </c>
      <c r="K11506" s="272" t="s">
        <v>32844</v>
      </c>
    </row>
    <row r="11507" spans="1:11" ht="12.75" x14ac:dyDescent="0.2">
      <c r="A11507" s="269">
        <v>41776</v>
      </c>
      <c r="B11507" s="270" t="s">
        <v>32845</v>
      </c>
      <c r="C11507" s="271" t="s">
        <v>12488</v>
      </c>
      <c r="D11507" s="272" t="s">
        <v>13166</v>
      </c>
      <c r="F11507" s="266"/>
      <c r="G11507" s="273">
        <v>41776</v>
      </c>
      <c r="H11507" s="270" t="s">
        <v>32845</v>
      </c>
      <c r="I11507" s="271" t="s">
        <v>12488</v>
      </c>
      <c r="J11507" s="272" t="s">
        <v>13166</v>
      </c>
      <c r="K11507" s="272" t="s">
        <v>8418</v>
      </c>
    </row>
    <row r="11508" spans="1:11" ht="25.5" x14ac:dyDescent="0.2">
      <c r="A11508" s="269">
        <v>4487</v>
      </c>
      <c r="B11508" s="270" t="s">
        <v>32846</v>
      </c>
      <c r="C11508" s="271" t="s">
        <v>12503</v>
      </c>
      <c r="D11508" s="272" t="s">
        <v>9205</v>
      </c>
      <c r="F11508" s="266"/>
      <c r="G11508" s="273">
        <v>4487</v>
      </c>
      <c r="H11508" s="270" t="s">
        <v>32846</v>
      </c>
      <c r="I11508" s="271" t="s">
        <v>12503</v>
      </c>
      <c r="J11508" s="272" t="s">
        <v>9205</v>
      </c>
      <c r="K11508" s="272" t="s">
        <v>9205</v>
      </c>
    </row>
    <row r="11509" spans="1:11" ht="12.75" x14ac:dyDescent="0.2">
      <c r="A11509" s="269">
        <v>11157</v>
      </c>
      <c r="B11509" s="270" t="s">
        <v>32847</v>
      </c>
      <c r="C11509" s="271" t="s">
        <v>13121</v>
      </c>
      <c r="D11509" s="272" t="s">
        <v>32848</v>
      </c>
      <c r="F11509" s="266"/>
      <c r="G11509" s="273">
        <v>11157</v>
      </c>
      <c r="H11509" s="270" t="s">
        <v>32847</v>
      </c>
      <c r="I11509" s="271" t="s">
        <v>13121</v>
      </c>
      <c r="J11509" s="272" t="s">
        <v>32848</v>
      </c>
      <c r="K11509" s="272" t="s">
        <v>32848</v>
      </c>
    </row>
    <row r="11510" spans="1:11" ht="12.75" x14ac:dyDescent="0.2">
      <c r="A11510" s="269"/>
      <c r="B11510" s="270"/>
      <c r="C11510" s="271"/>
      <c r="D11510" s="272"/>
      <c r="F11510" s="266"/>
      <c r="G11510" s="273"/>
      <c r="H11510" s="270"/>
      <c r="I11510" s="271"/>
      <c r="J11510" s="272"/>
      <c r="K11510" s="272"/>
    </row>
    <row r="11511" spans="1:11" ht="12.75" x14ac:dyDescent="0.2">
      <c r="A11511" s="269"/>
      <c r="B11511" s="270"/>
      <c r="C11511" s="271"/>
      <c r="D11511" s="272"/>
      <c r="F11511" s="266"/>
      <c r="G11511" s="273"/>
      <c r="H11511" s="270"/>
      <c r="I11511" s="271"/>
      <c r="J11511" s="272"/>
      <c r="K11511" s="272"/>
    </row>
    <row r="11512" spans="1:11" ht="12.75" x14ac:dyDescent="0.2">
      <c r="D11512" s="274"/>
      <c r="J11512" s="274"/>
      <c r="K11512" s="274"/>
    </row>
    <row r="11513" spans="1:11" ht="12.75" x14ac:dyDescent="0.2">
      <c r="D11513" s="274"/>
      <c r="J11513" s="274"/>
      <c r="K11513" s="274"/>
    </row>
    <row r="11514" spans="1:11" ht="12.75" x14ac:dyDescent="0.2">
      <c r="D11514" s="274"/>
      <c r="J11514" s="274"/>
      <c r="K11514" s="274"/>
    </row>
    <row r="11515" spans="1:11" ht="12.75" x14ac:dyDescent="0.2">
      <c r="D11515" s="274"/>
      <c r="J11515" s="274"/>
      <c r="K11515" s="274"/>
    </row>
    <row r="11516" spans="1:11" ht="12.75" x14ac:dyDescent="0.2">
      <c r="D11516" s="274"/>
      <c r="J11516" s="274"/>
      <c r="K11516" s="274"/>
    </row>
    <row r="11517" spans="1:11" ht="12.75" x14ac:dyDescent="0.2">
      <c r="D11517" s="274"/>
      <c r="J11517" s="274"/>
      <c r="K11517" s="274"/>
    </row>
    <row r="11518" spans="1:11" ht="12.75" x14ac:dyDescent="0.2">
      <c r="D11518" s="274"/>
      <c r="J11518" s="274"/>
      <c r="K11518" s="274"/>
    </row>
    <row r="11519" spans="1:11" ht="12.75" x14ac:dyDescent="0.2">
      <c r="D11519" s="274"/>
      <c r="J11519" s="274"/>
      <c r="K11519" s="274"/>
    </row>
    <row r="11520" spans="1:11" ht="12.75" x14ac:dyDescent="0.2">
      <c r="D11520" s="274"/>
      <c r="J11520" s="274"/>
      <c r="K11520" s="274"/>
    </row>
    <row r="11521" spans="4:11" ht="12.75" x14ac:dyDescent="0.2">
      <c r="D11521" s="274"/>
      <c r="J11521" s="274"/>
      <c r="K11521" s="274"/>
    </row>
    <row r="11522" spans="4:11" ht="12.75" x14ac:dyDescent="0.2">
      <c r="D11522" s="274"/>
      <c r="J11522" s="274"/>
      <c r="K11522" s="274"/>
    </row>
    <row r="11523" spans="4:11" ht="12.75" x14ac:dyDescent="0.2">
      <c r="D11523" s="274"/>
      <c r="J11523" s="274"/>
      <c r="K11523" s="274"/>
    </row>
    <row r="11524" spans="4:11" ht="12.75" x14ac:dyDescent="0.2">
      <c r="D11524" s="274"/>
      <c r="J11524" s="274"/>
      <c r="K11524" s="274"/>
    </row>
    <row r="11525" spans="4:11" ht="12.75" x14ac:dyDescent="0.2">
      <c r="D11525" s="274"/>
      <c r="J11525" s="274"/>
      <c r="K11525" s="274"/>
    </row>
    <row r="11526" spans="4:11" ht="12.75" x14ac:dyDescent="0.2">
      <c r="D11526" s="274"/>
      <c r="J11526" s="274"/>
      <c r="K11526" s="274"/>
    </row>
    <row r="11527" spans="4:11" ht="12.75" x14ac:dyDescent="0.2">
      <c r="D11527" s="274"/>
      <c r="J11527" s="274"/>
      <c r="K11527" s="274"/>
    </row>
    <row r="11528" spans="4:11" ht="12.75" x14ac:dyDescent="0.2">
      <c r="D11528" s="274"/>
      <c r="J11528" s="274"/>
      <c r="K11528" s="274"/>
    </row>
    <row r="11529" spans="4:11" ht="12.75" x14ac:dyDescent="0.2">
      <c r="D11529" s="274"/>
      <c r="J11529" s="274"/>
      <c r="K11529" s="274"/>
    </row>
    <row r="11530" spans="4:11" ht="12.75" x14ac:dyDescent="0.2">
      <c r="D11530" s="274"/>
      <c r="J11530" s="274"/>
      <c r="K11530" s="274"/>
    </row>
    <row r="11531" spans="4:11" ht="12.75" x14ac:dyDescent="0.2">
      <c r="D11531" s="274"/>
      <c r="J11531" s="274"/>
      <c r="K11531" s="274"/>
    </row>
    <row r="11532" spans="4:11" ht="12.75" x14ac:dyDescent="0.2">
      <c r="D11532" s="274"/>
      <c r="J11532" s="274"/>
      <c r="K11532" s="274"/>
    </row>
    <row r="11533" spans="4:11" ht="12.75" x14ac:dyDescent="0.2">
      <c r="D11533" s="274"/>
      <c r="J11533" s="274"/>
      <c r="K11533" s="274"/>
    </row>
    <row r="11534" spans="4:11" ht="12.75" x14ac:dyDescent="0.2">
      <c r="D11534" s="274"/>
      <c r="J11534" s="274"/>
      <c r="K11534" s="274"/>
    </row>
    <row r="11535" spans="4:11" ht="12.75" x14ac:dyDescent="0.2">
      <c r="D11535" s="274"/>
      <c r="J11535" s="274"/>
      <c r="K11535" s="274"/>
    </row>
    <row r="11536" spans="4:11" ht="12.75" x14ac:dyDescent="0.2">
      <c r="D11536" s="274"/>
      <c r="J11536" s="274"/>
      <c r="K11536" s="274"/>
    </row>
    <row r="11537" spans="4:11" ht="12.75" x14ac:dyDescent="0.2">
      <c r="D11537" s="274"/>
      <c r="J11537" s="274"/>
      <c r="K11537" s="274"/>
    </row>
    <row r="11538" spans="4:11" ht="12.75" x14ac:dyDescent="0.2">
      <c r="D11538" s="274"/>
      <c r="J11538" s="274"/>
      <c r="K11538" s="274"/>
    </row>
    <row r="11539" spans="4:11" ht="12.75" x14ac:dyDescent="0.2">
      <c r="D11539" s="274"/>
      <c r="J11539" s="274"/>
      <c r="K11539" s="274"/>
    </row>
    <row r="11540" spans="4:11" ht="12.75" x14ac:dyDescent="0.2">
      <c r="D11540" s="274"/>
      <c r="J11540" s="274"/>
      <c r="K11540" s="274"/>
    </row>
    <row r="11541" spans="4:11" ht="12.75" x14ac:dyDescent="0.2">
      <c r="D11541" s="274"/>
      <c r="J11541" s="274"/>
      <c r="K11541" s="274"/>
    </row>
    <row r="11542" spans="4:11" ht="12.75" x14ac:dyDescent="0.2">
      <c r="D11542" s="274"/>
      <c r="J11542" s="274"/>
      <c r="K11542" s="274"/>
    </row>
    <row r="11543" spans="4:11" ht="12.75" x14ac:dyDescent="0.2">
      <c r="D11543" s="274"/>
      <c r="J11543" s="274"/>
      <c r="K11543" s="274"/>
    </row>
    <row r="11544" spans="4:11" ht="12.75" x14ac:dyDescent="0.2">
      <c r="D11544" s="274"/>
      <c r="J11544" s="274"/>
      <c r="K11544" s="274"/>
    </row>
    <row r="11545" spans="4:11" ht="12.75" x14ac:dyDescent="0.2">
      <c r="D11545" s="274"/>
      <c r="J11545" s="274"/>
      <c r="K11545" s="274"/>
    </row>
    <row r="11547" spans="4:11" ht="12.75" x14ac:dyDescent="0.2">
      <c r="D11547" s="274"/>
      <c r="J11547" s="274"/>
      <c r="K11547" s="274"/>
    </row>
    <row r="11548" spans="4:11" ht="12.75" x14ac:dyDescent="0.2">
      <c r="D11548" s="274"/>
      <c r="J11548" s="274"/>
      <c r="K11548" s="274"/>
    </row>
    <row r="11549" spans="4:11" ht="12.75" x14ac:dyDescent="0.2">
      <c r="D11549" s="274"/>
      <c r="J11549" s="274"/>
      <c r="K11549" s="274"/>
    </row>
    <row r="11550" spans="4:11" ht="12.75" x14ac:dyDescent="0.2">
      <c r="D11550" s="274"/>
      <c r="J11550" s="274"/>
      <c r="K11550" s="274"/>
    </row>
    <row r="11551" spans="4:11" ht="12.75" x14ac:dyDescent="0.2">
      <c r="D11551" s="274"/>
      <c r="J11551" s="274"/>
      <c r="K11551" s="274"/>
    </row>
    <row r="11552" spans="4:11" ht="12.75" x14ac:dyDescent="0.2">
      <c r="D11552" s="274"/>
      <c r="J11552" s="274"/>
      <c r="K11552" s="274"/>
    </row>
    <row r="11553" spans="4:11" ht="12.75" x14ac:dyDescent="0.2">
      <c r="D11553" s="274"/>
      <c r="J11553" s="274"/>
      <c r="K11553" s="274"/>
    </row>
    <row r="11554" spans="4:11" ht="12.75" x14ac:dyDescent="0.2">
      <c r="D11554" s="274"/>
      <c r="J11554" s="274"/>
      <c r="K11554" s="274"/>
    </row>
    <row r="11555" spans="4:11" ht="12.75" x14ac:dyDescent="0.2">
      <c r="D11555" s="274"/>
      <c r="J11555" s="274"/>
      <c r="K11555" s="274"/>
    </row>
    <row r="11556" spans="4:11" ht="12.75" x14ac:dyDescent="0.2">
      <c r="D11556" s="274"/>
      <c r="J11556" s="274"/>
      <c r="K11556" s="274"/>
    </row>
    <row r="11557" spans="4:11" ht="12.75" x14ac:dyDescent="0.2">
      <c r="D11557" s="274"/>
      <c r="J11557" s="274"/>
      <c r="K11557" s="274"/>
    </row>
    <row r="11558" spans="4:11" ht="12.75" x14ac:dyDescent="0.2">
      <c r="D11558" s="274"/>
      <c r="J11558" s="274"/>
      <c r="K11558" s="274"/>
    </row>
    <row r="11559" spans="4:11" ht="12.75" x14ac:dyDescent="0.2">
      <c r="D11559" s="274"/>
      <c r="J11559" s="274"/>
      <c r="K11559" s="274"/>
    </row>
    <row r="11560" spans="4:11" ht="12.75" x14ac:dyDescent="0.2">
      <c r="D11560" s="274"/>
      <c r="J11560" s="274"/>
      <c r="K11560" s="274"/>
    </row>
    <row r="11561" spans="4:11" ht="12.75" x14ac:dyDescent="0.2">
      <c r="D11561" s="274"/>
      <c r="J11561" s="274"/>
      <c r="K11561" s="274"/>
    </row>
    <row r="11562" spans="4:11" ht="12.75" x14ac:dyDescent="0.2">
      <c r="D11562" s="274"/>
      <c r="J11562" s="274"/>
      <c r="K11562" s="274"/>
    </row>
    <row r="11563" spans="4:11" ht="12.75" x14ac:dyDescent="0.2">
      <c r="D11563" s="274"/>
      <c r="J11563" s="274"/>
      <c r="K11563" s="274"/>
    </row>
    <row r="11564" spans="4:11" ht="12.75" x14ac:dyDescent="0.2">
      <c r="D11564" s="274"/>
      <c r="J11564" s="274"/>
      <c r="K11564" s="274"/>
    </row>
    <row r="11565" spans="4:11" ht="12.75" x14ac:dyDescent="0.2">
      <c r="D11565" s="274"/>
      <c r="J11565" s="274"/>
      <c r="K11565" s="274"/>
    </row>
    <row r="11566" spans="4:11" ht="12.75" x14ac:dyDescent="0.2">
      <c r="D11566" s="274"/>
      <c r="J11566" s="274"/>
      <c r="K11566" s="274"/>
    </row>
    <row r="11567" spans="4:11" ht="12.75" x14ac:dyDescent="0.2">
      <c r="D11567" s="274"/>
      <c r="J11567" s="274"/>
      <c r="K11567" s="274"/>
    </row>
    <row r="11568" spans="4:11" ht="12.75" x14ac:dyDescent="0.2">
      <c r="D11568" s="274"/>
      <c r="J11568" s="274"/>
      <c r="K11568" s="274"/>
    </row>
    <row r="11569" spans="4:11" ht="12.75" x14ac:dyDescent="0.2">
      <c r="D11569" s="274"/>
      <c r="J11569" s="274"/>
      <c r="K11569" s="274"/>
    </row>
    <row r="11570" spans="4:11" ht="12.75" x14ac:dyDescent="0.2">
      <c r="D11570" s="274"/>
      <c r="J11570" s="274"/>
      <c r="K11570" s="274"/>
    </row>
    <row r="11571" spans="4:11" ht="12.75" x14ac:dyDescent="0.2">
      <c r="D11571" s="274"/>
      <c r="J11571" s="274"/>
      <c r="K11571" s="274"/>
    </row>
    <row r="11572" spans="4:11" ht="12.75" x14ac:dyDescent="0.2">
      <c r="D11572" s="274"/>
      <c r="J11572" s="274"/>
      <c r="K11572" s="274"/>
    </row>
    <row r="11573" spans="4:11" ht="12.75" x14ac:dyDescent="0.2">
      <c r="D11573" s="274"/>
      <c r="J11573" s="274"/>
      <c r="K11573" s="274"/>
    </row>
    <row r="11574" spans="4:11" ht="12.75" x14ac:dyDescent="0.2">
      <c r="D11574" s="274"/>
      <c r="J11574" s="274"/>
      <c r="K11574" s="274"/>
    </row>
    <row r="11575" spans="4:11" ht="12.75" x14ac:dyDescent="0.2">
      <c r="D11575" s="274"/>
      <c r="J11575" s="274"/>
      <c r="K11575" s="274"/>
    </row>
    <row r="11576" spans="4:11" ht="12.75" x14ac:dyDescent="0.2">
      <c r="D11576" s="274"/>
      <c r="J11576" s="274"/>
      <c r="K11576" s="274"/>
    </row>
    <row r="11577" spans="4:11" ht="12.75" x14ac:dyDescent="0.2">
      <c r="D11577" s="274"/>
      <c r="J11577" s="274"/>
      <c r="K11577" s="274"/>
    </row>
    <row r="11578" spans="4:11" ht="12.75" x14ac:dyDescent="0.2">
      <c r="D11578" s="274"/>
      <c r="J11578" s="274"/>
      <c r="K11578" s="274"/>
    </row>
    <row r="11579" spans="4:11" ht="12.75" x14ac:dyDescent="0.2">
      <c r="D11579" s="274"/>
      <c r="J11579" s="274"/>
      <c r="K11579" s="274"/>
    </row>
    <row r="11580" spans="4:11" ht="12.75" x14ac:dyDescent="0.2">
      <c r="D11580" s="274"/>
      <c r="J11580" s="274"/>
      <c r="K11580" s="274"/>
    </row>
    <row r="11581" spans="4:11" ht="12.75" x14ac:dyDescent="0.2">
      <c r="D11581" s="274"/>
      <c r="J11581" s="274"/>
      <c r="K11581" s="274"/>
    </row>
    <row r="11582" spans="4:11" ht="12.75" x14ac:dyDescent="0.2">
      <c r="D11582" s="274"/>
      <c r="J11582" s="274"/>
      <c r="K11582" s="274"/>
    </row>
    <row r="11583" spans="4:11" ht="12.75" x14ac:dyDescent="0.2">
      <c r="D11583" s="274"/>
      <c r="J11583" s="274"/>
      <c r="K11583" s="274"/>
    </row>
    <row r="11584" spans="4:11" ht="12.75" x14ac:dyDescent="0.2">
      <c r="D11584" s="274"/>
      <c r="J11584" s="274"/>
      <c r="K11584" s="274"/>
    </row>
    <row r="11585" spans="4:11" ht="12.75" x14ac:dyDescent="0.2">
      <c r="D11585" s="274"/>
      <c r="J11585" s="274"/>
      <c r="K11585" s="274"/>
    </row>
    <row r="11586" spans="4:11" ht="12.75" x14ac:dyDescent="0.2">
      <c r="D11586" s="274"/>
      <c r="J11586" s="274"/>
      <c r="K11586" s="274"/>
    </row>
    <row r="11587" spans="4:11" ht="12.75" x14ac:dyDescent="0.2">
      <c r="D11587" s="274"/>
      <c r="J11587" s="274"/>
      <c r="K11587" s="274"/>
    </row>
    <row r="11588" spans="4:11" ht="12.75" x14ac:dyDescent="0.2">
      <c r="D11588" s="274"/>
      <c r="J11588" s="274"/>
      <c r="K11588" s="274"/>
    </row>
    <row r="11589" spans="4:11" ht="12.75" x14ac:dyDescent="0.2">
      <c r="D11589" s="274"/>
      <c r="J11589" s="274"/>
      <c r="K11589" s="274"/>
    </row>
    <row r="11590" spans="4:11" ht="12.75" x14ac:dyDescent="0.2">
      <c r="D11590" s="274"/>
      <c r="J11590" s="274"/>
      <c r="K11590" s="274"/>
    </row>
    <row r="11591" spans="4:11" ht="12.75" x14ac:dyDescent="0.2">
      <c r="D11591" s="274"/>
      <c r="J11591" s="274"/>
      <c r="K11591" s="274"/>
    </row>
    <row r="11592" spans="4:11" ht="12.75" x14ac:dyDescent="0.2">
      <c r="D11592" s="274"/>
      <c r="J11592" s="274"/>
      <c r="K11592" s="274"/>
    </row>
    <row r="11593" spans="4:11" ht="12.75" x14ac:dyDescent="0.2">
      <c r="D11593" s="274"/>
      <c r="J11593" s="274"/>
      <c r="K11593" s="274"/>
    </row>
    <row r="11594" spans="4:11" ht="12.75" x14ac:dyDescent="0.2">
      <c r="D11594" s="274"/>
      <c r="J11594" s="274"/>
      <c r="K11594" s="274"/>
    </row>
    <row r="11595" spans="4:11" ht="12.75" x14ac:dyDescent="0.2">
      <c r="D11595" s="274"/>
      <c r="J11595" s="274"/>
      <c r="K11595" s="274"/>
    </row>
    <row r="11596" spans="4:11" ht="12.75" x14ac:dyDescent="0.2">
      <c r="D11596" s="274"/>
      <c r="J11596" s="274"/>
      <c r="K11596" s="274"/>
    </row>
    <row r="11597" spans="4:11" ht="12.75" x14ac:dyDescent="0.2">
      <c r="D11597" s="274"/>
      <c r="J11597" s="274"/>
      <c r="K11597" s="274"/>
    </row>
    <row r="11598" spans="4:11" ht="12.75" x14ac:dyDescent="0.2">
      <c r="D11598" s="274"/>
      <c r="J11598" s="274"/>
      <c r="K11598" s="274"/>
    </row>
    <row r="11599" spans="4:11" ht="12.75" x14ac:dyDescent="0.2">
      <c r="D11599" s="274"/>
      <c r="J11599" s="274"/>
      <c r="K11599" s="274"/>
    </row>
    <row r="11600" spans="4:11" ht="12.75" x14ac:dyDescent="0.2">
      <c r="D11600" s="274"/>
      <c r="J11600" s="274"/>
      <c r="K11600" s="274"/>
    </row>
    <row r="11601" spans="4:11" ht="12.75" x14ac:dyDescent="0.2">
      <c r="D11601" s="274"/>
      <c r="J11601" s="274"/>
      <c r="K11601" s="274"/>
    </row>
    <row r="11602" spans="4:11" ht="12.75" x14ac:dyDescent="0.2">
      <c r="D11602" s="274"/>
      <c r="J11602" s="274"/>
      <c r="K11602" s="274"/>
    </row>
    <row r="11603" spans="4:11" ht="12.75" x14ac:dyDescent="0.2">
      <c r="D11603" s="274"/>
      <c r="J11603" s="274"/>
      <c r="K11603" s="274"/>
    </row>
    <row r="11604" spans="4:11" ht="12.75" x14ac:dyDescent="0.2">
      <c r="D11604" s="274"/>
      <c r="J11604" s="274"/>
      <c r="K11604" s="274"/>
    </row>
    <row r="11605" spans="4:11" ht="12.75" x14ac:dyDescent="0.2">
      <c r="D11605" s="274"/>
      <c r="J11605" s="274"/>
      <c r="K11605" s="274"/>
    </row>
    <row r="11606" spans="4:11" ht="12.75" x14ac:dyDescent="0.2">
      <c r="D11606" s="274"/>
      <c r="J11606" s="274"/>
      <c r="K11606" s="274"/>
    </row>
    <row r="11607" spans="4:11" ht="12.75" x14ac:dyDescent="0.2">
      <c r="D11607" s="274"/>
      <c r="J11607" s="274"/>
      <c r="K11607" s="274"/>
    </row>
    <row r="11608" spans="4:11" ht="12.75" x14ac:dyDescent="0.2">
      <c r="D11608" s="274"/>
      <c r="J11608" s="274"/>
      <c r="K11608" s="274"/>
    </row>
    <row r="11609" spans="4:11" ht="12.75" x14ac:dyDescent="0.2">
      <c r="D11609" s="274"/>
      <c r="J11609" s="274"/>
      <c r="K11609" s="274"/>
    </row>
    <row r="11610" spans="4:11" ht="12.75" x14ac:dyDescent="0.2">
      <c r="D11610" s="274"/>
      <c r="J11610" s="274"/>
      <c r="K11610" s="274"/>
    </row>
    <row r="11611" spans="4:11" ht="12.75" x14ac:dyDescent="0.2">
      <c r="D11611" s="274"/>
      <c r="J11611" s="274"/>
      <c r="K11611" s="274"/>
    </row>
    <row r="11612" spans="4:11" ht="12.75" x14ac:dyDescent="0.2">
      <c r="D11612" s="274"/>
      <c r="J11612" s="274"/>
      <c r="K11612" s="274"/>
    </row>
    <row r="11613" spans="4:11" ht="12.75" x14ac:dyDescent="0.2">
      <c r="D11613" s="274"/>
      <c r="J11613" s="274"/>
      <c r="K11613" s="274"/>
    </row>
    <row r="11614" spans="4:11" ht="12.75" x14ac:dyDescent="0.2">
      <c r="D11614" s="274"/>
      <c r="J11614" s="274"/>
      <c r="K11614" s="274"/>
    </row>
    <row r="11615" spans="4:11" ht="12.75" x14ac:dyDescent="0.2">
      <c r="D11615" s="274"/>
      <c r="J11615" s="274"/>
      <c r="K11615" s="274"/>
    </row>
    <row r="11616" spans="4:11" ht="12.75" x14ac:dyDescent="0.2">
      <c r="D11616" s="274"/>
      <c r="J11616" s="274"/>
      <c r="K11616" s="274"/>
    </row>
    <row r="11618" spans="4:11" ht="12.75" x14ac:dyDescent="0.2">
      <c r="D11618" s="274"/>
      <c r="J11618" s="274"/>
      <c r="K11618" s="274"/>
    </row>
    <row r="11619" spans="4:11" ht="12.75" x14ac:dyDescent="0.2">
      <c r="D11619" s="274"/>
      <c r="J11619" s="274"/>
      <c r="K11619" s="274"/>
    </row>
    <row r="11620" spans="4:11" ht="12.75" x14ac:dyDescent="0.2">
      <c r="D11620" s="274"/>
      <c r="J11620" s="274"/>
      <c r="K11620" s="274"/>
    </row>
    <row r="11621" spans="4:11" ht="12.75" x14ac:dyDescent="0.2">
      <c r="D11621" s="274"/>
      <c r="J11621" s="274"/>
      <c r="K11621" s="274"/>
    </row>
    <row r="11622" spans="4:11" ht="12.75" x14ac:dyDescent="0.2">
      <c r="D11622" s="274"/>
      <c r="J11622" s="274"/>
      <c r="K11622" s="274"/>
    </row>
    <row r="11623" spans="4:11" ht="12.75" x14ac:dyDescent="0.2">
      <c r="D11623" s="274"/>
      <c r="J11623" s="274"/>
      <c r="K11623" s="274"/>
    </row>
    <row r="11624" spans="4:11" ht="12.75" x14ac:dyDescent="0.2">
      <c r="D11624" s="274"/>
      <c r="J11624" s="274"/>
      <c r="K11624" s="274"/>
    </row>
    <row r="11625" spans="4:11" ht="12.75" x14ac:dyDescent="0.2">
      <c r="D11625" s="274"/>
      <c r="J11625" s="274"/>
      <c r="K11625" s="274"/>
    </row>
    <row r="11626" spans="4:11" ht="12.75" x14ac:dyDescent="0.2">
      <c r="D11626" s="274"/>
      <c r="J11626" s="274"/>
      <c r="K11626" s="274"/>
    </row>
    <row r="11627" spans="4:11" ht="12.75" x14ac:dyDescent="0.2">
      <c r="D11627" s="274"/>
      <c r="J11627" s="274"/>
      <c r="K11627" s="274"/>
    </row>
    <row r="11628" spans="4:11" ht="12.75" x14ac:dyDescent="0.2">
      <c r="D11628" s="274"/>
      <c r="J11628" s="274"/>
      <c r="K11628" s="274"/>
    </row>
    <row r="11629" spans="4:11" ht="12.75" x14ac:dyDescent="0.2">
      <c r="D11629" s="274"/>
      <c r="J11629" s="274"/>
      <c r="K11629" s="274"/>
    </row>
    <row r="11630" spans="4:11" ht="12.75" x14ac:dyDescent="0.2">
      <c r="D11630" s="274"/>
      <c r="J11630" s="274"/>
      <c r="K11630" s="274"/>
    </row>
    <row r="11631" spans="4:11" ht="12.75" x14ac:dyDescent="0.2">
      <c r="D11631" s="274"/>
      <c r="J11631" s="274"/>
      <c r="K11631" s="274"/>
    </row>
    <row r="11632" spans="4:11" ht="12.75" x14ac:dyDescent="0.2">
      <c r="D11632" s="274"/>
      <c r="J11632" s="274"/>
      <c r="K11632" s="274"/>
    </row>
    <row r="11633" spans="4:11" ht="12.75" x14ac:dyDescent="0.2">
      <c r="D11633" s="274"/>
      <c r="J11633" s="274"/>
      <c r="K11633" s="274"/>
    </row>
    <row r="11634" spans="4:11" ht="12.75" x14ac:dyDescent="0.2">
      <c r="D11634" s="274"/>
      <c r="J11634" s="274"/>
      <c r="K11634" s="274"/>
    </row>
    <row r="11635" spans="4:11" ht="12.75" x14ac:dyDescent="0.2">
      <c r="D11635" s="274"/>
      <c r="J11635" s="274"/>
      <c r="K11635" s="274"/>
    </row>
    <row r="11636" spans="4:11" ht="12.75" x14ac:dyDescent="0.2">
      <c r="D11636" s="274"/>
      <c r="J11636" s="274"/>
      <c r="K11636" s="274"/>
    </row>
    <row r="11637" spans="4:11" ht="12.75" x14ac:dyDescent="0.2">
      <c r="D11637" s="274"/>
      <c r="J11637" s="274"/>
      <c r="K11637" s="274"/>
    </row>
    <row r="11638" spans="4:11" ht="12.75" x14ac:dyDescent="0.2">
      <c r="D11638" s="274"/>
      <c r="J11638" s="274"/>
      <c r="K11638" s="274"/>
    </row>
    <row r="11639" spans="4:11" ht="12.75" x14ac:dyDescent="0.2">
      <c r="D11639" s="274"/>
      <c r="J11639" s="274"/>
      <c r="K11639" s="274"/>
    </row>
    <row r="11640" spans="4:11" ht="12.75" x14ac:dyDescent="0.2">
      <c r="D11640" s="274"/>
      <c r="J11640" s="274"/>
      <c r="K11640" s="274"/>
    </row>
    <row r="11641" spans="4:11" ht="12.75" x14ac:dyDescent="0.2">
      <c r="D11641" s="274"/>
      <c r="J11641" s="274"/>
      <c r="K11641" s="274"/>
    </row>
    <row r="11642" spans="4:11" ht="12.75" x14ac:dyDescent="0.2">
      <c r="D11642" s="274"/>
      <c r="J11642" s="274"/>
      <c r="K11642" s="274"/>
    </row>
    <row r="11643" spans="4:11" ht="12.75" x14ac:dyDescent="0.2">
      <c r="D11643" s="274"/>
      <c r="J11643" s="274"/>
      <c r="K11643" s="274"/>
    </row>
    <row r="11644" spans="4:11" ht="12.75" x14ac:dyDescent="0.2">
      <c r="D11644" s="274"/>
      <c r="J11644" s="274"/>
      <c r="K11644" s="274"/>
    </row>
    <row r="11645" spans="4:11" ht="12.75" x14ac:dyDescent="0.2">
      <c r="D11645" s="274"/>
      <c r="J11645" s="274"/>
      <c r="K11645" s="274"/>
    </row>
    <row r="11646" spans="4:11" ht="12.75" x14ac:dyDescent="0.2">
      <c r="D11646" s="274"/>
      <c r="J11646" s="274"/>
      <c r="K11646" s="274"/>
    </row>
    <row r="11647" spans="4:11" ht="12.75" x14ac:dyDescent="0.2">
      <c r="D11647" s="274"/>
      <c r="J11647" s="274"/>
      <c r="K11647" s="274"/>
    </row>
    <row r="11648" spans="4:11" ht="12.75" x14ac:dyDescent="0.2">
      <c r="D11648" s="274"/>
      <c r="J11648" s="274"/>
      <c r="K11648" s="274"/>
    </row>
    <row r="11649" spans="4:11" ht="12.75" x14ac:dyDescent="0.2">
      <c r="D11649" s="274"/>
      <c r="J11649" s="274"/>
      <c r="K11649" s="274"/>
    </row>
    <row r="11650" spans="4:11" ht="12.75" x14ac:dyDescent="0.2">
      <c r="D11650" s="274"/>
      <c r="J11650" s="274"/>
      <c r="K11650" s="274"/>
    </row>
    <row r="11651" spans="4:11" ht="12.75" x14ac:dyDescent="0.2">
      <c r="D11651" s="274"/>
      <c r="J11651" s="274"/>
      <c r="K11651" s="274"/>
    </row>
    <row r="11652" spans="4:11" ht="12.75" x14ac:dyDescent="0.2">
      <c r="D11652" s="274"/>
      <c r="J11652" s="274"/>
      <c r="K11652" s="274"/>
    </row>
    <row r="11653" spans="4:11" ht="12.75" x14ac:dyDescent="0.2">
      <c r="D11653" s="274"/>
      <c r="J11653" s="274"/>
      <c r="K11653" s="274"/>
    </row>
    <row r="11654" spans="4:11" ht="12.75" x14ac:dyDescent="0.2">
      <c r="D11654" s="274"/>
      <c r="J11654" s="274"/>
      <c r="K11654" s="274"/>
    </row>
    <row r="11655" spans="4:11" ht="12.75" x14ac:dyDescent="0.2">
      <c r="D11655" s="274"/>
      <c r="J11655" s="274"/>
      <c r="K11655" s="274"/>
    </row>
    <row r="11656" spans="4:11" ht="12.75" x14ac:dyDescent="0.2">
      <c r="D11656" s="274"/>
      <c r="J11656" s="274"/>
      <c r="K11656" s="274"/>
    </row>
    <row r="11657" spans="4:11" ht="12.75" x14ac:dyDescent="0.2">
      <c r="D11657" s="274"/>
      <c r="J11657" s="274"/>
      <c r="K11657" s="274"/>
    </row>
    <row r="11658" spans="4:11" ht="12.75" x14ac:dyDescent="0.2">
      <c r="D11658" s="274"/>
      <c r="J11658" s="274"/>
      <c r="K11658" s="274"/>
    </row>
    <row r="11659" spans="4:11" ht="12.75" x14ac:dyDescent="0.2">
      <c r="D11659" s="274"/>
      <c r="J11659" s="274"/>
      <c r="K11659" s="274"/>
    </row>
    <row r="11660" spans="4:11" ht="12.75" x14ac:dyDescent="0.2">
      <c r="D11660" s="274"/>
      <c r="J11660" s="274"/>
      <c r="K11660" s="274"/>
    </row>
    <row r="11661" spans="4:11" ht="12.75" x14ac:dyDescent="0.2">
      <c r="D11661" s="274"/>
      <c r="J11661" s="274"/>
      <c r="K11661" s="274"/>
    </row>
    <row r="11662" spans="4:11" ht="12.75" x14ac:dyDescent="0.2">
      <c r="D11662" s="274"/>
      <c r="J11662" s="274"/>
      <c r="K11662" s="274"/>
    </row>
    <row r="11663" spans="4:11" ht="12.75" x14ac:dyDescent="0.2">
      <c r="D11663" s="274"/>
      <c r="J11663" s="274"/>
      <c r="K11663" s="274"/>
    </row>
    <row r="11664" spans="4:11" ht="12.75" x14ac:dyDescent="0.2">
      <c r="D11664" s="274"/>
      <c r="J11664" s="274"/>
      <c r="K11664" s="274"/>
    </row>
    <row r="11665" spans="4:11" ht="12.75" x14ac:dyDescent="0.2">
      <c r="D11665" s="274"/>
      <c r="J11665" s="274"/>
      <c r="K11665" s="274"/>
    </row>
    <row r="11666" spans="4:11" ht="12.75" x14ac:dyDescent="0.2">
      <c r="D11666" s="274"/>
      <c r="J11666" s="274"/>
      <c r="K11666" s="274"/>
    </row>
    <row r="11667" spans="4:11" ht="12.75" x14ac:dyDescent="0.2">
      <c r="D11667" s="274"/>
      <c r="J11667" s="274"/>
      <c r="K11667" s="274"/>
    </row>
    <row r="11668" spans="4:11" ht="12.75" x14ac:dyDescent="0.2">
      <c r="D11668" s="274"/>
      <c r="J11668" s="274"/>
      <c r="K11668" s="274"/>
    </row>
    <row r="11669" spans="4:11" ht="12.75" x14ac:dyDescent="0.2">
      <c r="D11669" s="274"/>
      <c r="J11669" s="274"/>
      <c r="K11669" s="274"/>
    </row>
    <row r="11670" spans="4:11" ht="12.75" x14ac:dyDescent="0.2">
      <c r="D11670" s="274"/>
      <c r="J11670" s="274"/>
      <c r="K11670" s="274"/>
    </row>
    <row r="11671" spans="4:11" ht="12.75" x14ac:dyDescent="0.2">
      <c r="D11671" s="274"/>
      <c r="J11671" s="274"/>
      <c r="K11671" s="274"/>
    </row>
    <row r="11672" spans="4:11" ht="12.75" x14ac:dyDescent="0.2">
      <c r="D11672" s="274"/>
      <c r="J11672" s="274"/>
      <c r="K11672" s="274"/>
    </row>
    <row r="11673" spans="4:11" ht="12.75" x14ac:dyDescent="0.2">
      <c r="D11673" s="274"/>
      <c r="J11673" s="274"/>
      <c r="K11673" s="274"/>
    </row>
    <row r="11674" spans="4:11" ht="12.75" x14ac:dyDescent="0.2">
      <c r="D11674" s="274"/>
      <c r="J11674" s="274"/>
      <c r="K11674" s="274"/>
    </row>
    <row r="11675" spans="4:11" ht="12.75" x14ac:dyDescent="0.2">
      <c r="D11675" s="274"/>
      <c r="J11675" s="274"/>
      <c r="K11675" s="274"/>
    </row>
    <row r="11676" spans="4:11" ht="12.75" x14ac:dyDescent="0.2">
      <c r="D11676" s="274"/>
      <c r="J11676" s="274"/>
      <c r="K11676" s="274"/>
    </row>
    <row r="11677" spans="4:11" ht="12.75" x14ac:dyDescent="0.2">
      <c r="D11677" s="274"/>
      <c r="J11677" s="274"/>
      <c r="K11677" s="274"/>
    </row>
    <row r="11678" spans="4:11" ht="12.75" x14ac:dyDescent="0.2">
      <c r="D11678" s="274"/>
      <c r="J11678" s="274"/>
      <c r="K11678" s="274"/>
    </row>
    <row r="11679" spans="4:11" ht="12.75" x14ac:dyDescent="0.2">
      <c r="D11679" s="274"/>
      <c r="J11679" s="274"/>
      <c r="K11679" s="274"/>
    </row>
    <row r="11680" spans="4:11" ht="12.75" x14ac:dyDescent="0.2">
      <c r="D11680" s="274"/>
      <c r="J11680" s="274"/>
      <c r="K11680" s="274"/>
    </row>
    <row r="11681" spans="4:11" ht="12.75" x14ac:dyDescent="0.2">
      <c r="D11681" s="274"/>
      <c r="J11681" s="274"/>
      <c r="K11681" s="274"/>
    </row>
    <row r="11682" spans="4:11" ht="12.75" x14ac:dyDescent="0.2">
      <c r="D11682" s="274"/>
      <c r="J11682" s="274"/>
      <c r="K11682" s="274"/>
    </row>
    <row r="11683" spans="4:11" ht="12.75" x14ac:dyDescent="0.2">
      <c r="D11683" s="274"/>
      <c r="J11683" s="274"/>
      <c r="K11683" s="274"/>
    </row>
    <row r="11684" spans="4:11" ht="12.75" x14ac:dyDescent="0.2">
      <c r="D11684" s="274"/>
      <c r="J11684" s="274"/>
      <c r="K11684" s="274"/>
    </row>
    <row r="11685" spans="4:11" ht="12.75" x14ac:dyDescent="0.2">
      <c r="D11685" s="274"/>
      <c r="J11685" s="274"/>
      <c r="K11685" s="274"/>
    </row>
    <row r="11686" spans="4:11" ht="12.75" x14ac:dyDescent="0.2">
      <c r="D11686" s="274"/>
      <c r="J11686" s="274"/>
      <c r="K11686" s="274"/>
    </row>
    <row r="11688" spans="4:11" ht="12.75" x14ac:dyDescent="0.2">
      <c r="D11688" s="274"/>
      <c r="J11688" s="274"/>
      <c r="K11688" s="274"/>
    </row>
    <row r="11691" spans="4:11" ht="12.75" x14ac:dyDescent="0.2">
      <c r="D11691" s="274"/>
      <c r="J11691" s="274"/>
      <c r="K11691" s="274"/>
    </row>
    <row r="11694" spans="4:11" ht="12.75" x14ac:dyDescent="0.2">
      <c r="D11694" s="274"/>
      <c r="J11694" s="274"/>
      <c r="K11694" s="274"/>
    </row>
    <row r="11695" spans="4:11" ht="12.75" x14ac:dyDescent="0.2">
      <c r="D11695" s="274"/>
      <c r="J11695" s="274"/>
      <c r="K11695" s="274"/>
    </row>
    <row r="11696" spans="4:11" ht="12.75" x14ac:dyDescent="0.2">
      <c r="D11696" s="274"/>
      <c r="J11696" s="274"/>
      <c r="K11696" s="274"/>
    </row>
    <row r="11697" spans="4:11" ht="12.75" x14ac:dyDescent="0.2">
      <c r="D11697" s="274"/>
      <c r="J11697" s="274"/>
      <c r="K11697" s="274"/>
    </row>
    <row r="11701" spans="4:11" ht="12.75" x14ac:dyDescent="0.2">
      <c r="D11701" s="274"/>
      <c r="J11701" s="274"/>
      <c r="K11701" s="274"/>
    </row>
    <row r="11703" spans="4:11" ht="12.75" x14ac:dyDescent="0.2">
      <c r="D11703" s="274"/>
      <c r="J11703" s="274"/>
      <c r="K11703" s="274"/>
    </row>
    <row r="11704" spans="4:11" ht="12.75" x14ac:dyDescent="0.2">
      <c r="D11704" s="274"/>
      <c r="J11704" s="274"/>
      <c r="K11704" s="274"/>
    </row>
    <row r="11705" spans="4:11" ht="12.75" x14ac:dyDescent="0.2">
      <c r="D11705" s="274"/>
      <c r="J11705" s="274"/>
      <c r="K11705" s="274"/>
    </row>
    <row r="11706" spans="4:11" ht="12.75" x14ac:dyDescent="0.2">
      <c r="D11706" s="274"/>
      <c r="J11706" s="274"/>
      <c r="K11706" s="274"/>
    </row>
    <row r="11707" spans="4:11" ht="12.75" x14ac:dyDescent="0.2">
      <c r="D11707" s="274"/>
      <c r="J11707" s="274"/>
      <c r="K11707" s="274"/>
    </row>
    <row r="11711" spans="4:11" ht="12.75" x14ac:dyDescent="0.2">
      <c r="D11711" s="274"/>
      <c r="J11711" s="274"/>
      <c r="K11711" s="274"/>
    </row>
    <row r="11712" spans="4:11" ht="12.75" x14ac:dyDescent="0.2">
      <c r="D11712" s="274"/>
      <c r="J11712" s="274"/>
      <c r="K11712" s="274"/>
    </row>
    <row r="11713" spans="4:11" ht="12.75" x14ac:dyDescent="0.2">
      <c r="D11713" s="274"/>
      <c r="J11713" s="274"/>
      <c r="K11713" s="274"/>
    </row>
    <row r="11714" spans="4:11" ht="12.75" x14ac:dyDescent="0.2">
      <c r="D11714" s="274"/>
      <c r="J11714" s="274"/>
      <c r="K11714" s="274"/>
    </row>
    <row r="11715" spans="4:11" ht="12.75" x14ac:dyDescent="0.2">
      <c r="D11715" s="274"/>
      <c r="J11715" s="274"/>
      <c r="K11715" s="274"/>
    </row>
    <row r="11716" spans="4:11" ht="12.75" x14ac:dyDescent="0.2">
      <c r="D11716" s="274"/>
      <c r="J11716" s="274"/>
      <c r="K11716" s="274"/>
    </row>
    <row r="11717" spans="4:11" ht="12.75" x14ac:dyDescent="0.2">
      <c r="D11717" s="274"/>
      <c r="J11717" s="274"/>
      <c r="K11717" s="274"/>
    </row>
    <row r="11718" spans="4:11" ht="12.75" x14ac:dyDescent="0.2">
      <c r="D11718" s="274"/>
      <c r="J11718" s="274"/>
      <c r="K11718" s="274"/>
    </row>
    <row r="11719" spans="4:11" ht="12.75" x14ac:dyDescent="0.2">
      <c r="D11719" s="274"/>
      <c r="J11719" s="274"/>
      <c r="K11719" s="274"/>
    </row>
    <row r="11720" spans="4:11" ht="12.75" x14ac:dyDescent="0.2">
      <c r="D11720" s="274"/>
      <c r="J11720" s="274"/>
      <c r="K11720" s="274"/>
    </row>
    <row r="11721" spans="4:11" ht="12.75" x14ac:dyDescent="0.2">
      <c r="D11721" s="274"/>
      <c r="J11721" s="274"/>
      <c r="K11721" s="274"/>
    </row>
    <row r="11722" spans="4:11" ht="12.75" x14ac:dyDescent="0.2">
      <c r="D11722" s="274"/>
      <c r="J11722" s="274"/>
      <c r="K11722" s="274"/>
    </row>
    <row r="11723" spans="4:11" ht="12.75" x14ac:dyDescent="0.2">
      <c r="D11723" s="274"/>
      <c r="J11723" s="274"/>
      <c r="K11723" s="274"/>
    </row>
    <row r="11724" spans="4:11" ht="12.75" x14ac:dyDescent="0.2">
      <c r="D11724" s="274"/>
      <c r="J11724" s="274"/>
      <c r="K11724" s="274"/>
    </row>
    <row r="11725" spans="4:11" ht="12.75" x14ac:dyDescent="0.2">
      <c r="D11725" s="274"/>
      <c r="J11725" s="274"/>
      <c r="K11725" s="274"/>
    </row>
    <row r="11726" spans="4:11" ht="12.75" x14ac:dyDescent="0.2">
      <c r="D11726" s="274"/>
      <c r="J11726" s="274"/>
      <c r="K11726" s="274"/>
    </row>
    <row r="11727" spans="4:11" ht="12.75" x14ac:dyDescent="0.2">
      <c r="D11727" s="274"/>
      <c r="J11727" s="274"/>
      <c r="K11727" s="274"/>
    </row>
    <row r="11728" spans="4:11" ht="12.75" x14ac:dyDescent="0.2">
      <c r="D11728" s="274"/>
      <c r="J11728" s="274"/>
      <c r="K11728" s="274"/>
    </row>
    <row r="11729" spans="4:11" ht="12.75" x14ac:dyDescent="0.2">
      <c r="D11729" s="274"/>
      <c r="J11729" s="274"/>
      <c r="K11729" s="274"/>
    </row>
    <row r="11730" spans="4:11" ht="12.75" x14ac:dyDescent="0.2">
      <c r="D11730" s="274"/>
      <c r="J11730" s="274"/>
      <c r="K11730" s="274"/>
    </row>
    <row r="11731" spans="4:11" ht="12.75" x14ac:dyDescent="0.2">
      <c r="D11731" s="274"/>
      <c r="J11731" s="274"/>
      <c r="K11731" s="274"/>
    </row>
    <row r="11732" spans="4:11" ht="12.75" x14ac:dyDescent="0.2">
      <c r="D11732" s="274"/>
      <c r="J11732" s="274"/>
      <c r="K11732" s="274"/>
    </row>
    <row r="11733" spans="4:11" ht="12.75" x14ac:dyDescent="0.2">
      <c r="D11733" s="274"/>
      <c r="J11733" s="274"/>
      <c r="K11733" s="274"/>
    </row>
    <row r="11734" spans="4:11" ht="12.75" x14ac:dyDescent="0.2">
      <c r="D11734" s="274"/>
      <c r="J11734" s="274"/>
      <c r="K11734" s="274"/>
    </row>
    <row r="11735" spans="4:11" ht="12.75" x14ac:dyDescent="0.2">
      <c r="D11735" s="274"/>
      <c r="J11735" s="274"/>
      <c r="K11735" s="274"/>
    </row>
    <row r="11736" spans="4:11" ht="12.75" x14ac:dyDescent="0.2">
      <c r="D11736" s="274"/>
      <c r="J11736" s="274"/>
      <c r="K11736" s="274"/>
    </row>
    <row r="11737" spans="4:11" ht="12.75" x14ac:dyDescent="0.2">
      <c r="D11737" s="274"/>
      <c r="J11737" s="274"/>
      <c r="K11737" s="274"/>
    </row>
    <row r="11738" spans="4:11" ht="12.75" x14ac:dyDescent="0.2">
      <c r="D11738" s="274"/>
      <c r="J11738" s="274"/>
      <c r="K11738" s="274"/>
    </row>
    <row r="11739" spans="4:11" ht="12.75" x14ac:dyDescent="0.2">
      <c r="D11739" s="274"/>
      <c r="J11739" s="274"/>
      <c r="K11739" s="274"/>
    </row>
    <row r="11740" spans="4:11" ht="12.75" x14ac:dyDescent="0.2">
      <c r="D11740" s="274"/>
      <c r="J11740" s="274"/>
      <c r="K11740" s="274"/>
    </row>
    <row r="11741" spans="4:11" ht="12.75" x14ac:dyDescent="0.2">
      <c r="D11741" s="274"/>
      <c r="J11741" s="274"/>
      <c r="K11741" s="274"/>
    </row>
    <row r="11742" spans="4:11" ht="12.75" x14ac:dyDescent="0.2">
      <c r="D11742" s="274"/>
      <c r="J11742" s="274"/>
      <c r="K11742" s="274"/>
    </row>
    <row r="11743" spans="4:11" ht="12.75" x14ac:dyDescent="0.2">
      <c r="D11743" s="274"/>
      <c r="J11743" s="274"/>
      <c r="K11743" s="274"/>
    </row>
    <row r="11744" spans="4:11" ht="12.75" x14ac:dyDescent="0.2">
      <c r="D11744" s="274"/>
      <c r="J11744" s="274"/>
      <c r="K11744" s="274"/>
    </row>
    <row r="11745" spans="4:11" ht="12.75" x14ac:dyDescent="0.2">
      <c r="D11745" s="274"/>
      <c r="J11745" s="274"/>
      <c r="K11745" s="274"/>
    </row>
    <row r="11746" spans="4:11" ht="12.75" x14ac:dyDescent="0.2">
      <c r="D11746" s="274"/>
      <c r="J11746" s="274"/>
      <c r="K11746" s="274"/>
    </row>
    <row r="11747" spans="4:11" ht="12.75" x14ac:dyDescent="0.2">
      <c r="D11747" s="274"/>
      <c r="J11747" s="274"/>
      <c r="K11747" s="274"/>
    </row>
    <row r="11748" spans="4:11" ht="12.75" x14ac:dyDescent="0.2">
      <c r="D11748" s="274"/>
      <c r="J11748" s="274"/>
      <c r="K11748" s="274"/>
    </row>
    <row r="11749" spans="4:11" ht="12.75" x14ac:dyDescent="0.2">
      <c r="D11749" s="274"/>
      <c r="J11749" s="274"/>
      <c r="K11749" s="274"/>
    </row>
    <row r="11750" spans="4:11" ht="12.75" x14ac:dyDescent="0.2">
      <c r="D11750" s="274"/>
      <c r="J11750" s="274"/>
      <c r="K11750" s="274"/>
    </row>
    <row r="11751" spans="4:11" ht="12.75" x14ac:dyDescent="0.2">
      <c r="D11751" s="274"/>
      <c r="J11751" s="274"/>
      <c r="K11751" s="274"/>
    </row>
    <row r="11752" spans="4:11" ht="12.75" x14ac:dyDescent="0.2">
      <c r="D11752" s="274"/>
      <c r="J11752" s="274"/>
      <c r="K11752" s="274"/>
    </row>
    <row r="11753" spans="4:11" ht="12.75" x14ac:dyDescent="0.2">
      <c r="D11753" s="274"/>
      <c r="J11753" s="274"/>
      <c r="K11753" s="274"/>
    </row>
    <row r="11754" spans="4:11" ht="12.75" x14ac:dyDescent="0.2">
      <c r="D11754" s="274"/>
      <c r="J11754" s="274"/>
      <c r="K11754" s="274"/>
    </row>
    <row r="11755" spans="4:11" ht="12.75" x14ac:dyDescent="0.2">
      <c r="D11755" s="274"/>
      <c r="J11755" s="274"/>
      <c r="K11755" s="274"/>
    </row>
    <row r="11756" spans="4:11" ht="12.75" x14ac:dyDescent="0.2">
      <c r="D11756" s="274"/>
      <c r="J11756" s="274"/>
      <c r="K11756" s="274"/>
    </row>
    <row r="11757" spans="4:11" ht="12.75" x14ac:dyDescent="0.2">
      <c r="D11757" s="274"/>
      <c r="J11757" s="274"/>
      <c r="K11757" s="274"/>
    </row>
    <row r="11758" spans="4:11" ht="12.75" x14ac:dyDescent="0.2">
      <c r="D11758" s="274"/>
      <c r="J11758" s="274"/>
      <c r="K11758" s="274"/>
    </row>
    <row r="11759" spans="4:11" ht="12.75" x14ac:dyDescent="0.2">
      <c r="D11759" s="274"/>
      <c r="J11759" s="274"/>
      <c r="K11759" s="274"/>
    </row>
    <row r="11760" spans="4:11" ht="12.75" x14ac:dyDescent="0.2">
      <c r="D11760" s="274"/>
      <c r="J11760" s="274"/>
      <c r="K11760" s="274"/>
    </row>
    <row r="11761" spans="4:11" ht="12.75" x14ac:dyDescent="0.2">
      <c r="D11761" s="274"/>
      <c r="J11761" s="274"/>
      <c r="K11761" s="274"/>
    </row>
    <row r="11762" spans="4:11" ht="12.75" x14ac:dyDescent="0.2">
      <c r="D11762" s="274"/>
      <c r="J11762" s="274"/>
      <c r="K11762" s="274"/>
    </row>
    <row r="11763" spans="4:11" ht="12.75" x14ac:dyDescent="0.2">
      <c r="D11763" s="274"/>
      <c r="J11763" s="274"/>
      <c r="K11763" s="274"/>
    </row>
    <row r="11764" spans="4:11" ht="12.75" x14ac:dyDescent="0.2">
      <c r="D11764" s="274"/>
      <c r="J11764" s="274"/>
      <c r="K11764" s="274"/>
    </row>
    <row r="11765" spans="4:11" ht="12.75" x14ac:dyDescent="0.2">
      <c r="D11765" s="274"/>
      <c r="J11765" s="274"/>
      <c r="K11765" s="274"/>
    </row>
    <row r="11766" spans="4:11" ht="12.75" x14ac:dyDescent="0.2">
      <c r="D11766" s="274"/>
      <c r="J11766" s="274"/>
      <c r="K11766" s="274"/>
    </row>
    <row r="11767" spans="4:11" ht="12.75" x14ac:dyDescent="0.2">
      <c r="D11767" s="274"/>
      <c r="J11767" s="274"/>
      <c r="K11767" s="274"/>
    </row>
    <row r="11768" spans="4:11" ht="12.75" x14ac:dyDescent="0.2">
      <c r="D11768" s="274"/>
      <c r="J11768" s="274"/>
      <c r="K11768" s="274"/>
    </row>
    <row r="11769" spans="4:11" ht="12.75" x14ac:dyDescent="0.2">
      <c r="D11769" s="274"/>
      <c r="J11769" s="274"/>
      <c r="K11769" s="274"/>
    </row>
    <row r="11770" spans="4:11" ht="12.75" x14ac:dyDescent="0.2">
      <c r="D11770" s="274"/>
      <c r="J11770" s="274"/>
      <c r="K11770" s="274"/>
    </row>
    <row r="11771" spans="4:11" ht="12.75" x14ac:dyDescent="0.2">
      <c r="D11771" s="274"/>
      <c r="J11771" s="274"/>
      <c r="K11771" s="274"/>
    </row>
    <row r="11772" spans="4:11" ht="12.75" x14ac:dyDescent="0.2">
      <c r="D11772" s="274"/>
      <c r="J11772" s="274"/>
      <c r="K11772" s="274"/>
    </row>
    <row r="11773" spans="4:11" ht="12.75" x14ac:dyDescent="0.2">
      <c r="D11773" s="274"/>
      <c r="J11773" s="274"/>
      <c r="K11773" s="274"/>
    </row>
    <row r="11774" spans="4:11" ht="12.75" x14ac:dyDescent="0.2">
      <c r="D11774" s="274"/>
      <c r="J11774" s="274"/>
      <c r="K11774" s="274"/>
    </row>
    <row r="11775" spans="4:11" ht="12.75" x14ac:dyDescent="0.2">
      <c r="D11775" s="274"/>
      <c r="J11775" s="274"/>
      <c r="K11775" s="274"/>
    </row>
    <row r="11776" spans="4:11" ht="12.75" x14ac:dyDescent="0.2">
      <c r="D11776" s="274"/>
      <c r="J11776" s="274"/>
      <c r="K11776" s="274"/>
    </row>
    <row r="11777" spans="4:11" ht="12.75" x14ac:dyDescent="0.2">
      <c r="D11777" s="274"/>
      <c r="J11777" s="274"/>
      <c r="K11777" s="274"/>
    </row>
    <row r="11778" spans="4:11" ht="12.75" x14ac:dyDescent="0.2">
      <c r="D11778" s="274"/>
      <c r="J11778" s="274"/>
      <c r="K11778" s="274"/>
    </row>
    <row r="11779" spans="4:11" ht="12.75" x14ac:dyDescent="0.2">
      <c r="D11779" s="274"/>
      <c r="J11779" s="274"/>
      <c r="K11779" s="274"/>
    </row>
    <row r="11780" spans="4:11" ht="12.75" x14ac:dyDescent="0.2">
      <c r="D11780" s="274"/>
      <c r="J11780" s="274"/>
      <c r="K11780" s="274"/>
    </row>
    <row r="11781" spans="4:11" ht="12.75" x14ac:dyDescent="0.2">
      <c r="D11781" s="274"/>
      <c r="J11781" s="274"/>
      <c r="K11781" s="274"/>
    </row>
    <row r="11782" spans="4:11" ht="12.75" x14ac:dyDescent="0.2">
      <c r="D11782" s="274"/>
      <c r="J11782" s="274"/>
      <c r="K11782" s="274"/>
    </row>
    <row r="11783" spans="4:11" ht="12.75" x14ac:dyDescent="0.2">
      <c r="D11783" s="274"/>
      <c r="J11783" s="274"/>
      <c r="K11783" s="274"/>
    </row>
    <row r="11784" spans="4:11" ht="12.75" x14ac:dyDescent="0.2">
      <c r="D11784" s="274"/>
      <c r="J11784" s="274"/>
      <c r="K11784" s="274"/>
    </row>
    <row r="11785" spans="4:11" ht="12.75" x14ac:dyDescent="0.2">
      <c r="D11785" s="274"/>
      <c r="J11785" s="274"/>
      <c r="K11785" s="274"/>
    </row>
    <row r="11786" spans="4:11" ht="12.75" x14ac:dyDescent="0.2">
      <c r="D11786" s="274"/>
      <c r="J11786" s="274"/>
      <c r="K11786" s="274"/>
    </row>
    <row r="11787" spans="4:11" ht="12.75" x14ac:dyDescent="0.2">
      <c r="D11787" s="274"/>
      <c r="J11787" s="274"/>
      <c r="K11787" s="274"/>
    </row>
    <row r="11788" spans="4:11" ht="12.75" x14ac:dyDescent="0.2">
      <c r="D11788" s="274"/>
      <c r="J11788" s="274"/>
      <c r="K11788" s="274"/>
    </row>
    <row r="11789" spans="4:11" ht="12.75" x14ac:dyDescent="0.2">
      <c r="D11789" s="274"/>
      <c r="J11789" s="274"/>
      <c r="K11789" s="274"/>
    </row>
    <row r="11790" spans="4:11" ht="12.75" x14ac:dyDescent="0.2">
      <c r="D11790" s="274"/>
      <c r="J11790" s="274"/>
      <c r="K11790" s="274"/>
    </row>
    <row r="11791" spans="4:11" ht="12.75" x14ac:dyDescent="0.2">
      <c r="D11791" s="274"/>
      <c r="J11791" s="274"/>
      <c r="K11791" s="274"/>
    </row>
    <row r="11792" spans="4:11" ht="12.75" x14ac:dyDescent="0.2">
      <c r="D11792" s="274"/>
      <c r="J11792" s="274"/>
      <c r="K11792" s="274"/>
    </row>
    <row r="11793" spans="4:11" ht="12.75" x14ac:dyDescent="0.2">
      <c r="D11793" s="274"/>
      <c r="J11793" s="274"/>
      <c r="K11793" s="274"/>
    </row>
    <row r="11794" spans="4:11" ht="12.75" x14ac:dyDescent="0.2">
      <c r="D11794" s="274"/>
      <c r="J11794" s="274"/>
      <c r="K11794" s="274"/>
    </row>
    <row r="11795" spans="4:11" ht="12.75" x14ac:dyDescent="0.2">
      <c r="D11795" s="274"/>
      <c r="J11795" s="274"/>
      <c r="K11795" s="274"/>
    </row>
    <row r="11796" spans="4:11" ht="12.75" x14ac:dyDescent="0.2">
      <c r="D11796" s="274"/>
      <c r="J11796" s="274"/>
      <c r="K11796" s="274"/>
    </row>
    <row r="11797" spans="4:11" ht="12.75" x14ac:dyDescent="0.2">
      <c r="D11797" s="274"/>
      <c r="J11797" s="274"/>
      <c r="K11797" s="274"/>
    </row>
    <row r="11798" spans="4:11" ht="12.75" x14ac:dyDescent="0.2">
      <c r="D11798" s="274"/>
      <c r="J11798" s="274"/>
      <c r="K11798" s="274"/>
    </row>
    <row r="11799" spans="4:11" ht="12.75" x14ac:dyDescent="0.2">
      <c r="D11799" s="274"/>
      <c r="J11799" s="274"/>
      <c r="K11799" s="274"/>
    </row>
    <row r="11800" spans="4:11" ht="12.75" x14ac:dyDescent="0.2">
      <c r="D11800" s="274"/>
      <c r="J11800" s="274"/>
      <c r="K11800" s="274"/>
    </row>
    <row r="11801" spans="4:11" ht="12.75" x14ac:dyDescent="0.2">
      <c r="D11801" s="274"/>
      <c r="J11801" s="274"/>
      <c r="K11801" s="274"/>
    </row>
    <row r="11802" spans="4:11" ht="12.75" x14ac:dyDescent="0.2">
      <c r="D11802" s="274"/>
      <c r="J11802" s="274"/>
      <c r="K11802" s="274"/>
    </row>
    <row r="11803" spans="4:11" ht="12.75" x14ac:dyDescent="0.2">
      <c r="D11803" s="274"/>
      <c r="J11803" s="274"/>
      <c r="K11803" s="274"/>
    </row>
    <row r="11807" spans="4:11" ht="12.75" x14ac:dyDescent="0.2">
      <c r="D11807" s="274"/>
      <c r="J11807" s="274"/>
      <c r="K11807" s="274"/>
    </row>
    <row r="11808" spans="4:11" ht="12.75" x14ac:dyDescent="0.2">
      <c r="D11808" s="274"/>
      <c r="J11808" s="274"/>
      <c r="K11808" s="274"/>
    </row>
    <row r="11809" spans="4:11" ht="12.75" x14ac:dyDescent="0.2">
      <c r="D11809" s="274"/>
      <c r="J11809" s="274"/>
      <c r="K11809" s="274"/>
    </row>
    <row r="11810" spans="4:11" ht="12.75" x14ac:dyDescent="0.2">
      <c r="D11810" s="274"/>
      <c r="J11810" s="274"/>
      <c r="K11810" s="274"/>
    </row>
    <row r="11811" spans="4:11" ht="12.75" x14ac:dyDescent="0.2">
      <c r="D11811" s="274"/>
      <c r="J11811" s="274"/>
      <c r="K11811" s="274"/>
    </row>
    <row r="11812" spans="4:11" ht="12.75" x14ac:dyDescent="0.2">
      <c r="D11812" s="274"/>
      <c r="J11812" s="274"/>
      <c r="K11812" s="274"/>
    </row>
    <row r="11813" spans="4:11" ht="12.75" x14ac:dyDescent="0.2">
      <c r="D11813" s="274"/>
      <c r="J11813" s="274"/>
      <c r="K11813" s="274"/>
    </row>
    <row r="11814" spans="4:11" ht="12.75" x14ac:dyDescent="0.2">
      <c r="D11814" s="274"/>
      <c r="J11814" s="274"/>
      <c r="K11814" s="274"/>
    </row>
    <row r="11815" spans="4:11" ht="12.75" x14ac:dyDescent="0.2">
      <c r="D11815" s="274"/>
      <c r="J11815" s="274"/>
      <c r="K11815" s="274"/>
    </row>
    <row r="11816" spans="4:11" ht="12.75" x14ac:dyDescent="0.2">
      <c r="D11816" s="274"/>
      <c r="J11816" s="274"/>
      <c r="K11816" s="274"/>
    </row>
    <row r="11817" spans="4:11" ht="12.75" x14ac:dyDescent="0.2">
      <c r="D11817" s="274"/>
      <c r="J11817" s="274"/>
      <c r="K11817" s="274"/>
    </row>
    <row r="11818" spans="4:11" ht="12.75" x14ac:dyDescent="0.2">
      <c r="D11818" s="274"/>
      <c r="J11818" s="274"/>
      <c r="K11818" s="274"/>
    </row>
    <row r="11819" spans="4:11" ht="12.75" x14ac:dyDescent="0.2">
      <c r="D11819" s="274"/>
      <c r="J11819" s="274"/>
      <c r="K11819" s="274"/>
    </row>
    <row r="11820" spans="4:11" ht="12.75" x14ac:dyDescent="0.2">
      <c r="D11820" s="274"/>
      <c r="J11820" s="274"/>
      <c r="K11820" s="274"/>
    </row>
    <row r="11821" spans="4:11" ht="12.75" x14ac:dyDescent="0.2">
      <c r="D11821" s="274"/>
      <c r="J11821" s="274"/>
      <c r="K11821" s="274"/>
    </row>
    <row r="11822" spans="4:11" ht="12.75" x14ac:dyDescent="0.2">
      <c r="D11822" s="274"/>
      <c r="J11822" s="274"/>
      <c r="K11822" s="274"/>
    </row>
    <row r="11823" spans="4:11" ht="12.75" x14ac:dyDescent="0.2">
      <c r="D11823" s="274"/>
      <c r="J11823" s="274"/>
      <c r="K11823" s="274"/>
    </row>
    <row r="11824" spans="4:11" ht="12.75" x14ac:dyDescent="0.2">
      <c r="D11824" s="274"/>
      <c r="J11824" s="274"/>
      <c r="K11824" s="274"/>
    </row>
    <row r="11825" spans="4:11" ht="12.75" x14ac:dyDescent="0.2">
      <c r="D11825" s="274"/>
      <c r="J11825" s="274"/>
      <c r="K11825" s="274"/>
    </row>
    <row r="11826" spans="4:11" ht="12.75" x14ac:dyDescent="0.2">
      <c r="D11826" s="274"/>
      <c r="J11826" s="274"/>
      <c r="K11826" s="274"/>
    </row>
    <row r="11827" spans="4:11" ht="12.75" x14ac:dyDescent="0.2">
      <c r="D11827" s="274"/>
      <c r="J11827" s="274"/>
      <c r="K11827" s="274"/>
    </row>
    <row r="11828" spans="4:11" ht="12.75" x14ac:dyDescent="0.2">
      <c r="D11828" s="274"/>
      <c r="J11828" s="274"/>
      <c r="K11828" s="274"/>
    </row>
    <row r="11829" spans="4:11" ht="12.75" x14ac:dyDescent="0.2">
      <c r="D11829" s="274"/>
      <c r="J11829" s="274"/>
      <c r="K11829" s="274"/>
    </row>
    <row r="11830" spans="4:11" ht="12.75" x14ac:dyDescent="0.2">
      <c r="D11830" s="274"/>
      <c r="J11830" s="274"/>
      <c r="K11830" s="274"/>
    </row>
    <row r="11831" spans="4:11" ht="12.75" x14ac:dyDescent="0.2">
      <c r="D11831" s="274"/>
      <c r="J11831" s="274"/>
      <c r="K11831" s="274"/>
    </row>
    <row r="11832" spans="4:11" ht="12.75" x14ac:dyDescent="0.2">
      <c r="D11832" s="274"/>
      <c r="J11832" s="274"/>
      <c r="K11832" s="274"/>
    </row>
    <row r="11833" spans="4:11" ht="12.75" x14ac:dyDescent="0.2">
      <c r="D11833" s="274"/>
      <c r="J11833" s="274"/>
      <c r="K11833" s="274"/>
    </row>
    <row r="11834" spans="4:11" ht="12.75" x14ac:dyDescent="0.2">
      <c r="D11834" s="274"/>
      <c r="J11834" s="274"/>
      <c r="K11834" s="274"/>
    </row>
    <row r="11835" spans="4:11" ht="12.75" x14ac:dyDescent="0.2">
      <c r="D11835" s="274"/>
      <c r="J11835" s="274"/>
      <c r="K11835" s="274"/>
    </row>
    <row r="11836" spans="4:11" ht="12.75" x14ac:dyDescent="0.2">
      <c r="D11836" s="274"/>
      <c r="J11836" s="274"/>
      <c r="K11836" s="274"/>
    </row>
    <row r="11837" spans="4:11" ht="12.75" x14ac:dyDescent="0.2">
      <c r="D11837" s="274"/>
      <c r="J11837" s="274"/>
      <c r="K11837" s="274"/>
    </row>
    <row r="11838" spans="4:11" ht="12.75" x14ac:dyDescent="0.2">
      <c r="D11838" s="274"/>
      <c r="J11838" s="274"/>
      <c r="K11838" s="274"/>
    </row>
    <row r="11839" spans="4:11" ht="12.75" x14ac:dyDescent="0.2">
      <c r="D11839" s="274"/>
      <c r="J11839" s="274"/>
      <c r="K11839" s="274"/>
    </row>
    <row r="11840" spans="4:11" ht="12.75" x14ac:dyDescent="0.2">
      <c r="D11840" s="274"/>
      <c r="J11840" s="274"/>
      <c r="K11840" s="274"/>
    </row>
    <row r="11841" spans="4:11" ht="12.75" x14ac:dyDescent="0.2">
      <c r="D11841" s="274"/>
      <c r="J11841" s="274"/>
      <c r="K11841" s="274"/>
    </row>
    <row r="11842" spans="4:11" ht="12.75" x14ac:dyDescent="0.2">
      <c r="D11842" s="274"/>
      <c r="J11842" s="274"/>
      <c r="K11842" s="274"/>
    </row>
    <row r="11843" spans="4:11" ht="12.75" x14ac:dyDescent="0.2">
      <c r="D11843" s="274"/>
      <c r="J11843" s="274"/>
      <c r="K11843" s="274"/>
    </row>
    <row r="11844" spans="4:11" ht="12.75" x14ac:dyDescent="0.2">
      <c r="D11844" s="274"/>
      <c r="J11844" s="274"/>
      <c r="K11844" s="274"/>
    </row>
    <row r="11845" spans="4:11" ht="12.75" x14ac:dyDescent="0.2">
      <c r="D11845" s="274"/>
      <c r="J11845" s="274"/>
      <c r="K11845" s="274"/>
    </row>
    <row r="11846" spans="4:11" ht="12.75" x14ac:dyDescent="0.2">
      <c r="D11846" s="274"/>
      <c r="J11846" s="274"/>
      <c r="K11846" s="274"/>
    </row>
    <row r="11847" spans="4:11" ht="12.75" x14ac:dyDescent="0.2">
      <c r="D11847" s="274"/>
      <c r="J11847" s="274"/>
      <c r="K11847" s="274"/>
    </row>
    <row r="11848" spans="4:11" ht="12.75" x14ac:dyDescent="0.2">
      <c r="D11848" s="274"/>
      <c r="J11848" s="274"/>
      <c r="K11848" s="274"/>
    </row>
    <row r="11849" spans="4:11" ht="12.75" x14ac:dyDescent="0.2">
      <c r="D11849" s="274"/>
      <c r="J11849" s="274"/>
      <c r="K11849" s="274"/>
    </row>
    <row r="11850" spans="4:11" ht="12.75" x14ac:dyDescent="0.2">
      <c r="D11850" s="274"/>
      <c r="J11850" s="274"/>
      <c r="K11850" s="274"/>
    </row>
    <row r="11851" spans="4:11" ht="12.75" x14ac:dyDescent="0.2">
      <c r="D11851" s="274"/>
      <c r="J11851" s="274"/>
      <c r="K11851" s="274"/>
    </row>
    <row r="11852" spans="4:11" ht="12.75" x14ac:dyDescent="0.2">
      <c r="D11852" s="274"/>
      <c r="J11852" s="274"/>
      <c r="K11852" s="274"/>
    </row>
    <row r="11853" spans="4:11" ht="12.75" x14ac:dyDescent="0.2">
      <c r="D11853" s="274"/>
      <c r="J11853" s="274"/>
      <c r="K11853" s="274"/>
    </row>
    <row r="11854" spans="4:11" ht="12.75" x14ac:dyDescent="0.2">
      <c r="D11854" s="274"/>
      <c r="J11854" s="274"/>
      <c r="K11854" s="274"/>
    </row>
    <row r="11855" spans="4:11" ht="12.75" x14ac:dyDescent="0.2">
      <c r="D11855" s="274"/>
      <c r="J11855" s="274"/>
      <c r="K11855" s="274"/>
    </row>
    <row r="11856" spans="4:11" ht="12.75" x14ac:dyDescent="0.2">
      <c r="D11856" s="274"/>
      <c r="J11856" s="274"/>
      <c r="K11856" s="274"/>
    </row>
    <row r="11857" spans="4:11" ht="12.75" x14ac:dyDescent="0.2">
      <c r="D11857" s="274"/>
      <c r="J11857" s="274"/>
      <c r="K11857" s="274"/>
    </row>
    <row r="11858" spans="4:11" ht="12.75" x14ac:dyDescent="0.2">
      <c r="D11858" s="274"/>
      <c r="J11858" s="274"/>
      <c r="K11858" s="274"/>
    </row>
    <row r="11859" spans="4:11" ht="12.75" x14ac:dyDescent="0.2">
      <c r="D11859" s="274"/>
      <c r="J11859" s="274"/>
      <c r="K11859" s="274"/>
    </row>
    <row r="11860" spans="4:11" ht="12.75" x14ac:dyDescent="0.2">
      <c r="D11860" s="274"/>
      <c r="J11860" s="274"/>
      <c r="K11860" s="274"/>
    </row>
    <row r="11861" spans="4:11" ht="12.75" x14ac:dyDescent="0.2">
      <c r="D11861" s="274"/>
      <c r="J11861" s="274"/>
      <c r="K11861" s="274"/>
    </row>
    <row r="11862" spans="4:11" ht="12.75" x14ac:dyDescent="0.2">
      <c r="D11862" s="274"/>
      <c r="J11862" s="274"/>
      <c r="K11862" s="274"/>
    </row>
    <row r="11863" spans="4:11" ht="12.75" x14ac:dyDescent="0.2">
      <c r="D11863" s="274"/>
      <c r="J11863" s="274"/>
      <c r="K11863" s="274"/>
    </row>
    <row r="11864" spans="4:11" ht="12.75" x14ac:dyDescent="0.2">
      <c r="D11864" s="274"/>
      <c r="J11864" s="274"/>
      <c r="K11864" s="274"/>
    </row>
    <row r="11865" spans="4:11" ht="12.75" x14ac:dyDescent="0.2">
      <c r="D11865" s="274"/>
      <c r="J11865" s="274"/>
      <c r="K11865" s="274"/>
    </row>
    <row r="11866" spans="4:11" ht="12.75" x14ac:dyDescent="0.2">
      <c r="D11866" s="274"/>
      <c r="J11866" s="274"/>
      <c r="K11866" s="274"/>
    </row>
    <row r="11867" spans="4:11" ht="12.75" x14ac:dyDescent="0.2">
      <c r="D11867" s="274"/>
      <c r="J11867" s="274"/>
      <c r="K11867" s="274"/>
    </row>
    <row r="11868" spans="4:11" ht="12.75" x14ac:dyDescent="0.2">
      <c r="D11868" s="274"/>
      <c r="J11868" s="274"/>
      <c r="K11868" s="274"/>
    </row>
    <row r="11869" spans="4:11" ht="12.75" x14ac:dyDescent="0.2">
      <c r="D11869" s="274"/>
      <c r="J11869" s="274"/>
      <c r="K11869" s="274"/>
    </row>
    <row r="11870" spans="4:11" ht="12.75" x14ac:dyDescent="0.2">
      <c r="D11870" s="274"/>
      <c r="J11870" s="274"/>
      <c r="K11870" s="274"/>
    </row>
    <row r="11871" spans="4:11" ht="12.75" x14ac:dyDescent="0.2">
      <c r="D11871" s="274"/>
      <c r="J11871" s="274"/>
      <c r="K11871" s="274"/>
    </row>
    <row r="11872" spans="4:11" ht="12.75" x14ac:dyDescent="0.2">
      <c r="D11872" s="274"/>
      <c r="J11872" s="274"/>
      <c r="K11872" s="274"/>
    </row>
    <row r="11884" spans="4:11" ht="12.75" x14ac:dyDescent="0.2">
      <c r="D11884" s="274"/>
      <c r="J11884" s="274"/>
      <c r="K11884" s="274"/>
    </row>
    <row r="11885" spans="4:11" ht="12.75" x14ac:dyDescent="0.2">
      <c r="D11885" s="274"/>
      <c r="J11885" s="274"/>
      <c r="K11885" s="274"/>
    </row>
    <row r="11886" spans="4:11" ht="12.75" x14ac:dyDescent="0.2">
      <c r="D11886" s="274"/>
      <c r="J11886" s="274"/>
      <c r="K11886" s="274"/>
    </row>
    <row r="11887" spans="4:11" ht="12.75" x14ac:dyDescent="0.2">
      <c r="D11887" s="274"/>
      <c r="J11887" s="274"/>
      <c r="K11887" s="274"/>
    </row>
    <row r="11888" spans="4:11" ht="12.75" x14ac:dyDescent="0.2">
      <c r="D11888" s="274"/>
      <c r="J11888" s="274"/>
      <c r="K11888" s="274"/>
    </row>
    <row r="11889" spans="4:11" ht="12.75" x14ac:dyDescent="0.2">
      <c r="D11889" s="274"/>
      <c r="J11889" s="274"/>
      <c r="K11889" s="274"/>
    </row>
    <row r="11890" spans="4:11" ht="12.75" x14ac:dyDescent="0.2">
      <c r="D11890" s="274"/>
      <c r="J11890" s="274"/>
      <c r="K11890" s="274"/>
    </row>
    <row r="11891" spans="4:11" ht="12.75" x14ac:dyDescent="0.2">
      <c r="D11891" s="274"/>
      <c r="J11891" s="274"/>
      <c r="K11891" s="274"/>
    </row>
    <row r="11892" spans="4:11" ht="12.75" x14ac:dyDescent="0.2">
      <c r="D11892" s="274"/>
      <c r="J11892" s="274"/>
      <c r="K11892" s="274"/>
    </row>
    <row r="11893" spans="4:11" ht="12.75" x14ac:dyDescent="0.2">
      <c r="D11893" s="274"/>
      <c r="J11893" s="274"/>
      <c r="K11893" s="274"/>
    </row>
    <row r="11894" spans="4:11" ht="12.75" x14ac:dyDescent="0.2">
      <c r="D11894" s="274"/>
      <c r="J11894" s="274"/>
      <c r="K11894" s="274"/>
    </row>
    <row r="11895" spans="4:11" ht="12.75" x14ac:dyDescent="0.2">
      <c r="D11895" s="274"/>
      <c r="J11895" s="274"/>
      <c r="K11895" s="274"/>
    </row>
    <row r="11896" spans="4:11" ht="12.75" x14ac:dyDescent="0.2">
      <c r="D11896" s="274"/>
      <c r="J11896" s="274"/>
      <c r="K11896" s="274"/>
    </row>
    <row r="11897" spans="4:11" ht="12.75" x14ac:dyDescent="0.2">
      <c r="D11897" s="274"/>
      <c r="J11897" s="274"/>
      <c r="K11897" s="274"/>
    </row>
    <row r="11898" spans="4:11" ht="12.75" x14ac:dyDescent="0.2">
      <c r="D11898" s="274"/>
      <c r="J11898" s="274"/>
      <c r="K11898" s="274"/>
    </row>
    <row r="11899" spans="4:11" ht="12.75" x14ac:dyDescent="0.2">
      <c r="D11899" s="274"/>
      <c r="J11899" s="274"/>
      <c r="K11899" s="274"/>
    </row>
    <row r="11900" spans="4:11" ht="12.75" x14ac:dyDescent="0.2">
      <c r="D11900" s="274"/>
      <c r="J11900" s="274"/>
      <c r="K11900" s="274"/>
    </row>
    <row r="11901" spans="4:11" ht="12.75" x14ac:dyDescent="0.2">
      <c r="D11901" s="274"/>
      <c r="J11901" s="274"/>
      <c r="K11901" s="274"/>
    </row>
    <row r="11902" spans="4:11" ht="12.75" x14ac:dyDescent="0.2">
      <c r="D11902" s="274"/>
      <c r="J11902" s="274"/>
      <c r="K11902" s="274"/>
    </row>
    <row r="11903" spans="4:11" ht="12.75" x14ac:dyDescent="0.2">
      <c r="D11903" s="274"/>
      <c r="J11903" s="274"/>
      <c r="K11903" s="274"/>
    </row>
    <row r="11904" spans="4:11" ht="12.75" x14ac:dyDescent="0.2">
      <c r="D11904" s="274"/>
      <c r="J11904" s="274"/>
      <c r="K11904" s="274"/>
    </row>
    <row r="11905" spans="4:11" ht="12.75" x14ac:dyDescent="0.2">
      <c r="D11905" s="274"/>
      <c r="J11905" s="274"/>
      <c r="K11905" s="274"/>
    </row>
    <row r="11906" spans="4:11" ht="12.75" x14ac:dyDescent="0.2">
      <c r="D11906" s="274"/>
      <c r="J11906" s="274"/>
      <c r="K11906" s="274"/>
    </row>
    <row r="11907" spans="4:11" ht="12.75" x14ac:dyDescent="0.2">
      <c r="D11907" s="274"/>
      <c r="J11907" s="274"/>
      <c r="K11907" s="274"/>
    </row>
    <row r="11908" spans="4:11" ht="12.75" x14ac:dyDescent="0.2">
      <c r="D11908" s="274"/>
      <c r="J11908" s="274"/>
      <c r="K11908" s="274"/>
    </row>
    <row r="11909" spans="4:11" ht="12.75" x14ac:dyDescent="0.2">
      <c r="D11909" s="274"/>
      <c r="J11909" s="274"/>
      <c r="K11909" s="274"/>
    </row>
    <row r="11910" spans="4:11" ht="12.75" x14ac:dyDescent="0.2">
      <c r="D11910" s="274"/>
      <c r="J11910" s="274"/>
      <c r="K11910" s="274"/>
    </row>
    <row r="11911" spans="4:11" ht="12.75" x14ac:dyDescent="0.2">
      <c r="D11911" s="274"/>
      <c r="J11911" s="274"/>
      <c r="K11911" s="274"/>
    </row>
    <row r="11912" spans="4:11" ht="12.75" x14ac:dyDescent="0.2">
      <c r="D11912" s="274"/>
      <c r="J11912" s="274"/>
      <c r="K11912" s="274"/>
    </row>
    <row r="11913" spans="4:11" ht="12.75" x14ac:dyDescent="0.2">
      <c r="D11913" s="274"/>
      <c r="J11913" s="274"/>
      <c r="K11913" s="274"/>
    </row>
    <row r="11914" spans="4:11" ht="12.75" x14ac:dyDescent="0.2">
      <c r="D11914" s="274"/>
      <c r="J11914" s="274"/>
      <c r="K11914" s="274"/>
    </row>
    <row r="11915" spans="4:11" ht="12.75" x14ac:dyDescent="0.2">
      <c r="D11915" s="274"/>
      <c r="J11915" s="274"/>
      <c r="K11915" s="274"/>
    </row>
    <row r="11916" spans="4:11" ht="12.75" x14ac:dyDescent="0.2">
      <c r="D11916" s="274"/>
      <c r="J11916" s="274"/>
      <c r="K11916" s="274"/>
    </row>
    <row r="11917" spans="4:11" ht="12.75" x14ac:dyDescent="0.2">
      <c r="D11917" s="274"/>
      <c r="J11917" s="274"/>
      <c r="K11917" s="274"/>
    </row>
    <row r="11918" spans="4:11" ht="12.75" x14ac:dyDescent="0.2">
      <c r="D11918" s="274"/>
      <c r="J11918" s="274"/>
      <c r="K11918" s="274"/>
    </row>
    <row r="11919" spans="4:11" ht="12.75" x14ac:dyDescent="0.2">
      <c r="D11919" s="274"/>
      <c r="J11919" s="274"/>
      <c r="K11919" s="274"/>
    </row>
    <row r="11920" spans="4:11" ht="12.75" x14ac:dyDescent="0.2">
      <c r="D11920" s="274"/>
      <c r="J11920" s="274"/>
      <c r="K11920" s="274"/>
    </row>
    <row r="11921" spans="4:11" ht="12.75" x14ac:dyDescent="0.2">
      <c r="D11921" s="274"/>
      <c r="J11921" s="274"/>
      <c r="K11921" s="274"/>
    </row>
    <row r="11922" spans="4:11" ht="12.75" x14ac:dyDescent="0.2">
      <c r="D11922" s="274"/>
      <c r="J11922" s="274"/>
      <c r="K11922" s="274"/>
    </row>
    <row r="11923" spans="4:11" ht="12.75" x14ac:dyDescent="0.2">
      <c r="D11923" s="274"/>
      <c r="J11923" s="274"/>
      <c r="K11923" s="274"/>
    </row>
    <row r="11924" spans="4:11" ht="12.75" x14ac:dyDescent="0.2">
      <c r="D11924" s="274"/>
      <c r="J11924" s="274"/>
      <c r="K11924" s="274"/>
    </row>
    <row r="11925" spans="4:11" ht="12.75" x14ac:dyDescent="0.2">
      <c r="D11925" s="274"/>
      <c r="J11925" s="274"/>
      <c r="K11925" s="274"/>
    </row>
    <row r="11926" spans="4:11" ht="12.75" x14ac:dyDescent="0.2">
      <c r="D11926" s="274"/>
      <c r="J11926" s="274"/>
      <c r="K11926" s="274"/>
    </row>
    <row r="11927" spans="4:11" ht="12.75" x14ac:dyDescent="0.2">
      <c r="D11927" s="274"/>
      <c r="J11927" s="274"/>
      <c r="K11927" s="274"/>
    </row>
    <row r="11928" spans="4:11" ht="12.75" x14ac:dyDescent="0.2">
      <c r="D11928" s="274"/>
      <c r="J11928" s="274"/>
      <c r="K11928" s="274"/>
    </row>
    <row r="11929" spans="4:11" ht="12.75" x14ac:dyDescent="0.2">
      <c r="D11929" s="274"/>
      <c r="J11929" s="274"/>
      <c r="K11929" s="274"/>
    </row>
    <row r="11930" spans="4:11" ht="12.75" x14ac:dyDescent="0.2">
      <c r="D11930" s="274"/>
      <c r="J11930" s="274"/>
      <c r="K11930" s="274"/>
    </row>
    <row r="11931" spans="4:11" ht="12.75" x14ac:dyDescent="0.2">
      <c r="D11931" s="274"/>
      <c r="J11931" s="274"/>
      <c r="K11931" s="274"/>
    </row>
    <row r="11932" spans="4:11" ht="12.75" x14ac:dyDescent="0.2">
      <c r="D11932" s="274"/>
      <c r="J11932" s="274"/>
      <c r="K11932" s="274"/>
    </row>
    <row r="11933" spans="4:11" ht="12.75" x14ac:dyDescent="0.2">
      <c r="D11933" s="274"/>
      <c r="J11933" s="274"/>
      <c r="K11933" s="274"/>
    </row>
    <row r="11934" spans="4:11" ht="12.75" x14ac:dyDescent="0.2">
      <c r="D11934" s="274"/>
      <c r="J11934" s="274"/>
      <c r="K11934" s="274"/>
    </row>
    <row r="11935" spans="4:11" ht="12.75" x14ac:dyDescent="0.2">
      <c r="D11935" s="274"/>
      <c r="J11935" s="274"/>
      <c r="K11935" s="274"/>
    </row>
    <row r="11936" spans="4:11" ht="12.75" x14ac:dyDescent="0.2">
      <c r="D11936" s="274"/>
      <c r="J11936" s="274"/>
      <c r="K11936" s="274"/>
    </row>
    <row r="11937" spans="4:11" ht="12.75" x14ac:dyDescent="0.2">
      <c r="D11937" s="274"/>
      <c r="J11937" s="274"/>
      <c r="K11937" s="274"/>
    </row>
    <row r="11938" spans="4:11" ht="12.75" x14ac:dyDescent="0.2">
      <c r="D11938" s="274"/>
      <c r="J11938" s="274"/>
      <c r="K11938" s="274"/>
    </row>
    <row r="11939" spans="4:11" ht="12.75" x14ac:dyDescent="0.2">
      <c r="D11939" s="274"/>
      <c r="J11939" s="274"/>
      <c r="K11939" s="274"/>
    </row>
    <row r="11941" spans="4:11" ht="12.75" x14ac:dyDescent="0.2">
      <c r="D11941" s="274"/>
      <c r="J11941" s="274"/>
      <c r="K11941" s="274"/>
    </row>
    <row r="11942" spans="4:11" ht="12.75" x14ac:dyDescent="0.2">
      <c r="D11942" s="274"/>
      <c r="J11942" s="274"/>
      <c r="K11942" s="274"/>
    </row>
    <row r="11943" spans="4:11" ht="12.75" x14ac:dyDescent="0.2">
      <c r="D11943" s="274"/>
      <c r="J11943" s="274"/>
      <c r="K11943" s="274"/>
    </row>
    <row r="11947" spans="4:11" ht="12.75" x14ac:dyDescent="0.2">
      <c r="D11947" s="274"/>
      <c r="J11947" s="274"/>
      <c r="K11947" s="274"/>
    </row>
    <row r="11948" spans="4:11" ht="12.75" x14ac:dyDescent="0.2">
      <c r="D11948" s="274"/>
      <c r="J11948" s="274"/>
      <c r="K11948" s="274"/>
    </row>
    <row r="11949" spans="4:11" ht="12.75" x14ac:dyDescent="0.2">
      <c r="D11949" s="274"/>
      <c r="J11949" s="274"/>
      <c r="K11949" s="274"/>
    </row>
    <row r="11950" spans="4:11" ht="12.75" x14ac:dyDescent="0.2">
      <c r="D11950" s="274"/>
      <c r="J11950" s="274"/>
      <c r="K11950" s="274"/>
    </row>
    <row r="11951" spans="4:11" ht="12.75" x14ac:dyDescent="0.2">
      <c r="D11951" s="274"/>
      <c r="J11951" s="274"/>
      <c r="K11951" s="274"/>
    </row>
    <row r="11952" spans="4:11" ht="12.75" x14ac:dyDescent="0.2">
      <c r="D11952" s="274"/>
      <c r="J11952" s="274"/>
      <c r="K11952" s="274"/>
    </row>
    <row r="11953" spans="4:11" ht="12.75" x14ac:dyDescent="0.2">
      <c r="D11953" s="274"/>
      <c r="J11953" s="274"/>
      <c r="K11953" s="274"/>
    </row>
    <row r="11954" spans="4:11" ht="12.75" x14ac:dyDescent="0.2">
      <c r="D11954" s="274"/>
      <c r="J11954" s="274"/>
      <c r="K11954" s="274"/>
    </row>
    <row r="11955" spans="4:11" ht="12.75" x14ac:dyDescent="0.2">
      <c r="D11955" s="274"/>
      <c r="J11955" s="274"/>
      <c r="K11955" s="274"/>
    </row>
    <row r="11956" spans="4:11" ht="12.75" x14ac:dyDescent="0.2">
      <c r="D11956" s="274"/>
      <c r="J11956" s="274"/>
      <c r="K11956" s="274"/>
    </row>
    <row r="11965" spans="4:11" ht="12.75" x14ac:dyDescent="0.2">
      <c r="D11965" s="274"/>
      <c r="J11965" s="274"/>
      <c r="K11965" s="274"/>
    </row>
    <row r="11967" spans="4:11" ht="12.75" x14ac:dyDescent="0.2">
      <c r="D11967" s="274"/>
      <c r="J11967" s="274"/>
      <c r="K11967" s="274"/>
    </row>
    <row r="11968" spans="4:11" ht="12.75" x14ac:dyDescent="0.2">
      <c r="D11968" s="274"/>
      <c r="J11968" s="274"/>
      <c r="K11968" s="274"/>
    </row>
    <row r="11971" spans="4:11" ht="12.75" x14ac:dyDescent="0.2">
      <c r="D11971" s="274"/>
      <c r="J11971" s="274"/>
      <c r="K11971" s="274"/>
    </row>
    <row r="11972" spans="4:11" ht="12.75" x14ac:dyDescent="0.2">
      <c r="D11972" s="274"/>
      <c r="J11972" s="274"/>
      <c r="K11972" s="274"/>
    </row>
    <row r="11973" spans="4:11" ht="12.75" x14ac:dyDescent="0.2">
      <c r="D11973" s="274"/>
      <c r="J11973" s="274"/>
      <c r="K11973" s="274"/>
    </row>
    <row r="11974" spans="4:11" ht="12.75" x14ac:dyDescent="0.2">
      <c r="D11974" s="274"/>
      <c r="J11974" s="274"/>
      <c r="K11974" s="274"/>
    </row>
    <row r="11975" spans="4:11" ht="12.75" x14ac:dyDescent="0.2">
      <c r="D11975" s="274"/>
      <c r="J11975" s="274"/>
      <c r="K11975" s="274"/>
    </row>
    <row r="11976" spans="4:11" ht="12.75" x14ac:dyDescent="0.2">
      <c r="D11976" s="274"/>
      <c r="J11976" s="274"/>
      <c r="K11976" s="274"/>
    </row>
    <row r="11977" spans="4:11" ht="12.75" x14ac:dyDescent="0.2">
      <c r="D11977" s="274"/>
      <c r="J11977" s="274"/>
      <c r="K11977" s="274"/>
    </row>
    <row r="11978" spans="4:11" ht="12.75" x14ac:dyDescent="0.2">
      <c r="D11978" s="274"/>
      <c r="J11978" s="274"/>
      <c r="K11978" s="274"/>
    </row>
    <row r="11979" spans="4:11" ht="12.75" x14ac:dyDescent="0.2">
      <c r="D11979" s="274"/>
      <c r="J11979" s="274"/>
      <c r="K11979" s="274"/>
    </row>
    <row r="11980" spans="4:11" ht="12.75" x14ac:dyDescent="0.2">
      <c r="D11980" s="274"/>
      <c r="J11980" s="274"/>
      <c r="K11980" s="274"/>
    </row>
    <row r="11981" spans="4:11" ht="12.75" x14ac:dyDescent="0.2">
      <c r="D11981" s="274"/>
      <c r="J11981" s="274"/>
      <c r="K11981" s="274"/>
    </row>
    <row r="11982" spans="4:11" ht="12.75" x14ac:dyDescent="0.2">
      <c r="D11982" s="274"/>
      <c r="J11982" s="274"/>
      <c r="K11982" s="274"/>
    </row>
    <row r="11983" spans="4:11" ht="12.75" x14ac:dyDescent="0.2">
      <c r="D11983" s="274"/>
      <c r="J11983" s="274"/>
      <c r="K11983" s="274"/>
    </row>
    <row r="11984" spans="4:11" ht="12.75" x14ac:dyDescent="0.2">
      <c r="D11984" s="274"/>
      <c r="J11984" s="274"/>
      <c r="K11984" s="274"/>
    </row>
    <row r="11985" spans="4:11" ht="12.75" x14ac:dyDescent="0.2">
      <c r="D11985" s="274"/>
      <c r="J11985" s="274"/>
      <c r="K11985" s="274"/>
    </row>
    <row r="11986" spans="4:11" ht="12.75" x14ac:dyDescent="0.2">
      <c r="D11986" s="274"/>
      <c r="J11986" s="274"/>
      <c r="K11986" s="274"/>
    </row>
    <row r="11987" spans="4:11" ht="12.75" x14ac:dyDescent="0.2">
      <c r="D11987" s="274"/>
      <c r="J11987" s="274"/>
      <c r="K11987" s="274"/>
    </row>
    <row r="11988" spans="4:11" ht="12.75" x14ac:dyDescent="0.2">
      <c r="D11988" s="274"/>
      <c r="J11988" s="274"/>
      <c r="K11988" s="274"/>
    </row>
    <row r="11989" spans="4:11" ht="12.75" x14ac:dyDescent="0.2">
      <c r="D11989" s="274"/>
      <c r="J11989" s="274"/>
      <c r="K11989" s="274"/>
    </row>
    <row r="11990" spans="4:11" ht="12.75" x14ac:dyDescent="0.2">
      <c r="D11990" s="274"/>
      <c r="J11990" s="274"/>
      <c r="K11990" s="274"/>
    </row>
    <row r="11991" spans="4:11" ht="12.75" x14ac:dyDescent="0.2">
      <c r="D11991" s="274"/>
      <c r="J11991" s="274"/>
      <c r="K11991" s="274"/>
    </row>
    <row r="11992" spans="4:11" ht="12.75" x14ac:dyDescent="0.2">
      <c r="D11992" s="274"/>
      <c r="J11992" s="274"/>
      <c r="K11992" s="274"/>
    </row>
    <row r="11993" spans="4:11" ht="12.75" x14ac:dyDescent="0.2">
      <c r="D11993" s="274"/>
      <c r="J11993" s="274"/>
      <c r="K11993" s="274"/>
    </row>
    <row r="11994" spans="4:11" ht="12.75" x14ac:dyDescent="0.2">
      <c r="D11994" s="274"/>
      <c r="J11994" s="274"/>
      <c r="K11994" s="274"/>
    </row>
    <row r="11995" spans="4:11" ht="12.75" x14ac:dyDescent="0.2">
      <c r="D11995" s="274"/>
      <c r="J11995" s="274"/>
      <c r="K11995" s="274"/>
    </row>
    <row r="11996" spans="4:11" ht="12.75" x14ac:dyDescent="0.2">
      <c r="D11996" s="274"/>
      <c r="J11996" s="274"/>
      <c r="K11996" s="274"/>
    </row>
    <row r="11997" spans="4:11" ht="12.75" x14ac:dyDescent="0.2">
      <c r="D11997" s="274"/>
      <c r="J11997" s="274"/>
      <c r="K11997" s="274"/>
    </row>
    <row r="11998" spans="4:11" ht="12.75" x14ac:dyDescent="0.2">
      <c r="D11998" s="274"/>
      <c r="J11998" s="274"/>
      <c r="K11998" s="274"/>
    </row>
    <row r="11999" spans="4:11" ht="12.75" x14ac:dyDescent="0.2">
      <c r="D11999" s="274"/>
      <c r="J11999" s="274"/>
      <c r="K11999" s="274"/>
    </row>
    <row r="12000" spans="4:11" ht="12.75" x14ac:dyDescent="0.2">
      <c r="D12000" s="274"/>
      <c r="J12000" s="274"/>
      <c r="K12000" s="274"/>
    </row>
    <row r="12001" spans="4:11" ht="12.75" x14ac:dyDescent="0.2">
      <c r="D12001" s="274"/>
      <c r="J12001" s="274"/>
      <c r="K12001" s="274"/>
    </row>
    <row r="12003" spans="4:11" ht="12.75" x14ac:dyDescent="0.2">
      <c r="D12003" s="274"/>
      <c r="J12003" s="274"/>
      <c r="K12003" s="274"/>
    </row>
    <row r="12004" spans="4:11" ht="12.75" x14ac:dyDescent="0.2">
      <c r="D12004" s="274"/>
      <c r="J12004" s="274"/>
      <c r="K12004" s="274"/>
    </row>
    <row r="12005" spans="4:11" ht="12.75" x14ac:dyDescent="0.2">
      <c r="D12005" s="274"/>
      <c r="J12005" s="274"/>
      <c r="K12005" s="274"/>
    </row>
  </sheetData>
  <mergeCells count="5">
    <mergeCell ref="M1:N1"/>
    <mergeCell ref="G2:G3"/>
    <mergeCell ref="H2:H3"/>
    <mergeCell ref="I2:I3"/>
    <mergeCell ref="J2:K2"/>
  </mergeCells>
  <pageMargins left="0.511811024" right="0.511811024" top="0.78740157499999996" bottom="0.78740157499999996" header="0.31496062000000002" footer="0.31496062000000002"/>
  <pageSetup paperSize="9" scale="6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7">
    <tabColor rgb="FF00B0F0"/>
  </sheetPr>
  <dimension ref="A1:E1239"/>
  <sheetViews>
    <sheetView zoomScale="85" zoomScaleNormal="85" zoomScaleSheetLayoutView="85" workbookViewId="0">
      <pane ySplit="3" topLeftCell="A86" activePane="bottomLeft" state="frozen"/>
      <selection activeCell="G15" sqref="G15"/>
      <selection pane="bottomLeft" activeCell="B107" sqref="B107"/>
    </sheetView>
  </sheetViews>
  <sheetFormatPr defaultColWidth="10.7109375" defaultRowHeight="24.95" customHeight="1" x14ac:dyDescent="0.2"/>
  <cols>
    <col min="1" max="1" width="12.7109375" style="86" customWidth="1"/>
    <col min="2" max="2" width="100.7109375" style="83" customWidth="1"/>
    <col min="3" max="3" width="12.7109375" style="82" customWidth="1"/>
    <col min="4" max="4" width="23.7109375" style="9" bestFit="1" customWidth="1"/>
    <col min="5" max="16384" width="10.7109375" style="82"/>
  </cols>
  <sheetData>
    <row r="1" spans="1:4" ht="24.95" customHeight="1" x14ac:dyDescent="0.2">
      <c r="A1" s="275" t="s">
        <v>32849</v>
      </c>
      <c r="B1" s="275"/>
      <c r="C1" s="276"/>
      <c r="D1" s="277" t="s">
        <v>15274</v>
      </c>
    </row>
    <row r="2" spans="1:4" ht="24.95" customHeight="1" x14ac:dyDescent="0.2">
      <c r="A2" s="251">
        <v>30.9</v>
      </c>
      <c r="B2" s="51"/>
      <c r="C2" s="52"/>
      <c r="D2" s="278"/>
    </row>
    <row r="3" spans="1:4" ht="24.95" customHeight="1" x14ac:dyDescent="0.2">
      <c r="A3" s="106" t="s">
        <v>3431</v>
      </c>
      <c r="B3" s="107" t="s">
        <v>3432</v>
      </c>
      <c r="C3" s="108" t="s">
        <v>3433</v>
      </c>
      <c r="D3" s="109" t="s">
        <v>759</v>
      </c>
    </row>
    <row r="4" spans="1:4" ht="24.95" customHeight="1" x14ac:dyDescent="0.2">
      <c r="A4" s="279">
        <v>1</v>
      </c>
      <c r="B4" s="279" t="s">
        <v>9</v>
      </c>
      <c r="C4" s="280"/>
      <c r="D4" s="281"/>
    </row>
    <row r="5" spans="1:4" ht="24.95" customHeight="1" x14ac:dyDescent="0.2">
      <c r="A5" s="279">
        <v>102</v>
      </c>
      <c r="B5" s="279" t="s">
        <v>44</v>
      </c>
      <c r="C5" s="280"/>
      <c r="D5" s="282"/>
    </row>
    <row r="6" spans="1:4" ht="24.95" customHeight="1" x14ac:dyDescent="0.2">
      <c r="A6" s="283">
        <v>10201</v>
      </c>
      <c r="B6" s="283" t="s">
        <v>2804</v>
      </c>
      <c r="C6" s="280" t="s">
        <v>3434</v>
      </c>
      <c r="D6" s="282">
        <v>20.54</v>
      </c>
    </row>
    <row r="7" spans="1:4" ht="24.95" customHeight="1" x14ac:dyDescent="0.2">
      <c r="A7" s="283">
        <v>10202</v>
      </c>
      <c r="B7" s="283" t="s">
        <v>2158</v>
      </c>
      <c r="C7" s="280" t="s">
        <v>3434</v>
      </c>
      <c r="D7" s="282">
        <v>11.06</v>
      </c>
    </row>
    <row r="8" spans="1:4" ht="24.95" customHeight="1" x14ac:dyDescent="0.2">
      <c r="A8" s="283">
        <v>10203</v>
      </c>
      <c r="B8" s="283" t="s">
        <v>2159</v>
      </c>
      <c r="C8" s="280" t="s">
        <v>3434</v>
      </c>
      <c r="D8" s="282">
        <v>22.11</v>
      </c>
    </row>
    <row r="9" spans="1:4" ht="24.95" customHeight="1" x14ac:dyDescent="0.2">
      <c r="A9" s="283">
        <v>10204</v>
      </c>
      <c r="B9" s="283" t="s">
        <v>2821</v>
      </c>
      <c r="C9" s="280" t="s">
        <v>3434</v>
      </c>
      <c r="D9" s="282">
        <v>15.8</v>
      </c>
    </row>
    <row r="10" spans="1:4" ht="24.95" customHeight="1" x14ac:dyDescent="0.2">
      <c r="A10" s="283">
        <v>10205</v>
      </c>
      <c r="B10" s="283" t="s">
        <v>2160</v>
      </c>
      <c r="C10" s="280" t="s">
        <v>3434</v>
      </c>
      <c r="D10" s="282">
        <v>14.22</v>
      </c>
    </row>
    <row r="11" spans="1:4" ht="24.95" customHeight="1" x14ac:dyDescent="0.2">
      <c r="A11" s="283">
        <v>10206</v>
      </c>
      <c r="B11" s="283" t="s">
        <v>2803</v>
      </c>
      <c r="C11" s="280" t="s">
        <v>3434</v>
      </c>
      <c r="D11" s="282">
        <v>39.479999999999997</v>
      </c>
    </row>
    <row r="12" spans="1:4" ht="24.95" customHeight="1" x14ac:dyDescent="0.2">
      <c r="A12" s="283">
        <v>10207</v>
      </c>
      <c r="B12" s="283" t="s">
        <v>2161</v>
      </c>
      <c r="C12" s="280" t="s">
        <v>3434</v>
      </c>
      <c r="D12" s="282">
        <v>39.479999999999997</v>
      </c>
    </row>
    <row r="13" spans="1:4" ht="24.95" customHeight="1" x14ac:dyDescent="0.2">
      <c r="A13" s="283">
        <v>10208</v>
      </c>
      <c r="B13" s="283" t="s">
        <v>2162</v>
      </c>
      <c r="C13" s="280" t="s">
        <v>3434</v>
      </c>
      <c r="D13" s="282">
        <v>7.89</v>
      </c>
    </row>
    <row r="14" spans="1:4" ht="24.95" customHeight="1" x14ac:dyDescent="0.2">
      <c r="A14" s="283">
        <v>10209</v>
      </c>
      <c r="B14" s="283" t="s">
        <v>2805</v>
      </c>
      <c r="C14" s="280" t="s">
        <v>3435</v>
      </c>
      <c r="D14" s="282">
        <v>47.39</v>
      </c>
    </row>
    <row r="15" spans="1:4" ht="24.95" customHeight="1" x14ac:dyDescent="0.2">
      <c r="A15" s="283">
        <v>10210</v>
      </c>
      <c r="B15" s="283" t="s">
        <v>2163</v>
      </c>
      <c r="C15" s="280" t="s">
        <v>3435</v>
      </c>
      <c r="D15" s="282">
        <v>222.43</v>
      </c>
    </row>
    <row r="16" spans="1:4" ht="24.95" customHeight="1" x14ac:dyDescent="0.2">
      <c r="A16" s="283">
        <v>10211</v>
      </c>
      <c r="B16" s="283" t="s">
        <v>2164</v>
      </c>
      <c r="C16" s="280" t="s">
        <v>3435</v>
      </c>
      <c r="D16" s="282">
        <v>667.24</v>
      </c>
    </row>
    <row r="17" spans="1:4" ht="24.95" customHeight="1" x14ac:dyDescent="0.2">
      <c r="A17" s="283">
        <v>10212</v>
      </c>
      <c r="B17" s="283" t="s">
        <v>2165</v>
      </c>
      <c r="C17" s="280" t="s">
        <v>3434</v>
      </c>
      <c r="D17" s="282">
        <v>9.48</v>
      </c>
    </row>
    <row r="18" spans="1:4" ht="24.95" customHeight="1" x14ac:dyDescent="0.2">
      <c r="A18" s="283">
        <v>10213</v>
      </c>
      <c r="B18" s="283" t="s">
        <v>2822</v>
      </c>
      <c r="C18" s="280" t="s">
        <v>3434</v>
      </c>
      <c r="D18" s="282">
        <v>11.06</v>
      </c>
    </row>
    <row r="19" spans="1:4" ht="24.95" customHeight="1" x14ac:dyDescent="0.2">
      <c r="A19" s="283">
        <v>10214</v>
      </c>
      <c r="B19" s="283" t="s">
        <v>2166</v>
      </c>
      <c r="C19" s="280" t="s">
        <v>3434</v>
      </c>
      <c r="D19" s="282">
        <v>12.63</v>
      </c>
    </row>
    <row r="20" spans="1:4" ht="24.95" customHeight="1" x14ac:dyDescent="0.2">
      <c r="A20" s="283">
        <v>10215</v>
      </c>
      <c r="B20" s="283" t="s">
        <v>2167</v>
      </c>
      <c r="C20" s="280" t="s">
        <v>3434</v>
      </c>
      <c r="D20" s="282">
        <v>7.89</v>
      </c>
    </row>
    <row r="21" spans="1:4" ht="24.95" customHeight="1" x14ac:dyDescent="0.2">
      <c r="A21" s="283">
        <v>10216</v>
      </c>
      <c r="B21" s="283" t="s">
        <v>2823</v>
      </c>
      <c r="C21" s="280" t="s">
        <v>7</v>
      </c>
      <c r="D21" s="282">
        <v>7.89</v>
      </c>
    </row>
    <row r="22" spans="1:4" ht="24.95" customHeight="1" x14ac:dyDescent="0.2">
      <c r="A22" s="283">
        <v>10218</v>
      </c>
      <c r="B22" s="283" t="s">
        <v>2168</v>
      </c>
      <c r="C22" s="280" t="s">
        <v>3434</v>
      </c>
      <c r="D22" s="282">
        <v>10.210000000000001</v>
      </c>
    </row>
    <row r="23" spans="1:4" ht="24.95" customHeight="1" x14ac:dyDescent="0.2">
      <c r="A23" s="283">
        <v>10219</v>
      </c>
      <c r="B23" s="283" t="s">
        <v>2169</v>
      </c>
      <c r="C23" s="280" t="s">
        <v>3435</v>
      </c>
      <c r="D23" s="282">
        <v>261.62</v>
      </c>
    </row>
    <row r="24" spans="1:4" ht="24.95" customHeight="1" x14ac:dyDescent="0.2">
      <c r="A24" s="283">
        <v>10220</v>
      </c>
      <c r="B24" s="283" t="s">
        <v>2170</v>
      </c>
      <c r="C24" s="280" t="s">
        <v>3434</v>
      </c>
      <c r="D24" s="282">
        <v>9.73</v>
      </c>
    </row>
    <row r="25" spans="1:4" ht="24.95" customHeight="1" x14ac:dyDescent="0.2">
      <c r="A25" s="283">
        <v>10221</v>
      </c>
      <c r="B25" s="283" t="s">
        <v>2171</v>
      </c>
      <c r="C25" s="280" t="s">
        <v>2820</v>
      </c>
      <c r="D25" s="282">
        <v>24.12</v>
      </c>
    </row>
    <row r="26" spans="1:4" ht="24.95" customHeight="1" x14ac:dyDescent="0.2">
      <c r="A26" s="283">
        <v>10222</v>
      </c>
      <c r="B26" s="283" t="s">
        <v>2172</v>
      </c>
      <c r="C26" s="280" t="s">
        <v>3434</v>
      </c>
      <c r="D26" s="282">
        <v>17.489999999999998</v>
      </c>
    </row>
    <row r="27" spans="1:4" ht="24.95" customHeight="1" x14ac:dyDescent="0.2">
      <c r="A27" s="283">
        <v>10223</v>
      </c>
      <c r="B27" s="283" t="s">
        <v>2173</v>
      </c>
      <c r="C27" s="280" t="s">
        <v>2820</v>
      </c>
      <c r="D27" s="282">
        <v>16.41</v>
      </c>
    </row>
    <row r="28" spans="1:4" ht="24.95" customHeight="1" x14ac:dyDescent="0.2">
      <c r="A28" s="283">
        <v>10224</v>
      </c>
      <c r="B28" s="283" t="s">
        <v>753</v>
      </c>
      <c r="C28" s="280" t="s">
        <v>3434</v>
      </c>
      <c r="D28" s="282">
        <v>13.9</v>
      </c>
    </row>
    <row r="29" spans="1:4" ht="24.95" customHeight="1" x14ac:dyDescent="0.2">
      <c r="A29" s="283">
        <v>10225</v>
      </c>
      <c r="B29" s="283" t="s">
        <v>2174</v>
      </c>
      <c r="C29" s="280" t="s">
        <v>3434</v>
      </c>
      <c r="D29" s="282">
        <v>19.690000000000001</v>
      </c>
    </row>
    <row r="30" spans="1:4" ht="24.95" customHeight="1" x14ac:dyDescent="0.2">
      <c r="A30" s="283">
        <v>10226</v>
      </c>
      <c r="B30" s="283" t="s">
        <v>2175</v>
      </c>
      <c r="C30" s="280" t="s">
        <v>2820</v>
      </c>
      <c r="D30" s="282">
        <v>19.690000000000001</v>
      </c>
    </row>
    <row r="31" spans="1:4" ht="24.95" customHeight="1" x14ac:dyDescent="0.2">
      <c r="A31" s="283">
        <v>10227</v>
      </c>
      <c r="B31" s="283" t="s">
        <v>32850</v>
      </c>
      <c r="C31" s="280" t="s">
        <v>2820</v>
      </c>
      <c r="D31" s="282">
        <v>32.82</v>
      </c>
    </row>
    <row r="32" spans="1:4" ht="24.95" customHeight="1" x14ac:dyDescent="0.2">
      <c r="A32" s="283">
        <v>10228</v>
      </c>
      <c r="B32" s="283" t="s">
        <v>2176</v>
      </c>
      <c r="C32" s="280" t="s">
        <v>3434</v>
      </c>
      <c r="D32" s="282">
        <v>5.35</v>
      </c>
    </row>
    <row r="33" spans="1:4" ht="24.95" customHeight="1" x14ac:dyDescent="0.2">
      <c r="A33" s="283">
        <v>10229</v>
      </c>
      <c r="B33" s="283" t="s">
        <v>2177</v>
      </c>
      <c r="C33" s="280" t="s">
        <v>2820</v>
      </c>
      <c r="D33" s="282">
        <v>31.59</v>
      </c>
    </row>
    <row r="34" spans="1:4" ht="24.95" customHeight="1" x14ac:dyDescent="0.2">
      <c r="A34" s="283">
        <v>10230</v>
      </c>
      <c r="B34" s="283" t="s">
        <v>2178</v>
      </c>
      <c r="C34" s="280" t="s">
        <v>3434</v>
      </c>
      <c r="D34" s="282">
        <v>5.04</v>
      </c>
    </row>
    <row r="35" spans="1:4" ht="24.95" customHeight="1" x14ac:dyDescent="0.2">
      <c r="A35" s="283">
        <v>10234</v>
      </c>
      <c r="B35" s="283" t="s">
        <v>2824</v>
      </c>
      <c r="C35" s="280" t="s">
        <v>3434</v>
      </c>
      <c r="D35" s="282">
        <v>20.54</v>
      </c>
    </row>
    <row r="36" spans="1:4" ht="24.95" customHeight="1" x14ac:dyDescent="0.2">
      <c r="A36" s="283">
        <v>10238</v>
      </c>
      <c r="B36" s="283" t="s">
        <v>2179</v>
      </c>
      <c r="C36" s="280" t="s">
        <v>3434</v>
      </c>
      <c r="D36" s="282">
        <v>7.89</v>
      </c>
    </row>
    <row r="37" spans="1:4" ht="24.95" customHeight="1" x14ac:dyDescent="0.2">
      <c r="A37" s="283">
        <v>10239</v>
      </c>
      <c r="B37" s="283" t="s">
        <v>2825</v>
      </c>
      <c r="C37" s="280" t="s">
        <v>3434</v>
      </c>
      <c r="D37" s="282">
        <v>30.76</v>
      </c>
    </row>
    <row r="38" spans="1:4" ht="24.95" customHeight="1" x14ac:dyDescent="0.2">
      <c r="A38" s="283">
        <v>10240</v>
      </c>
      <c r="B38" s="283" t="s">
        <v>2180</v>
      </c>
      <c r="C38" s="280" t="s">
        <v>2820</v>
      </c>
      <c r="D38" s="282">
        <v>8.7200000000000006</v>
      </c>
    </row>
    <row r="39" spans="1:4" ht="24.95" customHeight="1" x14ac:dyDescent="0.2">
      <c r="A39" s="283">
        <v>10242</v>
      </c>
      <c r="B39" s="283" t="s">
        <v>2181</v>
      </c>
      <c r="C39" s="280" t="s">
        <v>3434</v>
      </c>
      <c r="D39" s="282">
        <v>2.78</v>
      </c>
    </row>
    <row r="40" spans="1:4" ht="24.95" customHeight="1" x14ac:dyDescent="0.2">
      <c r="A40" s="283">
        <v>10244</v>
      </c>
      <c r="B40" s="283" t="s">
        <v>2182</v>
      </c>
      <c r="C40" s="280" t="s">
        <v>7</v>
      </c>
      <c r="D40" s="282">
        <v>11.38</v>
      </c>
    </row>
    <row r="41" spans="1:4" ht="24.95" customHeight="1" x14ac:dyDescent="0.2">
      <c r="A41" s="283">
        <v>10246</v>
      </c>
      <c r="B41" s="283" t="s">
        <v>2826</v>
      </c>
      <c r="C41" s="280" t="s">
        <v>3434</v>
      </c>
      <c r="D41" s="282">
        <v>2.95</v>
      </c>
    </row>
    <row r="42" spans="1:4" ht="24.95" customHeight="1" x14ac:dyDescent="0.2">
      <c r="A42" s="283">
        <v>10253</v>
      </c>
      <c r="B42" s="283" t="s">
        <v>2827</v>
      </c>
      <c r="C42" s="280" t="s">
        <v>3434</v>
      </c>
      <c r="D42" s="282">
        <v>23.21</v>
      </c>
    </row>
    <row r="43" spans="1:4" ht="24.95" customHeight="1" x14ac:dyDescent="0.2">
      <c r="A43" s="283">
        <v>10254</v>
      </c>
      <c r="B43" s="283" t="s">
        <v>2828</v>
      </c>
      <c r="C43" s="280" t="s">
        <v>3434</v>
      </c>
      <c r="D43" s="282">
        <v>7.7</v>
      </c>
    </row>
    <row r="44" spans="1:4" ht="24.95" customHeight="1" x14ac:dyDescent="0.2">
      <c r="A44" s="283">
        <v>10255</v>
      </c>
      <c r="B44" s="283" t="s">
        <v>2183</v>
      </c>
      <c r="C44" s="280" t="s">
        <v>3434</v>
      </c>
      <c r="D44" s="282">
        <v>18.98</v>
      </c>
    </row>
    <row r="45" spans="1:4" ht="24.95" customHeight="1" x14ac:dyDescent="0.2">
      <c r="A45" s="283">
        <v>10256</v>
      </c>
      <c r="B45" s="283" t="s">
        <v>2184</v>
      </c>
      <c r="C45" s="280" t="s">
        <v>3434</v>
      </c>
      <c r="D45" s="282">
        <v>6.05</v>
      </c>
    </row>
    <row r="46" spans="1:4" ht="24.95" customHeight="1" x14ac:dyDescent="0.2">
      <c r="A46" s="283">
        <v>10259</v>
      </c>
      <c r="B46" s="283" t="s">
        <v>2185</v>
      </c>
      <c r="C46" s="280" t="s">
        <v>7</v>
      </c>
      <c r="D46" s="282">
        <v>1.83</v>
      </c>
    </row>
    <row r="47" spans="1:4" ht="24.95" customHeight="1" x14ac:dyDescent="0.2">
      <c r="A47" s="283">
        <v>10264</v>
      </c>
      <c r="B47" s="283" t="s">
        <v>2186</v>
      </c>
      <c r="C47" s="280" t="s">
        <v>3434</v>
      </c>
      <c r="D47" s="282">
        <v>21.9</v>
      </c>
    </row>
    <row r="48" spans="1:4" ht="24.95" customHeight="1" x14ac:dyDescent="0.2">
      <c r="A48" s="283">
        <v>10269</v>
      </c>
      <c r="B48" s="283" t="s">
        <v>2187</v>
      </c>
      <c r="C48" s="280" t="s">
        <v>714</v>
      </c>
      <c r="D48" s="282">
        <v>178.39</v>
      </c>
    </row>
    <row r="49" spans="1:4" ht="24.95" customHeight="1" x14ac:dyDescent="0.2">
      <c r="A49" s="283">
        <v>10271</v>
      </c>
      <c r="B49" s="283" t="s">
        <v>2188</v>
      </c>
      <c r="C49" s="280" t="s">
        <v>2820</v>
      </c>
      <c r="D49" s="282">
        <v>11.75</v>
      </c>
    </row>
    <row r="50" spans="1:4" ht="24.95" customHeight="1" x14ac:dyDescent="0.2">
      <c r="A50" s="283">
        <v>10279</v>
      </c>
      <c r="B50" s="283" t="s">
        <v>2189</v>
      </c>
      <c r="C50" s="280" t="s">
        <v>2820</v>
      </c>
      <c r="D50" s="282">
        <v>18.350000000000001</v>
      </c>
    </row>
    <row r="51" spans="1:4" ht="24.95" customHeight="1" x14ac:dyDescent="0.2">
      <c r="A51" s="283">
        <v>10280</v>
      </c>
      <c r="B51" s="283" t="s">
        <v>2190</v>
      </c>
      <c r="C51" s="280" t="s">
        <v>3434</v>
      </c>
      <c r="D51" s="282">
        <v>6.9</v>
      </c>
    </row>
    <row r="52" spans="1:4" ht="24.95" customHeight="1" x14ac:dyDescent="0.2">
      <c r="A52" s="283">
        <v>10286</v>
      </c>
      <c r="B52" s="283" t="s">
        <v>2191</v>
      </c>
      <c r="C52" s="280" t="s">
        <v>3434</v>
      </c>
      <c r="D52" s="282">
        <v>11.68</v>
      </c>
    </row>
    <row r="53" spans="1:4" ht="24.95" customHeight="1" x14ac:dyDescent="0.2">
      <c r="A53" s="283">
        <v>10292</v>
      </c>
      <c r="B53" s="283" t="s">
        <v>2192</v>
      </c>
      <c r="C53" s="280" t="s">
        <v>7</v>
      </c>
      <c r="D53" s="282">
        <v>0.48</v>
      </c>
    </row>
    <row r="54" spans="1:4" ht="24.95" customHeight="1" x14ac:dyDescent="0.2">
      <c r="A54" s="279">
        <v>103</v>
      </c>
      <c r="B54" s="279" t="s">
        <v>44</v>
      </c>
      <c r="C54" s="280"/>
      <c r="D54" s="282"/>
    </row>
    <row r="55" spans="1:4" ht="24.95" customHeight="1" x14ac:dyDescent="0.2">
      <c r="A55" s="283">
        <v>10315</v>
      </c>
      <c r="B55" s="283" t="s">
        <v>2193</v>
      </c>
      <c r="C55" s="280" t="s">
        <v>3434</v>
      </c>
      <c r="D55" s="282">
        <v>9.06</v>
      </c>
    </row>
    <row r="56" spans="1:4" ht="24.95" customHeight="1" x14ac:dyDescent="0.2">
      <c r="A56" s="283">
        <v>10317</v>
      </c>
      <c r="B56" s="283" t="s">
        <v>2194</v>
      </c>
      <c r="C56" s="280" t="s">
        <v>3434</v>
      </c>
      <c r="D56" s="282">
        <v>94.76</v>
      </c>
    </row>
    <row r="57" spans="1:4" ht="24.95" customHeight="1" x14ac:dyDescent="0.2">
      <c r="A57" s="283">
        <v>10318</v>
      </c>
      <c r="B57" s="283" t="s">
        <v>2195</v>
      </c>
      <c r="C57" s="280" t="s">
        <v>3434</v>
      </c>
      <c r="D57" s="282">
        <v>11.17</v>
      </c>
    </row>
    <row r="58" spans="1:4" ht="24.95" customHeight="1" x14ac:dyDescent="0.2">
      <c r="A58" s="283">
        <v>10319</v>
      </c>
      <c r="B58" s="283" t="s">
        <v>2196</v>
      </c>
      <c r="C58" s="280" t="s">
        <v>3434</v>
      </c>
      <c r="D58" s="282">
        <v>15.08</v>
      </c>
    </row>
    <row r="59" spans="1:4" ht="24.95" customHeight="1" x14ac:dyDescent="0.2">
      <c r="A59" s="283">
        <v>10320</v>
      </c>
      <c r="B59" s="283" t="s">
        <v>2197</v>
      </c>
      <c r="C59" s="280" t="s">
        <v>3434</v>
      </c>
      <c r="D59" s="282">
        <v>1.58</v>
      </c>
    </row>
    <row r="60" spans="1:4" ht="24.95" customHeight="1" x14ac:dyDescent="0.2">
      <c r="A60" s="283">
        <v>10323</v>
      </c>
      <c r="B60" s="283" t="s">
        <v>2198</v>
      </c>
      <c r="C60" s="280" t="s">
        <v>2820</v>
      </c>
      <c r="D60" s="282">
        <v>8.7200000000000006</v>
      </c>
    </row>
    <row r="61" spans="1:4" ht="24.95" customHeight="1" x14ac:dyDescent="0.2">
      <c r="A61" s="283">
        <v>10324</v>
      </c>
      <c r="B61" s="283" t="s">
        <v>2199</v>
      </c>
      <c r="C61" s="280" t="s">
        <v>3434</v>
      </c>
      <c r="D61" s="282">
        <v>6.96</v>
      </c>
    </row>
    <row r="62" spans="1:4" ht="24.95" customHeight="1" x14ac:dyDescent="0.2">
      <c r="A62" s="283">
        <v>10325</v>
      </c>
      <c r="B62" s="283" t="s">
        <v>2200</v>
      </c>
      <c r="C62" s="280" t="s">
        <v>3434</v>
      </c>
      <c r="D62" s="282">
        <v>23.21</v>
      </c>
    </row>
    <row r="63" spans="1:4" ht="24.95" customHeight="1" x14ac:dyDescent="0.2">
      <c r="A63" s="283">
        <v>10326</v>
      </c>
      <c r="B63" s="283" t="s">
        <v>2201</v>
      </c>
      <c r="C63" s="280" t="s">
        <v>3434</v>
      </c>
      <c r="D63" s="282">
        <v>23.21</v>
      </c>
    </row>
    <row r="64" spans="1:4" ht="24.95" customHeight="1" x14ac:dyDescent="0.2">
      <c r="A64" s="283">
        <v>10327</v>
      </c>
      <c r="B64" s="283" t="s">
        <v>2202</v>
      </c>
      <c r="C64" s="280" t="s">
        <v>7</v>
      </c>
      <c r="D64" s="282">
        <v>1.96</v>
      </c>
    </row>
    <row r="65" spans="1:4" ht="24.95" customHeight="1" x14ac:dyDescent="0.2">
      <c r="A65" s="283">
        <v>10329</v>
      </c>
      <c r="B65" s="283" t="s">
        <v>2203</v>
      </c>
      <c r="C65" s="280" t="s">
        <v>2820</v>
      </c>
      <c r="D65" s="282">
        <v>16.28</v>
      </c>
    </row>
    <row r="66" spans="1:4" ht="24.95" customHeight="1" x14ac:dyDescent="0.2">
      <c r="A66" s="283">
        <v>10331</v>
      </c>
      <c r="B66" s="283" t="s">
        <v>2204</v>
      </c>
      <c r="C66" s="280" t="s">
        <v>3434</v>
      </c>
      <c r="D66" s="282">
        <v>8.4700000000000006</v>
      </c>
    </row>
    <row r="67" spans="1:4" ht="24.95" customHeight="1" x14ac:dyDescent="0.2">
      <c r="A67" s="283">
        <v>10332</v>
      </c>
      <c r="B67" s="283" t="s">
        <v>2205</v>
      </c>
      <c r="C67" s="280" t="s">
        <v>7</v>
      </c>
      <c r="D67" s="282">
        <v>2.95</v>
      </c>
    </row>
    <row r="68" spans="1:4" ht="24.95" customHeight="1" x14ac:dyDescent="0.2">
      <c r="A68" s="283">
        <v>10333</v>
      </c>
      <c r="B68" s="283" t="s">
        <v>2206</v>
      </c>
      <c r="C68" s="280" t="s">
        <v>3434</v>
      </c>
      <c r="D68" s="282">
        <v>6.62</v>
      </c>
    </row>
    <row r="69" spans="1:4" ht="24.95" customHeight="1" x14ac:dyDescent="0.2">
      <c r="A69" s="283">
        <v>10334</v>
      </c>
      <c r="B69" s="283" t="s">
        <v>2829</v>
      </c>
      <c r="C69" s="280" t="s">
        <v>714</v>
      </c>
      <c r="D69" s="282">
        <v>178.39</v>
      </c>
    </row>
    <row r="70" spans="1:4" ht="24.95" customHeight="1" x14ac:dyDescent="0.2">
      <c r="A70" s="279">
        <v>104</v>
      </c>
      <c r="B70" s="279" t="s">
        <v>2207</v>
      </c>
      <c r="C70" s="280"/>
      <c r="D70" s="282"/>
    </row>
    <row r="71" spans="1:4" ht="24.95" customHeight="1" x14ac:dyDescent="0.2">
      <c r="A71" s="283">
        <v>10401</v>
      </c>
      <c r="B71" s="283" t="s">
        <v>2208</v>
      </c>
      <c r="C71" s="280" t="s">
        <v>3434</v>
      </c>
      <c r="D71" s="282">
        <v>1.07</v>
      </c>
    </row>
    <row r="72" spans="1:4" ht="24.95" customHeight="1" x14ac:dyDescent="0.2">
      <c r="A72" s="283">
        <v>10402</v>
      </c>
      <c r="B72" s="283" t="s">
        <v>2209</v>
      </c>
      <c r="C72" s="280" t="s">
        <v>3434</v>
      </c>
      <c r="D72" s="282">
        <v>3.48</v>
      </c>
    </row>
    <row r="73" spans="1:4" ht="24.95" customHeight="1" x14ac:dyDescent="0.2">
      <c r="A73" s="283">
        <v>10403</v>
      </c>
      <c r="B73" s="283" t="s">
        <v>2210</v>
      </c>
      <c r="C73" s="280" t="s">
        <v>2820</v>
      </c>
      <c r="D73" s="282">
        <v>41.7</v>
      </c>
    </row>
    <row r="74" spans="1:4" ht="24.95" customHeight="1" x14ac:dyDescent="0.2">
      <c r="A74" s="283">
        <v>10404</v>
      </c>
      <c r="B74" s="283" t="s">
        <v>2211</v>
      </c>
      <c r="C74" s="280" t="s">
        <v>2820</v>
      </c>
      <c r="D74" s="282">
        <v>103.71</v>
      </c>
    </row>
    <row r="75" spans="1:4" ht="24.95" customHeight="1" x14ac:dyDescent="0.2">
      <c r="A75" s="279">
        <v>105</v>
      </c>
      <c r="B75" s="279" t="s">
        <v>2212</v>
      </c>
      <c r="C75" s="280"/>
      <c r="D75" s="282"/>
    </row>
    <row r="76" spans="1:4" ht="24.95" customHeight="1" x14ac:dyDescent="0.2">
      <c r="A76" s="283">
        <v>10501</v>
      </c>
      <c r="B76" s="283" t="s">
        <v>2213</v>
      </c>
      <c r="C76" s="280" t="s">
        <v>3434</v>
      </c>
      <c r="D76" s="282">
        <v>18.98</v>
      </c>
    </row>
    <row r="77" spans="1:4" ht="24.95" customHeight="1" x14ac:dyDescent="0.2">
      <c r="A77" s="283">
        <v>10512</v>
      </c>
      <c r="B77" s="283" t="s">
        <v>2214</v>
      </c>
      <c r="C77" s="280" t="s">
        <v>758</v>
      </c>
      <c r="D77" s="284">
        <v>16771.93</v>
      </c>
    </row>
    <row r="78" spans="1:4" ht="24.95" customHeight="1" x14ac:dyDescent="0.2">
      <c r="A78" s="279">
        <v>2</v>
      </c>
      <c r="B78" s="279" t="s">
        <v>2215</v>
      </c>
      <c r="C78" s="280"/>
      <c r="D78" s="282"/>
    </row>
    <row r="79" spans="1:4" ht="24.95" customHeight="1" x14ac:dyDescent="0.2">
      <c r="A79" s="279">
        <v>203</v>
      </c>
      <c r="B79" s="279" t="s">
        <v>2216</v>
      </c>
      <c r="C79" s="280"/>
      <c r="D79" s="282"/>
    </row>
    <row r="80" spans="1:4" ht="24.95" customHeight="1" x14ac:dyDescent="0.2">
      <c r="A80" s="283">
        <v>20305</v>
      </c>
      <c r="B80" s="283" t="s">
        <v>3144</v>
      </c>
      <c r="C80" s="280" t="s">
        <v>3434</v>
      </c>
      <c r="D80" s="282">
        <v>186.19</v>
      </c>
    </row>
    <row r="81" spans="1:4" ht="24.95" customHeight="1" x14ac:dyDescent="0.2">
      <c r="A81" s="283">
        <v>20339</v>
      </c>
      <c r="B81" s="283" t="s">
        <v>2217</v>
      </c>
      <c r="C81" s="280" t="s">
        <v>3434</v>
      </c>
      <c r="D81" s="282">
        <v>8.7200000000000006</v>
      </c>
    </row>
    <row r="82" spans="1:4" ht="24.95" customHeight="1" x14ac:dyDescent="0.2">
      <c r="A82" s="283">
        <v>20343</v>
      </c>
      <c r="B82" s="283" t="s">
        <v>3436</v>
      </c>
      <c r="C82" s="280" t="s">
        <v>758</v>
      </c>
      <c r="D82" s="282">
        <v>628.32000000000005</v>
      </c>
    </row>
    <row r="83" spans="1:4" ht="24.95" customHeight="1" x14ac:dyDescent="0.2">
      <c r="A83" s="283">
        <v>20344</v>
      </c>
      <c r="B83" s="283" t="s">
        <v>3437</v>
      </c>
      <c r="C83" s="280" t="s">
        <v>2820</v>
      </c>
      <c r="D83" s="282">
        <v>916.3</v>
      </c>
    </row>
    <row r="84" spans="1:4" ht="24.95" customHeight="1" x14ac:dyDescent="0.2">
      <c r="A84" s="283">
        <v>20346</v>
      </c>
      <c r="B84" s="283" t="s">
        <v>2830</v>
      </c>
      <c r="C84" s="280" t="s">
        <v>7</v>
      </c>
      <c r="D84" s="282">
        <v>8.1199999999999992</v>
      </c>
    </row>
    <row r="85" spans="1:4" ht="24.95" customHeight="1" x14ac:dyDescent="0.2">
      <c r="A85" s="283">
        <v>20348</v>
      </c>
      <c r="B85" s="283" t="s">
        <v>3145</v>
      </c>
      <c r="C85" s="280" t="s">
        <v>3434</v>
      </c>
      <c r="D85" s="282">
        <v>22.41</v>
      </c>
    </row>
    <row r="86" spans="1:4" ht="24.95" customHeight="1" x14ac:dyDescent="0.2">
      <c r="A86" s="283">
        <v>20350</v>
      </c>
      <c r="B86" s="283" t="s">
        <v>3438</v>
      </c>
      <c r="C86" s="280" t="s">
        <v>7</v>
      </c>
      <c r="D86" s="282">
        <v>142.31</v>
      </c>
    </row>
    <row r="87" spans="1:4" ht="24.95" customHeight="1" x14ac:dyDescent="0.2">
      <c r="A87" s="283">
        <v>20351</v>
      </c>
      <c r="B87" s="283" t="s">
        <v>3439</v>
      </c>
      <c r="C87" s="280" t="s">
        <v>7</v>
      </c>
      <c r="D87" s="282">
        <v>172.88</v>
      </c>
    </row>
    <row r="88" spans="1:4" ht="24.95" customHeight="1" x14ac:dyDescent="0.2">
      <c r="A88" s="283">
        <v>20352</v>
      </c>
      <c r="B88" s="283" t="s">
        <v>3440</v>
      </c>
      <c r="C88" s="280" t="s">
        <v>3091</v>
      </c>
      <c r="D88" s="282">
        <v>712.1</v>
      </c>
    </row>
    <row r="89" spans="1:4" ht="24.95" customHeight="1" x14ac:dyDescent="0.2">
      <c r="A89" s="283">
        <v>20353</v>
      </c>
      <c r="B89" s="283" t="s">
        <v>3441</v>
      </c>
      <c r="C89" s="280" t="s">
        <v>3091</v>
      </c>
      <c r="D89" s="282">
        <v>688.53</v>
      </c>
    </row>
    <row r="90" spans="1:4" ht="24.95" customHeight="1" x14ac:dyDescent="0.2">
      <c r="A90" s="283">
        <v>20354</v>
      </c>
      <c r="B90" s="283" t="s">
        <v>3442</v>
      </c>
      <c r="C90" s="280" t="s">
        <v>3091</v>
      </c>
      <c r="D90" s="282">
        <v>431.97</v>
      </c>
    </row>
    <row r="91" spans="1:4" ht="24.95" customHeight="1" x14ac:dyDescent="0.2">
      <c r="A91" s="283">
        <v>20355</v>
      </c>
      <c r="B91" s="283" t="s">
        <v>3443</v>
      </c>
      <c r="C91" s="280" t="s">
        <v>3091</v>
      </c>
      <c r="D91" s="282">
        <v>763.58</v>
      </c>
    </row>
    <row r="92" spans="1:4" ht="24.95" customHeight="1" x14ac:dyDescent="0.2">
      <c r="A92" s="283">
        <v>20356</v>
      </c>
      <c r="B92" s="283" t="s">
        <v>3444</v>
      </c>
      <c r="C92" s="280" t="s">
        <v>3091</v>
      </c>
      <c r="D92" s="282">
        <v>466</v>
      </c>
    </row>
    <row r="93" spans="1:4" ht="24.95" customHeight="1" x14ac:dyDescent="0.2">
      <c r="A93" s="279">
        <v>207</v>
      </c>
      <c r="B93" s="279" t="s">
        <v>3445</v>
      </c>
      <c r="C93" s="280"/>
      <c r="D93" s="282"/>
    </row>
    <row r="94" spans="1:4" ht="24.95" customHeight="1" x14ac:dyDescent="0.2">
      <c r="A94" s="283">
        <v>20701</v>
      </c>
      <c r="B94" s="283" t="s">
        <v>3146</v>
      </c>
      <c r="C94" s="280" t="s">
        <v>3434</v>
      </c>
      <c r="D94" s="282">
        <v>596.25</v>
      </c>
    </row>
    <row r="95" spans="1:4" ht="24.95" customHeight="1" x14ac:dyDescent="0.2">
      <c r="A95" s="283">
        <v>20702</v>
      </c>
      <c r="B95" s="283" t="s">
        <v>3092</v>
      </c>
      <c r="C95" s="280" t="s">
        <v>3434</v>
      </c>
      <c r="D95" s="282">
        <v>411.44</v>
      </c>
    </row>
    <row r="96" spans="1:4" ht="25.5" customHeight="1" x14ac:dyDescent="0.2">
      <c r="A96" s="283">
        <v>20703</v>
      </c>
      <c r="B96" s="283" t="s">
        <v>2218</v>
      </c>
      <c r="C96" s="280" t="s">
        <v>3434</v>
      </c>
      <c r="D96" s="282">
        <v>356.94</v>
      </c>
    </row>
    <row r="97" spans="1:4" ht="24.95" customHeight="1" x14ac:dyDescent="0.2">
      <c r="A97" s="283">
        <v>20704</v>
      </c>
      <c r="B97" s="283" t="s">
        <v>3093</v>
      </c>
      <c r="C97" s="280" t="s">
        <v>3434</v>
      </c>
      <c r="D97" s="282">
        <v>386.67</v>
      </c>
    </row>
    <row r="98" spans="1:4" ht="24.95" customHeight="1" x14ac:dyDescent="0.2">
      <c r="A98" s="283">
        <v>20705</v>
      </c>
      <c r="B98" s="283" t="s">
        <v>3094</v>
      </c>
      <c r="C98" s="280" t="s">
        <v>2820</v>
      </c>
      <c r="D98" s="284">
        <v>11642.36</v>
      </c>
    </row>
    <row r="99" spans="1:4" ht="24.95" customHeight="1" x14ac:dyDescent="0.2">
      <c r="A99" s="283">
        <v>20706</v>
      </c>
      <c r="B99" s="283" t="s">
        <v>3095</v>
      </c>
      <c r="C99" s="280" t="s">
        <v>2820</v>
      </c>
      <c r="D99" s="284">
        <v>17771.400000000001</v>
      </c>
    </row>
    <row r="100" spans="1:4" ht="24.95" customHeight="1" x14ac:dyDescent="0.2">
      <c r="A100" s="283">
        <v>20707</v>
      </c>
      <c r="B100" s="283" t="s">
        <v>3096</v>
      </c>
      <c r="C100" s="280" t="s">
        <v>2820</v>
      </c>
      <c r="D100" s="284">
        <v>22384.880000000001</v>
      </c>
    </row>
    <row r="101" spans="1:4" ht="24.95" customHeight="1" x14ac:dyDescent="0.2">
      <c r="A101" s="283">
        <v>20708</v>
      </c>
      <c r="B101" s="283" t="s">
        <v>3097</v>
      </c>
      <c r="C101" s="280" t="s">
        <v>3434</v>
      </c>
      <c r="D101" s="282">
        <v>161.41</v>
      </c>
    </row>
    <row r="102" spans="1:4" ht="24.95" customHeight="1" x14ac:dyDescent="0.2">
      <c r="A102" s="283">
        <v>20709</v>
      </c>
      <c r="B102" s="283" t="s">
        <v>3098</v>
      </c>
      <c r="C102" s="280" t="s">
        <v>3434</v>
      </c>
      <c r="D102" s="282">
        <v>215.76</v>
      </c>
    </row>
    <row r="103" spans="1:4" ht="24.95" customHeight="1" x14ac:dyDescent="0.2">
      <c r="A103" s="283">
        <v>20710</v>
      </c>
      <c r="B103" s="283" t="s">
        <v>3446</v>
      </c>
      <c r="C103" s="280" t="s">
        <v>2820</v>
      </c>
      <c r="D103" s="284">
        <v>1590.49</v>
      </c>
    </row>
    <row r="104" spans="1:4" ht="24.95" customHeight="1" x14ac:dyDescent="0.2">
      <c r="A104" s="283">
        <v>20711</v>
      </c>
      <c r="B104" s="283" t="s">
        <v>3447</v>
      </c>
      <c r="C104" s="280" t="s">
        <v>2820</v>
      </c>
      <c r="D104" s="284">
        <v>1875.94</v>
      </c>
    </row>
    <row r="105" spans="1:4" ht="24.95" customHeight="1" x14ac:dyDescent="0.2">
      <c r="A105" s="283">
        <v>20712</v>
      </c>
      <c r="B105" s="283" t="s">
        <v>32851</v>
      </c>
      <c r="C105" s="280" t="s">
        <v>7</v>
      </c>
      <c r="D105" s="282">
        <v>34.200000000000003</v>
      </c>
    </row>
    <row r="106" spans="1:4" ht="24.95" customHeight="1" x14ac:dyDescent="0.2">
      <c r="A106" s="283">
        <v>20713</v>
      </c>
      <c r="B106" s="283" t="s">
        <v>2219</v>
      </c>
      <c r="C106" s="280" t="s">
        <v>7</v>
      </c>
      <c r="D106" s="282">
        <v>438.53</v>
      </c>
    </row>
    <row r="107" spans="1:4" ht="24.95" customHeight="1" x14ac:dyDescent="0.2">
      <c r="A107" s="283">
        <v>20714</v>
      </c>
      <c r="B107" s="283" t="s">
        <v>2220</v>
      </c>
      <c r="C107" s="280" t="s">
        <v>7</v>
      </c>
      <c r="D107" s="282">
        <v>297.39</v>
      </c>
    </row>
    <row r="108" spans="1:4" ht="24.95" customHeight="1" x14ac:dyDescent="0.2">
      <c r="A108" s="279">
        <v>208</v>
      </c>
      <c r="B108" s="279" t="s">
        <v>3448</v>
      </c>
      <c r="C108" s="280"/>
      <c r="D108" s="282"/>
    </row>
    <row r="109" spans="1:4" ht="24.95" customHeight="1" x14ac:dyDescent="0.2">
      <c r="A109" s="283">
        <v>20801</v>
      </c>
      <c r="B109" s="283" t="s">
        <v>3099</v>
      </c>
      <c r="C109" s="280" t="s">
        <v>3434</v>
      </c>
      <c r="D109" s="282">
        <v>459.41</v>
      </c>
    </row>
    <row r="110" spans="1:4" ht="24.95" customHeight="1" x14ac:dyDescent="0.2">
      <c r="A110" s="283">
        <v>20802</v>
      </c>
      <c r="B110" s="283" t="s">
        <v>3100</v>
      </c>
      <c r="C110" s="280" t="s">
        <v>3434</v>
      </c>
      <c r="D110" s="282">
        <v>324.66000000000003</v>
      </c>
    </row>
    <row r="111" spans="1:4" ht="24.95" customHeight="1" x14ac:dyDescent="0.2">
      <c r="A111" s="283">
        <v>20803</v>
      </c>
      <c r="B111" s="283" t="s">
        <v>3101</v>
      </c>
      <c r="C111" s="280" t="s">
        <v>3434</v>
      </c>
      <c r="D111" s="282">
        <v>283.12</v>
      </c>
    </row>
    <row r="112" spans="1:4" ht="24.95" customHeight="1" x14ac:dyDescent="0.2">
      <c r="A112" s="283">
        <v>20804</v>
      </c>
      <c r="B112" s="283" t="s">
        <v>3147</v>
      </c>
      <c r="C112" s="280" t="s">
        <v>3434</v>
      </c>
      <c r="D112" s="282">
        <v>310.85000000000002</v>
      </c>
    </row>
    <row r="113" spans="1:4" ht="24.95" customHeight="1" x14ac:dyDescent="0.2">
      <c r="A113" s="283">
        <v>20805</v>
      </c>
      <c r="B113" s="283" t="s">
        <v>3102</v>
      </c>
      <c r="C113" s="280" t="s">
        <v>2820</v>
      </c>
      <c r="D113" s="284">
        <v>9260.91</v>
      </c>
    </row>
    <row r="114" spans="1:4" ht="24.95" customHeight="1" x14ac:dyDescent="0.2">
      <c r="A114" s="283">
        <v>20806</v>
      </c>
      <c r="B114" s="283" t="s">
        <v>3103</v>
      </c>
      <c r="C114" s="280" t="s">
        <v>2820</v>
      </c>
      <c r="D114" s="284">
        <v>14100.68</v>
      </c>
    </row>
    <row r="115" spans="1:4" ht="24.95" customHeight="1" x14ac:dyDescent="0.2">
      <c r="A115" s="283">
        <v>20807</v>
      </c>
      <c r="B115" s="283" t="s">
        <v>3104</v>
      </c>
      <c r="C115" s="280" t="s">
        <v>2820</v>
      </c>
      <c r="D115" s="284">
        <v>17711.36</v>
      </c>
    </row>
    <row r="116" spans="1:4" ht="24.95" customHeight="1" x14ac:dyDescent="0.2">
      <c r="A116" s="283">
        <v>20808</v>
      </c>
      <c r="B116" s="283" t="s">
        <v>3105</v>
      </c>
      <c r="C116" s="280" t="s">
        <v>3434</v>
      </c>
      <c r="D116" s="282">
        <v>114.18</v>
      </c>
    </row>
    <row r="117" spans="1:4" ht="24.95" customHeight="1" x14ac:dyDescent="0.2">
      <c r="A117" s="283">
        <v>20809</v>
      </c>
      <c r="B117" s="283" t="s">
        <v>3106</v>
      </c>
      <c r="C117" s="280" t="s">
        <v>3434</v>
      </c>
      <c r="D117" s="282">
        <v>156.78</v>
      </c>
    </row>
    <row r="118" spans="1:4" ht="24.95" customHeight="1" x14ac:dyDescent="0.2">
      <c r="A118" s="283">
        <v>20810</v>
      </c>
      <c r="B118" s="283" t="s">
        <v>3449</v>
      </c>
      <c r="C118" s="280" t="s">
        <v>2820</v>
      </c>
      <c r="D118" s="282">
        <v>994.89</v>
      </c>
    </row>
    <row r="119" spans="1:4" ht="24.95" customHeight="1" x14ac:dyDescent="0.2">
      <c r="A119" s="283">
        <v>20811</v>
      </c>
      <c r="B119" s="283" t="s">
        <v>3450</v>
      </c>
      <c r="C119" s="280" t="s">
        <v>2820</v>
      </c>
      <c r="D119" s="284">
        <v>1156.3399999999999</v>
      </c>
    </row>
    <row r="120" spans="1:4" ht="24.95" customHeight="1" x14ac:dyDescent="0.2">
      <c r="A120" s="283">
        <v>20812</v>
      </c>
      <c r="B120" s="283" t="s">
        <v>32852</v>
      </c>
      <c r="C120" s="280" t="s">
        <v>7</v>
      </c>
      <c r="D120" s="282">
        <v>25.17</v>
      </c>
    </row>
    <row r="121" spans="1:4" ht="24.95" customHeight="1" x14ac:dyDescent="0.2">
      <c r="A121" s="279">
        <v>3</v>
      </c>
      <c r="B121" s="279" t="s">
        <v>2831</v>
      </c>
      <c r="C121" s="280"/>
      <c r="D121" s="282"/>
    </row>
    <row r="122" spans="1:4" ht="24.95" customHeight="1" x14ac:dyDescent="0.2">
      <c r="A122" s="279">
        <v>301</v>
      </c>
      <c r="B122" s="279" t="s">
        <v>2221</v>
      </c>
      <c r="C122" s="280"/>
      <c r="D122" s="282"/>
    </row>
    <row r="123" spans="1:4" ht="24.95" customHeight="1" x14ac:dyDescent="0.2">
      <c r="A123" s="283">
        <v>30101</v>
      </c>
      <c r="B123" s="283" t="s">
        <v>2222</v>
      </c>
      <c r="C123" s="280" t="s">
        <v>3435</v>
      </c>
      <c r="D123" s="282">
        <v>45.19</v>
      </c>
    </row>
    <row r="124" spans="1:4" ht="24.95" customHeight="1" x14ac:dyDescent="0.2">
      <c r="A124" s="283">
        <v>30102</v>
      </c>
      <c r="B124" s="283" t="s">
        <v>2223</v>
      </c>
      <c r="C124" s="280" t="s">
        <v>3435</v>
      </c>
      <c r="D124" s="282">
        <v>76.459999999999994</v>
      </c>
    </row>
    <row r="125" spans="1:4" ht="24.95" customHeight="1" x14ac:dyDescent="0.2">
      <c r="A125" s="283">
        <v>30103</v>
      </c>
      <c r="B125" s="283" t="s">
        <v>2832</v>
      </c>
      <c r="C125" s="280" t="s">
        <v>3435</v>
      </c>
      <c r="D125" s="282">
        <v>33.44</v>
      </c>
    </row>
    <row r="126" spans="1:4" ht="24.95" customHeight="1" x14ac:dyDescent="0.2">
      <c r="A126" s="283">
        <v>30104</v>
      </c>
      <c r="B126" s="283" t="s">
        <v>2224</v>
      </c>
      <c r="C126" s="280" t="s">
        <v>3435</v>
      </c>
      <c r="D126" s="282">
        <v>46.76</v>
      </c>
    </row>
    <row r="127" spans="1:4" ht="24.95" customHeight="1" x14ac:dyDescent="0.2">
      <c r="A127" s="283">
        <v>30119</v>
      </c>
      <c r="B127" s="283" t="s">
        <v>2833</v>
      </c>
      <c r="C127" s="280" t="s">
        <v>3434</v>
      </c>
      <c r="D127" s="282">
        <v>23.63</v>
      </c>
    </row>
    <row r="128" spans="1:4" ht="24.95" customHeight="1" x14ac:dyDescent="0.2">
      <c r="A128" s="279">
        <v>302</v>
      </c>
      <c r="B128" s="279" t="s">
        <v>2225</v>
      </c>
      <c r="C128" s="280"/>
      <c r="D128" s="282"/>
    </row>
    <row r="129" spans="1:4" ht="24.95" customHeight="1" x14ac:dyDescent="0.2">
      <c r="A129" s="283">
        <v>30201</v>
      </c>
      <c r="B129" s="283" t="s">
        <v>2226</v>
      </c>
      <c r="C129" s="280" t="s">
        <v>3435</v>
      </c>
      <c r="D129" s="282">
        <v>48.66</v>
      </c>
    </row>
    <row r="130" spans="1:4" ht="24.95" customHeight="1" x14ac:dyDescent="0.2">
      <c r="A130" s="283">
        <v>30202</v>
      </c>
      <c r="B130" s="283" t="s">
        <v>2834</v>
      </c>
      <c r="C130" s="280" t="s">
        <v>3435</v>
      </c>
      <c r="D130" s="282">
        <v>94.72</v>
      </c>
    </row>
    <row r="131" spans="1:4" ht="24.95" customHeight="1" x14ac:dyDescent="0.2">
      <c r="A131" s="283">
        <v>30203</v>
      </c>
      <c r="B131" s="283" t="s">
        <v>2801</v>
      </c>
      <c r="C131" s="280" t="s">
        <v>3435</v>
      </c>
      <c r="D131" s="282">
        <v>148.56</v>
      </c>
    </row>
    <row r="132" spans="1:4" ht="24.95" customHeight="1" x14ac:dyDescent="0.2">
      <c r="A132" s="283">
        <v>30204</v>
      </c>
      <c r="B132" s="283" t="s">
        <v>2802</v>
      </c>
      <c r="C132" s="280" t="s">
        <v>3435</v>
      </c>
      <c r="D132" s="282">
        <v>143.37</v>
      </c>
    </row>
    <row r="133" spans="1:4" ht="24.95" customHeight="1" x14ac:dyDescent="0.2">
      <c r="A133" s="283">
        <v>30206</v>
      </c>
      <c r="B133" s="283" t="s">
        <v>3451</v>
      </c>
      <c r="C133" s="280" t="s">
        <v>3435</v>
      </c>
      <c r="D133" s="282">
        <v>110.37</v>
      </c>
    </row>
    <row r="134" spans="1:4" ht="24.95" customHeight="1" x14ac:dyDescent="0.2">
      <c r="A134" s="283">
        <v>30208</v>
      </c>
      <c r="B134" s="283" t="s">
        <v>3452</v>
      </c>
      <c r="C134" s="280" t="s">
        <v>3435</v>
      </c>
      <c r="D134" s="282">
        <v>112.19</v>
      </c>
    </row>
    <row r="135" spans="1:4" ht="24.95" customHeight="1" x14ac:dyDescent="0.2">
      <c r="A135" s="283">
        <v>30209</v>
      </c>
      <c r="B135" s="283" t="s">
        <v>2798</v>
      </c>
      <c r="C135" s="280" t="s">
        <v>3435</v>
      </c>
      <c r="D135" s="282">
        <v>87.17</v>
      </c>
    </row>
    <row r="136" spans="1:4" ht="24.95" customHeight="1" x14ac:dyDescent="0.2">
      <c r="A136" s="283">
        <v>30210</v>
      </c>
      <c r="B136" s="283" t="s">
        <v>2227</v>
      </c>
      <c r="C136" s="280" t="s">
        <v>3435</v>
      </c>
      <c r="D136" s="282">
        <v>24.41</v>
      </c>
    </row>
    <row r="137" spans="1:4" ht="24.95" customHeight="1" x14ac:dyDescent="0.2">
      <c r="A137" s="283">
        <v>30211</v>
      </c>
      <c r="B137" s="283" t="s">
        <v>2799</v>
      </c>
      <c r="C137" s="280" t="s">
        <v>3435</v>
      </c>
      <c r="D137" s="282">
        <v>6.26</v>
      </c>
    </row>
    <row r="138" spans="1:4" ht="24.95" customHeight="1" x14ac:dyDescent="0.2">
      <c r="A138" s="279">
        <v>303</v>
      </c>
      <c r="B138" s="279" t="s">
        <v>2800</v>
      </c>
      <c r="C138" s="280"/>
      <c r="D138" s="282"/>
    </row>
    <row r="139" spans="1:4" ht="24.95" customHeight="1" x14ac:dyDescent="0.2">
      <c r="A139" s="283">
        <v>30304</v>
      </c>
      <c r="B139" s="283" t="s">
        <v>2835</v>
      </c>
      <c r="C139" s="280" t="s">
        <v>3435</v>
      </c>
      <c r="D139" s="282">
        <v>55.88</v>
      </c>
    </row>
    <row r="140" spans="1:4" ht="24.95" customHeight="1" x14ac:dyDescent="0.2">
      <c r="A140" s="283">
        <v>30305</v>
      </c>
      <c r="B140" s="283" t="s">
        <v>2228</v>
      </c>
      <c r="C140" s="280" t="s">
        <v>2820</v>
      </c>
      <c r="D140" s="282">
        <v>20.85</v>
      </c>
    </row>
    <row r="141" spans="1:4" ht="24.95" customHeight="1" x14ac:dyDescent="0.2">
      <c r="A141" s="283">
        <v>30306</v>
      </c>
      <c r="B141" s="283" t="s">
        <v>2229</v>
      </c>
      <c r="C141" s="280" t="s">
        <v>2820</v>
      </c>
      <c r="D141" s="282">
        <v>13.9</v>
      </c>
    </row>
    <row r="142" spans="1:4" ht="24.95" customHeight="1" x14ac:dyDescent="0.2">
      <c r="A142" s="279">
        <v>4</v>
      </c>
      <c r="B142" s="279" t="s">
        <v>2230</v>
      </c>
      <c r="C142" s="280"/>
      <c r="D142" s="282"/>
    </row>
    <row r="143" spans="1:4" ht="24.95" customHeight="1" x14ac:dyDescent="0.2">
      <c r="A143" s="279">
        <v>402</v>
      </c>
      <c r="B143" s="279" t="s">
        <v>2836</v>
      </c>
      <c r="C143" s="280"/>
      <c r="D143" s="282"/>
    </row>
    <row r="144" spans="1:4" ht="24.95" customHeight="1" x14ac:dyDescent="0.2">
      <c r="A144" s="283">
        <v>40202</v>
      </c>
      <c r="B144" s="283" t="s">
        <v>2231</v>
      </c>
      <c r="C144" s="280" t="s">
        <v>3435</v>
      </c>
      <c r="D144" s="282">
        <v>489.19</v>
      </c>
    </row>
    <row r="145" spans="1:4" ht="24.95" customHeight="1" x14ac:dyDescent="0.2">
      <c r="A145" s="283">
        <v>40206</v>
      </c>
      <c r="B145" s="283" t="s">
        <v>2837</v>
      </c>
      <c r="C145" s="280" t="s">
        <v>3434</v>
      </c>
      <c r="D145" s="282">
        <v>109.05</v>
      </c>
    </row>
    <row r="146" spans="1:4" ht="24.95" customHeight="1" x14ac:dyDescent="0.2">
      <c r="A146" s="283">
        <v>40224</v>
      </c>
      <c r="B146" s="283" t="s">
        <v>2838</v>
      </c>
      <c r="C146" s="280" t="s">
        <v>3435</v>
      </c>
      <c r="D146" s="282">
        <v>547.5</v>
      </c>
    </row>
    <row r="147" spans="1:4" ht="24.95" customHeight="1" x14ac:dyDescent="0.2">
      <c r="A147" s="283">
        <v>40231</v>
      </c>
      <c r="B147" s="283" t="s">
        <v>3148</v>
      </c>
      <c r="C147" s="280" t="s">
        <v>3435</v>
      </c>
      <c r="D147" s="282">
        <v>482.88</v>
      </c>
    </row>
    <row r="148" spans="1:4" ht="24.95" customHeight="1" x14ac:dyDescent="0.2">
      <c r="A148" s="283">
        <v>40233</v>
      </c>
      <c r="B148" s="283" t="s">
        <v>2839</v>
      </c>
      <c r="C148" s="280" t="s">
        <v>3435</v>
      </c>
      <c r="D148" s="282">
        <v>499.07</v>
      </c>
    </row>
    <row r="149" spans="1:4" ht="24.95" customHeight="1" x14ac:dyDescent="0.2">
      <c r="A149" s="283">
        <v>40235</v>
      </c>
      <c r="B149" s="283" t="s">
        <v>2840</v>
      </c>
      <c r="C149" s="280" t="s">
        <v>3435</v>
      </c>
      <c r="D149" s="282">
        <v>514.86</v>
      </c>
    </row>
    <row r="150" spans="1:4" ht="24.95" customHeight="1" x14ac:dyDescent="0.2">
      <c r="A150" s="283">
        <v>40237</v>
      </c>
      <c r="B150" s="283" t="s">
        <v>2841</v>
      </c>
      <c r="C150" s="280" t="s">
        <v>3435</v>
      </c>
      <c r="D150" s="282">
        <v>532.12</v>
      </c>
    </row>
    <row r="151" spans="1:4" ht="24.95" customHeight="1" x14ac:dyDescent="0.2">
      <c r="A151" s="283">
        <v>40238</v>
      </c>
      <c r="B151" s="283" t="s">
        <v>2842</v>
      </c>
      <c r="C151" s="280" t="s">
        <v>3434</v>
      </c>
      <c r="D151" s="282">
        <v>73.61</v>
      </c>
    </row>
    <row r="152" spans="1:4" ht="24.95" customHeight="1" x14ac:dyDescent="0.2">
      <c r="A152" s="283">
        <v>40239</v>
      </c>
      <c r="B152" s="283" t="s">
        <v>2843</v>
      </c>
      <c r="C152" s="280" t="s">
        <v>3435</v>
      </c>
      <c r="D152" s="282">
        <v>435.98</v>
      </c>
    </row>
    <row r="153" spans="1:4" ht="24.95" customHeight="1" x14ac:dyDescent="0.2">
      <c r="A153" s="283">
        <v>40240</v>
      </c>
      <c r="B153" s="283" t="s">
        <v>2844</v>
      </c>
      <c r="C153" s="280" t="s">
        <v>3435</v>
      </c>
      <c r="D153" s="282">
        <v>447.69</v>
      </c>
    </row>
    <row r="154" spans="1:4" ht="24.95" customHeight="1" x14ac:dyDescent="0.2">
      <c r="A154" s="283">
        <v>40243</v>
      </c>
      <c r="B154" s="283" t="s">
        <v>2845</v>
      </c>
      <c r="C154" s="280" t="s">
        <v>159</v>
      </c>
      <c r="D154" s="282">
        <v>7.07</v>
      </c>
    </row>
    <row r="155" spans="1:4" ht="24.95" customHeight="1" x14ac:dyDescent="0.2">
      <c r="A155" s="283">
        <v>40245</v>
      </c>
      <c r="B155" s="283" t="s">
        <v>2846</v>
      </c>
      <c r="C155" s="280" t="s">
        <v>159</v>
      </c>
      <c r="D155" s="282">
        <v>7.55</v>
      </c>
    </row>
    <row r="156" spans="1:4" ht="24.95" customHeight="1" x14ac:dyDescent="0.2">
      <c r="A156" s="283">
        <v>40246</v>
      </c>
      <c r="B156" s="283" t="s">
        <v>2847</v>
      </c>
      <c r="C156" s="280" t="s">
        <v>159</v>
      </c>
      <c r="D156" s="282">
        <v>7.15</v>
      </c>
    </row>
    <row r="157" spans="1:4" ht="24.95" customHeight="1" x14ac:dyDescent="0.2">
      <c r="A157" s="283">
        <v>40249</v>
      </c>
      <c r="B157" s="283" t="s">
        <v>2848</v>
      </c>
      <c r="C157" s="280" t="s">
        <v>3434</v>
      </c>
      <c r="D157" s="282">
        <v>301.87</v>
      </c>
    </row>
    <row r="158" spans="1:4" ht="24.95" customHeight="1" x14ac:dyDescent="0.2">
      <c r="A158" s="283">
        <v>40250</v>
      </c>
      <c r="B158" s="283" t="s">
        <v>2849</v>
      </c>
      <c r="C158" s="280" t="s">
        <v>3434</v>
      </c>
      <c r="D158" s="282">
        <v>179.37</v>
      </c>
    </row>
    <row r="159" spans="1:4" ht="24.95" customHeight="1" x14ac:dyDescent="0.2">
      <c r="A159" s="283">
        <v>40253</v>
      </c>
      <c r="B159" s="283" t="s">
        <v>2850</v>
      </c>
      <c r="C159" s="280" t="s">
        <v>3435</v>
      </c>
      <c r="D159" s="282">
        <v>461.89</v>
      </c>
    </row>
    <row r="160" spans="1:4" ht="24.95" customHeight="1" x14ac:dyDescent="0.2">
      <c r="A160" s="279">
        <v>403</v>
      </c>
      <c r="B160" s="279" t="s">
        <v>2851</v>
      </c>
      <c r="C160" s="280"/>
      <c r="D160" s="282"/>
    </row>
    <row r="161" spans="1:5" ht="24.95" customHeight="1" x14ac:dyDescent="0.2">
      <c r="A161" s="283">
        <v>40315</v>
      </c>
      <c r="B161" s="283" t="s">
        <v>2838</v>
      </c>
      <c r="C161" s="280" t="s">
        <v>3435</v>
      </c>
      <c r="D161" s="282">
        <v>636.28</v>
      </c>
    </row>
    <row r="162" spans="1:5" ht="24.95" customHeight="1" x14ac:dyDescent="0.2">
      <c r="A162" s="283">
        <v>40320</v>
      </c>
      <c r="B162" s="283" t="s">
        <v>2839</v>
      </c>
      <c r="C162" s="280" t="s">
        <v>3435</v>
      </c>
      <c r="D162" s="282">
        <v>587.85</v>
      </c>
    </row>
    <row r="163" spans="1:5" ht="24.95" customHeight="1" x14ac:dyDescent="0.2">
      <c r="A163" s="283">
        <v>40322</v>
      </c>
      <c r="B163" s="283" t="s">
        <v>2840</v>
      </c>
      <c r="C163" s="280" t="s">
        <v>3435</v>
      </c>
      <c r="D163" s="282">
        <v>603.63</v>
      </c>
    </row>
    <row r="164" spans="1:5" ht="24.95" customHeight="1" x14ac:dyDescent="0.2">
      <c r="A164" s="283">
        <v>40324</v>
      </c>
      <c r="B164" s="283" t="s">
        <v>2841</v>
      </c>
      <c r="C164" s="280" t="s">
        <v>3435</v>
      </c>
      <c r="D164" s="282">
        <v>620.9</v>
      </c>
    </row>
    <row r="165" spans="1:5" ht="24.95" customHeight="1" x14ac:dyDescent="0.2">
      <c r="A165" s="283">
        <v>40328</v>
      </c>
      <c r="B165" s="283" t="s">
        <v>2845</v>
      </c>
      <c r="C165" s="280" t="s">
        <v>159</v>
      </c>
      <c r="D165" s="282">
        <v>7.07</v>
      </c>
    </row>
    <row r="166" spans="1:5" ht="24.95" customHeight="1" x14ac:dyDescent="0.2">
      <c r="A166" s="283">
        <v>40329</v>
      </c>
      <c r="B166" s="283" t="s">
        <v>2852</v>
      </c>
      <c r="C166" s="280" t="s">
        <v>3435</v>
      </c>
      <c r="D166" s="282">
        <v>372.74</v>
      </c>
    </row>
    <row r="167" spans="1:5" ht="24.95" customHeight="1" x14ac:dyDescent="0.2">
      <c r="A167" s="283">
        <v>40330</v>
      </c>
      <c r="B167" s="283" t="s">
        <v>2853</v>
      </c>
      <c r="C167" s="280" t="s">
        <v>3435</v>
      </c>
      <c r="D167" s="282">
        <v>385.12</v>
      </c>
    </row>
    <row r="168" spans="1:5" ht="24.95" customHeight="1" x14ac:dyDescent="0.2">
      <c r="A168" s="283">
        <v>40331</v>
      </c>
      <c r="B168" s="283" t="s">
        <v>2854</v>
      </c>
      <c r="C168" s="280" t="s">
        <v>3435</v>
      </c>
      <c r="D168" s="282">
        <v>400.14</v>
      </c>
    </row>
    <row r="169" spans="1:5" ht="24.95" customHeight="1" x14ac:dyDescent="0.2">
      <c r="A169" s="283">
        <v>40332</v>
      </c>
      <c r="B169" s="283" t="s">
        <v>2855</v>
      </c>
      <c r="C169" s="280" t="s">
        <v>159</v>
      </c>
      <c r="D169" s="282">
        <v>7.55</v>
      </c>
    </row>
    <row r="170" spans="1:5" ht="24.95" customHeight="1" x14ac:dyDescent="0.2">
      <c r="A170" s="283">
        <v>40333</v>
      </c>
      <c r="B170" s="283" t="s">
        <v>2847</v>
      </c>
      <c r="C170" s="280" t="s">
        <v>159</v>
      </c>
      <c r="D170" s="282">
        <v>7.15</v>
      </c>
    </row>
    <row r="171" spans="1:5" ht="24.95" customHeight="1" x14ac:dyDescent="0.2">
      <c r="A171" s="283">
        <v>40337</v>
      </c>
      <c r="B171" s="283" t="s">
        <v>2232</v>
      </c>
      <c r="C171" s="280" t="s">
        <v>3434</v>
      </c>
      <c r="D171" s="282">
        <v>131.37</v>
      </c>
      <c r="E171" s="82">
        <f>+D171*0.06</f>
        <v>7.8822000000000001</v>
      </c>
    </row>
    <row r="172" spans="1:5" ht="24.95" customHeight="1" x14ac:dyDescent="0.2">
      <c r="A172" s="283">
        <v>40339</v>
      </c>
      <c r="B172" s="283" t="s">
        <v>2856</v>
      </c>
      <c r="C172" s="280" t="s">
        <v>3434</v>
      </c>
      <c r="D172" s="282">
        <v>162.53</v>
      </c>
    </row>
    <row r="173" spans="1:5" ht="24.95" customHeight="1" x14ac:dyDescent="0.2">
      <c r="A173" s="279">
        <v>404</v>
      </c>
      <c r="B173" s="279" t="s">
        <v>2233</v>
      </c>
      <c r="C173" s="280"/>
      <c r="D173" s="282"/>
    </row>
    <row r="174" spans="1:5" ht="24.95" customHeight="1" x14ac:dyDescent="0.2">
      <c r="A174" s="283">
        <v>40405</v>
      </c>
      <c r="B174" s="283" t="s">
        <v>2234</v>
      </c>
      <c r="C174" s="280" t="s">
        <v>3434</v>
      </c>
      <c r="D174" s="282">
        <v>137.09</v>
      </c>
    </row>
    <row r="175" spans="1:5" ht="24.95" customHeight="1" x14ac:dyDescent="0.2">
      <c r="A175" s="279">
        <v>406</v>
      </c>
      <c r="B175" s="279" t="s">
        <v>2857</v>
      </c>
      <c r="C175" s="280"/>
      <c r="D175" s="282"/>
    </row>
    <row r="176" spans="1:5" ht="24.95" customHeight="1" x14ac:dyDescent="0.2">
      <c r="A176" s="283">
        <v>40601</v>
      </c>
      <c r="B176" s="283" t="s">
        <v>3453</v>
      </c>
      <c r="C176" s="280" t="s">
        <v>3434</v>
      </c>
      <c r="D176" s="282">
        <v>94.77</v>
      </c>
    </row>
    <row r="177" spans="1:4" ht="24.95" customHeight="1" x14ac:dyDescent="0.2">
      <c r="A177" s="283">
        <v>40602</v>
      </c>
      <c r="B177" s="283" t="s">
        <v>3454</v>
      </c>
      <c r="C177" s="280" t="s">
        <v>3434</v>
      </c>
      <c r="D177" s="282">
        <v>104.04</v>
      </c>
    </row>
    <row r="178" spans="1:4" ht="24.95" customHeight="1" x14ac:dyDescent="0.2">
      <c r="A178" s="283">
        <v>407</v>
      </c>
      <c r="B178" s="283" t="s">
        <v>2235</v>
      </c>
      <c r="C178" s="280"/>
      <c r="D178" s="282"/>
    </row>
    <row r="179" spans="1:4" ht="24.95" customHeight="1" x14ac:dyDescent="0.2">
      <c r="A179" s="283">
        <v>40705</v>
      </c>
      <c r="B179" s="283" t="s">
        <v>2236</v>
      </c>
      <c r="C179" s="280" t="s">
        <v>7</v>
      </c>
      <c r="D179" s="282">
        <v>40.57</v>
      </c>
    </row>
    <row r="180" spans="1:4" ht="24.95" customHeight="1" x14ac:dyDescent="0.2">
      <c r="A180" s="279">
        <v>408</v>
      </c>
      <c r="B180" s="279" t="s">
        <v>2237</v>
      </c>
      <c r="C180" s="280"/>
      <c r="D180" s="282"/>
    </row>
    <row r="181" spans="1:4" ht="24.95" customHeight="1" x14ac:dyDescent="0.2">
      <c r="A181" s="283">
        <v>40801</v>
      </c>
      <c r="B181" s="283" t="s">
        <v>2238</v>
      </c>
      <c r="C181" s="280" t="s">
        <v>3435</v>
      </c>
      <c r="D181" s="282">
        <v>2354.6</v>
      </c>
    </row>
    <row r="182" spans="1:4" ht="24.95" customHeight="1" x14ac:dyDescent="0.2">
      <c r="A182" s="279">
        <v>40802</v>
      </c>
      <c r="B182" s="279" t="s">
        <v>2239</v>
      </c>
      <c r="C182" s="280" t="s">
        <v>3434</v>
      </c>
      <c r="D182" s="282">
        <v>117.73</v>
      </c>
    </row>
    <row r="183" spans="1:4" ht="24.95" customHeight="1" x14ac:dyDescent="0.2">
      <c r="A183" s="283">
        <v>40803</v>
      </c>
      <c r="B183" s="283" t="s">
        <v>3455</v>
      </c>
      <c r="C183" s="280" t="s">
        <v>3434</v>
      </c>
      <c r="D183" s="284">
        <v>69.510000000000005</v>
      </c>
    </row>
    <row r="184" spans="1:4" ht="24.95" customHeight="1" x14ac:dyDescent="0.2">
      <c r="A184" s="283">
        <v>40806</v>
      </c>
      <c r="B184" s="283" t="s">
        <v>2240</v>
      </c>
      <c r="C184" s="280" t="s">
        <v>3434</v>
      </c>
      <c r="D184" s="282">
        <v>20.85</v>
      </c>
    </row>
    <row r="185" spans="1:4" ht="24.95" customHeight="1" x14ac:dyDescent="0.2">
      <c r="A185" s="283">
        <v>40807</v>
      </c>
      <c r="B185" s="283" t="s">
        <v>2241</v>
      </c>
      <c r="C185" s="280" t="s">
        <v>3434</v>
      </c>
      <c r="D185" s="282">
        <v>61.01</v>
      </c>
    </row>
    <row r="186" spans="1:4" ht="24.95" customHeight="1" x14ac:dyDescent="0.2">
      <c r="A186" s="283">
        <v>40808</v>
      </c>
      <c r="B186" s="283" t="s">
        <v>2242</v>
      </c>
      <c r="C186" s="280" t="s">
        <v>159</v>
      </c>
      <c r="D186" s="282">
        <v>4.1900000000000004</v>
      </c>
    </row>
    <row r="187" spans="1:4" ht="24.95" customHeight="1" x14ac:dyDescent="0.2">
      <c r="A187" s="283">
        <v>40809</v>
      </c>
      <c r="B187" s="283" t="s">
        <v>2243</v>
      </c>
      <c r="C187" s="280" t="s">
        <v>3434</v>
      </c>
      <c r="D187" s="282">
        <v>395.78</v>
      </c>
    </row>
    <row r="188" spans="1:4" ht="24.95" customHeight="1" x14ac:dyDescent="0.2">
      <c r="A188" s="283">
        <v>40810</v>
      </c>
      <c r="B188" s="283" t="s">
        <v>2244</v>
      </c>
      <c r="C188" s="280" t="s">
        <v>3435</v>
      </c>
      <c r="D188" s="282">
        <v>7248.91</v>
      </c>
    </row>
    <row r="189" spans="1:4" ht="24.95" customHeight="1" x14ac:dyDescent="0.2">
      <c r="A189" s="283">
        <v>40813</v>
      </c>
      <c r="B189" s="283" t="s">
        <v>2245</v>
      </c>
      <c r="C189" s="280" t="s">
        <v>3434</v>
      </c>
      <c r="D189" s="282">
        <v>73.33</v>
      </c>
    </row>
    <row r="190" spans="1:4" ht="24.95" customHeight="1" x14ac:dyDescent="0.2">
      <c r="A190" s="283">
        <v>40816</v>
      </c>
      <c r="B190" s="283" t="s">
        <v>2246</v>
      </c>
      <c r="C190" s="280" t="s">
        <v>3434</v>
      </c>
      <c r="D190" s="284">
        <v>11.77</v>
      </c>
    </row>
    <row r="191" spans="1:4" ht="24.95" customHeight="1" x14ac:dyDescent="0.2">
      <c r="A191" s="283">
        <v>40817</v>
      </c>
      <c r="B191" s="283" t="s">
        <v>2247</v>
      </c>
      <c r="C191" s="280" t="s">
        <v>3435</v>
      </c>
      <c r="D191" s="282">
        <v>2832.64</v>
      </c>
    </row>
    <row r="192" spans="1:4" ht="24.95" customHeight="1" x14ac:dyDescent="0.2">
      <c r="A192" s="283">
        <v>40818</v>
      </c>
      <c r="B192" s="283" t="s">
        <v>2248</v>
      </c>
      <c r="C192" s="280" t="s">
        <v>3434</v>
      </c>
      <c r="D192" s="282">
        <v>58.64</v>
      </c>
    </row>
    <row r="193" spans="1:4" ht="24.95" customHeight="1" x14ac:dyDescent="0.2">
      <c r="A193" s="283">
        <v>409</v>
      </c>
      <c r="B193" s="283" t="s">
        <v>2858</v>
      </c>
      <c r="C193" s="280"/>
      <c r="D193" s="284"/>
    </row>
    <row r="194" spans="1:4" ht="24.95" customHeight="1" x14ac:dyDescent="0.2">
      <c r="A194" s="283">
        <v>40901</v>
      </c>
      <c r="B194" s="283" t="s">
        <v>3456</v>
      </c>
      <c r="C194" s="280" t="s">
        <v>7</v>
      </c>
      <c r="D194" s="282">
        <v>568.92999999999995</v>
      </c>
    </row>
    <row r="195" spans="1:4" ht="24.95" customHeight="1" x14ac:dyDescent="0.2">
      <c r="A195" s="279">
        <v>40902</v>
      </c>
      <c r="B195" s="279" t="s">
        <v>3457</v>
      </c>
      <c r="C195" s="280" t="s">
        <v>7</v>
      </c>
      <c r="D195" s="282">
        <v>925.28</v>
      </c>
    </row>
    <row r="196" spans="1:4" ht="24.95" customHeight="1" x14ac:dyDescent="0.2">
      <c r="A196" s="283">
        <v>40903</v>
      </c>
      <c r="B196" s="283" t="s">
        <v>32853</v>
      </c>
      <c r="C196" s="280" t="s">
        <v>7</v>
      </c>
      <c r="D196" s="282">
        <v>1323.58</v>
      </c>
    </row>
    <row r="197" spans="1:4" ht="24.95" customHeight="1" x14ac:dyDescent="0.2">
      <c r="A197" s="283">
        <v>40904</v>
      </c>
      <c r="B197" s="283" t="s">
        <v>3458</v>
      </c>
      <c r="C197" s="280" t="s">
        <v>7</v>
      </c>
      <c r="D197" s="282">
        <v>1742.75</v>
      </c>
    </row>
    <row r="198" spans="1:4" ht="24.95" customHeight="1" x14ac:dyDescent="0.2">
      <c r="A198" s="283">
        <v>5</v>
      </c>
      <c r="B198" s="283" t="s">
        <v>2249</v>
      </c>
      <c r="C198" s="280"/>
      <c r="D198" s="284"/>
    </row>
    <row r="199" spans="1:4" ht="24.95" customHeight="1" x14ac:dyDescent="0.2">
      <c r="A199" s="283">
        <v>501</v>
      </c>
      <c r="B199" s="283" t="s">
        <v>2250</v>
      </c>
      <c r="C199" s="280"/>
      <c r="D199" s="284"/>
    </row>
    <row r="200" spans="1:4" ht="24.95" customHeight="1" x14ac:dyDescent="0.2">
      <c r="A200" s="279">
        <v>50112</v>
      </c>
      <c r="B200" s="279" t="s">
        <v>2859</v>
      </c>
      <c r="C200" s="280" t="s">
        <v>3434</v>
      </c>
      <c r="D200" s="282">
        <v>128.97999999999999</v>
      </c>
    </row>
    <row r="201" spans="1:4" ht="24.95" customHeight="1" x14ac:dyDescent="0.2">
      <c r="A201" s="279">
        <v>50115</v>
      </c>
      <c r="B201" s="279" t="s">
        <v>2251</v>
      </c>
      <c r="C201" s="280" t="s">
        <v>3435</v>
      </c>
      <c r="D201" s="282">
        <v>411.79</v>
      </c>
    </row>
    <row r="202" spans="1:4" ht="24.95" customHeight="1" x14ac:dyDescent="0.2">
      <c r="A202" s="283">
        <v>50122</v>
      </c>
      <c r="B202" s="283" t="s">
        <v>2252</v>
      </c>
      <c r="C202" s="280" t="s">
        <v>3434</v>
      </c>
      <c r="D202" s="282">
        <v>136.75</v>
      </c>
    </row>
    <row r="203" spans="1:4" ht="24.95" customHeight="1" x14ac:dyDescent="0.2">
      <c r="A203" s="283">
        <v>502</v>
      </c>
      <c r="B203" s="283" t="s">
        <v>2253</v>
      </c>
      <c r="C203" s="280"/>
      <c r="D203" s="282"/>
    </row>
    <row r="204" spans="1:4" ht="24.95" customHeight="1" x14ac:dyDescent="0.2">
      <c r="A204" s="283">
        <v>50202</v>
      </c>
      <c r="B204" s="283" t="s">
        <v>2254</v>
      </c>
      <c r="C204" s="280" t="s">
        <v>3434</v>
      </c>
      <c r="D204" s="282">
        <v>109.47</v>
      </c>
    </row>
    <row r="205" spans="1:4" ht="24.95" customHeight="1" x14ac:dyDescent="0.2">
      <c r="A205" s="283">
        <v>50203</v>
      </c>
      <c r="B205" s="283" t="s">
        <v>2255</v>
      </c>
      <c r="C205" s="280" t="s">
        <v>2820</v>
      </c>
      <c r="D205" s="282">
        <v>330.52</v>
      </c>
    </row>
    <row r="206" spans="1:4" ht="24.95" customHeight="1" x14ac:dyDescent="0.2">
      <c r="A206" s="279">
        <v>50205</v>
      </c>
      <c r="B206" s="279" t="s">
        <v>2256</v>
      </c>
      <c r="C206" s="280" t="s">
        <v>3434</v>
      </c>
      <c r="D206" s="282">
        <v>473.79</v>
      </c>
    </row>
    <row r="207" spans="1:4" ht="24.95" customHeight="1" x14ac:dyDescent="0.2">
      <c r="A207" s="283">
        <v>50206</v>
      </c>
      <c r="B207" s="283" t="s">
        <v>2257</v>
      </c>
      <c r="C207" s="280" t="s">
        <v>3434</v>
      </c>
      <c r="D207" s="282">
        <v>433.04</v>
      </c>
    </row>
    <row r="208" spans="1:4" ht="24.95" customHeight="1" x14ac:dyDescent="0.2">
      <c r="A208" s="283">
        <v>50208</v>
      </c>
      <c r="B208" s="283" t="s">
        <v>2258</v>
      </c>
      <c r="C208" s="280" t="s">
        <v>3434</v>
      </c>
      <c r="D208" s="282">
        <v>115.78</v>
      </c>
    </row>
    <row r="209" spans="1:4" ht="24.95" customHeight="1" x14ac:dyDescent="0.2">
      <c r="A209" s="283">
        <v>503</v>
      </c>
      <c r="B209" s="283" t="s">
        <v>2259</v>
      </c>
      <c r="C209" s="280"/>
      <c r="D209" s="282"/>
    </row>
    <row r="210" spans="1:4" ht="24.95" customHeight="1" x14ac:dyDescent="0.2">
      <c r="A210" s="283">
        <v>50301</v>
      </c>
      <c r="B210" s="283" t="s">
        <v>2260</v>
      </c>
      <c r="C210" s="280" t="s">
        <v>7</v>
      </c>
      <c r="D210" s="282">
        <v>9.86</v>
      </c>
    </row>
    <row r="211" spans="1:4" ht="24.95" customHeight="1" x14ac:dyDescent="0.2">
      <c r="A211" s="283">
        <v>50303</v>
      </c>
      <c r="B211" s="283" t="s">
        <v>2261</v>
      </c>
      <c r="C211" s="280" t="s">
        <v>7</v>
      </c>
      <c r="D211" s="282">
        <v>66.510000000000005</v>
      </c>
    </row>
    <row r="212" spans="1:4" ht="24.95" customHeight="1" x14ac:dyDescent="0.2">
      <c r="A212" s="279">
        <v>505</v>
      </c>
      <c r="B212" s="279" t="s">
        <v>2262</v>
      </c>
      <c r="C212" s="280"/>
      <c r="D212" s="282"/>
    </row>
    <row r="213" spans="1:4" ht="24.95" customHeight="1" x14ac:dyDescent="0.2">
      <c r="A213" s="283">
        <v>50501</v>
      </c>
      <c r="B213" s="283" t="s">
        <v>2263</v>
      </c>
      <c r="C213" s="280" t="s">
        <v>3434</v>
      </c>
      <c r="D213" s="282">
        <v>91.41</v>
      </c>
    </row>
    <row r="214" spans="1:4" ht="24.95" customHeight="1" x14ac:dyDescent="0.2">
      <c r="A214" s="283">
        <v>50502</v>
      </c>
      <c r="B214" s="283" t="s">
        <v>2264</v>
      </c>
      <c r="C214" s="280" t="s">
        <v>3434</v>
      </c>
      <c r="D214" s="282">
        <v>174.31</v>
      </c>
    </row>
    <row r="215" spans="1:4" ht="24.95" customHeight="1" x14ac:dyDescent="0.2">
      <c r="A215" s="279">
        <v>50503</v>
      </c>
      <c r="B215" s="279" t="s">
        <v>2265</v>
      </c>
      <c r="C215" s="280" t="s">
        <v>3434</v>
      </c>
      <c r="D215" s="282">
        <v>65.12</v>
      </c>
    </row>
    <row r="216" spans="1:4" ht="24.95" customHeight="1" x14ac:dyDescent="0.2">
      <c r="A216" s="283">
        <v>506</v>
      </c>
      <c r="B216" s="283" t="s">
        <v>2266</v>
      </c>
      <c r="C216" s="280"/>
      <c r="D216" s="282"/>
    </row>
    <row r="217" spans="1:4" ht="24.95" customHeight="1" x14ac:dyDescent="0.2">
      <c r="A217" s="283">
        <v>50601</v>
      </c>
      <c r="B217" s="283" t="s">
        <v>2267</v>
      </c>
      <c r="C217" s="280" t="s">
        <v>3434</v>
      </c>
      <c r="D217" s="282">
        <v>45.55</v>
      </c>
    </row>
    <row r="218" spans="1:4" ht="24.95" customHeight="1" x14ac:dyDescent="0.2">
      <c r="A218" s="283">
        <v>50602</v>
      </c>
      <c r="B218" s="283" t="s">
        <v>2268</v>
      </c>
      <c r="C218" s="280" t="s">
        <v>3434</v>
      </c>
      <c r="D218" s="282">
        <v>57.52</v>
      </c>
    </row>
    <row r="219" spans="1:4" ht="24.95" customHeight="1" x14ac:dyDescent="0.2">
      <c r="A219" s="279">
        <v>50603</v>
      </c>
      <c r="B219" s="279" t="s">
        <v>2269</v>
      </c>
      <c r="C219" s="280" t="s">
        <v>3434</v>
      </c>
      <c r="D219" s="282">
        <v>71.56</v>
      </c>
    </row>
    <row r="220" spans="1:4" ht="24.95" customHeight="1" x14ac:dyDescent="0.2">
      <c r="A220" s="283">
        <v>50605</v>
      </c>
      <c r="B220" s="283" t="s">
        <v>2270</v>
      </c>
      <c r="C220" s="280" t="s">
        <v>3434</v>
      </c>
      <c r="D220" s="282">
        <v>55.92</v>
      </c>
    </row>
    <row r="221" spans="1:4" ht="24.95" customHeight="1" x14ac:dyDescent="0.2">
      <c r="A221" s="283">
        <v>50606</v>
      </c>
      <c r="B221" s="283" t="s">
        <v>2271</v>
      </c>
      <c r="C221" s="280" t="s">
        <v>3434</v>
      </c>
      <c r="D221" s="282">
        <v>50.36</v>
      </c>
    </row>
    <row r="222" spans="1:4" ht="24.95" customHeight="1" x14ac:dyDescent="0.2">
      <c r="A222" s="283">
        <v>50607</v>
      </c>
      <c r="B222" s="283" t="s">
        <v>2272</v>
      </c>
      <c r="C222" s="280" t="s">
        <v>3434</v>
      </c>
      <c r="D222" s="282">
        <v>96.6</v>
      </c>
    </row>
    <row r="223" spans="1:4" ht="24.95" customHeight="1" x14ac:dyDescent="0.2">
      <c r="A223" s="283">
        <v>50608</v>
      </c>
      <c r="B223" s="283" t="s">
        <v>2273</v>
      </c>
      <c r="C223" s="280" t="s">
        <v>3434</v>
      </c>
      <c r="D223" s="282">
        <v>86.15</v>
      </c>
    </row>
    <row r="224" spans="1:4" ht="24.95" customHeight="1" x14ac:dyDescent="0.2">
      <c r="A224" s="283">
        <v>6</v>
      </c>
      <c r="B224" s="283" t="s">
        <v>2274</v>
      </c>
      <c r="C224" s="280"/>
      <c r="D224" s="282"/>
    </row>
    <row r="225" spans="1:4" ht="24.95" customHeight="1" x14ac:dyDescent="0.2">
      <c r="A225" s="283">
        <v>601</v>
      </c>
      <c r="B225" s="283" t="s">
        <v>2275</v>
      </c>
      <c r="C225" s="280"/>
      <c r="D225" s="282"/>
    </row>
    <row r="226" spans="1:4" ht="24.95" customHeight="1" x14ac:dyDescent="0.2">
      <c r="A226" s="283">
        <v>60101</v>
      </c>
      <c r="B226" s="283" t="s">
        <v>3459</v>
      </c>
      <c r="C226" s="280" t="s">
        <v>2820</v>
      </c>
      <c r="D226" s="282">
        <v>243.12</v>
      </c>
    </row>
    <row r="227" spans="1:4" ht="24.95" customHeight="1" x14ac:dyDescent="0.2">
      <c r="A227" s="279">
        <v>60102</v>
      </c>
      <c r="B227" s="279" t="s">
        <v>3460</v>
      </c>
      <c r="C227" s="280" t="s">
        <v>2820</v>
      </c>
      <c r="D227" s="282">
        <v>243.12</v>
      </c>
    </row>
    <row r="228" spans="1:4" ht="24.95" customHeight="1" x14ac:dyDescent="0.2">
      <c r="A228" s="279">
        <v>60103</v>
      </c>
      <c r="B228" s="279" t="s">
        <v>3461</v>
      </c>
      <c r="C228" s="280" t="s">
        <v>2820</v>
      </c>
      <c r="D228" s="282">
        <v>243.12</v>
      </c>
    </row>
    <row r="229" spans="1:4" ht="12.75" x14ac:dyDescent="0.2">
      <c r="A229" s="283">
        <v>60107</v>
      </c>
      <c r="B229" s="283" t="s">
        <v>3462</v>
      </c>
      <c r="C229" s="280" t="s">
        <v>7</v>
      </c>
      <c r="D229" s="282">
        <v>14.45</v>
      </c>
    </row>
    <row r="230" spans="1:4" ht="25.5" x14ac:dyDescent="0.2">
      <c r="A230" s="283">
        <v>60108</v>
      </c>
      <c r="B230" s="283" t="s">
        <v>3463</v>
      </c>
      <c r="C230" s="280" t="s">
        <v>2820</v>
      </c>
      <c r="D230" s="282">
        <v>243.12</v>
      </c>
    </row>
    <row r="231" spans="1:4" ht="12.75" x14ac:dyDescent="0.2">
      <c r="A231" s="283">
        <v>60110</v>
      </c>
      <c r="B231" s="283" t="s">
        <v>3464</v>
      </c>
      <c r="C231" s="280" t="s">
        <v>7</v>
      </c>
      <c r="D231" s="282">
        <v>55.54</v>
      </c>
    </row>
    <row r="232" spans="1:4" ht="12.75" x14ac:dyDescent="0.2">
      <c r="A232" s="283">
        <v>60112</v>
      </c>
      <c r="B232" s="283" t="s">
        <v>3465</v>
      </c>
      <c r="C232" s="280" t="s">
        <v>7</v>
      </c>
      <c r="D232" s="282">
        <v>51.1</v>
      </c>
    </row>
    <row r="233" spans="1:4" ht="24.95" customHeight="1" x14ac:dyDescent="0.2">
      <c r="A233" s="283">
        <v>60113</v>
      </c>
      <c r="B233" s="283" t="s">
        <v>3466</v>
      </c>
      <c r="C233" s="280" t="s">
        <v>7</v>
      </c>
      <c r="D233" s="282">
        <v>25.04</v>
      </c>
    </row>
    <row r="234" spans="1:4" ht="24.95" customHeight="1" x14ac:dyDescent="0.2">
      <c r="A234" s="283">
        <v>611</v>
      </c>
      <c r="B234" s="283" t="s">
        <v>2276</v>
      </c>
      <c r="C234" s="280"/>
      <c r="D234" s="282"/>
    </row>
    <row r="235" spans="1:4" ht="24.95" customHeight="1" x14ac:dyDescent="0.2">
      <c r="A235" s="283">
        <v>61101</v>
      </c>
      <c r="B235" s="283" t="s">
        <v>3467</v>
      </c>
      <c r="C235" s="280" t="s">
        <v>2820</v>
      </c>
      <c r="D235" s="282">
        <v>8.36</v>
      </c>
    </row>
    <row r="236" spans="1:4" ht="24.95" customHeight="1" x14ac:dyDescent="0.2">
      <c r="A236" s="283">
        <v>61102</v>
      </c>
      <c r="B236" s="283" t="s">
        <v>3468</v>
      </c>
      <c r="C236" s="280" t="s">
        <v>2820</v>
      </c>
      <c r="D236" s="282">
        <v>88.67</v>
      </c>
    </row>
    <row r="237" spans="1:4" ht="24.95" customHeight="1" x14ac:dyDescent="0.2">
      <c r="A237" s="279">
        <v>61103</v>
      </c>
      <c r="B237" s="279" t="s">
        <v>3469</v>
      </c>
      <c r="C237" s="280" t="s">
        <v>2820</v>
      </c>
      <c r="D237" s="282">
        <v>198.92</v>
      </c>
    </row>
    <row r="238" spans="1:4" ht="24.95" customHeight="1" x14ac:dyDescent="0.2">
      <c r="A238" s="283">
        <v>61104</v>
      </c>
      <c r="B238" s="283" t="s">
        <v>3470</v>
      </c>
      <c r="C238" s="280" t="s">
        <v>2820</v>
      </c>
      <c r="D238" s="282">
        <v>64.83</v>
      </c>
    </row>
    <row r="239" spans="1:4" ht="24.95" customHeight="1" x14ac:dyDescent="0.2">
      <c r="A239" s="283">
        <v>61106</v>
      </c>
      <c r="B239" s="283" t="s">
        <v>3471</v>
      </c>
      <c r="C239" s="280" t="s">
        <v>2820</v>
      </c>
      <c r="D239" s="282">
        <v>108.54</v>
      </c>
    </row>
    <row r="240" spans="1:4" ht="24.95" customHeight="1" x14ac:dyDescent="0.2">
      <c r="A240" s="283">
        <v>61107</v>
      </c>
      <c r="B240" s="283" t="s">
        <v>3472</v>
      </c>
      <c r="C240" s="280" t="s">
        <v>2820</v>
      </c>
      <c r="D240" s="282">
        <v>102.08</v>
      </c>
    </row>
    <row r="241" spans="1:4" ht="24.95" customHeight="1" x14ac:dyDescent="0.2">
      <c r="A241" s="283">
        <v>61108</v>
      </c>
      <c r="B241" s="283" t="s">
        <v>3473</v>
      </c>
      <c r="C241" s="280" t="s">
        <v>2820</v>
      </c>
      <c r="D241" s="282">
        <v>80.19</v>
      </c>
    </row>
    <row r="242" spans="1:4" ht="24.95" customHeight="1" x14ac:dyDescent="0.2">
      <c r="A242" s="283">
        <v>61112</v>
      </c>
      <c r="B242" s="283" t="s">
        <v>3474</v>
      </c>
      <c r="C242" s="280" t="s">
        <v>2820</v>
      </c>
      <c r="D242" s="282">
        <v>45.33</v>
      </c>
    </row>
    <row r="243" spans="1:4" ht="24.95" customHeight="1" x14ac:dyDescent="0.2">
      <c r="A243" s="283">
        <v>613</v>
      </c>
      <c r="B243" s="283" t="s">
        <v>3475</v>
      </c>
      <c r="C243" s="280"/>
      <c r="D243" s="282"/>
    </row>
    <row r="244" spans="1:4" ht="24.95" customHeight="1" x14ac:dyDescent="0.2">
      <c r="A244" s="283">
        <v>61301</v>
      </c>
      <c r="B244" s="283" t="s">
        <v>3476</v>
      </c>
      <c r="C244" s="280" t="s">
        <v>2820</v>
      </c>
      <c r="D244" s="282">
        <v>798.63</v>
      </c>
    </row>
    <row r="245" spans="1:4" ht="24.95" customHeight="1" x14ac:dyDescent="0.2">
      <c r="A245" s="283">
        <v>61302</v>
      </c>
      <c r="B245" s="283" t="s">
        <v>3477</v>
      </c>
      <c r="C245" s="280" t="s">
        <v>2820</v>
      </c>
      <c r="D245" s="282">
        <v>813.48</v>
      </c>
    </row>
    <row r="246" spans="1:4" ht="24.95" customHeight="1" x14ac:dyDescent="0.2">
      <c r="A246" s="279">
        <v>61303</v>
      </c>
      <c r="B246" s="279" t="s">
        <v>3478</v>
      </c>
      <c r="C246" s="280" t="s">
        <v>2820</v>
      </c>
      <c r="D246" s="282">
        <v>830.78</v>
      </c>
    </row>
    <row r="247" spans="1:4" ht="24.95" customHeight="1" x14ac:dyDescent="0.2">
      <c r="A247" s="283">
        <v>61304</v>
      </c>
      <c r="B247" s="283" t="s">
        <v>3479</v>
      </c>
      <c r="C247" s="280" t="s">
        <v>2820</v>
      </c>
      <c r="D247" s="282">
        <v>864.73</v>
      </c>
    </row>
    <row r="248" spans="1:4" ht="24.95" customHeight="1" x14ac:dyDescent="0.2">
      <c r="A248" s="283">
        <v>614</v>
      </c>
      <c r="B248" s="283" t="s">
        <v>3480</v>
      </c>
      <c r="C248" s="280"/>
      <c r="D248" s="282"/>
    </row>
    <row r="249" spans="1:4" ht="24.95" customHeight="1" x14ac:dyDescent="0.2">
      <c r="A249" s="283">
        <v>61401</v>
      </c>
      <c r="B249" s="283" t="s">
        <v>3481</v>
      </c>
      <c r="C249" s="280" t="s">
        <v>2820</v>
      </c>
      <c r="D249" s="282">
        <v>431.09</v>
      </c>
    </row>
    <row r="250" spans="1:4" ht="24.95" customHeight="1" x14ac:dyDescent="0.2">
      <c r="A250" s="283">
        <v>61402</v>
      </c>
      <c r="B250" s="283" t="s">
        <v>3482</v>
      </c>
      <c r="C250" s="280" t="s">
        <v>2820</v>
      </c>
      <c r="D250" s="282">
        <v>443.2</v>
      </c>
    </row>
    <row r="251" spans="1:4" ht="24.95" customHeight="1" x14ac:dyDescent="0.2">
      <c r="A251" s="279">
        <v>61403</v>
      </c>
      <c r="B251" s="279" t="s">
        <v>3483</v>
      </c>
      <c r="C251" s="280" t="s">
        <v>2820</v>
      </c>
      <c r="D251" s="282">
        <v>429.46</v>
      </c>
    </row>
    <row r="252" spans="1:4" ht="24.95" customHeight="1" x14ac:dyDescent="0.2">
      <c r="A252" s="283">
        <v>61404</v>
      </c>
      <c r="B252" s="283" t="s">
        <v>3484</v>
      </c>
      <c r="C252" s="280" t="s">
        <v>2820</v>
      </c>
      <c r="D252" s="282">
        <v>439.93</v>
      </c>
    </row>
    <row r="253" spans="1:4" ht="24.95" customHeight="1" x14ac:dyDescent="0.2">
      <c r="A253" s="283">
        <v>617</v>
      </c>
      <c r="B253" s="283" t="s">
        <v>3485</v>
      </c>
      <c r="C253" s="280"/>
      <c r="D253" s="282"/>
    </row>
    <row r="254" spans="1:4" ht="24.95" customHeight="1" x14ac:dyDescent="0.2">
      <c r="A254" s="283">
        <v>61701</v>
      </c>
      <c r="B254" s="283" t="s">
        <v>3486</v>
      </c>
      <c r="C254" s="280" t="s">
        <v>2820</v>
      </c>
      <c r="D254" s="282">
        <v>588.70000000000005</v>
      </c>
    </row>
    <row r="255" spans="1:4" ht="24.95" customHeight="1" x14ac:dyDescent="0.2">
      <c r="A255" s="283">
        <v>61702</v>
      </c>
      <c r="B255" s="283" t="s">
        <v>3487</v>
      </c>
      <c r="C255" s="280" t="s">
        <v>2820</v>
      </c>
      <c r="D255" s="282">
        <v>642.99</v>
      </c>
    </row>
    <row r="256" spans="1:4" ht="24.95" customHeight="1" x14ac:dyDescent="0.2">
      <c r="A256" s="279">
        <v>61703</v>
      </c>
      <c r="B256" s="279" t="s">
        <v>3488</v>
      </c>
      <c r="C256" s="280" t="s">
        <v>2820</v>
      </c>
      <c r="D256" s="282">
        <v>678.34</v>
      </c>
    </row>
    <row r="257" spans="1:4" ht="24.95" customHeight="1" x14ac:dyDescent="0.2">
      <c r="A257" s="283">
        <v>619</v>
      </c>
      <c r="B257" s="283" t="s">
        <v>3489</v>
      </c>
      <c r="C257" s="280"/>
      <c r="D257" s="282"/>
    </row>
    <row r="258" spans="1:4" ht="24.95" customHeight="1" x14ac:dyDescent="0.2">
      <c r="A258" s="283">
        <v>61901</v>
      </c>
      <c r="B258" s="283" t="s">
        <v>3490</v>
      </c>
      <c r="C258" s="280" t="s">
        <v>2820</v>
      </c>
      <c r="D258" s="282">
        <v>1141.72</v>
      </c>
    </row>
    <row r="259" spans="1:4" ht="24.95" customHeight="1" x14ac:dyDescent="0.2">
      <c r="A259" s="283">
        <v>61902</v>
      </c>
      <c r="B259" s="283" t="s">
        <v>3491</v>
      </c>
      <c r="C259" s="280" t="s">
        <v>2820</v>
      </c>
      <c r="D259" s="282">
        <v>1181.6300000000001</v>
      </c>
    </row>
    <row r="260" spans="1:4" ht="24.95" customHeight="1" x14ac:dyDescent="0.2">
      <c r="A260" s="279">
        <v>61903</v>
      </c>
      <c r="B260" s="279" t="s">
        <v>3492</v>
      </c>
      <c r="C260" s="280" t="s">
        <v>2820</v>
      </c>
      <c r="D260" s="282">
        <v>1242.18</v>
      </c>
    </row>
    <row r="261" spans="1:4" ht="24.95" customHeight="1" x14ac:dyDescent="0.2">
      <c r="A261" s="283">
        <v>622</v>
      </c>
      <c r="B261" s="283" t="s">
        <v>2277</v>
      </c>
      <c r="C261" s="280"/>
      <c r="D261" s="284"/>
    </row>
    <row r="262" spans="1:4" ht="24.95" customHeight="1" x14ac:dyDescent="0.2">
      <c r="A262" s="283">
        <v>62201</v>
      </c>
      <c r="B262" s="283" t="s">
        <v>2278</v>
      </c>
      <c r="C262" s="280" t="s">
        <v>2820</v>
      </c>
      <c r="D262" s="284">
        <v>65.41</v>
      </c>
    </row>
    <row r="263" spans="1:4" ht="24.95" customHeight="1" x14ac:dyDescent="0.2">
      <c r="A263" s="283">
        <v>62202</v>
      </c>
      <c r="B263" s="283" t="s">
        <v>2279</v>
      </c>
      <c r="C263" s="280" t="s">
        <v>2820</v>
      </c>
      <c r="D263" s="284">
        <v>175.65</v>
      </c>
    </row>
    <row r="264" spans="1:4" ht="24.95" customHeight="1" x14ac:dyDescent="0.2">
      <c r="A264" s="279">
        <v>62203</v>
      </c>
      <c r="B264" s="279" t="s">
        <v>2280</v>
      </c>
      <c r="C264" s="280" t="s">
        <v>2820</v>
      </c>
      <c r="D264" s="282">
        <v>85.28</v>
      </c>
    </row>
    <row r="265" spans="1:4" ht="24.95" customHeight="1" x14ac:dyDescent="0.2">
      <c r="A265" s="283">
        <v>62204</v>
      </c>
      <c r="B265" s="283" t="s">
        <v>2281</v>
      </c>
      <c r="C265" s="280" t="s">
        <v>2820</v>
      </c>
      <c r="D265" s="282">
        <v>65.84</v>
      </c>
    </row>
    <row r="266" spans="1:4" ht="24.95" customHeight="1" x14ac:dyDescent="0.2">
      <c r="A266" s="283">
        <v>62205</v>
      </c>
      <c r="B266" s="283" t="s">
        <v>2282</v>
      </c>
      <c r="C266" s="280" t="s">
        <v>2820</v>
      </c>
      <c r="D266" s="282">
        <v>53.26</v>
      </c>
    </row>
    <row r="267" spans="1:4" ht="24.95" customHeight="1" x14ac:dyDescent="0.2">
      <c r="A267" s="283">
        <v>62206</v>
      </c>
      <c r="B267" s="283" t="s">
        <v>2860</v>
      </c>
      <c r="C267" s="280" t="s">
        <v>2820</v>
      </c>
      <c r="D267" s="282">
        <v>7.45</v>
      </c>
    </row>
    <row r="268" spans="1:4" ht="24.95" customHeight="1" x14ac:dyDescent="0.2">
      <c r="A268" s="283">
        <v>62207</v>
      </c>
      <c r="B268" s="283" t="s">
        <v>2283</v>
      </c>
      <c r="C268" s="280" t="s">
        <v>2820</v>
      </c>
      <c r="D268" s="282">
        <v>40.549999999999997</v>
      </c>
    </row>
    <row r="269" spans="1:4" ht="24.95" customHeight="1" x14ac:dyDescent="0.2">
      <c r="A269" s="283">
        <v>62208</v>
      </c>
      <c r="B269" s="283" t="s">
        <v>2284</v>
      </c>
      <c r="C269" s="280" t="s">
        <v>2820</v>
      </c>
      <c r="D269" s="282">
        <v>60.02</v>
      </c>
    </row>
    <row r="270" spans="1:4" ht="24.95" customHeight="1" x14ac:dyDescent="0.2">
      <c r="A270" s="283">
        <v>62211</v>
      </c>
      <c r="B270" s="283" t="s">
        <v>2861</v>
      </c>
      <c r="C270" s="280" t="s">
        <v>7</v>
      </c>
      <c r="D270" s="282">
        <v>2.5</v>
      </c>
    </row>
    <row r="271" spans="1:4" ht="24.95" customHeight="1" x14ac:dyDescent="0.2">
      <c r="A271" s="283">
        <v>62212</v>
      </c>
      <c r="B271" s="283" t="s">
        <v>2285</v>
      </c>
      <c r="C271" s="280" t="s">
        <v>7</v>
      </c>
      <c r="D271" s="282">
        <v>12.23</v>
      </c>
    </row>
    <row r="272" spans="1:4" ht="24.95" customHeight="1" x14ac:dyDescent="0.2">
      <c r="A272" s="283">
        <v>623</v>
      </c>
      <c r="B272" s="283" t="s">
        <v>3493</v>
      </c>
      <c r="C272" s="280"/>
      <c r="D272" s="282"/>
    </row>
    <row r="273" spans="1:4" ht="24.95" customHeight="1" x14ac:dyDescent="0.2">
      <c r="A273" s="283">
        <v>62301</v>
      </c>
      <c r="B273" s="283" t="s">
        <v>3494</v>
      </c>
      <c r="C273" s="280" t="s">
        <v>2820</v>
      </c>
      <c r="D273" s="282">
        <v>575.24</v>
      </c>
    </row>
    <row r="274" spans="1:4" ht="24.95" customHeight="1" x14ac:dyDescent="0.2">
      <c r="A274" s="283">
        <v>62302</v>
      </c>
      <c r="B274" s="283" t="s">
        <v>3495</v>
      </c>
      <c r="C274" s="280" t="s">
        <v>2820</v>
      </c>
      <c r="D274" s="282">
        <v>585.71</v>
      </c>
    </row>
    <row r="275" spans="1:4" ht="24.95" customHeight="1" x14ac:dyDescent="0.2">
      <c r="A275" s="279">
        <v>625</v>
      </c>
      <c r="B275" s="279" t="s">
        <v>3496</v>
      </c>
      <c r="C275" s="280"/>
      <c r="D275" s="282"/>
    </row>
    <row r="276" spans="1:4" ht="24.95" customHeight="1" x14ac:dyDescent="0.2">
      <c r="A276" s="283">
        <v>62501</v>
      </c>
      <c r="B276" s="283" t="s">
        <v>3497</v>
      </c>
      <c r="C276" s="280" t="s">
        <v>2820</v>
      </c>
      <c r="D276" s="282">
        <v>1466.25</v>
      </c>
    </row>
    <row r="277" spans="1:4" ht="24.95" customHeight="1" x14ac:dyDescent="0.2">
      <c r="A277" s="283">
        <v>62502</v>
      </c>
      <c r="B277" s="283" t="s">
        <v>3498</v>
      </c>
      <c r="C277" s="280" t="s">
        <v>2820</v>
      </c>
      <c r="D277" s="282">
        <v>1539.19</v>
      </c>
    </row>
    <row r="278" spans="1:4" ht="24.95" customHeight="1" x14ac:dyDescent="0.2">
      <c r="A278" s="279">
        <v>62503</v>
      </c>
      <c r="B278" s="279" t="s">
        <v>3499</v>
      </c>
      <c r="C278" s="280" t="s">
        <v>2820</v>
      </c>
      <c r="D278" s="282">
        <v>1622.36</v>
      </c>
    </row>
    <row r="279" spans="1:4" ht="24.95" customHeight="1" x14ac:dyDescent="0.2">
      <c r="A279" s="283">
        <v>62504</v>
      </c>
      <c r="B279" s="283" t="s">
        <v>3500</v>
      </c>
      <c r="C279" s="280" t="s">
        <v>2820</v>
      </c>
      <c r="D279" s="284">
        <v>1721.62</v>
      </c>
    </row>
    <row r="280" spans="1:4" ht="24.95" customHeight="1" x14ac:dyDescent="0.2">
      <c r="A280" s="283">
        <v>62505</v>
      </c>
      <c r="B280" s="283" t="s">
        <v>3501</v>
      </c>
      <c r="C280" s="280" t="s">
        <v>2820</v>
      </c>
      <c r="D280" s="284">
        <v>3007.55</v>
      </c>
    </row>
    <row r="281" spans="1:4" ht="24.95" customHeight="1" x14ac:dyDescent="0.2">
      <c r="A281" s="283">
        <v>7</v>
      </c>
      <c r="B281" s="283" t="s">
        <v>2286</v>
      </c>
      <c r="C281" s="280"/>
      <c r="D281" s="284"/>
    </row>
    <row r="282" spans="1:4" ht="24.95" customHeight="1" x14ac:dyDescent="0.2">
      <c r="A282" s="283">
        <v>711</v>
      </c>
      <c r="B282" s="283" t="s">
        <v>2287</v>
      </c>
      <c r="C282" s="280"/>
      <c r="D282" s="284"/>
    </row>
    <row r="283" spans="1:4" ht="24.95" customHeight="1" x14ac:dyDescent="0.2">
      <c r="A283" s="283">
        <v>71101</v>
      </c>
      <c r="B283" s="283" t="s">
        <v>2288</v>
      </c>
      <c r="C283" s="280" t="s">
        <v>3434</v>
      </c>
      <c r="D283" s="284">
        <v>454.5</v>
      </c>
    </row>
    <row r="284" spans="1:4" ht="24.95" customHeight="1" x14ac:dyDescent="0.2">
      <c r="A284" s="279">
        <v>71103</v>
      </c>
      <c r="B284" s="279" t="s">
        <v>3502</v>
      </c>
      <c r="C284" s="280" t="s">
        <v>3434</v>
      </c>
      <c r="D284" s="282">
        <v>103.63</v>
      </c>
    </row>
    <row r="285" spans="1:4" ht="24.95" customHeight="1" x14ac:dyDescent="0.2">
      <c r="A285" s="279">
        <v>71104</v>
      </c>
      <c r="B285" s="279" t="s">
        <v>2862</v>
      </c>
      <c r="C285" s="280" t="s">
        <v>3434</v>
      </c>
      <c r="D285" s="282">
        <v>420.28</v>
      </c>
    </row>
    <row r="286" spans="1:4" ht="24.95" customHeight="1" x14ac:dyDescent="0.2">
      <c r="A286" s="283">
        <v>71105</v>
      </c>
      <c r="B286" s="283" t="s">
        <v>2289</v>
      </c>
      <c r="C286" s="280" t="s">
        <v>3434</v>
      </c>
      <c r="D286" s="282">
        <v>266.5</v>
      </c>
    </row>
    <row r="287" spans="1:4" ht="24.95" customHeight="1" x14ac:dyDescent="0.2">
      <c r="A287" s="283">
        <v>71106</v>
      </c>
      <c r="B287" s="283" t="s">
        <v>2290</v>
      </c>
      <c r="C287" s="280" t="s">
        <v>3434</v>
      </c>
      <c r="D287" s="282">
        <v>503.35</v>
      </c>
    </row>
    <row r="288" spans="1:4" ht="24.95" customHeight="1" x14ac:dyDescent="0.2">
      <c r="A288" s="283">
        <v>71107</v>
      </c>
      <c r="B288" s="283" t="s">
        <v>2291</v>
      </c>
      <c r="C288" s="280" t="s">
        <v>3434</v>
      </c>
      <c r="D288" s="282">
        <v>589.79999999999995</v>
      </c>
    </row>
    <row r="289" spans="1:4" ht="24.95" customHeight="1" x14ac:dyDescent="0.2">
      <c r="A289" s="283">
        <v>717</v>
      </c>
      <c r="B289" s="283" t="s">
        <v>3107</v>
      </c>
      <c r="C289" s="280"/>
      <c r="D289" s="282"/>
    </row>
    <row r="290" spans="1:4" ht="24.95" customHeight="1" x14ac:dyDescent="0.2">
      <c r="A290" s="283">
        <v>71701</v>
      </c>
      <c r="B290" s="283" t="s">
        <v>2292</v>
      </c>
      <c r="C290" s="280" t="s">
        <v>3434</v>
      </c>
      <c r="D290" s="282">
        <v>411.13</v>
      </c>
    </row>
    <row r="291" spans="1:4" ht="24.95" customHeight="1" x14ac:dyDescent="0.2">
      <c r="A291" s="283">
        <v>71702</v>
      </c>
      <c r="B291" s="283" t="s">
        <v>2293</v>
      </c>
      <c r="C291" s="280" t="s">
        <v>3434</v>
      </c>
      <c r="D291" s="282">
        <v>443.49</v>
      </c>
    </row>
    <row r="292" spans="1:4" ht="24.95" customHeight="1" x14ac:dyDescent="0.2">
      <c r="A292" s="279">
        <v>71703</v>
      </c>
      <c r="B292" s="279" t="s">
        <v>2863</v>
      </c>
      <c r="C292" s="280" t="s">
        <v>3434</v>
      </c>
      <c r="D292" s="282">
        <v>333.19</v>
      </c>
    </row>
    <row r="293" spans="1:4" ht="24.95" customHeight="1" x14ac:dyDescent="0.2">
      <c r="A293" s="283">
        <v>71704</v>
      </c>
      <c r="B293" s="283" t="s">
        <v>2294</v>
      </c>
      <c r="C293" s="280" t="s">
        <v>3434</v>
      </c>
      <c r="D293" s="282">
        <v>716.3</v>
      </c>
    </row>
    <row r="294" spans="1:4" ht="24.95" customHeight="1" x14ac:dyDescent="0.2">
      <c r="A294" s="283">
        <v>71706</v>
      </c>
      <c r="B294" s="283" t="s">
        <v>2295</v>
      </c>
      <c r="C294" s="280" t="s">
        <v>3434</v>
      </c>
      <c r="D294" s="282">
        <v>198.67</v>
      </c>
    </row>
    <row r="295" spans="1:4" ht="24.95" customHeight="1" x14ac:dyDescent="0.2">
      <c r="A295" s="283">
        <v>718</v>
      </c>
      <c r="B295" s="283" t="s">
        <v>2277</v>
      </c>
      <c r="C295" s="280"/>
      <c r="D295" s="282"/>
    </row>
    <row r="296" spans="1:4" ht="24.95" customHeight="1" x14ac:dyDescent="0.2">
      <c r="A296" s="283">
        <v>71801</v>
      </c>
      <c r="B296" s="283" t="s">
        <v>2296</v>
      </c>
      <c r="C296" s="280" t="s">
        <v>3434</v>
      </c>
      <c r="D296" s="282">
        <v>20.85</v>
      </c>
    </row>
    <row r="297" spans="1:4" ht="24.95" customHeight="1" x14ac:dyDescent="0.2">
      <c r="A297" s="283">
        <v>8</v>
      </c>
      <c r="B297" s="283" t="s">
        <v>2864</v>
      </c>
      <c r="C297" s="280"/>
      <c r="D297" s="282"/>
    </row>
    <row r="298" spans="1:4" ht="24.95" customHeight="1" x14ac:dyDescent="0.2">
      <c r="A298" s="279">
        <v>801</v>
      </c>
      <c r="B298" s="279" t="s">
        <v>2297</v>
      </c>
      <c r="C298" s="280"/>
      <c r="D298" s="282"/>
    </row>
    <row r="299" spans="1:4" ht="24.95" customHeight="1" x14ac:dyDescent="0.2">
      <c r="A299" s="283">
        <v>80102</v>
      </c>
      <c r="B299" s="283" t="s">
        <v>2865</v>
      </c>
      <c r="C299" s="280" t="s">
        <v>3434</v>
      </c>
      <c r="D299" s="282">
        <v>107.34</v>
      </c>
    </row>
    <row r="300" spans="1:4" ht="24.95" customHeight="1" x14ac:dyDescent="0.2">
      <c r="A300" s="279">
        <v>80103</v>
      </c>
      <c r="B300" s="279" t="s">
        <v>2866</v>
      </c>
      <c r="C300" s="280" t="s">
        <v>3434</v>
      </c>
      <c r="D300" s="282">
        <v>132.07</v>
      </c>
    </row>
    <row r="301" spans="1:4" ht="24.95" customHeight="1" x14ac:dyDescent="0.2">
      <c r="A301" s="279">
        <v>80107</v>
      </c>
      <c r="B301" s="279" t="s">
        <v>2298</v>
      </c>
      <c r="C301" s="280" t="s">
        <v>3434</v>
      </c>
      <c r="D301" s="282">
        <v>513.13</v>
      </c>
    </row>
    <row r="302" spans="1:4" ht="24.95" customHeight="1" x14ac:dyDescent="0.2">
      <c r="A302" s="283">
        <v>802</v>
      </c>
      <c r="B302" s="283" t="s">
        <v>2867</v>
      </c>
      <c r="C302" s="280"/>
      <c r="D302" s="282"/>
    </row>
    <row r="303" spans="1:4" ht="24.95" customHeight="1" x14ac:dyDescent="0.2">
      <c r="A303" s="283">
        <v>80201</v>
      </c>
      <c r="B303" s="283" t="s">
        <v>2299</v>
      </c>
      <c r="C303" s="280" t="s">
        <v>3434</v>
      </c>
      <c r="D303" s="282">
        <v>459.66</v>
      </c>
    </row>
    <row r="304" spans="1:4" ht="24.95" customHeight="1" x14ac:dyDescent="0.2">
      <c r="A304" s="283">
        <v>80202</v>
      </c>
      <c r="B304" s="283" t="s">
        <v>2300</v>
      </c>
      <c r="C304" s="280" t="s">
        <v>3434</v>
      </c>
      <c r="D304" s="282">
        <v>652.29</v>
      </c>
    </row>
    <row r="305" spans="1:4" ht="24.95" customHeight="1" x14ac:dyDescent="0.2">
      <c r="A305" s="279">
        <v>80203</v>
      </c>
      <c r="B305" s="279" t="s">
        <v>2301</v>
      </c>
      <c r="C305" s="280" t="s">
        <v>3434</v>
      </c>
      <c r="D305" s="282">
        <v>511.65</v>
      </c>
    </row>
    <row r="306" spans="1:4" ht="24.95" customHeight="1" x14ac:dyDescent="0.2">
      <c r="A306" s="283">
        <v>9</v>
      </c>
      <c r="B306" s="283" t="s">
        <v>2302</v>
      </c>
      <c r="C306" s="280"/>
      <c r="D306" s="282"/>
    </row>
    <row r="307" spans="1:4" ht="24.95" customHeight="1" x14ac:dyDescent="0.2">
      <c r="A307" s="283">
        <v>901</v>
      </c>
      <c r="B307" s="283" t="s">
        <v>2303</v>
      </c>
      <c r="C307" s="280"/>
      <c r="D307" s="282"/>
    </row>
    <row r="308" spans="1:4" ht="24.95" customHeight="1" x14ac:dyDescent="0.2">
      <c r="A308" s="283">
        <v>90101</v>
      </c>
      <c r="B308" s="283" t="s">
        <v>3503</v>
      </c>
      <c r="C308" s="280" t="s">
        <v>3434</v>
      </c>
      <c r="D308" s="282">
        <v>179.32</v>
      </c>
    </row>
    <row r="309" spans="1:4" ht="24.95" customHeight="1" x14ac:dyDescent="0.2">
      <c r="A309" s="279">
        <v>90102</v>
      </c>
      <c r="B309" s="279" t="s">
        <v>3504</v>
      </c>
      <c r="C309" s="280" t="s">
        <v>3434</v>
      </c>
      <c r="D309" s="282">
        <v>87.66</v>
      </c>
    </row>
    <row r="310" spans="1:4" ht="24.95" customHeight="1" x14ac:dyDescent="0.2">
      <c r="A310" s="279">
        <v>90103</v>
      </c>
      <c r="B310" s="279" t="s">
        <v>2304</v>
      </c>
      <c r="C310" s="280" t="s">
        <v>3434</v>
      </c>
      <c r="D310" s="282">
        <v>62.86</v>
      </c>
    </row>
    <row r="311" spans="1:4" ht="24.95" customHeight="1" x14ac:dyDescent="0.2">
      <c r="A311" s="283">
        <v>90104</v>
      </c>
      <c r="B311" s="283" t="s">
        <v>3505</v>
      </c>
      <c r="C311" s="280" t="s">
        <v>3434</v>
      </c>
      <c r="D311" s="282">
        <v>297.68</v>
      </c>
    </row>
    <row r="312" spans="1:4" ht="24.95" customHeight="1" x14ac:dyDescent="0.2">
      <c r="A312" s="283">
        <v>90105</v>
      </c>
      <c r="B312" s="283" t="s">
        <v>3506</v>
      </c>
      <c r="C312" s="280" t="s">
        <v>3434</v>
      </c>
      <c r="D312" s="282">
        <v>169.54</v>
      </c>
    </row>
    <row r="313" spans="1:4" ht="24.95" customHeight="1" x14ac:dyDescent="0.2">
      <c r="A313" s="283">
        <v>902</v>
      </c>
      <c r="B313" s="283" t="s">
        <v>2305</v>
      </c>
      <c r="C313" s="280"/>
      <c r="D313" s="282"/>
    </row>
    <row r="314" spans="1:4" ht="24.95" customHeight="1" x14ac:dyDescent="0.2">
      <c r="A314" s="283">
        <v>90202</v>
      </c>
      <c r="B314" s="283" t="s">
        <v>2306</v>
      </c>
      <c r="C314" s="280" t="s">
        <v>3434</v>
      </c>
      <c r="D314" s="282">
        <v>44.43</v>
      </c>
    </row>
    <row r="315" spans="1:4" ht="24.95" customHeight="1" x14ac:dyDescent="0.2">
      <c r="A315" s="283">
        <v>90203</v>
      </c>
      <c r="B315" s="283" t="s">
        <v>2307</v>
      </c>
      <c r="C315" s="280" t="s">
        <v>3434</v>
      </c>
      <c r="D315" s="282">
        <v>64.83</v>
      </c>
    </row>
    <row r="316" spans="1:4" ht="24.95" customHeight="1" x14ac:dyDescent="0.2">
      <c r="A316" s="279">
        <v>90206</v>
      </c>
      <c r="B316" s="279" t="s">
        <v>2308</v>
      </c>
      <c r="C316" s="280" t="s">
        <v>3434</v>
      </c>
      <c r="D316" s="282">
        <v>51.1</v>
      </c>
    </row>
    <row r="317" spans="1:4" ht="24.95" customHeight="1" x14ac:dyDescent="0.2">
      <c r="A317" s="283">
        <v>90211</v>
      </c>
      <c r="B317" s="283" t="s">
        <v>2868</v>
      </c>
      <c r="C317" s="280" t="s">
        <v>3434</v>
      </c>
      <c r="D317" s="282">
        <v>122.39</v>
      </c>
    </row>
    <row r="318" spans="1:4" ht="24.95" customHeight="1" x14ac:dyDescent="0.2">
      <c r="A318" s="283">
        <v>90212</v>
      </c>
      <c r="B318" s="283" t="s">
        <v>2309</v>
      </c>
      <c r="C318" s="280" t="s">
        <v>3434</v>
      </c>
      <c r="D318" s="282">
        <v>105.28</v>
      </c>
    </row>
    <row r="319" spans="1:4" ht="24.95" customHeight="1" x14ac:dyDescent="0.2">
      <c r="A319" s="283">
        <v>90215</v>
      </c>
      <c r="B319" s="283" t="s">
        <v>2869</v>
      </c>
      <c r="C319" s="280" t="s">
        <v>7</v>
      </c>
      <c r="D319" s="282">
        <v>30.87</v>
      </c>
    </row>
    <row r="320" spans="1:4" ht="24.95" customHeight="1" x14ac:dyDescent="0.2">
      <c r="A320" s="283">
        <v>90216</v>
      </c>
      <c r="B320" s="283" t="s">
        <v>2310</v>
      </c>
      <c r="C320" s="280" t="s">
        <v>7</v>
      </c>
      <c r="D320" s="282">
        <v>67.709999999999994</v>
      </c>
    </row>
    <row r="321" spans="1:4" ht="24.95" customHeight="1" x14ac:dyDescent="0.2">
      <c r="A321" s="283">
        <v>90219</v>
      </c>
      <c r="B321" s="283" t="s">
        <v>2311</v>
      </c>
      <c r="C321" s="280" t="s">
        <v>3434</v>
      </c>
      <c r="D321" s="282">
        <v>51.22</v>
      </c>
    </row>
    <row r="322" spans="1:4" ht="24.95" customHeight="1" x14ac:dyDescent="0.2">
      <c r="A322" s="283">
        <v>90220</v>
      </c>
      <c r="B322" s="283" t="s">
        <v>2312</v>
      </c>
      <c r="C322" s="280" t="s">
        <v>3434</v>
      </c>
      <c r="D322" s="282">
        <v>63.75</v>
      </c>
    </row>
    <row r="323" spans="1:4" ht="24.95" customHeight="1" x14ac:dyDescent="0.2">
      <c r="A323" s="283">
        <v>90221</v>
      </c>
      <c r="B323" s="283" t="s">
        <v>2870</v>
      </c>
      <c r="C323" s="280" t="s">
        <v>3434</v>
      </c>
      <c r="D323" s="282">
        <v>143.01</v>
      </c>
    </row>
    <row r="324" spans="1:4" ht="24.95" customHeight="1" x14ac:dyDescent="0.2">
      <c r="A324" s="283">
        <v>90223</v>
      </c>
      <c r="B324" s="283" t="s">
        <v>2313</v>
      </c>
      <c r="C324" s="280" t="s">
        <v>3434</v>
      </c>
      <c r="D324" s="282">
        <v>146.66999999999999</v>
      </c>
    </row>
    <row r="325" spans="1:4" ht="24.95" customHeight="1" x14ac:dyDescent="0.2">
      <c r="A325" s="283">
        <v>903</v>
      </c>
      <c r="B325" s="283" t="s">
        <v>2314</v>
      </c>
      <c r="C325" s="280"/>
      <c r="D325" s="282"/>
    </row>
    <row r="326" spans="1:4" ht="24.95" customHeight="1" x14ac:dyDescent="0.2">
      <c r="A326" s="283">
        <v>90301</v>
      </c>
      <c r="B326" s="283" t="s">
        <v>2315</v>
      </c>
      <c r="C326" s="280" t="s">
        <v>7</v>
      </c>
      <c r="D326" s="282">
        <v>127.48</v>
      </c>
    </row>
    <row r="327" spans="1:4" ht="24.95" customHeight="1" x14ac:dyDescent="0.2">
      <c r="A327" s="283">
        <v>90302</v>
      </c>
      <c r="B327" s="283" t="s">
        <v>2316</v>
      </c>
      <c r="C327" s="280" t="s">
        <v>7</v>
      </c>
      <c r="D327" s="282">
        <v>30.62</v>
      </c>
    </row>
    <row r="328" spans="1:4" ht="24.95" customHeight="1" x14ac:dyDescent="0.2">
      <c r="A328" s="279">
        <v>90305</v>
      </c>
      <c r="B328" s="279" t="s">
        <v>2317</v>
      </c>
      <c r="C328" s="280" t="s">
        <v>7</v>
      </c>
      <c r="D328" s="282">
        <v>322.2</v>
      </c>
    </row>
    <row r="329" spans="1:4" ht="24.95" customHeight="1" x14ac:dyDescent="0.2">
      <c r="A329" s="283">
        <v>90312</v>
      </c>
      <c r="B329" s="283" t="s">
        <v>2318</v>
      </c>
      <c r="C329" s="280" t="s">
        <v>7</v>
      </c>
      <c r="D329" s="282">
        <v>106.08</v>
      </c>
    </row>
    <row r="330" spans="1:4" ht="24.95" customHeight="1" x14ac:dyDescent="0.2">
      <c r="A330" s="283">
        <v>90314</v>
      </c>
      <c r="B330" s="283" t="s">
        <v>2871</v>
      </c>
      <c r="C330" s="280" t="s">
        <v>7</v>
      </c>
      <c r="D330" s="282">
        <v>41.78</v>
      </c>
    </row>
    <row r="331" spans="1:4" ht="24.95" customHeight="1" x14ac:dyDescent="0.2">
      <c r="A331" s="283">
        <v>904</v>
      </c>
      <c r="B331" s="283" t="s">
        <v>2319</v>
      </c>
      <c r="C331" s="280"/>
      <c r="D331" s="282"/>
    </row>
    <row r="332" spans="1:4" ht="24.95" customHeight="1" x14ac:dyDescent="0.2">
      <c r="A332" s="283">
        <v>90403</v>
      </c>
      <c r="B332" s="283" t="s">
        <v>2320</v>
      </c>
      <c r="C332" s="280" t="s">
        <v>7</v>
      </c>
      <c r="D332" s="282">
        <v>96.46</v>
      </c>
    </row>
    <row r="333" spans="1:4" ht="24.95" customHeight="1" x14ac:dyDescent="0.2">
      <c r="A333" s="283">
        <v>905</v>
      </c>
      <c r="B333" s="283" t="s">
        <v>2277</v>
      </c>
      <c r="C333" s="280"/>
      <c r="D333" s="282"/>
    </row>
    <row r="334" spans="1:4" ht="24.95" customHeight="1" x14ac:dyDescent="0.2">
      <c r="A334" s="279">
        <v>90501</v>
      </c>
      <c r="B334" s="279" t="s">
        <v>2321</v>
      </c>
      <c r="C334" s="280" t="s">
        <v>3434</v>
      </c>
      <c r="D334" s="282">
        <v>52.94</v>
      </c>
    </row>
    <row r="335" spans="1:4" ht="24.95" customHeight="1" x14ac:dyDescent="0.2">
      <c r="A335" s="283">
        <v>90502</v>
      </c>
      <c r="B335" s="283" t="s">
        <v>2322</v>
      </c>
      <c r="C335" s="280" t="s">
        <v>3434</v>
      </c>
      <c r="D335" s="282">
        <v>18.170000000000002</v>
      </c>
    </row>
    <row r="336" spans="1:4" ht="24.95" customHeight="1" x14ac:dyDescent="0.2">
      <c r="A336" s="279">
        <v>90506</v>
      </c>
      <c r="B336" s="279" t="s">
        <v>2323</v>
      </c>
      <c r="C336" s="280" t="s">
        <v>3434</v>
      </c>
      <c r="D336" s="282">
        <v>13.85</v>
      </c>
    </row>
    <row r="337" spans="1:4" ht="24.95" customHeight="1" x14ac:dyDescent="0.2">
      <c r="A337" s="283">
        <v>90509</v>
      </c>
      <c r="B337" s="283" t="s">
        <v>2324</v>
      </c>
      <c r="C337" s="280" t="s">
        <v>3434</v>
      </c>
      <c r="D337" s="282">
        <v>75.14</v>
      </c>
    </row>
    <row r="338" spans="1:4" ht="24.95" customHeight="1" x14ac:dyDescent="0.2">
      <c r="A338" s="283">
        <v>90511</v>
      </c>
      <c r="B338" s="283" t="s">
        <v>2325</v>
      </c>
      <c r="C338" s="280" t="s">
        <v>3434</v>
      </c>
      <c r="D338" s="282">
        <v>43.17</v>
      </c>
    </row>
    <row r="339" spans="1:4" ht="24.95" customHeight="1" x14ac:dyDescent="0.2">
      <c r="A339" s="283">
        <v>90512</v>
      </c>
      <c r="B339" s="283" t="s">
        <v>2872</v>
      </c>
      <c r="C339" s="280" t="s">
        <v>3435</v>
      </c>
      <c r="D339" s="282">
        <v>19.11</v>
      </c>
    </row>
    <row r="340" spans="1:4" ht="24.95" customHeight="1" x14ac:dyDescent="0.2">
      <c r="A340" s="283">
        <v>10</v>
      </c>
      <c r="B340" s="283" t="s">
        <v>2326</v>
      </c>
      <c r="C340" s="280"/>
      <c r="D340" s="282"/>
    </row>
    <row r="341" spans="1:4" ht="24.95" customHeight="1" x14ac:dyDescent="0.2">
      <c r="A341" s="283">
        <v>1001</v>
      </c>
      <c r="B341" s="283" t="s">
        <v>2327</v>
      </c>
      <c r="C341" s="280"/>
      <c r="D341" s="282"/>
    </row>
    <row r="342" spans="1:4" ht="24.95" customHeight="1" x14ac:dyDescent="0.2">
      <c r="A342" s="283">
        <v>100102</v>
      </c>
      <c r="B342" s="283" t="s">
        <v>2328</v>
      </c>
      <c r="C342" s="280" t="s">
        <v>3434</v>
      </c>
      <c r="D342" s="282">
        <v>65.58</v>
      </c>
    </row>
    <row r="343" spans="1:4" ht="24.95" customHeight="1" x14ac:dyDescent="0.2">
      <c r="A343" s="279">
        <v>100105</v>
      </c>
      <c r="B343" s="279" t="s">
        <v>2329</v>
      </c>
      <c r="C343" s="280" t="s">
        <v>3434</v>
      </c>
      <c r="D343" s="282">
        <v>198.51</v>
      </c>
    </row>
    <row r="344" spans="1:4" ht="24.95" customHeight="1" x14ac:dyDescent="0.2">
      <c r="A344" s="279">
        <v>1002</v>
      </c>
      <c r="B344" s="279" t="s">
        <v>2330</v>
      </c>
      <c r="C344" s="280"/>
      <c r="D344" s="282"/>
    </row>
    <row r="345" spans="1:4" ht="24.95" customHeight="1" x14ac:dyDescent="0.2">
      <c r="A345" s="283">
        <v>100202</v>
      </c>
      <c r="B345" s="283" t="s">
        <v>2873</v>
      </c>
      <c r="C345" s="280" t="s">
        <v>3434</v>
      </c>
      <c r="D345" s="282">
        <v>45.2</v>
      </c>
    </row>
    <row r="346" spans="1:4" ht="24.95" customHeight="1" x14ac:dyDescent="0.2">
      <c r="A346" s="283">
        <v>100203</v>
      </c>
      <c r="B346" s="283" t="s">
        <v>2331</v>
      </c>
      <c r="C346" s="280" t="s">
        <v>3434</v>
      </c>
      <c r="D346" s="282">
        <v>41.4</v>
      </c>
    </row>
    <row r="347" spans="1:4" ht="24.95" customHeight="1" x14ac:dyDescent="0.2">
      <c r="A347" s="279">
        <v>100204</v>
      </c>
      <c r="B347" s="279" t="s">
        <v>2332</v>
      </c>
      <c r="C347" s="280" t="s">
        <v>3434</v>
      </c>
      <c r="D347" s="282">
        <v>35.93</v>
      </c>
    </row>
    <row r="348" spans="1:4" ht="24.95" customHeight="1" x14ac:dyDescent="0.2">
      <c r="A348" s="283">
        <v>100208</v>
      </c>
      <c r="B348" s="283" t="s">
        <v>2333</v>
      </c>
      <c r="C348" s="280" t="s">
        <v>3434</v>
      </c>
      <c r="D348" s="282">
        <v>176.77</v>
      </c>
    </row>
    <row r="349" spans="1:4" ht="24.95" customHeight="1" x14ac:dyDescent="0.2">
      <c r="A349" s="283">
        <v>1003</v>
      </c>
      <c r="B349" s="283" t="s">
        <v>2334</v>
      </c>
      <c r="C349" s="280"/>
      <c r="D349" s="282"/>
    </row>
    <row r="350" spans="1:4" ht="24.95" customHeight="1" x14ac:dyDescent="0.2">
      <c r="A350" s="283">
        <v>100301</v>
      </c>
      <c r="B350" s="283" t="s">
        <v>2335</v>
      </c>
      <c r="C350" s="280" t="s">
        <v>3434</v>
      </c>
      <c r="D350" s="282">
        <v>73.72</v>
      </c>
    </row>
    <row r="351" spans="1:4" ht="24.95" customHeight="1" x14ac:dyDescent="0.2">
      <c r="A351" s="283">
        <v>11</v>
      </c>
      <c r="B351" s="283" t="s">
        <v>2336</v>
      </c>
      <c r="C351" s="280"/>
      <c r="D351" s="282"/>
    </row>
    <row r="352" spans="1:4" ht="24.95" customHeight="1" x14ac:dyDescent="0.2">
      <c r="A352" s="279">
        <v>1101</v>
      </c>
      <c r="B352" s="279" t="s">
        <v>2337</v>
      </c>
      <c r="C352" s="280"/>
      <c r="D352" s="282"/>
    </row>
    <row r="353" spans="1:4" ht="24.95" customHeight="1" x14ac:dyDescent="0.2">
      <c r="A353" s="283">
        <v>110101</v>
      </c>
      <c r="B353" s="283" t="s">
        <v>2338</v>
      </c>
      <c r="C353" s="280" t="s">
        <v>3434</v>
      </c>
      <c r="D353" s="282">
        <v>10.83</v>
      </c>
    </row>
    <row r="354" spans="1:4" ht="24.95" customHeight="1" x14ac:dyDescent="0.2">
      <c r="A354" s="279">
        <v>1102</v>
      </c>
      <c r="B354" s="279" t="s">
        <v>2339</v>
      </c>
      <c r="C354" s="280"/>
      <c r="D354" s="282"/>
    </row>
    <row r="355" spans="1:4" ht="24.95" customHeight="1" x14ac:dyDescent="0.2">
      <c r="A355" s="279">
        <v>110201</v>
      </c>
      <c r="B355" s="279" t="s">
        <v>2874</v>
      </c>
      <c r="C355" s="280" t="s">
        <v>3434</v>
      </c>
      <c r="D355" s="282">
        <v>34.729999999999997</v>
      </c>
    </row>
    <row r="356" spans="1:4" ht="24.95" customHeight="1" x14ac:dyDescent="0.2">
      <c r="A356" s="283">
        <v>110210</v>
      </c>
      <c r="B356" s="283" t="s">
        <v>2340</v>
      </c>
      <c r="C356" s="280" t="s">
        <v>3434</v>
      </c>
      <c r="D356" s="282">
        <v>52.36</v>
      </c>
    </row>
    <row r="357" spans="1:4" ht="24.95" customHeight="1" x14ac:dyDescent="0.2">
      <c r="A357" s="279">
        <v>1103</v>
      </c>
      <c r="B357" s="279" t="s">
        <v>2341</v>
      </c>
      <c r="C357" s="280"/>
      <c r="D357" s="282"/>
    </row>
    <row r="358" spans="1:4" ht="24.95" customHeight="1" x14ac:dyDescent="0.2">
      <c r="A358" s="283">
        <v>110301</v>
      </c>
      <c r="B358" s="283" t="s">
        <v>2342</v>
      </c>
      <c r="C358" s="280" t="s">
        <v>3434</v>
      </c>
      <c r="D358" s="282">
        <v>30.5</v>
      </c>
    </row>
    <row r="359" spans="1:4" ht="24.95" customHeight="1" x14ac:dyDescent="0.2">
      <c r="A359" s="283">
        <v>110302</v>
      </c>
      <c r="B359" s="283" t="s">
        <v>751</v>
      </c>
      <c r="C359" s="280" t="s">
        <v>3434</v>
      </c>
      <c r="D359" s="282">
        <v>52.74</v>
      </c>
    </row>
    <row r="360" spans="1:4" ht="24.95" customHeight="1" x14ac:dyDescent="0.2">
      <c r="A360" s="279">
        <v>1104</v>
      </c>
      <c r="B360" s="279" t="s">
        <v>2277</v>
      </c>
      <c r="C360" s="280"/>
      <c r="D360" s="282"/>
    </row>
    <row r="361" spans="1:4" ht="24.95" customHeight="1" x14ac:dyDescent="0.2">
      <c r="A361" s="283">
        <v>110401</v>
      </c>
      <c r="B361" s="283" t="s">
        <v>2875</v>
      </c>
      <c r="C361" s="280" t="s">
        <v>3434</v>
      </c>
      <c r="D361" s="282">
        <v>46.63</v>
      </c>
    </row>
    <row r="362" spans="1:4" ht="24.95" customHeight="1" x14ac:dyDescent="0.2">
      <c r="A362" s="283">
        <v>12</v>
      </c>
      <c r="B362" s="283" t="s">
        <v>2343</v>
      </c>
      <c r="C362" s="280"/>
      <c r="D362" s="282"/>
    </row>
    <row r="363" spans="1:4" ht="24.95" customHeight="1" x14ac:dyDescent="0.2">
      <c r="A363" s="279">
        <v>1201</v>
      </c>
      <c r="B363" s="279" t="s">
        <v>2337</v>
      </c>
      <c r="C363" s="280"/>
      <c r="D363" s="282"/>
    </row>
    <row r="364" spans="1:4" ht="24.95" customHeight="1" x14ac:dyDescent="0.2">
      <c r="A364" s="283">
        <v>120101</v>
      </c>
      <c r="B364" s="283" t="s">
        <v>2344</v>
      </c>
      <c r="C364" s="280" t="s">
        <v>3434</v>
      </c>
      <c r="D364" s="282">
        <v>5.47</v>
      </c>
    </row>
    <row r="365" spans="1:4" ht="24.95" customHeight="1" x14ac:dyDescent="0.2">
      <c r="A365" s="279">
        <v>1202</v>
      </c>
      <c r="B365" s="279" t="s">
        <v>2345</v>
      </c>
      <c r="C365" s="280"/>
      <c r="D365" s="282"/>
    </row>
    <row r="366" spans="1:4" ht="24.95" customHeight="1" x14ac:dyDescent="0.2">
      <c r="A366" s="279">
        <v>120201</v>
      </c>
      <c r="B366" s="279" t="s">
        <v>2346</v>
      </c>
      <c r="C366" s="280" t="s">
        <v>3434</v>
      </c>
      <c r="D366" s="282">
        <v>62.13</v>
      </c>
    </row>
    <row r="367" spans="1:4" ht="24.95" customHeight="1" x14ac:dyDescent="0.2">
      <c r="A367" s="283">
        <v>120205</v>
      </c>
      <c r="B367" s="283" t="s">
        <v>2876</v>
      </c>
      <c r="C367" s="280" t="s">
        <v>7</v>
      </c>
      <c r="D367" s="282">
        <v>45.32</v>
      </c>
    </row>
    <row r="368" spans="1:4" ht="24.95" customHeight="1" x14ac:dyDescent="0.2">
      <c r="A368" s="279">
        <v>120207</v>
      </c>
      <c r="B368" s="279" t="s">
        <v>2877</v>
      </c>
      <c r="C368" s="280" t="s">
        <v>7</v>
      </c>
      <c r="D368" s="282">
        <v>55.08</v>
      </c>
    </row>
    <row r="369" spans="1:4" ht="24.95" customHeight="1" x14ac:dyDescent="0.2">
      <c r="A369" s="283">
        <v>120208</v>
      </c>
      <c r="B369" s="283" t="s">
        <v>2347</v>
      </c>
      <c r="C369" s="280" t="s">
        <v>7</v>
      </c>
      <c r="D369" s="282">
        <v>15.05</v>
      </c>
    </row>
    <row r="370" spans="1:4" ht="24.95" customHeight="1" x14ac:dyDescent="0.2">
      <c r="A370" s="283">
        <v>120216</v>
      </c>
      <c r="B370" s="283" t="s">
        <v>2348</v>
      </c>
      <c r="C370" s="280" t="s">
        <v>7</v>
      </c>
      <c r="D370" s="282">
        <v>14.75</v>
      </c>
    </row>
    <row r="371" spans="1:4" ht="24.95" customHeight="1" x14ac:dyDescent="0.2">
      <c r="A371" s="283">
        <v>120220</v>
      </c>
      <c r="B371" s="283" t="s">
        <v>2349</v>
      </c>
      <c r="C371" s="280" t="s">
        <v>3434</v>
      </c>
      <c r="D371" s="282">
        <v>64.61</v>
      </c>
    </row>
    <row r="372" spans="1:4" ht="24.95" customHeight="1" x14ac:dyDescent="0.2">
      <c r="A372" s="283">
        <v>120221</v>
      </c>
      <c r="B372" s="283" t="s">
        <v>2878</v>
      </c>
      <c r="C372" s="280" t="s">
        <v>3434</v>
      </c>
      <c r="D372" s="282">
        <v>151.06</v>
      </c>
    </row>
    <row r="373" spans="1:4" ht="24.95" customHeight="1" x14ac:dyDescent="0.2">
      <c r="A373" s="283">
        <v>120224</v>
      </c>
      <c r="B373" s="283" t="s">
        <v>2350</v>
      </c>
      <c r="C373" s="280" t="s">
        <v>3434</v>
      </c>
      <c r="D373" s="282">
        <v>13.16</v>
      </c>
    </row>
    <row r="374" spans="1:4" ht="24.95" customHeight="1" x14ac:dyDescent="0.2">
      <c r="A374" s="283">
        <v>120227</v>
      </c>
      <c r="B374" s="283" t="s">
        <v>2351</v>
      </c>
      <c r="C374" s="280" t="s">
        <v>7</v>
      </c>
      <c r="D374" s="282">
        <v>43.83</v>
      </c>
    </row>
    <row r="375" spans="1:4" ht="24.95" customHeight="1" x14ac:dyDescent="0.2">
      <c r="A375" s="283">
        <v>120232</v>
      </c>
      <c r="B375" s="283" t="s">
        <v>2352</v>
      </c>
      <c r="C375" s="280" t="s">
        <v>3434</v>
      </c>
      <c r="D375" s="282">
        <v>69.489999999999995</v>
      </c>
    </row>
    <row r="376" spans="1:4" ht="24.95" customHeight="1" x14ac:dyDescent="0.2">
      <c r="A376" s="283">
        <v>120233</v>
      </c>
      <c r="B376" s="283" t="s">
        <v>2353</v>
      </c>
      <c r="C376" s="280" t="s">
        <v>3434</v>
      </c>
      <c r="D376" s="282">
        <v>46.6</v>
      </c>
    </row>
    <row r="377" spans="1:4" ht="24.95" customHeight="1" x14ac:dyDescent="0.2">
      <c r="A377" s="283">
        <v>120236</v>
      </c>
      <c r="B377" s="283" t="s">
        <v>3149</v>
      </c>
      <c r="C377" s="280" t="s">
        <v>3434</v>
      </c>
      <c r="D377" s="282">
        <v>57.94</v>
      </c>
    </row>
    <row r="378" spans="1:4" ht="24.95" customHeight="1" x14ac:dyDescent="0.2">
      <c r="A378" s="283">
        <v>1203</v>
      </c>
      <c r="B378" s="283" t="s">
        <v>2341</v>
      </c>
      <c r="C378" s="280"/>
      <c r="D378" s="282"/>
    </row>
    <row r="379" spans="1:4" ht="24.95" customHeight="1" x14ac:dyDescent="0.2">
      <c r="A379" s="283">
        <v>120301</v>
      </c>
      <c r="B379" s="283" t="s">
        <v>2354</v>
      </c>
      <c r="C379" s="280" t="s">
        <v>3434</v>
      </c>
      <c r="D379" s="282">
        <v>27.23</v>
      </c>
    </row>
    <row r="380" spans="1:4" ht="24.95" customHeight="1" x14ac:dyDescent="0.2">
      <c r="A380" s="283">
        <v>120302</v>
      </c>
      <c r="B380" s="283" t="s">
        <v>2355</v>
      </c>
      <c r="C380" s="280" t="s">
        <v>3434</v>
      </c>
      <c r="D380" s="282">
        <v>19.41</v>
      </c>
    </row>
    <row r="381" spans="1:4" ht="24.95" customHeight="1" x14ac:dyDescent="0.2">
      <c r="A381" s="279">
        <v>120303</v>
      </c>
      <c r="B381" s="279" t="s">
        <v>2356</v>
      </c>
      <c r="C381" s="280" t="s">
        <v>3434</v>
      </c>
      <c r="D381" s="282">
        <v>46.71</v>
      </c>
    </row>
    <row r="382" spans="1:4" ht="24.95" customHeight="1" x14ac:dyDescent="0.2">
      <c r="A382" s="283">
        <v>120304</v>
      </c>
      <c r="B382" s="283" t="s">
        <v>2357</v>
      </c>
      <c r="C382" s="280" t="s">
        <v>3434</v>
      </c>
      <c r="D382" s="282">
        <v>52.98</v>
      </c>
    </row>
    <row r="383" spans="1:4" ht="24.95" customHeight="1" x14ac:dyDescent="0.2">
      <c r="A383" s="283">
        <v>120308</v>
      </c>
      <c r="B383" s="283" t="s">
        <v>2358</v>
      </c>
      <c r="C383" s="280" t="s">
        <v>3434</v>
      </c>
      <c r="D383" s="282">
        <v>6.18</v>
      </c>
    </row>
    <row r="384" spans="1:4" ht="24.95" customHeight="1" x14ac:dyDescent="0.2">
      <c r="A384" s="283">
        <v>13</v>
      </c>
      <c r="B384" s="283" t="s">
        <v>2879</v>
      </c>
      <c r="C384" s="280"/>
      <c r="D384" s="282"/>
    </row>
    <row r="385" spans="1:4" ht="24.95" customHeight="1" x14ac:dyDescent="0.2">
      <c r="A385" s="283">
        <v>1301</v>
      </c>
      <c r="B385" s="283" t="s">
        <v>2359</v>
      </c>
      <c r="C385" s="280"/>
      <c r="D385" s="282"/>
    </row>
    <row r="386" spans="1:4" ht="24.95" customHeight="1" x14ac:dyDescent="0.2">
      <c r="A386" s="283">
        <v>130103</v>
      </c>
      <c r="B386" s="283" t="s">
        <v>2360</v>
      </c>
      <c r="C386" s="280" t="s">
        <v>3434</v>
      </c>
      <c r="D386" s="282">
        <v>18.93</v>
      </c>
    </row>
    <row r="387" spans="1:4" ht="24.95" customHeight="1" x14ac:dyDescent="0.2">
      <c r="A387" s="279">
        <v>130104</v>
      </c>
      <c r="B387" s="279" t="s">
        <v>2361</v>
      </c>
      <c r="C387" s="280" t="s">
        <v>3434</v>
      </c>
      <c r="D387" s="282">
        <v>29.37</v>
      </c>
    </row>
    <row r="388" spans="1:4" ht="24.95" customHeight="1" x14ac:dyDescent="0.2">
      <c r="A388" s="279">
        <v>130109</v>
      </c>
      <c r="B388" s="279" t="s">
        <v>2362</v>
      </c>
      <c r="C388" s="280" t="s">
        <v>3434</v>
      </c>
      <c r="D388" s="282">
        <v>64.930000000000007</v>
      </c>
    </row>
    <row r="389" spans="1:4" ht="24.95" customHeight="1" x14ac:dyDescent="0.2">
      <c r="A389" s="283">
        <v>130110</v>
      </c>
      <c r="B389" s="283" t="s">
        <v>2363</v>
      </c>
      <c r="C389" s="280" t="s">
        <v>3434</v>
      </c>
      <c r="D389" s="282">
        <v>50.12</v>
      </c>
    </row>
    <row r="390" spans="1:4" ht="24.95" customHeight="1" x14ac:dyDescent="0.2">
      <c r="A390" s="283">
        <v>130111</v>
      </c>
      <c r="B390" s="283" t="s">
        <v>2364</v>
      </c>
      <c r="C390" s="280" t="s">
        <v>3434</v>
      </c>
      <c r="D390" s="282">
        <v>49.17</v>
      </c>
    </row>
    <row r="391" spans="1:4" ht="24.95" customHeight="1" x14ac:dyDescent="0.2">
      <c r="A391" s="283">
        <v>130112</v>
      </c>
      <c r="B391" s="283" t="s">
        <v>2365</v>
      </c>
      <c r="C391" s="280" t="s">
        <v>3434</v>
      </c>
      <c r="D391" s="282">
        <v>38.07</v>
      </c>
    </row>
    <row r="392" spans="1:4" ht="24.95" customHeight="1" x14ac:dyDescent="0.2">
      <c r="A392" s="283">
        <v>130113</v>
      </c>
      <c r="B392" s="283" t="s">
        <v>2366</v>
      </c>
      <c r="C392" s="280" t="s">
        <v>3434</v>
      </c>
      <c r="D392" s="282">
        <v>65.400000000000006</v>
      </c>
    </row>
    <row r="393" spans="1:4" ht="24.95" customHeight="1" x14ac:dyDescent="0.2">
      <c r="A393" s="283">
        <v>1302</v>
      </c>
      <c r="B393" s="283" t="s">
        <v>2345</v>
      </c>
      <c r="C393" s="280"/>
      <c r="D393" s="282"/>
    </row>
    <row r="394" spans="1:4" ht="24.95" customHeight="1" x14ac:dyDescent="0.2">
      <c r="A394" s="283">
        <v>130202</v>
      </c>
      <c r="B394" s="283" t="s">
        <v>2367</v>
      </c>
      <c r="C394" s="280" t="s">
        <v>3434</v>
      </c>
      <c r="D394" s="282">
        <v>43.18</v>
      </c>
    </row>
    <row r="395" spans="1:4" ht="24.95" customHeight="1" x14ac:dyDescent="0.2">
      <c r="A395" s="283">
        <v>130205</v>
      </c>
      <c r="B395" s="283" t="s">
        <v>2368</v>
      </c>
      <c r="C395" s="280" t="s">
        <v>3434</v>
      </c>
      <c r="D395" s="282">
        <v>262.14999999999998</v>
      </c>
    </row>
    <row r="396" spans="1:4" ht="24.95" customHeight="1" x14ac:dyDescent="0.2">
      <c r="A396" s="279">
        <v>130208</v>
      </c>
      <c r="B396" s="279" t="s">
        <v>2369</v>
      </c>
      <c r="C396" s="280" t="s">
        <v>7</v>
      </c>
      <c r="D396" s="282">
        <v>7.17</v>
      </c>
    </row>
    <row r="397" spans="1:4" ht="24.95" customHeight="1" x14ac:dyDescent="0.2">
      <c r="A397" s="283">
        <v>130209</v>
      </c>
      <c r="B397" s="283" t="s">
        <v>2370</v>
      </c>
      <c r="C397" s="280" t="s">
        <v>3434</v>
      </c>
      <c r="D397" s="282">
        <v>60.82</v>
      </c>
    </row>
    <row r="398" spans="1:4" ht="24.95" customHeight="1" x14ac:dyDescent="0.2">
      <c r="A398" s="283">
        <v>130210</v>
      </c>
      <c r="B398" s="283" t="s">
        <v>2371</v>
      </c>
      <c r="C398" s="280" t="s">
        <v>3434</v>
      </c>
      <c r="D398" s="282">
        <v>50.41</v>
      </c>
    </row>
    <row r="399" spans="1:4" ht="24.95" customHeight="1" x14ac:dyDescent="0.2">
      <c r="A399" s="283">
        <v>130211</v>
      </c>
      <c r="B399" s="283" t="s">
        <v>2372</v>
      </c>
      <c r="C399" s="280" t="s">
        <v>3434</v>
      </c>
      <c r="D399" s="282">
        <v>137.01</v>
      </c>
    </row>
    <row r="400" spans="1:4" ht="24.95" customHeight="1" x14ac:dyDescent="0.2">
      <c r="A400" s="283">
        <v>130219</v>
      </c>
      <c r="B400" s="283" t="s">
        <v>2373</v>
      </c>
      <c r="C400" s="280" t="s">
        <v>3434</v>
      </c>
      <c r="D400" s="282">
        <v>70.760000000000005</v>
      </c>
    </row>
    <row r="401" spans="1:4" ht="24.95" customHeight="1" x14ac:dyDescent="0.2">
      <c r="A401" s="283">
        <v>130222</v>
      </c>
      <c r="B401" s="283" t="s">
        <v>2374</v>
      </c>
      <c r="C401" s="280" t="s">
        <v>3434</v>
      </c>
      <c r="D401" s="282">
        <v>91.67</v>
      </c>
    </row>
    <row r="402" spans="1:4" ht="24.95" customHeight="1" x14ac:dyDescent="0.2">
      <c r="A402" s="283">
        <v>130223</v>
      </c>
      <c r="B402" s="283" t="s">
        <v>2375</v>
      </c>
      <c r="C402" s="280" t="s">
        <v>3434</v>
      </c>
      <c r="D402" s="282">
        <v>11.74</v>
      </c>
    </row>
    <row r="403" spans="1:4" ht="24.95" customHeight="1" x14ac:dyDescent="0.2">
      <c r="A403" s="283">
        <v>130225</v>
      </c>
      <c r="B403" s="283" t="s">
        <v>2376</v>
      </c>
      <c r="C403" s="280" t="s">
        <v>3434</v>
      </c>
      <c r="D403" s="282">
        <v>8.4700000000000006</v>
      </c>
    </row>
    <row r="404" spans="1:4" ht="24.95" customHeight="1" x14ac:dyDescent="0.2">
      <c r="A404" s="283">
        <v>130226</v>
      </c>
      <c r="B404" s="283" t="s">
        <v>2377</v>
      </c>
      <c r="C404" s="280" t="s">
        <v>3434</v>
      </c>
      <c r="D404" s="282">
        <v>12.89</v>
      </c>
    </row>
    <row r="405" spans="1:4" ht="24.95" customHeight="1" x14ac:dyDescent="0.2">
      <c r="A405" s="283">
        <v>130228</v>
      </c>
      <c r="B405" s="283" t="s">
        <v>2378</v>
      </c>
      <c r="C405" s="280" t="s">
        <v>3434</v>
      </c>
      <c r="D405" s="282">
        <v>46.6</v>
      </c>
    </row>
    <row r="406" spans="1:4" ht="24.95" customHeight="1" x14ac:dyDescent="0.2">
      <c r="A406" s="283">
        <v>130230</v>
      </c>
      <c r="B406" s="283" t="s">
        <v>2880</v>
      </c>
      <c r="C406" s="280" t="s">
        <v>3434</v>
      </c>
      <c r="D406" s="282">
        <v>108.44</v>
      </c>
    </row>
    <row r="407" spans="1:4" ht="24.95" customHeight="1" x14ac:dyDescent="0.2">
      <c r="A407" s="283">
        <v>130231</v>
      </c>
      <c r="B407" s="283" t="s">
        <v>2379</v>
      </c>
      <c r="C407" s="280" t="s">
        <v>3434</v>
      </c>
      <c r="D407" s="282">
        <v>119.69</v>
      </c>
    </row>
    <row r="408" spans="1:4" ht="24.95" customHeight="1" x14ac:dyDescent="0.2">
      <c r="A408" s="283">
        <v>130232</v>
      </c>
      <c r="B408" s="283" t="s">
        <v>2380</v>
      </c>
      <c r="C408" s="280" t="s">
        <v>3434</v>
      </c>
      <c r="D408" s="282">
        <v>172.95</v>
      </c>
    </row>
    <row r="409" spans="1:4" ht="24.95" customHeight="1" x14ac:dyDescent="0.2">
      <c r="A409" s="283">
        <v>130233</v>
      </c>
      <c r="B409" s="283" t="s">
        <v>2381</v>
      </c>
      <c r="C409" s="280" t="s">
        <v>3434</v>
      </c>
      <c r="D409" s="282">
        <v>123.71</v>
      </c>
    </row>
    <row r="410" spans="1:4" ht="24.95" customHeight="1" x14ac:dyDescent="0.2">
      <c r="A410" s="283">
        <v>130234</v>
      </c>
      <c r="B410" s="283" t="s">
        <v>2382</v>
      </c>
      <c r="C410" s="280" t="s">
        <v>3434</v>
      </c>
      <c r="D410" s="282">
        <v>172.95</v>
      </c>
    </row>
    <row r="411" spans="1:4" ht="24.95" customHeight="1" x14ac:dyDescent="0.2">
      <c r="A411" s="283">
        <v>130235</v>
      </c>
      <c r="B411" s="283" t="s">
        <v>2383</v>
      </c>
      <c r="C411" s="280" t="s">
        <v>3434</v>
      </c>
      <c r="D411" s="282">
        <v>51.18</v>
      </c>
    </row>
    <row r="412" spans="1:4" ht="24.95" customHeight="1" x14ac:dyDescent="0.2">
      <c r="A412" s="283">
        <v>130236</v>
      </c>
      <c r="B412" s="283" t="s">
        <v>2384</v>
      </c>
      <c r="C412" s="280" t="s">
        <v>3434</v>
      </c>
      <c r="D412" s="282">
        <v>67.900000000000006</v>
      </c>
    </row>
    <row r="413" spans="1:4" ht="24.95" customHeight="1" x14ac:dyDescent="0.2">
      <c r="A413" s="283">
        <v>1303</v>
      </c>
      <c r="B413" s="283" t="s">
        <v>2385</v>
      </c>
      <c r="C413" s="280"/>
      <c r="D413" s="282"/>
    </row>
    <row r="414" spans="1:4" ht="24.95" customHeight="1" x14ac:dyDescent="0.2">
      <c r="A414" s="283">
        <v>130301</v>
      </c>
      <c r="B414" s="283" t="s">
        <v>2386</v>
      </c>
      <c r="C414" s="280" t="s">
        <v>7</v>
      </c>
      <c r="D414" s="282">
        <v>11.64</v>
      </c>
    </row>
    <row r="415" spans="1:4" ht="24.95" customHeight="1" x14ac:dyDescent="0.2">
      <c r="A415" s="283">
        <v>130303</v>
      </c>
      <c r="B415" s="283" t="s">
        <v>2881</v>
      </c>
      <c r="C415" s="280" t="s">
        <v>7</v>
      </c>
      <c r="D415" s="282">
        <v>12.19</v>
      </c>
    </row>
    <row r="416" spans="1:4" ht="24.95" customHeight="1" x14ac:dyDescent="0.2">
      <c r="A416" s="279">
        <v>130304</v>
      </c>
      <c r="B416" s="279" t="s">
        <v>2387</v>
      </c>
      <c r="C416" s="280" t="s">
        <v>7</v>
      </c>
      <c r="D416" s="282">
        <v>27.74</v>
      </c>
    </row>
    <row r="417" spans="1:4" ht="24.95" customHeight="1" x14ac:dyDescent="0.2">
      <c r="A417" s="283">
        <v>130307</v>
      </c>
      <c r="B417" s="283" t="s">
        <v>2882</v>
      </c>
      <c r="C417" s="280" t="s">
        <v>7</v>
      </c>
      <c r="D417" s="282">
        <v>131</v>
      </c>
    </row>
    <row r="418" spans="1:4" ht="24.95" customHeight="1" x14ac:dyDescent="0.2">
      <c r="A418" s="283">
        <v>130308</v>
      </c>
      <c r="B418" s="283" t="s">
        <v>2388</v>
      </c>
      <c r="C418" s="280" t="s">
        <v>7</v>
      </c>
      <c r="D418" s="282">
        <v>48.54</v>
      </c>
    </row>
    <row r="419" spans="1:4" ht="24.95" customHeight="1" x14ac:dyDescent="0.2">
      <c r="A419" s="283">
        <v>130311</v>
      </c>
      <c r="B419" s="283" t="s">
        <v>2389</v>
      </c>
      <c r="C419" s="280" t="s">
        <v>7</v>
      </c>
      <c r="D419" s="282">
        <v>14.82</v>
      </c>
    </row>
    <row r="420" spans="1:4" ht="24.95" customHeight="1" x14ac:dyDescent="0.2">
      <c r="A420" s="283">
        <v>130315</v>
      </c>
      <c r="B420" s="283" t="s">
        <v>2390</v>
      </c>
      <c r="C420" s="280" t="s">
        <v>7</v>
      </c>
      <c r="D420" s="282">
        <v>41.44</v>
      </c>
    </row>
    <row r="421" spans="1:4" ht="24.95" customHeight="1" x14ac:dyDescent="0.2">
      <c r="A421" s="283">
        <v>130317</v>
      </c>
      <c r="B421" s="283" t="s">
        <v>2391</v>
      </c>
      <c r="C421" s="280" t="s">
        <v>7</v>
      </c>
      <c r="D421" s="282">
        <v>72.510000000000005</v>
      </c>
    </row>
    <row r="422" spans="1:4" ht="24.95" customHeight="1" x14ac:dyDescent="0.2">
      <c r="A422" s="283">
        <v>130320</v>
      </c>
      <c r="B422" s="283" t="s">
        <v>2883</v>
      </c>
      <c r="C422" s="280" t="s">
        <v>7</v>
      </c>
      <c r="D422" s="282">
        <v>26.17</v>
      </c>
    </row>
    <row r="423" spans="1:4" ht="24.95" customHeight="1" x14ac:dyDescent="0.2">
      <c r="A423" s="283">
        <v>130321</v>
      </c>
      <c r="B423" s="283" t="s">
        <v>2392</v>
      </c>
      <c r="C423" s="280" t="s">
        <v>7</v>
      </c>
      <c r="D423" s="282">
        <v>41.06</v>
      </c>
    </row>
    <row r="424" spans="1:4" ht="24.95" customHeight="1" x14ac:dyDescent="0.2">
      <c r="A424" s="283">
        <v>130322</v>
      </c>
      <c r="B424" s="283" t="s">
        <v>2393</v>
      </c>
      <c r="C424" s="280" t="s">
        <v>7</v>
      </c>
      <c r="D424" s="282">
        <v>23.98</v>
      </c>
    </row>
    <row r="425" spans="1:4" ht="24.95" customHeight="1" x14ac:dyDescent="0.2">
      <c r="A425" s="283">
        <v>130323</v>
      </c>
      <c r="B425" s="283" t="s">
        <v>2394</v>
      </c>
      <c r="C425" s="280" t="s">
        <v>7</v>
      </c>
      <c r="D425" s="282">
        <v>40.57</v>
      </c>
    </row>
    <row r="426" spans="1:4" ht="24.95" customHeight="1" x14ac:dyDescent="0.2">
      <c r="A426" s="283">
        <v>1304</v>
      </c>
      <c r="B426" s="283" t="s">
        <v>2277</v>
      </c>
      <c r="C426" s="280"/>
      <c r="D426" s="282"/>
    </row>
    <row r="427" spans="1:4" ht="24.95" customHeight="1" x14ac:dyDescent="0.2">
      <c r="A427" s="283">
        <v>130403</v>
      </c>
      <c r="B427" s="283" t="s">
        <v>2395</v>
      </c>
      <c r="C427" s="280" t="s">
        <v>3434</v>
      </c>
      <c r="D427" s="282">
        <v>100.18</v>
      </c>
    </row>
    <row r="428" spans="1:4" ht="24.95" customHeight="1" x14ac:dyDescent="0.2">
      <c r="A428" s="283">
        <v>14</v>
      </c>
      <c r="B428" s="283" t="s">
        <v>2884</v>
      </c>
      <c r="C428" s="280"/>
      <c r="D428" s="282"/>
    </row>
    <row r="429" spans="1:4" ht="24.95" customHeight="1" x14ac:dyDescent="0.2">
      <c r="A429" s="279">
        <v>1401</v>
      </c>
      <c r="B429" s="279" t="s">
        <v>2396</v>
      </c>
      <c r="C429" s="280"/>
      <c r="D429" s="282"/>
    </row>
    <row r="430" spans="1:4" ht="24.95" customHeight="1" x14ac:dyDescent="0.2">
      <c r="A430" s="283">
        <v>140102</v>
      </c>
      <c r="B430" s="283" t="s">
        <v>2885</v>
      </c>
      <c r="C430" s="280" t="s">
        <v>2820</v>
      </c>
      <c r="D430" s="282">
        <v>1372.12</v>
      </c>
    </row>
    <row r="431" spans="1:4" ht="24.95" customHeight="1" x14ac:dyDescent="0.2">
      <c r="A431" s="279">
        <v>140103</v>
      </c>
      <c r="B431" s="279" t="s">
        <v>2886</v>
      </c>
      <c r="C431" s="280" t="s">
        <v>2820</v>
      </c>
      <c r="D431" s="282">
        <v>2107.11</v>
      </c>
    </row>
    <row r="432" spans="1:4" ht="24.95" customHeight="1" x14ac:dyDescent="0.2">
      <c r="A432" s="279">
        <v>140108</v>
      </c>
      <c r="B432" s="279" t="s">
        <v>2887</v>
      </c>
      <c r="C432" s="280" t="s">
        <v>2820</v>
      </c>
      <c r="D432" s="282">
        <v>4253.05</v>
      </c>
    </row>
    <row r="433" spans="1:4" ht="24.95" customHeight="1" x14ac:dyDescent="0.2">
      <c r="A433" s="283">
        <v>140109</v>
      </c>
      <c r="B433" s="283" t="s">
        <v>2888</v>
      </c>
      <c r="C433" s="280" t="s">
        <v>2820</v>
      </c>
      <c r="D433" s="284">
        <v>4104.74</v>
      </c>
    </row>
    <row r="434" spans="1:4" ht="24.95" customHeight="1" x14ac:dyDescent="0.2">
      <c r="A434" s="283">
        <v>1402</v>
      </c>
      <c r="B434" s="283" t="s">
        <v>2397</v>
      </c>
      <c r="C434" s="280"/>
      <c r="D434" s="284"/>
    </row>
    <row r="435" spans="1:4" ht="24.95" customHeight="1" x14ac:dyDescent="0.2">
      <c r="A435" s="283">
        <v>140201</v>
      </c>
      <c r="B435" s="283" t="s">
        <v>32854</v>
      </c>
      <c r="C435" s="280" t="s">
        <v>2820</v>
      </c>
      <c r="D435" s="284">
        <v>273.92</v>
      </c>
    </row>
    <row r="436" spans="1:4" ht="24.95" customHeight="1" x14ac:dyDescent="0.2">
      <c r="A436" s="283">
        <v>140207</v>
      </c>
      <c r="B436" s="283" t="s">
        <v>32855</v>
      </c>
      <c r="C436" s="280" t="s">
        <v>2820</v>
      </c>
      <c r="D436" s="284">
        <v>305.72000000000003</v>
      </c>
    </row>
    <row r="437" spans="1:4" ht="24.95" customHeight="1" x14ac:dyDescent="0.2">
      <c r="A437" s="279">
        <v>140208</v>
      </c>
      <c r="B437" s="279" t="s">
        <v>32856</v>
      </c>
      <c r="C437" s="280" t="s">
        <v>2820</v>
      </c>
      <c r="D437" s="282">
        <v>517.26</v>
      </c>
    </row>
    <row r="438" spans="1:4" ht="24.95" customHeight="1" x14ac:dyDescent="0.2">
      <c r="A438" s="283">
        <v>140209</v>
      </c>
      <c r="B438" s="283" t="s">
        <v>3507</v>
      </c>
      <c r="C438" s="280" t="s">
        <v>2820</v>
      </c>
      <c r="D438" s="282">
        <v>218.67</v>
      </c>
    </row>
    <row r="439" spans="1:4" ht="24.95" customHeight="1" x14ac:dyDescent="0.2">
      <c r="A439" s="283">
        <v>1407</v>
      </c>
      <c r="B439" s="283" t="s">
        <v>2889</v>
      </c>
      <c r="C439" s="280"/>
      <c r="D439" s="282"/>
    </row>
    <row r="440" spans="1:4" ht="24.95" customHeight="1" x14ac:dyDescent="0.2">
      <c r="A440" s="283">
        <v>140701</v>
      </c>
      <c r="B440" s="283" t="s">
        <v>2398</v>
      </c>
      <c r="C440" s="280" t="s">
        <v>2399</v>
      </c>
      <c r="D440" s="282">
        <v>76.22</v>
      </c>
    </row>
    <row r="441" spans="1:4" ht="24.95" customHeight="1" x14ac:dyDescent="0.2">
      <c r="A441" s="283">
        <v>140702</v>
      </c>
      <c r="B441" s="283" t="s">
        <v>2400</v>
      </c>
      <c r="C441" s="280" t="s">
        <v>2399</v>
      </c>
      <c r="D441" s="282">
        <v>137.13999999999999</v>
      </c>
    </row>
    <row r="442" spans="1:4" ht="24.95" customHeight="1" x14ac:dyDescent="0.2">
      <c r="A442" s="279">
        <v>140703</v>
      </c>
      <c r="B442" s="279" t="s">
        <v>2401</v>
      </c>
      <c r="C442" s="280" t="s">
        <v>2399</v>
      </c>
      <c r="D442" s="282">
        <v>266.58</v>
      </c>
    </row>
    <row r="443" spans="1:4" ht="24.95" customHeight="1" x14ac:dyDescent="0.2">
      <c r="A443" s="283">
        <v>140704</v>
      </c>
      <c r="B443" s="283" t="s">
        <v>2890</v>
      </c>
      <c r="C443" s="280" t="s">
        <v>2399</v>
      </c>
      <c r="D443" s="282">
        <v>303.70999999999998</v>
      </c>
    </row>
    <row r="444" spans="1:4" ht="24.95" customHeight="1" x14ac:dyDescent="0.2">
      <c r="A444" s="283">
        <v>140705</v>
      </c>
      <c r="B444" s="283" t="s">
        <v>2402</v>
      </c>
      <c r="C444" s="280" t="s">
        <v>2399</v>
      </c>
      <c r="D444" s="282">
        <v>92.18</v>
      </c>
    </row>
    <row r="445" spans="1:4" ht="24.95" customHeight="1" x14ac:dyDescent="0.2">
      <c r="A445" s="283">
        <v>140706</v>
      </c>
      <c r="B445" s="283" t="s">
        <v>2403</v>
      </c>
      <c r="C445" s="280" t="s">
        <v>2399</v>
      </c>
      <c r="D445" s="282">
        <v>72.349999999999994</v>
      </c>
    </row>
    <row r="446" spans="1:4" ht="24.95" customHeight="1" x14ac:dyDescent="0.2">
      <c r="A446" s="283">
        <v>140707</v>
      </c>
      <c r="B446" s="283" t="s">
        <v>2404</v>
      </c>
      <c r="C446" s="280" t="s">
        <v>2399</v>
      </c>
      <c r="D446" s="282">
        <v>129.76</v>
      </c>
    </row>
    <row r="447" spans="1:4" ht="24.95" customHeight="1" x14ac:dyDescent="0.2">
      <c r="A447" s="283">
        <v>140708</v>
      </c>
      <c r="B447" s="283" t="s">
        <v>2405</v>
      </c>
      <c r="C447" s="280" t="s">
        <v>2399</v>
      </c>
      <c r="D447" s="282">
        <v>69.78</v>
      </c>
    </row>
    <row r="448" spans="1:4" ht="24.95" customHeight="1" x14ac:dyDescent="0.2">
      <c r="A448" s="283">
        <v>140709</v>
      </c>
      <c r="B448" s="283" t="s">
        <v>2406</v>
      </c>
      <c r="C448" s="280" t="s">
        <v>2399</v>
      </c>
      <c r="D448" s="282">
        <v>69.09</v>
      </c>
    </row>
    <row r="449" spans="1:4" ht="24.95" customHeight="1" x14ac:dyDescent="0.2">
      <c r="A449" s="283">
        <v>140710</v>
      </c>
      <c r="B449" s="283" t="s">
        <v>2407</v>
      </c>
      <c r="C449" s="280" t="s">
        <v>2820</v>
      </c>
      <c r="D449" s="282">
        <v>155.19999999999999</v>
      </c>
    </row>
    <row r="450" spans="1:4" ht="24.95" customHeight="1" x14ac:dyDescent="0.2">
      <c r="A450" s="283">
        <v>140711</v>
      </c>
      <c r="B450" s="283" t="s">
        <v>2408</v>
      </c>
      <c r="C450" s="280" t="s">
        <v>2820</v>
      </c>
      <c r="D450" s="282">
        <v>83.11</v>
      </c>
    </row>
    <row r="451" spans="1:4" ht="24.95" customHeight="1" x14ac:dyDescent="0.2">
      <c r="A451" s="283">
        <v>140712</v>
      </c>
      <c r="B451" s="283" t="s">
        <v>3508</v>
      </c>
      <c r="C451" s="280" t="s">
        <v>2820</v>
      </c>
      <c r="D451" s="282">
        <v>515.62</v>
      </c>
    </row>
    <row r="452" spans="1:4" ht="24.95" customHeight="1" x14ac:dyDescent="0.2">
      <c r="A452" s="283">
        <v>140713</v>
      </c>
      <c r="B452" s="283" t="s">
        <v>2409</v>
      </c>
      <c r="C452" s="280" t="s">
        <v>2820</v>
      </c>
      <c r="D452" s="282">
        <v>877.83</v>
      </c>
    </row>
    <row r="453" spans="1:4" ht="24.95" customHeight="1" x14ac:dyDescent="0.2">
      <c r="A453" s="283">
        <v>140714</v>
      </c>
      <c r="B453" s="283" t="s">
        <v>2410</v>
      </c>
      <c r="C453" s="280" t="s">
        <v>2820</v>
      </c>
      <c r="D453" s="282">
        <v>664.45</v>
      </c>
    </row>
    <row r="454" spans="1:4" ht="24.95" customHeight="1" x14ac:dyDescent="0.2">
      <c r="A454" s="283">
        <v>1409</v>
      </c>
      <c r="B454" s="283" t="s">
        <v>2411</v>
      </c>
      <c r="C454" s="280"/>
      <c r="D454" s="282"/>
    </row>
    <row r="455" spans="1:4" ht="24.95" customHeight="1" x14ac:dyDescent="0.2">
      <c r="A455" s="283">
        <v>140901</v>
      </c>
      <c r="B455" s="283" t="s">
        <v>2412</v>
      </c>
      <c r="C455" s="280" t="s">
        <v>7</v>
      </c>
      <c r="D455" s="282">
        <v>80.67</v>
      </c>
    </row>
    <row r="456" spans="1:4" ht="24.95" customHeight="1" x14ac:dyDescent="0.2">
      <c r="A456" s="283">
        <v>140902</v>
      </c>
      <c r="B456" s="283" t="s">
        <v>2413</v>
      </c>
      <c r="C456" s="280" t="s">
        <v>7</v>
      </c>
      <c r="D456" s="282">
        <v>102.46</v>
      </c>
    </row>
    <row r="457" spans="1:4" ht="24.95" customHeight="1" x14ac:dyDescent="0.2">
      <c r="A457" s="279">
        <v>140903</v>
      </c>
      <c r="B457" s="279" t="s">
        <v>2414</v>
      </c>
      <c r="C457" s="280" t="s">
        <v>7</v>
      </c>
      <c r="D457" s="282">
        <v>41.73</v>
      </c>
    </row>
    <row r="458" spans="1:4" ht="24.95" customHeight="1" x14ac:dyDescent="0.2">
      <c r="A458" s="283">
        <v>140904</v>
      </c>
      <c r="B458" s="283" t="s">
        <v>2415</v>
      </c>
      <c r="C458" s="280" t="s">
        <v>7</v>
      </c>
      <c r="D458" s="282">
        <v>75.040000000000006</v>
      </c>
    </row>
    <row r="459" spans="1:4" ht="24.95" customHeight="1" x14ac:dyDescent="0.2">
      <c r="A459" s="283">
        <v>140905</v>
      </c>
      <c r="B459" s="283" t="s">
        <v>2416</v>
      </c>
      <c r="C459" s="280" t="s">
        <v>7</v>
      </c>
      <c r="D459" s="282">
        <v>102.4</v>
      </c>
    </row>
    <row r="460" spans="1:4" ht="24.95" customHeight="1" x14ac:dyDescent="0.2">
      <c r="A460" s="283">
        <v>140906</v>
      </c>
      <c r="B460" s="283" t="s">
        <v>2417</v>
      </c>
      <c r="C460" s="280" t="s">
        <v>7</v>
      </c>
      <c r="D460" s="282">
        <v>40.81</v>
      </c>
    </row>
    <row r="461" spans="1:4" ht="24.95" customHeight="1" x14ac:dyDescent="0.2">
      <c r="A461" s="283">
        <v>1411</v>
      </c>
      <c r="B461" s="283" t="s">
        <v>2418</v>
      </c>
      <c r="C461" s="280"/>
      <c r="D461" s="282"/>
    </row>
    <row r="462" spans="1:4" ht="24.95" customHeight="1" x14ac:dyDescent="0.2">
      <c r="A462" s="283">
        <v>141101</v>
      </c>
      <c r="B462" s="283" t="s">
        <v>2419</v>
      </c>
      <c r="C462" s="280" t="s">
        <v>2820</v>
      </c>
      <c r="D462" s="282">
        <v>440.71</v>
      </c>
    </row>
    <row r="463" spans="1:4" ht="24.95" customHeight="1" x14ac:dyDescent="0.2">
      <c r="A463" s="283">
        <v>141102</v>
      </c>
      <c r="B463" s="283" t="s">
        <v>754</v>
      </c>
      <c r="C463" s="280" t="s">
        <v>2820</v>
      </c>
      <c r="D463" s="282">
        <v>434.52</v>
      </c>
    </row>
    <row r="464" spans="1:4" ht="24.95" customHeight="1" x14ac:dyDescent="0.2">
      <c r="A464" s="279">
        <v>141103</v>
      </c>
      <c r="B464" s="279" t="s">
        <v>2420</v>
      </c>
      <c r="C464" s="280" t="s">
        <v>2820</v>
      </c>
      <c r="D464" s="282">
        <v>484.97</v>
      </c>
    </row>
    <row r="465" spans="1:4" ht="24.95" customHeight="1" x14ac:dyDescent="0.2">
      <c r="A465" s="283">
        <v>141104</v>
      </c>
      <c r="B465" s="283" t="s">
        <v>2421</v>
      </c>
      <c r="C465" s="280" t="s">
        <v>2820</v>
      </c>
      <c r="D465" s="282">
        <v>473.82</v>
      </c>
    </row>
    <row r="466" spans="1:4" ht="24.95" customHeight="1" x14ac:dyDescent="0.2">
      <c r="A466" s="283">
        <v>141105</v>
      </c>
      <c r="B466" s="283" t="s">
        <v>2422</v>
      </c>
      <c r="C466" s="280" t="s">
        <v>2820</v>
      </c>
      <c r="D466" s="282">
        <v>455.65</v>
      </c>
    </row>
    <row r="467" spans="1:4" ht="24.95" customHeight="1" x14ac:dyDescent="0.2">
      <c r="A467" s="283">
        <v>141106</v>
      </c>
      <c r="B467" s="283" t="s">
        <v>2423</v>
      </c>
      <c r="C467" s="280" t="s">
        <v>2820</v>
      </c>
      <c r="D467" s="282">
        <v>630.79</v>
      </c>
    </row>
    <row r="468" spans="1:4" ht="24.95" customHeight="1" x14ac:dyDescent="0.2">
      <c r="A468" s="283">
        <v>141107</v>
      </c>
      <c r="B468" s="283" t="s">
        <v>2424</v>
      </c>
      <c r="C468" s="280" t="s">
        <v>2820</v>
      </c>
      <c r="D468" s="282">
        <v>619.91999999999996</v>
      </c>
    </row>
    <row r="469" spans="1:4" ht="24.95" customHeight="1" x14ac:dyDescent="0.2">
      <c r="A469" s="283">
        <v>141108</v>
      </c>
      <c r="B469" s="283" t="s">
        <v>2891</v>
      </c>
      <c r="C469" s="280" t="s">
        <v>2820</v>
      </c>
      <c r="D469" s="282">
        <v>890.64</v>
      </c>
    </row>
    <row r="470" spans="1:4" ht="24.95" customHeight="1" x14ac:dyDescent="0.2">
      <c r="A470" s="283">
        <v>141109</v>
      </c>
      <c r="B470" s="283" t="s">
        <v>2425</v>
      </c>
      <c r="C470" s="280" t="s">
        <v>7</v>
      </c>
      <c r="D470" s="282">
        <v>120.66</v>
      </c>
    </row>
    <row r="471" spans="1:4" ht="24.95" customHeight="1" x14ac:dyDescent="0.2">
      <c r="A471" s="283">
        <v>141110</v>
      </c>
      <c r="B471" s="283" t="s">
        <v>2426</v>
      </c>
      <c r="C471" s="280" t="s">
        <v>2820</v>
      </c>
      <c r="D471" s="282">
        <v>621.63</v>
      </c>
    </row>
    <row r="472" spans="1:4" ht="24.95" customHeight="1" x14ac:dyDescent="0.2">
      <c r="A472" s="283">
        <v>141111</v>
      </c>
      <c r="B472" s="283" t="s">
        <v>2427</v>
      </c>
      <c r="C472" s="280" t="s">
        <v>2820</v>
      </c>
      <c r="D472" s="282">
        <v>615.45000000000005</v>
      </c>
    </row>
    <row r="473" spans="1:4" ht="24.95" customHeight="1" x14ac:dyDescent="0.2">
      <c r="A473" s="283">
        <v>141112</v>
      </c>
      <c r="B473" s="283" t="s">
        <v>2428</v>
      </c>
      <c r="C473" s="280" t="s">
        <v>2820</v>
      </c>
      <c r="D473" s="282">
        <v>665.89</v>
      </c>
    </row>
    <row r="474" spans="1:4" ht="24.95" customHeight="1" x14ac:dyDescent="0.2">
      <c r="A474" s="283">
        <v>141113</v>
      </c>
      <c r="B474" s="283" t="s">
        <v>2429</v>
      </c>
      <c r="C474" s="280" t="s">
        <v>2820</v>
      </c>
      <c r="D474" s="282">
        <v>654.75</v>
      </c>
    </row>
    <row r="475" spans="1:4" ht="24.95" customHeight="1" x14ac:dyDescent="0.2">
      <c r="A475" s="283">
        <v>141114</v>
      </c>
      <c r="B475" s="283" t="s">
        <v>2430</v>
      </c>
      <c r="C475" s="280" t="s">
        <v>2820</v>
      </c>
      <c r="D475" s="282">
        <v>636.57000000000005</v>
      </c>
    </row>
    <row r="476" spans="1:4" ht="24.95" customHeight="1" x14ac:dyDescent="0.2">
      <c r="A476" s="283">
        <v>1412</v>
      </c>
      <c r="B476" s="283" t="s">
        <v>2892</v>
      </c>
      <c r="C476" s="280"/>
      <c r="D476" s="282"/>
    </row>
    <row r="477" spans="1:4" ht="24.95" customHeight="1" x14ac:dyDescent="0.2">
      <c r="A477" s="283">
        <v>141210</v>
      </c>
      <c r="B477" s="283" t="s">
        <v>2431</v>
      </c>
      <c r="C477" s="280" t="s">
        <v>7</v>
      </c>
      <c r="D477" s="282">
        <v>44.66</v>
      </c>
    </row>
    <row r="478" spans="1:4" ht="24.95" customHeight="1" x14ac:dyDescent="0.2">
      <c r="A478" s="283">
        <v>141211</v>
      </c>
      <c r="B478" s="283" t="s">
        <v>2893</v>
      </c>
      <c r="C478" s="280" t="s">
        <v>7</v>
      </c>
      <c r="D478" s="282">
        <v>55.17</v>
      </c>
    </row>
    <row r="479" spans="1:4" ht="24.95" customHeight="1" x14ac:dyDescent="0.2">
      <c r="A479" s="279">
        <v>141212</v>
      </c>
      <c r="B479" s="279" t="s">
        <v>2432</v>
      </c>
      <c r="C479" s="280" t="s">
        <v>7</v>
      </c>
      <c r="D479" s="282">
        <v>73.319999999999993</v>
      </c>
    </row>
    <row r="480" spans="1:4" ht="24.95" customHeight="1" x14ac:dyDescent="0.2">
      <c r="A480" s="283">
        <v>141213</v>
      </c>
      <c r="B480" s="283" t="s">
        <v>2894</v>
      </c>
      <c r="C480" s="280" t="s">
        <v>7</v>
      </c>
      <c r="D480" s="282">
        <v>85.02</v>
      </c>
    </row>
    <row r="481" spans="1:4" ht="24.95" customHeight="1" x14ac:dyDescent="0.2">
      <c r="A481" s="283">
        <v>141214</v>
      </c>
      <c r="B481" s="283" t="s">
        <v>2433</v>
      </c>
      <c r="C481" s="280" t="s">
        <v>7</v>
      </c>
      <c r="D481" s="282">
        <v>101.89</v>
      </c>
    </row>
    <row r="482" spans="1:4" ht="24.95" customHeight="1" x14ac:dyDescent="0.2">
      <c r="A482" s="283">
        <v>141215</v>
      </c>
      <c r="B482" s="283" t="s">
        <v>2434</v>
      </c>
      <c r="C482" s="280" t="s">
        <v>7</v>
      </c>
      <c r="D482" s="282">
        <v>124.66</v>
      </c>
    </row>
    <row r="483" spans="1:4" ht="24.95" customHeight="1" x14ac:dyDescent="0.2">
      <c r="A483" s="283">
        <v>141216</v>
      </c>
      <c r="B483" s="283" t="s">
        <v>2895</v>
      </c>
      <c r="C483" s="280" t="s">
        <v>7</v>
      </c>
      <c r="D483" s="282">
        <v>152.41999999999999</v>
      </c>
    </row>
    <row r="484" spans="1:4" ht="24.95" customHeight="1" x14ac:dyDescent="0.2">
      <c r="A484" s="283">
        <v>141217</v>
      </c>
      <c r="B484" s="283" t="s">
        <v>2435</v>
      </c>
      <c r="C484" s="280" t="s">
        <v>7</v>
      </c>
      <c r="D484" s="282">
        <v>171.28</v>
      </c>
    </row>
    <row r="485" spans="1:4" ht="24.95" customHeight="1" x14ac:dyDescent="0.2">
      <c r="A485" s="283">
        <v>141218</v>
      </c>
      <c r="B485" s="283" t="s">
        <v>2436</v>
      </c>
      <c r="C485" s="280" t="s">
        <v>7</v>
      </c>
      <c r="D485" s="282">
        <v>209.82</v>
      </c>
    </row>
    <row r="486" spans="1:4" ht="24.95" customHeight="1" x14ac:dyDescent="0.2">
      <c r="A486" s="283">
        <v>1414</v>
      </c>
      <c r="B486" s="283" t="s">
        <v>2896</v>
      </c>
      <c r="C486" s="280"/>
      <c r="D486" s="282"/>
    </row>
    <row r="487" spans="1:4" ht="24.95" customHeight="1" x14ac:dyDescent="0.2">
      <c r="A487" s="283">
        <v>141409</v>
      </c>
      <c r="B487" s="283" t="s">
        <v>2437</v>
      </c>
      <c r="C487" s="280" t="s">
        <v>7</v>
      </c>
      <c r="D487" s="282">
        <v>15.8</v>
      </c>
    </row>
    <row r="488" spans="1:4" ht="24.95" customHeight="1" x14ac:dyDescent="0.2">
      <c r="A488" s="283">
        <v>141410</v>
      </c>
      <c r="B488" s="283" t="s">
        <v>2438</v>
      </c>
      <c r="C488" s="280" t="s">
        <v>7</v>
      </c>
      <c r="D488" s="282">
        <v>18.09</v>
      </c>
    </row>
    <row r="489" spans="1:4" ht="24.95" customHeight="1" x14ac:dyDescent="0.2">
      <c r="A489" s="279">
        <v>141411</v>
      </c>
      <c r="B489" s="279" t="s">
        <v>2439</v>
      </c>
      <c r="C489" s="280" t="s">
        <v>7</v>
      </c>
      <c r="D489" s="282">
        <v>25.08</v>
      </c>
    </row>
    <row r="490" spans="1:4" ht="24.95" customHeight="1" x14ac:dyDescent="0.2">
      <c r="A490" s="283">
        <v>141412</v>
      </c>
      <c r="B490" s="283" t="s">
        <v>2440</v>
      </c>
      <c r="C490" s="280" t="s">
        <v>7</v>
      </c>
      <c r="D490" s="282">
        <v>31.14</v>
      </c>
    </row>
    <row r="491" spans="1:4" ht="24.95" customHeight="1" x14ac:dyDescent="0.2">
      <c r="A491" s="283">
        <v>141413</v>
      </c>
      <c r="B491" s="283" t="s">
        <v>2441</v>
      </c>
      <c r="C491" s="280" t="s">
        <v>7</v>
      </c>
      <c r="D491" s="282">
        <v>37.700000000000003</v>
      </c>
    </row>
    <row r="492" spans="1:4" ht="24.95" customHeight="1" x14ac:dyDescent="0.2">
      <c r="A492" s="283">
        <v>141414</v>
      </c>
      <c r="B492" s="283" t="s">
        <v>3509</v>
      </c>
      <c r="C492" s="280" t="s">
        <v>7</v>
      </c>
      <c r="D492" s="282">
        <v>48.49</v>
      </c>
    </row>
    <row r="493" spans="1:4" ht="24.95" customHeight="1" x14ac:dyDescent="0.2">
      <c r="A493" s="283">
        <v>141415</v>
      </c>
      <c r="B493" s="283" t="s">
        <v>2442</v>
      </c>
      <c r="C493" s="280" t="s">
        <v>7</v>
      </c>
      <c r="D493" s="282">
        <v>70.52</v>
      </c>
    </row>
    <row r="494" spans="1:4" ht="24.95" customHeight="1" x14ac:dyDescent="0.2">
      <c r="A494" s="283">
        <v>141416</v>
      </c>
      <c r="B494" s="283" t="s">
        <v>2443</v>
      </c>
      <c r="C494" s="280" t="s">
        <v>7</v>
      </c>
      <c r="D494" s="282">
        <v>81.2</v>
      </c>
    </row>
    <row r="495" spans="1:4" ht="24.95" customHeight="1" x14ac:dyDescent="0.2">
      <c r="A495" s="283">
        <v>1415</v>
      </c>
      <c r="B495" s="283" t="s">
        <v>2897</v>
      </c>
      <c r="C495" s="280"/>
      <c r="D495" s="282"/>
    </row>
    <row r="496" spans="1:4" ht="24.95" customHeight="1" x14ac:dyDescent="0.2">
      <c r="A496" s="283">
        <v>141522</v>
      </c>
      <c r="B496" s="283" t="s">
        <v>32857</v>
      </c>
      <c r="C496" s="280" t="s">
        <v>2820</v>
      </c>
      <c r="D496" s="282">
        <v>15.33</v>
      </c>
    </row>
    <row r="497" spans="1:4" ht="24.95" customHeight="1" x14ac:dyDescent="0.2">
      <c r="A497" s="283">
        <v>141524</v>
      </c>
      <c r="B497" s="283" t="s">
        <v>32858</v>
      </c>
      <c r="C497" s="280" t="s">
        <v>2820</v>
      </c>
      <c r="D497" s="282">
        <v>30.19</v>
      </c>
    </row>
    <row r="498" spans="1:4" ht="24.95" customHeight="1" x14ac:dyDescent="0.2">
      <c r="A498" s="279">
        <v>141525</v>
      </c>
      <c r="B498" s="279" t="s">
        <v>32859</v>
      </c>
      <c r="C498" s="280" t="s">
        <v>2820</v>
      </c>
      <c r="D498" s="282">
        <v>31.48</v>
      </c>
    </row>
    <row r="499" spans="1:4" ht="24.95" customHeight="1" x14ac:dyDescent="0.2">
      <c r="A499" s="283">
        <v>141526</v>
      </c>
      <c r="B499" s="283" t="s">
        <v>32860</v>
      </c>
      <c r="C499" s="280" t="s">
        <v>2820</v>
      </c>
      <c r="D499" s="282">
        <v>46.52</v>
      </c>
    </row>
    <row r="500" spans="1:4" ht="24.95" customHeight="1" x14ac:dyDescent="0.2">
      <c r="A500" s="283">
        <v>141527</v>
      </c>
      <c r="B500" s="283" t="s">
        <v>32861</v>
      </c>
      <c r="C500" s="280" t="s">
        <v>2820</v>
      </c>
      <c r="D500" s="282">
        <v>138.82</v>
      </c>
    </row>
    <row r="501" spans="1:4" ht="24.95" customHeight="1" x14ac:dyDescent="0.2">
      <c r="A501" s="283">
        <v>141529</v>
      </c>
      <c r="B501" s="283" t="s">
        <v>2898</v>
      </c>
      <c r="C501" s="280" t="s">
        <v>2820</v>
      </c>
      <c r="D501" s="282">
        <v>6.89</v>
      </c>
    </row>
    <row r="502" spans="1:4" ht="24.95" customHeight="1" x14ac:dyDescent="0.2">
      <c r="A502" s="283">
        <v>1419</v>
      </c>
      <c r="B502" s="283" t="s">
        <v>2899</v>
      </c>
      <c r="C502" s="280"/>
      <c r="D502" s="282"/>
    </row>
    <row r="503" spans="1:4" ht="24.95" customHeight="1" x14ac:dyDescent="0.2">
      <c r="A503" s="283">
        <v>141906</v>
      </c>
      <c r="B503" s="283" t="s">
        <v>2444</v>
      </c>
      <c r="C503" s="280" t="s">
        <v>7</v>
      </c>
      <c r="D503" s="282">
        <v>27.54</v>
      </c>
    </row>
    <row r="504" spans="1:4" ht="24.95" customHeight="1" x14ac:dyDescent="0.2">
      <c r="A504" s="283">
        <v>141907</v>
      </c>
      <c r="B504" s="283" t="s">
        <v>2445</v>
      </c>
      <c r="C504" s="280" t="s">
        <v>7</v>
      </c>
      <c r="D504" s="282">
        <v>36.020000000000003</v>
      </c>
    </row>
    <row r="505" spans="1:4" ht="24.95" customHeight="1" x14ac:dyDescent="0.2">
      <c r="A505" s="279">
        <v>141908</v>
      </c>
      <c r="B505" s="279" t="s">
        <v>2446</v>
      </c>
      <c r="C505" s="280" t="s">
        <v>7</v>
      </c>
      <c r="D505" s="282">
        <v>50.11</v>
      </c>
    </row>
    <row r="506" spans="1:4" ht="24.95" customHeight="1" x14ac:dyDescent="0.2">
      <c r="A506" s="283">
        <v>141909</v>
      </c>
      <c r="B506" s="283" t="s">
        <v>2447</v>
      </c>
      <c r="C506" s="280" t="s">
        <v>7</v>
      </c>
      <c r="D506" s="282">
        <v>52.96</v>
      </c>
    </row>
    <row r="507" spans="1:4" ht="24.95" customHeight="1" x14ac:dyDescent="0.2">
      <c r="A507" s="283">
        <v>141910</v>
      </c>
      <c r="B507" s="283" t="s">
        <v>2448</v>
      </c>
      <c r="C507" s="280" t="s">
        <v>7</v>
      </c>
      <c r="D507" s="282">
        <v>83.96</v>
      </c>
    </row>
    <row r="508" spans="1:4" ht="24.95" customHeight="1" x14ac:dyDescent="0.2">
      <c r="A508" s="283">
        <v>1421</v>
      </c>
      <c r="B508" s="283" t="s">
        <v>2449</v>
      </c>
      <c r="C508" s="280"/>
      <c r="D508" s="282"/>
    </row>
    <row r="509" spans="1:4" ht="24.95" customHeight="1" x14ac:dyDescent="0.2">
      <c r="A509" s="283">
        <v>142103</v>
      </c>
      <c r="B509" s="283" t="s">
        <v>2450</v>
      </c>
      <c r="C509" s="280" t="s">
        <v>2820</v>
      </c>
      <c r="D509" s="282">
        <v>74.59</v>
      </c>
    </row>
    <row r="510" spans="1:4" ht="24.95" customHeight="1" x14ac:dyDescent="0.2">
      <c r="A510" s="283">
        <v>142104</v>
      </c>
      <c r="B510" s="283" t="s">
        <v>2900</v>
      </c>
      <c r="C510" s="280" t="s">
        <v>2820</v>
      </c>
      <c r="D510" s="282">
        <v>21.77</v>
      </c>
    </row>
    <row r="511" spans="1:4" ht="24.95" customHeight="1" x14ac:dyDescent="0.2">
      <c r="A511" s="279">
        <v>142106</v>
      </c>
      <c r="B511" s="279" t="s">
        <v>2451</v>
      </c>
      <c r="C511" s="280" t="s">
        <v>2820</v>
      </c>
      <c r="D511" s="282">
        <v>20.18</v>
      </c>
    </row>
    <row r="512" spans="1:4" ht="24.95" customHeight="1" x14ac:dyDescent="0.2">
      <c r="A512" s="283">
        <v>142107</v>
      </c>
      <c r="B512" s="283" t="s">
        <v>2901</v>
      </c>
      <c r="C512" s="280" t="s">
        <v>2820</v>
      </c>
      <c r="D512" s="282">
        <v>46.27</v>
      </c>
    </row>
    <row r="513" spans="1:4" ht="24.95" customHeight="1" x14ac:dyDescent="0.2">
      <c r="A513" s="283">
        <v>142109</v>
      </c>
      <c r="B513" s="283" t="s">
        <v>2452</v>
      </c>
      <c r="C513" s="280" t="s">
        <v>2820</v>
      </c>
      <c r="D513" s="282">
        <v>44.15</v>
      </c>
    </row>
    <row r="514" spans="1:4" ht="24.95" customHeight="1" x14ac:dyDescent="0.2">
      <c r="A514" s="283">
        <v>142111</v>
      </c>
      <c r="B514" s="283" t="s">
        <v>2453</v>
      </c>
      <c r="C514" s="280" t="s">
        <v>2820</v>
      </c>
      <c r="D514" s="282">
        <v>90.82</v>
      </c>
    </row>
    <row r="515" spans="1:4" ht="24.95" customHeight="1" x14ac:dyDescent="0.2">
      <c r="A515" s="283">
        <v>142112</v>
      </c>
      <c r="B515" s="283" t="s">
        <v>2454</v>
      </c>
      <c r="C515" s="280" t="s">
        <v>2820</v>
      </c>
      <c r="D515" s="282">
        <v>57.31</v>
      </c>
    </row>
    <row r="516" spans="1:4" ht="24.95" customHeight="1" x14ac:dyDescent="0.2">
      <c r="A516" s="283">
        <v>142113</v>
      </c>
      <c r="B516" s="283" t="s">
        <v>2902</v>
      </c>
      <c r="C516" s="280" t="s">
        <v>2820</v>
      </c>
      <c r="D516" s="282">
        <v>70.61</v>
      </c>
    </row>
    <row r="517" spans="1:4" ht="24.95" customHeight="1" x14ac:dyDescent="0.2">
      <c r="A517" s="283">
        <v>142114</v>
      </c>
      <c r="B517" s="283" t="s">
        <v>3108</v>
      </c>
      <c r="C517" s="280" t="s">
        <v>2820</v>
      </c>
      <c r="D517" s="282">
        <v>6.32</v>
      </c>
    </row>
    <row r="518" spans="1:4" ht="24.95" customHeight="1" x14ac:dyDescent="0.2">
      <c r="A518" s="283">
        <v>142115</v>
      </c>
      <c r="B518" s="283" t="s">
        <v>2903</v>
      </c>
      <c r="C518" s="280" t="s">
        <v>2820</v>
      </c>
      <c r="D518" s="282">
        <v>28.72</v>
      </c>
    </row>
    <row r="519" spans="1:4" ht="24.95" customHeight="1" x14ac:dyDescent="0.2">
      <c r="A519" s="283">
        <v>142116</v>
      </c>
      <c r="B519" s="283" t="s">
        <v>2455</v>
      </c>
      <c r="C519" s="280" t="s">
        <v>2820</v>
      </c>
      <c r="D519" s="282">
        <v>3.53</v>
      </c>
    </row>
    <row r="520" spans="1:4" ht="24.95" customHeight="1" x14ac:dyDescent="0.2">
      <c r="A520" s="283">
        <v>142117</v>
      </c>
      <c r="B520" s="283" t="s">
        <v>2904</v>
      </c>
      <c r="C520" s="280" t="s">
        <v>2820</v>
      </c>
      <c r="D520" s="282">
        <v>15.46</v>
      </c>
    </row>
    <row r="521" spans="1:4" ht="24.95" customHeight="1" x14ac:dyDescent="0.2">
      <c r="A521" s="283">
        <v>142118</v>
      </c>
      <c r="B521" s="283" t="s">
        <v>2905</v>
      </c>
      <c r="C521" s="280" t="s">
        <v>2820</v>
      </c>
      <c r="D521" s="282">
        <v>12.8</v>
      </c>
    </row>
    <row r="522" spans="1:4" ht="24.95" customHeight="1" x14ac:dyDescent="0.2">
      <c r="A522" s="283">
        <v>142119</v>
      </c>
      <c r="B522" s="283" t="s">
        <v>2906</v>
      </c>
      <c r="C522" s="280" t="s">
        <v>2820</v>
      </c>
      <c r="D522" s="282">
        <v>65.92</v>
      </c>
    </row>
    <row r="523" spans="1:4" ht="24.95" customHeight="1" x14ac:dyDescent="0.2">
      <c r="A523" s="283">
        <v>142120</v>
      </c>
      <c r="B523" s="283" t="s">
        <v>2907</v>
      </c>
      <c r="C523" s="280" t="s">
        <v>2820</v>
      </c>
      <c r="D523" s="282">
        <v>87.14</v>
      </c>
    </row>
    <row r="524" spans="1:4" ht="24.95" customHeight="1" x14ac:dyDescent="0.2">
      <c r="A524" s="283">
        <v>142121</v>
      </c>
      <c r="B524" s="283" t="s">
        <v>2908</v>
      </c>
      <c r="C524" s="280" t="s">
        <v>2820</v>
      </c>
      <c r="D524" s="282">
        <v>151.27000000000001</v>
      </c>
    </row>
    <row r="525" spans="1:4" ht="24.95" customHeight="1" x14ac:dyDescent="0.2">
      <c r="A525" s="283">
        <v>142122</v>
      </c>
      <c r="B525" s="283" t="s">
        <v>3510</v>
      </c>
      <c r="C525" s="280" t="s">
        <v>2820</v>
      </c>
      <c r="D525" s="282">
        <v>81.66</v>
      </c>
    </row>
    <row r="526" spans="1:4" ht="24.95" customHeight="1" x14ac:dyDescent="0.2">
      <c r="A526" s="283">
        <v>142123</v>
      </c>
      <c r="B526" s="283" t="s">
        <v>32862</v>
      </c>
      <c r="C526" s="280" t="s">
        <v>2820</v>
      </c>
      <c r="D526" s="282">
        <v>13.19</v>
      </c>
    </row>
    <row r="527" spans="1:4" ht="24.95" customHeight="1" x14ac:dyDescent="0.2">
      <c r="A527" s="283">
        <v>142124</v>
      </c>
      <c r="B527" s="283" t="s">
        <v>32863</v>
      </c>
      <c r="C527" s="280" t="s">
        <v>2820</v>
      </c>
      <c r="D527" s="282">
        <v>15.33</v>
      </c>
    </row>
    <row r="528" spans="1:4" ht="24.95" customHeight="1" x14ac:dyDescent="0.2">
      <c r="A528" s="283">
        <v>142125</v>
      </c>
      <c r="B528" s="283" t="s">
        <v>32864</v>
      </c>
      <c r="C528" s="280" t="s">
        <v>2820</v>
      </c>
      <c r="D528" s="282">
        <v>18.78</v>
      </c>
    </row>
    <row r="529" spans="1:4" ht="24.95" customHeight="1" x14ac:dyDescent="0.2">
      <c r="A529" s="283">
        <v>1422</v>
      </c>
      <c r="B529" s="283" t="s">
        <v>2456</v>
      </c>
      <c r="C529" s="280"/>
      <c r="D529" s="282"/>
    </row>
    <row r="530" spans="1:4" ht="24.95" customHeight="1" x14ac:dyDescent="0.2">
      <c r="A530" s="283">
        <v>142201</v>
      </c>
      <c r="B530" s="283" t="s">
        <v>2457</v>
      </c>
      <c r="C530" s="280" t="s">
        <v>7</v>
      </c>
      <c r="D530" s="282">
        <v>10.16</v>
      </c>
    </row>
    <row r="531" spans="1:4" ht="24.95" customHeight="1" x14ac:dyDescent="0.2">
      <c r="A531" s="283">
        <v>142202</v>
      </c>
      <c r="B531" s="283" t="s">
        <v>2458</v>
      </c>
      <c r="C531" s="280" t="s">
        <v>7</v>
      </c>
      <c r="D531" s="282">
        <v>15.22</v>
      </c>
    </row>
    <row r="532" spans="1:4" ht="24.95" customHeight="1" x14ac:dyDescent="0.2">
      <c r="A532" s="279">
        <v>142203</v>
      </c>
      <c r="B532" s="279" t="s">
        <v>2459</v>
      </c>
      <c r="C532" s="280" t="s">
        <v>7</v>
      </c>
      <c r="D532" s="282">
        <v>22.91</v>
      </c>
    </row>
    <row r="533" spans="1:4" ht="24.95" customHeight="1" x14ac:dyDescent="0.2">
      <c r="A533" s="283">
        <v>142204</v>
      </c>
      <c r="B533" s="283" t="s">
        <v>2460</v>
      </c>
      <c r="C533" s="280" t="s">
        <v>7</v>
      </c>
      <c r="D533" s="282">
        <v>19.39</v>
      </c>
    </row>
    <row r="534" spans="1:4" ht="24.95" customHeight="1" x14ac:dyDescent="0.2">
      <c r="A534" s="283">
        <v>142205</v>
      </c>
      <c r="B534" s="283" t="s">
        <v>2461</v>
      </c>
      <c r="C534" s="280" t="s">
        <v>7</v>
      </c>
      <c r="D534" s="282">
        <v>29.52</v>
      </c>
    </row>
    <row r="535" spans="1:4" ht="24.95" customHeight="1" x14ac:dyDescent="0.2">
      <c r="A535" s="283">
        <v>142206</v>
      </c>
      <c r="B535" s="283" t="s">
        <v>2462</v>
      </c>
      <c r="C535" s="280" t="s">
        <v>7</v>
      </c>
      <c r="D535" s="282">
        <v>42.95</v>
      </c>
    </row>
    <row r="536" spans="1:4" ht="24.95" customHeight="1" x14ac:dyDescent="0.2">
      <c r="A536" s="283">
        <v>1423</v>
      </c>
      <c r="B536" s="283" t="s">
        <v>2277</v>
      </c>
      <c r="C536" s="280"/>
      <c r="D536" s="282"/>
    </row>
    <row r="537" spans="1:4" ht="24.95" customHeight="1" x14ac:dyDescent="0.2">
      <c r="A537" s="283">
        <v>142301</v>
      </c>
      <c r="B537" s="283" t="s">
        <v>2463</v>
      </c>
      <c r="C537" s="280" t="s">
        <v>2820</v>
      </c>
      <c r="D537" s="282">
        <v>17.440000000000001</v>
      </c>
    </row>
    <row r="538" spans="1:4" ht="24.95" customHeight="1" x14ac:dyDescent="0.2">
      <c r="A538" s="283">
        <v>142302</v>
      </c>
      <c r="B538" s="283" t="s">
        <v>2909</v>
      </c>
      <c r="C538" s="280" t="s">
        <v>2820</v>
      </c>
      <c r="D538" s="282">
        <v>24.41</v>
      </c>
    </row>
    <row r="539" spans="1:4" ht="24.95" customHeight="1" x14ac:dyDescent="0.2">
      <c r="A539" s="279">
        <v>142303</v>
      </c>
      <c r="B539" s="279" t="s">
        <v>2910</v>
      </c>
      <c r="C539" s="280" t="s">
        <v>2820</v>
      </c>
      <c r="D539" s="282">
        <v>17.440000000000001</v>
      </c>
    </row>
    <row r="540" spans="1:4" ht="24.95" customHeight="1" x14ac:dyDescent="0.2">
      <c r="A540" s="283">
        <v>142304</v>
      </c>
      <c r="B540" s="283" t="s">
        <v>2911</v>
      </c>
      <c r="C540" s="280" t="s">
        <v>2820</v>
      </c>
      <c r="D540" s="282">
        <v>26.23</v>
      </c>
    </row>
    <row r="541" spans="1:4" ht="24.95" customHeight="1" x14ac:dyDescent="0.2">
      <c r="A541" s="283">
        <v>15</v>
      </c>
      <c r="B541" s="283" t="s">
        <v>2464</v>
      </c>
      <c r="C541" s="280"/>
      <c r="D541" s="282"/>
    </row>
    <row r="542" spans="1:4" ht="24.95" customHeight="1" x14ac:dyDescent="0.2">
      <c r="A542" s="283">
        <v>1501</v>
      </c>
      <c r="B542" s="283" t="s">
        <v>2465</v>
      </c>
      <c r="C542" s="280"/>
      <c r="D542" s="282"/>
    </row>
    <row r="543" spans="1:4" ht="24.95" customHeight="1" x14ac:dyDescent="0.2">
      <c r="A543" s="283">
        <v>150115</v>
      </c>
      <c r="B543" s="283" t="s">
        <v>2466</v>
      </c>
      <c r="C543" s="280" t="s">
        <v>2820</v>
      </c>
      <c r="D543" s="282">
        <v>12402.78</v>
      </c>
    </row>
    <row r="544" spans="1:4" ht="24.95" customHeight="1" x14ac:dyDescent="0.2">
      <c r="A544" s="279">
        <v>150122</v>
      </c>
      <c r="B544" s="279" t="s">
        <v>2467</v>
      </c>
      <c r="C544" s="280" t="s">
        <v>2820</v>
      </c>
      <c r="D544" s="282">
        <v>1302.3399999999999</v>
      </c>
    </row>
    <row r="545" spans="1:4" ht="24.95" customHeight="1" x14ac:dyDescent="0.2">
      <c r="A545" s="279">
        <v>150123</v>
      </c>
      <c r="B545" s="279" t="s">
        <v>2468</v>
      </c>
      <c r="C545" s="280" t="s">
        <v>2820</v>
      </c>
      <c r="D545" s="282">
        <v>2137.79</v>
      </c>
    </row>
    <row r="546" spans="1:4" ht="24.95" customHeight="1" x14ac:dyDescent="0.2">
      <c r="A546" s="283">
        <v>1503</v>
      </c>
      <c r="B546" s="283" t="s">
        <v>2469</v>
      </c>
      <c r="C546" s="280"/>
      <c r="D546" s="284"/>
    </row>
    <row r="547" spans="1:4" ht="24.95" customHeight="1" x14ac:dyDescent="0.2">
      <c r="A547" s="283">
        <v>150302</v>
      </c>
      <c r="B547" s="283" t="s">
        <v>2470</v>
      </c>
      <c r="C547" s="280" t="s">
        <v>2820</v>
      </c>
      <c r="D547" s="284">
        <v>288.83999999999997</v>
      </c>
    </row>
    <row r="548" spans="1:4" ht="24.95" customHeight="1" x14ac:dyDescent="0.2">
      <c r="A548" s="283">
        <v>150306</v>
      </c>
      <c r="B548" s="283" t="s">
        <v>2471</v>
      </c>
      <c r="C548" s="280" t="s">
        <v>2820</v>
      </c>
      <c r="D548" s="284">
        <v>451.98</v>
      </c>
    </row>
    <row r="549" spans="1:4" ht="24.95" customHeight="1" x14ac:dyDescent="0.2">
      <c r="A549" s="279">
        <v>150307</v>
      </c>
      <c r="B549" s="279" t="s">
        <v>2472</v>
      </c>
      <c r="C549" s="280" t="s">
        <v>2820</v>
      </c>
      <c r="D549" s="282">
        <v>451.98</v>
      </c>
    </row>
    <row r="550" spans="1:4" ht="24.95" customHeight="1" x14ac:dyDescent="0.2">
      <c r="A550" s="283">
        <v>150308</v>
      </c>
      <c r="B550" s="283" t="s">
        <v>2473</v>
      </c>
      <c r="C550" s="280" t="s">
        <v>2820</v>
      </c>
      <c r="D550" s="282">
        <v>532.54</v>
      </c>
    </row>
    <row r="551" spans="1:4" ht="24.95" customHeight="1" x14ac:dyDescent="0.2">
      <c r="A551" s="283">
        <v>150309</v>
      </c>
      <c r="B551" s="283" t="s">
        <v>2474</v>
      </c>
      <c r="C551" s="280" t="s">
        <v>2820</v>
      </c>
      <c r="D551" s="282">
        <v>565.70000000000005</v>
      </c>
    </row>
    <row r="552" spans="1:4" ht="24.95" customHeight="1" x14ac:dyDescent="0.2">
      <c r="A552" s="283">
        <v>150310</v>
      </c>
      <c r="B552" s="283" t="s">
        <v>2475</v>
      </c>
      <c r="C552" s="280" t="s">
        <v>2820</v>
      </c>
      <c r="D552" s="282">
        <v>80.290000000000006</v>
      </c>
    </row>
    <row r="553" spans="1:4" ht="24.95" customHeight="1" x14ac:dyDescent="0.2">
      <c r="A553" s="283">
        <v>150311</v>
      </c>
      <c r="B553" s="283" t="s">
        <v>2476</v>
      </c>
      <c r="C553" s="280" t="s">
        <v>2820</v>
      </c>
      <c r="D553" s="282">
        <v>137.1</v>
      </c>
    </row>
    <row r="554" spans="1:4" ht="24.95" customHeight="1" x14ac:dyDescent="0.2">
      <c r="A554" s="283">
        <v>150312</v>
      </c>
      <c r="B554" s="283" t="s">
        <v>2477</v>
      </c>
      <c r="C554" s="280" t="s">
        <v>2820</v>
      </c>
      <c r="D554" s="282">
        <v>114.05</v>
      </c>
    </row>
    <row r="555" spans="1:4" ht="24.95" customHeight="1" x14ac:dyDescent="0.2">
      <c r="A555" s="283">
        <v>150313</v>
      </c>
      <c r="B555" s="283" t="s">
        <v>2478</v>
      </c>
      <c r="C555" s="280" t="s">
        <v>2820</v>
      </c>
      <c r="D555" s="282">
        <v>181.44</v>
      </c>
    </row>
    <row r="556" spans="1:4" ht="24.95" customHeight="1" x14ac:dyDescent="0.2">
      <c r="A556" s="283">
        <v>150315</v>
      </c>
      <c r="B556" s="283" t="s">
        <v>2912</v>
      </c>
      <c r="C556" s="280" t="s">
        <v>2820</v>
      </c>
      <c r="D556" s="282">
        <v>1111.5999999999999</v>
      </c>
    </row>
    <row r="557" spans="1:4" ht="24.95" customHeight="1" x14ac:dyDescent="0.2">
      <c r="A557" s="283">
        <v>150316</v>
      </c>
      <c r="B557" s="283" t="s">
        <v>2913</v>
      </c>
      <c r="C557" s="280" t="s">
        <v>2820</v>
      </c>
      <c r="D557" s="282">
        <v>1206.06</v>
      </c>
    </row>
    <row r="558" spans="1:4" ht="24.95" customHeight="1" x14ac:dyDescent="0.2">
      <c r="A558" s="283">
        <v>150317</v>
      </c>
      <c r="B558" s="283" t="s">
        <v>2479</v>
      </c>
      <c r="C558" s="280" t="s">
        <v>2820</v>
      </c>
      <c r="D558" s="282">
        <v>1630.01</v>
      </c>
    </row>
    <row r="559" spans="1:4" ht="24.95" customHeight="1" x14ac:dyDescent="0.2">
      <c r="A559" s="283">
        <v>1506</v>
      </c>
      <c r="B559" s="283" t="s">
        <v>2480</v>
      </c>
      <c r="C559" s="280"/>
      <c r="D559" s="282"/>
    </row>
    <row r="560" spans="1:4" ht="24.95" customHeight="1" x14ac:dyDescent="0.2">
      <c r="A560" s="283">
        <v>150609</v>
      </c>
      <c r="B560" s="283" t="s">
        <v>2914</v>
      </c>
      <c r="C560" s="280" t="s">
        <v>2820</v>
      </c>
      <c r="D560" s="284">
        <v>146.32</v>
      </c>
    </row>
    <row r="561" spans="1:4" ht="24.95" customHeight="1" x14ac:dyDescent="0.2">
      <c r="A561" s="283">
        <v>150610</v>
      </c>
      <c r="B561" s="283" t="s">
        <v>2481</v>
      </c>
      <c r="C561" s="280" t="s">
        <v>2820</v>
      </c>
      <c r="D561" s="284">
        <v>216.12</v>
      </c>
    </row>
    <row r="562" spans="1:4" ht="24.95" customHeight="1" x14ac:dyDescent="0.2">
      <c r="A562" s="279">
        <v>150612</v>
      </c>
      <c r="B562" s="279" t="s">
        <v>2915</v>
      </c>
      <c r="C562" s="280" t="s">
        <v>2820</v>
      </c>
      <c r="D562" s="282">
        <v>31.66</v>
      </c>
    </row>
    <row r="563" spans="1:4" ht="24.95" customHeight="1" x14ac:dyDescent="0.2">
      <c r="A563" s="283">
        <v>150614</v>
      </c>
      <c r="B563" s="283" t="s">
        <v>2482</v>
      </c>
      <c r="C563" s="280" t="s">
        <v>2820</v>
      </c>
      <c r="D563" s="282">
        <v>108.15</v>
      </c>
    </row>
    <row r="564" spans="1:4" ht="24.95" customHeight="1" x14ac:dyDescent="0.2">
      <c r="A564" s="283">
        <v>150615</v>
      </c>
      <c r="B564" s="283" t="s">
        <v>2483</v>
      </c>
      <c r="C564" s="280" t="s">
        <v>2820</v>
      </c>
      <c r="D564" s="282">
        <v>138.9</v>
      </c>
    </row>
    <row r="565" spans="1:4" ht="24.95" customHeight="1" x14ac:dyDescent="0.2">
      <c r="A565" s="283">
        <v>150616</v>
      </c>
      <c r="B565" s="283" t="s">
        <v>2484</v>
      </c>
      <c r="C565" s="280" t="s">
        <v>2820</v>
      </c>
      <c r="D565" s="282">
        <v>195.39</v>
      </c>
    </row>
    <row r="566" spans="1:4" ht="24.95" customHeight="1" x14ac:dyDescent="0.2">
      <c r="A566" s="283">
        <v>150623</v>
      </c>
      <c r="B566" s="283" t="s">
        <v>2485</v>
      </c>
      <c r="C566" s="280" t="s">
        <v>2820</v>
      </c>
      <c r="D566" s="282">
        <v>7.67</v>
      </c>
    </row>
    <row r="567" spans="1:4" ht="24.95" customHeight="1" x14ac:dyDescent="0.2">
      <c r="A567" s="283">
        <v>150626</v>
      </c>
      <c r="B567" s="283" t="s">
        <v>2916</v>
      </c>
      <c r="C567" s="280" t="s">
        <v>2820</v>
      </c>
      <c r="D567" s="282">
        <v>107.95</v>
      </c>
    </row>
    <row r="568" spans="1:4" ht="24.95" customHeight="1" x14ac:dyDescent="0.2">
      <c r="A568" s="283">
        <v>150628</v>
      </c>
      <c r="B568" s="283" t="s">
        <v>2917</v>
      </c>
      <c r="C568" s="280" t="s">
        <v>2820</v>
      </c>
      <c r="D568" s="282">
        <v>7.53</v>
      </c>
    </row>
    <row r="569" spans="1:4" ht="24.95" customHeight="1" x14ac:dyDescent="0.2">
      <c r="A569" s="283">
        <v>150629</v>
      </c>
      <c r="B569" s="283" t="s">
        <v>2918</v>
      </c>
      <c r="C569" s="280" t="s">
        <v>2820</v>
      </c>
      <c r="D569" s="282">
        <v>12.53</v>
      </c>
    </row>
    <row r="570" spans="1:4" ht="24.95" customHeight="1" x14ac:dyDescent="0.2">
      <c r="A570" s="283">
        <v>150630</v>
      </c>
      <c r="B570" s="283" t="s">
        <v>2486</v>
      </c>
      <c r="C570" s="280" t="s">
        <v>2820</v>
      </c>
      <c r="D570" s="282">
        <v>9.01</v>
      </c>
    </row>
    <row r="571" spans="1:4" ht="24.95" customHeight="1" x14ac:dyDescent="0.2">
      <c r="A571" s="283">
        <v>150632</v>
      </c>
      <c r="B571" s="283" t="s">
        <v>2919</v>
      </c>
      <c r="C571" s="280" t="s">
        <v>2820</v>
      </c>
      <c r="D571" s="282">
        <v>46.17</v>
      </c>
    </row>
    <row r="572" spans="1:4" ht="24.95" customHeight="1" x14ac:dyDescent="0.2">
      <c r="A572" s="283">
        <v>150633</v>
      </c>
      <c r="B572" s="283" t="s">
        <v>2487</v>
      </c>
      <c r="C572" s="280" t="s">
        <v>2820</v>
      </c>
      <c r="D572" s="282">
        <v>77.739999999999995</v>
      </c>
    </row>
    <row r="573" spans="1:4" ht="24.95" customHeight="1" x14ac:dyDescent="0.2">
      <c r="A573" s="283">
        <v>150634</v>
      </c>
      <c r="B573" s="283" t="s">
        <v>2488</v>
      </c>
      <c r="C573" s="280" t="s">
        <v>2820</v>
      </c>
      <c r="D573" s="282">
        <v>109.16</v>
      </c>
    </row>
    <row r="574" spans="1:4" ht="24.95" customHeight="1" x14ac:dyDescent="0.2">
      <c r="A574" s="283">
        <v>150635</v>
      </c>
      <c r="B574" s="283" t="s">
        <v>2920</v>
      </c>
      <c r="C574" s="280" t="s">
        <v>2820</v>
      </c>
      <c r="D574" s="282">
        <v>151.47999999999999</v>
      </c>
    </row>
    <row r="575" spans="1:4" ht="24.95" customHeight="1" x14ac:dyDescent="0.2">
      <c r="A575" s="283">
        <v>150636</v>
      </c>
      <c r="B575" s="283" t="s">
        <v>2921</v>
      </c>
      <c r="C575" s="280" t="s">
        <v>2820</v>
      </c>
      <c r="D575" s="282">
        <v>9.5399999999999991</v>
      </c>
    </row>
    <row r="576" spans="1:4" ht="24.95" customHeight="1" x14ac:dyDescent="0.2">
      <c r="A576" s="283">
        <v>1507</v>
      </c>
      <c r="B576" s="283" t="s">
        <v>2489</v>
      </c>
      <c r="C576" s="280"/>
      <c r="D576" s="282"/>
    </row>
    <row r="577" spans="1:4" ht="24.95" customHeight="1" x14ac:dyDescent="0.2">
      <c r="A577" s="283">
        <v>150701</v>
      </c>
      <c r="B577" s="283" t="s">
        <v>2490</v>
      </c>
      <c r="C577" s="280" t="s">
        <v>7</v>
      </c>
      <c r="D577" s="282">
        <v>43.51</v>
      </c>
    </row>
    <row r="578" spans="1:4" ht="24.95" customHeight="1" x14ac:dyDescent="0.2">
      <c r="A578" s="283">
        <v>150702</v>
      </c>
      <c r="B578" s="283" t="s">
        <v>3109</v>
      </c>
      <c r="C578" s="280" t="s">
        <v>7</v>
      </c>
      <c r="D578" s="282">
        <v>52.22</v>
      </c>
    </row>
    <row r="579" spans="1:4" ht="24.95" customHeight="1" x14ac:dyDescent="0.2">
      <c r="A579" s="279">
        <v>150703</v>
      </c>
      <c r="B579" s="279" t="s">
        <v>3110</v>
      </c>
      <c r="C579" s="280" t="s">
        <v>7</v>
      </c>
      <c r="D579" s="282">
        <v>135.77000000000001</v>
      </c>
    </row>
    <row r="580" spans="1:4" ht="24.95" customHeight="1" x14ac:dyDescent="0.2">
      <c r="A580" s="283">
        <v>150704</v>
      </c>
      <c r="B580" s="283" t="s">
        <v>3111</v>
      </c>
      <c r="C580" s="280" t="s">
        <v>7</v>
      </c>
      <c r="D580" s="282">
        <v>145.29</v>
      </c>
    </row>
    <row r="581" spans="1:4" ht="24.95" customHeight="1" x14ac:dyDescent="0.2">
      <c r="A581" s="283">
        <v>1508</v>
      </c>
      <c r="B581" s="283" t="s">
        <v>2491</v>
      </c>
      <c r="C581" s="280"/>
      <c r="D581" s="282"/>
    </row>
    <row r="582" spans="1:4" ht="24.95" customHeight="1" x14ac:dyDescent="0.2">
      <c r="A582" s="283">
        <v>150801</v>
      </c>
      <c r="B582" s="283" t="s">
        <v>2492</v>
      </c>
      <c r="C582" s="280" t="s">
        <v>7</v>
      </c>
      <c r="D582" s="282">
        <v>14.22</v>
      </c>
    </row>
    <row r="583" spans="1:4" ht="24.95" customHeight="1" x14ac:dyDescent="0.2">
      <c r="A583" s="283">
        <v>150802</v>
      </c>
      <c r="B583" s="283" t="s">
        <v>3511</v>
      </c>
      <c r="C583" s="280" t="s">
        <v>2820</v>
      </c>
      <c r="D583" s="282">
        <v>17.62</v>
      </c>
    </row>
    <row r="584" spans="1:4" ht="24.95" customHeight="1" x14ac:dyDescent="0.2">
      <c r="A584" s="279">
        <v>150803</v>
      </c>
      <c r="B584" s="279" t="s">
        <v>3512</v>
      </c>
      <c r="C584" s="280" t="s">
        <v>2820</v>
      </c>
      <c r="D584" s="282">
        <v>20.350000000000001</v>
      </c>
    </row>
    <row r="585" spans="1:4" ht="24.95" customHeight="1" x14ac:dyDescent="0.2">
      <c r="A585" s="283">
        <v>150804</v>
      </c>
      <c r="B585" s="283" t="s">
        <v>3513</v>
      </c>
      <c r="C585" s="280" t="s">
        <v>2820</v>
      </c>
      <c r="D585" s="282">
        <v>19.28</v>
      </c>
    </row>
    <row r="586" spans="1:4" ht="24.95" customHeight="1" x14ac:dyDescent="0.2">
      <c r="A586" s="283">
        <v>150805</v>
      </c>
      <c r="B586" s="283" t="s">
        <v>3514</v>
      </c>
      <c r="C586" s="280" t="s">
        <v>2820</v>
      </c>
      <c r="D586" s="282">
        <v>22.34</v>
      </c>
    </row>
    <row r="587" spans="1:4" ht="24.95" customHeight="1" x14ac:dyDescent="0.2">
      <c r="A587" s="283">
        <v>150806</v>
      </c>
      <c r="B587" s="283" t="s">
        <v>2922</v>
      </c>
      <c r="C587" s="280" t="s">
        <v>7</v>
      </c>
      <c r="D587" s="282">
        <v>21.6</v>
      </c>
    </row>
    <row r="588" spans="1:4" ht="24.95" customHeight="1" x14ac:dyDescent="0.2">
      <c r="A588" s="283">
        <v>150807</v>
      </c>
      <c r="B588" s="283" t="s">
        <v>2493</v>
      </c>
      <c r="C588" s="280" t="s">
        <v>7</v>
      </c>
      <c r="D588" s="282">
        <v>12.19</v>
      </c>
    </row>
    <row r="589" spans="1:4" ht="24.95" customHeight="1" x14ac:dyDescent="0.2">
      <c r="A589" s="283">
        <v>150835</v>
      </c>
      <c r="B589" s="283" t="s">
        <v>2494</v>
      </c>
      <c r="C589" s="280" t="s">
        <v>7</v>
      </c>
      <c r="D589" s="282">
        <v>42.36</v>
      </c>
    </row>
    <row r="590" spans="1:4" ht="24.95" customHeight="1" x14ac:dyDescent="0.2">
      <c r="A590" s="283">
        <v>150836</v>
      </c>
      <c r="B590" s="283" t="s">
        <v>2495</v>
      </c>
      <c r="C590" s="280" t="s">
        <v>7</v>
      </c>
      <c r="D590" s="282">
        <v>59.65</v>
      </c>
    </row>
    <row r="591" spans="1:4" ht="24.95" customHeight="1" x14ac:dyDescent="0.2">
      <c r="A591" s="283">
        <v>150837</v>
      </c>
      <c r="B591" s="283" t="s">
        <v>2496</v>
      </c>
      <c r="C591" s="280" t="s">
        <v>7</v>
      </c>
      <c r="D591" s="282">
        <v>80.58</v>
      </c>
    </row>
    <row r="592" spans="1:4" ht="24.95" customHeight="1" x14ac:dyDescent="0.2">
      <c r="A592" s="283">
        <v>150838</v>
      </c>
      <c r="B592" s="283" t="s">
        <v>2497</v>
      </c>
      <c r="C592" s="280" t="s">
        <v>7</v>
      </c>
      <c r="D592" s="282">
        <v>91.75</v>
      </c>
    </row>
    <row r="593" spans="1:4" ht="24.95" customHeight="1" x14ac:dyDescent="0.2">
      <c r="A593" s="283">
        <v>150843</v>
      </c>
      <c r="B593" s="283" t="s">
        <v>2498</v>
      </c>
      <c r="C593" s="280" t="s">
        <v>2820</v>
      </c>
      <c r="D593" s="282">
        <v>39.729999999999997</v>
      </c>
    </row>
    <row r="594" spans="1:4" ht="24.95" customHeight="1" x14ac:dyDescent="0.2">
      <c r="A594" s="283">
        <v>150844</v>
      </c>
      <c r="B594" s="283" t="s">
        <v>2499</v>
      </c>
      <c r="C594" s="280" t="s">
        <v>2820</v>
      </c>
      <c r="D594" s="282">
        <v>53.58</v>
      </c>
    </row>
    <row r="595" spans="1:4" ht="24.95" customHeight="1" x14ac:dyDescent="0.2">
      <c r="A595" s="283">
        <v>150845</v>
      </c>
      <c r="B595" s="283" t="s">
        <v>2500</v>
      </c>
      <c r="C595" s="280" t="s">
        <v>2820</v>
      </c>
      <c r="D595" s="282">
        <v>59.81</v>
      </c>
    </row>
    <row r="596" spans="1:4" ht="24.95" customHeight="1" x14ac:dyDescent="0.2">
      <c r="A596" s="283">
        <v>150850</v>
      </c>
      <c r="B596" s="283" t="s">
        <v>2501</v>
      </c>
      <c r="C596" s="280" t="s">
        <v>2820</v>
      </c>
      <c r="D596" s="282">
        <v>7.3</v>
      </c>
    </row>
    <row r="597" spans="1:4" ht="24.95" customHeight="1" x14ac:dyDescent="0.2">
      <c r="A597" s="283">
        <v>150851</v>
      </c>
      <c r="B597" s="283" t="s">
        <v>2502</v>
      </c>
      <c r="C597" s="280" t="s">
        <v>2820</v>
      </c>
      <c r="D597" s="282">
        <v>7.3</v>
      </c>
    </row>
    <row r="598" spans="1:4" ht="24.95" customHeight="1" x14ac:dyDescent="0.2">
      <c r="A598" s="283">
        <v>150852</v>
      </c>
      <c r="B598" s="283" t="s">
        <v>2503</v>
      </c>
      <c r="C598" s="280" t="s">
        <v>2820</v>
      </c>
      <c r="D598" s="282">
        <v>8.33</v>
      </c>
    </row>
    <row r="599" spans="1:4" ht="24.95" customHeight="1" x14ac:dyDescent="0.2">
      <c r="A599" s="283">
        <v>150860</v>
      </c>
      <c r="B599" s="283" t="s">
        <v>2504</v>
      </c>
      <c r="C599" s="280" t="s">
        <v>2820</v>
      </c>
      <c r="D599" s="282">
        <v>21.13</v>
      </c>
    </row>
    <row r="600" spans="1:4" ht="24.95" customHeight="1" x14ac:dyDescent="0.2">
      <c r="A600" s="283">
        <v>150861</v>
      </c>
      <c r="B600" s="283" t="s">
        <v>2505</v>
      </c>
      <c r="C600" s="280" t="s">
        <v>2820</v>
      </c>
      <c r="D600" s="282">
        <v>25.42</v>
      </c>
    </row>
    <row r="601" spans="1:4" ht="24.95" customHeight="1" x14ac:dyDescent="0.2">
      <c r="A601" s="283">
        <v>150862</v>
      </c>
      <c r="B601" s="283" t="s">
        <v>2506</v>
      </c>
      <c r="C601" s="280" t="s">
        <v>2820</v>
      </c>
      <c r="D601" s="282">
        <v>34.909999999999997</v>
      </c>
    </row>
    <row r="602" spans="1:4" ht="24.95" customHeight="1" x14ac:dyDescent="0.2">
      <c r="A602" s="283">
        <v>150863</v>
      </c>
      <c r="B602" s="283" t="s">
        <v>2507</v>
      </c>
      <c r="C602" s="280" t="s">
        <v>2820</v>
      </c>
      <c r="D602" s="282">
        <v>43.96</v>
      </c>
    </row>
    <row r="603" spans="1:4" ht="24.95" customHeight="1" x14ac:dyDescent="0.2">
      <c r="A603" s="283">
        <v>150866</v>
      </c>
      <c r="B603" s="283" t="s">
        <v>2508</v>
      </c>
      <c r="C603" s="280" t="s">
        <v>2820</v>
      </c>
      <c r="D603" s="282">
        <v>9.94</v>
      </c>
    </row>
    <row r="604" spans="1:4" ht="24.95" customHeight="1" x14ac:dyDescent="0.2">
      <c r="A604" s="283">
        <v>150867</v>
      </c>
      <c r="B604" s="283" t="s">
        <v>2509</v>
      </c>
      <c r="C604" s="280" t="s">
        <v>2820</v>
      </c>
      <c r="D604" s="282">
        <v>10.01</v>
      </c>
    </row>
    <row r="605" spans="1:4" ht="24.95" customHeight="1" x14ac:dyDescent="0.2">
      <c r="A605" s="283">
        <v>150870</v>
      </c>
      <c r="B605" s="283" t="s">
        <v>2510</v>
      </c>
      <c r="C605" s="280" t="s">
        <v>2820</v>
      </c>
      <c r="D605" s="282">
        <v>64.89</v>
      </c>
    </row>
    <row r="606" spans="1:4" ht="24.95" customHeight="1" x14ac:dyDescent="0.2">
      <c r="A606" s="283">
        <v>150871</v>
      </c>
      <c r="B606" s="283" t="s">
        <v>2511</v>
      </c>
      <c r="C606" s="280" t="s">
        <v>2820</v>
      </c>
      <c r="D606" s="282">
        <v>85.77</v>
      </c>
    </row>
    <row r="607" spans="1:4" ht="24.95" customHeight="1" x14ac:dyDescent="0.2">
      <c r="A607" s="283">
        <v>150875</v>
      </c>
      <c r="B607" s="283" t="s">
        <v>2512</v>
      </c>
      <c r="C607" s="280" t="s">
        <v>2820</v>
      </c>
      <c r="D607" s="282">
        <v>52.56</v>
      </c>
    </row>
    <row r="608" spans="1:4" ht="24.95" customHeight="1" x14ac:dyDescent="0.2">
      <c r="A608" s="283">
        <v>150876</v>
      </c>
      <c r="B608" s="283" t="s">
        <v>2513</v>
      </c>
      <c r="C608" s="280" t="s">
        <v>2820</v>
      </c>
      <c r="D608" s="282">
        <v>75.92</v>
      </c>
    </row>
    <row r="609" spans="1:4" ht="24.95" customHeight="1" x14ac:dyDescent="0.2">
      <c r="A609" s="283">
        <v>150880</v>
      </c>
      <c r="B609" s="283" t="s">
        <v>2514</v>
      </c>
      <c r="C609" s="280" t="s">
        <v>2820</v>
      </c>
      <c r="D609" s="282">
        <v>20.239999999999998</v>
      </c>
    </row>
    <row r="610" spans="1:4" ht="24.95" customHeight="1" x14ac:dyDescent="0.2">
      <c r="A610" s="283">
        <v>150881</v>
      </c>
      <c r="B610" s="283" t="s">
        <v>2515</v>
      </c>
      <c r="C610" s="280" t="s">
        <v>2820</v>
      </c>
      <c r="D610" s="282">
        <v>23.68</v>
      </c>
    </row>
    <row r="611" spans="1:4" ht="24.95" customHeight="1" x14ac:dyDescent="0.2">
      <c r="A611" s="283">
        <v>150882</v>
      </c>
      <c r="B611" s="283" t="s">
        <v>2516</v>
      </c>
      <c r="C611" s="280" t="s">
        <v>2820</v>
      </c>
      <c r="D611" s="282">
        <v>38.479999999999997</v>
      </c>
    </row>
    <row r="612" spans="1:4" ht="24.95" customHeight="1" x14ac:dyDescent="0.2">
      <c r="A612" s="283">
        <v>150883</v>
      </c>
      <c r="B612" s="283" t="s">
        <v>2517</v>
      </c>
      <c r="C612" s="280" t="s">
        <v>2820</v>
      </c>
      <c r="D612" s="282">
        <v>44.79</v>
      </c>
    </row>
    <row r="613" spans="1:4" ht="24.95" customHeight="1" x14ac:dyDescent="0.2">
      <c r="A613" s="283">
        <v>150884</v>
      </c>
      <c r="B613" s="283" t="s">
        <v>2518</v>
      </c>
      <c r="C613" s="280" t="s">
        <v>2820</v>
      </c>
      <c r="D613" s="282">
        <v>25.12</v>
      </c>
    </row>
    <row r="614" spans="1:4" ht="24.95" customHeight="1" x14ac:dyDescent="0.2">
      <c r="A614" s="283">
        <v>150885</v>
      </c>
      <c r="B614" s="283" t="s">
        <v>32865</v>
      </c>
      <c r="C614" s="280" t="s">
        <v>2820</v>
      </c>
      <c r="D614" s="282">
        <v>34.35</v>
      </c>
    </row>
    <row r="615" spans="1:4" ht="24.95" customHeight="1" x14ac:dyDescent="0.2">
      <c r="A615" s="283">
        <v>150886</v>
      </c>
      <c r="B615" s="283" t="s">
        <v>32866</v>
      </c>
      <c r="C615" s="280" t="s">
        <v>2820</v>
      </c>
      <c r="D615" s="282">
        <v>34.92</v>
      </c>
    </row>
    <row r="616" spans="1:4" ht="24.95" customHeight="1" x14ac:dyDescent="0.2">
      <c r="A616" s="283">
        <v>1509</v>
      </c>
      <c r="B616" s="283" t="s">
        <v>2519</v>
      </c>
      <c r="C616" s="280"/>
      <c r="D616" s="282"/>
    </row>
    <row r="617" spans="1:4" ht="24.95" customHeight="1" x14ac:dyDescent="0.2">
      <c r="A617" s="283">
        <v>150906</v>
      </c>
      <c r="B617" s="283" t="s">
        <v>2520</v>
      </c>
      <c r="C617" s="280" t="s">
        <v>7</v>
      </c>
      <c r="D617" s="282">
        <v>1.53</v>
      </c>
    </row>
    <row r="618" spans="1:4" ht="24.95" customHeight="1" x14ac:dyDescent="0.2">
      <c r="A618" s="283">
        <v>150910</v>
      </c>
      <c r="B618" s="283" t="s">
        <v>2521</v>
      </c>
      <c r="C618" s="280" t="s">
        <v>2820</v>
      </c>
      <c r="D618" s="282">
        <v>10.24</v>
      </c>
    </row>
    <row r="619" spans="1:4" ht="24.95" customHeight="1" x14ac:dyDescent="0.2">
      <c r="A619" s="279">
        <v>150916</v>
      </c>
      <c r="B619" s="279" t="s">
        <v>2522</v>
      </c>
      <c r="C619" s="280" t="s">
        <v>2820</v>
      </c>
      <c r="D619" s="282">
        <v>29.06</v>
      </c>
    </row>
    <row r="620" spans="1:4" ht="24.95" customHeight="1" x14ac:dyDescent="0.2">
      <c r="A620" s="283">
        <v>150918</v>
      </c>
      <c r="B620" s="283" t="s">
        <v>2523</v>
      </c>
      <c r="C620" s="280" t="s">
        <v>2820</v>
      </c>
      <c r="D620" s="282">
        <v>25.59</v>
      </c>
    </row>
    <row r="621" spans="1:4" ht="24.95" customHeight="1" x14ac:dyDescent="0.2">
      <c r="A621" s="283">
        <v>150932</v>
      </c>
      <c r="B621" s="283" t="s">
        <v>2524</v>
      </c>
      <c r="C621" s="280" t="s">
        <v>2820</v>
      </c>
      <c r="D621" s="282">
        <v>6.48</v>
      </c>
    </row>
    <row r="622" spans="1:4" ht="24.95" customHeight="1" x14ac:dyDescent="0.2">
      <c r="A622" s="283">
        <v>150934</v>
      </c>
      <c r="B622" s="283" t="s">
        <v>2923</v>
      </c>
      <c r="C622" s="280" t="s">
        <v>2820</v>
      </c>
      <c r="D622" s="282">
        <v>10.69</v>
      </c>
    </row>
    <row r="623" spans="1:4" ht="24.95" customHeight="1" x14ac:dyDescent="0.2">
      <c r="A623" s="283">
        <v>150937</v>
      </c>
      <c r="B623" s="283" t="s">
        <v>2924</v>
      </c>
      <c r="C623" s="280" t="s">
        <v>7</v>
      </c>
      <c r="D623" s="282">
        <v>3.77</v>
      </c>
    </row>
    <row r="624" spans="1:4" ht="24.95" customHeight="1" x14ac:dyDescent="0.2">
      <c r="A624" s="283">
        <v>150964</v>
      </c>
      <c r="B624" s="283" t="s">
        <v>2925</v>
      </c>
      <c r="C624" s="280" t="s">
        <v>2820</v>
      </c>
      <c r="D624" s="282">
        <v>10.69</v>
      </c>
    </row>
    <row r="625" spans="1:4" ht="24.95" customHeight="1" x14ac:dyDescent="0.2">
      <c r="A625" s="283">
        <v>150967</v>
      </c>
      <c r="B625" s="283" t="s">
        <v>2525</v>
      </c>
      <c r="C625" s="280" t="s">
        <v>2820</v>
      </c>
      <c r="D625" s="282">
        <v>5.84</v>
      </c>
    </row>
    <row r="626" spans="1:4" ht="24.95" customHeight="1" x14ac:dyDescent="0.2">
      <c r="A626" s="283">
        <v>1510</v>
      </c>
      <c r="B626" s="283" t="s">
        <v>2526</v>
      </c>
      <c r="C626" s="280"/>
      <c r="D626" s="282"/>
    </row>
    <row r="627" spans="1:4" ht="24.95" customHeight="1" x14ac:dyDescent="0.2">
      <c r="A627" s="283">
        <v>151001</v>
      </c>
      <c r="B627" s="283" t="s">
        <v>2527</v>
      </c>
      <c r="C627" s="280" t="s">
        <v>2820</v>
      </c>
      <c r="D627" s="282">
        <v>97.61</v>
      </c>
    </row>
    <row r="628" spans="1:4" ht="24.95" customHeight="1" x14ac:dyDescent="0.2">
      <c r="A628" s="283">
        <v>151002</v>
      </c>
      <c r="B628" s="283" t="s">
        <v>2528</v>
      </c>
      <c r="C628" s="280" t="s">
        <v>2820</v>
      </c>
      <c r="D628" s="282">
        <v>244.6</v>
      </c>
    </row>
    <row r="629" spans="1:4" ht="24.95" customHeight="1" x14ac:dyDescent="0.2">
      <c r="A629" s="279">
        <v>151003</v>
      </c>
      <c r="B629" s="279" t="s">
        <v>2529</v>
      </c>
      <c r="C629" s="280" t="s">
        <v>2820</v>
      </c>
      <c r="D629" s="282">
        <v>100.78</v>
      </c>
    </row>
    <row r="630" spans="1:4" ht="24.95" customHeight="1" x14ac:dyDescent="0.2">
      <c r="A630" s="283">
        <v>151004</v>
      </c>
      <c r="B630" s="283" t="s">
        <v>2530</v>
      </c>
      <c r="C630" s="280" t="s">
        <v>2820</v>
      </c>
      <c r="D630" s="282">
        <v>239.91</v>
      </c>
    </row>
    <row r="631" spans="1:4" ht="24.95" customHeight="1" x14ac:dyDescent="0.2">
      <c r="A631" s="283">
        <v>151015</v>
      </c>
      <c r="B631" s="283" t="s">
        <v>2531</v>
      </c>
      <c r="C631" s="280" t="s">
        <v>2820</v>
      </c>
      <c r="D631" s="282">
        <v>184.31</v>
      </c>
    </row>
    <row r="632" spans="1:4" ht="24.95" customHeight="1" x14ac:dyDescent="0.2">
      <c r="A632" s="283">
        <v>151016</v>
      </c>
      <c r="B632" s="283" t="s">
        <v>2532</v>
      </c>
      <c r="C632" s="280" t="s">
        <v>2820</v>
      </c>
      <c r="D632" s="282">
        <v>576.16</v>
      </c>
    </row>
    <row r="633" spans="1:4" ht="24.95" customHeight="1" x14ac:dyDescent="0.2">
      <c r="A633" s="283">
        <v>151017</v>
      </c>
      <c r="B633" s="283" t="s">
        <v>2533</v>
      </c>
      <c r="C633" s="280" t="s">
        <v>2820</v>
      </c>
      <c r="D633" s="282">
        <v>869.31</v>
      </c>
    </row>
    <row r="634" spans="1:4" ht="24.95" customHeight="1" x14ac:dyDescent="0.2">
      <c r="A634" s="283">
        <v>1511</v>
      </c>
      <c r="B634" s="283" t="s">
        <v>2534</v>
      </c>
      <c r="C634" s="280"/>
      <c r="D634" s="282"/>
    </row>
    <row r="635" spans="1:4" ht="24.95" customHeight="1" x14ac:dyDescent="0.2">
      <c r="A635" s="283">
        <v>151125</v>
      </c>
      <c r="B635" s="283" t="s">
        <v>2535</v>
      </c>
      <c r="C635" s="280" t="s">
        <v>7</v>
      </c>
      <c r="D635" s="282">
        <v>12.89</v>
      </c>
    </row>
    <row r="636" spans="1:4" ht="24.95" customHeight="1" x14ac:dyDescent="0.2">
      <c r="A636" s="283">
        <v>151126</v>
      </c>
      <c r="B636" s="283" t="s">
        <v>2536</v>
      </c>
      <c r="C636" s="280" t="s">
        <v>7</v>
      </c>
      <c r="D636" s="282">
        <v>14.14</v>
      </c>
    </row>
    <row r="637" spans="1:4" ht="24.95" customHeight="1" x14ac:dyDescent="0.2">
      <c r="A637" s="279">
        <v>151127</v>
      </c>
      <c r="B637" s="279" t="s">
        <v>2537</v>
      </c>
      <c r="C637" s="280" t="s">
        <v>7</v>
      </c>
      <c r="D637" s="282">
        <v>21.56</v>
      </c>
    </row>
    <row r="638" spans="1:4" ht="24.95" customHeight="1" x14ac:dyDescent="0.2">
      <c r="A638" s="283">
        <v>151128</v>
      </c>
      <c r="B638" s="283" t="s">
        <v>2538</v>
      </c>
      <c r="C638" s="280" t="s">
        <v>7</v>
      </c>
      <c r="D638" s="282">
        <v>25.79</v>
      </c>
    </row>
    <row r="639" spans="1:4" ht="24.95" customHeight="1" x14ac:dyDescent="0.2">
      <c r="A639" s="283">
        <v>151129</v>
      </c>
      <c r="B639" s="283" t="s">
        <v>2539</v>
      </c>
      <c r="C639" s="280" t="s">
        <v>7</v>
      </c>
      <c r="D639" s="282">
        <v>33.47</v>
      </c>
    </row>
    <row r="640" spans="1:4" ht="24.95" customHeight="1" x14ac:dyDescent="0.2">
      <c r="A640" s="283">
        <v>151130</v>
      </c>
      <c r="B640" s="283" t="s">
        <v>2540</v>
      </c>
      <c r="C640" s="280" t="s">
        <v>7</v>
      </c>
      <c r="D640" s="282">
        <v>38.69</v>
      </c>
    </row>
    <row r="641" spans="1:4" ht="24.95" customHeight="1" x14ac:dyDescent="0.2">
      <c r="A641" s="283">
        <v>151131</v>
      </c>
      <c r="B641" s="283" t="s">
        <v>2541</v>
      </c>
      <c r="C641" s="280" t="s">
        <v>7</v>
      </c>
      <c r="D641" s="282">
        <v>69.08</v>
      </c>
    </row>
    <row r="642" spans="1:4" ht="24.95" customHeight="1" x14ac:dyDescent="0.2">
      <c r="A642" s="283">
        <v>151132</v>
      </c>
      <c r="B642" s="283" t="s">
        <v>2926</v>
      </c>
      <c r="C642" s="280" t="s">
        <v>7</v>
      </c>
      <c r="D642" s="282">
        <v>7.47</v>
      </c>
    </row>
    <row r="643" spans="1:4" ht="24.95" customHeight="1" x14ac:dyDescent="0.2">
      <c r="A643" s="283">
        <v>151133</v>
      </c>
      <c r="B643" s="283" t="s">
        <v>2542</v>
      </c>
      <c r="C643" s="280" t="s">
        <v>7</v>
      </c>
      <c r="D643" s="282">
        <v>9.15</v>
      </c>
    </row>
    <row r="644" spans="1:4" ht="24.95" customHeight="1" x14ac:dyDescent="0.2">
      <c r="A644" s="283">
        <v>151135</v>
      </c>
      <c r="B644" s="283" t="s">
        <v>2543</v>
      </c>
      <c r="C644" s="280" t="s">
        <v>7</v>
      </c>
      <c r="D644" s="282">
        <v>90.16</v>
      </c>
    </row>
    <row r="645" spans="1:4" ht="24.95" customHeight="1" x14ac:dyDescent="0.2">
      <c r="A645" s="283">
        <v>151136</v>
      </c>
      <c r="B645" s="283" t="s">
        <v>2544</v>
      </c>
      <c r="C645" s="280" t="s">
        <v>7</v>
      </c>
      <c r="D645" s="282">
        <v>170.01</v>
      </c>
    </row>
    <row r="646" spans="1:4" ht="24.95" customHeight="1" x14ac:dyDescent="0.2">
      <c r="A646" s="283">
        <v>151137</v>
      </c>
      <c r="B646" s="283" t="s">
        <v>2545</v>
      </c>
      <c r="C646" s="280" t="s">
        <v>7</v>
      </c>
      <c r="D646" s="282">
        <v>21.14</v>
      </c>
    </row>
    <row r="647" spans="1:4" ht="24.95" customHeight="1" x14ac:dyDescent="0.2">
      <c r="A647" s="283">
        <v>151138</v>
      </c>
      <c r="B647" s="283" t="s">
        <v>2546</v>
      </c>
      <c r="C647" s="280" t="s">
        <v>7</v>
      </c>
      <c r="D647" s="282">
        <v>18.77</v>
      </c>
    </row>
    <row r="648" spans="1:4" ht="24.95" customHeight="1" x14ac:dyDescent="0.2">
      <c r="A648" s="283">
        <v>151139</v>
      </c>
      <c r="B648" s="283" t="s">
        <v>2547</v>
      </c>
      <c r="C648" s="280" t="s">
        <v>7</v>
      </c>
      <c r="D648" s="282">
        <v>22.14</v>
      </c>
    </row>
    <row r="649" spans="1:4" ht="24.95" customHeight="1" x14ac:dyDescent="0.2">
      <c r="A649" s="283">
        <v>151140</v>
      </c>
      <c r="B649" s="283" t="s">
        <v>2548</v>
      </c>
      <c r="C649" s="280" t="s">
        <v>7</v>
      </c>
      <c r="D649" s="282">
        <v>35.880000000000003</v>
      </c>
    </row>
    <row r="650" spans="1:4" ht="24.95" customHeight="1" x14ac:dyDescent="0.2">
      <c r="A650" s="283">
        <v>151141</v>
      </c>
      <c r="B650" s="283" t="s">
        <v>2549</v>
      </c>
      <c r="C650" s="280" t="s">
        <v>7</v>
      </c>
      <c r="D650" s="282">
        <v>48.96</v>
      </c>
    </row>
    <row r="651" spans="1:4" ht="24.95" customHeight="1" x14ac:dyDescent="0.2">
      <c r="A651" s="283">
        <v>151142</v>
      </c>
      <c r="B651" s="283" t="s">
        <v>2550</v>
      </c>
      <c r="C651" s="280" t="s">
        <v>7</v>
      </c>
      <c r="D651" s="282">
        <v>92.77</v>
      </c>
    </row>
    <row r="652" spans="1:4" ht="24.95" customHeight="1" x14ac:dyDescent="0.2">
      <c r="A652" s="283">
        <v>1513</v>
      </c>
      <c r="B652" s="283" t="s">
        <v>3515</v>
      </c>
      <c r="C652" s="280"/>
      <c r="D652" s="282"/>
    </row>
    <row r="653" spans="1:4" ht="24.95" customHeight="1" x14ac:dyDescent="0.2">
      <c r="A653" s="283">
        <v>151301</v>
      </c>
      <c r="B653" s="283" t="s">
        <v>3516</v>
      </c>
      <c r="C653" s="280" t="s">
        <v>2820</v>
      </c>
      <c r="D653" s="282">
        <v>19.78</v>
      </c>
    </row>
    <row r="654" spans="1:4" ht="24.95" customHeight="1" x14ac:dyDescent="0.2">
      <c r="A654" s="283">
        <v>151302</v>
      </c>
      <c r="B654" s="283" t="s">
        <v>3517</v>
      </c>
      <c r="C654" s="280" t="s">
        <v>2820</v>
      </c>
      <c r="D654" s="282">
        <v>19.78</v>
      </c>
    </row>
    <row r="655" spans="1:4" ht="24.95" customHeight="1" x14ac:dyDescent="0.2">
      <c r="A655" s="279">
        <v>151303</v>
      </c>
      <c r="B655" s="279" t="s">
        <v>3518</v>
      </c>
      <c r="C655" s="280" t="s">
        <v>2820</v>
      </c>
      <c r="D655" s="282">
        <v>19.78</v>
      </c>
    </row>
    <row r="656" spans="1:4" ht="24.95" customHeight="1" x14ac:dyDescent="0.2">
      <c r="A656" s="283">
        <v>151304</v>
      </c>
      <c r="B656" s="283" t="s">
        <v>3519</v>
      </c>
      <c r="C656" s="280" t="s">
        <v>2820</v>
      </c>
      <c r="D656" s="282">
        <v>19.78</v>
      </c>
    </row>
    <row r="657" spans="1:4" ht="24.95" customHeight="1" x14ac:dyDescent="0.2">
      <c r="A657" s="283">
        <v>151305</v>
      </c>
      <c r="B657" s="283" t="s">
        <v>3520</v>
      </c>
      <c r="C657" s="280" t="s">
        <v>2820</v>
      </c>
      <c r="D657" s="282">
        <v>22.58</v>
      </c>
    </row>
    <row r="658" spans="1:4" ht="24.95" customHeight="1" x14ac:dyDescent="0.2">
      <c r="A658" s="283">
        <v>151306</v>
      </c>
      <c r="B658" s="283" t="s">
        <v>3521</v>
      </c>
      <c r="C658" s="280" t="s">
        <v>2820</v>
      </c>
      <c r="D658" s="282">
        <v>52.39</v>
      </c>
    </row>
    <row r="659" spans="1:4" ht="24.95" customHeight="1" x14ac:dyDescent="0.2">
      <c r="A659" s="283">
        <v>151307</v>
      </c>
      <c r="B659" s="283" t="s">
        <v>3522</v>
      </c>
      <c r="C659" s="280" t="s">
        <v>2820</v>
      </c>
      <c r="D659" s="282">
        <v>52.39</v>
      </c>
    </row>
    <row r="660" spans="1:4" ht="24.95" customHeight="1" x14ac:dyDescent="0.2">
      <c r="A660" s="283">
        <v>151308</v>
      </c>
      <c r="B660" s="283" t="s">
        <v>3523</v>
      </c>
      <c r="C660" s="280" t="s">
        <v>2820</v>
      </c>
      <c r="D660" s="282">
        <v>62.56</v>
      </c>
    </row>
    <row r="661" spans="1:4" ht="24.95" customHeight="1" x14ac:dyDescent="0.2">
      <c r="A661" s="283">
        <v>151309</v>
      </c>
      <c r="B661" s="283" t="s">
        <v>3524</v>
      </c>
      <c r="C661" s="280" t="s">
        <v>2820</v>
      </c>
      <c r="D661" s="282">
        <v>87.39</v>
      </c>
    </row>
    <row r="662" spans="1:4" ht="24.95" customHeight="1" x14ac:dyDescent="0.2">
      <c r="A662" s="283">
        <v>151310</v>
      </c>
      <c r="B662" s="283" t="s">
        <v>3525</v>
      </c>
      <c r="C662" s="280" t="s">
        <v>2820</v>
      </c>
      <c r="D662" s="282">
        <v>90.35</v>
      </c>
    </row>
    <row r="663" spans="1:4" ht="24.95" customHeight="1" x14ac:dyDescent="0.2">
      <c r="A663" s="283">
        <v>151311</v>
      </c>
      <c r="B663" s="283" t="s">
        <v>3526</v>
      </c>
      <c r="C663" s="280" t="s">
        <v>2820</v>
      </c>
      <c r="D663" s="282">
        <v>91.98</v>
      </c>
    </row>
    <row r="664" spans="1:4" ht="24.95" customHeight="1" x14ac:dyDescent="0.2">
      <c r="A664" s="283">
        <v>151313</v>
      </c>
      <c r="B664" s="283" t="s">
        <v>3527</v>
      </c>
      <c r="C664" s="280" t="s">
        <v>2820</v>
      </c>
      <c r="D664" s="282">
        <v>158.85</v>
      </c>
    </row>
    <row r="665" spans="1:4" ht="24.95" customHeight="1" x14ac:dyDescent="0.2">
      <c r="A665" s="283">
        <v>151314</v>
      </c>
      <c r="B665" s="283" t="s">
        <v>3528</v>
      </c>
      <c r="C665" s="280" t="s">
        <v>2820</v>
      </c>
      <c r="D665" s="282">
        <v>362.74</v>
      </c>
    </row>
    <row r="666" spans="1:4" ht="24.95" customHeight="1" x14ac:dyDescent="0.2">
      <c r="A666" s="283">
        <v>151315</v>
      </c>
      <c r="B666" s="283" t="s">
        <v>3150</v>
      </c>
      <c r="C666" s="280" t="s">
        <v>2820</v>
      </c>
      <c r="D666" s="282">
        <v>2980.25</v>
      </c>
    </row>
    <row r="667" spans="1:4" ht="24.95" customHeight="1" x14ac:dyDescent="0.2">
      <c r="A667" s="283">
        <v>151316</v>
      </c>
      <c r="B667" s="283" t="s">
        <v>3529</v>
      </c>
      <c r="C667" s="280" t="s">
        <v>2820</v>
      </c>
      <c r="D667" s="282">
        <v>156.29</v>
      </c>
    </row>
    <row r="668" spans="1:4" ht="24.95" customHeight="1" x14ac:dyDescent="0.2">
      <c r="A668" s="283">
        <v>151317</v>
      </c>
      <c r="B668" s="283" t="s">
        <v>3530</v>
      </c>
      <c r="C668" s="280" t="s">
        <v>2820</v>
      </c>
      <c r="D668" s="282">
        <v>22.88</v>
      </c>
    </row>
    <row r="669" spans="1:4" ht="24.95" customHeight="1" x14ac:dyDescent="0.2">
      <c r="A669" s="283">
        <v>151318</v>
      </c>
      <c r="B669" s="283" t="s">
        <v>3531</v>
      </c>
      <c r="C669" s="280" t="s">
        <v>2820</v>
      </c>
      <c r="D669" s="284">
        <v>25.55</v>
      </c>
    </row>
    <row r="670" spans="1:4" ht="24.95" customHeight="1" x14ac:dyDescent="0.2">
      <c r="A670" s="283">
        <v>151319</v>
      </c>
      <c r="B670" s="283" t="s">
        <v>3532</v>
      </c>
      <c r="C670" s="280" t="s">
        <v>2820</v>
      </c>
      <c r="D670" s="282">
        <v>25.55</v>
      </c>
    </row>
    <row r="671" spans="1:4" ht="24.95" customHeight="1" x14ac:dyDescent="0.2">
      <c r="A671" s="283">
        <v>151320</v>
      </c>
      <c r="B671" s="283" t="s">
        <v>3533</v>
      </c>
      <c r="C671" s="280" t="s">
        <v>2820</v>
      </c>
      <c r="D671" s="282">
        <v>37.76</v>
      </c>
    </row>
    <row r="672" spans="1:4" ht="24.95" customHeight="1" x14ac:dyDescent="0.2">
      <c r="A672" s="283">
        <v>151321</v>
      </c>
      <c r="B672" s="283" t="s">
        <v>3534</v>
      </c>
      <c r="C672" s="280" t="s">
        <v>2820</v>
      </c>
      <c r="D672" s="282">
        <v>52.39</v>
      </c>
    </row>
    <row r="673" spans="1:4" ht="24.95" customHeight="1" x14ac:dyDescent="0.2">
      <c r="A673" s="283">
        <v>151322</v>
      </c>
      <c r="B673" s="283" t="s">
        <v>3535</v>
      </c>
      <c r="C673" s="280" t="s">
        <v>2820</v>
      </c>
      <c r="D673" s="282">
        <v>52.39</v>
      </c>
    </row>
    <row r="674" spans="1:4" ht="24.95" customHeight="1" x14ac:dyDescent="0.2">
      <c r="A674" s="283">
        <v>151323</v>
      </c>
      <c r="B674" s="283" t="s">
        <v>3536</v>
      </c>
      <c r="C674" s="280" t="s">
        <v>2820</v>
      </c>
      <c r="D674" s="282">
        <v>62.56</v>
      </c>
    </row>
    <row r="675" spans="1:4" ht="24.95" customHeight="1" x14ac:dyDescent="0.2">
      <c r="A675" s="283">
        <v>151324</v>
      </c>
      <c r="B675" s="283" t="s">
        <v>3537</v>
      </c>
      <c r="C675" s="280" t="s">
        <v>2820</v>
      </c>
      <c r="D675" s="282">
        <v>77.37</v>
      </c>
    </row>
    <row r="676" spans="1:4" ht="24.95" customHeight="1" x14ac:dyDescent="0.2">
      <c r="A676" s="283">
        <v>151325</v>
      </c>
      <c r="B676" s="283" t="s">
        <v>3538</v>
      </c>
      <c r="C676" s="280" t="s">
        <v>2820</v>
      </c>
      <c r="D676" s="282">
        <v>89.06</v>
      </c>
    </row>
    <row r="677" spans="1:4" ht="24.95" customHeight="1" x14ac:dyDescent="0.2">
      <c r="A677" s="283">
        <v>151326</v>
      </c>
      <c r="B677" s="283" t="s">
        <v>3539</v>
      </c>
      <c r="C677" s="280" t="s">
        <v>2820</v>
      </c>
      <c r="D677" s="282">
        <v>117.55</v>
      </c>
    </row>
    <row r="678" spans="1:4" ht="24.95" customHeight="1" x14ac:dyDescent="0.2">
      <c r="A678" s="283">
        <v>151327</v>
      </c>
      <c r="B678" s="283" t="s">
        <v>3540</v>
      </c>
      <c r="C678" s="280" t="s">
        <v>2820</v>
      </c>
      <c r="D678" s="282">
        <v>87.39</v>
      </c>
    </row>
    <row r="679" spans="1:4" ht="24.95" customHeight="1" x14ac:dyDescent="0.2">
      <c r="A679" s="283">
        <v>151328</v>
      </c>
      <c r="B679" s="283" t="s">
        <v>3541</v>
      </c>
      <c r="C679" s="280" t="s">
        <v>2820</v>
      </c>
      <c r="D679" s="282">
        <v>87.39</v>
      </c>
    </row>
    <row r="680" spans="1:4" ht="24.95" customHeight="1" x14ac:dyDescent="0.2">
      <c r="A680" s="283">
        <v>151329</v>
      </c>
      <c r="B680" s="283" t="s">
        <v>3542</v>
      </c>
      <c r="C680" s="280" t="s">
        <v>2820</v>
      </c>
      <c r="D680" s="282">
        <v>87.39</v>
      </c>
    </row>
    <row r="681" spans="1:4" ht="24.95" customHeight="1" x14ac:dyDescent="0.2">
      <c r="A681" s="283">
        <v>151330</v>
      </c>
      <c r="B681" s="283" t="s">
        <v>3543</v>
      </c>
      <c r="C681" s="280" t="s">
        <v>2820</v>
      </c>
      <c r="D681" s="282">
        <v>107.68</v>
      </c>
    </row>
    <row r="682" spans="1:4" ht="24.95" customHeight="1" x14ac:dyDescent="0.2">
      <c r="A682" s="283">
        <v>151331</v>
      </c>
      <c r="B682" s="283" t="s">
        <v>3544</v>
      </c>
      <c r="C682" s="280" t="s">
        <v>2820</v>
      </c>
      <c r="D682" s="282">
        <v>156.29</v>
      </c>
    </row>
    <row r="683" spans="1:4" ht="24.95" customHeight="1" x14ac:dyDescent="0.2">
      <c r="A683" s="283">
        <v>151332</v>
      </c>
      <c r="B683" s="283" t="s">
        <v>2927</v>
      </c>
      <c r="C683" s="280" t="s">
        <v>2820</v>
      </c>
      <c r="D683" s="282">
        <v>424.93</v>
      </c>
    </row>
    <row r="684" spans="1:4" ht="24.95" customHeight="1" x14ac:dyDescent="0.2">
      <c r="A684" s="283">
        <v>151333</v>
      </c>
      <c r="B684" s="283" t="s">
        <v>3545</v>
      </c>
      <c r="C684" s="280" t="s">
        <v>2820</v>
      </c>
      <c r="D684" s="282">
        <v>583.6</v>
      </c>
    </row>
    <row r="685" spans="1:4" ht="24.95" customHeight="1" x14ac:dyDescent="0.2">
      <c r="A685" s="283">
        <v>151334</v>
      </c>
      <c r="B685" s="283" t="s">
        <v>3546</v>
      </c>
      <c r="C685" s="280" t="s">
        <v>2820</v>
      </c>
      <c r="D685" s="282">
        <v>1369.41</v>
      </c>
    </row>
    <row r="686" spans="1:4" ht="24.95" customHeight="1" x14ac:dyDescent="0.2">
      <c r="A686" s="283">
        <v>151335</v>
      </c>
      <c r="B686" s="283" t="s">
        <v>3547</v>
      </c>
      <c r="C686" s="280" t="s">
        <v>2820</v>
      </c>
      <c r="D686" s="282">
        <v>2544.17</v>
      </c>
    </row>
    <row r="687" spans="1:4" ht="24.95" customHeight="1" x14ac:dyDescent="0.2">
      <c r="A687" s="283">
        <v>151336</v>
      </c>
      <c r="B687" s="283" t="s">
        <v>2551</v>
      </c>
      <c r="C687" s="280" t="s">
        <v>2820</v>
      </c>
      <c r="D687" s="282">
        <v>180.13</v>
      </c>
    </row>
    <row r="688" spans="1:4" ht="24.95" customHeight="1" x14ac:dyDescent="0.2">
      <c r="A688" s="283">
        <v>151337</v>
      </c>
      <c r="B688" s="283" t="s">
        <v>2552</v>
      </c>
      <c r="C688" s="280" t="s">
        <v>2820</v>
      </c>
      <c r="D688" s="284">
        <v>187.36</v>
      </c>
    </row>
    <row r="689" spans="1:4" ht="24.95" customHeight="1" x14ac:dyDescent="0.2">
      <c r="A689" s="283">
        <v>151338</v>
      </c>
      <c r="B689" s="283" t="s">
        <v>3548</v>
      </c>
      <c r="C689" s="280" t="s">
        <v>2820</v>
      </c>
      <c r="D689" s="284">
        <v>19.78</v>
      </c>
    </row>
    <row r="690" spans="1:4" ht="24.95" customHeight="1" x14ac:dyDescent="0.2">
      <c r="A690" s="283">
        <v>151339</v>
      </c>
      <c r="B690" s="283" t="s">
        <v>3549</v>
      </c>
      <c r="C690" s="280" t="s">
        <v>2820</v>
      </c>
      <c r="D690" s="282">
        <v>437.7</v>
      </c>
    </row>
    <row r="691" spans="1:4" ht="24.95" customHeight="1" x14ac:dyDescent="0.2">
      <c r="A691" s="283">
        <v>151340</v>
      </c>
      <c r="B691" s="283" t="s">
        <v>2928</v>
      </c>
      <c r="C691" s="280" t="s">
        <v>2820</v>
      </c>
      <c r="D691" s="282">
        <v>1329.83</v>
      </c>
    </row>
    <row r="692" spans="1:4" ht="24.95" customHeight="1" x14ac:dyDescent="0.2">
      <c r="A692" s="283">
        <v>151341</v>
      </c>
      <c r="B692" s="283" t="s">
        <v>2553</v>
      </c>
      <c r="C692" s="280" t="s">
        <v>2820</v>
      </c>
      <c r="D692" s="282">
        <v>3146.33</v>
      </c>
    </row>
    <row r="693" spans="1:4" ht="24.95" customHeight="1" x14ac:dyDescent="0.2">
      <c r="A693" s="283">
        <v>151342</v>
      </c>
      <c r="B693" s="283" t="s">
        <v>2554</v>
      </c>
      <c r="C693" s="280" t="s">
        <v>2820</v>
      </c>
      <c r="D693" s="282">
        <v>4077.29</v>
      </c>
    </row>
    <row r="694" spans="1:4" ht="24.95" customHeight="1" x14ac:dyDescent="0.2">
      <c r="A694" s="283">
        <v>151343</v>
      </c>
      <c r="B694" s="283" t="s">
        <v>2555</v>
      </c>
      <c r="C694" s="280" t="s">
        <v>2820</v>
      </c>
      <c r="D694" s="282">
        <v>9924.2099999999991</v>
      </c>
    </row>
    <row r="695" spans="1:4" ht="24.95" customHeight="1" x14ac:dyDescent="0.2">
      <c r="A695" s="283">
        <v>151344</v>
      </c>
      <c r="B695" s="283" t="s">
        <v>2929</v>
      </c>
      <c r="C695" s="280" t="s">
        <v>2820</v>
      </c>
      <c r="D695" s="284">
        <v>43.54</v>
      </c>
    </row>
    <row r="696" spans="1:4" ht="24.95" customHeight="1" x14ac:dyDescent="0.2">
      <c r="A696" s="283">
        <v>151345</v>
      </c>
      <c r="B696" s="283" t="s">
        <v>2930</v>
      </c>
      <c r="C696" s="280" t="s">
        <v>2820</v>
      </c>
      <c r="D696" s="284">
        <v>43.54</v>
      </c>
    </row>
    <row r="697" spans="1:4" ht="24.95" customHeight="1" x14ac:dyDescent="0.2">
      <c r="A697" s="283">
        <v>151346</v>
      </c>
      <c r="B697" s="283" t="s">
        <v>2931</v>
      </c>
      <c r="C697" s="280" t="s">
        <v>2820</v>
      </c>
      <c r="D697" s="284">
        <v>80.39</v>
      </c>
    </row>
    <row r="698" spans="1:4" ht="24.95" customHeight="1" x14ac:dyDescent="0.2">
      <c r="A698" s="283">
        <v>151347</v>
      </c>
      <c r="B698" s="283" t="s">
        <v>2932</v>
      </c>
      <c r="C698" s="280" t="s">
        <v>2820</v>
      </c>
      <c r="D698" s="282">
        <v>80.39</v>
      </c>
    </row>
    <row r="699" spans="1:4" ht="24.95" customHeight="1" x14ac:dyDescent="0.2">
      <c r="A699" s="283">
        <v>151348</v>
      </c>
      <c r="B699" s="283" t="s">
        <v>2933</v>
      </c>
      <c r="C699" s="280" t="s">
        <v>2820</v>
      </c>
      <c r="D699" s="282">
        <v>80.39</v>
      </c>
    </row>
    <row r="700" spans="1:4" ht="24.95" customHeight="1" x14ac:dyDescent="0.2">
      <c r="A700" s="283">
        <v>151349</v>
      </c>
      <c r="B700" s="283" t="s">
        <v>2556</v>
      </c>
      <c r="C700" s="280" t="s">
        <v>2820</v>
      </c>
      <c r="D700" s="282">
        <v>43.54</v>
      </c>
    </row>
    <row r="701" spans="1:4" ht="24.95" customHeight="1" x14ac:dyDescent="0.2">
      <c r="A701" s="283">
        <v>151350</v>
      </c>
      <c r="B701" s="283" t="s">
        <v>2934</v>
      </c>
      <c r="C701" s="280" t="s">
        <v>2820</v>
      </c>
      <c r="D701" s="282">
        <v>180.13</v>
      </c>
    </row>
    <row r="702" spans="1:4" ht="24.95" customHeight="1" x14ac:dyDescent="0.2">
      <c r="A702" s="283">
        <v>151351</v>
      </c>
      <c r="B702" s="283" t="s">
        <v>2935</v>
      </c>
      <c r="C702" s="280" t="s">
        <v>2820</v>
      </c>
      <c r="D702" s="282">
        <v>180.13</v>
      </c>
    </row>
    <row r="703" spans="1:4" ht="24.95" customHeight="1" x14ac:dyDescent="0.2">
      <c r="A703" s="283">
        <v>1514</v>
      </c>
      <c r="B703" s="283" t="s">
        <v>2557</v>
      </c>
      <c r="C703" s="280"/>
      <c r="D703" s="282"/>
    </row>
    <row r="704" spans="1:4" ht="24.95" customHeight="1" x14ac:dyDescent="0.2">
      <c r="A704" s="283">
        <v>151401</v>
      </c>
      <c r="B704" s="283" t="s">
        <v>3112</v>
      </c>
      <c r="C704" s="280" t="s">
        <v>7</v>
      </c>
      <c r="D704" s="282">
        <v>4.2699999999999996</v>
      </c>
    </row>
    <row r="705" spans="1:4" ht="24.95" customHeight="1" x14ac:dyDescent="0.2">
      <c r="A705" s="283">
        <v>151402</v>
      </c>
      <c r="B705" s="283" t="s">
        <v>2558</v>
      </c>
      <c r="C705" s="280" t="s">
        <v>7</v>
      </c>
      <c r="D705" s="282">
        <v>5.04</v>
      </c>
    </row>
    <row r="706" spans="1:4" ht="24.95" customHeight="1" x14ac:dyDescent="0.2">
      <c r="A706" s="279">
        <v>151403</v>
      </c>
      <c r="B706" s="279" t="s">
        <v>3113</v>
      </c>
      <c r="C706" s="280" t="s">
        <v>7</v>
      </c>
      <c r="D706" s="282">
        <v>6.15</v>
      </c>
    </row>
    <row r="707" spans="1:4" ht="24.95" customHeight="1" x14ac:dyDescent="0.2">
      <c r="A707" s="283">
        <v>151404</v>
      </c>
      <c r="B707" s="283" t="s">
        <v>2559</v>
      </c>
      <c r="C707" s="280" t="s">
        <v>7</v>
      </c>
      <c r="D707" s="282">
        <v>7.15</v>
      </c>
    </row>
    <row r="708" spans="1:4" ht="24.95" customHeight="1" x14ac:dyDescent="0.2">
      <c r="A708" s="283">
        <v>151405</v>
      </c>
      <c r="B708" s="283" t="s">
        <v>3114</v>
      </c>
      <c r="C708" s="280" t="s">
        <v>7</v>
      </c>
      <c r="D708" s="282">
        <v>10.26</v>
      </c>
    </row>
    <row r="709" spans="1:4" ht="24.95" customHeight="1" x14ac:dyDescent="0.2">
      <c r="A709" s="283">
        <v>151406</v>
      </c>
      <c r="B709" s="283" t="s">
        <v>2560</v>
      </c>
      <c r="C709" s="280" t="s">
        <v>7</v>
      </c>
      <c r="D709" s="282">
        <v>12.84</v>
      </c>
    </row>
    <row r="710" spans="1:4" ht="24.95" customHeight="1" x14ac:dyDescent="0.2">
      <c r="A710" s="283">
        <v>151407</v>
      </c>
      <c r="B710" s="283" t="s">
        <v>3115</v>
      </c>
      <c r="C710" s="280" t="s">
        <v>7</v>
      </c>
      <c r="D710" s="282">
        <v>18.989999999999998</v>
      </c>
    </row>
    <row r="711" spans="1:4" ht="24.95" customHeight="1" x14ac:dyDescent="0.2">
      <c r="A711" s="283">
        <v>151413</v>
      </c>
      <c r="B711" s="283" t="s">
        <v>3116</v>
      </c>
      <c r="C711" s="280" t="s">
        <v>7</v>
      </c>
      <c r="D711" s="282">
        <v>17.989999999999998</v>
      </c>
    </row>
    <row r="712" spans="1:4" ht="24.95" customHeight="1" x14ac:dyDescent="0.2">
      <c r="A712" s="283">
        <v>151414</v>
      </c>
      <c r="B712" s="283" t="s">
        <v>3550</v>
      </c>
      <c r="C712" s="280" t="s">
        <v>7</v>
      </c>
      <c r="D712" s="282">
        <v>9.9700000000000006</v>
      </c>
    </row>
    <row r="713" spans="1:4" ht="24.95" customHeight="1" x14ac:dyDescent="0.2">
      <c r="A713" s="283">
        <v>151417</v>
      </c>
      <c r="B713" s="283" t="s">
        <v>2561</v>
      </c>
      <c r="C713" s="280" t="s">
        <v>7</v>
      </c>
      <c r="D713" s="282">
        <v>5.89</v>
      </c>
    </row>
    <row r="714" spans="1:4" ht="24.95" customHeight="1" x14ac:dyDescent="0.2">
      <c r="A714" s="283">
        <v>151418</v>
      </c>
      <c r="B714" s="283" t="s">
        <v>3117</v>
      </c>
      <c r="C714" s="280" t="s">
        <v>7</v>
      </c>
      <c r="D714" s="282">
        <v>7</v>
      </c>
    </row>
    <row r="715" spans="1:4" ht="24.95" customHeight="1" x14ac:dyDescent="0.2">
      <c r="A715" s="283">
        <v>151419</v>
      </c>
      <c r="B715" s="283" t="s">
        <v>2562</v>
      </c>
      <c r="C715" s="280" t="s">
        <v>7</v>
      </c>
      <c r="D715" s="282">
        <v>8.57</v>
      </c>
    </row>
    <row r="716" spans="1:4" ht="24.95" customHeight="1" x14ac:dyDescent="0.2">
      <c r="A716" s="283">
        <v>151420</v>
      </c>
      <c r="B716" s="283" t="s">
        <v>2563</v>
      </c>
      <c r="C716" s="280" t="s">
        <v>7</v>
      </c>
      <c r="D716" s="282">
        <v>10.9</v>
      </c>
    </row>
    <row r="717" spans="1:4" ht="24.95" customHeight="1" x14ac:dyDescent="0.2">
      <c r="A717" s="283">
        <v>151421</v>
      </c>
      <c r="B717" s="283" t="s">
        <v>3151</v>
      </c>
      <c r="C717" s="280" t="s">
        <v>7</v>
      </c>
      <c r="D717" s="282">
        <v>14.77</v>
      </c>
    </row>
    <row r="718" spans="1:4" ht="24.95" customHeight="1" x14ac:dyDescent="0.2">
      <c r="A718" s="283">
        <v>151422</v>
      </c>
      <c r="B718" s="283" t="s">
        <v>3118</v>
      </c>
      <c r="C718" s="280" t="s">
        <v>7</v>
      </c>
      <c r="D718" s="282">
        <v>21</v>
      </c>
    </row>
    <row r="719" spans="1:4" ht="24.95" customHeight="1" x14ac:dyDescent="0.2">
      <c r="A719" s="283">
        <v>151423</v>
      </c>
      <c r="B719" s="283" t="s">
        <v>2564</v>
      </c>
      <c r="C719" s="280" t="s">
        <v>7</v>
      </c>
      <c r="D719" s="282">
        <v>28.52</v>
      </c>
    </row>
    <row r="720" spans="1:4" ht="24.95" customHeight="1" x14ac:dyDescent="0.2">
      <c r="A720" s="283">
        <v>151424</v>
      </c>
      <c r="B720" s="283" t="s">
        <v>3119</v>
      </c>
      <c r="C720" s="280" t="s">
        <v>7</v>
      </c>
      <c r="D720" s="282">
        <v>8.7200000000000006</v>
      </c>
    </row>
    <row r="721" spans="1:4" ht="24.95" customHeight="1" x14ac:dyDescent="0.2">
      <c r="A721" s="283">
        <v>151425</v>
      </c>
      <c r="B721" s="283" t="s">
        <v>3120</v>
      </c>
      <c r="C721" s="280" t="s">
        <v>7</v>
      </c>
      <c r="D721" s="282">
        <v>40.57</v>
      </c>
    </row>
    <row r="722" spans="1:4" ht="24.95" customHeight="1" x14ac:dyDescent="0.2">
      <c r="A722" s="283">
        <v>151426</v>
      </c>
      <c r="B722" s="283" t="s">
        <v>3121</v>
      </c>
      <c r="C722" s="280" t="s">
        <v>7</v>
      </c>
      <c r="D722" s="282">
        <v>65.2</v>
      </c>
    </row>
    <row r="723" spans="1:4" ht="24.95" customHeight="1" x14ac:dyDescent="0.2">
      <c r="A723" s="283">
        <v>151427</v>
      </c>
      <c r="B723" s="283" t="s">
        <v>3122</v>
      </c>
      <c r="C723" s="280" t="s">
        <v>7</v>
      </c>
      <c r="D723" s="282">
        <v>79.349999999999994</v>
      </c>
    </row>
    <row r="724" spans="1:4" ht="24.95" customHeight="1" x14ac:dyDescent="0.2">
      <c r="A724" s="283">
        <v>151428</v>
      </c>
      <c r="B724" s="283" t="s">
        <v>3123</v>
      </c>
      <c r="C724" s="280" t="s">
        <v>7</v>
      </c>
      <c r="D724" s="282">
        <v>222.49</v>
      </c>
    </row>
    <row r="725" spans="1:4" ht="24.95" customHeight="1" x14ac:dyDescent="0.2">
      <c r="A725" s="283">
        <v>151429</v>
      </c>
      <c r="B725" s="283" t="s">
        <v>3124</v>
      </c>
      <c r="C725" s="280" t="s">
        <v>7</v>
      </c>
      <c r="D725" s="282">
        <v>52.05</v>
      </c>
    </row>
    <row r="726" spans="1:4" ht="24.95" customHeight="1" x14ac:dyDescent="0.2">
      <c r="A726" s="283">
        <v>151430</v>
      </c>
      <c r="B726" s="283" t="s">
        <v>3125</v>
      </c>
      <c r="C726" s="280" t="s">
        <v>7</v>
      </c>
      <c r="D726" s="282">
        <v>109.84</v>
      </c>
    </row>
    <row r="727" spans="1:4" ht="24.95" customHeight="1" x14ac:dyDescent="0.2">
      <c r="A727" s="283">
        <v>151431</v>
      </c>
      <c r="B727" s="283" t="s">
        <v>3126</v>
      </c>
      <c r="C727" s="280" t="s">
        <v>7</v>
      </c>
      <c r="D727" s="282">
        <v>137.51</v>
      </c>
    </row>
    <row r="728" spans="1:4" ht="24.95" customHeight="1" x14ac:dyDescent="0.2">
      <c r="A728" s="283">
        <v>151432</v>
      </c>
      <c r="B728" s="283" t="s">
        <v>3127</v>
      </c>
      <c r="C728" s="280" t="s">
        <v>7</v>
      </c>
      <c r="D728" s="282">
        <v>174.88</v>
      </c>
    </row>
    <row r="729" spans="1:4" ht="24.95" customHeight="1" x14ac:dyDescent="0.2">
      <c r="A729" s="283">
        <v>151433</v>
      </c>
      <c r="B729" s="283" t="s">
        <v>3128</v>
      </c>
      <c r="C729" s="280" t="s">
        <v>7</v>
      </c>
      <c r="D729" s="282">
        <v>43.84</v>
      </c>
    </row>
    <row r="730" spans="1:4" ht="24.95" customHeight="1" x14ac:dyDescent="0.2">
      <c r="A730" s="283">
        <v>151434</v>
      </c>
      <c r="B730" s="283" t="s">
        <v>3129</v>
      </c>
      <c r="C730" s="280" t="s">
        <v>7</v>
      </c>
      <c r="D730" s="282">
        <v>56.2</v>
      </c>
    </row>
    <row r="731" spans="1:4" ht="24.95" customHeight="1" x14ac:dyDescent="0.2">
      <c r="A731" s="283">
        <v>151435</v>
      </c>
      <c r="B731" s="283" t="s">
        <v>3130</v>
      </c>
      <c r="C731" s="280" t="s">
        <v>7</v>
      </c>
      <c r="D731" s="282">
        <v>9.67</v>
      </c>
    </row>
    <row r="732" spans="1:4" ht="24.95" customHeight="1" x14ac:dyDescent="0.2">
      <c r="A732" s="283">
        <v>151436</v>
      </c>
      <c r="B732" s="283" t="s">
        <v>3131</v>
      </c>
      <c r="C732" s="280" t="s">
        <v>7</v>
      </c>
      <c r="D732" s="282">
        <v>13.1</v>
      </c>
    </row>
    <row r="733" spans="1:4" ht="24.95" customHeight="1" x14ac:dyDescent="0.2">
      <c r="A733" s="283">
        <v>1515</v>
      </c>
      <c r="B733" s="283" t="s">
        <v>2565</v>
      </c>
      <c r="C733" s="280"/>
      <c r="D733" s="282"/>
    </row>
    <row r="734" spans="1:4" ht="24.95" customHeight="1" x14ac:dyDescent="0.2">
      <c r="A734" s="283">
        <v>151503</v>
      </c>
      <c r="B734" s="283" t="s">
        <v>2936</v>
      </c>
      <c r="C734" s="280" t="s">
        <v>2820</v>
      </c>
      <c r="D734" s="282">
        <v>15.41</v>
      </c>
    </row>
    <row r="735" spans="1:4" ht="24.95" customHeight="1" x14ac:dyDescent="0.2">
      <c r="A735" s="283">
        <v>151504</v>
      </c>
      <c r="B735" s="283" t="s">
        <v>2566</v>
      </c>
      <c r="C735" s="280" t="s">
        <v>2820</v>
      </c>
      <c r="D735" s="282">
        <v>15.83</v>
      </c>
    </row>
    <row r="736" spans="1:4" ht="24.95" customHeight="1" x14ac:dyDescent="0.2">
      <c r="A736" s="279">
        <v>151506</v>
      </c>
      <c r="B736" s="279" t="s">
        <v>2937</v>
      </c>
      <c r="C736" s="280" t="s">
        <v>2820</v>
      </c>
      <c r="D736" s="282">
        <v>112.95</v>
      </c>
    </row>
    <row r="737" spans="1:4" ht="24.95" customHeight="1" x14ac:dyDescent="0.2">
      <c r="A737" s="283">
        <v>151507</v>
      </c>
      <c r="B737" s="283" t="s">
        <v>2567</v>
      </c>
      <c r="C737" s="280" t="s">
        <v>2820</v>
      </c>
      <c r="D737" s="282">
        <v>10.63</v>
      </c>
    </row>
    <row r="738" spans="1:4" ht="24.95" customHeight="1" x14ac:dyDescent="0.2">
      <c r="A738" s="283">
        <v>151508</v>
      </c>
      <c r="B738" s="283" t="s">
        <v>2938</v>
      </c>
      <c r="C738" s="280" t="s">
        <v>2820</v>
      </c>
      <c r="D738" s="282">
        <v>1.47</v>
      </c>
    </row>
    <row r="739" spans="1:4" ht="24.95" customHeight="1" x14ac:dyDescent="0.2">
      <c r="A739" s="283">
        <v>151509</v>
      </c>
      <c r="B739" s="283" t="s">
        <v>2939</v>
      </c>
      <c r="C739" s="280" t="s">
        <v>2820</v>
      </c>
      <c r="D739" s="282">
        <v>2.09</v>
      </c>
    </row>
    <row r="740" spans="1:4" ht="24.95" customHeight="1" x14ac:dyDescent="0.2">
      <c r="A740" s="283">
        <v>151510</v>
      </c>
      <c r="B740" s="283" t="s">
        <v>2940</v>
      </c>
      <c r="C740" s="280" t="s">
        <v>2820</v>
      </c>
      <c r="D740" s="282">
        <v>4.29</v>
      </c>
    </row>
    <row r="741" spans="1:4" ht="24.95" customHeight="1" x14ac:dyDescent="0.2">
      <c r="A741" s="283">
        <v>151511</v>
      </c>
      <c r="B741" s="283" t="s">
        <v>2941</v>
      </c>
      <c r="C741" s="280" t="s">
        <v>2820</v>
      </c>
      <c r="D741" s="282">
        <v>15.92</v>
      </c>
    </row>
    <row r="742" spans="1:4" ht="24.95" customHeight="1" x14ac:dyDescent="0.2">
      <c r="A742" s="283">
        <v>151512</v>
      </c>
      <c r="B742" s="283" t="s">
        <v>3551</v>
      </c>
      <c r="C742" s="280" t="s">
        <v>2820</v>
      </c>
      <c r="D742" s="282">
        <v>81.66</v>
      </c>
    </row>
    <row r="743" spans="1:4" ht="24.95" customHeight="1" x14ac:dyDescent="0.2">
      <c r="A743" s="283">
        <v>151513</v>
      </c>
      <c r="B743" s="283" t="s">
        <v>2568</v>
      </c>
      <c r="C743" s="280" t="s">
        <v>2820</v>
      </c>
      <c r="D743" s="282">
        <v>11.05</v>
      </c>
    </row>
    <row r="744" spans="1:4" ht="24.95" customHeight="1" x14ac:dyDescent="0.2">
      <c r="A744" s="283">
        <v>1516</v>
      </c>
      <c r="B744" s="283" t="s">
        <v>2456</v>
      </c>
      <c r="C744" s="280"/>
      <c r="D744" s="282"/>
    </row>
    <row r="745" spans="1:4" ht="24.95" customHeight="1" x14ac:dyDescent="0.2">
      <c r="A745" s="283">
        <v>151601</v>
      </c>
      <c r="B745" s="283" t="s">
        <v>2569</v>
      </c>
      <c r="C745" s="280" t="s">
        <v>7</v>
      </c>
      <c r="D745" s="282">
        <v>10.17</v>
      </c>
    </row>
    <row r="746" spans="1:4" ht="24.95" customHeight="1" x14ac:dyDescent="0.2">
      <c r="A746" s="283">
        <v>151602</v>
      </c>
      <c r="B746" s="283" t="s">
        <v>2570</v>
      </c>
      <c r="C746" s="280" t="s">
        <v>7</v>
      </c>
      <c r="D746" s="282">
        <v>15.22</v>
      </c>
    </row>
    <row r="747" spans="1:4" ht="24.95" customHeight="1" x14ac:dyDescent="0.2">
      <c r="A747" s="279">
        <v>151603</v>
      </c>
      <c r="B747" s="279" t="s">
        <v>2571</v>
      </c>
      <c r="C747" s="280" t="s">
        <v>7</v>
      </c>
      <c r="D747" s="282">
        <v>22.91</v>
      </c>
    </row>
    <row r="748" spans="1:4" ht="24.95" customHeight="1" x14ac:dyDescent="0.2">
      <c r="A748" s="283">
        <v>151604</v>
      </c>
      <c r="B748" s="283" t="s">
        <v>2572</v>
      </c>
      <c r="C748" s="280" t="s">
        <v>7</v>
      </c>
      <c r="D748" s="282">
        <v>19.399999999999999</v>
      </c>
    </row>
    <row r="749" spans="1:4" ht="24.95" customHeight="1" x14ac:dyDescent="0.2">
      <c r="A749" s="283">
        <v>151605</v>
      </c>
      <c r="B749" s="283" t="s">
        <v>2573</v>
      </c>
      <c r="C749" s="280" t="s">
        <v>7</v>
      </c>
      <c r="D749" s="282">
        <v>29.52</v>
      </c>
    </row>
    <row r="750" spans="1:4" ht="24.95" customHeight="1" x14ac:dyDescent="0.2">
      <c r="A750" s="283">
        <v>151606</v>
      </c>
      <c r="B750" s="283" t="s">
        <v>2574</v>
      </c>
      <c r="C750" s="280" t="s">
        <v>7</v>
      </c>
      <c r="D750" s="282">
        <v>42.95</v>
      </c>
    </row>
    <row r="751" spans="1:4" ht="24.95" customHeight="1" x14ac:dyDescent="0.2">
      <c r="A751" s="283">
        <v>1517</v>
      </c>
      <c r="B751" s="283" t="s">
        <v>2942</v>
      </c>
      <c r="C751" s="280"/>
      <c r="D751" s="282"/>
    </row>
    <row r="752" spans="1:4" ht="24.95" customHeight="1" x14ac:dyDescent="0.2">
      <c r="A752" s="283">
        <v>151701</v>
      </c>
      <c r="B752" s="283" t="s">
        <v>2575</v>
      </c>
      <c r="C752" s="280" t="s">
        <v>2820</v>
      </c>
      <c r="D752" s="282">
        <v>1823.38</v>
      </c>
    </row>
    <row r="753" spans="1:4" ht="24.95" customHeight="1" x14ac:dyDescent="0.2">
      <c r="A753" s="283">
        <v>151702</v>
      </c>
      <c r="B753" s="283" t="s">
        <v>2576</v>
      </c>
      <c r="C753" s="280" t="s">
        <v>2820</v>
      </c>
      <c r="D753" s="282">
        <v>2404.8200000000002</v>
      </c>
    </row>
    <row r="754" spans="1:4" ht="24.95" customHeight="1" x14ac:dyDescent="0.2">
      <c r="A754" s="279">
        <v>151703</v>
      </c>
      <c r="B754" s="279" t="s">
        <v>2577</v>
      </c>
      <c r="C754" s="280" t="s">
        <v>2820</v>
      </c>
      <c r="D754" s="282">
        <v>2456.64</v>
      </c>
    </row>
    <row r="755" spans="1:4" ht="24.95" customHeight="1" x14ac:dyDescent="0.2">
      <c r="A755" s="283">
        <v>151704</v>
      </c>
      <c r="B755" s="283" t="s">
        <v>2943</v>
      </c>
      <c r="C755" s="280" t="s">
        <v>2820</v>
      </c>
      <c r="D755" s="284">
        <v>2643.77</v>
      </c>
    </row>
    <row r="756" spans="1:4" ht="24.95" customHeight="1" x14ac:dyDescent="0.2">
      <c r="A756" s="283">
        <v>151705</v>
      </c>
      <c r="B756" s="283" t="s">
        <v>2578</v>
      </c>
      <c r="C756" s="280" t="s">
        <v>2820</v>
      </c>
      <c r="D756" s="284">
        <v>2937.62</v>
      </c>
    </row>
    <row r="757" spans="1:4" ht="24.95" customHeight="1" x14ac:dyDescent="0.2">
      <c r="A757" s="283">
        <v>151706</v>
      </c>
      <c r="B757" s="283" t="s">
        <v>2579</v>
      </c>
      <c r="C757" s="280" t="s">
        <v>2820</v>
      </c>
      <c r="D757" s="284">
        <v>5554.64</v>
      </c>
    </row>
    <row r="758" spans="1:4" ht="24.95" customHeight="1" x14ac:dyDescent="0.2">
      <c r="A758" s="283">
        <v>151707</v>
      </c>
      <c r="B758" s="283" t="s">
        <v>2580</v>
      </c>
      <c r="C758" s="280" t="s">
        <v>2820</v>
      </c>
      <c r="D758" s="284">
        <v>6418.73</v>
      </c>
    </row>
    <row r="759" spans="1:4" ht="24.95" customHeight="1" x14ac:dyDescent="0.2">
      <c r="A759" s="283">
        <v>151708</v>
      </c>
      <c r="B759" s="283" t="s">
        <v>2581</v>
      </c>
      <c r="C759" s="280" t="s">
        <v>2820</v>
      </c>
      <c r="D759" s="284">
        <v>7443.42</v>
      </c>
    </row>
    <row r="760" spans="1:4" ht="24.95" customHeight="1" x14ac:dyDescent="0.2">
      <c r="A760" s="283">
        <v>151709</v>
      </c>
      <c r="B760" s="283" t="s">
        <v>2582</v>
      </c>
      <c r="C760" s="280" t="s">
        <v>2820</v>
      </c>
      <c r="D760" s="284">
        <v>7860.47</v>
      </c>
    </row>
    <row r="761" spans="1:4" ht="24.95" customHeight="1" x14ac:dyDescent="0.2">
      <c r="A761" s="283">
        <v>151710</v>
      </c>
      <c r="B761" s="283" t="s">
        <v>2583</v>
      </c>
      <c r="C761" s="280" t="s">
        <v>2820</v>
      </c>
      <c r="D761" s="284">
        <v>8631.31</v>
      </c>
    </row>
    <row r="762" spans="1:4" ht="24.95" customHeight="1" x14ac:dyDescent="0.2">
      <c r="A762" s="283">
        <v>151711</v>
      </c>
      <c r="B762" s="283" t="s">
        <v>2584</v>
      </c>
      <c r="C762" s="280" t="s">
        <v>2820</v>
      </c>
      <c r="D762" s="284">
        <v>9448.94</v>
      </c>
    </row>
    <row r="763" spans="1:4" ht="24.95" customHeight="1" x14ac:dyDescent="0.2">
      <c r="A763" s="283">
        <v>151712</v>
      </c>
      <c r="B763" s="283" t="s">
        <v>2944</v>
      </c>
      <c r="C763" s="280" t="s">
        <v>2820</v>
      </c>
      <c r="D763" s="284">
        <v>27052.93</v>
      </c>
    </row>
    <row r="764" spans="1:4" ht="24.95" customHeight="1" x14ac:dyDescent="0.2">
      <c r="A764" s="283">
        <v>151713</v>
      </c>
      <c r="B764" s="283" t="s">
        <v>2945</v>
      </c>
      <c r="C764" s="280" t="s">
        <v>2820</v>
      </c>
      <c r="D764" s="284">
        <v>32628.46</v>
      </c>
    </row>
    <row r="765" spans="1:4" ht="24.95" customHeight="1" x14ac:dyDescent="0.2">
      <c r="A765" s="283">
        <v>151714</v>
      </c>
      <c r="B765" s="283" t="s">
        <v>2946</v>
      </c>
      <c r="C765" s="280" t="s">
        <v>2820</v>
      </c>
      <c r="D765" s="284">
        <v>46597.23</v>
      </c>
    </row>
    <row r="766" spans="1:4" ht="24.95" customHeight="1" x14ac:dyDescent="0.2">
      <c r="A766" s="283">
        <v>151715</v>
      </c>
      <c r="B766" s="283" t="s">
        <v>2947</v>
      </c>
      <c r="C766" s="280" t="s">
        <v>2820</v>
      </c>
      <c r="D766" s="284">
        <v>64163.99</v>
      </c>
    </row>
    <row r="767" spans="1:4" ht="24.95" customHeight="1" x14ac:dyDescent="0.2">
      <c r="A767" s="283">
        <v>1518</v>
      </c>
      <c r="B767" s="283" t="s">
        <v>2948</v>
      </c>
      <c r="C767" s="280"/>
      <c r="D767" s="284"/>
    </row>
    <row r="768" spans="1:4" ht="24.95" customHeight="1" x14ac:dyDescent="0.2">
      <c r="A768" s="283">
        <v>151801</v>
      </c>
      <c r="B768" s="283" t="s">
        <v>3152</v>
      </c>
      <c r="C768" s="280" t="s">
        <v>2820</v>
      </c>
      <c r="D768" s="284">
        <v>160.63</v>
      </c>
    </row>
    <row r="769" spans="1:4" ht="24.95" customHeight="1" x14ac:dyDescent="0.2">
      <c r="A769" s="283">
        <v>151802</v>
      </c>
      <c r="B769" s="283" t="s">
        <v>3153</v>
      </c>
      <c r="C769" s="280" t="s">
        <v>2820</v>
      </c>
      <c r="D769" s="284">
        <v>142.33000000000001</v>
      </c>
    </row>
    <row r="770" spans="1:4" ht="24.95" customHeight="1" x14ac:dyDescent="0.2">
      <c r="A770" s="279">
        <v>151803</v>
      </c>
      <c r="B770" s="279" t="s">
        <v>3154</v>
      </c>
      <c r="C770" s="280" t="s">
        <v>2820</v>
      </c>
      <c r="D770" s="282">
        <v>164.37</v>
      </c>
    </row>
    <row r="771" spans="1:4" ht="24.95" customHeight="1" x14ac:dyDescent="0.2">
      <c r="A771" s="283">
        <v>151805</v>
      </c>
      <c r="B771" s="283" t="s">
        <v>3155</v>
      </c>
      <c r="C771" s="280" t="s">
        <v>2820</v>
      </c>
      <c r="D771" s="282">
        <v>370.17</v>
      </c>
    </row>
    <row r="772" spans="1:4" ht="24.95" customHeight="1" x14ac:dyDescent="0.2">
      <c r="A772" s="283">
        <v>151806</v>
      </c>
      <c r="B772" s="283" t="s">
        <v>3156</v>
      </c>
      <c r="C772" s="280" t="s">
        <v>2820</v>
      </c>
      <c r="D772" s="282">
        <v>228.17</v>
      </c>
    </row>
    <row r="773" spans="1:4" ht="24.95" customHeight="1" x14ac:dyDescent="0.2">
      <c r="A773" s="283">
        <v>151807</v>
      </c>
      <c r="B773" s="283" t="s">
        <v>3157</v>
      </c>
      <c r="C773" s="280" t="s">
        <v>2820</v>
      </c>
      <c r="D773" s="282">
        <v>187.82</v>
      </c>
    </row>
    <row r="774" spans="1:4" ht="24.95" customHeight="1" x14ac:dyDescent="0.2">
      <c r="A774" s="283">
        <v>151809</v>
      </c>
      <c r="B774" s="283" t="s">
        <v>3158</v>
      </c>
      <c r="C774" s="280" t="s">
        <v>2820</v>
      </c>
      <c r="D774" s="282">
        <v>143.88999999999999</v>
      </c>
    </row>
    <row r="775" spans="1:4" ht="24.95" customHeight="1" x14ac:dyDescent="0.2">
      <c r="A775" s="283">
        <v>151810</v>
      </c>
      <c r="B775" s="283" t="s">
        <v>3159</v>
      </c>
      <c r="C775" s="280" t="s">
        <v>2820</v>
      </c>
      <c r="D775" s="282">
        <v>275.81</v>
      </c>
    </row>
    <row r="776" spans="1:4" ht="24.95" customHeight="1" x14ac:dyDescent="0.2">
      <c r="A776" s="283">
        <v>151811</v>
      </c>
      <c r="B776" s="283" t="s">
        <v>3160</v>
      </c>
      <c r="C776" s="280" t="s">
        <v>2820</v>
      </c>
      <c r="D776" s="282">
        <v>171.68</v>
      </c>
    </row>
    <row r="777" spans="1:4" ht="24.95" customHeight="1" x14ac:dyDescent="0.2">
      <c r="A777" s="283">
        <v>151812</v>
      </c>
      <c r="B777" s="283" t="s">
        <v>3161</v>
      </c>
      <c r="C777" s="280" t="s">
        <v>2820</v>
      </c>
      <c r="D777" s="282">
        <v>189.29</v>
      </c>
    </row>
    <row r="778" spans="1:4" ht="24.95" customHeight="1" x14ac:dyDescent="0.2">
      <c r="A778" s="283">
        <v>151813</v>
      </c>
      <c r="B778" s="283" t="s">
        <v>3552</v>
      </c>
      <c r="C778" s="280" t="s">
        <v>2820</v>
      </c>
      <c r="D778" s="282">
        <v>152.85</v>
      </c>
    </row>
    <row r="779" spans="1:4" ht="24.95" customHeight="1" x14ac:dyDescent="0.2">
      <c r="A779" s="283">
        <v>151814</v>
      </c>
      <c r="B779" s="283" t="s">
        <v>3162</v>
      </c>
      <c r="C779" s="280" t="s">
        <v>2820</v>
      </c>
      <c r="D779" s="282">
        <v>239.36</v>
      </c>
    </row>
    <row r="780" spans="1:4" ht="24.95" customHeight="1" x14ac:dyDescent="0.2">
      <c r="A780" s="283">
        <v>151815</v>
      </c>
      <c r="B780" s="283" t="s">
        <v>3163</v>
      </c>
      <c r="C780" s="280" t="s">
        <v>2820</v>
      </c>
      <c r="D780" s="282">
        <v>117.68</v>
      </c>
    </row>
    <row r="781" spans="1:4" ht="24.95" customHeight="1" x14ac:dyDescent="0.2">
      <c r="A781" s="283">
        <v>151816</v>
      </c>
      <c r="B781" s="283" t="s">
        <v>3164</v>
      </c>
      <c r="C781" s="280" t="s">
        <v>2820</v>
      </c>
      <c r="D781" s="282">
        <v>204.16</v>
      </c>
    </row>
    <row r="782" spans="1:4" ht="24.95" customHeight="1" x14ac:dyDescent="0.2">
      <c r="A782" s="283">
        <v>151817</v>
      </c>
      <c r="B782" s="283" t="s">
        <v>3553</v>
      </c>
      <c r="C782" s="280" t="s">
        <v>2820</v>
      </c>
      <c r="D782" s="282">
        <v>192.54</v>
      </c>
    </row>
    <row r="783" spans="1:4" ht="24.95" customHeight="1" x14ac:dyDescent="0.2">
      <c r="A783" s="283">
        <v>151819</v>
      </c>
      <c r="B783" s="283" t="s">
        <v>2949</v>
      </c>
      <c r="C783" s="280" t="s">
        <v>2820</v>
      </c>
      <c r="D783" s="282">
        <v>82.43</v>
      </c>
    </row>
    <row r="784" spans="1:4" ht="24.95" customHeight="1" x14ac:dyDescent="0.2">
      <c r="A784" s="283">
        <v>151820</v>
      </c>
      <c r="B784" s="283" t="s">
        <v>3165</v>
      </c>
      <c r="C784" s="280" t="s">
        <v>2820</v>
      </c>
      <c r="D784" s="282">
        <v>136.82</v>
      </c>
    </row>
    <row r="785" spans="1:4" ht="24.95" customHeight="1" x14ac:dyDescent="0.2">
      <c r="A785" s="283">
        <v>1519</v>
      </c>
      <c r="B785" s="283" t="s">
        <v>2585</v>
      </c>
      <c r="C785" s="280"/>
      <c r="D785" s="282"/>
    </row>
    <row r="786" spans="1:4" ht="24.95" customHeight="1" x14ac:dyDescent="0.2">
      <c r="A786" s="283">
        <v>151901</v>
      </c>
      <c r="B786" s="283" t="s">
        <v>2950</v>
      </c>
      <c r="C786" s="280" t="s">
        <v>2820</v>
      </c>
      <c r="D786" s="282">
        <v>451.98</v>
      </c>
    </row>
    <row r="787" spans="1:4" ht="24.95" customHeight="1" x14ac:dyDescent="0.2">
      <c r="A787" s="283">
        <v>151902</v>
      </c>
      <c r="B787" s="283" t="s">
        <v>2951</v>
      </c>
      <c r="C787" s="280" t="s">
        <v>2820</v>
      </c>
      <c r="D787" s="282">
        <v>539.52</v>
      </c>
    </row>
    <row r="788" spans="1:4" ht="24.95" customHeight="1" x14ac:dyDescent="0.2">
      <c r="A788" s="279">
        <v>151903</v>
      </c>
      <c r="B788" s="279" t="s">
        <v>2952</v>
      </c>
      <c r="C788" s="280" t="s">
        <v>2820</v>
      </c>
      <c r="D788" s="282">
        <v>565.70000000000005</v>
      </c>
    </row>
    <row r="789" spans="1:4" ht="24.95" customHeight="1" x14ac:dyDescent="0.2">
      <c r="A789" s="283">
        <v>151904</v>
      </c>
      <c r="B789" s="283" t="s">
        <v>2953</v>
      </c>
      <c r="C789" s="280" t="s">
        <v>2820</v>
      </c>
      <c r="D789" s="282">
        <v>738.38</v>
      </c>
    </row>
    <row r="790" spans="1:4" ht="24.95" customHeight="1" x14ac:dyDescent="0.2">
      <c r="A790" s="283">
        <v>151905</v>
      </c>
      <c r="B790" s="283" t="s">
        <v>2954</v>
      </c>
      <c r="C790" s="280" t="s">
        <v>2820</v>
      </c>
      <c r="D790" s="282">
        <v>1573.88</v>
      </c>
    </row>
    <row r="791" spans="1:4" ht="24.95" customHeight="1" x14ac:dyDescent="0.2">
      <c r="A791" s="283">
        <v>1520</v>
      </c>
      <c r="B791" s="283" t="s">
        <v>2586</v>
      </c>
      <c r="C791" s="280"/>
      <c r="D791" s="282"/>
    </row>
    <row r="792" spans="1:4" ht="24.95" customHeight="1" x14ac:dyDescent="0.2">
      <c r="A792" s="283">
        <v>152001</v>
      </c>
      <c r="B792" s="283" t="s">
        <v>3166</v>
      </c>
      <c r="C792" s="280" t="s">
        <v>2820</v>
      </c>
      <c r="D792" s="282">
        <v>9.1999999999999993</v>
      </c>
    </row>
    <row r="793" spans="1:4" ht="24.95" customHeight="1" x14ac:dyDescent="0.2">
      <c r="A793" s="283">
        <v>152002</v>
      </c>
      <c r="B793" s="283" t="s">
        <v>3167</v>
      </c>
      <c r="C793" s="280" t="s">
        <v>2820</v>
      </c>
      <c r="D793" s="284">
        <v>11.22</v>
      </c>
    </row>
    <row r="794" spans="1:4" ht="24.95" customHeight="1" x14ac:dyDescent="0.2">
      <c r="A794" s="279">
        <v>152003</v>
      </c>
      <c r="B794" s="279" t="s">
        <v>3168</v>
      </c>
      <c r="C794" s="280" t="s">
        <v>2820</v>
      </c>
      <c r="D794" s="282">
        <v>16.149999999999999</v>
      </c>
    </row>
    <row r="795" spans="1:4" ht="24.95" customHeight="1" x14ac:dyDescent="0.2">
      <c r="A795" s="283">
        <v>152004</v>
      </c>
      <c r="B795" s="283" t="s">
        <v>3169</v>
      </c>
      <c r="C795" s="280" t="s">
        <v>2820</v>
      </c>
      <c r="D795" s="282">
        <v>16.309999999999999</v>
      </c>
    </row>
    <row r="796" spans="1:4" ht="24.95" customHeight="1" x14ac:dyDescent="0.2">
      <c r="A796" s="283">
        <v>152005</v>
      </c>
      <c r="B796" s="283" t="s">
        <v>3170</v>
      </c>
      <c r="C796" s="280" t="s">
        <v>2820</v>
      </c>
      <c r="D796" s="282">
        <v>17.02</v>
      </c>
    </row>
    <row r="797" spans="1:4" ht="24.95" customHeight="1" x14ac:dyDescent="0.2">
      <c r="A797" s="283">
        <v>152006</v>
      </c>
      <c r="B797" s="283" t="s">
        <v>3171</v>
      </c>
      <c r="C797" s="280" t="s">
        <v>2820</v>
      </c>
      <c r="D797" s="282">
        <v>19.75</v>
      </c>
    </row>
    <row r="798" spans="1:4" ht="24.95" customHeight="1" x14ac:dyDescent="0.2">
      <c r="A798" s="283">
        <v>152007</v>
      </c>
      <c r="B798" s="283" t="s">
        <v>3172</v>
      </c>
      <c r="C798" s="280" t="s">
        <v>2820</v>
      </c>
      <c r="D798" s="282">
        <v>26.77</v>
      </c>
    </row>
    <row r="799" spans="1:4" ht="24.95" customHeight="1" x14ac:dyDescent="0.2">
      <c r="A799" s="283">
        <v>152010</v>
      </c>
      <c r="B799" s="283" t="s">
        <v>3173</v>
      </c>
      <c r="C799" s="280" t="s">
        <v>2820</v>
      </c>
      <c r="D799" s="282">
        <v>27.08</v>
      </c>
    </row>
    <row r="800" spans="1:4" ht="24.95" customHeight="1" x14ac:dyDescent="0.2">
      <c r="A800" s="283">
        <v>152011</v>
      </c>
      <c r="B800" s="283" t="s">
        <v>3132</v>
      </c>
      <c r="C800" s="280" t="s">
        <v>2820</v>
      </c>
      <c r="D800" s="282">
        <v>32.700000000000003</v>
      </c>
    </row>
    <row r="801" spans="1:4" ht="24.95" customHeight="1" x14ac:dyDescent="0.2">
      <c r="A801" s="283">
        <v>152012</v>
      </c>
      <c r="B801" s="283" t="s">
        <v>3174</v>
      </c>
      <c r="C801" s="280" t="s">
        <v>2820</v>
      </c>
      <c r="D801" s="282">
        <v>48.49</v>
      </c>
    </row>
    <row r="802" spans="1:4" ht="24.95" customHeight="1" x14ac:dyDescent="0.2">
      <c r="A802" s="283">
        <v>152013</v>
      </c>
      <c r="B802" s="283" t="s">
        <v>3175</v>
      </c>
      <c r="C802" s="280" t="s">
        <v>2820</v>
      </c>
      <c r="D802" s="282">
        <v>49.79</v>
      </c>
    </row>
    <row r="803" spans="1:4" ht="24.95" customHeight="1" x14ac:dyDescent="0.2">
      <c r="A803" s="283">
        <v>152014</v>
      </c>
      <c r="B803" s="283" t="s">
        <v>3176</v>
      </c>
      <c r="C803" s="280" t="s">
        <v>2820</v>
      </c>
      <c r="D803" s="282">
        <v>55.83</v>
      </c>
    </row>
    <row r="804" spans="1:4" ht="24.95" customHeight="1" x14ac:dyDescent="0.2">
      <c r="A804" s="283">
        <v>152015</v>
      </c>
      <c r="B804" s="283" t="s">
        <v>3177</v>
      </c>
      <c r="C804" s="280" t="s">
        <v>2820</v>
      </c>
      <c r="D804" s="282">
        <v>58.05</v>
      </c>
    </row>
    <row r="805" spans="1:4" ht="24.95" customHeight="1" x14ac:dyDescent="0.2">
      <c r="A805" s="283">
        <v>152016</v>
      </c>
      <c r="B805" s="283" t="s">
        <v>3178</v>
      </c>
      <c r="C805" s="280" t="s">
        <v>2820</v>
      </c>
      <c r="D805" s="282">
        <v>60.83</v>
      </c>
    </row>
    <row r="806" spans="1:4" ht="24.95" customHeight="1" x14ac:dyDescent="0.2">
      <c r="A806" s="283">
        <v>152025</v>
      </c>
      <c r="B806" s="283" t="s">
        <v>3179</v>
      </c>
      <c r="C806" s="280" t="s">
        <v>2820</v>
      </c>
      <c r="D806" s="282">
        <v>210.8</v>
      </c>
    </row>
    <row r="807" spans="1:4" ht="24.95" customHeight="1" x14ac:dyDescent="0.2">
      <c r="A807" s="283">
        <v>152026</v>
      </c>
      <c r="B807" s="283" t="s">
        <v>3180</v>
      </c>
      <c r="C807" s="280" t="s">
        <v>2820</v>
      </c>
      <c r="D807" s="282">
        <v>223.39</v>
      </c>
    </row>
    <row r="808" spans="1:4" ht="24.95" customHeight="1" x14ac:dyDescent="0.2">
      <c r="A808" s="283">
        <v>152027</v>
      </c>
      <c r="B808" s="283" t="s">
        <v>3181</v>
      </c>
      <c r="C808" s="280" t="s">
        <v>2820</v>
      </c>
      <c r="D808" s="282">
        <v>293.41000000000003</v>
      </c>
    </row>
    <row r="809" spans="1:4" ht="24.95" customHeight="1" x14ac:dyDescent="0.2">
      <c r="A809" s="283">
        <v>152030</v>
      </c>
      <c r="B809" s="283" t="s">
        <v>3133</v>
      </c>
      <c r="C809" s="280" t="s">
        <v>2820</v>
      </c>
      <c r="D809" s="282">
        <v>10.14</v>
      </c>
    </row>
    <row r="810" spans="1:4" ht="24.95" customHeight="1" x14ac:dyDescent="0.2">
      <c r="A810" s="283">
        <v>152031</v>
      </c>
      <c r="B810" s="283" t="s">
        <v>3182</v>
      </c>
      <c r="C810" s="280" t="s">
        <v>2820</v>
      </c>
      <c r="D810" s="282">
        <v>16.55</v>
      </c>
    </row>
    <row r="811" spans="1:4" ht="24.95" customHeight="1" x14ac:dyDescent="0.2">
      <c r="A811" s="283">
        <v>152033</v>
      </c>
      <c r="B811" s="283" t="s">
        <v>3134</v>
      </c>
      <c r="C811" s="280" t="s">
        <v>2820</v>
      </c>
      <c r="D811" s="282">
        <v>15.97</v>
      </c>
    </row>
    <row r="812" spans="1:4" ht="24.95" customHeight="1" x14ac:dyDescent="0.2">
      <c r="A812" s="283">
        <v>152034</v>
      </c>
      <c r="B812" s="283" t="s">
        <v>3135</v>
      </c>
      <c r="C812" s="280" t="s">
        <v>2820</v>
      </c>
      <c r="D812" s="282">
        <v>15.97</v>
      </c>
    </row>
    <row r="813" spans="1:4" ht="24.95" customHeight="1" x14ac:dyDescent="0.2">
      <c r="A813" s="283">
        <v>152035</v>
      </c>
      <c r="B813" s="283" t="s">
        <v>3183</v>
      </c>
      <c r="C813" s="280" t="s">
        <v>2820</v>
      </c>
      <c r="D813" s="282">
        <v>19.79</v>
      </c>
    </row>
    <row r="814" spans="1:4" ht="24.95" customHeight="1" x14ac:dyDescent="0.2">
      <c r="A814" s="283">
        <v>152040</v>
      </c>
      <c r="B814" s="283" t="s">
        <v>2587</v>
      </c>
      <c r="C814" s="280" t="s">
        <v>2820</v>
      </c>
      <c r="D814" s="282">
        <v>25.91</v>
      </c>
    </row>
    <row r="815" spans="1:4" ht="24.95" customHeight="1" x14ac:dyDescent="0.2">
      <c r="A815" s="283">
        <v>152041</v>
      </c>
      <c r="B815" s="283" t="s">
        <v>2955</v>
      </c>
      <c r="C815" s="280" t="s">
        <v>2820</v>
      </c>
      <c r="D815" s="282">
        <v>27.15</v>
      </c>
    </row>
    <row r="816" spans="1:4" ht="24.95" customHeight="1" x14ac:dyDescent="0.2">
      <c r="A816" s="283">
        <v>152042</v>
      </c>
      <c r="B816" s="283" t="s">
        <v>2956</v>
      </c>
      <c r="C816" s="280" t="s">
        <v>2820</v>
      </c>
      <c r="D816" s="282">
        <v>32.409999999999997</v>
      </c>
    </row>
    <row r="817" spans="1:4" ht="24.95" customHeight="1" x14ac:dyDescent="0.2">
      <c r="A817" s="283">
        <v>16</v>
      </c>
      <c r="B817" s="283" t="s">
        <v>2588</v>
      </c>
      <c r="C817" s="280"/>
      <c r="D817" s="282"/>
    </row>
    <row r="818" spans="1:4" ht="24.95" customHeight="1" x14ac:dyDescent="0.2">
      <c r="A818" s="283">
        <v>1601</v>
      </c>
      <c r="B818" s="283" t="s">
        <v>2589</v>
      </c>
      <c r="C818" s="280"/>
      <c r="D818" s="282"/>
    </row>
    <row r="819" spans="1:4" ht="24.95" customHeight="1" x14ac:dyDescent="0.2">
      <c r="A819" s="283">
        <v>160105</v>
      </c>
      <c r="B819" s="283" t="s">
        <v>2957</v>
      </c>
      <c r="C819" s="280" t="s">
        <v>2820</v>
      </c>
      <c r="D819" s="282">
        <v>1099.93</v>
      </c>
    </row>
    <row r="820" spans="1:4" ht="24.95" customHeight="1" x14ac:dyDescent="0.2">
      <c r="A820" s="279">
        <v>160106</v>
      </c>
      <c r="B820" s="279" t="s">
        <v>3136</v>
      </c>
      <c r="C820" s="280" t="s">
        <v>2820</v>
      </c>
      <c r="D820" s="282">
        <v>310.14999999999998</v>
      </c>
    </row>
    <row r="821" spans="1:4" ht="24.95" customHeight="1" x14ac:dyDescent="0.2">
      <c r="A821" s="279">
        <v>160108</v>
      </c>
      <c r="B821" s="279" t="s">
        <v>2958</v>
      </c>
      <c r="C821" s="280" t="s">
        <v>2820</v>
      </c>
      <c r="D821" s="282">
        <v>105.19</v>
      </c>
    </row>
    <row r="822" spans="1:4" ht="24.95" customHeight="1" x14ac:dyDescent="0.2">
      <c r="A822" s="283">
        <v>160110</v>
      </c>
      <c r="B822" s="283" t="s">
        <v>2959</v>
      </c>
      <c r="C822" s="280" t="s">
        <v>2820</v>
      </c>
      <c r="D822" s="284">
        <v>319.49</v>
      </c>
    </row>
    <row r="823" spans="1:4" ht="24.95" customHeight="1" x14ac:dyDescent="0.2">
      <c r="A823" s="283">
        <v>160111</v>
      </c>
      <c r="B823" s="283" t="s">
        <v>2590</v>
      </c>
      <c r="C823" s="280" t="s">
        <v>2820</v>
      </c>
      <c r="D823" s="282">
        <v>899.41</v>
      </c>
    </row>
    <row r="824" spans="1:4" ht="24.95" customHeight="1" x14ac:dyDescent="0.2">
      <c r="A824" s="283">
        <v>160115</v>
      </c>
      <c r="B824" s="283" t="s">
        <v>2960</v>
      </c>
      <c r="C824" s="280" t="s">
        <v>7</v>
      </c>
      <c r="D824" s="282">
        <v>17.829999999999998</v>
      </c>
    </row>
    <row r="825" spans="1:4" ht="24.95" customHeight="1" x14ac:dyDescent="0.2">
      <c r="A825" s="283">
        <v>160120</v>
      </c>
      <c r="B825" s="283" t="s">
        <v>2591</v>
      </c>
      <c r="C825" s="280" t="s">
        <v>2820</v>
      </c>
      <c r="D825" s="282">
        <v>32.76</v>
      </c>
    </row>
    <row r="826" spans="1:4" ht="24.95" customHeight="1" x14ac:dyDescent="0.2">
      <c r="A826" s="283">
        <v>1602</v>
      </c>
      <c r="B826" s="283" t="s">
        <v>2592</v>
      </c>
      <c r="C826" s="280"/>
      <c r="D826" s="284"/>
    </row>
    <row r="827" spans="1:4" ht="24.95" customHeight="1" x14ac:dyDescent="0.2">
      <c r="A827" s="283">
        <v>160207</v>
      </c>
      <c r="B827" s="283" t="s">
        <v>2593</v>
      </c>
      <c r="C827" s="280" t="s">
        <v>2820</v>
      </c>
      <c r="D827" s="282">
        <v>6866.29</v>
      </c>
    </row>
    <row r="828" spans="1:4" ht="24.95" customHeight="1" x14ac:dyDescent="0.2">
      <c r="A828" s="283">
        <v>160208</v>
      </c>
      <c r="B828" s="283" t="s">
        <v>2594</v>
      </c>
      <c r="C828" s="280" t="s">
        <v>2820</v>
      </c>
      <c r="D828" s="282">
        <v>12185.87</v>
      </c>
    </row>
    <row r="829" spans="1:4" ht="24.95" customHeight="1" x14ac:dyDescent="0.2">
      <c r="A829" s="279">
        <v>1603</v>
      </c>
      <c r="B829" s="279" t="s">
        <v>2961</v>
      </c>
      <c r="C829" s="280"/>
      <c r="D829" s="282"/>
    </row>
    <row r="830" spans="1:4" ht="24.95" customHeight="1" x14ac:dyDescent="0.2">
      <c r="A830" s="283">
        <v>160303</v>
      </c>
      <c r="B830" s="283" t="s">
        <v>3137</v>
      </c>
      <c r="C830" s="280" t="s">
        <v>2820</v>
      </c>
      <c r="D830" s="284">
        <v>310.14999999999998</v>
      </c>
    </row>
    <row r="831" spans="1:4" ht="24.95" customHeight="1" x14ac:dyDescent="0.2">
      <c r="A831" s="283">
        <v>160304</v>
      </c>
      <c r="B831" s="283" t="s">
        <v>2962</v>
      </c>
      <c r="C831" s="280" t="s">
        <v>2820</v>
      </c>
      <c r="D831" s="284">
        <v>792.29</v>
      </c>
    </row>
    <row r="832" spans="1:4" ht="24.95" customHeight="1" x14ac:dyDescent="0.2">
      <c r="A832" s="279">
        <v>160305</v>
      </c>
      <c r="B832" s="279" t="s">
        <v>3138</v>
      </c>
      <c r="C832" s="280" t="s">
        <v>7</v>
      </c>
      <c r="D832" s="282">
        <v>69.459999999999994</v>
      </c>
    </row>
    <row r="833" spans="1:4" ht="24.95" customHeight="1" x14ac:dyDescent="0.2">
      <c r="A833" s="283">
        <v>160308</v>
      </c>
      <c r="B833" s="283" t="s">
        <v>3139</v>
      </c>
      <c r="C833" s="280" t="s">
        <v>7</v>
      </c>
      <c r="D833" s="282">
        <v>34.369999999999997</v>
      </c>
    </row>
    <row r="834" spans="1:4" ht="24.95" customHeight="1" x14ac:dyDescent="0.2">
      <c r="A834" s="283">
        <v>160309</v>
      </c>
      <c r="B834" s="283" t="s">
        <v>2963</v>
      </c>
      <c r="C834" s="280" t="s">
        <v>2820</v>
      </c>
      <c r="D834" s="282">
        <v>44.56</v>
      </c>
    </row>
    <row r="835" spans="1:4" ht="24.95" customHeight="1" x14ac:dyDescent="0.2">
      <c r="A835" s="283">
        <v>160310</v>
      </c>
      <c r="B835" s="283" t="s">
        <v>3184</v>
      </c>
      <c r="C835" s="280" t="s">
        <v>2820</v>
      </c>
      <c r="D835" s="282">
        <v>53.09</v>
      </c>
    </row>
    <row r="836" spans="1:4" ht="24.95" customHeight="1" x14ac:dyDescent="0.2">
      <c r="A836" s="283">
        <v>160311</v>
      </c>
      <c r="B836" s="283" t="s">
        <v>2937</v>
      </c>
      <c r="C836" s="280" t="s">
        <v>2820</v>
      </c>
      <c r="D836" s="282">
        <v>112.95</v>
      </c>
    </row>
    <row r="837" spans="1:4" ht="24.95" customHeight="1" x14ac:dyDescent="0.2">
      <c r="A837" s="283">
        <v>160312</v>
      </c>
      <c r="B837" s="283" t="s">
        <v>2595</v>
      </c>
      <c r="C837" s="280" t="s">
        <v>2820</v>
      </c>
      <c r="D837" s="282">
        <v>43.11</v>
      </c>
    </row>
    <row r="838" spans="1:4" ht="24.95" customHeight="1" x14ac:dyDescent="0.2">
      <c r="A838" s="283">
        <v>160313</v>
      </c>
      <c r="B838" s="283" t="s">
        <v>3185</v>
      </c>
      <c r="C838" s="280" t="s">
        <v>2820</v>
      </c>
      <c r="D838" s="282">
        <v>47.6</v>
      </c>
    </row>
    <row r="839" spans="1:4" ht="24.95" customHeight="1" x14ac:dyDescent="0.2">
      <c r="A839" s="283">
        <v>160314</v>
      </c>
      <c r="B839" s="283" t="s">
        <v>2596</v>
      </c>
      <c r="C839" s="280" t="s">
        <v>2820</v>
      </c>
      <c r="D839" s="282">
        <v>805.23</v>
      </c>
    </row>
    <row r="840" spans="1:4" ht="24.95" customHeight="1" x14ac:dyDescent="0.2">
      <c r="A840" s="283">
        <v>160315</v>
      </c>
      <c r="B840" s="283" t="s">
        <v>2597</v>
      </c>
      <c r="C840" s="280" t="s">
        <v>2820</v>
      </c>
      <c r="D840" s="282">
        <v>1114.5999999999999</v>
      </c>
    </row>
    <row r="841" spans="1:4" ht="24.95" customHeight="1" x14ac:dyDescent="0.2">
      <c r="A841" s="283">
        <v>160316</v>
      </c>
      <c r="B841" s="283" t="s">
        <v>2964</v>
      </c>
      <c r="C841" s="280" t="s">
        <v>2820</v>
      </c>
      <c r="D841" s="282">
        <v>98.75</v>
      </c>
    </row>
    <row r="842" spans="1:4" ht="24.95" customHeight="1" x14ac:dyDescent="0.2">
      <c r="A842" s="283">
        <v>160317</v>
      </c>
      <c r="B842" s="283" t="s">
        <v>3140</v>
      </c>
      <c r="C842" s="280" t="s">
        <v>7</v>
      </c>
      <c r="D842" s="282">
        <v>34.369999999999997</v>
      </c>
    </row>
    <row r="843" spans="1:4" ht="24.95" customHeight="1" x14ac:dyDescent="0.2">
      <c r="A843" s="283">
        <v>160318</v>
      </c>
      <c r="B843" s="283" t="s">
        <v>3141</v>
      </c>
      <c r="C843" s="280" t="s">
        <v>7</v>
      </c>
      <c r="D843" s="284">
        <v>27.74</v>
      </c>
    </row>
    <row r="844" spans="1:4" ht="24.95" customHeight="1" x14ac:dyDescent="0.2">
      <c r="A844" s="283">
        <v>160319</v>
      </c>
      <c r="B844" s="283" t="s">
        <v>2598</v>
      </c>
      <c r="C844" s="280" t="s">
        <v>2820</v>
      </c>
      <c r="D844" s="282">
        <v>9.8000000000000007</v>
      </c>
    </row>
    <row r="845" spans="1:4" ht="24.95" customHeight="1" x14ac:dyDescent="0.2">
      <c r="A845" s="283">
        <v>160321</v>
      </c>
      <c r="B845" s="283" t="s">
        <v>3142</v>
      </c>
      <c r="C845" s="280" t="s">
        <v>2820</v>
      </c>
      <c r="D845" s="282">
        <v>127.3</v>
      </c>
    </row>
    <row r="846" spans="1:4" ht="24.95" customHeight="1" x14ac:dyDescent="0.2">
      <c r="A846" s="283">
        <v>160322</v>
      </c>
      <c r="B846" s="283" t="s">
        <v>2965</v>
      </c>
      <c r="C846" s="280" t="s">
        <v>2820</v>
      </c>
      <c r="D846" s="282">
        <v>6.62</v>
      </c>
    </row>
    <row r="847" spans="1:4" ht="24.95" customHeight="1" x14ac:dyDescent="0.2">
      <c r="A847" s="283">
        <v>160323</v>
      </c>
      <c r="B847" s="283" t="s">
        <v>2966</v>
      </c>
      <c r="C847" s="280" t="s">
        <v>2820</v>
      </c>
      <c r="D847" s="282">
        <v>7.5</v>
      </c>
    </row>
    <row r="848" spans="1:4" ht="24.95" customHeight="1" x14ac:dyDescent="0.2">
      <c r="A848" s="283">
        <v>160324</v>
      </c>
      <c r="B848" s="283" t="s">
        <v>2967</v>
      </c>
      <c r="C848" s="280" t="s">
        <v>2820</v>
      </c>
      <c r="D848" s="282">
        <v>249.82</v>
      </c>
    </row>
    <row r="849" spans="1:4" ht="24.95" customHeight="1" x14ac:dyDescent="0.2">
      <c r="A849" s="283">
        <v>160325</v>
      </c>
      <c r="B849" s="283" t="s">
        <v>2968</v>
      </c>
      <c r="C849" s="280" t="s">
        <v>2820</v>
      </c>
      <c r="D849" s="282">
        <v>477.96</v>
      </c>
    </row>
    <row r="850" spans="1:4" ht="24.95" customHeight="1" x14ac:dyDescent="0.2">
      <c r="A850" s="283">
        <v>160326</v>
      </c>
      <c r="B850" s="283" t="s">
        <v>2969</v>
      </c>
      <c r="C850" s="280" t="s">
        <v>7</v>
      </c>
      <c r="D850" s="282">
        <v>33.94</v>
      </c>
    </row>
    <row r="851" spans="1:4" ht="24.95" customHeight="1" x14ac:dyDescent="0.2">
      <c r="A851" s="283">
        <v>160327</v>
      </c>
      <c r="B851" s="283" t="s">
        <v>2970</v>
      </c>
      <c r="C851" s="280" t="s">
        <v>7</v>
      </c>
      <c r="D851" s="282">
        <v>37.96</v>
      </c>
    </row>
    <row r="852" spans="1:4" ht="24.95" customHeight="1" x14ac:dyDescent="0.2">
      <c r="A852" s="283">
        <v>160328</v>
      </c>
      <c r="B852" s="283" t="s">
        <v>2971</v>
      </c>
      <c r="C852" s="280" t="s">
        <v>2820</v>
      </c>
      <c r="D852" s="282">
        <v>18.98</v>
      </c>
    </row>
    <row r="853" spans="1:4" ht="24.95" customHeight="1" x14ac:dyDescent="0.2">
      <c r="A853" s="283">
        <v>160329</v>
      </c>
      <c r="B853" s="283" t="s">
        <v>2972</v>
      </c>
      <c r="C853" s="280" t="s">
        <v>2820</v>
      </c>
      <c r="D853" s="282">
        <v>15.21</v>
      </c>
    </row>
    <row r="854" spans="1:4" ht="24.95" customHeight="1" x14ac:dyDescent="0.2">
      <c r="A854" s="283">
        <v>160330</v>
      </c>
      <c r="B854" s="283" t="s">
        <v>2599</v>
      </c>
      <c r="C854" s="280" t="s">
        <v>2820</v>
      </c>
      <c r="D854" s="282">
        <v>10.89</v>
      </c>
    </row>
    <row r="855" spans="1:4" ht="24.95" customHeight="1" x14ac:dyDescent="0.2">
      <c r="A855" s="283">
        <v>160331</v>
      </c>
      <c r="B855" s="283" t="s">
        <v>2973</v>
      </c>
      <c r="C855" s="280" t="s">
        <v>2820</v>
      </c>
      <c r="D855" s="282">
        <v>40.67</v>
      </c>
    </row>
    <row r="856" spans="1:4" ht="24.95" customHeight="1" x14ac:dyDescent="0.2">
      <c r="A856" s="283">
        <v>160332</v>
      </c>
      <c r="B856" s="283" t="s">
        <v>2974</v>
      </c>
      <c r="C856" s="280" t="s">
        <v>7</v>
      </c>
      <c r="D856" s="282">
        <v>26.11</v>
      </c>
    </row>
    <row r="857" spans="1:4" ht="24.95" customHeight="1" x14ac:dyDescent="0.2">
      <c r="A857" s="283">
        <v>160333</v>
      </c>
      <c r="B857" s="283" t="s">
        <v>3186</v>
      </c>
      <c r="C857" s="280" t="s">
        <v>7</v>
      </c>
      <c r="D857" s="282">
        <v>45.02</v>
      </c>
    </row>
    <row r="858" spans="1:4" ht="24.95" customHeight="1" x14ac:dyDescent="0.2">
      <c r="A858" s="283">
        <v>160334</v>
      </c>
      <c r="B858" s="283" t="s">
        <v>2975</v>
      </c>
      <c r="C858" s="280" t="s">
        <v>2820</v>
      </c>
      <c r="D858" s="282">
        <v>27.14</v>
      </c>
    </row>
    <row r="859" spans="1:4" ht="24.95" customHeight="1" x14ac:dyDescent="0.2">
      <c r="A859" s="283">
        <v>160335</v>
      </c>
      <c r="B859" s="283" t="s">
        <v>2976</v>
      </c>
      <c r="C859" s="280" t="s">
        <v>7</v>
      </c>
      <c r="D859" s="282">
        <v>45.58</v>
      </c>
    </row>
    <row r="860" spans="1:4" ht="24.95" customHeight="1" x14ac:dyDescent="0.2">
      <c r="A860" s="283">
        <v>1606</v>
      </c>
      <c r="B860" s="283" t="s">
        <v>2600</v>
      </c>
      <c r="C860" s="280"/>
      <c r="D860" s="282"/>
    </row>
    <row r="861" spans="1:4" ht="24.95" customHeight="1" x14ac:dyDescent="0.2">
      <c r="A861" s="283">
        <v>160602</v>
      </c>
      <c r="B861" s="283" t="s">
        <v>2977</v>
      </c>
      <c r="C861" s="280" t="s">
        <v>2820</v>
      </c>
      <c r="D861" s="282">
        <v>1682.54</v>
      </c>
    </row>
    <row r="862" spans="1:4" ht="24.95" customHeight="1" x14ac:dyDescent="0.2">
      <c r="A862" s="283">
        <v>160603</v>
      </c>
      <c r="B862" s="283" t="s">
        <v>2601</v>
      </c>
      <c r="C862" s="280" t="s">
        <v>2820</v>
      </c>
      <c r="D862" s="282">
        <v>671.09</v>
      </c>
    </row>
    <row r="863" spans="1:4" ht="24.95" customHeight="1" x14ac:dyDescent="0.2">
      <c r="A863" s="279">
        <v>160604</v>
      </c>
      <c r="B863" s="279" t="s">
        <v>3554</v>
      </c>
      <c r="C863" s="280" t="s">
        <v>2820</v>
      </c>
      <c r="D863" s="282">
        <v>186.94</v>
      </c>
    </row>
    <row r="864" spans="1:4" ht="24.95" customHeight="1" x14ac:dyDescent="0.2">
      <c r="A864" s="283">
        <v>160605</v>
      </c>
      <c r="B864" s="283" t="s">
        <v>3555</v>
      </c>
      <c r="C864" s="280" t="s">
        <v>2820</v>
      </c>
      <c r="D864" s="284">
        <v>220.12</v>
      </c>
    </row>
    <row r="865" spans="1:4" ht="24.95" customHeight="1" x14ac:dyDescent="0.2">
      <c r="A865" s="283">
        <v>160606</v>
      </c>
      <c r="B865" s="283" t="s">
        <v>3556</v>
      </c>
      <c r="C865" s="280" t="s">
        <v>2820</v>
      </c>
      <c r="D865" s="282">
        <v>502.47</v>
      </c>
    </row>
    <row r="866" spans="1:4" ht="24.95" customHeight="1" x14ac:dyDescent="0.2">
      <c r="A866" s="283">
        <v>160607</v>
      </c>
      <c r="B866" s="283" t="s">
        <v>3557</v>
      </c>
      <c r="C866" s="280" t="s">
        <v>2820</v>
      </c>
      <c r="D866" s="282">
        <v>187.57</v>
      </c>
    </row>
    <row r="867" spans="1:4" ht="24.95" customHeight="1" x14ac:dyDescent="0.2">
      <c r="A867" s="283">
        <v>160608</v>
      </c>
      <c r="B867" s="283" t="s">
        <v>2602</v>
      </c>
      <c r="C867" s="280" t="s">
        <v>2820</v>
      </c>
      <c r="D867" s="282">
        <v>312.85000000000002</v>
      </c>
    </row>
    <row r="868" spans="1:4" ht="24.95" customHeight="1" x14ac:dyDescent="0.2">
      <c r="A868" s="283">
        <v>160612</v>
      </c>
      <c r="B868" s="283" t="s">
        <v>2978</v>
      </c>
      <c r="C868" s="280" t="s">
        <v>2820</v>
      </c>
      <c r="D868" s="282">
        <v>32.28</v>
      </c>
    </row>
    <row r="869" spans="1:4" ht="24.95" customHeight="1" x14ac:dyDescent="0.2">
      <c r="A869" s="283">
        <v>160613</v>
      </c>
      <c r="B869" s="283" t="s">
        <v>2603</v>
      </c>
      <c r="C869" s="280" t="s">
        <v>2820</v>
      </c>
      <c r="D869" s="282">
        <v>198.58</v>
      </c>
    </row>
    <row r="870" spans="1:4" ht="24.95" customHeight="1" x14ac:dyDescent="0.2">
      <c r="A870" s="283">
        <v>160625</v>
      </c>
      <c r="B870" s="283" t="s">
        <v>3558</v>
      </c>
      <c r="C870" s="280" t="s">
        <v>2820</v>
      </c>
      <c r="D870" s="282">
        <v>671.57</v>
      </c>
    </row>
    <row r="871" spans="1:4" ht="24.95" customHeight="1" x14ac:dyDescent="0.2">
      <c r="A871" s="283">
        <v>160663</v>
      </c>
      <c r="B871" s="283" t="s">
        <v>3559</v>
      </c>
      <c r="C871" s="280" t="s">
        <v>2820</v>
      </c>
      <c r="D871" s="282">
        <v>536.91</v>
      </c>
    </row>
    <row r="872" spans="1:4" ht="24.95" customHeight="1" x14ac:dyDescent="0.2">
      <c r="A872" s="283">
        <v>160665</v>
      </c>
      <c r="B872" s="283" t="s">
        <v>3560</v>
      </c>
      <c r="C872" s="280" t="s">
        <v>2820</v>
      </c>
      <c r="D872" s="282">
        <v>2418.31</v>
      </c>
    </row>
    <row r="873" spans="1:4" ht="24.95" customHeight="1" x14ac:dyDescent="0.2">
      <c r="A873" s="283">
        <v>160671</v>
      </c>
      <c r="B873" s="283" t="s">
        <v>3561</v>
      </c>
      <c r="C873" s="280" t="s">
        <v>2820</v>
      </c>
      <c r="D873" s="282">
        <v>2127.14</v>
      </c>
    </row>
    <row r="874" spans="1:4" ht="24.95" customHeight="1" x14ac:dyDescent="0.2">
      <c r="A874" s="283">
        <v>160673</v>
      </c>
      <c r="B874" s="283" t="s">
        <v>3562</v>
      </c>
      <c r="C874" s="280" t="s">
        <v>2820</v>
      </c>
      <c r="D874" s="282">
        <v>2582.0500000000002</v>
      </c>
    </row>
    <row r="875" spans="1:4" ht="24.95" customHeight="1" x14ac:dyDescent="0.2">
      <c r="A875" s="283">
        <v>160674</v>
      </c>
      <c r="B875" s="283" t="s">
        <v>3563</v>
      </c>
      <c r="C875" s="280" t="s">
        <v>2820</v>
      </c>
      <c r="D875" s="284">
        <v>139.41</v>
      </c>
    </row>
    <row r="876" spans="1:4" ht="24.95" customHeight="1" x14ac:dyDescent="0.2">
      <c r="A876" s="283">
        <v>160675</v>
      </c>
      <c r="B876" s="283" t="s">
        <v>3564</v>
      </c>
      <c r="C876" s="280" t="s">
        <v>2820</v>
      </c>
      <c r="D876" s="284">
        <v>191.57</v>
      </c>
    </row>
    <row r="877" spans="1:4" ht="24.95" customHeight="1" x14ac:dyDescent="0.2">
      <c r="A877" s="283">
        <v>160676</v>
      </c>
      <c r="B877" s="283" t="s">
        <v>3565</v>
      </c>
      <c r="C877" s="280" t="s">
        <v>2820</v>
      </c>
      <c r="D877" s="284">
        <v>88.02</v>
      </c>
    </row>
    <row r="878" spans="1:4" ht="24.95" customHeight="1" x14ac:dyDescent="0.2">
      <c r="A878" s="283">
        <v>1607</v>
      </c>
      <c r="B878" s="283" t="s">
        <v>2604</v>
      </c>
      <c r="C878" s="280"/>
      <c r="D878" s="282"/>
    </row>
    <row r="879" spans="1:4" ht="24.95" customHeight="1" x14ac:dyDescent="0.2">
      <c r="A879" s="283">
        <v>160702</v>
      </c>
      <c r="B879" s="283" t="s">
        <v>2605</v>
      </c>
      <c r="C879" s="280" t="s">
        <v>3434</v>
      </c>
      <c r="D879" s="282">
        <v>5.47</v>
      </c>
    </row>
    <row r="880" spans="1:4" ht="24.95" customHeight="1" x14ac:dyDescent="0.2">
      <c r="A880" s="283">
        <v>160704</v>
      </c>
      <c r="B880" s="283" t="s">
        <v>2606</v>
      </c>
      <c r="C880" s="280" t="s">
        <v>3435</v>
      </c>
      <c r="D880" s="282">
        <v>2551.27</v>
      </c>
    </row>
    <row r="881" spans="1:4" ht="24.95" customHeight="1" x14ac:dyDescent="0.2">
      <c r="A881" s="279">
        <v>160707</v>
      </c>
      <c r="B881" s="279" t="s">
        <v>2607</v>
      </c>
      <c r="C881" s="280" t="s">
        <v>3434</v>
      </c>
      <c r="D881" s="282">
        <v>19.95</v>
      </c>
    </row>
    <row r="882" spans="1:4" ht="24.95" customHeight="1" x14ac:dyDescent="0.2">
      <c r="A882" s="283">
        <v>160708</v>
      </c>
      <c r="B882" s="283" t="s">
        <v>752</v>
      </c>
      <c r="C882" s="280" t="s">
        <v>3434</v>
      </c>
      <c r="D882" s="282">
        <v>21.06</v>
      </c>
    </row>
    <row r="883" spans="1:4" ht="24.95" customHeight="1" x14ac:dyDescent="0.2">
      <c r="A883" s="283">
        <v>160709</v>
      </c>
      <c r="B883" s="283" t="s">
        <v>2608</v>
      </c>
      <c r="C883" s="280" t="s">
        <v>3434</v>
      </c>
      <c r="D883" s="284">
        <v>965.83</v>
      </c>
    </row>
    <row r="884" spans="1:4" ht="24.95" customHeight="1" x14ac:dyDescent="0.2">
      <c r="A884" s="283">
        <v>160710</v>
      </c>
      <c r="B884" s="283" t="s">
        <v>2609</v>
      </c>
      <c r="C884" s="280" t="s">
        <v>3434</v>
      </c>
      <c r="D884" s="282">
        <v>45.55</v>
      </c>
    </row>
    <row r="885" spans="1:4" ht="24.95" customHeight="1" x14ac:dyDescent="0.2">
      <c r="A885" s="283">
        <v>160711</v>
      </c>
      <c r="B885" s="283" t="s">
        <v>2610</v>
      </c>
      <c r="C885" s="280" t="s">
        <v>3434</v>
      </c>
      <c r="D885" s="282">
        <v>46.71</v>
      </c>
    </row>
    <row r="886" spans="1:4" ht="24.95" customHeight="1" x14ac:dyDescent="0.2">
      <c r="A886" s="283">
        <v>160712</v>
      </c>
      <c r="B886" s="283" t="s">
        <v>2611</v>
      </c>
      <c r="C886" s="280" t="s">
        <v>3434</v>
      </c>
      <c r="D886" s="282">
        <v>154.80000000000001</v>
      </c>
    </row>
    <row r="887" spans="1:4" ht="24.95" customHeight="1" x14ac:dyDescent="0.2">
      <c r="A887" s="283">
        <v>160713</v>
      </c>
      <c r="B887" s="283" t="s">
        <v>2979</v>
      </c>
      <c r="C887" s="280" t="s">
        <v>3434</v>
      </c>
      <c r="D887" s="282">
        <v>336.45</v>
      </c>
    </row>
    <row r="888" spans="1:4" ht="24.95" customHeight="1" x14ac:dyDescent="0.2">
      <c r="A888" s="283">
        <v>160714</v>
      </c>
      <c r="B888" s="283" t="s">
        <v>2612</v>
      </c>
      <c r="C888" s="280" t="s">
        <v>3434</v>
      </c>
      <c r="D888" s="282">
        <v>64.930000000000007</v>
      </c>
    </row>
    <row r="889" spans="1:4" ht="24.95" customHeight="1" x14ac:dyDescent="0.2">
      <c r="A889" s="283">
        <v>160715</v>
      </c>
      <c r="B889" s="283" t="s">
        <v>2613</v>
      </c>
      <c r="C889" s="280" t="s">
        <v>3434</v>
      </c>
      <c r="D889" s="282">
        <v>176.77</v>
      </c>
    </row>
    <row r="890" spans="1:4" ht="24.95" customHeight="1" x14ac:dyDescent="0.2">
      <c r="A890" s="283">
        <v>160716</v>
      </c>
      <c r="B890" s="283" t="s">
        <v>2980</v>
      </c>
      <c r="C890" s="280" t="s">
        <v>3435</v>
      </c>
      <c r="D890" s="282">
        <v>499.07</v>
      </c>
    </row>
    <row r="891" spans="1:4" ht="24.95" customHeight="1" x14ac:dyDescent="0.2">
      <c r="A891" s="283">
        <v>160718</v>
      </c>
      <c r="B891" s="283" t="s">
        <v>2614</v>
      </c>
      <c r="C891" s="280" t="s">
        <v>3434</v>
      </c>
      <c r="D891" s="282">
        <v>18.739999999999998</v>
      </c>
    </row>
    <row r="892" spans="1:4" ht="24.95" customHeight="1" x14ac:dyDescent="0.2">
      <c r="A892" s="283">
        <v>1608</v>
      </c>
      <c r="B892" s="283" t="s">
        <v>2615</v>
      </c>
      <c r="C892" s="280"/>
      <c r="D892" s="282"/>
    </row>
    <row r="893" spans="1:4" ht="24.95" customHeight="1" x14ac:dyDescent="0.2">
      <c r="A893" s="283">
        <v>160806</v>
      </c>
      <c r="B893" s="283" t="s">
        <v>3566</v>
      </c>
      <c r="C893" s="280" t="s">
        <v>2820</v>
      </c>
      <c r="D893" s="282">
        <v>25.38</v>
      </c>
    </row>
    <row r="894" spans="1:4" ht="24.95" customHeight="1" x14ac:dyDescent="0.2">
      <c r="A894" s="283">
        <v>160807</v>
      </c>
      <c r="B894" s="283" t="s">
        <v>2616</v>
      </c>
      <c r="C894" s="280" t="s">
        <v>2820</v>
      </c>
      <c r="D894" s="282">
        <v>10.039999999999999</v>
      </c>
    </row>
    <row r="895" spans="1:4" ht="24.95" customHeight="1" x14ac:dyDescent="0.2">
      <c r="A895" s="279">
        <v>160808</v>
      </c>
      <c r="B895" s="279" t="s">
        <v>2981</v>
      </c>
      <c r="C895" s="280" t="s">
        <v>7</v>
      </c>
      <c r="D895" s="282">
        <v>6.95</v>
      </c>
    </row>
    <row r="896" spans="1:4" ht="24.95" customHeight="1" x14ac:dyDescent="0.2">
      <c r="A896" s="283">
        <v>17</v>
      </c>
      <c r="B896" s="283" t="s">
        <v>2982</v>
      </c>
      <c r="C896" s="280"/>
      <c r="D896" s="282"/>
    </row>
    <row r="897" spans="1:4" ht="24.95" customHeight="1" x14ac:dyDescent="0.2">
      <c r="A897" s="283">
        <v>1701</v>
      </c>
      <c r="B897" s="283" t="s">
        <v>2617</v>
      </c>
      <c r="C897" s="280"/>
      <c r="D897" s="282"/>
    </row>
    <row r="898" spans="1:4" ht="24.95" customHeight="1" x14ac:dyDescent="0.2">
      <c r="A898" s="283">
        <v>170101</v>
      </c>
      <c r="B898" s="283" t="s">
        <v>2618</v>
      </c>
      <c r="C898" s="280" t="s">
        <v>2820</v>
      </c>
      <c r="D898" s="282">
        <v>462.08</v>
      </c>
    </row>
    <row r="899" spans="1:4" ht="24.95" customHeight="1" x14ac:dyDescent="0.2">
      <c r="A899" s="279">
        <v>170107</v>
      </c>
      <c r="B899" s="279" t="s">
        <v>2983</v>
      </c>
      <c r="C899" s="280" t="s">
        <v>2820</v>
      </c>
      <c r="D899" s="282">
        <v>479.93</v>
      </c>
    </row>
    <row r="900" spans="1:4" ht="24.95" customHeight="1" x14ac:dyDescent="0.2">
      <c r="A900" s="279">
        <v>170108</v>
      </c>
      <c r="B900" s="279" t="s">
        <v>2619</v>
      </c>
      <c r="C900" s="280" t="s">
        <v>2820</v>
      </c>
      <c r="D900" s="282">
        <v>75.290000000000006</v>
      </c>
    </row>
    <row r="901" spans="1:4" ht="24.95" customHeight="1" x14ac:dyDescent="0.2">
      <c r="A901" s="283">
        <v>170110</v>
      </c>
      <c r="B901" s="283" t="s">
        <v>2620</v>
      </c>
      <c r="C901" s="280" t="s">
        <v>2820</v>
      </c>
      <c r="D901" s="282">
        <v>58.22</v>
      </c>
    </row>
    <row r="902" spans="1:4" ht="24.95" customHeight="1" x14ac:dyDescent="0.2">
      <c r="A902" s="283">
        <v>170111</v>
      </c>
      <c r="B902" s="283" t="s">
        <v>2621</v>
      </c>
      <c r="C902" s="280" t="s">
        <v>2820</v>
      </c>
      <c r="D902" s="282">
        <v>79.73</v>
      </c>
    </row>
    <row r="903" spans="1:4" ht="24.95" customHeight="1" x14ac:dyDescent="0.2">
      <c r="A903" s="283">
        <v>170114</v>
      </c>
      <c r="B903" s="283" t="s">
        <v>2622</v>
      </c>
      <c r="C903" s="280" t="s">
        <v>2820</v>
      </c>
      <c r="D903" s="282">
        <v>564.86</v>
      </c>
    </row>
    <row r="904" spans="1:4" ht="24.95" customHeight="1" x14ac:dyDescent="0.2">
      <c r="A904" s="283">
        <v>170115</v>
      </c>
      <c r="B904" s="283" t="s">
        <v>32867</v>
      </c>
      <c r="C904" s="280" t="s">
        <v>2820</v>
      </c>
      <c r="D904" s="282">
        <v>279.79000000000002</v>
      </c>
    </row>
    <row r="905" spans="1:4" ht="24.95" customHeight="1" x14ac:dyDescent="0.2">
      <c r="A905" s="283">
        <v>170116</v>
      </c>
      <c r="B905" s="283" t="s">
        <v>2623</v>
      </c>
      <c r="C905" s="280" t="s">
        <v>2820</v>
      </c>
      <c r="D905" s="282">
        <v>397.73</v>
      </c>
    </row>
    <row r="906" spans="1:4" ht="24.95" customHeight="1" x14ac:dyDescent="0.2">
      <c r="A906" s="283">
        <v>170117</v>
      </c>
      <c r="B906" s="283" t="s">
        <v>2624</v>
      </c>
      <c r="C906" s="280" t="s">
        <v>2820</v>
      </c>
      <c r="D906" s="282">
        <v>178.47</v>
      </c>
    </row>
    <row r="907" spans="1:4" ht="24.95" customHeight="1" x14ac:dyDescent="0.2">
      <c r="A907" s="283">
        <v>170118</v>
      </c>
      <c r="B907" s="283" t="s">
        <v>2625</v>
      </c>
      <c r="C907" s="280" t="s">
        <v>2820</v>
      </c>
      <c r="D907" s="282">
        <v>62.16</v>
      </c>
    </row>
    <row r="908" spans="1:4" ht="24.95" customHeight="1" x14ac:dyDescent="0.2">
      <c r="A908" s="283">
        <v>170119</v>
      </c>
      <c r="B908" s="283" t="s">
        <v>2626</v>
      </c>
      <c r="C908" s="280" t="s">
        <v>2820</v>
      </c>
      <c r="D908" s="282">
        <v>51.31</v>
      </c>
    </row>
    <row r="909" spans="1:4" ht="24.95" customHeight="1" x14ac:dyDescent="0.2">
      <c r="A909" s="283">
        <v>170120</v>
      </c>
      <c r="B909" s="283" t="s">
        <v>2627</v>
      </c>
      <c r="C909" s="280" t="s">
        <v>2820</v>
      </c>
      <c r="D909" s="282">
        <v>273.38</v>
      </c>
    </row>
    <row r="910" spans="1:4" ht="24.95" customHeight="1" x14ac:dyDescent="0.2">
      <c r="A910" s="283">
        <v>170121</v>
      </c>
      <c r="B910" s="283" t="s">
        <v>2628</v>
      </c>
      <c r="C910" s="280" t="s">
        <v>2820</v>
      </c>
      <c r="D910" s="282">
        <v>190.16</v>
      </c>
    </row>
    <row r="911" spans="1:4" ht="24.95" customHeight="1" x14ac:dyDescent="0.2">
      <c r="A911" s="283">
        <v>170122</v>
      </c>
      <c r="B911" s="283" t="s">
        <v>2629</v>
      </c>
      <c r="C911" s="280" t="s">
        <v>2820</v>
      </c>
      <c r="D911" s="282">
        <v>255.24</v>
      </c>
    </row>
    <row r="912" spans="1:4" ht="24.95" customHeight="1" x14ac:dyDescent="0.2">
      <c r="A912" s="283">
        <v>170123</v>
      </c>
      <c r="B912" s="283" t="s">
        <v>2630</v>
      </c>
      <c r="C912" s="280" t="s">
        <v>2820</v>
      </c>
      <c r="D912" s="282">
        <v>116.21</v>
      </c>
    </row>
    <row r="913" spans="1:4" ht="24.95" customHeight="1" x14ac:dyDescent="0.2">
      <c r="A913" s="283">
        <v>170124</v>
      </c>
      <c r="B913" s="283" t="s">
        <v>2631</v>
      </c>
      <c r="C913" s="280" t="s">
        <v>2820</v>
      </c>
      <c r="D913" s="282">
        <v>395.75</v>
      </c>
    </row>
    <row r="914" spans="1:4" ht="24.95" customHeight="1" x14ac:dyDescent="0.2">
      <c r="A914" s="283">
        <v>170126</v>
      </c>
      <c r="B914" s="283" t="s">
        <v>3567</v>
      </c>
      <c r="C914" s="280" t="s">
        <v>2820</v>
      </c>
      <c r="D914" s="282">
        <v>1733.61</v>
      </c>
    </row>
    <row r="915" spans="1:4" ht="24.95" customHeight="1" x14ac:dyDescent="0.2">
      <c r="A915" s="283">
        <v>170127</v>
      </c>
      <c r="B915" s="283" t="s">
        <v>2984</v>
      </c>
      <c r="C915" s="280" t="s">
        <v>2820</v>
      </c>
      <c r="D915" s="282">
        <v>844.51</v>
      </c>
    </row>
    <row r="916" spans="1:4" ht="24.95" customHeight="1" x14ac:dyDescent="0.2">
      <c r="A916" s="283">
        <v>170128</v>
      </c>
      <c r="B916" s="283" t="s">
        <v>2632</v>
      </c>
      <c r="C916" s="280" t="s">
        <v>2820</v>
      </c>
      <c r="D916" s="282">
        <v>789.1</v>
      </c>
    </row>
    <row r="917" spans="1:4" ht="24.95" customHeight="1" x14ac:dyDescent="0.2">
      <c r="A917" s="283">
        <v>170129</v>
      </c>
      <c r="B917" s="283" t="s">
        <v>2633</v>
      </c>
      <c r="C917" s="280" t="s">
        <v>2820</v>
      </c>
      <c r="D917" s="284">
        <v>547.28</v>
      </c>
    </row>
    <row r="918" spans="1:4" ht="24.95" customHeight="1" x14ac:dyDescent="0.2">
      <c r="A918" s="283">
        <v>170130</v>
      </c>
      <c r="B918" s="283" t="s">
        <v>2634</v>
      </c>
      <c r="C918" s="280" t="s">
        <v>2820</v>
      </c>
      <c r="D918" s="282">
        <v>475.86</v>
      </c>
    </row>
    <row r="919" spans="1:4" ht="24.95" customHeight="1" x14ac:dyDescent="0.2">
      <c r="A919" s="283">
        <v>170131</v>
      </c>
      <c r="B919" s="283" t="s">
        <v>2985</v>
      </c>
      <c r="C919" s="280" t="s">
        <v>2820</v>
      </c>
      <c r="D919" s="282">
        <v>771.26</v>
      </c>
    </row>
    <row r="920" spans="1:4" ht="24.95" customHeight="1" x14ac:dyDescent="0.2">
      <c r="A920" s="283">
        <v>170132</v>
      </c>
      <c r="B920" s="283" t="s">
        <v>2986</v>
      </c>
      <c r="C920" s="280" t="s">
        <v>2820</v>
      </c>
      <c r="D920" s="282">
        <v>1321.63</v>
      </c>
    </row>
    <row r="921" spans="1:4" ht="24.95" customHeight="1" x14ac:dyDescent="0.2">
      <c r="A921" s="283">
        <v>170133</v>
      </c>
      <c r="B921" s="283" t="s">
        <v>2635</v>
      </c>
      <c r="C921" s="280" t="s">
        <v>2820</v>
      </c>
      <c r="D921" s="282">
        <v>286.8</v>
      </c>
    </row>
    <row r="922" spans="1:4" ht="24.95" customHeight="1" x14ac:dyDescent="0.2">
      <c r="A922" s="283">
        <v>170134</v>
      </c>
      <c r="B922" s="283" t="s">
        <v>2636</v>
      </c>
      <c r="C922" s="280" t="s">
        <v>2820</v>
      </c>
      <c r="D922" s="282">
        <v>503.07</v>
      </c>
    </row>
    <row r="923" spans="1:4" ht="24.95" customHeight="1" x14ac:dyDescent="0.2">
      <c r="A923" s="283">
        <v>170135</v>
      </c>
      <c r="B923" s="283" t="s">
        <v>2987</v>
      </c>
      <c r="C923" s="280" t="s">
        <v>2820</v>
      </c>
      <c r="D923" s="284">
        <v>1852.31</v>
      </c>
    </row>
    <row r="924" spans="1:4" ht="24.95" customHeight="1" x14ac:dyDescent="0.2">
      <c r="A924" s="283">
        <v>170136</v>
      </c>
      <c r="B924" s="283" t="s">
        <v>2637</v>
      </c>
      <c r="C924" s="280" t="s">
        <v>2820</v>
      </c>
      <c r="D924" s="282">
        <v>849.78</v>
      </c>
    </row>
    <row r="925" spans="1:4" ht="24.95" customHeight="1" x14ac:dyDescent="0.2">
      <c r="A925" s="283">
        <v>170137</v>
      </c>
      <c r="B925" s="283" t="s">
        <v>2988</v>
      </c>
      <c r="C925" s="280" t="s">
        <v>2820</v>
      </c>
      <c r="D925" s="282">
        <v>834.93</v>
      </c>
    </row>
    <row r="926" spans="1:4" ht="24.95" customHeight="1" x14ac:dyDescent="0.2">
      <c r="A926" s="283">
        <v>1702</v>
      </c>
      <c r="B926" s="283" t="s">
        <v>2638</v>
      </c>
      <c r="C926" s="280"/>
      <c r="D926" s="284"/>
    </row>
    <row r="927" spans="1:4" ht="24.95" customHeight="1" x14ac:dyDescent="0.2">
      <c r="A927" s="283">
        <v>170205</v>
      </c>
      <c r="B927" s="283" t="s">
        <v>2639</v>
      </c>
      <c r="C927" s="280" t="s">
        <v>3434</v>
      </c>
      <c r="D927" s="282">
        <v>469.33</v>
      </c>
    </row>
    <row r="928" spans="1:4" ht="24.95" customHeight="1" x14ac:dyDescent="0.2">
      <c r="A928" s="283">
        <v>170220</v>
      </c>
      <c r="B928" s="283" t="s">
        <v>2640</v>
      </c>
      <c r="C928" s="280" t="s">
        <v>3434</v>
      </c>
      <c r="D928" s="282">
        <v>371.82</v>
      </c>
    </row>
    <row r="929" spans="1:4" ht="24.95" customHeight="1" x14ac:dyDescent="0.2">
      <c r="A929" s="279">
        <v>170221</v>
      </c>
      <c r="B929" s="279" t="s">
        <v>2641</v>
      </c>
      <c r="C929" s="280" t="s">
        <v>3434</v>
      </c>
      <c r="D929" s="282">
        <v>15.77</v>
      </c>
    </row>
    <row r="930" spans="1:4" ht="24.95" customHeight="1" x14ac:dyDescent="0.2">
      <c r="A930" s="283">
        <v>170222</v>
      </c>
      <c r="B930" s="283" t="s">
        <v>2642</v>
      </c>
      <c r="C930" s="280" t="s">
        <v>2820</v>
      </c>
      <c r="D930" s="282">
        <v>1707.63</v>
      </c>
    </row>
    <row r="931" spans="1:4" ht="24.95" customHeight="1" x14ac:dyDescent="0.2">
      <c r="A931" s="283">
        <v>1703</v>
      </c>
      <c r="B931" s="283" t="s">
        <v>2643</v>
      </c>
      <c r="C931" s="280"/>
      <c r="D931" s="282"/>
    </row>
    <row r="932" spans="1:4" ht="24.95" customHeight="1" x14ac:dyDescent="0.2">
      <c r="A932" s="283">
        <v>170304</v>
      </c>
      <c r="B932" s="283" t="s">
        <v>2644</v>
      </c>
      <c r="C932" s="280" t="s">
        <v>2820</v>
      </c>
      <c r="D932" s="282">
        <v>80.67</v>
      </c>
    </row>
    <row r="933" spans="1:4" ht="24.95" customHeight="1" x14ac:dyDescent="0.2">
      <c r="A933" s="283">
        <v>170306</v>
      </c>
      <c r="B933" s="283" t="s">
        <v>2645</v>
      </c>
      <c r="C933" s="280" t="s">
        <v>2820</v>
      </c>
      <c r="D933" s="284">
        <v>85.83</v>
      </c>
    </row>
    <row r="934" spans="1:4" ht="24.95" customHeight="1" x14ac:dyDescent="0.2">
      <c r="A934" s="279">
        <v>170309</v>
      </c>
      <c r="B934" s="279" t="s">
        <v>2646</v>
      </c>
      <c r="C934" s="280" t="s">
        <v>2820</v>
      </c>
      <c r="D934" s="282">
        <v>79.77</v>
      </c>
    </row>
    <row r="935" spans="1:4" ht="24.95" customHeight="1" x14ac:dyDescent="0.2">
      <c r="A935" s="283">
        <v>170310</v>
      </c>
      <c r="B935" s="283" t="s">
        <v>2647</v>
      </c>
      <c r="C935" s="280" t="s">
        <v>2820</v>
      </c>
      <c r="D935" s="282">
        <v>102.94</v>
      </c>
    </row>
    <row r="936" spans="1:4" ht="24.95" customHeight="1" x14ac:dyDescent="0.2">
      <c r="A936" s="283">
        <v>170311</v>
      </c>
      <c r="B936" s="283" t="s">
        <v>2648</v>
      </c>
      <c r="C936" s="280" t="s">
        <v>2820</v>
      </c>
      <c r="D936" s="282">
        <v>31.22</v>
      </c>
    </row>
    <row r="937" spans="1:4" ht="24.95" customHeight="1" x14ac:dyDescent="0.2">
      <c r="A937" s="283">
        <v>170312</v>
      </c>
      <c r="B937" s="283" t="s">
        <v>2649</v>
      </c>
      <c r="C937" s="280" t="s">
        <v>2820</v>
      </c>
      <c r="D937" s="282">
        <v>96.49</v>
      </c>
    </row>
    <row r="938" spans="1:4" ht="24.95" customHeight="1" x14ac:dyDescent="0.2">
      <c r="A938" s="283">
        <v>170313</v>
      </c>
      <c r="B938" s="283" t="s">
        <v>2650</v>
      </c>
      <c r="C938" s="280" t="s">
        <v>2820</v>
      </c>
      <c r="D938" s="282">
        <v>85.83</v>
      </c>
    </row>
    <row r="939" spans="1:4" ht="24.95" customHeight="1" x14ac:dyDescent="0.2">
      <c r="A939" s="283">
        <v>170315</v>
      </c>
      <c r="B939" s="283" t="s">
        <v>2651</v>
      </c>
      <c r="C939" s="280" t="s">
        <v>2820</v>
      </c>
      <c r="D939" s="282">
        <v>102.56</v>
      </c>
    </row>
    <row r="940" spans="1:4" ht="24.95" customHeight="1" x14ac:dyDescent="0.2">
      <c r="A940" s="283">
        <v>170316</v>
      </c>
      <c r="B940" s="283" t="s">
        <v>2652</v>
      </c>
      <c r="C940" s="280" t="s">
        <v>2820</v>
      </c>
      <c r="D940" s="282">
        <v>63.93</v>
      </c>
    </row>
    <row r="941" spans="1:4" ht="24.95" customHeight="1" x14ac:dyDescent="0.2">
      <c r="A941" s="283">
        <v>170317</v>
      </c>
      <c r="B941" s="283" t="s">
        <v>2653</v>
      </c>
      <c r="C941" s="280" t="s">
        <v>2820</v>
      </c>
      <c r="D941" s="282">
        <v>60.37</v>
      </c>
    </row>
    <row r="942" spans="1:4" ht="24.95" customHeight="1" x14ac:dyDescent="0.2">
      <c r="A942" s="283">
        <v>170318</v>
      </c>
      <c r="B942" s="283" t="s">
        <v>2989</v>
      </c>
      <c r="C942" s="280" t="s">
        <v>2820</v>
      </c>
      <c r="D942" s="282">
        <v>50.36</v>
      </c>
    </row>
    <row r="943" spans="1:4" ht="24.95" customHeight="1" x14ac:dyDescent="0.2">
      <c r="A943" s="283">
        <v>170319</v>
      </c>
      <c r="B943" s="283" t="s">
        <v>2990</v>
      </c>
      <c r="C943" s="280" t="s">
        <v>2820</v>
      </c>
      <c r="D943" s="282">
        <v>40.5</v>
      </c>
    </row>
    <row r="944" spans="1:4" ht="24.95" customHeight="1" x14ac:dyDescent="0.2">
      <c r="A944" s="283">
        <v>170320</v>
      </c>
      <c r="B944" s="283" t="s">
        <v>2991</v>
      </c>
      <c r="C944" s="280" t="s">
        <v>2820</v>
      </c>
      <c r="D944" s="282">
        <v>46.51</v>
      </c>
    </row>
    <row r="945" spans="1:4" ht="24.95" customHeight="1" x14ac:dyDescent="0.2">
      <c r="A945" s="283">
        <v>170321</v>
      </c>
      <c r="B945" s="283" t="s">
        <v>2992</v>
      </c>
      <c r="C945" s="280" t="s">
        <v>2820</v>
      </c>
      <c r="D945" s="282">
        <v>64.73</v>
      </c>
    </row>
    <row r="946" spans="1:4" ht="24.95" customHeight="1" x14ac:dyDescent="0.2">
      <c r="A946" s="283">
        <v>170322</v>
      </c>
      <c r="B946" s="283" t="s">
        <v>2993</v>
      </c>
      <c r="C946" s="280" t="s">
        <v>2820</v>
      </c>
      <c r="D946" s="282">
        <v>86.35</v>
      </c>
    </row>
    <row r="947" spans="1:4" ht="24.95" customHeight="1" x14ac:dyDescent="0.2">
      <c r="A947" s="283">
        <v>170323</v>
      </c>
      <c r="B947" s="283" t="s">
        <v>2994</v>
      </c>
      <c r="C947" s="280" t="s">
        <v>2820</v>
      </c>
      <c r="D947" s="282">
        <v>97.28</v>
      </c>
    </row>
    <row r="948" spans="1:4" ht="24.95" customHeight="1" x14ac:dyDescent="0.2">
      <c r="A948" s="283">
        <v>170324</v>
      </c>
      <c r="B948" s="283" t="s">
        <v>2995</v>
      </c>
      <c r="C948" s="280" t="s">
        <v>2820</v>
      </c>
      <c r="D948" s="282">
        <v>164.37</v>
      </c>
    </row>
    <row r="949" spans="1:4" ht="24.95" customHeight="1" x14ac:dyDescent="0.2">
      <c r="A949" s="283">
        <v>170325</v>
      </c>
      <c r="B949" s="283" t="s">
        <v>2996</v>
      </c>
      <c r="C949" s="280" t="s">
        <v>2820</v>
      </c>
      <c r="D949" s="282">
        <v>299.98</v>
      </c>
    </row>
    <row r="950" spans="1:4" ht="24.95" customHeight="1" x14ac:dyDescent="0.2">
      <c r="A950" s="283">
        <v>170326</v>
      </c>
      <c r="B950" s="283" t="s">
        <v>2654</v>
      </c>
      <c r="C950" s="280" t="s">
        <v>2820</v>
      </c>
      <c r="D950" s="282">
        <v>426.49</v>
      </c>
    </row>
    <row r="951" spans="1:4" ht="24.95" customHeight="1" x14ac:dyDescent="0.2">
      <c r="A951" s="283">
        <v>170327</v>
      </c>
      <c r="B951" s="283" t="s">
        <v>2655</v>
      </c>
      <c r="C951" s="280" t="s">
        <v>2820</v>
      </c>
      <c r="D951" s="282">
        <v>72.150000000000006</v>
      </c>
    </row>
    <row r="952" spans="1:4" ht="24.95" customHeight="1" x14ac:dyDescent="0.2">
      <c r="A952" s="283">
        <v>170328</v>
      </c>
      <c r="B952" s="283" t="s">
        <v>2656</v>
      </c>
      <c r="C952" s="280" t="s">
        <v>2820</v>
      </c>
      <c r="D952" s="282">
        <v>81.16</v>
      </c>
    </row>
    <row r="953" spans="1:4" ht="24.95" customHeight="1" x14ac:dyDescent="0.2">
      <c r="A953" s="283">
        <v>170329</v>
      </c>
      <c r="B953" s="283" t="s">
        <v>2657</v>
      </c>
      <c r="C953" s="280" t="s">
        <v>2820</v>
      </c>
      <c r="D953" s="282">
        <v>107.52</v>
      </c>
    </row>
    <row r="954" spans="1:4" ht="24.95" customHeight="1" x14ac:dyDescent="0.2">
      <c r="A954" s="283">
        <v>170330</v>
      </c>
      <c r="B954" s="283" t="s">
        <v>2658</v>
      </c>
      <c r="C954" s="280" t="s">
        <v>2820</v>
      </c>
      <c r="D954" s="282">
        <v>163.82</v>
      </c>
    </row>
    <row r="955" spans="1:4" ht="24.95" customHeight="1" x14ac:dyDescent="0.2">
      <c r="A955" s="283">
        <v>170331</v>
      </c>
      <c r="B955" s="283" t="s">
        <v>2659</v>
      </c>
      <c r="C955" s="280" t="s">
        <v>2820</v>
      </c>
      <c r="D955" s="282">
        <v>177.43</v>
      </c>
    </row>
    <row r="956" spans="1:4" ht="24.95" customHeight="1" x14ac:dyDescent="0.2">
      <c r="A956" s="283">
        <v>170332</v>
      </c>
      <c r="B956" s="283" t="s">
        <v>2997</v>
      </c>
      <c r="C956" s="280" t="s">
        <v>2820</v>
      </c>
      <c r="D956" s="282">
        <v>64.34</v>
      </c>
    </row>
    <row r="957" spans="1:4" ht="24.95" customHeight="1" x14ac:dyDescent="0.2">
      <c r="A957" s="283">
        <v>170333</v>
      </c>
      <c r="B957" s="283" t="s">
        <v>2998</v>
      </c>
      <c r="C957" s="280" t="s">
        <v>2820</v>
      </c>
      <c r="D957" s="282">
        <v>74.53</v>
      </c>
    </row>
    <row r="958" spans="1:4" ht="24.95" customHeight="1" x14ac:dyDescent="0.2">
      <c r="A958" s="283">
        <v>170334</v>
      </c>
      <c r="B958" s="283" t="s">
        <v>2999</v>
      </c>
      <c r="C958" s="280" t="s">
        <v>2820</v>
      </c>
      <c r="D958" s="282">
        <v>85.67</v>
      </c>
    </row>
    <row r="959" spans="1:4" ht="24.95" customHeight="1" x14ac:dyDescent="0.2">
      <c r="A959" s="283">
        <v>170335</v>
      </c>
      <c r="B959" s="283" t="s">
        <v>3000</v>
      </c>
      <c r="C959" s="280" t="s">
        <v>2820</v>
      </c>
      <c r="D959" s="282">
        <v>144.19999999999999</v>
      </c>
    </row>
    <row r="960" spans="1:4" ht="24.95" customHeight="1" x14ac:dyDescent="0.2">
      <c r="A960" s="283">
        <v>170336</v>
      </c>
      <c r="B960" s="283" t="s">
        <v>3001</v>
      </c>
      <c r="C960" s="280" t="s">
        <v>2820</v>
      </c>
      <c r="D960" s="282">
        <v>164.07</v>
      </c>
    </row>
    <row r="961" spans="1:4" ht="24.95" customHeight="1" x14ac:dyDescent="0.2">
      <c r="A961" s="283">
        <v>170337</v>
      </c>
      <c r="B961" s="283" t="s">
        <v>3002</v>
      </c>
      <c r="C961" s="280" t="s">
        <v>2820</v>
      </c>
      <c r="D961" s="282">
        <v>204.32</v>
      </c>
    </row>
    <row r="962" spans="1:4" ht="24.95" customHeight="1" x14ac:dyDescent="0.2">
      <c r="A962" s="283">
        <v>170338</v>
      </c>
      <c r="B962" s="283" t="s">
        <v>3003</v>
      </c>
      <c r="C962" s="280" t="s">
        <v>2820</v>
      </c>
      <c r="D962" s="282">
        <v>336.71</v>
      </c>
    </row>
    <row r="963" spans="1:4" ht="24.95" customHeight="1" x14ac:dyDescent="0.2">
      <c r="A963" s="283">
        <v>170339</v>
      </c>
      <c r="B963" s="283" t="s">
        <v>3004</v>
      </c>
      <c r="C963" s="280" t="s">
        <v>2820</v>
      </c>
      <c r="D963" s="282">
        <v>447.9</v>
      </c>
    </row>
    <row r="964" spans="1:4" ht="24.95" customHeight="1" x14ac:dyDescent="0.2">
      <c r="A964" s="283">
        <v>170345</v>
      </c>
      <c r="B964" s="283" t="s">
        <v>2660</v>
      </c>
      <c r="C964" s="280" t="s">
        <v>2820</v>
      </c>
      <c r="D964" s="282">
        <v>265.94</v>
      </c>
    </row>
    <row r="965" spans="1:4" ht="24.95" customHeight="1" x14ac:dyDescent="0.2">
      <c r="A965" s="283">
        <v>170346</v>
      </c>
      <c r="B965" s="283" t="s">
        <v>2661</v>
      </c>
      <c r="C965" s="280" t="s">
        <v>2820</v>
      </c>
      <c r="D965" s="282">
        <v>294.18</v>
      </c>
    </row>
    <row r="966" spans="1:4" ht="24.95" customHeight="1" x14ac:dyDescent="0.2">
      <c r="A966" s="283">
        <v>170347</v>
      </c>
      <c r="B966" s="283" t="s">
        <v>2662</v>
      </c>
      <c r="C966" s="280" t="s">
        <v>2820</v>
      </c>
      <c r="D966" s="282">
        <v>6.91</v>
      </c>
    </row>
    <row r="967" spans="1:4" ht="24.95" customHeight="1" x14ac:dyDescent="0.2">
      <c r="A967" s="283">
        <v>170348</v>
      </c>
      <c r="B967" s="283" t="s">
        <v>2663</v>
      </c>
      <c r="C967" s="280" t="s">
        <v>2820</v>
      </c>
      <c r="D967" s="282">
        <v>9.3699999999999992</v>
      </c>
    </row>
    <row r="968" spans="1:4" ht="24.95" customHeight="1" x14ac:dyDescent="0.2">
      <c r="A968" s="283">
        <v>170349</v>
      </c>
      <c r="B968" s="283" t="s">
        <v>2664</v>
      </c>
      <c r="C968" s="280" t="s">
        <v>2820</v>
      </c>
      <c r="D968" s="282">
        <v>75.61</v>
      </c>
    </row>
    <row r="969" spans="1:4" ht="24.95" customHeight="1" x14ac:dyDescent="0.2">
      <c r="A969" s="283">
        <v>170350</v>
      </c>
      <c r="B969" s="283" t="s">
        <v>2665</v>
      </c>
      <c r="C969" s="280" t="s">
        <v>2820</v>
      </c>
      <c r="D969" s="282">
        <v>18.23</v>
      </c>
    </row>
    <row r="970" spans="1:4" ht="24.95" customHeight="1" x14ac:dyDescent="0.2">
      <c r="A970" s="283">
        <v>170351</v>
      </c>
      <c r="B970" s="283" t="s">
        <v>2666</v>
      </c>
      <c r="C970" s="280" t="s">
        <v>2820</v>
      </c>
      <c r="D970" s="282">
        <v>335.89</v>
      </c>
    </row>
    <row r="971" spans="1:4" ht="24.95" customHeight="1" x14ac:dyDescent="0.2">
      <c r="A971" s="283">
        <v>170352</v>
      </c>
      <c r="B971" s="283" t="s">
        <v>3005</v>
      </c>
      <c r="C971" s="280" t="s">
        <v>2820</v>
      </c>
      <c r="D971" s="282">
        <v>397.88</v>
      </c>
    </row>
    <row r="972" spans="1:4" ht="24.95" customHeight="1" x14ac:dyDescent="0.2">
      <c r="A972" s="283">
        <v>170353</v>
      </c>
      <c r="B972" s="283" t="s">
        <v>3006</v>
      </c>
      <c r="C972" s="280" t="s">
        <v>2820</v>
      </c>
      <c r="D972" s="282">
        <v>358.54</v>
      </c>
    </row>
    <row r="973" spans="1:4" ht="24.95" customHeight="1" x14ac:dyDescent="0.2">
      <c r="A973" s="283">
        <v>170354</v>
      </c>
      <c r="B973" s="283" t="s">
        <v>3007</v>
      </c>
      <c r="C973" s="280" t="s">
        <v>2820</v>
      </c>
      <c r="D973" s="282">
        <v>593.12</v>
      </c>
    </row>
    <row r="974" spans="1:4" ht="24.95" customHeight="1" x14ac:dyDescent="0.2">
      <c r="A974" s="283">
        <v>170356</v>
      </c>
      <c r="B974" s="283" t="s">
        <v>2667</v>
      </c>
      <c r="C974" s="280" t="s">
        <v>2820</v>
      </c>
      <c r="D974" s="282">
        <v>246.41</v>
      </c>
    </row>
    <row r="975" spans="1:4" ht="24.95" customHeight="1" x14ac:dyDescent="0.2">
      <c r="A975" s="283">
        <v>170357</v>
      </c>
      <c r="B975" s="283" t="s">
        <v>2668</v>
      </c>
      <c r="C975" s="280" t="s">
        <v>2820</v>
      </c>
      <c r="D975" s="282">
        <v>733.42</v>
      </c>
    </row>
    <row r="976" spans="1:4" ht="24.95" customHeight="1" x14ac:dyDescent="0.2">
      <c r="A976" s="283">
        <v>1705</v>
      </c>
      <c r="B976" s="283" t="s">
        <v>2669</v>
      </c>
      <c r="C976" s="280"/>
      <c r="D976" s="282"/>
    </row>
    <row r="977" spans="1:4" ht="24.95" customHeight="1" x14ac:dyDescent="0.2">
      <c r="A977" s="283">
        <v>170502</v>
      </c>
      <c r="B977" s="283" t="s">
        <v>3568</v>
      </c>
      <c r="C977" s="280" t="s">
        <v>2820</v>
      </c>
      <c r="D977" s="282">
        <v>146.91999999999999</v>
      </c>
    </row>
    <row r="978" spans="1:4" ht="24.95" customHeight="1" x14ac:dyDescent="0.2">
      <c r="A978" s="283">
        <v>170506</v>
      </c>
      <c r="B978" s="283" t="s">
        <v>3569</v>
      </c>
      <c r="C978" s="280" t="s">
        <v>2820</v>
      </c>
      <c r="D978" s="282">
        <v>543.35</v>
      </c>
    </row>
    <row r="979" spans="1:4" ht="24.95" customHeight="1" x14ac:dyDescent="0.2">
      <c r="A979" s="279">
        <v>170507</v>
      </c>
      <c r="B979" s="279" t="s">
        <v>2670</v>
      </c>
      <c r="C979" s="280" t="s">
        <v>7</v>
      </c>
      <c r="D979" s="282">
        <v>1277.69</v>
      </c>
    </row>
    <row r="980" spans="1:4" ht="24.95" customHeight="1" x14ac:dyDescent="0.2">
      <c r="A980" s="283">
        <v>170508</v>
      </c>
      <c r="B980" s="283" t="s">
        <v>2671</v>
      </c>
      <c r="C980" s="280" t="s">
        <v>7</v>
      </c>
      <c r="D980" s="282">
        <v>1277.69</v>
      </c>
    </row>
    <row r="981" spans="1:4" ht="24.95" customHeight="1" x14ac:dyDescent="0.2">
      <c r="A981" s="283">
        <v>170509</v>
      </c>
      <c r="B981" s="283" t="s">
        <v>2672</v>
      </c>
      <c r="C981" s="280" t="s">
        <v>2820</v>
      </c>
      <c r="D981" s="282">
        <v>1631.51</v>
      </c>
    </row>
    <row r="982" spans="1:4" ht="24.95" customHeight="1" x14ac:dyDescent="0.2">
      <c r="A982" s="283">
        <v>170510</v>
      </c>
      <c r="B982" s="283" t="s">
        <v>2673</v>
      </c>
      <c r="C982" s="280" t="s">
        <v>2820</v>
      </c>
      <c r="D982" s="284">
        <v>4136.1400000000003</v>
      </c>
    </row>
    <row r="983" spans="1:4" ht="24.95" customHeight="1" x14ac:dyDescent="0.2">
      <c r="A983" s="283">
        <v>170511</v>
      </c>
      <c r="B983" s="283" t="s">
        <v>3008</v>
      </c>
      <c r="C983" s="280" t="s">
        <v>2820</v>
      </c>
      <c r="D983" s="284">
        <v>2066.0100000000002</v>
      </c>
    </row>
    <row r="984" spans="1:4" ht="24.95" customHeight="1" x14ac:dyDescent="0.2">
      <c r="A984" s="283">
        <v>170512</v>
      </c>
      <c r="B984" s="283" t="s">
        <v>2674</v>
      </c>
      <c r="C984" s="280" t="s">
        <v>2820</v>
      </c>
      <c r="D984" s="284">
        <v>465.05</v>
      </c>
    </row>
    <row r="985" spans="1:4" ht="24.95" customHeight="1" x14ac:dyDescent="0.2">
      <c r="A985" s="283">
        <v>170514</v>
      </c>
      <c r="B985" s="283" t="s">
        <v>3009</v>
      </c>
      <c r="C985" s="280" t="s">
        <v>2820</v>
      </c>
      <c r="D985" s="284">
        <v>1514.67</v>
      </c>
    </row>
    <row r="986" spans="1:4" ht="24.95" customHeight="1" x14ac:dyDescent="0.2">
      <c r="A986" s="283">
        <v>170515</v>
      </c>
      <c r="B986" s="283" t="s">
        <v>2675</v>
      </c>
      <c r="C986" s="280" t="s">
        <v>2820</v>
      </c>
      <c r="D986" s="284">
        <v>1683.58</v>
      </c>
    </row>
    <row r="987" spans="1:4" ht="24.95" customHeight="1" x14ac:dyDescent="0.2">
      <c r="A987" s="283">
        <v>170516</v>
      </c>
      <c r="B987" s="283" t="s">
        <v>3010</v>
      </c>
      <c r="C987" s="280" t="s">
        <v>2820</v>
      </c>
      <c r="D987" s="282">
        <v>2434.94</v>
      </c>
    </row>
    <row r="988" spans="1:4" ht="24.95" customHeight="1" x14ac:dyDescent="0.2">
      <c r="A988" s="283">
        <v>170519</v>
      </c>
      <c r="B988" s="283" t="s">
        <v>2676</v>
      </c>
      <c r="C988" s="280" t="s">
        <v>2820</v>
      </c>
      <c r="D988" s="284">
        <v>267.06</v>
      </c>
    </row>
    <row r="989" spans="1:4" ht="24.95" customHeight="1" x14ac:dyDescent="0.2">
      <c r="A989" s="283">
        <v>170524</v>
      </c>
      <c r="B989" s="283" t="s">
        <v>2677</v>
      </c>
      <c r="C989" s="280" t="s">
        <v>2820</v>
      </c>
      <c r="D989" s="284">
        <v>66.540000000000006</v>
      </c>
    </row>
    <row r="990" spans="1:4" ht="24.95" customHeight="1" x14ac:dyDescent="0.2">
      <c r="A990" s="283">
        <v>170528</v>
      </c>
      <c r="B990" s="283" t="s">
        <v>3570</v>
      </c>
      <c r="C990" s="280" t="s">
        <v>2820</v>
      </c>
      <c r="D990" s="284">
        <v>2934.2</v>
      </c>
    </row>
    <row r="991" spans="1:4" ht="24.95" customHeight="1" x14ac:dyDescent="0.2">
      <c r="A991" s="283">
        <v>170530</v>
      </c>
      <c r="B991" s="283" t="s">
        <v>2678</v>
      </c>
      <c r="C991" s="280" t="s">
        <v>2820</v>
      </c>
      <c r="D991" s="282">
        <v>375.64</v>
      </c>
    </row>
    <row r="992" spans="1:4" ht="24.95" customHeight="1" x14ac:dyDescent="0.2">
      <c r="A992" s="283">
        <v>170533</v>
      </c>
      <c r="B992" s="283" t="s">
        <v>2679</v>
      </c>
      <c r="C992" s="280" t="s">
        <v>2820</v>
      </c>
      <c r="D992" s="282">
        <v>1710.93</v>
      </c>
    </row>
    <row r="993" spans="1:4" ht="24.95" customHeight="1" x14ac:dyDescent="0.2">
      <c r="A993" s="283">
        <v>170534</v>
      </c>
      <c r="B993" s="283" t="s">
        <v>2680</v>
      </c>
      <c r="C993" s="280" t="s">
        <v>2820</v>
      </c>
      <c r="D993" s="284">
        <v>2753.6</v>
      </c>
    </row>
    <row r="994" spans="1:4" ht="24.95" customHeight="1" x14ac:dyDescent="0.2">
      <c r="A994" s="283">
        <v>170535</v>
      </c>
      <c r="B994" s="283" t="s">
        <v>2681</v>
      </c>
      <c r="C994" s="280" t="s">
        <v>2820</v>
      </c>
      <c r="D994" s="282">
        <v>2059.58</v>
      </c>
    </row>
    <row r="995" spans="1:4" ht="24.95" customHeight="1" x14ac:dyDescent="0.2">
      <c r="A995" s="283">
        <v>170536</v>
      </c>
      <c r="B995" s="283" t="s">
        <v>2682</v>
      </c>
      <c r="C995" s="280" t="s">
        <v>2820</v>
      </c>
      <c r="D995" s="284">
        <v>2407.08</v>
      </c>
    </row>
    <row r="996" spans="1:4" ht="24.95" customHeight="1" x14ac:dyDescent="0.2">
      <c r="A996" s="283">
        <v>170537</v>
      </c>
      <c r="B996" s="283" t="s">
        <v>2683</v>
      </c>
      <c r="C996" s="280" t="s">
        <v>2820</v>
      </c>
      <c r="D996" s="284">
        <v>34.96</v>
      </c>
    </row>
    <row r="997" spans="1:4" ht="24.95" customHeight="1" x14ac:dyDescent="0.2">
      <c r="A997" s="283">
        <v>170538</v>
      </c>
      <c r="B997" s="283" t="s">
        <v>2684</v>
      </c>
      <c r="C997" s="280" t="s">
        <v>2820</v>
      </c>
      <c r="D997" s="284">
        <v>19.18</v>
      </c>
    </row>
    <row r="998" spans="1:4" ht="24.95" customHeight="1" x14ac:dyDescent="0.2">
      <c r="A998" s="283">
        <v>170539</v>
      </c>
      <c r="B998" s="283" t="s">
        <v>3571</v>
      </c>
      <c r="C998" s="280" t="s">
        <v>2820</v>
      </c>
      <c r="D998" s="284">
        <v>572.83000000000004</v>
      </c>
    </row>
    <row r="999" spans="1:4" ht="24.95" customHeight="1" x14ac:dyDescent="0.2">
      <c r="A999" s="283">
        <v>170540</v>
      </c>
      <c r="B999" s="283" t="s">
        <v>3572</v>
      </c>
      <c r="C999" s="280" t="s">
        <v>2820</v>
      </c>
      <c r="D999" s="282">
        <v>709.29</v>
      </c>
    </row>
    <row r="1000" spans="1:4" ht="24.95" customHeight="1" x14ac:dyDescent="0.2">
      <c r="A1000" s="283">
        <v>170541</v>
      </c>
      <c r="B1000" s="283" t="s">
        <v>3573</v>
      </c>
      <c r="C1000" s="280" t="s">
        <v>2820</v>
      </c>
      <c r="D1000" s="282">
        <v>188.08</v>
      </c>
    </row>
    <row r="1001" spans="1:4" ht="24.95" customHeight="1" x14ac:dyDescent="0.2">
      <c r="A1001" s="283">
        <v>170545</v>
      </c>
      <c r="B1001" s="283" t="s">
        <v>2685</v>
      </c>
      <c r="C1001" s="280" t="s">
        <v>7</v>
      </c>
      <c r="D1001" s="282">
        <v>1273.6199999999999</v>
      </c>
    </row>
    <row r="1002" spans="1:4" ht="24.95" customHeight="1" x14ac:dyDescent="0.2">
      <c r="A1002" s="283">
        <v>170546</v>
      </c>
      <c r="B1002" s="283" t="s">
        <v>2686</v>
      </c>
      <c r="C1002" s="280" t="s">
        <v>2820</v>
      </c>
      <c r="D1002" s="282">
        <v>313.2</v>
      </c>
    </row>
    <row r="1003" spans="1:4" ht="24.95" customHeight="1" x14ac:dyDescent="0.2">
      <c r="A1003" s="283">
        <v>170547</v>
      </c>
      <c r="B1003" s="283" t="s">
        <v>3574</v>
      </c>
      <c r="C1003" s="280" t="s">
        <v>2820</v>
      </c>
      <c r="D1003" s="282">
        <v>516.80999999999995</v>
      </c>
    </row>
    <row r="1004" spans="1:4" ht="24.95" customHeight="1" x14ac:dyDescent="0.2">
      <c r="A1004" s="283">
        <v>170548</v>
      </c>
      <c r="B1004" s="283" t="s">
        <v>3575</v>
      </c>
      <c r="C1004" s="280" t="s">
        <v>2820</v>
      </c>
      <c r="D1004" s="284">
        <v>1015.38</v>
      </c>
    </row>
    <row r="1005" spans="1:4" ht="24.95" customHeight="1" x14ac:dyDescent="0.2">
      <c r="A1005" s="283">
        <v>170549</v>
      </c>
      <c r="B1005" s="283" t="s">
        <v>3576</v>
      </c>
      <c r="C1005" s="280" t="s">
        <v>2820</v>
      </c>
      <c r="D1005" s="282">
        <v>1814.52</v>
      </c>
    </row>
    <row r="1006" spans="1:4" ht="24.95" customHeight="1" x14ac:dyDescent="0.2">
      <c r="A1006" s="283">
        <v>170550</v>
      </c>
      <c r="B1006" s="283" t="s">
        <v>3577</v>
      </c>
      <c r="C1006" s="280" t="s">
        <v>2820</v>
      </c>
      <c r="D1006" s="282">
        <v>1338.99</v>
      </c>
    </row>
    <row r="1007" spans="1:4" ht="24.95" customHeight="1" x14ac:dyDescent="0.2">
      <c r="A1007" s="283">
        <v>170555</v>
      </c>
      <c r="B1007" s="283" t="s">
        <v>2687</v>
      </c>
      <c r="C1007" s="280" t="s">
        <v>2820</v>
      </c>
      <c r="D1007" s="284">
        <v>196.09</v>
      </c>
    </row>
    <row r="1008" spans="1:4" ht="24.95" customHeight="1" x14ac:dyDescent="0.2">
      <c r="A1008" s="283">
        <v>170557</v>
      </c>
      <c r="B1008" s="283" t="s">
        <v>2688</v>
      </c>
      <c r="C1008" s="280" t="s">
        <v>7</v>
      </c>
      <c r="D1008" s="284">
        <v>1557.28</v>
      </c>
    </row>
    <row r="1009" spans="1:4" ht="24.95" customHeight="1" x14ac:dyDescent="0.2">
      <c r="A1009" s="283">
        <v>170561</v>
      </c>
      <c r="B1009" s="283" t="s">
        <v>3578</v>
      </c>
      <c r="C1009" s="280" t="s">
        <v>2820</v>
      </c>
      <c r="D1009" s="284">
        <v>8286.6</v>
      </c>
    </row>
    <row r="1010" spans="1:4" ht="24.95" customHeight="1" x14ac:dyDescent="0.2">
      <c r="A1010" s="283">
        <v>170562</v>
      </c>
      <c r="B1010" s="283" t="s">
        <v>2689</v>
      </c>
      <c r="C1010" s="280" t="s">
        <v>2820</v>
      </c>
      <c r="D1010" s="282">
        <v>2915.43</v>
      </c>
    </row>
    <row r="1011" spans="1:4" ht="24.95" customHeight="1" x14ac:dyDescent="0.2">
      <c r="A1011" s="283">
        <v>18</v>
      </c>
      <c r="B1011" s="283" t="s">
        <v>3011</v>
      </c>
      <c r="C1011" s="280"/>
      <c r="D1011" s="284"/>
    </row>
    <row r="1012" spans="1:4" ht="24.95" customHeight="1" x14ac:dyDescent="0.2">
      <c r="A1012" s="283">
        <v>1801</v>
      </c>
      <c r="B1012" s="283" t="s">
        <v>2690</v>
      </c>
      <c r="C1012" s="280"/>
      <c r="D1012" s="284"/>
    </row>
    <row r="1013" spans="1:4" ht="24.95" customHeight="1" x14ac:dyDescent="0.2">
      <c r="A1013" s="283">
        <v>180101</v>
      </c>
      <c r="B1013" s="283" t="s">
        <v>3012</v>
      </c>
      <c r="C1013" s="280" t="s">
        <v>2820</v>
      </c>
      <c r="D1013" s="284">
        <v>98.54</v>
      </c>
    </row>
    <row r="1014" spans="1:4" ht="24.95" customHeight="1" x14ac:dyDescent="0.2">
      <c r="A1014" s="279">
        <v>180102</v>
      </c>
      <c r="B1014" s="279" t="s">
        <v>3013</v>
      </c>
      <c r="C1014" s="280" t="s">
        <v>2820</v>
      </c>
      <c r="D1014" s="282">
        <v>111.68</v>
      </c>
    </row>
    <row r="1015" spans="1:4" ht="24.95" customHeight="1" x14ac:dyDescent="0.2">
      <c r="A1015" s="279">
        <v>180103</v>
      </c>
      <c r="B1015" s="279" t="s">
        <v>3014</v>
      </c>
      <c r="C1015" s="280" t="s">
        <v>2820</v>
      </c>
      <c r="D1015" s="282">
        <v>194.95</v>
      </c>
    </row>
    <row r="1016" spans="1:4" ht="24.95" customHeight="1" x14ac:dyDescent="0.2">
      <c r="A1016" s="283">
        <v>180104</v>
      </c>
      <c r="B1016" s="283" t="s">
        <v>3015</v>
      </c>
      <c r="C1016" s="280" t="s">
        <v>2820</v>
      </c>
      <c r="D1016" s="282">
        <v>207.06</v>
      </c>
    </row>
    <row r="1017" spans="1:4" ht="24.95" customHeight="1" x14ac:dyDescent="0.2">
      <c r="A1017" s="283">
        <v>180107</v>
      </c>
      <c r="B1017" s="283" t="s">
        <v>2691</v>
      </c>
      <c r="C1017" s="280" t="s">
        <v>2820</v>
      </c>
      <c r="D1017" s="282">
        <v>312.67</v>
      </c>
    </row>
    <row r="1018" spans="1:4" ht="24.95" customHeight="1" x14ac:dyDescent="0.2">
      <c r="A1018" s="283">
        <v>180108</v>
      </c>
      <c r="B1018" s="283" t="s">
        <v>3016</v>
      </c>
      <c r="C1018" s="280" t="s">
        <v>2820</v>
      </c>
      <c r="D1018" s="282">
        <v>71.900000000000006</v>
      </c>
    </row>
    <row r="1019" spans="1:4" ht="24.95" customHeight="1" x14ac:dyDescent="0.2">
      <c r="A1019" s="283">
        <v>180109</v>
      </c>
      <c r="B1019" s="283" t="s">
        <v>3017</v>
      </c>
      <c r="C1019" s="280" t="s">
        <v>2820</v>
      </c>
      <c r="D1019" s="282">
        <v>80.77</v>
      </c>
    </row>
    <row r="1020" spans="1:4" ht="24.95" customHeight="1" x14ac:dyDescent="0.2">
      <c r="A1020" s="283">
        <v>180110</v>
      </c>
      <c r="B1020" s="283" t="s">
        <v>2692</v>
      </c>
      <c r="C1020" s="280" t="s">
        <v>2820</v>
      </c>
      <c r="D1020" s="282">
        <v>93.29</v>
      </c>
    </row>
    <row r="1021" spans="1:4" ht="24.95" customHeight="1" x14ac:dyDescent="0.2">
      <c r="A1021" s="283">
        <v>180111</v>
      </c>
      <c r="B1021" s="283" t="s">
        <v>3018</v>
      </c>
      <c r="C1021" s="280" t="s">
        <v>2820</v>
      </c>
      <c r="D1021" s="282">
        <v>205.67</v>
      </c>
    </row>
    <row r="1022" spans="1:4" ht="24.95" customHeight="1" x14ac:dyDescent="0.2">
      <c r="A1022" s="283">
        <v>180114</v>
      </c>
      <c r="B1022" s="283" t="s">
        <v>3019</v>
      </c>
      <c r="C1022" s="280" t="s">
        <v>2820</v>
      </c>
      <c r="D1022" s="282">
        <v>163.18</v>
      </c>
    </row>
    <row r="1023" spans="1:4" ht="24.95" customHeight="1" x14ac:dyDescent="0.2">
      <c r="A1023" s="283">
        <v>180115</v>
      </c>
      <c r="B1023" s="283" t="s">
        <v>2693</v>
      </c>
      <c r="C1023" s="280" t="s">
        <v>2820</v>
      </c>
      <c r="D1023" s="282">
        <v>65.150000000000006</v>
      </c>
    </row>
    <row r="1024" spans="1:4" ht="24.95" customHeight="1" x14ac:dyDescent="0.2">
      <c r="A1024" s="283">
        <v>180123</v>
      </c>
      <c r="B1024" s="283" t="s">
        <v>3020</v>
      </c>
      <c r="C1024" s="280" t="s">
        <v>2820</v>
      </c>
      <c r="D1024" s="282">
        <v>203.69</v>
      </c>
    </row>
    <row r="1025" spans="1:4" ht="24.95" customHeight="1" x14ac:dyDescent="0.2">
      <c r="A1025" s="283">
        <v>180124</v>
      </c>
      <c r="B1025" s="283" t="s">
        <v>3021</v>
      </c>
      <c r="C1025" s="280" t="s">
        <v>2820</v>
      </c>
      <c r="D1025" s="282">
        <v>265.45</v>
      </c>
    </row>
    <row r="1026" spans="1:4" ht="24.95" customHeight="1" x14ac:dyDescent="0.2">
      <c r="A1026" s="283">
        <v>180125</v>
      </c>
      <c r="B1026" s="283" t="s">
        <v>3022</v>
      </c>
      <c r="C1026" s="280" t="s">
        <v>2820</v>
      </c>
      <c r="D1026" s="282">
        <v>184.61</v>
      </c>
    </row>
    <row r="1027" spans="1:4" ht="24.95" customHeight="1" x14ac:dyDescent="0.2">
      <c r="A1027" s="283">
        <v>180126</v>
      </c>
      <c r="B1027" s="283" t="s">
        <v>3023</v>
      </c>
      <c r="C1027" s="280" t="s">
        <v>2820</v>
      </c>
      <c r="D1027" s="282">
        <v>243.06</v>
      </c>
    </row>
    <row r="1028" spans="1:4" ht="24.95" customHeight="1" x14ac:dyDescent="0.2">
      <c r="A1028" s="283">
        <v>180127</v>
      </c>
      <c r="B1028" s="283" t="s">
        <v>3024</v>
      </c>
      <c r="C1028" s="280" t="s">
        <v>2820</v>
      </c>
      <c r="D1028" s="282">
        <v>294.5</v>
      </c>
    </row>
    <row r="1029" spans="1:4" ht="24.95" customHeight="1" x14ac:dyDescent="0.2">
      <c r="A1029" s="283">
        <v>180128</v>
      </c>
      <c r="B1029" s="283" t="s">
        <v>3025</v>
      </c>
      <c r="C1029" s="280" t="s">
        <v>2820</v>
      </c>
      <c r="D1029" s="282">
        <v>270.11</v>
      </c>
    </row>
    <row r="1030" spans="1:4" ht="24.95" customHeight="1" x14ac:dyDescent="0.2">
      <c r="A1030" s="283">
        <v>180129</v>
      </c>
      <c r="B1030" s="283" t="s">
        <v>3026</v>
      </c>
      <c r="C1030" s="280" t="s">
        <v>2820</v>
      </c>
      <c r="D1030" s="282">
        <v>209.53</v>
      </c>
    </row>
    <row r="1031" spans="1:4" ht="24.95" customHeight="1" x14ac:dyDescent="0.2">
      <c r="A1031" s="283">
        <v>1802</v>
      </c>
      <c r="B1031" s="283" t="s">
        <v>2694</v>
      </c>
      <c r="C1031" s="280"/>
      <c r="D1031" s="282"/>
    </row>
    <row r="1032" spans="1:4" ht="24.95" customHeight="1" x14ac:dyDescent="0.2">
      <c r="A1032" s="283">
        <v>180201</v>
      </c>
      <c r="B1032" s="283" t="s">
        <v>32868</v>
      </c>
      <c r="C1032" s="280" t="s">
        <v>2820</v>
      </c>
      <c r="D1032" s="282">
        <v>27.53</v>
      </c>
    </row>
    <row r="1033" spans="1:4" ht="24.95" customHeight="1" x14ac:dyDescent="0.2">
      <c r="A1033" s="283">
        <v>180202</v>
      </c>
      <c r="B1033" s="283" t="s">
        <v>32869</v>
      </c>
      <c r="C1033" s="280" t="s">
        <v>2820</v>
      </c>
      <c r="D1033" s="282">
        <v>32.06</v>
      </c>
    </row>
    <row r="1034" spans="1:4" ht="24.95" customHeight="1" x14ac:dyDescent="0.2">
      <c r="A1034" s="279">
        <v>180204</v>
      </c>
      <c r="B1034" s="279" t="s">
        <v>3027</v>
      </c>
      <c r="C1034" s="280" t="s">
        <v>2820</v>
      </c>
      <c r="D1034" s="282">
        <v>22.96</v>
      </c>
    </row>
    <row r="1035" spans="1:4" ht="24.95" customHeight="1" x14ac:dyDescent="0.2">
      <c r="A1035" s="283">
        <v>180205</v>
      </c>
      <c r="B1035" s="283" t="s">
        <v>3028</v>
      </c>
      <c r="C1035" s="280" t="s">
        <v>2820</v>
      </c>
      <c r="D1035" s="282">
        <v>33.380000000000003</v>
      </c>
    </row>
    <row r="1036" spans="1:4" ht="24.95" customHeight="1" x14ac:dyDescent="0.2">
      <c r="A1036" s="283">
        <v>180206</v>
      </c>
      <c r="B1036" s="283" t="s">
        <v>2695</v>
      </c>
      <c r="C1036" s="280" t="s">
        <v>2820</v>
      </c>
      <c r="D1036" s="282">
        <v>28.17</v>
      </c>
    </row>
    <row r="1037" spans="1:4" ht="24.95" customHeight="1" x14ac:dyDescent="0.2">
      <c r="A1037" s="283">
        <v>180207</v>
      </c>
      <c r="B1037" s="283" t="s">
        <v>2696</v>
      </c>
      <c r="C1037" s="280" t="s">
        <v>2820</v>
      </c>
      <c r="D1037" s="282">
        <v>36.47</v>
      </c>
    </row>
    <row r="1038" spans="1:4" ht="24.95" customHeight="1" x14ac:dyDescent="0.2">
      <c r="A1038" s="283">
        <v>180208</v>
      </c>
      <c r="B1038" s="283" t="s">
        <v>2697</v>
      </c>
      <c r="C1038" s="280" t="s">
        <v>2820</v>
      </c>
      <c r="D1038" s="282">
        <v>47.54</v>
      </c>
    </row>
    <row r="1039" spans="1:4" ht="24.95" customHeight="1" x14ac:dyDescent="0.2">
      <c r="A1039" s="283">
        <v>180209</v>
      </c>
      <c r="B1039" s="283" t="s">
        <v>2698</v>
      </c>
      <c r="C1039" s="280" t="s">
        <v>2820</v>
      </c>
      <c r="D1039" s="282">
        <v>25.3</v>
      </c>
    </row>
    <row r="1040" spans="1:4" ht="24.95" customHeight="1" x14ac:dyDescent="0.2">
      <c r="A1040" s="283">
        <v>180210</v>
      </c>
      <c r="B1040" s="283" t="s">
        <v>2699</v>
      </c>
      <c r="C1040" s="280" t="s">
        <v>2820</v>
      </c>
      <c r="D1040" s="282">
        <v>30.15</v>
      </c>
    </row>
    <row r="1041" spans="1:4" ht="24.95" customHeight="1" x14ac:dyDescent="0.2">
      <c r="A1041" s="283">
        <v>180211</v>
      </c>
      <c r="B1041" s="283" t="s">
        <v>2700</v>
      </c>
      <c r="C1041" s="280" t="s">
        <v>2820</v>
      </c>
      <c r="D1041" s="282">
        <v>77.819999999999993</v>
      </c>
    </row>
    <row r="1042" spans="1:4" ht="24.95" customHeight="1" x14ac:dyDescent="0.2">
      <c r="A1042" s="283">
        <v>180212</v>
      </c>
      <c r="B1042" s="283" t="s">
        <v>3029</v>
      </c>
      <c r="C1042" s="280" t="s">
        <v>2820</v>
      </c>
      <c r="D1042" s="282">
        <v>45.37</v>
      </c>
    </row>
    <row r="1043" spans="1:4" ht="24.95" customHeight="1" x14ac:dyDescent="0.2">
      <c r="A1043" s="283">
        <v>180217</v>
      </c>
      <c r="B1043" s="283" t="s">
        <v>2701</v>
      </c>
      <c r="C1043" s="280" t="s">
        <v>2820</v>
      </c>
      <c r="D1043" s="282">
        <v>7.79</v>
      </c>
    </row>
    <row r="1044" spans="1:4" ht="24.95" customHeight="1" x14ac:dyDescent="0.2">
      <c r="A1044" s="283">
        <v>180218</v>
      </c>
      <c r="B1044" s="283" t="s">
        <v>3030</v>
      </c>
      <c r="C1044" s="280" t="s">
        <v>2820</v>
      </c>
      <c r="D1044" s="282">
        <v>14.66</v>
      </c>
    </row>
    <row r="1045" spans="1:4" ht="24.95" customHeight="1" x14ac:dyDescent="0.2">
      <c r="A1045" s="283">
        <v>180220</v>
      </c>
      <c r="B1045" s="283" t="s">
        <v>3031</v>
      </c>
      <c r="C1045" s="280" t="s">
        <v>2820</v>
      </c>
      <c r="D1045" s="282">
        <v>19.09</v>
      </c>
    </row>
    <row r="1046" spans="1:4" ht="24.95" customHeight="1" x14ac:dyDescent="0.2">
      <c r="A1046" s="283">
        <v>1803</v>
      </c>
      <c r="B1046" s="283" t="s">
        <v>2702</v>
      </c>
      <c r="C1046" s="280"/>
      <c r="D1046" s="282"/>
    </row>
    <row r="1047" spans="1:4" ht="24.95" customHeight="1" x14ac:dyDescent="0.2">
      <c r="A1047" s="283">
        <v>180301</v>
      </c>
      <c r="B1047" s="283" t="s">
        <v>3032</v>
      </c>
      <c r="C1047" s="280" t="s">
        <v>2820</v>
      </c>
      <c r="D1047" s="282">
        <v>2777.54</v>
      </c>
    </row>
    <row r="1048" spans="1:4" ht="24.95" customHeight="1" x14ac:dyDescent="0.2">
      <c r="A1048" s="283">
        <v>180302</v>
      </c>
      <c r="B1048" s="283" t="s">
        <v>2703</v>
      </c>
      <c r="C1048" s="280" t="s">
        <v>2820</v>
      </c>
      <c r="D1048" s="282">
        <v>749.26</v>
      </c>
    </row>
    <row r="1049" spans="1:4" ht="24.95" customHeight="1" x14ac:dyDescent="0.2">
      <c r="A1049" s="279">
        <v>180303</v>
      </c>
      <c r="B1049" s="279" t="s">
        <v>3033</v>
      </c>
      <c r="C1049" s="280" t="s">
        <v>2820</v>
      </c>
      <c r="D1049" s="282">
        <v>1190.33</v>
      </c>
    </row>
    <row r="1050" spans="1:4" ht="24.95" customHeight="1" x14ac:dyDescent="0.2">
      <c r="A1050" s="283">
        <v>180304</v>
      </c>
      <c r="B1050" s="283" t="s">
        <v>2704</v>
      </c>
      <c r="C1050" s="280" t="s">
        <v>2820</v>
      </c>
      <c r="D1050" s="284">
        <v>1219.48</v>
      </c>
    </row>
    <row r="1051" spans="1:4" ht="24.95" customHeight="1" x14ac:dyDescent="0.2">
      <c r="A1051" s="283">
        <v>180305</v>
      </c>
      <c r="B1051" s="283" t="s">
        <v>2705</v>
      </c>
      <c r="C1051" s="280" t="s">
        <v>2820</v>
      </c>
      <c r="D1051" s="282">
        <v>1352.8</v>
      </c>
    </row>
    <row r="1052" spans="1:4" ht="24.95" customHeight="1" x14ac:dyDescent="0.2">
      <c r="A1052" s="283">
        <v>1804</v>
      </c>
      <c r="B1052" s="283" t="s">
        <v>3034</v>
      </c>
      <c r="C1052" s="280"/>
      <c r="D1052" s="284"/>
    </row>
    <row r="1053" spans="1:4" ht="24.95" customHeight="1" x14ac:dyDescent="0.2">
      <c r="A1053" s="283">
        <v>180405</v>
      </c>
      <c r="B1053" s="283" t="s">
        <v>2706</v>
      </c>
      <c r="C1053" s="280" t="s">
        <v>2820</v>
      </c>
      <c r="D1053" s="284">
        <v>3629.03</v>
      </c>
    </row>
    <row r="1054" spans="1:4" ht="24.95" customHeight="1" x14ac:dyDescent="0.2">
      <c r="A1054" s="283">
        <v>180408</v>
      </c>
      <c r="B1054" s="283" t="s">
        <v>2707</v>
      </c>
      <c r="C1054" s="280" t="s">
        <v>2820</v>
      </c>
      <c r="D1054" s="284">
        <v>4147.38</v>
      </c>
    </row>
    <row r="1055" spans="1:4" ht="24.95" customHeight="1" x14ac:dyDescent="0.2">
      <c r="A1055" s="279">
        <v>1807</v>
      </c>
      <c r="B1055" s="279" t="s">
        <v>2708</v>
      </c>
      <c r="C1055" s="280"/>
      <c r="D1055" s="282"/>
    </row>
    <row r="1056" spans="1:4" ht="24.95" customHeight="1" x14ac:dyDescent="0.2">
      <c r="A1056" s="283">
        <v>180702</v>
      </c>
      <c r="B1056" s="283" t="s">
        <v>2709</v>
      </c>
      <c r="C1056" s="280" t="s">
        <v>2820</v>
      </c>
      <c r="D1056" s="284">
        <v>204.44</v>
      </c>
    </row>
    <row r="1057" spans="1:4" ht="24.95" customHeight="1" x14ac:dyDescent="0.2">
      <c r="A1057" s="283">
        <v>1808</v>
      </c>
      <c r="B1057" s="283" t="s">
        <v>2669</v>
      </c>
      <c r="C1057" s="280"/>
      <c r="D1057" s="284"/>
    </row>
    <row r="1058" spans="1:4" ht="24.95" customHeight="1" x14ac:dyDescent="0.2">
      <c r="A1058" s="279">
        <v>180803</v>
      </c>
      <c r="B1058" s="279" t="s">
        <v>3035</v>
      </c>
      <c r="C1058" s="280" t="s">
        <v>2820</v>
      </c>
      <c r="D1058" s="282">
        <v>160.85</v>
      </c>
    </row>
    <row r="1059" spans="1:4" ht="24.95" customHeight="1" x14ac:dyDescent="0.2">
      <c r="A1059" s="283">
        <v>180804</v>
      </c>
      <c r="B1059" s="283" t="s">
        <v>2710</v>
      </c>
      <c r="C1059" s="280" t="s">
        <v>2820</v>
      </c>
      <c r="D1059" s="282">
        <v>693</v>
      </c>
    </row>
    <row r="1060" spans="1:4" ht="24.95" customHeight="1" x14ac:dyDescent="0.2">
      <c r="A1060" s="279">
        <v>180809</v>
      </c>
      <c r="B1060" s="279" t="s">
        <v>2711</v>
      </c>
      <c r="C1060" s="280" t="s">
        <v>2820</v>
      </c>
      <c r="D1060" s="282">
        <v>75.62</v>
      </c>
    </row>
    <row r="1061" spans="1:4" ht="24.95" customHeight="1" x14ac:dyDescent="0.2">
      <c r="A1061" s="283">
        <v>19</v>
      </c>
      <c r="B1061" s="283" t="s">
        <v>2712</v>
      </c>
      <c r="C1061" s="280"/>
      <c r="D1061" s="282"/>
    </row>
    <row r="1062" spans="1:4" ht="24.95" customHeight="1" x14ac:dyDescent="0.2">
      <c r="A1062" s="283">
        <v>1901</v>
      </c>
      <c r="B1062" s="283" t="s">
        <v>2713</v>
      </c>
      <c r="C1062" s="280"/>
      <c r="D1062" s="282"/>
    </row>
    <row r="1063" spans="1:4" ht="24.95" customHeight="1" x14ac:dyDescent="0.2">
      <c r="A1063" s="283">
        <v>190101</v>
      </c>
      <c r="B1063" s="283" t="s">
        <v>2714</v>
      </c>
      <c r="C1063" s="280" t="s">
        <v>3434</v>
      </c>
      <c r="D1063" s="282">
        <v>11.74</v>
      </c>
    </row>
    <row r="1064" spans="1:4" ht="24.95" customHeight="1" x14ac:dyDescent="0.2">
      <c r="A1064" s="279">
        <v>190102</v>
      </c>
      <c r="B1064" s="279" t="s">
        <v>2715</v>
      </c>
      <c r="C1064" s="280" t="s">
        <v>3434</v>
      </c>
      <c r="D1064" s="282">
        <v>18.84</v>
      </c>
    </row>
    <row r="1065" spans="1:4" ht="24.95" customHeight="1" x14ac:dyDescent="0.2">
      <c r="A1065" s="279">
        <v>190103</v>
      </c>
      <c r="B1065" s="279" t="s">
        <v>2716</v>
      </c>
      <c r="C1065" s="280" t="s">
        <v>3434</v>
      </c>
      <c r="D1065" s="282">
        <v>16.739999999999998</v>
      </c>
    </row>
    <row r="1066" spans="1:4" ht="24.95" customHeight="1" x14ac:dyDescent="0.2">
      <c r="A1066" s="283">
        <v>190104</v>
      </c>
      <c r="B1066" s="283" t="s">
        <v>3036</v>
      </c>
      <c r="C1066" s="280" t="s">
        <v>3434</v>
      </c>
      <c r="D1066" s="282">
        <v>19.95</v>
      </c>
    </row>
    <row r="1067" spans="1:4" ht="24.95" customHeight="1" x14ac:dyDescent="0.2">
      <c r="A1067" s="283">
        <v>190105</v>
      </c>
      <c r="B1067" s="283" t="s">
        <v>2718</v>
      </c>
      <c r="C1067" s="280" t="s">
        <v>3434</v>
      </c>
      <c r="D1067" s="282">
        <v>23.69</v>
      </c>
    </row>
    <row r="1068" spans="1:4" ht="24.95" customHeight="1" x14ac:dyDescent="0.2">
      <c r="A1068" s="283">
        <v>190106</v>
      </c>
      <c r="B1068" s="283" t="s">
        <v>2719</v>
      </c>
      <c r="C1068" s="280" t="s">
        <v>3434</v>
      </c>
      <c r="D1068" s="282">
        <v>21.06</v>
      </c>
    </row>
    <row r="1069" spans="1:4" ht="24.95" customHeight="1" x14ac:dyDescent="0.2">
      <c r="A1069" s="283">
        <v>190107</v>
      </c>
      <c r="B1069" s="283" t="s">
        <v>3037</v>
      </c>
      <c r="C1069" s="280" t="s">
        <v>3434</v>
      </c>
      <c r="D1069" s="282">
        <v>3.18</v>
      </c>
    </row>
    <row r="1070" spans="1:4" ht="24.95" customHeight="1" x14ac:dyDescent="0.2">
      <c r="A1070" s="283">
        <v>190108</v>
      </c>
      <c r="B1070" s="283" t="s">
        <v>2720</v>
      </c>
      <c r="C1070" s="280" t="s">
        <v>3434</v>
      </c>
      <c r="D1070" s="282">
        <v>11.66</v>
      </c>
    </row>
    <row r="1071" spans="1:4" ht="24.95" customHeight="1" x14ac:dyDescent="0.2">
      <c r="A1071" s="283">
        <v>190109</v>
      </c>
      <c r="B1071" s="283" t="s">
        <v>2721</v>
      </c>
      <c r="C1071" s="280" t="s">
        <v>2820</v>
      </c>
      <c r="D1071" s="282">
        <v>17.670000000000002</v>
      </c>
    </row>
    <row r="1072" spans="1:4" ht="24.95" customHeight="1" x14ac:dyDescent="0.2">
      <c r="A1072" s="283">
        <v>190114</v>
      </c>
      <c r="B1072" s="283" t="s">
        <v>2722</v>
      </c>
      <c r="C1072" s="280" t="s">
        <v>3434</v>
      </c>
      <c r="D1072" s="282">
        <v>4.88</v>
      </c>
    </row>
    <row r="1073" spans="1:4" ht="24.95" customHeight="1" x14ac:dyDescent="0.2">
      <c r="A1073" s="283">
        <v>190115</v>
      </c>
      <c r="B1073" s="283" t="s">
        <v>2717</v>
      </c>
      <c r="C1073" s="280" t="s">
        <v>3434</v>
      </c>
      <c r="D1073" s="282">
        <v>16.34</v>
      </c>
    </row>
    <row r="1074" spans="1:4" ht="24.95" customHeight="1" x14ac:dyDescent="0.2">
      <c r="A1074" s="283">
        <v>190116</v>
      </c>
      <c r="B1074" s="283" t="s">
        <v>2723</v>
      </c>
      <c r="C1074" s="280" t="s">
        <v>3434</v>
      </c>
      <c r="D1074" s="282">
        <v>19.18</v>
      </c>
    </row>
    <row r="1075" spans="1:4" ht="24.95" customHeight="1" x14ac:dyDescent="0.2">
      <c r="A1075" s="283">
        <v>190117</v>
      </c>
      <c r="B1075" s="283" t="s">
        <v>2724</v>
      </c>
      <c r="C1075" s="280" t="s">
        <v>3434</v>
      </c>
      <c r="D1075" s="282">
        <v>17.13</v>
      </c>
    </row>
    <row r="1076" spans="1:4" ht="24.95" customHeight="1" x14ac:dyDescent="0.2">
      <c r="A1076" s="283">
        <v>190121</v>
      </c>
      <c r="B1076" s="283" t="s">
        <v>2725</v>
      </c>
      <c r="C1076" s="280" t="s">
        <v>3434</v>
      </c>
      <c r="D1076" s="282">
        <v>2.17</v>
      </c>
    </row>
    <row r="1077" spans="1:4" ht="24.95" customHeight="1" x14ac:dyDescent="0.2">
      <c r="A1077" s="283">
        <v>1902</v>
      </c>
      <c r="B1077" s="283" t="s">
        <v>2726</v>
      </c>
      <c r="C1077" s="280"/>
      <c r="D1077" s="282"/>
    </row>
    <row r="1078" spans="1:4" ht="24.95" customHeight="1" x14ac:dyDescent="0.2">
      <c r="A1078" s="283">
        <v>190201</v>
      </c>
      <c r="B1078" s="283" t="s">
        <v>2727</v>
      </c>
      <c r="C1078" s="280" t="s">
        <v>3434</v>
      </c>
      <c r="D1078" s="282">
        <v>9.59</v>
      </c>
    </row>
    <row r="1079" spans="1:4" ht="24.95" customHeight="1" x14ac:dyDescent="0.2">
      <c r="A1079" s="283">
        <v>190202</v>
      </c>
      <c r="B1079" s="283" t="s">
        <v>2728</v>
      </c>
      <c r="C1079" s="280" t="s">
        <v>3434</v>
      </c>
      <c r="D1079" s="282">
        <v>16.28</v>
      </c>
    </row>
    <row r="1080" spans="1:4" ht="24.95" customHeight="1" x14ac:dyDescent="0.2">
      <c r="A1080" s="279">
        <v>190203</v>
      </c>
      <c r="B1080" s="279" t="s">
        <v>2729</v>
      </c>
      <c r="C1080" s="280" t="s">
        <v>3434</v>
      </c>
      <c r="D1080" s="282">
        <v>19.690000000000001</v>
      </c>
    </row>
    <row r="1081" spans="1:4" ht="24.95" customHeight="1" x14ac:dyDescent="0.2">
      <c r="A1081" s="283">
        <v>190204</v>
      </c>
      <c r="B1081" s="283" t="s">
        <v>2730</v>
      </c>
      <c r="C1081" s="280" t="s">
        <v>3434</v>
      </c>
      <c r="D1081" s="282">
        <v>25.85</v>
      </c>
    </row>
    <row r="1082" spans="1:4" ht="24.95" customHeight="1" x14ac:dyDescent="0.2">
      <c r="A1082" s="283">
        <v>190205</v>
      </c>
      <c r="B1082" s="283" t="s">
        <v>3038</v>
      </c>
      <c r="C1082" s="280" t="s">
        <v>3434</v>
      </c>
      <c r="D1082" s="282">
        <v>9.35</v>
      </c>
    </row>
    <row r="1083" spans="1:4" ht="24.95" customHeight="1" x14ac:dyDescent="0.2">
      <c r="A1083" s="283">
        <v>190211</v>
      </c>
      <c r="B1083" s="283" t="s">
        <v>2731</v>
      </c>
      <c r="C1083" s="280" t="s">
        <v>3434</v>
      </c>
      <c r="D1083" s="282">
        <v>16.34</v>
      </c>
    </row>
    <row r="1084" spans="1:4" ht="24.95" customHeight="1" x14ac:dyDescent="0.2">
      <c r="A1084" s="283">
        <v>1903</v>
      </c>
      <c r="B1084" s="283" t="s">
        <v>2732</v>
      </c>
      <c r="C1084" s="280"/>
      <c r="D1084" s="282"/>
    </row>
    <row r="1085" spans="1:4" ht="24.95" customHeight="1" x14ac:dyDescent="0.2">
      <c r="A1085" s="283">
        <v>190301</v>
      </c>
      <c r="B1085" s="283" t="s">
        <v>2733</v>
      </c>
      <c r="C1085" s="280" t="s">
        <v>3434</v>
      </c>
      <c r="D1085" s="282">
        <v>17.87</v>
      </c>
    </row>
    <row r="1086" spans="1:4" ht="24.95" customHeight="1" x14ac:dyDescent="0.2">
      <c r="A1086" s="283">
        <v>190302</v>
      </c>
      <c r="B1086" s="283" t="s">
        <v>2734</v>
      </c>
      <c r="C1086" s="280" t="s">
        <v>3434</v>
      </c>
      <c r="D1086" s="282">
        <v>21.6</v>
      </c>
    </row>
    <row r="1087" spans="1:4" ht="24.95" customHeight="1" x14ac:dyDescent="0.2">
      <c r="A1087" s="279">
        <v>190303</v>
      </c>
      <c r="B1087" s="279" t="s">
        <v>2735</v>
      </c>
      <c r="C1087" s="280" t="s">
        <v>3434</v>
      </c>
      <c r="D1087" s="282">
        <v>27.17</v>
      </c>
    </row>
    <row r="1088" spans="1:4" ht="24.95" customHeight="1" x14ac:dyDescent="0.2">
      <c r="A1088" s="283">
        <v>190306</v>
      </c>
      <c r="B1088" s="283" t="s">
        <v>2736</v>
      </c>
      <c r="C1088" s="280" t="s">
        <v>3434</v>
      </c>
      <c r="D1088" s="282">
        <v>22.4</v>
      </c>
    </row>
    <row r="1089" spans="1:4" ht="24.95" customHeight="1" x14ac:dyDescent="0.2">
      <c r="A1089" s="283">
        <v>1904</v>
      </c>
      <c r="B1089" s="283" t="s">
        <v>2737</v>
      </c>
      <c r="C1089" s="280"/>
      <c r="D1089" s="282"/>
    </row>
    <row r="1090" spans="1:4" ht="24.95" customHeight="1" x14ac:dyDescent="0.2">
      <c r="A1090" s="283">
        <v>190417</v>
      </c>
      <c r="B1090" s="283" t="s">
        <v>2738</v>
      </c>
      <c r="C1090" s="280" t="s">
        <v>3434</v>
      </c>
      <c r="D1090" s="282">
        <v>18.739999999999998</v>
      </c>
    </row>
    <row r="1091" spans="1:4" ht="24.95" customHeight="1" x14ac:dyDescent="0.2">
      <c r="A1091" s="283">
        <v>190418</v>
      </c>
      <c r="B1091" s="283" t="s">
        <v>2739</v>
      </c>
      <c r="C1091" s="280" t="s">
        <v>3434</v>
      </c>
      <c r="D1091" s="282">
        <v>28.22</v>
      </c>
    </row>
    <row r="1092" spans="1:4" ht="24.95" customHeight="1" x14ac:dyDescent="0.2">
      <c r="A1092" s="279">
        <v>1905</v>
      </c>
      <c r="B1092" s="279" t="s">
        <v>2740</v>
      </c>
      <c r="C1092" s="280"/>
      <c r="D1092" s="282"/>
    </row>
    <row r="1093" spans="1:4" ht="24.95" customHeight="1" x14ac:dyDescent="0.2">
      <c r="A1093" s="283">
        <v>190501</v>
      </c>
      <c r="B1093" s="283" t="s">
        <v>2741</v>
      </c>
      <c r="C1093" s="280" t="s">
        <v>2820</v>
      </c>
      <c r="D1093" s="282">
        <v>4.53</v>
      </c>
    </row>
    <row r="1094" spans="1:4" ht="24.95" customHeight="1" x14ac:dyDescent="0.2">
      <c r="A1094" s="283">
        <v>1906</v>
      </c>
      <c r="B1094" s="283" t="s">
        <v>2742</v>
      </c>
      <c r="C1094" s="280"/>
      <c r="D1094" s="282"/>
    </row>
    <row r="1095" spans="1:4" ht="24.95" customHeight="1" x14ac:dyDescent="0.2">
      <c r="A1095" s="279">
        <v>190601</v>
      </c>
      <c r="B1095" s="279" t="s">
        <v>2743</v>
      </c>
      <c r="C1095" s="280" t="s">
        <v>7</v>
      </c>
      <c r="D1095" s="282">
        <v>28.5</v>
      </c>
    </row>
    <row r="1096" spans="1:4" ht="24.95" customHeight="1" x14ac:dyDescent="0.2">
      <c r="A1096" s="283">
        <v>190602</v>
      </c>
      <c r="B1096" s="283" t="s">
        <v>2744</v>
      </c>
      <c r="C1096" s="280" t="s">
        <v>3434</v>
      </c>
      <c r="D1096" s="282">
        <v>31.38</v>
      </c>
    </row>
    <row r="1097" spans="1:4" ht="24.95" customHeight="1" x14ac:dyDescent="0.2">
      <c r="A1097" s="279">
        <v>190603</v>
      </c>
      <c r="B1097" s="279" t="s">
        <v>2745</v>
      </c>
      <c r="C1097" s="280" t="s">
        <v>3434</v>
      </c>
      <c r="D1097" s="282">
        <v>18.559999999999999</v>
      </c>
    </row>
    <row r="1098" spans="1:4" ht="24.95" customHeight="1" x14ac:dyDescent="0.2">
      <c r="A1098" s="283">
        <v>190604</v>
      </c>
      <c r="B1098" s="283" t="s">
        <v>2746</v>
      </c>
      <c r="C1098" s="280" t="s">
        <v>7</v>
      </c>
      <c r="D1098" s="282">
        <v>45.58</v>
      </c>
    </row>
    <row r="1099" spans="1:4" ht="24.95" customHeight="1" x14ac:dyDescent="0.2">
      <c r="A1099" s="283">
        <v>190605</v>
      </c>
      <c r="B1099" s="283" t="s">
        <v>3579</v>
      </c>
      <c r="C1099" s="280" t="s">
        <v>3434</v>
      </c>
      <c r="D1099" s="282">
        <v>51.19</v>
      </c>
    </row>
    <row r="1100" spans="1:4" ht="24.95" customHeight="1" x14ac:dyDescent="0.2">
      <c r="A1100" s="283">
        <v>20</v>
      </c>
      <c r="B1100" s="283" t="s">
        <v>2747</v>
      </c>
      <c r="C1100" s="280"/>
      <c r="D1100" s="282"/>
    </row>
    <row r="1101" spans="1:4" ht="24.95" customHeight="1" x14ac:dyDescent="0.2">
      <c r="A1101" s="283">
        <v>2001</v>
      </c>
      <c r="B1101" s="283" t="s">
        <v>2748</v>
      </c>
      <c r="C1101" s="280"/>
      <c r="D1101" s="282"/>
    </row>
    <row r="1102" spans="1:4" ht="24.95" customHeight="1" x14ac:dyDescent="0.2">
      <c r="A1102" s="283">
        <v>200101</v>
      </c>
      <c r="B1102" s="283" t="s">
        <v>2749</v>
      </c>
      <c r="C1102" s="280" t="s">
        <v>3434</v>
      </c>
      <c r="D1102" s="282">
        <v>149.88</v>
      </c>
    </row>
    <row r="1103" spans="1:4" ht="24.95" customHeight="1" x14ac:dyDescent="0.2">
      <c r="A1103" s="279">
        <v>200104</v>
      </c>
      <c r="B1103" s="279" t="s">
        <v>2750</v>
      </c>
      <c r="C1103" s="280" t="s">
        <v>7</v>
      </c>
      <c r="D1103" s="282">
        <v>208.14</v>
      </c>
    </row>
    <row r="1104" spans="1:4" ht="24.95" customHeight="1" x14ac:dyDescent="0.2">
      <c r="A1104" s="279">
        <v>200105</v>
      </c>
      <c r="B1104" s="279" t="s">
        <v>3580</v>
      </c>
      <c r="C1104" s="280" t="s">
        <v>7</v>
      </c>
      <c r="D1104" s="282">
        <v>144.62</v>
      </c>
    </row>
    <row r="1105" spans="1:4" ht="24.95" customHeight="1" x14ac:dyDescent="0.2">
      <c r="A1105" s="283">
        <v>200107</v>
      </c>
      <c r="B1105" s="283" t="s">
        <v>3581</v>
      </c>
      <c r="C1105" s="280" t="s">
        <v>7</v>
      </c>
      <c r="D1105" s="282">
        <v>81.459999999999994</v>
      </c>
    </row>
    <row r="1106" spans="1:4" ht="24.95" customHeight="1" x14ac:dyDescent="0.2">
      <c r="A1106" s="283">
        <v>200108</v>
      </c>
      <c r="B1106" s="283" t="s">
        <v>2751</v>
      </c>
      <c r="C1106" s="280" t="s">
        <v>3435</v>
      </c>
      <c r="D1106" s="282">
        <v>1008.17</v>
      </c>
    </row>
    <row r="1107" spans="1:4" ht="24.95" customHeight="1" x14ac:dyDescent="0.2">
      <c r="A1107" s="283">
        <v>200120</v>
      </c>
      <c r="B1107" s="283" t="s">
        <v>3039</v>
      </c>
      <c r="C1107" s="280" t="s">
        <v>7</v>
      </c>
      <c r="D1107" s="282">
        <v>172.58</v>
      </c>
    </row>
    <row r="1108" spans="1:4" ht="24.95" customHeight="1" x14ac:dyDescent="0.2">
      <c r="A1108" s="283">
        <v>200124</v>
      </c>
      <c r="B1108" s="283" t="s">
        <v>2752</v>
      </c>
      <c r="C1108" s="280" t="s">
        <v>7</v>
      </c>
      <c r="D1108" s="282">
        <v>755.15</v>
      </c>
    </row>
    <row r="1109" spans="1:4" ht="24.95" customHeight="1" x14ac:dyDescent="0.2">
      <c r="A1109" s="283">
        <v>200128</v>
      </c>
      <c r="B1109" s="283" t="s">
        <v>2753</v>
      </c>
      <c r="C1109" s="280" t="s">
        <v>3434</v>
      </c>
      <c r="D1109" s="282">
        <v>172.87</v>
      </c>
    </row>
    <row r="1110" spans="1:4" ht="24.95" customHeight="1" x14ac:dyDescent="0.2">
      <c r="A1110" s="283">
        <v>200129</v>
      </c>
      <c r="B1110" s="283" t="s">
        <v>3040</v>
      </c>
      <c r="C1110" s="280" t="s">
        <v>7</v>
      </c>
      <c r="D1110" s="282">
        <v>83.49</v>
      </c>
    </row>
    <row r="1111" spans="1:4" ht="24.95" customHeight="1" x14ac:dyDescent="0.2">
      <c r="A1111" s="283">
        <v>200130</v>
      </c>
      <c r="B1111" s="283" t="s">
        <v>2754</v>
      </c>
      <c r="C1111" s="280" t="s">
        <v>7</v>
      </c>
      <c r="D1111" s="282">
        <v>652.64</v>
      </c>
    </row>
    <row r="1112" spans="1:4" ht="24.95" customHeight="1" x14ac:dyDescent="0.2">
      <c r="A1112" s="283">
        <v>200131</v>
      </c>
      <c r="B1112" s="283" t="s">
        <v>2755</v>
      </c>
      <c r="C1112" s="280" t="s">
        <v>7</v>
      </c>
      <c r="D1112" s="282">
        <v>1149.24</v>
      </c>
    </row>
    <row r="1113" spans="1:4" ht="24.95" customHeight="1" x14ac:dyDescent="0.2">
      <c r="A1113" s="283">
        <v>2002</v>
      </c>
      <c r="B1113" s="283" t="s">
        <v>2756</v>
      </c>
      <c r="C1113" s="280"/>
      <c r="D1113" s="282"/>
    </row>
    <row r="1114" spans="1:4" ht="24.95" customHeight="1" x14ac:dyDescent="0.2">
      <c r="A1114" s="283">
        <v>200202</v>
      </c>
      <c r="B1114" s="283" t="s">
        <v>3041</v>
      </c>
      <c r="C1114" s="280" t="s">
        <v>7</v>
      </c>
      <c r="D1114" s="282">
        <v>45.54</v>
      </c>
    </row>
    <row r="1115" spans="1:4" ht="24.95" customHeight="1" x14ac:dyDescent="0.2">
      <c r="A1115" s="283">
        <v>200206</v>
      </c>
      <c r="B1115" s="283" t="s">
        <v>3042</v>
      </c>
      <c r="C1115" s="280" t="s">
        <v>3434</v>
      </c>
      <c r="D1115" s="284">
        <v>67.45</v>
      </c>
    </row>
    <row r="1116" spans="1:4" ht="24.95" customHeight="1" x14ac:dyDescent="0.2">
      <c r="A1116" s="279">
        <v>200209</v>
      </c>
      <c r="B1116" s="279" t="s">
        <v>3582</v>
      </c>
      <c r="C1116" s="280" t="s">
        <v>3434</v>
      </c>
      <c r="D1116" s="282">
        <v>106.25</v>
      </c>
    </row>
    <row r="1117" spans="1:4" ht="24.95" customHeight="1" x14ac:dyDescent="0.2">
      <c r="A1117" s="283">
        <v>200214</v>
      </c>
      <c r="B1117" s="283" t="s">
        <v>3043</v>
      </c>
      <c r="C1117" s="280" t="s">
        <v>3434</v>
      </c>
      <c r="D1117" s="282">
        <v>83.79</v>
      </c>
    </row>
    <row r="1118" spans="1:4" ht="24.95" customHeight="1" x14ac:dyDescent="0.2">
      <c r="A1118" s="283">
        <v>200223</v>
      </c>
      <c r="B1118" s="283" t="s">
        <v>2757</v>
      </c>
      <c r="C1118" s="280" t="s">
        <v>3435</v>
      </c>
      <c r="D1118" s="282">
        <v>178.33</v>
      </c>
    </row>
    <row r="1119" spans="1:4" ht="24.95" customHeight="1" x14ac:dyDescent="0.2">
      <c r="A1119" s="283">
        <v>200229</v>
      </c>
      <c r="B1119" s="283" t="s">
        <v>3044</v>
      </c>
      <c r="C1119" s="280" t="s">
        <v>7</v>
      </c>
      <c r="D1119" s="282">
        <v>68.87</v>
      </c>
    </row>
    <row r="1120" spans="1:4" ht="24.95" customHeight="1" x14ac:dyDescent="0.2">
      <c r="A1120" s="283">
        <v>200237</v>
      </c>
      <c r="B1120" s="283" t="s">
        <v>3045</v>
      </c>
      <c r="C1120" s="280" t="s">
        <v>3434</v>
      </c>
      <c r="D1120" s="282">
        <v>58.66</v>
      </c>
    </row>
    <row r="1121" spans="1:4" ht="24.95" customHeight="1" x14ac:dyDescent="0.2">
      <c r="A1121" s="283">
        <v>200243</v>
      </c>
      <c r="B1121" s="283" t="s">
        <v>2758</v>
      </c>
      <c r="C1121" s="280" t="s">
        <v>7</v>
      </c>
      <c r="D1121" s="282">
        <v>204.36</v>
      </c>
    </row>
    <row r="1122" spans="1:4" ht="24.95" customHeight="1" x14ac:dyDescent="0.2">
      <c r="A1122" s="283">
        <v>200253</v>
      </c>
      <c r="B1122" s="283" t="s">
        <v>2759</v>
      </c>
      <c r="C1122" s="280" t="s">
        <v>3434</v>
      </c>
      <c r="D1122" s="282">
        <v>65.25</v>
      </c>
    </row>
    <row r="1123" spans="1:4" ht="24.95" customHeight="1" x14ac:dyDescent="0.2">
      <c r="A1123" s="283">
        <v>200254</v>
      </c>
      <c r="B1123" s="283" t="s">
        <v>2760</v>
      </c>
      <c r="C1123" s="280" t="s">
        <v>3434</v>
      </c>
      <c r="D1123" s="282">
        <v>65.25</v>
      </c>
    </row>
    <row r="1124" spans="1:4" ht="24.95" customHeight="1" x14ac:dyDescent="0.2">
      <c r="A1124" s="283">
        <v>2003</v>
      </c>
      <c r="B1124" s="283" t="s">
        <v>50</v>
      </c>
      <c r="C1124" s="280"/>
      <c r="D1124" s="282"/>
    </row>
    <row r="1125" spans="1:4" ht="24.95" customHeight="1" x14ac:dyDescent="0.2">
      <c r="A1125" s="283">
        <v>200303</v>
      </c>
      <c r="B1125" s="283" t="s">
        <v>2761</v>
      </c>
      <c r="C1125" s="280" t="s">
        <v>3434</v>
      </c>
      <c r="D1125" s="282">
        <v>8.1300000000000008</v>
      </c>
    </row>
    <row r="1126" spans="1:4" ht="24.95" customHeight="1" x14ac:dyDescent="0.2">
      <c r="A1126" s="283">
        <v>200305</v>
      </c>
      <c r="B1126" s="283" t="s">
        <v>3046</v>
      </c>
      <c r="C1126" s="280" t="s">
        <v>3435</v>
      </c>
      <c r="D1126" s="282">
        <v>143.37</v>
      </c>
    </row>
    <row r="1127" spans="1:4" ht="24.95" customHeight="1" x14ac:dyDescent="0.2">
      <c r="A1127" s="279">
        <v>200306</v>
      </c>
      <c r="B1127" s="279" t="s">
        <v>3047</v>
      </c>
      <c r="C1127" s="280" t="s">
        <v>3435</v>
      </c>
      <c r="D1127" s="282">
        <v>144.06</v>
      </c>
    </row>
    <row r="1128" spans="1:4" ht="24.95" customHeight="1" x14ac:dyDescent="0.2">
      <c r="A1128" s="283">
        <v>200307</v>
      </c>
      <c r="B1128" s="283" t="s">
        <v>2762</v>
      </c>
      <c r="C1128" s="280" t="s">
        <v>3435</v>
      </c>
      <c r="D1128" s="282">
        <v>123.05</v>
      </c>
    </row>
    <row r="1129" spans="1:4" ht="24.95" customHeight="1" x14ac:dyDescent="0.2">
      <c r="A1129" s="283">
        <v>200323</v>
      </c>
      <c r="B1129" s="283" t="s">
        <v>2763</v>
      </c>
      <c r="C1129" s="280" t="s">
        <v>3435</v>
      </c>
      <c r="D1129" s="282">
        <v>125.34</v>
      </c>
    </row>
    <row r="1130" spans="1:4" ht="24.95" customHeight="1" x14ac:dyDescent="0.2">
      <c r="A1130" s="283">
        <v>200326</v>
      </c>
      <c r="B1130" s="283" t="s">
        <v>2764</v>
      </c>
      <c r="C1130" s="280" t="s">
        <v>3434</v>
      </c>
      <c r="D1130" s="282">
        <v>16.059999999999999</v>
      </c>
    </row>
    <row r="1131" spans="1:4" ht="24.95" customHeight="1" x14ac:dyDescent="0.2">
      <c r="A1131" s="283">
        <v>2004</v>
      </c>
      <c r="B1131" s="283" t="s">
        <v>2765</v>
      </c>
      <c r="C1131" s="280"/>
      <c r="D1131" s="282"/>
    </row>
    <row r="1132" spans="1:4" ht="24.95" customHeight="1" x14ac:dyDescent="0.2">
      <c r="A1132" s="283">
        <v>200401</v>
      </c>
      <c r="B1132" s="283" t="s">
        <v>2766</v>
      </c>
      <c r="C1132" s="280" t="s">
        <v>3434</v>
      </c>
      <c r="D1132" s="282">
        <v>9.73</v>
      </c>
    </row>
    <row r="1133" spans="1:4" ht="24.95" customHeight="1" x14ac:dyDescent="0.2">
      <c r="A1133" s="283">
        <v>200402</v>
      </c>
      <c r="B1133" s="283" t="s">
        <v>3048</v>
      </c>
      <c r="C1133" s="280" t="s">
        <v>3434</v>
      </c>
      <c r="D1133" s="282">
        <v>0.97</v>
      </c>
    </row>
    <row r="1134" spans="1:4" ht="24.95" customHeight="1" x14ac:dyDescent="0.2">
      <c r="A1134" s="279">
        <v>200404</v>
      </c>
      <c r="B1134" s="279" t="s">
        <v>2767</v>
      </c>
      <c r="C1134" s="280" t="s">
        <v>3434</v>
      </c>
      <c r="D1134" s="282">
        <v>8.89</v>
      </c>
    </row>
    <row r="1135" spans="1:4" ht="24.95" customHeight="1" x14ac:dyDescent="0.2">
      <c r="A1135" s="283">
        <v>2005</v>
      </c>
      <c r="B1135" s="283" t="s">
        <v>2768</v>
      </c>
      <c r="C1135" s="280"/>
      <c r="D1135" s="282"/>
    </row>
    <row r="1136" spans="1:4" ht="24.95" customHeight="1" x14ac:dyDescent="0.2">
      <c r="A1136" s="283">
        <v>200511</v>
      </c>
      <c r="B1136" s="283" t="s">
        <v>747</v>
      </c>
      <c r="C1136" s="280" t="s">
        <v>2820</v>
      </c>
      <c r="D1136" s="282">
        <v>165.86</v>
      </c>
    </row>
    <row r="1137" spans="1:4" ht="24.95" customHeight="1" x14ac:dyDescent="0.2">
      <c r="A1137" s="283">
        <v>200512</v>
      </c>
      <c r="B1137" s="283" t="s">
        <v>2769</v>
      </c>
      <c r="C1137" s="280" t="s">
        <v>2820</v>
      </c>
      <c r="D1137" s="282">
        <v>507.03</v>
      </c>
    </row>
    <row r="1138" spans="1:4" ht="24.95" customHeight="1" x14ac:dyDescent="0.2">
      <c r="A1138" s="279">
        <v>200513</v>
      </c>
      <c r="B1138" s="279" t="s">
        <v>32870</v>
      </c>
      <c r="C1138" s="280" t="s">
        <v>2820</v>
      </c>
      <c r="D1138" s="282">
        <v>1062.21</v>
      </c>
    </row>
    <row r="1139" spans="1:4" ht="24.95" customHeight="1" x14ac:dyDescent="0.2">
      <c r="A1139" s="283">
        <v>200549</v>
      </c>
      <c r="B1139" s="283" t="s">
        <v>2770</v>
      </c>
      <c r="C1139" s="280" t="s">
        <v>2820</v>
      </c>
      <c r="D1139" s="284">
        <v>52.35</v>
      </c>
    </row>
    <row r="1140" spans="1:4" ht="24.95" customHeight="1" x14ac:dyDescent="0.2">
      <c r="A1140" s="283">
        <v>200562</v>
      </c>
      <c r="B1140" s="283" t="s">
        <v>3049</v>
      </c>
      <c r="C1140" s="280" t="s">
        <v>2820</v>
      </c>
      <c r="D1140" s="282">
        <v>371.76</v>
      </c>
    </row>
    <row r="1141" spans="1:4" ht="24.95" customHeight="1" x14ac:dyDescent="0.2">
      <c r="A1141" s="283">
        <v>200563</v>
      </c>
      <c r="B1141" s="283" t="s">
        <v>2771</v>
      </c>
      <c r="C1141" s="280" t="s">
        <v>7</v>
      </c>
      <c r="D1141" s="282">
        <v>163.83000000000001</v>
      </c>
    </row>
    <row r="1142" spans="1:4" ht="24.95" customHeight="1" x14ac:dyDescent="0.2">
      <c r="A1142" s="283">
        <v>200572</v>
      </c>
      <c r="B1142" s="283" t="s">
        <v>3050</v>
      </c>
      <c r="C1142" s="280" t="s">
        <v>2820</v>
      </c>
      <c r="D1142" s="284">
        <v>2051.58</v>
      </c>
    </row>
    <row r="1143" spans="1:4" ht="24.95" customHeight="1" x14ac:dyDescent="0.2">
      <c r="A1143" s="283">
        <v>200573</v>
      </c>
      <c r="B1143" s="283" t="s">
        <v>3583</v>
      </c>
      <c r="C1143" s="280" t="s">
        <v>7</v>
      </c>
      <c r="D1143" s="282">
        <v>149.13</v>
      </c>
    </row>
    <row r="1144" spans="1:4" ht="24.95" customHeight="1" x14ac:dyDescent="0.2">
      <c r="A1144" s="283">
        <v>200576</v>
      </c>
      <c r="B1144" s="283" t="s">
        <v>3584</v>
      </c>
      <c r="C1144" s="280" t="s">
        <v>2820</v>
      </c>
      <c r="D1144" s="282">
        <v>720.07</v>
      </c>
    </row>
    <row r="1145" spans="1:4" ht="24.95" customHeight="1" x14ac:dyDescent="0.2">
      <c r="A1145" s="283">
        <v>2007</v>
      </c>
      <c r="B1145" s="283" t="s">
        <v>3585</v>
      </c>
      <c r="C1145" s="280"/>
      <c r="D1145" s="282"/>
    </row>
    <row r="1146" spans="1:4" ht="24.95" customHeight="1" x14ac:dyDescent="0.2">
      <c r="A1146" s="283">
        <v>200702</v>
      </c>
      <c r="B1146" s="283" t="s">
        <v>3051</v>
      </c>
      <c r="C1146" s="280" t="s">
        <v>3434</v>
      </c>
      <c r="D1146" s="284">
        <v>94.9</v>
      </c>
    </row>
    <row r="1147" spans="1:4" ht="24.95" customHeight="1" x14ac:dyDescent="0.2">
      <c r="A1147" s="283">
        <v>200703</v>
      </c>
      <c r="B1147" s="283" t="s">
        <v>2772</v>
      </c>
      <c r="C1147" s="280" t="s">
        <v>7</v>
      </c>
      <c r="D1147" s="282">
        <v>28.5</v>
      </c>
    </row>
    <row r="1148" spans="1:4" ht="24.95" customHeight="1" x14ac:dyDescent="0.2">
      <c r="A1148" s="283">
        <v>200704</v>
      </c>
      <c r="B1148" s="283" t="s">
        <v>2773</v>
      </c>
      <c r="C1148" s="280" t="s">
        <v>3434</v>
      </c>
      <c r="D1148" s="282">
        <v>31.38</v>
      </c>
    </row>
    <row r="1149" spans="1:4" ht="24.95" customHeight="1" x14ac:dyDescent="0.2">
      <c r="A1149" s="279">
        <v>200705</v>
      </c>
      <c r="B1149" s="279" t="s">
        <v>2774</v>
      </c>
      <c r="C1149" s="280" t="s">
        <v>2820</v>
      </c>
      <c r="D1149" s="282">
        <v>236.05</v>
      </c>
    </row>
    <row r="1150" spans="1:4" ht="24.95" customHeight="1" x14ac:dyDescent="0.2">
      <c r="A1150" s="283">
        <v>200706</v>
      </c>
      <c r="B1150" s="283" t="s">
        <v>2775</v>
      </c>
      <c r="C1150" s="280" t="s">
        <v>2820</v>
      </c>
      <c r="D1150" s="282">
        <v>2887.65</v>
      </c>
    </row>
    <row r="1151" spans="1:4" ht="24.95" customHeight="1" x14ac:dyDescent="0.2">
      <c r="A1151" s="283">
        <v>200707</v>
      </c>
      <c r="B1151" s="283" t="s">
        <v>750</v>
      </c>
      <c r="C1151" s="280" t="s">
        <v>2820</v>
      </c>
      <c r="D1151" s="282">
        <v>1085.0999999999999</v>
      </c>
    </row>
    <row r="1152" spans="1:4" ht="24.95" customHeight="1" x14ac:dyDescent="0.2">
      <c r="A1152" s="283">
        <v>200708</v>
      </c>
      <c r="B1152" s="283" t="s">
        <v>2776</v>
      </c>
      <c r="C1152" s="280" t="s">
        <v>2820</v>
      </c>
      <c r="D1152" s="282">
        <v>1195.9000000000001</v>
      </c>
    </row>
    <row r="1153" spans="1:4" ht="24.95" customHeight="1" x14ac:dyDescent="0.2">
      <c r="A1153" s="283">
        <v>200709</v>
      </c>
      <c r="B1153" s="283" t="s">
        <v>2777</v>
      </c>
      <c r="C1153" s="280" t="s">
        <v>2820</v>
      </c>
      <c r="D1153" s="284">
        <v>689.49</v>
      </c>
    </row>
    <row r="1154" spans="1:4" ht="24.95" customHeight="1" x14ac:dyDescent="0.2">
      <c r="A1154" s="283">
        <v>200710</v>
      </c>
      <c r="B1154" s="283" t="s">
        <v>2778</v>
      </c>
      <c r="C1154" s="280" t="s">
        <v>2820</v>
      </c>
      <c r="D1154" s="284">
        <v>4853.68</v>
      </c>
    </row>
    <row r="1155" spans="1:4" ht="24.95" customHeight="1" x14ac:dyDescent="0.2">
      <c r="A1155" s="283">
        <v>200711</v>
      </c>
      <c r="B1155" s="283" t="s">
        <v>2779</v>
      </c>
      <c r="C1155" s="280" t="s">
        <v>3434</v>
      </c>
      <c r="D1155" s="284">
        <v>177.67</v>
      </c>
    </row>
    <row r="1156" spans="1:4" ht="24.95" customHeight="1" x14ac:dyDescent="0.2">
      <c r="A1156" s="283">
        <v>200713</v>
      </c>
      <c r="B1156" s="283" t="s">
        <v>749</v>
      </c>
      <c r="C1156" s="280" t="s">
        <v>2820</v>
      </c>
      <c r="D1156" s="282">
        <v>218.38</v>
      </c>
    </row>
    <row r="1157" spans="1:4" ht="24.95" customHeight="1" x14ac:dyDescent="0.2">
      <c r="A1157" s="283">
        <v>200714</v>
      </c>
      <c r="B1157" s="283" t="s">
        <v>2780</v>
      </c>
      <c r="C1157" s="280" t="s">
        <v>3434</v>
      </c>
      <c r="D1157" s="284">
        <v>12.91</v>
      </c>
    </row>
    <row r="1158" spans="1:4" ht="24.95" customHeight="1" x14ac:dyDescent="0.2">
      <c r="A1158" s="283">
        <v>200715</v>
      </c>
      <c r="B1158" s="283" t="s">
        <v>3052</v>
      </c>
      <c r="C1158" s="280" t="s">
        <v>3434</v>
      </c>
      <c r="D1158" s="282">
        <v>159.41</v>
      </c>
    </row>
    <row r="1159" spans="1:4" ht="24.95" customHeight="1" x14ac:dyDescent="0.2">
      <c r="A1159" s="283">
        <v>200716</v>
      </c>
      <c r="B1159" s="283" t="s">
        <v>2781</v>
      </c>
      <c r="C1159" s="280" t="s">
        <v>3434</v>
      </c>
      <c r="D1159" s="282">
        <v>126.96</v>
      </c>
    </row>
    <row r="1160" spans="1:4" ht="24.95" customHeight="1" x14ac:dyDescent="0.2">
      <c r="A1160" s="283">
        <v>200717</v>
      </c>
      <c r="B1160" s="283" t="s">
        <v>2782</v>
      </c>
      <c r="C1160" s="280" t="s">
        <v>7</v>
      </c>
      <c r="D1160" s="282">
        <v>4.6100000000000003</v>
      </c>
    </row>
    <row r="1161" spans="1:4" ht="24.95" customHeight="1" x14ac:dyDescent="0.2">
      <c r="A1161" s="283">
        <v>200720</v>
      </c>
      <c r="B1161" s="283" t="s">
        <v>3053</v>
      </c>
      <c r="C1161" s="280" t="s">
        <v>3434</v>
      </c>
      <c r="D1161" s="282">
        <v>44.66</v>
      </c>
    </row>
    <row r="1162" spans="1:4" ht="24.95" customHeight="1" x14ac:dyDescent="0.2">
      <c r="A1162" s="283">
        <v>200721</v>
      </c>
      <c r="B1162" s="283" t="s">
        <v>3586</v>
      </c>
      <c r="C1162" s="280" t="s">
        <v>3434</v>
      </c>
      <c r="D1162" s="282">
        <v>14.86</v>
      </c>
    </row>
    <row r="1163" spans="1:4" ht="24.95" customHeight="1" x14ac:dyDescent="0.2">
      <c r="A1163" s="283">
        <v>200722</v>
      </c>
      <c r="B1163" s="283" t="s">
        <v>2783</v>
      </c>
      <c r="C1163" s="280" t="s">
        <v>2820</v>
      </c>
      <c r="D1163" s="282">
        <v>466.82</v>
      </c>
    </row>
    <row r="1164" spans="1:4" ht="24.95" customHeight="1" x14ac:dyDescent="0.2">
      <c r="A1164" s="283">
        <v>200725</v>
      </c>
      <c r="B1164" s="283" t="s">
        <v>2784</v>
      </c>
      <c r="C1164" s="280" t="s">
        <v>7</v>
      </c>
      <c r="D1164" s="282">
        <v>45.58</v>
      </c>
    </row>
    <row r="1165" spans="1:4" ht="24.95" customHeight="1" x14ac:dyDescent="0.2">
      <c r="A1165" s="283">
        <v>200726</v>
      </c>
      <c r="B1165" s="283" t="s">
        <v>2785</v>
      </c>
      <c r="C1165" s="280" t="s">
        <v>3434</v>
      </c>
      <c r="D1165" s="282">
        <v>137.41</v>
      </c>
    </row>
    <row r="1166" spans="1:4" ht="24.95" customHeight="1" x14ac:dyDescent="0.2">
      <c r="A1166" s="283">
        <v>200728</v>
      </c>
      <c r="B1166" s="283" t="s">
        <v>2786</v>
      </c>
      <c r="C1166" s="280" t="s">
        <v>3434</v>
      </c>
      <c r="D1166" s="282">
        <v>135.15</v>
      </c>
    </row>
    <row r="1167" spans="1:4" ht="24.95" customHeight="1" x14ac:dyDescent="0.2">
      <c r="A1167" s="283">
        <v>200738</v>
      </c>
      <c r="B1167" s="283" t="s">
        <v>3587</v>
      </c>
      <c r="C1167" s="280" t="s">
        <v>159</v>
      </c>
      <c r="D1167" s="282">
        <v>23.43</v>
      </c>
    </row>
    <row r="1168" spans="1:4" ht="24.95" customHeight="1" x14ac:dyDescent="0.2">
      <c r="A1168" s="283">
        <v>21</v>
      </c>
      <c r="B1168" s="283" t="s">
        <v>2787</v>
      </c>
      <c r="C1168" s="280"/>
      <c r="D1168" s="282"/>
    </row>
    <row r="1169" spans="1:4" ht="24.95" customHeight="1" x14ac:dyDescent="0.2">
      <c r="A1169" s="283">
        <v>2101</v>
      </c>
      <c r="B1169" s="283" t="s">
        <v>2788</v>
      </c>
      <c r="C1169" s="280"/>
      <c r="D1169" s="282"/>
    </row>
    <row r="1170" spans="1:4" ht="24.95" customHeight="1" x14ac:dyDescent="0.2">
      <c r="A1170" s="283">
        <v>210102</v>
      </c>
      <c r="B1170" s="283" t="s">
        <v>3588</v>
      </c>
      <c r="C1170" s="280" t="s">
        <v>3434</v>
      </c>
      <c r="D1170" s="282">
        <v>324</v>
      </c>
    </row>
    <row r="1171" spans="1:4" ht="24.95" customHeight="1" x14ac:dyDescent="0.2">
      <c r="A1171" s="279">
        <v>210105</v>
      </c>
      <c r="B1171" s="279" t="s">
        <v>2789</v>
      </c>
      <c r="C1171" s="280" t="s">
        <v>3434</v>
      </c>
      <c r="D1171" s="282">
        <v>87.15</v>
      </c>
    </row>
    <row r="1172" spans="1:4" ht="24.95" customHeight="1" x14ac:dyDescent="0.2">
      <c r="A1172" s="279">
        <v>210107</v>
      </c>
      <c r="B1172" s="279" t="s">
        <v>2790</v>
      </c>
      <c r="C1172" s="280" t="s">
        <v>2820</v>
      </c>
      <c r="D1172" s="282">
        <v>4319.63</v>
      </c>
    </row>
    <row r="1173" spans="1:4" ht="24.95" customHeight="1" x14ac:dyDescent="0.2">
      <c r="A1173" s="283">
        <v>210109</v>
      </c>
      <c r="B1173" s="283" t="s">
        <v>2791</v>
      </c>
      <c r="C1173" s="280" t="s">
        <v>2820</v>
      </c>
      <c r="D1173" s="282">
        <v>661.87</v>
      </c>
    </row>
    <row r="1174" spans="1:4" ht="24.95" customHeight="1" x14ac:dyDescent="0.2">
      <c r="A1174" s="283">
        <v>210113</v>
      </c>
      <c r="B1174" s="283" t="s">
        <v>2792</v>
      </c>
      <c r="C1174" s="280" t="s">
        <v>2820</v>
      </c>
      <c r="D1174" s="282">
        <v>3907.31</v>
      </c>
    </row>
    <row r="1175" spans="1:4" ht="24.95" customHeight="1" x14ac:dyDescent="0.2">
      <c r="A1175" s="283">
        <v>2102</v>
      </c>
      <c r="B1175" s="283" t="s">
        <v>2793</v>
      </c>
      <c r="C1175" s="280"/>
      <c r="D1175" s="284"/>
    </row>
    <row r="1176" spans="1:4" ht="24.95" customHeight="1" x14ac:dyDescent="0.2">
      <c r="A1176" s="283">
        <v>210210</v>
      </c>
      <c r="B1176" s="283" t="s">
        <v>3054</v>
      </c>
      <c r="C1176" s="280" t="s">
        <v>3434</v>
      </c>
      <c r="D1176" s="282">
        <v>254.25</v>
      </c>
    </row>
    <row r="1177" spans="1:4" ht="24.95" customHeight="1" x14ac:dyDescent="0.2">
      <c r="A1177" s="283">
        <v>2103</v>
      </c>
      <c r="B1177" s="283" t="s">
        <v>2794</v>
      </c>
      <c r="C1177" s="280"/>
      <c r="D1177" s="284"/>
    </row>
    <row r="1178" spans="1:4" ht="24.95" customHeight="1" x14ac:dyDescent="0.2">
      <c r="A1178" s="279">
        <v>210301</v>
      </c>
      <c r="B1178" s="279" t="s">
        <v>2795</v>
      </c>
      <c r="C1178" s="280" t="s">
        <v>7</v>
      </c>
      <c r="D1178" s="282">
        <v>234.31</v>
      </c>
    </row>
    <row r="1179" spans="1:4" ht="24.95" customHeight="1" x14ac:dyDescent="0.2">
      <c r="A1179" s="283">
        <v>210302</v>
      </c>
      <c r="B1179" s="283" t="s">
        <v>2796</v>
      </c>
      <c r="C1179" s="280" t="s">
        <v>7</v>
      </c>
      <c r="D1179" s="282">
        <v>181.41</v>
      </c>
    </row>
    <row r="1180" spans="1:4" ht="24.95" customHeight="1" x14ac:dyDescent="0.2">
      <c r="A1180" s="279">
        <v>210304</v>
      </c>
      <c r="B1180" s="279" t="s">
        <v>2797</v>
      </c>
      <c r="C1180" s="280" t="s">
        <v>7</v>
      </c>
      <c r="D1180" s="282">
        <v>211.22</v>
      </c>
    </row>
    <row r="1181" spans="1:4" ht="24.95" customHeight="1" x14ac:dyDescent="0.2">
      <c r="A1181" s="283">
        <v>210316</v>
      </c>
      <c r="B1181" s="283" t="s">
        <v>3055</v>
      </c>
      <c r="C1181" s="280" t="s">
        <v>2820</v>
      </c>
      <c r="D1181" s="282">
        <v>541.28</v>
      </c>
    </row>
    <row r="1182" spans="1:4" ht="24.95" customHeight="1" x14ac:dyDescent="0.2">
      <c r="A1182" s="283">
        <v>210321</v>
      </c>
      <c r="B1182" s="283" t="s">
        <v>3056</v>
      </c>
      <c r="C1182" s="280" t="s">
        <v>2820</v>
      </c>
      <c r="D1182" s="282">
        <v>120.89</v>
      </c>
    </row>
    <row r="1183" spans="1:4" ht="24.95" customHeight="1" x14ac:dyDescent="0.2">
      <c r="A1183" s="283">
        <v>210322</v>
      </c>
      <c r="B1183" s="283" t="s">
        <v>3057</v>
      </c>
      <c r="C1183" s="280" t="s">
        <v>7</v>
      </c>
      <c r="D1183" s="282">
        <v>95.13</v>
      </c>
    </row>
    <row r="1184" spans="1:4" ht="24.95" customHeight="1" x14ac:dyDescent="0.2">
      <c r="A1184" s="283">
        <v>22</v>
      </c>
      <c r="B1184" s="283" t="s">
        <v>3058</v>
      </c>
      <c r="C1184" s="280"/>
      <c r="D1184" s="282"/>
    </row>
    <row r="1185" spans="1:4" ht="24.95" customHeight="1" x14ac:dyDescent="0.2">
      <c r="A1185" s="283">
        <v>2208</v>
      </c>
      <c r="B1185" s="283" t="s">
        <v>3059</v>
      </c>
      <c r="C1185" s="280"/>
      <c r="D1185" s="282"/>
    </row>
    <row r="1186" spans="1:4" ht="24.95" customHeight="1" x14ac:dyDescent="0.2">
      <c r="A1186" s="283">
        <v>220803</v>
      </c>
      <c r="B1186" s="283" t="s">
        <v>3589</v>
      </c>
      <c r="C1186" s="280" t="s">
        <v>758</v>
      </c>
      <c r="D1186" s="282">
        <v>3264.04</v>
      </c>
    </row>
    <row r="1187" spans="1:4" ht="24.95" customHeight="1" x14ac:dyDescent="0.2">
      <c r="A1187" s="279">
        <v>31</v>
      </c>
      <c r="B1187" s="279" t="s">
        <v>3060</v>
      </c>
      <c r="C1187" s="280"/>
      <c r="D1187" s="282"/>
    </row>
    <row r="1188" spans="1:4" ht="24.95" customHeight="1" x14ac:dyDescent="0.2">
      <c r="A1188" s="279">
        <v>3106</v>
      </c>
      <c r="B1188" s="279" t="s">
        <v>3062</v>
      </c>
      <c r="C1188" s="280"/>
      <c r="D1188" s="282"/>
    </row>
    <row r="1189" spans="1:4" ht="24.95" customHeight="1" x14ac:dyDescent="0.2">
      <c r="A1189" s="283">
        <v>310601</v>
      </c>
      <c r="B1189" s="283" t="s">
        <v>3063</v>
      </c>
      <c r="C1189" s="280" t="s">
        <v>3061</v>
      </c>
      <c r="D1189" s="284">
        <v>1311.23</v>
      </c>
    </row>
    <row r="1190" spans="1:4" ht="24.95" customHeight="1" x14ac:dyDescent="0.2">
      <c r="A1190" s="279">
        <v>3108</v>
      </c>
      <c r="B1190" s="279" t="s">
        <v>3064</v>
      </c>
      <c r="C1190" s="280"/>
      <c r="D1190" s="282"/>
    </row>
    <row r="1191" spans="1:4" ht="24.95" customHeight="1" x14ac:dyDescent="0.2">
      <c r="A1191" s="279">
        <v>310801</v>
      </c>
      <c r="B1191" s="279" t="s">
        <v>3065</v>
      </c>
      <c r="C1191" s="280" t="s">
        <v>2820</v>
      </c>
      <c r="D1191" s="282">
        <v>12.99</v>
      </c>
    </row>
    <row r="1192" spans="1:4" ht="24.95" customHeight="1" x14ac:dyDescent="0.2">
      <c r="A1192" s="283">
        <v>310802</v>
      </c>
      <c r="B1192" s="283" t="s">
        <v>3066</v>
      </c>
      <c r="C1192" s="280" t="s">
        <v>2820</v>
      </c>
      <c r="D1192" s="284">
        <v>99.1</v>
      </c>
    </row>
    <row r="1193" spans="1:4" ht="24.95" customHeight="1" x14ac:dyDescent="0.2">
      <c r="A1193" s="283">
        <v>310803</v>
      </c>
      <c r="B1193" s="283" t="s">
        <v>3067</v>
      </c>
      <c r="C1193" s="280" t="s">
        <v>2820</v>
      </c>
      <c r="D1193" s="284">
        <v>22.96</v>
      </c>
    </row>
    <row r="1194" spans="1:4" ht="24.95" customHeight="1" x14ac:dyDescent="0.2">
      <c r="A1194" s="283">
        <v>310804</v>
      </c>
      <c r="B1194" s="283" t="s">
        <v>3068</v>
      </c>
      <c r="C1194" s="280" t="s">
        <v>2820</v>
      </c>
      <c r="D1194" s="284">
        <v>48.35</v>
      </c>
    </row>
    <row r="1195" spans="1:4" ht="24.95" customHeight="1" x14ac:dyDescent="0.2">
      <c r="A1195" s="283">
        <v>310805</v>
      </c>
      <c r="B1195" s="283" t="s">
        <v>3069</v>
      </c>
      <c r="C1195" s="280" t="s">
        <v>2820</v>
      </c>
      <c r="D1195" s="284">
        <v>4.93</v>
      </c>
    </row>
    <row r="1196" spans="1:4" ht="24.95" customHeight="1" x14ac:dyDescent="0.2">
      <c r="A1196" s="283">
        <v>310806</v>
      </c>
      <c r="B1196" s="283" t="s">
        <v>3070</v>
      </c>
      <c r="C1196" s="280" t="s">
        <v>2820</v>
      </c>
      <c r="D1196" s="284">
        <v>9.41</v>
      </c>
    </row>
    <row r="1197" spans="1:4" ht="24.95" customHeight="1" x14ac:dyDescent="0.2">
      <c r="A1197" s="279">
        <v>310807</v>
      </c>
      <c r="B1197" s="279" t="s">
        <v>3071</v>
      </c>
      <c r="C1197" s="280" t="s">
        <v>2820</v>
      </c>
      <c r="D1197" s="282">
        <v>16.07</v>
      </c>
    </row>
    <row r="1198" spans="1:4" ht="24.95" customHeight="1" x14ac:dyDescent="0.2">
      <c r="A1198" s="283">
        <v>310808</v>
      </c>
      <c r="B1198" s="283" t="s">
        <v>3072</v>
      </c>
      <c r="C1198" s="280" t="s">
        <v>2820</v>
      </c>
      <c r="D1198" s="284">
        <v>1.91</v>
      </c>
    </row>
    <row r="1199" spans="1:4" ht="24.95" customHeight="1" x14ac:dyDescent="0.2">
      <c r="A1199" s="279">
        <v>310809</v>
      </c>
      <c r="B1199" s="279" t="s">
        <v>3073</v>
      </c>
      <c r="C1199" s="280" t="s">
        <v>2820</v>
      </c>
      <c r="D1199" s="282">
        <v>64.3</v>
      </c>
    </row>
    <row r="1200" spans="1:4" ht="24.95" customHeight="1" x14ac:dyDescent="0.2">
      <c r="A1200" s="283">
        <v>3109</v>
      </c>
      <c r="B1200" s="283" t="s">
        <v>3074</v>
      </c>
      <c r="C1200" s="280"/>
      <c r="D1200" s="282"/>
    </row>
    <row r="1201" spans="1:4" ht="24.95" customHeight="1" x14ac:dyDescent="0.2">
      <c r="A1201" s="283">
        <v>310901</v>
      </c>
      <c r="B1201" s="283" t="s">
        <v>3075</v>
      </c>
      <c r="C1201" s="280" t="s">
        <v>2820</v>
      </c>
      <c r="D1201" s="282">
        <v>64.8</v>
      </c>
    </row>
    <row r="1202" spans="1:4" ht="24.95" customHeight="1" x14ac:dyDescent="0.2">
      <c r="A1202" s="283">
        <v>310902</v>
      </c>
      <c r="B1202" s="283" t="s">
        <v>3076</v>
      </c>
      <c r="C1202" s="280" t="s">
        <v>2820</v>
      </c>
      <c r="D1202" s="282">
        <v>30.11</v>
      </c>
    </row>
    <row r="1203" spans="1:4" ht="24.95" customHeight="1" x14ac:dyDescent="0.2">
      <c r="A1203" s="283">
        <v>310903</v>
      </c>
      <c r="B1203" s="283" t="s">
        <v>3077</v>
      </c>
      <c r="C1203" s="280" t="s">
        <v>2820</v>
      </c>
      <c r="D1203" s="282">
        <v>43.34</v>
      </c>
    </row>
    <row r="1204" spans="1:4" ht="24.95" customHeight="1" x14ac:dyDescent="0.2">
      <c r="A1204" s="283">
        <v>310904</v>
      </c>
      <c r="B1204" s="283" t="s">
        <v>3078</v>
      </c>
      <c r="C1204" s="280" t="s">
        <v>2820</v>
      </c>
      <c r="D1204" s="282">
        <v>61.54</v>
      </c>
    </row>
    <row r="1205" spans="1:4" ht="24.95" customHeight="1" x14ac:dyDescent="0.2">
      <c r="A1205" s="283">
        <v>310905</v>
      </c>
      <c r="B1205" s="283" t="s">
        <v>3079</v>
      </c>
      <c r="C1205" s="280" t="s">
        <v>2820</v>
      </c>
      <c r="D1205" s="282">
        <v>25.22</v>
      </c>
    </row>
    <row r="1206" spans="1:4" ht="24.95" customHeight="1" x14ac:dyDescent="0.2">
      <c r="A1206" s="283">
        <v>310906</v>
      </c>
      <c r="B1206" s="283" t="s">
        <v>3080</v>
      </c>
      <c r="C1206" s="280" t="s">
        <v>2820</v>
      </c>
      <c r="D1206" s="282">
        <v>32.159999999999997</v>
      </c>
    </row>
    <row r="1207" spans="1:4" ht="24.95" customHeight="1" x14ac:dyDescent="0.2">
      <c r="A1207" s="283">
        <v>310907</v>
      </c>
      <c r="B1207" s="283" t="s">
        <v>3081</v>
      </c>
      <c r="C1207" s="280" t="s">
        <v>2820</v>
      </c>
      <c r="D1207" s="282">
        <v>24.77</v>
      </c>
    </row>
    <row r="1208" spans="1:4" ht="24.95" customHeight="1" x14ac:dyDescent="0.2">
      <c r="A1208" s="283">
        <v>310908</v>
      </c>
      <c r="B1208" s="283" t="s">
        <v>3082</v>
      </c>
      <c r="C1208" s="280" t="s">
        <v>2820</v>
      </c>
      <c r="D1208" s="282">
        <v>114.67</v>
      </c>
    </row>
    <row r="1209" spans="1:4" ht="24.95" customHeight="1" x14ac:dyDescent="0.2">
      <c r="A1209" s="279">
        <v>310909</v>
      </c>
      <c r="B1209" s="279" t="s">
        <v>3083</v>
      </c>
      <c r="C1209" s="280" t="s">
        <v>2820</v>
      </c>
      <c r="D1209" s="282">
        <v>55.63</v>
      </c>
    </row>
    <row r="1210" spans="1:4" ht="24.95" customHeight="1" x14ac:dyDescent="0.2">
      <c r="A1210" s="283">
        <v>310910</v>
      </c>
      <c r="B1210" s="283" t="s">
        <v>3084</v>
      </c>
      <c r="C1210" s="280" t="s">
        <v>2820</v>
      </c>
      <c r="D1210" s="282">
        <v>36.090000000000003</v>
      </c>
    </row>
    <row r="1211" spans="1:4" ht="24.95" customHeight="1" x14ac:dyDescent="0.2">
      <c r="A1211" s="283">
        <v>310911</v>
      </c>
      <c r="B1211" s="283" t="s">
        <v>3085</v>
      </c>
      <c r="C1211" s="280" t="s">
        <v>2820</v>
      </c>
      <c r="D1211" s="282">
        <v>35.19</v>
      </c>
    </row>
    <row r="1212" spans="1:4" ht="24.95" customHeight="1" x14ac:dyDescent="0.2">
      <c r="A1212" s="283">
        <v>310912</v>
      </c>
      <c r="B1212" s="283" t="s">
        <v>3086</v>
      </c>
      <c r="C1212" s="280" t="s">
        <v>2820</v>
      </c>
      <c r="D1212" s="282">
        <v>428.8</v>
      </c>
    </row>
    <row r="1213" spans="1:4" ht="24.95" customHeight="1" x14ac:dyDescent="0.2">
      <c r="A1213" s="283">
        <v>310913</v>
      </c>
      <c r="B1213" s="283" t="s">
        <v>3087</v>
      </c>
      <c r="C1213" s="280" t="s">
        <v>2820</v>
      </c>
      <c r="D1213" s="282">
        <v>621.24</v>
      </c>
    </row>
    <row r="1214" spans="1:4" ht="24.95" customHeight="1" x14ac:dyDescent="0.2">
      <c r="A1214" s="283">
        <v>310914</v>
      </c>
      <c r="B1214" s="283" t="s">
        <v>3088</v>
      </c>
      <c r="C1214" s="280" t="s">
        <v>2820</v>
      </c>
      <c r="D1214" s="282">
        <v>147.31</v>
      </c>
    </row>
    <row r="1215" spans="1:4" ht="24.95" customHeight="1" x14ac:dyDescent="0.2">
      <c r="A1215" s="283">
        <v>3110</v>
      </c>
      <c r="B1215" s="283" t="s">
        <v>3089</v>
      </c>
      <c r="C1215" s="280"/>
      <c r="D1215" s="282"/>
    </row>
    <row r="1216" spans="1:4" ht="24.95" customHeight="1" x14ac:dyDescent="0.2">
      <c r="A1216" s="283">
        <v>311001</v>
      </c>
      <c r="B1216" s="283" t="s">
        <v>3090</v>
      </c>
      <c r="C1216" s="280" t="s">
        <v>2820</v>
      </c>
      <c r="D1216" s="282">
        <v>13.09</v>
      </c>
    </row>
    <row r="1217" spans="1:4" ht="24.95" customHeight="1" x14ac:dyDescent="0.2">
      <c r="A1217" s="283">
        <v>3120</v>
      </c>
      <c r="B1217" s="283" t="s">
        <v>3590</v>
      </c>
      <c r="C1217" s="280"/>
      <c r="D1217" s="282"/>
    </row>
    <row r="1218" spans="1:4" ht="24.95" customHeight="1" x14ac:dyDescent="0.2">
      <c r="A1218" s="283">
        <v>312001</v>
      </c>
      <c r="B1218" s="283" t="s">
        <v>3591</v>
      </c>
      <c r="C1218" s="280" t="s">
        <v>3091</v>
      </c>
      <c r="D1218" s="282">
        <v>6413.76</v>
      </c>
    </row>
    <row r="1219" spans="1:4" ht="24.95" customHeight="1" x14ac:dyDescent="0.2">
      <c r="A1219" s="283">
        <v>312002</v>
      </c>
      <c r="B1219" s="283" t="s">
        <v>3592</v>
      </c>
      <c r="C1219" s="280" t="s">
        <v>3091</v>
      </c>
      <c r="D1219" s="282">
        <v>23470.32</v>
      </c>
    </row>
    <row r="1220" spans="1:4" ht="24.95" customHeight="1" x14ac:dyDescent="0.2">
      <c r="A1220" s="283">
        <v>312003</v>
      </c>
      <c r="B1220" s="283" t="s">
        <v>3593</v>
      </c>
      <c r="C1220" s="280" t="s">
        <v>3091</v>
      </c>
      <c r="D1220" s="282">
        <v>10083.280000000001</v>
      </c>
    </row>
    <row r="1221" spans="1:4" ht="24.95" customHeight="1" x14ac:dyDescent="0.2">
      <c r="A1221" s="283">
        <v>312004</v>
      </c>
      <c r="B1221" s="283" t="s">
        <v>3594</v>
      </c>
      <c r="C1221" s="280" t="s">
        <v>3091</v>
      </c>
      <c r="D1221" s="282">
        <v>3222.69</v>
      </c>
    </row>
    <row r="1222" spans="1:4" ht="24.95" customHeight="1" x14ac:dyDescent="0.2">
      <c r="A1222" s="283">
        <v>312005</v>
      </c>
      <c r="B1222" s="283" t="s">
        <v>3595</v>
      </c>
      <c r="C1222" s="280" t="s">
        <v>3091</v>
      </c>
      <c r="D1222" s="282">
        <v>16975.490000000002</v>
      </c>
    </row>
    <row r="1223" spans="1:4" ht="24.95" customHeight="1" x14ac:dyDescent="0.2">
      <c r="A1223" s="283">
        <v>312006</v>
      </c>
      <c r="B1223" s="283" t="s">
        <v>3596</v>
      </c>
      <c r="C1223" s="280" t="s">
        <v>3091</v>
      </c>
      <c r="D1223" s="282">
        <v>5108.8599999999997</v>
      </c>
    </row>
    <row r="1224" spans="1:4" ht="24.95" customHeight="1" x14ac:dyDescent="0.2">
      <c r="A1224" s="279">
        <v>312007</v>
      </c>
      <c r="B1224" s="279" t="s">
        <v>3597</v>
      </c>
      <c r="C1224" s="280" t="s">
        <v>3091</v>
      </c>
      <c r="D1224" s="282">
        <v>4507.82</v>
      </c>
    </row>
    <row r="1225" spans="1:4" ht="24.95" customHeight="1" x14ac:dyDescent="0.2">
      <c r="A1225" s="283">
        <v>312008</v>
      </c>
      <c r="B1225" s="283" t="s">
        <v>3598</v>
      </c>
      <c r="C1225" s="280" t="s">
        <v>3091</v>
      </c>
      <c r="D1225" s="282">
        <v>14472.47</v>
      </c>
    </row>
    <row r="1226" spans="1:4" ht="24.95" customHeight="1" x14ac:dyDescent="0.2">
      <c r="A1226" s="283">
        <v>312009</v>
      </c>
      <c r="B1226" s="283" t="s">
        <v>3599</v>
      </c>
      <c r="C1226" s="280" t="s">
        <v>3091</v>
      </c>
      <c r="D1226" s="282">
        <v>11427.71</v>
      </c>
    </row>
    <row r="1227" spans="1:4" ht="24.95" customHeight="1" x14ac:dyDescent="0.2">
      <c r="A1227" s="279">
        <v>312010</v>
      </c>
      <c r="B1227" s="279" t="s">
        <v>3600</v>
      </c>
      <c r="C1227" s="280" t="s">
        <v>3091</v>
      </c>
      <c r="D1227" s="282">
        <v>11427.71</v>
      </c>
    </row>
    <row r="1228" spans="1:4" ht="24.95" customHeight="1" x14ac:dyDescent="0.2">
      <c r="A1228" s="283">
        <v>312011</v>
      </c>
      <c r="B1228" s="283" t="s">
        <v>3601</v>
      </c>
      <c r="C1228" s="280" t="s">
        <v>3091</v>
      </c>
      <c r="D1228" s="284">
        <v>12169.13</v>
      </c>
    </row>
    <row r="1229" spans="1:4" ht="24.95" customHeight="1" x14ac:dyDescent="0.2">
      <c r="A1229" s="283">
        <v>312012</v>
      </c>
      <c r="B1229" s="283" t="s">
        <v>3602</v>
      </c>
      <c r="C1229" s="280" t="s">
        <v>3091</v>
      </c>
      <c r="D1229" s="284">
        <v>11052.07</v>
      </c>
    </row>
    <row r="1230" spans="1:4" ht="24.95" customHeight="1" x14ac:dyDescent="0.2">
      <c r="A1230" s="283">
        <v>312013</v>
      </c>
      <c r="B1230" s="283" t="s">
        <v>3603</v>
      </c>
      <c r="C1230" s="280" t="s">
        <v>3091</v>
      </c>
      <c r="D1230" s="284">
        <v>11437.6</v>
      </c>
    </row>
    <row r="1231" spans="1:4" ht="24.95" customHeight="1" x14ac:dyDescent="0.2">
      <c r="A1231" s="283">
        <v>312014</v>
      </c>
      <c r="B1231" s="283" t="s">
        <v>3604</v>
      </c>
      <c r="C1231" s="280" t="s">
        <v>3091</v>
      </c>
      <c r="D1231" s="284">
        <v>25870.53</v>
      </c>
    </row>
    <row r="1232" spans="1:4" ht="24.95" customHeight="1" x14ac:dyDescent="0.2">
      <c r="A1232" s="283">
        <v>312015</v>
      </c>
      <c r="B1232" s="283" t="s">
        <v>3605</v>
      </c>
      <c r="C1232" s="280" t="s">
        <v>3091</v>
      </c>
      <c r="D1232" s="284">
        <v>5883.89</v>
      </c>
    </row>
    <row r="1233" spans="1:4" ht="24.95" customHeight="1" x14ac:dyDescent="0.2">
      <c r="A1233" s="283">
        <v>312016</v>
      </c>
      <c r="B1233" s="283" t="s">
        <v>3606</v>
      </c>
      <c r="C1233" s="280" t="s">
        <v>3091</v>
      </c>
      <c r="D1233" s="284">
        <v>14472.47</v>
      </c>
    </row>
    <row r="1234" spans="1:4" ht="24.95" customHeight="1" x14ac:dyDescent="0.2">
      <c r="A1234" s="283">
        <v>312017</v>
      </c>
      <c r="B1234" s="283" t="s">
        <v>3607</v>
      </c>
      <c r="C1234" s="280" t="s">
        <v>3091</v>
      </c>
      <c r="D1234" s="284">
        <v>19377.689999999999</v>
      </c>
    </row>
    <row r="1235" spans="1:4" ht="24.95" customHeight="1" x14ac:dyDescent="0.2">
      <c r="A1235" s="283">
        <v>312018</v>
      </c>
      <c r="B1235" s="283" t="s">
        <v>3608</v>
      </c>
      <c r="C1235" s="280" t="s">
        <v>3091</v>
      </c>
      <c r="D1235" s="284">
        <v>2753.32</v>
      </c>
    </row>
    <row r="1236" spans="1:4" ht="24.95" customHeight="1" x14ac:dyDescent="0.2">
      <c r="A1236" s="283">
        <v>312019</v>
      </c>
      <c r="B1236" s="283" t="s">
        <v>3609</v>
      </c>
      <c r="C1236" s="280" t="s">
        <v>3091</v>
      </c>
      <c r="D1236" s="284">
        <v>4981.6499999999996</v>
      </c>
    </row>
    <row r="1237" spans="1:4" ht="24.95" customHeight="1" x14ac:dyDescent="0.2">
      <c r="A1237" s="283">
        <v>312020</v>
      </c>
      <c r="B1237" s="283" t="s">
        <v>3610</v>
      </c>
      <c r="C1237" s="280" t="s">
        <v>3091</v>
      </c>
      <c r="D1237" s="284">
        <v>2022.59</v>
      </c>
    </row>
    <row r="1238" spans="1:4" ht="24.95" customHeight="1" x14ac:dyDescent="0.2">
      <c r="A1238" s="283">
        <v>312021</v>
      </c>
      <c r="B1238" s="283" t="s">
        <v>3611</v>
      </c>
      <c r="C1238" s="280" t="s">
        <v>3091</v>
      </c>
      <c r="D1238" s="284">
        <v>2022.59</v>
      </c>
    </row>
    <row r="1239" spans="1:4" ht="24.95" customHeight="1" x14ac:dyDescent="0.2">
      <c r="A1239" s="283">
        <v>312022</v>
      </c>
      <c r="B1239" s="283" t="s">
        <v>3612</v>
      </c>
      <c r="C1239" s="280" t="s">
        <v>3091</v>
      </c>
      <c r="D1239" s="284">
        <v>3832.05</v>
      </c>
    </row>
  </sheetData>
  <pageMargins left="0.511811024" right="0.511811024" top="0.78740157499999996" bottom="0.78740157499999996" header="0.31496062000000002" footer="0.31496062000000002"/>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9">
    <tabColor rgb="FFC00000"/>
  </sheetPr>
  <dimension ref="A1:D1401"/>
  <sheetViews>
    <sheetView zoomScale="85" zoomScaleNormal="85" zoomScaleSheetLayoutView="85" workbookViewId="0">
      <pane ySplit="3" topLeftCell="A4" activePane="bottomLeft" state="frozen"/>
      <selection pane="bottomLeft" activeCell="B16" sqref="B16"/>
    </sheetView>
  </sheetViews>
  <sheetFormatPr defaultColWidth="15.7109375" defaultRowHeight="24.95" customHeight="1" x14ac:dyDescent="0.2"/>
  <cols>
    <col min="1" max="1" width="12.7109375" style="51" customWidth="1"/>
    <col min="2" max="2" width="175.7109375" style="51" customWidth="1"/>
    <col min="3" max="4" width="12.7109375" style="52" customWidth="1"/>
    <col min="5" max="16384" width="15.7109375" style="52"/>
  </cols>
  <sheetData>
    <row r="1" spans="1:4" ht="24.95" customHeight="1" x14ac:dyDescent="0.2">
      <c r="A1" s="1016" t="s">
        <v>3425</v>
      </c>
      <c r="B1" s="1016"/>
      <c r="C1" s="1017" t="s">
        <v>760</v>
      </c>
      <c r="D1" s="1018"/>
    </row>
    <row r="2" spans="1:4" ht="24.95" customHeight="1" x14ac:dyDescent="0.2">
      <c r="A2" s="1016"/>
      <c r="B2" s="1016"/>
      <c r="C2" s="1015">
        <v>30</v>
      </c>
      <c r="D2" s="1015"/>
    </row>
    <row r="3" spans="1:4" ht="24.95" customHeight="1" x14ac:dyDescent="0.2">
      <c r="A3" s="110" t="s">
        <v>763</v>
      </c>
      <c r="B3" s="110" t="s">
        <v>764</v>
      </c>
      <c r="C3" s="110" t="s">
        <v>33</v>
      </c>
      <c r="D3" s="110" t="s">
        <v>765</v>
      </c>
    </row>
    <row r="4" spans="1:4" ht="24.95" customHeight="1" x14ac:dyDescent="0.2">
      <c r="A4" s="127" t="s">
        <v>766</v>
      </c>
      <c r="B4" s="128"/>
      <c r="C4" s="128"/>
      <c r="D4" s="129"/>
    </row>
    <row r="5" spans="1:4" ht="24.95" customHeight="1" x14ac:dyDescent="0.2">
      <c r="A5" s="33">
        <v>2010100010</v>
      </c>
      <c r="B5" s="34" t="s">
        <v>2151</v>
      </c>
      <c r="C5" s="35" t="s">
        <v>738</v>
      </c>
      <c r="D5" s="73">
        <v>424.35</v>
      </c>
    </row>
    <row r="6" spans="1:4" ht="24.95" customHeight="1" x14ac:dyDescent="0.2">
      <c r="A6" s="33">
        <v>2010100020</v>
      </c>
      <c r="B6" s="34" t="s">
        <v>767</v>
      </c>
      <c r="C6" s="35" t="s">
        <v>738</v>
      </c>
      <c r="D6" s="73">
        <v>246.16</v>
      </c>
    </row>
    <row r="7" spans="1:4" ht="24.95" customHeight="1" x14ac:dyDescent="0.2">
      <c r="A7" s="33">
        <v>2010100040</v>
      </c>
      <c r="B7" s="34" t="s">
        <v>768</v>
      </c>
      <c r="C7" s="35" t="s">
        <v>738</v>
      </c>
      <c r="D7" s="73">
        <v>389.6</v>
      </c>
    </row>
    <row r="8" spans="1:4" ht="24.95" customHeight="1" x14ac:dyDescent="0.2">
      <c r="A8" s="33">
        <v>2010100041</v>
      </c>
      <c r="B8" s="34" t="s">
        <v>769</v>
      </c>
      <c r="C8" s="35" t="s">
        <v>738</v>
      </c>
      <c r="D8" s="73">
        <v>414.69</v>
      </c>
    </row>
    <row r="9" spans="1:4" ht="24.95" customHeight="1" x14ac:dyDescent="0.2">
      <c r="A9" s="33">
        <v>2010100042</v>
      </c>
      <c r="B9" s="34" t="s">
        <v>770</v>
      </c>
      <c r="C9" s="35" t="s">
        <v>738</v>
      </c>
      <c r="D9" s="73">
        <v>648.03</v>
      </c>
    </row>
    <row r="10" spans="1:4" ht="24.95" customHeight="1" x14ac:dyDescent="0.2">
      <c r="A10" s="33">
        <v>2010100050</v>
      </c>
      <c r="B10" s="34" t="s">
        <v>771</v>
      </c>
      <c r="C10" s="35" t="s">
        <v>772</v>
      </c>
      <c r="D10" s="73">
        <v>217.34</v>
      </c>
    </row>
    <row r="11" spans="1:4" ht="24.95" customHeight="1" x14ac:dyDescent="0.2">
      <c r="A11" s="33">
        <v>2010100070</v>
      </c>
      <c r="B11" s="34" t="s">
        <v>773</v>
      </c>
      <c r="C11" s="35" t="s">
        <v>772</v>
      </c>
      <c r="D11" s="73">
        <v>417.98</v>
      </c>
    </row>
    <row r="12" spans="1:4" ht="24.95" customHeight="1" x14ac:dyDescent="0.2">
      <c r="A12" s="33">
        <v>2010100080</v>
      </c>
      <c r="B12" s="34" t="s">
        <v>774</v>
      </c>
      <c r="C12" s="35" t="s">
        <v>772</v>
      </c>
      <c r="D12" s="73">
        <v>110.71</v>
      </c>
    </row>
    <row r="13" spans="1:4" ht="24.95" customHeight="1" x14ac:dyDescent="0.2">
      <c r="A13" s="33">
        <v>2010100090</v>
      </c>
      <c r="B13" s="34" t="s">
        <v>775</v>
      </c>
      <c r="C13" s="35" t="s">
        <v>776</v>
      </c>
      <c r="D13" s="73">
        <v>63.94</v>
      </c>
    </row>
    <row r="14" spans="1:4" ht="24.95" customHeight="1" x14ac:dyDescent="0.2">
      <c r="A14" s="33">
        <v>2010100100</v>
      </c>
      <c r="B14" s="34" t="s">
        <v>777</v>
      </c>
      <c r="C14" s="35" t="s">
        <v>776</v>
      </c>
      <c r="D14" s="73">
        <v>53.98</v>
      </c>
    </row>
    <row r="15" spans="1:4" ht="24.95" customHeight="1" x14ac:dyDescent="0.2">
      <c r="A15" s="33">
        <v>2010100105</v>
      </c>
      <c r="B15" s="34" t="s">
        <v>778</v>
      </c>
      <c r="C15" s="35" t="s">
        <v>779</v>
      </c>
      <c r="D15" s="73">
        <v>5.4</v>
      </c>
    </row>
    <row r="16" spans="1:4" ht="24.95" customHeight="1" x14ac:dyDescent="0.2">
      <c r="A16" s="33">
        <v>2010100112</v>
      </c>
      <c r="B16" s="34" t="s">
        <v>780</v>
      </c>
      <c r="C16" s="35" t="s">
        <v>779</v>
      </c>
      <c r="D16" s="73">
        <v>1.84</v>
      </c>
    </row>
    <row r="17" spans="1:4" ht="24.95" customHeight="1" x14ac:dyDescent="0.2">
      <c r="A17" s="33">
        <v>2010100114</v>
      </c>
      <c r="B17" s="34" t="s">
        <v>781</v>
      </c>
      <c r="C17" s="35" t="s">
        <v>779</v>
      </c>
      <c r="D17" s="73">
        <v>1.52</v>
      </c>
    </row>
    <row r="18" spans="1:4" ht="24.95" customHeight="1" x14ac:dyDescent="0.2">
      <c r="A18" s="33">
        <v>2010100130</v>
      </c>
      <c r="B18" s="34" t="s">
        <v>782</v>
      </c>
      <c r="C18" s="35" t="s">
        <v>738</v>
      </c>
      <c r="D18" s="73">
        <v>167.11</v>
      </c>
    </row>
    <row r="19" spans="1:4" ht="24.95" customHeight="1" x14ac:dyDescent="0.2">
      <c r="A19" s="33">
        <v>2010100220</v>
      </c>
      <c r="B19" s="34" t="s">
        <v>783</v>
      </c>
      <c r="C19" s="35" t="s">
        <v>772</v>
      </c>
      <c r="D19" s="74">
        <v>1209.32</v>
      </c>
    </row>
    <row r="20" spans="1:4" ht="24.95" customHeight="1" x14ac:dyDescent="0.2">
      <c r="A20" s="33">
        <v>2010100230</v>
      </c>
      <c r="B20" s="34" t="s">
        <v>784</v>
      </c>
      <c r="C20" s="35" t="s">
        <v>772</v>
      </c>
      <c r="D20" s="73">
        <v>934.94</v>
      </c>
    </row>
    <row r="21" spans="1:4" ht="24.95" customHeight="1" x14ac:dyDescent="0.2">
      <c r="A21" s="33">
        <v>2010100240</v>
      </c>
      <c r="B21" s="34" t="s">
        <v>785</v>
      </c>
      <c r="C21" s="35" t="s">
        <v>772</v>
      </c>
      <c r="D21" s="74">
        <v>1704.92</v>
      </c>
    </row>
    <row r="22" spans="1:4" ht="24.95" customHeight="1" x14ac:dyDescent="0.2">
      <c r="A22" s="33">
        <v>2010100255</v>
      </c>
      <c r="B22" s="34" t="s">
        <v>786</v>
      </c>
      <c r="C22" s="35" t="s">
        <v>787</v>
      </c>
      <c r="D22" s="73">
        <v>903.5</v>
      </c>
    </row>
    <row r="23" spans="1:4" ht="24.95" customHeight="1" x14ac:dyDescent="0.2">
      <c r="A23" s="33">
        <v>2010100256</v>
      </c>
      <c r="B23" s="34" t="s">
        <v>788</v>
      </c>
      <c r="C23" s="35" t="s">
        <v>787</v>
      </c>
      <c r="D23" s="73">
        <v>855.1</v>
      </c>
    </row>
    <row r="24" spans="1:4" ht="24.95" customHeight="1" x14ac:dyDescent="0.2">
      <c r="A24" s="33">
        <v>2010100257</v>
      </c>
      <c r="B24" s="34" t="s">
        <v>789</v>
      </c>
      <c r="C24" s="35" t="s">
        <v>787</v>
      </c>
      <c r="D24" s="74">
        <v>1255.23</v>
      </c>
    </row>
    <row r="25" spans="1:4" ht="24.95" customHeight="1" x14ac:dyDescent="0.2">
      <c r="A25" s="33">
        <v>2010100265</v>
      </c>
      <c r="B25" s="34" t="s">
        <v>790</v>
      </c>
      <c r="C25" s="35" t="s">
        <v>772</v>
      </c>
      <c r="D25" s="73">
        <v>585</v>
      </c>
    </row>
    <row r="26" spans="1:4" ht="24.95" customHeight="1" x14ac:dyDescent="0.2">
      <c r="A26" s="33">
        <v>2010100270</v>
      </c>
      <c r="B26" s="34" t="s">
        <v>791</v>
      </c>
      <c r="C26" s="35" t="s">
        <v>772</v>
      </c>
      <c r="D26" s="73">
        <v>585</v>
      </c>
    </row>
    <row r="27" spans="1:4" ht="24.95" customHeight="1" x14ac:dyDescent="0.2">
      <c r="A27" s="33">
        <v>2010100300</v>
      </c>
      <c r="B27" s="34" t="s">
        <v>792</v>
      </c>
      <c r="C27" s="35" t="s">
        <v>787</v>
      </c>
      <c r="D27" s="73">
        <v>936</v>
      </c>
    </row>
    <row r="28" spans="1:4" ht="24.95" customHeight="1" x14ac:dyDescent="0.2">
      <c r="A28" s="127" t="s">
        <v>793</v>
      </c>
      <c r="B28" s="128"/>
      <c r="C28" s="128"/>
      <c r="D28" s="129"/>
    </row>
    <row r="29" spans="1:4" ht="24.95" customHeight="1" x14ac:dyDescent="0.2">
      <c r="A29" s="33">
        <v>2020100010</v>
      </c>
      <c r="B29" s="34" t="s">
        <v>794</v>
      </c>
      <c r="C29" s="35" t="s">
        <v>776</v>
      </c>
      <c r="D29" s="73">
        <v>1.48</v>
      </c>
    </row>
    <row r="30" spans="1:4" ht="24.95" customHeight="1" x14ac:dyDescent="0.2">
      <c r="A30" s="33">
        <v>2990004568</v>
      </c>
      <c r="B30" s="34" t="s">
        <v>795</v>
      </c>
      <c r="C30" s="35" t="s">
        <v>776</v>
      </c>
      <c r="D30" s="73">
        <v>1.52</v>
      </c>
    </row>
    <row r="31" spans="1:4" ht="24.95" customHeight="1" x14ac:dyDescent="0.2">
      <c r="A31" s="33">
        <v>2990004551</v>
      </c>
      <c r="B31" s="34" t="s">
        <v>796</v>
      </c>
      <c r="C31" s="35" t="s">
        <v>776</v>
      </c>
      <c r="D31" s="73">
        <v>1.31</v>
      </c>
    </row>
    <row r="32" spans="1:4" ht="24.95" customHeight="1" x14ac:dyDescent="0.2">
      <c r="A32" s="33">
        <v>2020100030</v>
      </c>
      <c r="B32" s="34" t="s">
        <v>797</v>
      </c>
      <c r="C32" s="35" t="s">
        <v>776</v>
      </c>
      <c r="D32" s="73">
        <v>1</v>
      </c>
    </row>
    <row r="33" spans="1:4" ht="24.95" customHeight="1" x14ac:dyDescent="0.2">
      <c r="A33" s="33">
        <v>2990004573</v>
      </c>
      <c r="B33" s="34" t="s">
        <v>798</v>
      </c>
      <c r="C33" s="35" t="s">
        <v>776</v>
      </c>
      <c r="D33" s="73">
        <v>1.52</v>
      </c>
    </row>
    <row r="34" spans="1:4" ht="24.95" customHeight="1" x14ac:dyDescent="0.2">
      <c r="A34" s="33">
        <v>2990004572</v>
      </c>
      <c r="B34" s="34" t="s">
        <v>799</v>
      </c>
      <c r="C34" s="35" t="s">
        <v>776</v>
      </c>
      <c r="D34" s="73">
        <v>1.92</v>
      </c>
    </row>
    <row r="35" spans="1:4" ht="24.95" customHeight="1" x14ac:dyDescent="0.2">
      <c r="A35" s="33">
        <v>2020100050</v>
      </c>
      <c r="B35" s="34" t="s">
        <v>800</v>
      </c>
      <c r="C35" s="35" t="s">
        <v>738</v>
      </c>
      <c r="D35" s="73">
        <v>2.4</v>
      </c>
    </row>
    <row r="36" spans="1:4" ht="24.95" customHeight="1" x14ac:dyDescent="0.2">
      <c r="A36" s="33">
        <v>2020100060</v>
      </c>
      <c r="B36" s="34" t="s">
        <v>801</v>
      </c>
      <c r="C36" s="35" t="s">
        <v>738</v>
      </c>
      <c r="D36" s="73">
        <v>9.01</v>
      </c>
    </row>
    <row r="37" spans="1:4" ht="24.95" customHeight="1" x14ac:dyDescent="0.2">
      <c r="A37" s="33">
        <v>2020100065</v>
      </c>
      <c r="B37" s="34" t="s">
        <v>802</v>
      </c>
      <c r="C37" s="35" t="s">
        <v>738</v>
      </c>
      <c r="D37" s="73">
        <v>2.0299999999999998</v>
      </c>
    </row>
    <row r="38" spans="1:4" ht="24.95" customHeight="1" x14ac:dyDescent="0.2">
      <c r="A38" s="33">
        <v>2020100080</v>
      </c>
      <c r="B38" s="34" t="s">
        <v>803</v>
      </c>
      <c r="C38" s="35" t="s">
        <v>776</v>
      </c>
      <c r="D38" s="73">
        <v>1.07</v>
      </c>
    </row>
    <row r="39" spans="1:4" ht="24.95" customHeight="1" x14ac:dyDescent="0.2">
      <c r="A39" s="33">
        <v>2020100081</v>
      </c>
      <c r="B39" s="34" t="s">
        <v>804</v>
      </c>
      <c r="C39" s="35" t="s">
        <v>776</v>
      </c>
      <c r="D39" s="73">
        <v>2.2599999999999998</v>
      </c>
    </row>
    <row r="40" spans="1:4" ht="24.95" customHeight="1" x14ac:dyDescent="0.2">
      <c r="A40" s="33">
        <v>2020100100</v>
      </c>
      <c r="B40" s="34" t="s">
        <v>805</v>
      </c>
      <c r="C40" s="35" t="s">
        <v>772</v>
      </c>
      <c r="D40" s="73">
        <v>2.4700000000000002</v>
      </c>
    </row>
    <row r="41" spans="1:4" ht="24.95" customHeight="1" x14ac:dyDescent="0.2">
      <c r="A41" s="33">
        <v>2020100110</v>
      </c>
      <c r="B41" s="34" t="s">
        <v>806</v>
      </c>
      <c r="C41" s="35" t="s">
        <v>772</v>
      </c>
      <c r="D41" s="73">
        <v>2.4700000000000002</v>
      </c>
    </row>
    <row r="42" spans="1:4" ht="24.95" customHeight="1" x14ac:dyDescent="0.2">
      <c r="A42" s="33">
        <v>2020100115</v>
      </c>
      <c r="B42" s="34" t="s">
        <v>807</v>
      </c>
      <c r="C42" s="35" t="s">
        <v>772</v>
      </c>
      <c r="D42" s="73">
        <v>2.4700000000000002</v>
      </c>
    </row>
    <row r="43" spans="1:4" ht="24.95" customHeight="1" x14ac:dyDescent="0.2">
      <c r="A43" s="33">
        <v>2020100130</v>
      </c>
      <c r="B43" s="34" t="s">
        <v>808</v>
      </c>
      <c r="C43" s="35" t="s">
        <v>772</v>
      </c>
      <c r="D43" s="73">
        <v>260.14999999999998</v>
      </c>
    </row>
    <row r="44" spans="1:4" ht="24.95" customHeight="1" x14ac:dyDescent="0.2">
      <c r="A44" s="33">
        <v>2020100177</v>
      </c>
      <c r="B44" s="34" t="s">
        <v>809</v>
      </c>
      <c r="C44" s="35" t="s">
        <v>810</v>
      </c>
      <c r="D44" s="74">
        <v>17499.39</v>
      </c>
    </row>
    <row r="45" spans="1:4" ht="24.95" customHeight="1" x14ac:dyDescent="0.2">
      <c r="A45" s="127" t="s">
        <v>811</v>
      </c>
      <c r="B45" s="128"/>
      <c r="C45" s="128"/>
      <c r="D45" s="129"/>
    </row>
    <row r="46" spans="1:4" ht="24.95" customHeight="1" x14ac:dyDescent="0.2">
      <c r="A46" s="33">
        <v>2030100010</v>
      </c>
      <c r="B46" s="34" t="s">
        <v>812</v>
      </c>
      <c r="C46" s="35" t="s">
        <v>813</v>
      </c>
      <c r="D46" s="73">
        <v>4.63</v>
      </c>
    </row>
    <row r="47" spans="1:4" ht="24.95" customHeight="1" x14ac:dyDescent="0.2">
      <c r="A47" s="33">
        <v>2030100015</v>
      </c>
      <c r="B47" s="34" t="s">
        <v>814</v>
      </c>
      <c r="C47" s="35" t="s">
        <v>776</v>
      </c>
      <c r="D47" s="73">
        <v>3.69</v>
      </c>
    </row>
    <row r="48" spans="1:4" ht="24.95" customHeight="1" x14ac:dyDescent="0.2">
      <c r="A48" s="33">
        <v>2030100020</v>
      </c>
      <c r="B48" s="34" t="s">
        <v>815</v>
      </c>
      <c r="C48" s="35" t="s">
        <v>776</v>
      </c>
      <c r="D48" s="73">
        <v>7.74</v>
      </c>
    </row>
    <row r="49" spans="1:4" ht="24.95" customHeight="1" x14ac:dyDescent="0.2">
      <c r="A49" s="33">
        <v>2030100025</v>
      </c>
      <c r="B49" s="34" t="s">
        <v>816</v>
      </c>
      <c r="C49" s="35" t="s">
        <v>738</v>
      </c>
      <c r="D49" s="73">
        <v>22.06</v>
      </c>
    </row>
    <row r="50" spans="1:4" ht="24.95" customHeight="1" x14ac:dyDescent="0.2">
      <c r="A50" s="33">
        <v>2030100040</v>
      </c>
      <c r="B50" s="34" t="s">
        <v>817</v>
      </c>
      <c r="C50" s="35" t="s">
        <v>738</v>
      </c>
      <c r="D50" s="73">
        <v>144.33000000000001</v>
      </c>
    </row>
    <row r="51" spans="1:4" ht="24.95" customHeight="1" x14ac:dyDescent="0.2">
      <c r="A51" s="33">
        <v>2030100050</v>
      </c>
      <c r="B51" s="34" t="s">
        <v>818</v>
      </c>
      <c r="C51" s="35" t="s">
        <v>819</v>
      </c>
      <c r="D51" s="73">
        <v>7</v>
      </c>
    </row>
    <row r="52" spans="1:4" ht="24.95" customHeight="1" x14ac:dyDescent="0.2">
      <c r="A52" s="33">
        <v>2030100060</v>
      </c>
      <c r="B52" s="34" t="s">
        <v>820</v>
      </c>
      <c r="C52" s="35" t="s">
        <v>737</v>
      </c>
      <c r="D52" s="73">
        <v>7.55</v>
      </c>
    </row>
    <row r="53" spans="1:4" ht="24.95" customHeight="1" x14ac:dyDescent="0.2">
      <c r="A53" s="33">
        <v>2030100080</v>
      </c>
      <c r="B53" s="34" t="s">
        <v>821</v>
      </c>
      <c r="C53" s="35" t="s">
        <v>737</v>
      </c>
      <c r="D53" s="73">
        <v>94.73</v>
      </c>
    </row>
    <row r="54" spans="1:4" ht="24.95" customHeight="1" x14ac:dyDescent="0.2">
      <c r="A54" s="33">
        <v>2030100100</v>
      </c>
      <c r="B54" s="34" t="s">
        <v>822</v>
      </c>
      <c r="C54" s="35" t="s">
        <v>738</v>
      </c>
      <c r="D54" s="73">
        <v>0.68</v>
      </c>
    </row>
    <row r="55" spans="1:4" ht="24.95" customHeight="1" x14ac:dyDescent="0.2">
      <c r="A55" s="33">
        <v>2030100101</v>
      </c>
      <c r="B55" s="34" t="s">
        <v>823</v>
      </c>
      <c r="C55" s="35" t="s">
        <v>738</v>
      </c>
      <c r="D55" s="73">
        <v>0.34</v>
      </c>
    </row>
    <row r="56" spans="1:4" ht="24.95" customHeight="1" x14ac:dyDescent="0.2">
      <c r="A56" s="33">
        <v>2030100106</v>
      </c>
      <c r="B56" s="34" t="s">
        <v>824</v>
      </c>
      <c r="C56" s="35" t="s">
        <v>738</v>
      </c>
      <c r="D56" s="73">
        <v>0.3</v>
      </c>
    </row>
    <row r="57" spans="1:4" ht="24.95" customHeight="1" x14ac:dyDescent="0.2">
      <c r="A57" s="33">
        <v>2030100110</v>
      </c>
      <c r="B57" s="34" t="s">
        <v>825</v>
      </c>
      <c r="C57" s="35" t="s">
        <v>738</v>
      </c>
      <c r="D57" s="73">
        <v>18.05</v>
      </c>
    </row>
    <row r="58" spans="1:4" ht="24.95" customHeight="1" x14ac:dyDescent="0.2">
      <c r="A58" s="33">
        <v>2030100113</v>
      </c>
      <c r="B58" s="34" t="s">
        <v>826</v>
      </c>
      <c r="C58" s="35" t="s">
        <v>738</v>
      </c>
      <c r="D58" s="73">
        <v>4.2</v>
      </c>
    </row>
    <row r="59" spans="1:4" ht="24.95" customHeight="1" x14ac:dyDescent="0.2">
      <c r="A59" s="33">
        <v>2030100114</v>
      </c>
      <c r="B59" s="34" t="s">
        <v>827</v>
      </c>
      <c r="C59" s="35" t="s">
        <v>738</v>
      </c>
      <c r="D59" s="73">
        <v>0.68</v>
      </c>
    </row>
    <row r="60" spans="1:4" ht="24.95" customHeight="1" x14ac:dyDescent="0.2">
      <c r="A60" s="33">
        <v>2030100117</v>
      </c>
      <c r="B60" s="34" t="s">
        <v>828</v>
      </c>
      <c r="C60" s="35" t="s">
        <v>738</v>
      </c>
      <c r="D60" s="73">
        <v>0.68</v>
      </c>
    </row>
    <row r="61" spans="1:4" ht="24.95" customHeight="1" x14ac:dyDescent="0.2">
      <c r="A61" s="33">
        <v>2030100120</v>
      </c>
      <c r="B61" s="34" t="s">
        <v>829</v>
      </c>
      <c r="C61" s="35" t="s">
        <v>738</v>
      </c>
      <c r="D61" s="73">
        <v>0.17</v>
      </c>
    </row>
    <row r="62" spans="1:4" ht="24.95" customHeight="1" x14ac:dyDescent="0.2">
      <c r="A62" s="33">
        <v>2030100130</v>
      </c>
      <c r="B62" s="34" t="s">
        <v>830</v>
      </c>
      <c r="C62" s="35" t="s">
        <v>738</v>
      </c>
      <c r="D62" s="73">
        <v>5.41</v>
      </c>
    </row>
    <row r="63" spans="1:4" ht="24.95" customHeight="1" x14ac:dyDescent="0.2">
      <c r="A63" s="33">
        <v>2030100135</v>
      </c>
      <c r="B63" s="34" t="s">
        <v>831</v>
      </c>
      <c r="C63" s="35" t="s">
        <v>772</v>
      </c>
      <c r="D63" s="73">
        <v>268.22000000000003</v>
      </c>
    </row>
    <row r="64" spans="1:4" ht="24.95" customHeight="1" x14ac:dyDescent="0.2">
      <c r="A64" s="33">
        <v>2030100140</v>
      </c>
      <c r="B64" s="34" t="s">
        <v>832</v>
      </c>
      <c r="C64" s="35" t="s">
        <v>772</v>
      </c>
      <c r="D64" s="73">
        <v>54.98</v>
      </c>
    </row>
    <row r="65" spans="1:4" ht="24.95" customHeight="1" x14ac:dyDescent="0.2">
      <c r="A65" s="33">
        <v>2030100135</v>
      </c>
      <c r="B65" s="34" t="s">
        <v>833</v>
      </c>
      <c r="C65" s="35" t="s">
        <v>772</v>
      </c>
      <c r="D65" s="73">
        <v>268.22000000000003</v>
      </c>
    </row>
    <row r="66" spans="1:4" ht="24.95" customHeight="1" x14ac:dyDescent="0.2">
      <c r="A66" s="33">
        <v>2030100151</v>
      </c>
      <c r="B66" s="34" t="s">
        <v>834</v>
      </c>
      <c r="C66" s="35" t="s">
        <v>738</v>
      </c>
      <c r="D66" s="73">
        <v>284.17</v>
      </c>
    </row>
    <row r="67" spans="1:4" ht="24.95" customHeight="1" x14ac:dyDescent="0.2">
      <c r="A67" s="33">
        <v>2030100155</v>
      </c>
      <c r="B67" s="34" t="s">
        <v>835</v>
      </c>
      <c r="C67" s="35" t="s">
        <v>738</v>
      </c>
      <c r="D67" s="73">
        <v>2.82</v>
      </c>
    </row>
    <row r="68" spans="1:4" ht="24.95" customHeight="1" x14ac:dyDescent="0.2">
      <c r="A68" s="33">
        <v>2030100156</v>
      </c>
      <c r="B68" s="34" t="s">
        <v>836</v>
      </c>
      <c r="C68" s="35" t="s">
        <v>738</v>
      </c>
      <c r="D68" s="73">
        <v>0.91</v>
      </c>
    </row>
    <row r="69" spans="1:4" ht="24.95" customHeight="1" x14ac:dyDescent="0.2">
      <c r="A69" s="33">
        <v>2030100160</v>
      </c>
      <c r="B69" s="34" t="s">
        <v>837</v>
      </c>
      <c r="C69" s="35" t="s">
        <v>838</v>
      </c>
      <c r="D69" s="73">
        <v>1.74</v>
      </c>
    </row>
    <row r="70" spans="1:4" ht="24.95" customHeight="1" x14ac:dyDescent="0.2">
      <c r="A70" s="33">
        <v>2030100170</v>
      </c>
      <c r="B70" s="34" t="s">
        <v>839</v>
      </c>
      <c r="C70" s="35" t="s">
        <v>838</v>
      </c>
      <c r="D70" s="73">
        <v>1.81</v>
      </c>
    </row>
    <row r="71" spans="1:4" ht="24.95" customHeight="1" x14ac:dyDescent="0.2">
      <c r="A71" s="33">
        <v>2030100175</v>
      </c>
      <c r="B71" s="34" t="s">
        <v>840</v>
      </c>
      <c r="C71" s="35" t="s">
        <v>838</v>
      </c>
      <c r="D71" s="73">
        <v>1.54</v>
      </c>
    </row>
    <row r="72" spans="1:4" ht="24.95" customHeight="1" x14ac:dyDescent="0.2">
      <c r="A72" s="33">
        <v>2030100180</v>
      </c>
      <c r="B72" s="34" t="s">
        <v>841</v>
      </c>
      <c r="C72" s="35" t="s">
        <v>838</v>
      </c>
      <c r="D72" s="73">
        <v>2.56</v>
      </c>
    </row>
    <row r="73" spans="1:4" ht="24.95" customHeight="1" x14ac:dyDescent="0.2">
      <c r="A73" s="33">
        <v>2030100188</v>
      </c>
      <c r="B73" s="34" t="s">
        <v>842</v>
      </c>
      <c r="C73" s="35" t="s">
        <v>838</v>
      </c>
      <c r="D73" s="73">
        <v>167.84</v>
      </c>
    </row>
    <row r="74" spans="1:4" ht="24.95" customHeight="1" x14ac:dyDescent="0.2">
      <c r="A74" s="33">
        <v>2030100190</v>
      </c>
      <c r="B74" s="34" t="s">
        <v>843</v>
      </c>
      <c r="C74" s="35" t="s">
        <v>838</v>
      </c>
      <c r="D74" s="73">
        <v>11.56</v>
      </c>
    </row>
    <row r="75" spans="1:4" ht="24.95" customHeight="1" x14ac:dyDescent="0.2">
      <c r="A75" s="33">
        <v>2030100200</v>
      </c>
      <c r="B75" s="34" t="s">
        <v>844</v>
      </c>
      <c r="C75" s="35" t="s">
        <v>838</v>
      </c>
      <c r="D75" s="73">
        <v>10.58</v>
      </c>
    </row>
    <row r="76" spans="1:4" ht="24.95" customHeight="1" x14ac:dyDescent="0.2">
      <c r="A76" s="33">
        <v>2030100210</v>
      </c>
      <c r="B76" s="34" t="s">
        <v>845</v>
      </c>
      <c r="C76" s="35" t="s">
        <v>838</v>
      </c>
      <c r="D76" s="73">
        <v>4.1399999999999997</v>
      </c>
    </row>
    <row r="77" spans="1:4" ht="24.95" customHeight="1" x14ac:dyDescent="0.2">
      <c r="A77" s="33">
        <v>2030100211</v>
      </c>
      <c r="B77" s="34" t="s">
        <v>846</v>
      </c>
      <c r="C77" s="35" t="s">
        <v>776</v>
      </c>
      <c r="D77" s="73">
        <v>3.62</v>
      </c>
    </row>
    <row r="78" spans="1:4" ht="24.95" customHeight="1" x14ac:dyDescent="0.2">
      <c r="A78" s="33">
        <v>2030100212</v>
      </c>
      <c r="B78" s="34" t="s">
        <v>847</v>
      </c>
      <c r="C78" s="35" t="s">
        <v>776</v>
      </c>
      <c r="D78" s="73">
        <v>2.2799999999999998</v>
      </c>
    </row>
    <row r="79" spans="1:4" ht="24.95" customHeight="1" x14ac:dyDescent="0.2">
      <c r="A79" s="33">
        <v>2030100214</v>
      </c>
      <c r="B79" s="34" t="s">
        <v>848</v>
      </c>
      <c r="C79" s="35" t="s">
        <v>738</v>
      </c>
      <c r="D79" s="73">
        <v>19.22</v>
      </c>
    </row>
    <row r="80" spans="1:4" ht="24.95" customHeight="1" x14ac:dyDescent="0.2">
      <c r="A80" s="33">
        <v>2030100215</v>
      </c>
      <c r="B80" s="34" t="s">
        <v>849</v>
      </c>
      <c r="C80" s="35" t="s">
        <v>738</v>
      </c>
      <c r="D80" s="73">
        <v>115.72</v>
      </c>
    </row>
    <row r="81" spans="1:4" ht="24.95" customHeight="1" x14ac:dyDescent="0.2">
      <c r="A81" s="33">
        <v>2030100220</v>
      </c>
      <c r="B81" s="34" t="s">
        <v>850</v>
      </c>
      <c r="C81" s="35" t="s">
        <v>772</v>
      </c>
      <c r="D81" s="73">
        <v>138.93</v>
      </c>
    </row>
    <row r="82" spans="1:4" ht="24.95" customHeight="1" x14ac:dyDescent="0.2">
      <c r="A82" s="33">
        <v>2030100240</v>
      </c>
      <c r="B82" s="34" t="s">
        <v>851</v>
      </c>
      <c r="C82" s="35" t="s">
        <v>738</v>
      </c>
      <c r="D82" s="73">
        <v>0.39</v>
      </c>
    </row>
    <row r="83" spans="1:4" ht="24.95" customHeight="1" x14ac:dyDescent="0.2">
      <c r="A83" s="33">
        <v>2030100250</v>
      </c>
      <c r="B83" s="34" t="s">
        <v>852</v>
      </c>
      <c r="C83" s="35" t="s">
        <v>738</v>
      </c>
      <c r="D83" s="73">
        <v>0.17</v>
      </c>
    </row>
    <row r="84" spans="1:4" ht="24.95" customHeight="1" x14ac:dyDescent="0.2">
      <c r="A84" s="33">
        <v>2030100260</v>
      </c>
      <c r="B84" s="34" t="s">
        <v>853</v>
      </c>
      <c r="C84" s="35" t="s">
        <v>738</v>
      </c>
      <c r="D84" s="73">
        <v>0.39</v>
      </c>
    </row>
    <row r="85" spans="1:4" ht="24.95" customHeight="1" x14ac:dyDescent="0.2">
      <c r="A85" s="33">
        <v>2030100273</v>
      </c>
      <c r="B85" s="34" t="s">
        <v>854</v>
      </c>
      <c r="C85" s="35" t="s">
        <v>737</v>
      </c>
      <c r="D85" s="73">
        <v>345.14</v>
      </c>
    </row>
    <row r="86" spans="1:4" ht="24.95" customHeight="1" x14ac:dyDescent="0.2">
      <c r="A86" s="33">
        <v>2030100280</v>
      </c>
      <c r="B86" s="34" t="s">
        <v>855</v>
      </c>
      <c r="C86" s="35" t="s">
        <v>737</v>
      </c>
      <c r="D86" s="73">
        <v>146.63</v>
      </c>
    </row>
    <row r="87" spans="1:4" ht="24.95" customHeight="1" x14ac:dyDescent="0.2">
      <c r="A87" s="33">
        <v>2030100290</v>
      </c>
      <c r="B87" s="34" t="s">
        <v>856</v>
      </c>
      <c r="C87" s="35" t="s">
        <v>737</v>
      </c>
      <c r="D87" s="73">
        <v>246.05</v>
      </c>
    </row>
    <row r="88" spans="1:4" ht="24.95" customHeight="1" x14ac:dyDescent="0.2">
      <c r="A88" s="33">
        <v>2030100298</v>
      </c>
      <c r="B88" s="34" t="s">
        <v>857</v>
      </c>
      <c r="C88" s="35" t="s">
        <v>738</v>
      </c>
      <c r="D88" s="73">
        <v>14.66</v>
      </c>
    </row>
    <row r="89" spans="1:4" ht="24.95" customHeight="1" x14ac:dyDescent="0.2">
      <c r="A89" s="33">
        <v>2030100300</v>
      </c>
      <c r="B89" s="34" t="s">
        <v>858</v>
      </c>
      <c r="C89" s="35" t="s">
        <v>737</v>
      </c>
      <c r="D89" s="73">
        <v>97.93</v>
      </c>
    </row>
    <row r="90" spans="1:4" ht="24.95" customHeight="1" x14ac:dyDescent="0.2">
      <c r="A90" s="33">
        <v>2030100310</v>
      </c>
      <c r="B90" s="34" t="s">
        <v>859</v>
      </c>
      <c r="C90" s="35" t="s">
        <v>737</v>
      </c>
      <c r="D90" s="73">
        <v>30.25</v>
      </c>
    </row>
    <row r="91" spans="1:4" ht="24.95" customHeight="1" x14ac:dyDescent="0.2">
      <c r="A91" s="33">
        <v>2030100311</v>
      </c>
      <c r="B91" s="34" t="s">
        <v>860</v>
      </c>
      <c r="C91" s="35" t="s">
        <v>738</v>
      </c>
      <c r="D91" s="73">
        <v>3.38</v>
      </c>
    </row>
    <row r="92" spans="1:4" ht="24.95" customHeight="1" x14ac:dyDescent="0.2">
      <c r="A92" s="33">
        <v>2030100320</v>
      </c>
      <c r="B92" s="34" t="s">
        <v>861</v>
      </c>
      <c r="C92" s="35" t="s">
        <v>737</v>
      </c>
      <c r="D92" s="73">
        <v>87.14</v>
      </c>
    </row>
    <row r="93" spans="1:4" ht="24.95" customHeight="1" x14ac:dyDescent="0.2">
      <c r="A93" s="33">
        <v>2030100329</v>
      </c>
      <c r="B93" s="34" t="s">
        <v>862</v>
      </c>
      <c r="C93" s="35" t="s">
        <v>738</v>
      </c>
      <c r="D93" s="73">
        <v>7.9</v>
      </c>
    </row>
    <row r="94" spans="1:4" ht="24.95" customHeight="1" x14ac:dyDescent="0.2">
      <c r="A94" s="33">
        <v>2030100335</v>
      </c>
      <c r="B94" s="34" t="s">
        <v>863</v>
      </c>
      <c r="C94" s="35" t="s">
        <v>737</v>
      </c>
      <c r="D94" s="73">
        <v>169.2</v>
      </c>
    </row>
    <row r="95" spans="1:4" ht="24.95" customHeight="1" x14ac:dyDescent="0.2">
      <c r="A95" s="33">
        <v>2030100340</v>
      </c>
      <c r="B95" s="34" t="s">
        <v>864</v>
      </c>
      <c r="C95" s="35" t="s">
        <v>776</v>
      </c>
      <c r="D95" s="73">
        <v>360.21</v>
      </c>
    </row>
    <row r="96" spans="1:4" ht="24.95" customHeight="1" x14ac:dyDescent="0.2">
      <c r="A96" s="33">
        <v>2030100345</v>
      </c>
      <c r="B96" s="34" t="s">
        <v>865</v>
      </c>
      <c r="C96" s="35" t="s">
        <v>776</v>
      </c>
      <c r="D96" s="73">
        <v>2.2599999999999998</v>
      </c>
    </row>
    <row r="97" spans="1:4" ht="24.95" customHeight="1" x14ac:dyDescent="0.2">
      <c r="A97" s="33">
        <v>2030100346</v>
      </c>
      <c r="B97" s="34" t="s">
        <v>866</v>
      </c>
      <c r="C97" s="35" t="s">
        <v>776</v>
      </c>
      <c r="D97" s="73">
        <v>4.7699999999999996</v>
      </c>
    </row>
    <row r="98" spans="1:4" ht="24.95" customHeight="1" x14ac:dyDescent="0.2">
      <c r="A98" s="33">
        <v>2030100349</v>
      </c>
      <c r="B98" s="34" t="s">
        <v>867</v>
      </c>
      <c r="C98" s="35" t="s">
        <v>738</v>
      </c>
      <c r="D98" s="73">
        <v>2.2599999999999998</v>
      </c>
    </row>
    <row r="99" spans="1:4" ht="24.95" customHeight="1" x14ac:dyDescent="0.2">
      <c r="A99" s="33">
        <v>2030100350</v>
      </c>
      <c r="B99" s="34" t="s">
        <v>868</v>
      </c>
      <c r="C99" s="35" t="s">
        <v>776</v>
      </c>
      <c r="D99" s="73">
        <v>6.66</v>
      </c>
    </row>
    <row r="100" spans="1:4" ht="24.95" customHeight="1" x14ac:dyDescent="0.2">
      <c r="A100" s="33">
        <v>2030100351</v>
      </c>
      <c r="B100" s="34" t="s">
        <v>869</v>
      </c>
      <c r="C100" s="35" t="s">
        <v>776</v>
      </c>
      <c r="D100" s="73">
        <v>3.47</v>
      </c>
    </row>
    <row r="101" spans="1:4" ht="24.95" customHeight="1" x14ac:dyDescent="0.2">
      <c r="A101" s="33">
        <v>2030100360</v>
      </c>
      <c r="B101" s="34" t="s">
        <v>870</v>
      </c>
      <c r="C101" s="35" t="s">
        <v>738</v>
      </c>
      <c r="D101" s="73">
        <v>11.65</v>
      </c>
    </row>
    <row r="102" spans="1:4" ht="24.95" customHeight="1" x14ac:dyDescent="0.2">
      <c r="A102" s="33">
        <v>2030100370</v>
      </c>
      <c r="B102" s="34" t="s">
        <v>871</v>
      </c>
      <c r="C102" s="35" t="s">
        <v>738</v>
      </c>
      <c r="D102" s="73">
        <v>8.68</v>
      </c>
    </row>
    <row r="103" spans="1:4" ht="24.95" customHeight="1" x14ac:dyDescent="0.2">
      <c r="A103" s="33">
        <v>2030100375</v>
      </c>
      <c r="B103" s="34" t="s">
        <v>872</v>
      </c>
      <c r="C103" s="35" t="s">
        <v>738</v>
      </c>
      <c r="D103" s="73">
        <v>4.57</v>
      </c>
    </row>
    <row r="104" spans="1:4" ht="24.95" customHeight="1" x14ac:dyDescent="0.2">
      <c r="A104" s="33">
        <v>2030100393</v>
      </c>
      <c r="B104" s="34" t="s">
        <v>873</v>
      </c>
      <c r="C104" s="35" t="s">
        <v>737</v>
      </c>
      <c r="D104" s="73">
        <v>47.12</v>
      </c>
    </row>
    <row r="105" spans="1:4" ht="24.95" customHeight="1" x14ac:dyDescent="0.2">
      <c r="A105" s="33">
        <v>2990003111</v>
      </c>
      <c r="B105" s="34" t="s">
        <v>874</v>
      </c>
      <c r="C105" s="35" t="s">
        <v>772</v>
      </c>
      <c r="D105" s="73">
        <v>28.88</v>
      </c>
    </row>
    <row r="106" spans="1:4" ht="24.95" customHeight="1" x14ac:dyDescent="0.2">
      <c r="A106" s="33">
        <v>2030100435</v>
      </c>
      <c r="B106" s="34" t="s">
        <v>875</v>
      </c>
      <c r="C106" s="35" t="s">
        <v>772</v>
      </c>
      <c r="D106" s="73">
        <v>3.72</v>
      </c>
    </row>
    <row r="107" spans="1:4" ht="24.95" customHeight="1" x14ac:dyDescent="0.2">
      <c r="A107" s="33">
        <v>2030100438</v>
      </c>
      <c r="B107" s="34" t="s">
        <v>876</v>
      </c>
      <c r="C107" s="35" t="s">
        <v>738</v>
      </c>
      <c r="D107" s="73">
        <v>7.84</v>
      </c>
    </row>
    <row r="108" spans="1:4" ht="24.95" customHeight="1" x14ac:dyDescent="0.2">
      <c r="A108" s="33">
        <v>2030100440</v>
      </c>
      <c r="B108" s="34" t="s">
        <v>877</v>
      </c>
      <c r="C108" s="35" t="s">
        <v>772</v>
      </c>
      <c r="D108" s="73">
        <v>1.88</v>
      </c>
    </row>
    <row r="109" spans="1:4" ht="24.95" customHeight="1" x14ac:dyDescent="0.2">
      <c r="A109" s="33">
        <v>2030100445</v>
      </c>
      <c r="B109" s="34" t="s">
        <v>878</v>
      </c>
      <c r="C109" s="35" t="s">
        <v>738</v>
      </c>
      <c r="D109" s="73">
        <v>6.49</v>
      </c>
    </row>
    <row r="110" spans="1:4" ht="24.95" customHeight="1" x14ac:dyDescent="0.2">
      <c r="A110" s="33">
        <v>2030100459</v>
      </c>
      <c r="B110" s="34" t="s">
        <v>879</v>
      </c>
      <c r="C110" s="35" t="s">
        <v>776</v>
      </c>
      <c r="D110" s="73">
        <v>15.12</v>
      </c>
    </row>
    <row r="111" spans="1:4" ht="24.95" customHeight="1" x14ac:dyDescent="0.2">
      <c r="A111" s="33">
        <v>2030100520</v>
      </c>
      <c r="B111" s="34" t="s">
        <v>880</v>
      </c>
      <c r="C111" s="35" t="s">
        <v>738</v>
      </c>
      <c r="D111" s="73">
        <v>19.989999999999998</v>
      </c>
    </row>
    <row r="112" spans="1:4" ht="24.95" customHeight="1" x14ac:dyDescent="0.2">
      <c r="A112" s="33">
        <v>2030100570</v>
      </c>
      <c r="B112" s="34" t="s">
        <v>881</v>
      </c>
      <c r="C112" s="35" t="s">
        <v>738</v>
      </c>
      <c r="D112" s="73">
        <v>6.41</v>
      </c>
    </row>
    <row r="113" spans="1:4" ht="24.95" customHeight="1" x14ac:dyDescent="0.2">
      <c r="A113" s="33">
        <v>2030100575</v>
      </c>
      <c r="B113" s="34" t="s">
        <v>882</v>
      </c>
      <c r="C113" s="35" t="s">
        <v>738</v>
      </c>
      <c r="D113" s="73">
        <v>19.23</v>
      </c>
    </row>
    <row r="114" spans="1:4" ht="24.95" customHeight="1" x14ac:dyDescent="0.2">
      <c r="A114" s="33">
        <v>2030100680</v>
      </c>
      <c r="B114" s="34" t="s">
        <v>883</v>
      </c>
      <c r="C114" s="35" t="s">
        <v>772</v>
      </c>
      <c r="D114" s="73">
        <v>21.03</v>
      </c>
    </row>
    <row r="115" spans="1:4" ht="24.95" customHeight="1" x14ac:dyDescent="0.2">
      <c r="A115" s="33">
        <v>2030100683</v>
      </c>
      <c r="B115" s="34" t="s">
        <v>884</v>
      </c>
      <c r="C115" s="35" t="s">
        <v>776</v>
      </c>
      <c r="D115" s="73">
        <v>1.02</v>
      </c>
    </row>
    <row r="116" spans="1:4" ht="24.95" customHeight="1" x14ac:dyDescent="0.2">
      <c r="A116" s="33">
        <v>2030100684</v>
      </c>
      <c r="B116" s="34" t="s">
        <v>885</v>
      </c>
      <c r="C116" s="35" t="s">
        <v>738</v>
      </c>
      <c r="D116" s="73">
        <v>17.940000000000001</v>
      </c>
    </row>
    <row r="117" spans="1:4" ht="24.95" customHeight="1" x14ac:dyDescent="0.2">
      <c r="A117" s="33">
        <v>2030100685</v>
      </c>
      <c r="B117" s="34" t="s">
        <v>886</v>
      </c>
      <c r="C117" s="35" t="s">
        <v>776</v>
      </c>
      <c r="D117" s="73">
        <v>22.3</v>
      </c>
    </row>
    <row r="118" spans="1:4" ht="24.95" customHeight="1" x14ac:dyDescent="0.2">
      <c r="A118" s="127" t="s">
        <v>887</v>
      </c>
      <c r="B118" s="128"/>
      <c r="C118" s="128"/>
      <c r="D118" s="129"/>
    </row>
    <row r="119" spans="1:4" ht="24.95" customHeight="1" x14ac:dyDescent="0.2">
      <c r="A119" s="33">
        <v>2040100010</v>
      </c>
      <c r="B119" s="34" t="s">
        <v>888</v>
      </c>
      <c r="C119" s="35" t="s">
        <v>737</v>
      </c>
      <c r="D119" s="73">
        <v>33.840000000000003</v>
      </c>
    </row>
    <row r="120" spans="1:4" ht="24.95" customHeight="1" x14ac:dyDescent="0.2">
      <c r="A120" s="33">
        <v>2040100020</v>
      </c>
      <c r="B120" s="34" t="s">
        <v>889</v>
      </c>
      <c r="C120" s="35" t="s">
        <v>737</v>
      </c>
      <c r="D120" s="73">
        <v>38.92</v>
      </c>
    </row>
    <row r="121" spans="1:4" ht="24.95" customHeight="1" x14ac:dyDescent="0.2">
      <c r="A121" s="33">
        <v>2040100030</v>
      </c>
      <c r="B121" s="34" t="s">
        <v>890</v>
      </c>
      <c r="C121" s="35" t="s">
        <v>737</v>
      </c>
      <c r="D121" s="73">
        <v>36.1</v>
      </c>
    </row>
    <row r="122" spans="1:4" ht="24.95" customHeight="1" x14ac:dyDescent="0.2">
      <c r="A122" s="33">
        <v>2040100035</v>
      </c>
      <c r="B122" s="34" t="s">
        <v>891</v>
      </c>
      <c r="C122" s="35" t="s">
        <v>737</v>
      </c>
      <c r="D122" s="73">
        <v>49.63</v>
      </c>
    </row>
    <row r="123" spans="1:4" ht="24.95" customHeight="1" x14ac:dyDescent="0.2">
      <c r="A123" s="33">
        <v>2040100040</v>
      </c>
      <c r="B123" s="34" t="s">
        <v>892</v>
      </c>
      <c r="C123" s="35" t="s">
        <v>737</v>
      </c>
      <c r="D123" s="73">
        <v>11.83</v>
      </c>
    </row>
    <row r="124" spans="1:4" ht="24.95" customHeight="1" x14ac:dyDescent="0.2">
      <c r="A124" s="33">
        <v>2040100050</v>
      </c>
      <c r="B124" s="34" t="s">
        <v>893</v>
      </c>
      <c r="C124" s="35" t="s">
        <v>737</v>
      </c>
      <c r="D124" s="73">
        <v>13.59</v>
      </c>
    </row>
    <row r="125" spans="1:4" ht="24.95" customHeight="1" x14ac:dyDescent="0.2">
      <c r="A125" s="33">
        <v>2040100060</v>
      </c>
      <c r="B125" s="34" t="s">
        <v>894</v>
      </c>
      <c r="C125" s="35" t="s">
        <v>737</v>
      </c>
      <c r="D125" s="73">
        <v>17.62</v>
      </c>
    </row>
    <row r="126" spans="1:4" ht="24.95" customHeight="1" x14ac:dyDescent="0.2">
      <c r="A126" s="33">
        <v>2040100065</v>
      </c>
      <c r="B126" s="34" t="s">
        <v>895</v>
      </c>
      <c r="C126" s="35" t="s">
        <v>737</v>
      </c>
      <c r="D126" s="73">
        <v>16.52</v>
      </c>
    </row>
    <row r="127" spans="1:4" ht="24.95" customHeight="1" x14ac:dyDescent="0.2">
      <c r="A127" s="33">
        <v>2040100066</v>
      </c>
      <c r="B127" s="34" t="s">
        <v>896</v>
      </c>
      <c r="C127" s="35" t="s">
        <v>737</v>
      </c>
      <c r="D127" s="73">
        <v>13.89</v>
      </c>
    </row>
    <row r="128" spans="1:4" ht="24.95" customHeight="1" x14ac:dyDescent="0.2">
      <c r="A128" s="33">
        <v>2040100070</v>
      </c>
      <c r="B128" s="34" t="s">
        <v>897</v>
      </c>
      <c r="C128" s="35" t="s">
        <v>737</v>
      </c>
      <c r="D128" s="73">
        <v>873.12</v>
      </c>
    </row>
    <row r="129" spans="1:4" ht="24.95" customHeight="1" x14ac:dyDescent="0.2">
      <c r="A129" s="33">
        <v>2040100080</v>
      </c>
      <c r="B129" s="34" t="s">
        <v>898</v>
      </c>
      <c r="C129" s="35" t="s">
        <v>737</v>
      </c>
      <c r="D129" s="73">
        <v>178.13</v>
      </c>
    </row>
    <row r="130" spans="1:4" ht="24.95" customHeight="1" x14ac:dyDescent="0.2">
      <c r="A130" s="33">
        <v>2040100087</v>
      </c>
      <c r="B130" s="34" t="s">
        <v>899</v>
      </c>
      <c r="C130" s="35" t="s">
        <v>737</v>
      </c>
      <c r="D130" s="74">
        <v>1725.45</v>
      </c>
    </row>
    <row r="131" spans="1:4" ht="24.95" customHeight="1" x14ac:dyDescent="0.2">
      <c r="A131" s="33">
        <v>2040100090</v>
      </c>
      <c r="B131" s="34" t="s">
        <v>900</v>
      </c>
      <c r="C131" s="35" t="s">
        <v>737</v>
      </c>
      <c r="D131" s="73">
        <v>433.38</v>
      </c>
    </row>
    <row r="132" spans="1:4" ht="24.95" customHeight="1" x14ac:dyDescent="0.2">
      <c r="A132" s="33">
        <v>2040100100</v>
      </c>
      <c r="B132" s="34" t="s">
        <v>901</v>
      </c>
      <c r="C132" s="35" t="s">
        <v>737</v>
      </c>
      <c r="D132" s="73">
        <v>228.16</v>
      </c>
    </row>
    <row r="133" spans="1:4" ht="24.95" customHeight="1" x14ac:dyDescent="0.2">
      <c r="A133" s="33">
        <v>2040100116</v>
      </c>
      <c r="B133" s="34" t="s">
        <v>902</v>
      </c>
      <c r="C133" s="35" t="s">
        <v>737</v>
      </c>
      <c r="D133" s="73">
        <v>141</v>
      </c>
    </row>
    <row r="134" spans="1:4" ht="24.95" customHeight="1" x14ac:dyDescent="0.2">
      <c r="A134" s="33">
        <v>2040100135</v>
      </c>
      <c r="B134" s="34" t="s">
        <v>903</v>
      </c>
      <c r="C134" s="35" t="s">
        <v>737</v>
      </c>
      <c r="D134" s="73">
        <v>225.6</v>
      </c>
    </row>
    <row r="135" spans="1:4" ht="24.95" customHeight="1" x14ac:dyDescent="0.2">
      <c r="A135" s="33">
        <v>2040100140</v>
      </c>
      <c r="B135" s="34" t="s">
        <v>904</v>
      </c>
      <c r="C135" s="35" t="s">
        <v>737</v>
      </c>
      <c r="D135" s="73">
        <v>36.46</v>
      </c>
    </row>
    <row r="136" spans="1:4" ht="24.95" customHeight="1" x14ac:dyDescent="0.2">
      <c r="A136" s="33">
        <v>2040100150</v>
      </c>
      <c r="B136" s="34" t="s">
        <v>905</v>
      </c>
      <c r="C136" s="35" t="s">
        <v>737</v>
      </c>
      <c r="D136" s="73">
        <v>62.63</v>
      </c>
    </row>
    <row r="137" spans="1:4" ht="24.95" customHeight="1" x14ac:dyDescent="0.2">
      <c r="A137" s="33">
        <v>2040100160</v>
      </c>
      <c r="B137" s="34" t="s">
        <v>906</v>
      </c>
      <c r="C137" s="35" t="s">
        <v>737</v>
      </c>
      <c r="D137" s="73">
        <v>69.25</v>
      </c>
    </row>
    <row r="138" spans="1:4" ht="24.95" customHeight="1" x14ac:dyDescent="0.2">
      <c r="A138" s="33">
        <v>2040100165</v>
      </c>
      <c r="B138" s="34" t="s">
        <v>907</v>
      </c>
      <c r="C138" s="35" t="s">
        <v>737</v>
      </c>
      <c r="D138" s="73">
        <v>92.09</v>
      </c>
    </row>
    <row r="139" spans="1:4" ht="24.95" customHeight="1" x14ac:dyDescent="0.2">
      <c r="A139" s="33">
        <v>2040100170</v>
      </c>
      <c r="B139" s="34" t="s">
        <v>908</v>
      </c>
      <c r="C139" s="35" t="s">
        <v>737</v>
      </c>
      <c r="D139" s="73">
        <v>5.64</v>
      </c>
    </row>
    <row r="140" spans="1:4" ht="24.95" customHeight="1" x14ac:dyDescent="0.2">
      <c r="A140" s="33">
        <v>2040100180</v>
      </c>
      <c r="B140" s="34" t="s">
        <v>909</v>
      </c>
      <c r="C140" s="35" t="s">
        <v>737</v>
      </c>
      <c r="D140" s="73">
        <v>11.28</v>
      </c>
    </row>
    <row r="141" spans="1:4" ht="24.95" customHeight="1" x14ac:dyDescent="0.2">
      <c r="A141" s="33">
        <v>2040100185</v>
      </c>
      <c r="B141" s="34" t="s">
        <v>910</v>
      </c>
      <c r="C141" s="35" t="s">
        <v>737</v>
      </c>
      <c r="D141" s="73">
        <v>6.26</v>
      </c>
    </row>
    <row r="142" spans="1:4" ht="24.95" customHeight="1" x14ac:dyDescent="0.2">
      <c r="A142" s="33">
        <v>2040100190</v>
      </c>
      <c r="B142" s="34" t="s">
        <v>911</v>
      </c>
      <c r="C142" s="35" t="s">
        <v>737</v>
      </c>
      <c r="D142" s="73">
        <v>39.479999999999997</v>
      </c>
    </row>
    <row r="143" spans="1:4" ht="24.95" customHeight="1" x14ac:dyDescent="0.2">
      <c r="A143" s="33">
        <v>2040100200</v>
      </c>
      <c r="B143" s="34" t="s">
        <v>912</v>
      </c>
      <c r="C143" s="35" t="s">
        <v>737</v>
      </c>
      <c r="D143" s="73">
        <v>9.92</v>
      </c>
    </row>
    <row r="144" spans="1:4" ht="24.95" customHeight="1" x14ac:dyDescent="0.2">
      <c r="A144" s="33">
        <v>2040100210</v>
      </c>
      <c r="B144" s="34" t="s">
        <v>913</v>
      </c>
      <c r="C144" s="35" t="s">
        <v>737</v>
      </c>
      <c r="D144" s="73">
        <v>15.68</v>
      </c>
    </row>
    <row r="145" spans="1:4" ht="24.95" customHeight="1" x14ac:dyDescent="0.2">
      <c r="A145" s="33">
        <v>2040100220</v>
      </c>
      <c r="B145" s="34" t="s">
        <v>914</v>
      </c>
      <c r="C145" s="35" t="s">
        <v>737</v>
      </c>
      <c r="D145" s="73">
        <v>19.920000000000002</v>
      </c>
    </row>
    <row r="146" spans="1:4" ht="24.95" customHeight="1" x14ac:dyDescent="0.2">
      <c r="A146" s="33">
        <v>2040100221</v>
      </c>
      <c r="B146" s="34" t="s">
        <v>915</v>
      </c>
      <c r="C146" s="35" t="s">
        <v>737</v>
      </c>
      <c r="D146" s="73">
        <v>406.1</v>
      </c>
    </row>
    <row r="147" spans="1:4" ht="24.95" customHeight="1" x14ac:dyDescent="0.2">
      <c r="A147" s="33">
        <v>2040100222</v>
      </c>
      <c r="B147" s="34" t="s">
        <v>916</v>
      </c>
      <c r="C147" s="35" t="s">
        <v>737</v>
      </c>
      <c r="D147" s="73">
        <v>377.57</v>
      </c>
    </row>
    <row r="148" spans="1:4" ht="24.95" customHeight="1" x14ac:dyDescent="0.2">
      <c r="A148" s="33">
        <v>2040100230</v>
      </c>
      <c r="B148" s="34" t="s">
        <v>917</v>
      </c>
      <c r="C148" s="35" t="s">
        <v>737</v>
      </c>
      <c r="D148" s="73">
        <v>61.48</v>
      </c>
    </row>
    <row r="149" spans="1:4" ht="24.95" customHeight="1" x14ac:dyDescent="0.2">
      <c r="A149" s="33">
        <v>2040100240</v>
      </c>
      <c r="B149" s="34" t="s">
        <v>918</v>
      </c>
      <c r="C149" s="35" t="s">
        <v>737</v>
      </c>
      <c r="D149" s="73">
        <v>70.5</v>
      </c>
    </row>
    <row r="150" spans="1:4" ht="24.95" customHeight="1" x14ac:dyDescent="0.2">
      <c r="A150" s="33">
        <v>2040100250</v>
      </c>
      <c r="B150" s="34" t="s">
        <v>919</v>
      </c>
      <c r="C150" s="35" t="s">
        <v>737</v>
      </c>
      <c r="D150" s="73">
        <v>66.91</v>
      </c>
    </row>
    <row r="151" spans="1:4" ht="24.95" customHeight="1" x14ac:dyDescent="0.2">
      <c r="A151" s="33">
        <v>2040100260</v>
      </c>
      <c r="B151" s="34" t="s">
        <v>920</v>
      </c>
      <c r="C151" s="35" t="s">
        <v>737</v>
      </c>
      <c r="D151" s="73">
        <v>76.91</v>
      </c>
    </row>
    <row r="152" spans="1:4" ht="24.95" customHeight="1" x14ac:dyDescent="0.2">
      <c r="A152" s="33">
        <v>2040100270</v>
      </c>
      <c r="B152" s="34" t="s">
        <v>921</v>
      </c>
      <c r="C152" s="35" t="s">
        <v>737</v>
      </c>
      <c r="D152" s="73">
        <v>68.099999999999994</v>
      </c>
    </row>
    <row r="153" spans="1:4" ht="24.95" customHeight="1" x14ac:dyDescent="0.2">
      <c r="A153" s="33">
        <v>2040100280</v>
      </c>
      <c r="B153" s="34" t="s">
        <v>922</v>
      </c>
      <c r="C153" s="35" t="s">
        <v>737</v>
      </c>
      <c r="D153" s="73">
        <v>77.12</v>
      </c>
    </row>
    <row r="154" spans="1:4" ht="24.95" customHeight="1" x14ac:dyDescent="0.2">
      <c r="A154" s="33">
        <v>2040100295</v>
      </c>
      <c r="B154" s="34" t="s">
        <v>923</v>
      </c>
      <c r="C154" s="35" t="s">
        <v>737</v>
      </c>
      <c r="D154" s="73">
        <v>73.53</v>
      </c>
    </row>
    <row r="155" spans="1:4" ht="24.95" customHeight="1" x14ac:dyDescent="0.2">
      <c r="A155" s="33">
        <v>2040100310</v>
      </c>
      <c r="B155" s="34" t="s">
        <v>924</v>
      </c>
      <c r="C155" s="35" t="s">
        <v>737</v>
      </c>
      <c r="D155" s="73">
        <v>41.65</v>
      </c>
    </row>
    <row r="156" spans="1:4" ht="24.95" customHeight="1" x14ac:dyDescent="0.2">
      <c r="A156" s="33">
        <v>2040100320</v>
      </c>
      <c r="B156" s="34" t="s">
        <v>925</v>
      </c>
      <c r="C156" s="35" t="s">
        <v>737</v>
      </c>
      <c r="D156" s="73">
        <v>50.67</v>
      </c>
    </row>
    <row r="157" spans="1:4" ht="24.95" customHeight="1" x14ac:dyDescent="0.2">
      <c r="A157" s="33">
        <v>2040100330</v>
      </c>
      <c r="B157" s="34" t="s">
        <v>926</v>
      </c>
      <c r="C157" s="35" t="s">
        <v>737</v>
      </c>
      <c r="D157" s="73">
        <v>47.08</v>
      </c>
    </row>
    <row r="158" spans="1:4" ht="24.95" customHeight="1" x14ac:dyDescent="0.2">
      <c r="A158" s="33">
        <v>2040100332</v>
      </c>
      <c r="B158" s="34" t="s">
        <v>927</v>
      </c>
      <c r="C158" s="35" t="s">
        <v>737</v>
      </c>
      <c r="D158" s="73">
        <v>9.92</v>
      </c>
    </row>
    <row r="159" spans="1:4" ht="24.95" customHeight="1" x14ac:dyDescent="0.2">
      <c r="A159" s="33">
        <v>2040100335</v>
      </c>
      <c r="B159" s="34" t="s">
        <v>928</v>
      </c>
      <c r="C159" s="35" t="s">
        <v>737</v>
      </c>
      <c r="D159" s="73">
        <v>52.84</v>
      </c>
    </row>
    <row r="160" spans="1:4" ht="24.95" customHeight="1" x14ac:dyDescent="0.2">
      <c r="A160" s="33">
        <v>2040100350</v>
      </c>
      <c r="B160" s="34" t="s">
        <v>929</v>
      </c>
      <c r="C160" s="35" t="s">
        <v>737</v>
      </c>
      <c r="D160" s="73">
        <v>72.959999999999994</v>
      </c>
    </row>
    <row r="161" spans="1:4" ht="24.95" customHeight="1" x14ac:dyDescent="0.2">
      <c r="A161" s="33">
        <v>2040100360</v>
      </c>
      <c r="B161" s="34" t="s">
        <v>930</v>
      </c>
      <c r="C161" s="35" t="s">
        <v>737</v>
      </c>
      <c r="D161" s="73">
        <v>74.12</v>
      </c>
    </row>
    <row r="162" spans="1:4" ht="24.95" customHeight="1" x14ac:dyDescent="0.2">
      <c r="A162" s="33">
        <v>2040100371</v>
      </c>
      <c r="B162" s="34" t="s">
        <v>931</v>
      </c>
      <c r="C162" s="35" t="s">
        <v>737</v>
      </c>
      <c r="D162" s="73">
        <v>5.47</v>
      </c>
    </row>
    <row r="163" spans="1:4" ht="24.95" customHeight="1" x14ac:dyDescent="0.2">
      <c r="A163" s="33">
        <v>2040100373</v>
      </c>
      <c r="B163" s="34" t="s">
        <v>932</v>
      </c>
      <c r="C163" s="35" t="s">
        <v>737</v>
      </c>
      <c r="D163" s="73">
        <v>9.9</v>
      </c>
    </row>
    <row r="164" spans="1:4" ht="24.95" customHeight="1" x14ac:dyDescent="0.2">
      <c r="A164" s="33">
        <v>2040100375</v>
      </c>
      <c r="B164" s="34" t="s">
        <v>933</v>
      </c>
      <c r="C164" s="35" t="s">
        <v>934</v>
      </c>
      <c r="D164" s="73">
        <v>1.35</v>
      </c>
    </row>
    <row r="165" spans="1:4" ht="24.95" customHeight="1" x14ac:dyDescent="0.2">
      <c r="A165" s="33">
        <v>2040100376</v>
      </c>
      <c r="B165" s="34" t="s">
        <v>935</v>
      </c>
      <c r="C165" s="35" t="s">
        <v>737</v>
      </c>
      <c r="D165" s="73">
        <v>3.68</v>
      </c>
    </row>
    <row r="166" spans="1:4" ht="24.95" customHeight="1" x14ac:dyDescent="0.2">
      <c r="A166" s="33">
        <v>2040100380</v>
      </c>
      <c r="B166" s="34" t="s">
        <v>936</v>
      </c>
      <c r="C166" s="35" t="s">
        <v>737</v>
      </c>
      <c r="D166" s="73">
        <v>2.5</v>
      </c>
    </row>
    <row r="167" spans="1:4" ht="24.95" customHeight="1" x14ac:dyDescent="0.2">
      <c r="A167" s="33">
        <v>2040100410</v>
      </c>
      <c r="B167" s="34" t="s">
        <v>937</v>
      </c>
      <c r="C167" s="35" t="s">
        <v>737</v>
      </c>
      <c r="D167" s="73">
        <v>11.69</v>
      </c>
    </row>
    <row r="168" spans="1:4" ht="24.95" customHeight="1" x14ac:dyDescent="0.2">
      <c r="A168" s="33">
        <v>2990004212</v>
      </c>
      <c r="B168" s="34" t="s">
        <v>2146</v>
      </c>
      <c r="C168" s="35" t="s">
        <v>737</v>
      </c>
      <c r="D168" s="73">
        <v>2.25</v>
      </c>
    </row>
    <row r="169" spans="1:4" ht="24.95" customHeight="1" x14ac:dyDescent="0.2">
      <c r="A169" s="33">
        <v>2990004213</v>
      </c>
      <c r="B169" s="34" t="s">
        <v>938</v>
      </c>
      <c r="C169" s="35" t="s">
        <v>934</v>
      </c>
      <c r="D169" s="73">
        <v>1.17</v>
      </c>
    </row>
    <row r="170" spans="1:4" ht="24.95" customHeight="1" x14ac:dyDescent="0.2">
      <c r="A170" s="33">
        <v>2040100430</v>
      </c>
      <c r="B170" s="34" t="s">
        <v>939</v>
      </c>
      <c r="C170" s="35" t="s">
        <v>737</v>
      </c>
      <c r="D170" s="73">
        <v>16.920000000000002</v>
      </c>
    </row>
    <row r="171" spans="1:4" ht="24.95" customHeight="1" x14ac:dyDescent="0.2">
      <c r="A171" s="33">
        <v>2040100450</v>
      </c>
      <c r="B171" s="34" t="s">
        <v>940</v>
      </c>
      <c r="C171" s="35" t="s">
        <v>737</v>
      </c>
      <c r="D171" s="73">
        <v>16.600000000000001</v>
      </c>
    </row>
    <row r="172" spans="1:4" ht="24.95" customHeight="1" x14ac:dyDescent="0.2">
      <c r="A172" s="33">
        <v>2040100460</v>
      </c>
      <c r="B172" s="34" t="s">
        <v>941</v>
      </c>
      <c r="C172" s="35" t="s">
        <v>737</v>
      </c>
      <c r="D172" s="73">
        <v>21.03</v>
      </c>
    </row>
    <row r="173" spans="1:4" ht="24.95" customHeight="1" x14ac:dyDescent="0.2">
      <c r="A173" s="33">
        <v>2040100505</v>
      </c>
      <c r="B173" s="34" t="s">
        <v>942</v>
      </c>
      <c r="C173" s="35" t="s">
        <v>943</v>
      </c>
      <c r="D173" s="73">
        <v>112.8</v>
      </c>
    </row>
    <row r="174" spans="1:4" ht="24.95" customHeight="1" x14ac:dyDescent="0.2">
      <c r="A174" s="33">
        <v>2040100530</v>
      </c>
      <c r="B174" s="34" t="s">
        <v>944</v>
      </c>
      <c r="C174" s="35" t="s">
        <v>945</v>
      </c>
      <c r="D174" s="73">
        <v>191.66</v>
      </c>
    </row>
    <row r="175" spans="1:4" ht="24.95" customHeight="1" x14ac:dyDescent="0.2">
      <c r="A175" s="127" t="s">
        <v>946</v>
      </c>
      <c r="B175" s="128"/>
      <c r="C175" s="128"/>
      <c r="D175" s="129"/>
    </row>
    <row r="176" spans="1:4" ht="24.95" customHeight="1" x14ac:dyDescent="0.2">
      <c r="A176" s="33">
        <v>2051000015</v>
      </c>
      <c r="B176" s="34" t="s">
        <v>947</v>
      </c>
      <c r="C176" s="35" t="s">
        <v>738</v>
      </c>
      <c r="D176" s="73">
        <v>27.36</v>
      </c>
    </row>
    <row r="177" spans="1:4" ht="24.95" customHeight="1" x14ac:dyDescent="0.2">
      <c r="A177" s="33">
        <v>2051000035</v>
      </c>
      <c r="B177" s="34" t="s">
        <v>2147</v>
      </c>
      <c r="C177" s="35" t="s">
        <v>738</v>
      </c>
      <c r="D177" s="73">
        <v>10.029999999999999</v>
      </c>
    </row>
    <row r="178" spans="1:4" ht="24.95" customHeight="1" x14ac:dyDescent="0.2">
      <c r="A178" s="33">
        <v>2050100067</v>
      </c>
      <c r="B178" s="34" t="s">
        <v>2148</v>
      </c>
      <c r="C178" s="35" t="s">
        <v>738</v>
      </c>
      <c r="D178" s="73">
        <v>52.66</v>
      </c>
    </row>
    <row r="179" spans="1:4" ht="24.95" customHeight="1" x14ac:dyDescent="0.2">
      <c r="A179" s="33">
        <v>2050100070</v>
      </c>
      <c r="B179" s="34" t="s">
        <v>948</v>
      </c>
      <c r="C179" s="35" t="s">
        <v>737</v>
      </c>
      <c r="D179" s="73">
        <v>140.08000000000001</v>
      </c>
    </row>
    <row r="180" spans="1:4" ht="24.95" customHeight="1" x14ac:dyDescent="0.2">
      <c r="A180" s="33">
        <v>2050100075</v>
      </c>
      <c r="B180" s="34" t="s">
        <v>3426</v>
      </c>
      <c r="C180" s="35" t="s">
        <v>737</v>
      </c>
      <c r="D180" s="73">
        <v>14.28</v>
      </c>
    </row>
    <row r="181" spans="1:4" ht="24.95" customHeight="1" x14ac:dyDescent="0.2">
      <c r="A181" s="33">
        <v>2050100080</v>
      </c>
      <c r="B181" s="34" t="s">
        <v>949</v>
      </c>
      <c r="C181" s="35" t="s">
        <v>738</v>
      </c>
      <c r="D181" s="73">
        <v>160.26</v>
      </c>
    </row>
    <row r="182" spans="1:4" ht="24.95" customHeight="1" x14ac:dyDescent="0.2">
      <c r="A182" s="33">
        <v>2050100090</v>
      </c>
      <c r="B182" s="34" t="s">
        <v>950</v>
      </c>
      <c r="C182" s="35" t="s">
        <v>737</v>
      </c>
      <c r="D182" s="73">
        <v>282.95</v>
      </c>
    </row>
    <row r="183" spans="1:4" ht="24.95" customHeight="1" x14ac:dyDescent="0.2">
      <c r="A183" s="33">
        <v>2050100105</v>
      </c>
      <c r="B183" s="34" t="s">
        <v>951</v>
      </c>
      <c r="C183" s="35" t="s">
        <v>776</v>
      </c>
      <c r="D183" s="73">
        <v>28.04</v>
      </c>
    </row>
    <row r="184" spans="1:4" ht="24.95" customHeight="1" x14ac:dyDescent="0.2">
      <c r="A184" s="127" t="s">
        <v>952</v>
      </c>
      <c r="B184" s="128"/>
      <c r="C184" s="128"/>
      <c r="D184" s="129"/>
    </row>
    <row r="185" spans="1:4" ht="24.95" customHeight="1" x14ac:dyDescent="0.2">
      <c r="A185" s="33">
        <v>2060100015</v>
      </c>
      <c r="B185" s="34" t="s">
        <v>953</v>
      </c>
      <c r="C185" s="35" t="s">
        <v>945</v>
      </c>
      <c r="D185" s="73">
        <v>3.99</v>
      </c>
    </row>
    <row r="186" spans="1:4" ht="24.95" customHeight="1" x14ac:dyDescent="0.2">
      <c r="A186" s="33">
        <v>2060100020</v>
      </c>
      <c r="B186" s="34" t="s">
        <v>954</v>
      </c>
      <c r="C186" s="35" t="s">
        <v>945</v>
      </c>
      <c r="D186" s="73">
        <v>17.850000000000001</v>
      </c>
    </row>
    <row r="187" spans="1:4" ht="24.95" customHeight="1" x14ac:dyDescent="0.2">
      <c r="A187" s="33">
        <v>2060100030</v>
      </c>
      <c r="B187" s="34" t="s">
        <v>955</v>
      </c>
      <c r="C187" s="35" t="s">
        <v>772</v>
      </c>
      <c r="D187" s="74">
        <v>6631.18</v>
      </c>
    </row>
    <row r="188" spans="1:4" ht="24.95" customHeight="1" x14ac:dyDescent="0.2">
      <c r="A188" s="33">
        <v>2060100040</v>
      </c>
      <c r="B188" s="34" t="s">
        <v>956</v>
      </c>
      <c r="C188" s="35" t="s">
        <v>776</v>
      </c>
      <c r="D188" s="73">
        <v>24.8</v>
      </c>
    </row>
    <row r="189" spans="1:4" ht="24.95" customHeight="1" x14ac:dyDescent="0.2">
      <c r="A189" s="127" t="s">
        <v>957</v>
      </c>
      <c r="B189" s="128"/>
      <c r="C189" s="128"/>
      <c r="D189" s="129"/>
    </row>
    <row r="190" spans="1:4" ht="24.95" customHeight="1" x14ac:dyDescent="0.2">
      <c r="A190" s="33">
        <v>2070100010</v>
      </c>
      <c r="B190" s="34" t="s">
        <v>958</v>
      </c>
      <c r="C190" s="35" t="s">
        <v>737</v>
      </c>
      <c r="D190" s="73">
        <v>132.41999999999999</v>
      </c>
    </row>
    <row r="191" spans="1:4" ht="24.95" customHeight="1" x14ac:dyDescent="0.2">
      <c r="A191" s="33">
        <v>2070100020</v>
      </c>
      <c r="B191" s="34" t="s">
        <v>959</v>
      </c>
      <c r="C191" s="35" t="s">
        <v>737</v>
      </c>
      <c r="D191" s="73">
        <v>366.51</v>
      </c>
    </row>
    <row r="192" spans="1:4" ht="24.95" customHeight="1" x14ac:dyDescent="0.2">
      <c r="A192" s="33">
        <v>2070100042</v>
      </c>
      <c r="B192" s="34" t="s">
        <v>960</v>
      </c>
      <c r="C192" s="35" t="s">
        <v>737</v>
      </c>
      <c r="D192" s="73">
        <v>184.78</v>
      </c>
    </row>
    <row r="193" spans="1:4" ht="24.95" customHeight="1" x14ac:dyDescent="0.2">
      <c r="A193" s="33">
        <v>2070100043</v>
      </c>
      <c r="B193" s="34" t="s">
        <v>961</v>
      </c>
      <c r="C193" s="35" t="s">
        <v>738</v>
      </c>
      <c r="D193" s="73">
        <v>390.56</v>
      </c>
    </row>
    <row r="194" spans="1:4" ht="24.95" customHeight="1" x14ac:dyDescent="0.2">
      <c r="A194" s="33">
        <v>2070100050</v>
      </c>
      <c r="B194" s="34" t="s">
        <v>962</v>
      </c>
      <c r="C194" s="35" t="s">
        <v>737</v>
      </c>
      <c r="D194" s="73">
        <v>500.51</v>
      </c>
    </row>
    <row r="195" spans="1:4" ht="24.95" customHeight="1" x14ac:dyDescent="0.2">
      <c r="A195" s="33">
        <v>2070100055</v>
      </c>
      <c r="B195" s="34" t="s">
        <v>963</v>
      </c>
      <c r="C195" s="35" t="s">
        <v>737</v>
      </c>
      <c r="D195" s="73">
        <v>96.25</v>
      </c>
    </row>
    <row r="196" spans="1:4" ht="24.95" customHeight="1" x14ac:dyDescent="0.2">
      <c r="A196" s="33">
        <v>2070100115</v>
      </c>
      <c r="B196" s="34" t="s">
        <v>964</v>
      </c>
      <c r="C196" s="35" t="s">
        <v>737</v>
      </c>
      <c r="D196" s="73">
        <v>325.39</v>
      </c>
    </row>
    <row r="197" spans="1:4" ht="24.95" customHeight="1" x14ac:dyDescent="0.2">
      <c r="A197" s="127" t="s">
        <v>965</v>
      </c>
      <c r="B197" s="128"/>
      <c r="C197" s="128"/>
      <c r="D197" s="129"/>
    </row>
    <row r="198" spans="1:4" ht="24.95" customHeight="1" x14ac:dyDescent="0.2">
      <c r="A198" s="33">
        <v>2080100010</v>
      </c>
      <c r="B198" s="34" t="s">
        <v>966</v>
      </c>
      <c r="C198" s="35" t="s">
        <v>737</v>
      </c>
      <c r="D198" s="73">
        <v>80.819999999999993</v>
      </c>
    </row>
    <row r="199" spans="1:4" ht="24.95" customHeight="1" x14ac:dyDescent="0.2">
      <c r="A199" s="33">
        <v>2080100020</v>
      </c>
      <c r="B199" s="34" t="s">
        <v>967</v>
      </c>
      <c r="C199" s="35" t="s">
        <v>737</v>
      </c>
      <c r="D199" s="73">
        <v>71.17</v>
      </c>
    </row>
    <row r="200" spans="1:4" ht="24.95" customHeight="1" x14ac:dyDescent="0.2">
      <c r="A200" s="33">
        <v>2080100030</v>
      </c>
      <c r="B200" s="34" t="s">
        <v>968</v>
      </c>
      <c r="C200" s="35" t="s">
        <v>737</v>
      </c>
      <c r="D200" s="73">
        <v>94.73</v>
      </c>
    </row>
    <row r="201" spans="1:4" ht="24.95" customHeight="1" x14ac:dyDescent="0.2">
      <c r="A201" s="33">
        <v>2080100036</v>
      </c>
      <c r="B201" s="34" t="s">
        <v>969</v>
      </c>
      <c r="C201" s="35" t="s">
        <v>737</v>
      </c>
      <c r="D201" s="73">
        <v>115.5</v>
      </c>
    </row>
    <row r="202" spans="1:4" ht="24.95" customHeight="1" x14ac:dyDescent="0.2">
      <c r="A202" s="33">
        <v>2080100041</v>
      </c>
      <c r="B202" s="34" t="s">
        <v>970</v>
      </c>
      <c r="C202" s="35" t="s">
        <v>737</v>
      </c>
      <c r="D202" s="73">
        <v>395.12</v>
      </c>
    </row>
    <row r="203" spans="1:4" ht="24.95" customHeight="1" x14ac:dyDescent="0.2">
      <c r="A203" s="33">
        <v>2080100050</v>
      </c>
      <c r="B203" s="34" t="s">
        <v>971</v>
      </c>
      <c r="C203" s="35" t="s">
        <v>738</v>
      </c>
      <c r="D203" s="73">
        <v>145.55000000000001</v>
      </c>
    </row>
    <row r="204" spans="1:4" ht="24.95" customHeight="1" x14ac:dyDescent="0.2">
      <c r="A204" s="33">
        <v>2080100052</v>
      </c>
      <c r="B204" s="34" t="s">
        <v>972</v>
      </c>
      <c r="C204" s="35" t="s">
        <v>738</v>
      </c>
      <c r="D204" s="73">
        <v>161.08000000000001</v>
      </c>
    </row>
    <row r="205" spans="1:4" ht="24.95" customHeight="1" x14ac:dyDescent="0.2">
      <c r="A205" s="33">
        <v>2080100060</v>
      </c>
      <c r="B205" s="34" t="s">
        <v>973</v>
      </c>
      <c r="C205" s="35" t="s">
        <v>738</v>
      </c>
      <c r="D205" s="73">
        <v>128.52000000000001</v>
      </c>
    </row>
    <row r="206" spans="1:4" ht="24.95" customHeight="1" x14ac:dyDescent="0.2">
      <c r="A206" s="33">
        <v>2080100070</v>
      </c>
      <c r="B206" s="34" t="s">
        <v>974</v>
      </c>
      <c r="C206" s="35" t="s">
        <v>738</v>
      </c>
      <c r="D206" s="73">
        <v>156.02000000000001</v>
      </c>
    </row>
    <row r="207" spans="1:4" ht="24.95" customHeight="1" x14ac:dyDescent="0.2">
      <c r="A207" s="33">
        <v>2080100080</v>
      </c>
      <c r="B207" s="34" t="s">
        <v>975</v>
      </c>
      <c r="C207" s="35" t="s">
        <v>738</v>
      </c>
      <c r="D207" s="73">
        <v>90.87</v>
      </c>
    </row>
    <row r="208" spans="1:4" ht="24.95" customHeight="1" x14ac:dyDescent="0.2">
      <c r="A208" s="33">
        <v>2080100090</v>
      </c>
      <c r="B208" s="34" t="s">
        <v>976</v>
      </c>
      <c r="C208" s="35" t="s">
        <v>738</v>
      </c>
      <c r="D208" s="73">
        <v>136.41999999999999</v>
      </c>
    </row>
    <row r="209" spans="1:4" ht="24.95" customHeight="1" x14ac:dyDescent="0.2">
      <c r="A209" s="33">
        <v>2080100100</v>
      </c>
      <c r="B209" s="34" t="s">
        <v>977</v>
      </c>
      <c r="C209" s="35" t="s">
        <v>738</v>
      </c>
      <c r="D209" s="73">
        <v>107.16</v>
      </c>
    </row>
    <row r="210" spans="1:4" ht="24.95" customHeight="1" x14ac:dyDescent="0.2">
      <c r="A210" s="33">
        <v>2080100110</v>
      </c>
      <c r="B210" s="34" t="s">
        <v>978</v>
      </c>
      <c r="C210" s="35" t="s">
        <v>738</v>
      </c>
      <c r="D210" s="73">
        <v>131.66</v>
      </c>
    </row>
    <row r="211" spans="1:4" ht="24.95" customHeight="1" x14ac:dyDescent="0.2">
      <c r="A211" s="33">
        <v>2080100115</v>
      </c>
      <c r="B211" s="34" t="s">
        <v>979</v>
      </c>
      <c r="C211" s="35" t="s">
        <v>819</v>
      </c>
      <c r="D211" s="73">
        <v>5.13</v>
      </c>
    </row>
    <row r="212" spans="1:4" ht="24.95" customHeight="1" x14ac:dyDescent="0.2">
      <c r="A212" s="33">
        <v>2080100120</v>
      </c>
      <c r="B212" s="34" t="s">
        <v>980</v>
      </c>
      <c r="C212" s="35" t="s">
        <v>819</v>
      </c>
      <c r="D212" s="73">
        <v>8.36</v>
      </c>
    </row>
    <row r="213" spans="1:4" ht="24.95" customHeight="1" x14ac:dyDescent="0.2">
      <c r="A213" s="33">
        <v>2080100130</v>
      </c>
      <c r="B213" s="34" t="s">
        <v>981</v>
      </c>
      <c r="C213" s="35" t="s">
        <v>819</v>
      </c>
      <c r="D213" s="73">
        <v>8.5</v>
      </c>
    </row>
    <row r="214" spans="1:4" ht="24.95" customHeight="1" x14ac:dyDescent="0.2">
      <c r="A214" s="33">
        <v>2080100131</v>
      </c>
      <c r="B214" s="34" t="s">
        <v>982</v>
      </c>
      <c r="C214" s="35" t="s">
        <v>737</v>
      </c>
      <c r="D214" s="73">
        <v>452.82</v>
      </c>
    </row>
    <row r="215" spans="1:4" ht="24.95" customHeight="1" x14ac:dyDescent="0.2">
      <c r="A215" s="33">
        <v>2080100140</v>
      </c>
      <c r="B215" s="34" t="s">
        <v>983</v>
      </c>
      <c r="C215" s="35" t="s">
        <v>737</v>
      </c>
      <c r="D215" s="73">
        <v>321.20999999999998</v>
      </c>
    </row>
    <row r="216" spans="1:4" ht="24.95" customHeight="1" x14ac:dyDescent="0.2">
      <c r="A216" s="33">
        <v>2080100150</v>
      </c>
      <c r="B216" s="34" t="s">
        <v>984</v>
      </c>
      <c r="C216" s="35" t="s">
        <v>737</v>
      </c>
      <c r="D216" s="73">
        <v>353.82</v>
      </c>
    </row>
    <row r="217" spans="1:4" ht="24.95" customHeight="1" x14ac:dyDescent="0.2">
      <c r="A217" s="33">
        <v>2080100160</v>
      </c>
      <c r="B217" s="34" t="s">
        <v>985</v>
      </c>
      <c r="C217" s="35" t="s">
        <v>737</v>
      </c>
      <c r="D217" s="73">
        <v>394.25</v>
      </c>
    </row>
    <row r="218" spans="1:4" ht="24.95" customHeight="1" x14ac:dyDescent="0.2">
      <c r="A218" s="33">
        <v>2080100170</v>
      </c>
      <c r="B218" s="34" t="s">
        <v>986</v>
      </c>
      <c r="C218" s="35" t="s">
        <v>737</v>
      </c>
      <c r="D218" s="73">
        <v>454</v>
      </c>
    </row>
    <row r="219" spans="1:4" ht="24.95" customHeight="1" x14ac:dyDescent="0.2">
      <c r="A219" s="33">
        <v>2080100180</v>
      </c>
      <c r="B219" s="34" t="s">
        <v>987</v>
      </c>
      <c r="C219" s="35" t="s">
        <v>737</v>
      </c>
      <c r="D219" s="73">
        <v>461.13</v>
      </c>
    </row>
    <row r="220" spans="1:4" ht="24.95" customHeight="1" x14ac:dyDescent="0.2">
      <c r="A220" s="33">
        <v>2080100190</v>
      </c>
      <c r="B220" s="34" t="s">
        <v>988</v>
      </c>
      <c r="C220" s="35" t="s">
        <v>737</v>
      </c>
      <c r="D220" s="73">
        <v>464.64</v>
      </c>
    </row>
    <row r="221" spans="1:4" ht="24.95" customHeight="1" x14ac:dyDescent="0.2">
      <c r="A221" s="33">
        <v>2080100200</v>
      </c>
      <c r="B221" s="34" t="s">
        <v>989</v>
      </c>
      <c r="C221" s="35" t="s">
        <v>737</v>
      </c>
      <c r="D221" s="73">
        <v>467.63</v>
      </c>
    </row>
    <row r="222" spans="1:4" ht="24.95" customHeight="1" x14ac:dyDescent="0.2">
      <c r="A222" s="33">
        <v>2080100205</v>
      </c>
      <c r="B222" s="34" t="s">
        <v>990</v>
      </c>
      <c r="C222" s="35" t="s">
        <v>737</v>
      </c>
      <c r="D222" s="73">
        <v>480.01</v>
      </c>
    </row>
    <row r="223" spans="1:4" ht="24.95" customHeight="1" x14ac:dyDescent="0.2">
      <c r="A223" s="33">
        <v>2080100210</v>
      </c>
      <c r="B223" s="34" t="s">
        <v>3407</v>
      </c>
      <c r="C223" s="35" t="s">
        <v>748</v>
      </c>
      <c r="D223" s="73">
        <v>443.83</v>
      </c>
    </row>
    <row r="224" spans="1:4" ht="24.95" customHeight="1" x14ac:dyDescent="0.2">
      <c r="A224" s="33">
        <v>2080100250</v>
      </c>
      <c r="B224" s="34" t="s">
        <v>991</v>
      </c>
      <c r="C224" s="35" t="s">
        <v>737</v>
      </c>
      <c r="D224" s="73">
        <v>409.68</v>
      </c>
    </row>
    <row r="225" spans="1:4" ht="24.95" customHeight="1" x14ac:dyDescent="0.2">
      <c r="A225" s="33">
        <v>2080100260</v>
      </c>
      <c r="B225" s="34" t="s">
        <v>992</v>
      </c>
      <c r="C225" s="35" t="s">
        <v>737</v>
      </c>
      <c r="D225" s="73">
        <v>409.68</v>
      </c>
    </row>
    <row r="226" spans="1:4" ht="24.95" customHeight="1" x14ac:dyDescent="0.2">
      <c r="A226" s="33">
        <v>2080100270</v>
      </c>
      <c r="B226" s="34" t="s">
        <v>993</v>
      </c>
      <c r="C226" s="35" t="s">
        <v>737</v>
      </c>
      <c r="D226" s="73">
        <v>418.64</v>
      </c>
    </row>
    <row r="227" spans="1:4" ht="24.95" customHeight="1" x14ac:dyDescent="0.2">
      <c r="A227" s="33">
        <v>2080100280</v>
      </c>
      <c r="B227" s="34" t="s">
        <v>994</v>
      </c>
      <c r="C227" s="35" t="s">
        <v>737</v>
      </c>
      <c r="D227" s="73">
        <v>418.64</v>
      </c>
    </row>
    <row r="228" spans="1:4" ht="24.95" customHeight="1" x14ac:dyDescent="0.2">
      <c r="A228" s="33">
        <v>2080100285</v>
      </c>
      <c r="B228" s="34" t="s">
        <v>995</v>
      </c>
      <c r="C228" s="35" t="s">
        <v>748</v>
      </c>
      <c r="D228" s="73">
        <v>429.76</v>
      </c>
    </row>
    <row r="229" spans="1:4" ht="24.95" customHeight="1" x14ac:dyDescent="0.2">
      <c r="A229" s="33">
        <v>2080100287</v>
      </c>
      <c r="B229" s="34" t="s">
        <v>996</v>
      </c>
      <c r="C229" s="35" t="s">
        <v>737</v>
      </c>
      <c r="D229" s="73">
        <v>440.81</v>
      </c>
    </row>
    <row r="230" spans="1:4" ht="24.95" customHeight="1" x14ac:dyDescent="0.2">
      <c r="A230" s="33">
        <v>2080100288</v>
      </c>
      <c r="B230" s="34" t="s">
        <v>997</v>
      </c>
      <c r="C230" s="35" t="s">
        <v>737</v>
      </c>
      <c r="D230" s="73">
        <v>438.47</v>
      </c>
    </row>
    <row r="231" spans="1:4" ht="24.95" customHeight="1" x14ac:dyDescent="0.2">
      <c r="A231" s="33">
        <v>2080100291</v>
      </c>
      <c r="B231" s="34" t="s">
        <v>998</v>
      </c>
      <c r="C231" s="35" t="s">
        <v>737</v>
      </c>
      <c r="D231" s="73">
        <v>559.91999999999996</v>
      </c>
    </row>
    <row r="232" spans="1:4" ht="24.95" customHeight="1" x14ac:dyDescent="0.2">
      <c r="A232" s="33">
        <v>2080100331</v>
      </c>
      <c r="B232" s="34" t="s">
        <v>999</v>
      </c>
      <c r="C232" s="35" t="s">
        <v>737</v>
      </c>
      <c r="D232" s="73">
        <v>367.25</v>
      </c>
    </row>
    <row r="233" spans="1:4" ht="24.95" customHeight="1" x14ac:dyDescent="0.2">
      <c r="A233" s="33">
        <v>2080100341</v>
      </c>
      <c r="B233" s="34" t="s">
        <v>1000</v>
      </c>
      <c r="C233" s="35" t="s">
        <v>737</v>
      </c>
      <c r="D233" s="73">
        <v>394.76</v>
      </c>
    </row>
    <row r="234" spans="1:4" ht="24.95" customHeight="1" x14ac:dyDescent="0.2">
      <c r="A234" s="33">
        <v>2080100353</v>
      </c>
      <c r="B234" s="34" t="s">
        <v>1001</v>
      </c>
      <c r="C234" s="35" t="s">
        <v>737</v>
      </c>
      <c r="D234" s="73">
        <v>409.48</v>
      </c>
    </row>
    <row r="235" spans="1:4" ht="24.95" customHeight="1" x14ac:dyDescent="0.2">
      <c r="A235" s="33">
        <v>2080100363</v>
      </c>
      <c r="B235" s="34" t="s">
        <v>1002</v>
      </c>
      <c r="C235" s="35" t="s">
        <v>737</v>
      </c>
      <c r="D235" s="73">
        <v>407.55</v>
      </c>
    </row>
    <row r="236" spans="1:4" ht="24.95" customHeight="1" x14ac:dyDescent="0.2">
      <c r="A236" s="33">
        <v>2080100364</v>
      </c>
      <c r="B236" s="34" t="s">
        <v>1003</v>
      </c>
      <c r="C236" s="35" t="s">
        <v>737</v>
      </c>
      <c r="D236" s="73">
        <v>419.81</v>
      </c>
    </row>
    <row r="237" spans="1:4" ht="24.95" customHeight="1" x14ac:dyDescent="0.2">
      <c r="A237" s="33">
        <v>2080100366</v>
      </c>
      <c r="B237" s="34" t="s">
        <v>1004</v>
      </c>
      <c r="C237" s="35" t="s">
        <v>737</v>
      </c>
      <c r="D237" s="73">
        <v>433.3</v>
      </c>
    </row>
    <row r="238" spans="1:4" ht="24.95" customHeight="1" x14ac:dyDescent="0.2">
      <c r="A238" s="33">
        <v>2080100368</v>
      </c>
      <c r="B238" s="34" t="s">
        <v>1005</v>
      </c>
      <c r="C238" s="35" t="s">
        <v>737</v>
      </c>
      <c r="D238" s="73">
        <v>459.01</v>
      </c>
    </row>
    <row r="239" spans="1:4" ht="24.95" customHeight="1" x14ac:dyDescent="0.2">
      <c r="A239" s="33">
        <v>2080100380</v>
      </c>
      <c r="B239" s="34" t="s">
        <v>1006</v>
      </c>
      <c r="C239" s="35" t="s">
        <v>738</v>
      </c>
      <c r="D239" s="73">
        <v>7.82</v>
      </c>
    </row>
    <row r="240" spans="1:4" ht="24.95" customHeight="1" x14ac:dyDescent="0.2">
      <c r="A240" s="33">
        <v>2080100385</v>
      </c>
      <c r="B240" s="34" t="s">
        <v>1007</v>
      </c>
      <c r="C240" s="35" t="s">
        <v>738</v>
      </c>
      <c r="D240" s="73">
        <v>67.06</v>
      </c>
    </row>
    <row r="241" spans="1:4" ht="24.95" customHeight="1" x14ac:dyDescent="0.2">
      <c r="A241" s="33">
        <v>2080100386</v>
      </c>
      <c r="B241" s="34" t="s">
        <v>1008</v>
      </c>
      <c r="C241" s="35" t="s">
        <v>738</v>
      </c>
      <c r="D241" s="73">
        <v>67.17</v>
      </c>
    </row>
    <row r="242" spans="1:4" ht="24.95" customHeight="1" x14ac:dyDescent="0.2">
      <c r="A242" s="33">
        <v>2080100425</v>
      </c>
      <c r="B242" s="34" t="s">
        <v>1009</v>
      </c>
      <c r="C242" s="35" t="s">
        <v>738</v>
      </c>
      <c r="D242" s="73">
        <v>77.95</v>
      </c>
    </row>
    <row r="243" spans="1:4" ht="24.95" customHeight="1" x14ac:dyDescent="0.2">
      <c r="A243" s="33">
        <v>2080100440</v>
      </c>
      <c r="B243" s="34" t="s">
        <v>1010</v>
      </c>
      <c r="C243" s="35" t="s">
        <v>776</v>
      </c>
      <c r="D243" s="73">
        <v>325.57</v>
      </c>
    </row>
    <row r="244" spans="1:4" ht="24.95" customHeight="1" x14ac:dyDescent="0.2">
      <c r="A244" s="33">
        <v>2080100443</v>
      </c>
      <c r="B244" s="34" t="s">
        <v>1011</v>
      </c>
      <c r="C244" s="35" t="s">
        <v>776</v>
      </c>
      <c r="D244" s="73">
        <v>373.47</v>
      </c>
    </row>
    <row r="245" spans="1:4" ht="24.95" customHeight="1" x14ac:dyDescent="0.2">
      <c r="A245" s="33">
        <v>2080100460</v>
      </c>
      <c r="B245" s="34" t="s">
        <v>1012</v>
      </c>
      <c r="C245" s="35" t="s">
        <v>772</v>
      </c>
      <c r="D245" s="73">
        <v>121.14</v>
      </c>
    </row>
    <row r="246" spans="1:4" ht="24.95" customHeight="1" x14ac:dyDescent="0.2">
      <c r="A246" s="33">
        <v>2080100465</v>
      </c>
      <c r="B246" s="34" t="s">
        <v>1013</v>
      </c>
      <c r="C246" s="35" t="s">
        <v>776</v>
      </c>
      <c r="D246" s="73">
        <v>157.6</v>
      </c>
    </row>
    <row r="247" spans="1:4" ht="24.95" customHeight="1" x14ac:dyDescent="0.2">
      <c r="A247" s="33">
        <v>2080100550</v>
      </c>
      <c r="B247" s="34" t="s">
        <v>1014</v>
      </c>
      <c r="C247" s="35" t="s">
        <v>776</v>
      </c>
      <c r="D247" s="73">
        <v>54.39</v>
      </c>
    </row>
    <row r="248" spans="1:4" ht="24.95" customHeight="1" x14ac:dyDescent="0.2">
      <c r="A248" s="33">
        <v>2080100601</v>
      </c>
      <c r="B248" s="34" t="s">
        <v>1015</v>
      </c>
      <c r="C248" s="35" t="s">
        <v>772</v>
      </c>
      <c r="D248" s="74">
        <v>9496.8799999999992</v>
      </c>
    </row>
    <row r="249" spans="1:4" ht="24.95" customHeight="1" x14ac:dyDescent="0.2">
      <c r="A249" s="33">
        <v>2080200080</v>
      </c>
      <c r="B249" s="34" t="s">
        <v>1016</v>
      </c>
      <c r="C249" s="35" t="s">
        <v>776</v>
      </c>
      <c r="D249" s="73">
        <v>484.25</v>
      </c>
    </row>
    <row r="250" spans="1:4" ht="24.95" customHeight="1" x14ac:dyDescent="0.2">
      <c r="A250" s="33">
        <v>2080200081</v>
      </c>
      <c r="B250" s="34" t="s">
        <v>1017</v>
      </c>
      <c r="C250" s="35" t="s">
        <v>776</v>
      </c>
      <c r="D250" s="73">
        <v>458.65</v>
      </c>
    </row>
    <row r="251" spans="1:4" ht="24.95" customHeight="1" x14ac:dyDescent="0.2">
      <c r="A251" s="33">
        <v>2080200082</v>
      </c>
      <c r="B251" s="34" t="s">
        <v>1018</v>
      </c>
      <c r="C251" s="35" t="s">
        <v>776</v>
      </c>
      <c r="D251" s="73">
        <v>422.29</v>
      </c>
    </row>
    <row r="252" spans="1:4" ht="24.95" customHeight="1" x14ac:dyDescent="0.2">
      <c r="A252" s="33">
        <v>2080200100</v>
      </c>
      <c r="B252" s="34" t="s">
        <v>1019</v>
      </c>
      <c r="C252" s="35" t="s">
        <v>772</v>
      </c>
      <c r="D252" s="73">
        <v>154.72</v>
      </c>
    </row>
    <row r="253" spans="1:4" ht="24.95" customHeight="1" x14ac:dyDescent="0.2">
      <c r="A253" s="33">
        <v>2081000010</v>
      </c>
      <c r="B253" s="34" t="s">
        <v>1020</v>
      </c>
      <c r="C253" s="35" t="s">
        <v>772</v>
      </c>
      <c r="D253" s="74">
        <v>1497.95</v>
      </c>
    </row>
    <row r="254" spans="1:4" ht="24.95" customHeight="1" x14ac:dyDescent="0.2">
      <c r="A254" s="33">
        <v>2081000020</v>
      </c>
      <c r="B254" s="34" t="s">
        <v>1021</v>
      </c>
      <c r="C254" s="35" t="s">
        <v>772</v>
      </c>
      <c r="D254" s="74">
        <v>2464.66</v>
      </c>
    </row>
    <row r="255" spans="1:4" ht="24.95" customHeight="1" x14ac:dyDescent="0.2">
      <c r="A255" s="33">
        <v>2081000030</v>
      </c>
      <c r="B255" s="34" t="s">
        <v>1022</v>
      </c>
      <c r="C255" s="35" t="s">
        <v>772</v>
      </c>
      <c r="D255" s="74">
        <v>2765.4</v>
      </c>
    </row>
    <row r="256" spans="1:4" ht="24.95" customHeight="1" x14ac:dyDescent="0.2">
      <c r="A256" s="33">
        <v>2081000040</v>
      </c>
      <c r="B256" s="34" t="s">
        <v>1023</v>
      </c>
      <c r="C256" s="35" t="s">
        <v>772</v>
      </c>
      <c r="D256" s="74">
        <v>3066.14</v>
      </c>
    </row>
    <row r="257" spans="1:4" ht="24.95" customHeight="1" x14ac:dyDescent="0.2">
      <c r="A257" s="33">
        <v>2081000050</v>
      </c>
      <c r="B257" s="34" t="s">
        <v>1024</v>
      </c>
      <c r="C257" s="35" t="s">
        <v>772</v>
      </c>
      <c r="D257" s="74">
        <v>3363.27</v>
      </c>
    </row>
    <row r="258" spans="1:4" ht="24.95" customHeight="1" x14ac:dyDescent="0.2">
      <c r="A258" s="33">
        <v>2081000060</v>
      </c>
      <c r="B258" s="34" t="s">
        <v>1025</v>
      </c>
      <c r="C258" s="35" t="s">
        <v>772</v>
      </c>
      <c r="D258" s="74">
        <v>3630.05</v>
      </c>
    </row>
    <row r="259" spans="1:4" ht="24.95" customHeight="1" x14ac:dyDescent="0.2">
      <c r="A259" s="33">
        <v>2081000070</v>
      </c>
      <c r="B259" s="34" t="s">
        <v>1026</v>
      </c>
      <c r="C259" s="35" t="s">
        <v>772</v>
      </c>
      <c r="D259" s="74">
        <v>3899.64</v>
      </c>
    </row>
    <row r="260" spans="1:4" ht="24.95" customHeight="1" x14ac:dyDescent="0.2">
      <c r="A260" s="33">
        <v>2081000080</v>
      </c>
      <c r="B260" s="34" t="s">
        <v>1027</v>
      </c>
      <c r="C260" s="35" t="s">
        <v>772</v>
      </c>
      <c r="D260" s="74">
        <v>4132.99</v>
      </c>
    </row>
    <row r="261" spans="1:4" ht="24.95" customHeight="1" x14ac:dyDescent="0.2">
      <c r="A261" s="33">
        <v>2081000090</v>
      </c>
      <c r="B261" s="34" t="s">
        <v>1028</v>
      </c>
      <c r="C261" s="35" t="s">
        <v>772</v>
      </c>
      <c r="D261" s="74">
        <v>4428.13</v>
      </c>
    </row>
    <row r="262" spans="1:4" ht="24.95" customHeight="1" x14ac:dyDescent="0.2">
      <c r="A262" s="33">
        <v>2081000100</v>
      </c>
      <c r="B262" s="34" t="s">
        <v>1029</v>
      </c>
      <c r="C262" s="35" t="s">
        <v>772</v>
      </c>
      <c r="D262" s="74">
        <v>4701.79</v>
      </c>
    </row>
    <row r="263" spans="1:4" ht="24.95" customHeight="1" x14ac:dyDescent="0.2">
      <c r="A263" s="33">
        <v>2081000110</v>
      </c>
      <c r="B263" s="34" t="s">
        <v>1030</v>
      </c>
      <c r="C263" s="35" t="s">
        <v>772</v>
      </c>
      <c r="D263" s="74">
        <v>4971.63</v>
      </c>
    </row>
    <row r="264" spans="1:4" ht="24.95" customHeight="1" x14ac:dyDescent="0.2">
      <c r="A264" s="33">
        <v>2081000310</v>
      </c>
      <c r="B264" s="34" t="s">
        <v>1031</v>
      </c>
      <c r="C264" s="35" t="s">
        <v>772</v>
      </c>
      <c r="D264" s="74">
        <v>1728.09</v>
      </c>
    </row>
    <row r="265" spans="1:4" ht="24.95" customHeight="1" x14ac:dyDescent="0.2">
      <c r="A265" s="33">
        <v>2081000320</v>
      </c>
      <c r="B265" s="34" t="s">
        <v>1032</v>
      </c>
      <c r="C265" s="35" t="s">
        <v>772</v>
      </c>
      <c r="D265" s="74">
        <v>2807.23</v>
      </c>
    </row>
    <row r="266" spans="1:4" ht="24.95" customHeight="1" x14ac:dyDescent="0.2">
      <c r="A266" s="33">
        <v>2081000330</v>
      </c>
      <c r="B266" s="34" t="s">
        <v>1033</v>
      </c>
      <c r="C266" s="35" t="s">
        <v>772</v>
      </c>
      <c r="D266" s="74">
        <v>3107.97</v>
      </c>
    </row>
    <row r="267" spans="1:4" ht="24.95" customHeight="1" x14ac:dyDescent="0.2">
      <c r="A267" s="33">
        <v>2081000340</v>
      </c>
      <c r="B267" s="34" t="s">
        <v>1034</v>
      </c>
      <c r="C267" s="35" t="s">
        <v>772</v>
      </c>
      <c r="D267" s="74">
        <v>3408.71</v>
      </c>
    </row>
    <row r="268" spans="1:4" ht="24.95" customHeight="1" x14ac:dyDescent="0.2">
      <c r="A268" s="33">
        <v>2081000350</v>
      </c>
      <c r="B268" s="34" t="s">
        <v>1035</v>
      </c>
      <c r="C268" s="35" t="s">
        <v>772</v>
      </c>
      <c r="D268" s="74">
        <v>3782.56</v>
      </c>
    </row>
    <row r="269" spans="1:4" ht="24.95" customHeight="1" x14ac:dyDescent="0.2">
      <c r="A269" s="33">
        <v>2081000360</v>
      </c>
      <c r="B269" s="34" t="s">
        <v>1036</v>
      </c>
      <c r="C269" s="35" t="s">
        <v>772</v>
      </c>
      <c r="D269" s="74">
        <v>4049.34</v>
      </c>
    </row>
    <row r="270" spans="1:4" ht="24.95" customHeight="1" x14ac:dyDescent="0.2">
      <c r="A270" s="33">
        <v>2081000370</v>
      </c>
      <c r="B270" s="34" t="s">
        <v>1037</v>
      </c>
      <c r="C270" s="35" t="s">
        <v>772</v>
      </c>
      <c r="D270" s="74">
        <v>4318.93</v>
      </c>
    </row>
    <row r="271" spans="1:4" ht="24.95" customHeight="1" x14ac:dyDescent="0.2">
      <c r="A271" s="33">
        <v>2081000380</v>
      </c>
      <c r="B271" s="34" t="s">
        <v>1038</v>
      </c>
      <c r="C271" s="35" t="s">
        <v>772</v>
      </c>
      <c r="D271" s="74">
        <v>4722.96</v>
      </c>
    </row>
    <row r="272" spans="1:4" ht="24.95" customHeight="1" x14ac:dyDescent="0.2">
      <c r="A272" s="33">
        <v>2081000390</v>
      </c>
      <c r="B272" s="34" t="s">
        <v>1039</v>
      </c>
      <c r="C272" s="35" t="s">
        <v>772</v>
      </c>
      <c r="D272" s="74">
        <v>5234.96</v>
      </c>
    </row>
    <row r="273" spans="1:4" ht="24.95" customHeight="1" x14ac:dyDescent="0.2">
      <c r="A273" s="33">
        <v>2081000400</v>
      </c>
      <c r="B273" s="34" t="s">
        <v>1040</v>
      </c>
      <c r="C273" s="35" t="s">
        <v>772</v>
      </c>
      <c r="D273" s="74">
        <v>5758.55</v>
      </c>
    </row>
    <row r="274" spans="1:4" ht="24.95" customHeight="1" x14ac:dyDescent="0.2">
      <c r="A274" s="33">
        <v>2081000410</v>
      </c>
      <c r="B274" s="34" t="s">
        <v>1041</v>
      </c>
      <c r="C274" s="35" t="s">
        <v>772</v>
      </c>
      <c r="D274" s="74">
        <v>6311.39</v>
      </c>
    </row>
    <row r="275" spans="1:4" ht="24.95" customHeight="1" x14ac:dyDescent="0.2">
      <c r="A275" s="33">
        <v>2081000510</v>
      </c>
      <c r="B275" s="34" t="s">
        <v>1042</v>
      </c>
      <c r="C275" s="35" t="s">
        <v>772</v>
      </c>
      <c r="D275" s="74">
        <v>1668.17</v>
      </c>
    </row>
    <row r="276" spans="1:4" ht="24.95" customHeight="1" x14ac:dyDescent="0.2">
      <c r="A276" s="33">
        <v>2081000520</v>
      </c>
      <c r="B276" s="34" t="s">
        <v>1043</v>
      </c>
      <c r="C276" s="35" t="s">
        <v>772</v>
      </c>
      <c r="D276" s="74">
        <v>2715.24</v>
      </c>
    </row>
    <row r="277" spans="1:4" ht="24.95" customHeight="1" x14ac:dyDescent="0.2">
      <c r="A277" s="33">
        <v>2081000530</v>
      </c>
      <c r="B277" s="34" t="s">
        <v>1044</v>
      </c>
      <c r="C277" s="35" t="s">
        <v>772</v>
      </c>
      <c r="D277" s="74">
        <v>3015.98</v>
      </c>
    </row>
    <row r="278" spans="1:4" ht="24.95" customHeight="1" x14ac:dyDescent="0.2">
      <c r="A278" s="33">
        <v>2081000540</v>
      </c>
      <c r="B278" s="34" t="s">
        <v>1045</v>
      </c>
      <c r="C278" s="35" t="s">
        <v>772</v>
      </c>
      <c r="D278" s="74">
        <v>3316.72</v>
      </c>
    </row>
    <row r="279" spans="1:4" ht="24.95" customHeight="1" x14ac:dyDescent="0.2">
      <c r="A279" s="33">
        <v>2081000550</v>
      </c>
      <c r="B279" s="34" t="s">
        <v>1046</v>
      </c>
      <c r="C279" s="35" t="s">
        <v>772</v>
      </c>
      <c r="D279" s="74">
        <v>3659.46</v>
      </c>
    </row>
    <row r="280" spans="1:4" ht="24.95" customHeight="1" x14ac:dyDescent="0.2">
      <c r="A280" s="33">
        <v>2081000560</v>
      </c>
      <c r="B280" s="34" t="s">
        <v>1047</v>
      </c>
      <c r="C280" s="35" t="s">
        <v>772</v>
      </c>
      <c r="D280" s="74">
        <v>3926.24</v>
      </c>
    </row>
    <row r="281" spans="1:4" ht="24.95" customHeight="1" x14ac:dyDescent="0.2">
      <c r="A281" s="33">
        <v>2081000570</v>
      </c>
      <c r="B281" s="34" t="s">
        <v>1048</v>
      </c>
      <c r="C281" s="35" t="s">
        <v>772</v>
      </c>
      <c r="D281" s="74">
        <v>4195.83</v>
      </c>
    </row>
    <row r="282" spans="1:4" ht="24.95" customHeight="1" x14ac:dyDescent="0.2">
      <c r="A282" s="33">
        <v>2081000580</v>
      </c>
      <c r="B282" s="34" t="s">
        <v>1049</v>
      </c>
      <c r="C282" s="35" t="s">
        <v>772</v>
      </c>
      <c r="D282" s="74">
        <v>4584.9399999999996</v>
      </c>
    </row>
    <row r="283" spans="1:4" ht="24.95" customHeight="1" x14ac:dyDescent="0.2">
      <c r="A283" s="33">
        <v>2081000590</v>
      </c>
      <c r="B283" s="34" t="s">
        <v>1050</v>
      </c>
      <c r="C283" s="35" t="s">
        <v>772</v>
      </c>
      <c r="D283" s="74">
        <v>5006.5</v>
      </c>
    </row>
    <row r="284" spans="1:4" ht="24.95" customHeight="1" x14ac:dyDescent="0.2">
      <c r="A284" s="33">
        <v>2081000600</v>
      </c>
      <c r="B284" s="34" t="s">
        <v>1051</v>
      </c>
      <c r="C284" s="35" t="s">
        <v>772</v>
      </c>
      <c r="D284" s="74">
        <v>5455.11</v>
      </c>
    </row>
    <row r="285" spans="1:4" ht="24.95" customHeight="1" x14ac:dyDescent="0.2">
      <c r="A285" s="33">
        <v>2081000610</v>
      </c>
      <c r="B285" s="34" t="s">
        <v>1052</v>
      </c>
      <c r="C285" s="35" t="s">
        <v>772</v>
      </c>
      <c r="D285" s="74">
        <v>6007.83</v>
      </c>
    </row>
    <row r="286" spans="1:4" ht="24.95" customHeight="1" x14ac:dyDescent="0.2">
      <c r="A286" s="33">
        <v>2081000710</v>
      </c>
      <c r="B286" s="34" t="s">
        <v>1053</v>
      </c>
      <c r="C286" s="35" t="s">
        <v>772</v>
      </c>
      <c r="D286" s="74">
        <v>1594.76</v>
      </c>
    </row>
    <row r="287" spans="1:4" ht="24.95" customHeight="1" x14ac:dyDescent="0.2">
      <c r="A287" s="33">
        <v>2081000720</v>
      </c>
      <c r="B287" s="34" t="s">
        <v>1054</v>
      </c>
      <c r="C287" s="35" t="s">
        <v>772</v>
      </c>
      <c r="D287" s="74">
        <v>2607.1799999999998</v>
      </c>
    </row>
    <row r="288" spans="1:4" ht="24.95" customHeight="1" x14ac:dyDescent="0.2">
      <c r="A288" s="33">
        <v>2081000730</v>
      </c>
      <c r="B288" s="34" t="s">
        <v>1055</v>
      </c>
      <c r="C288" s="35" t="s">
        <v>772</v>
      </c>
      <c r="D288" s="74">
        <v>2907.92</v>
      </c>
    </row>
    <row r="289" spans="1:4" ht="24.95" customHeight="1" x14ac:dyDescent="0.2">
      <c r="A289" s="33">
        <v>2081000740</v>
      </c>
      <c r="B289" s="34" t="s">
        <v>1056</v>
      </c>
      <c r="C289" s="35" t="s">
        <v>772</v>
      </c>
      <c r="D289" s="74">
        <v>3208.66</v>
      </c>
    </row>
    <row r="290" spans="1:4" ht="24.95" customHeight="1" x14ac:dyDescent="0.2">
      <c r="A290" s="33">
        <v>2081000750</v>
      </c>
      <c r="B290" s="34" t="s">
        <v>1057</v>
      </c>
      <c r="C290" s="35" t="s">
        <v>772</v>
      </c>
      <c r="D290" s="74">
        <v>3531.73</v>
      </c>
    </row>
    <row r="291" spans="1:4" ht="24.95" customHeight="1" x14ac:dyDescent="0.2">
      <c r="A291" s="33">
        <v>2081000760</v>
      </c>
      <c r="B291" s="34" t="s">
        <v>1058</v>
      </c>
      <c r="C291" s="35" t="s">
        <v>772</v>
      </c>
      <c r="D291" s="74">
        <v>3798.51</v>
      </c>
    </row>
    <row r="292" spans="1:4" ht="24.95" customHeight="1" x14ac:dyDescent="0.2">
      <c r="A292" s="33">
        <v>2081000770</v>
      </c>
      <c r="B292" s="34" t="s">
        <v>1059</v>
      </c>
      <c r="C292" s="35" t="s">
        <v>772</v>
      </c>
      <c r="D292" s="74">
        <v>4068.1</v>
      </c>
    </row>
    <row r="293" spans="1:4" ht="24.95" customHeight="1" x14ac:dyDescent="0.2">
      <c r="A293" s="33">
        <v>2081000780</v>
      </c>
      <c r="B293" s="34" t="s">
        <v>1060</v>
      </c>
      <c r="C293" s="35" t="s">
        <v>772</v>
      </c>
      <c r="D293" s="74">
        <v>4390.04</v>
      </c>
    </row>
    <row r="294" spans="1:4" ht="24.95" customHeight="1" x14ac:dyDescent="0.2">
      <c r="A294" s="33">
        <v>2081000790</v>
      </c>
      <c r="B294" s="34" t="s">
        <v>1061</v>
      </c>
      <c r="C294" s="35" t="s">
        <v>772</v>
      </c>
      <c r="D294" s="74">
        <v>4757.09</v>
      </c>
    </row>
    <row r="295" spans="1:4" ht="24.95" customHeight="1" x14ac:dyDescent="0.2">
      <c r="A295" s="33">
        <v>2081000800</v>
      </c>
      <c r="B295" s="34" t="s">
        <v>1062</v>
      </c>
      <c r="C295" s="35" t="s">
        <v>772</v>
      </c>
      <c r="D295" s="74">
        <v>5130.26</v>
      </c>
    </row>
    <row r="296" spans="1:4" ht="24.95" customHeight="1" x14ac:dyDescent="0.2">
      <c r="A296" s="33">
        <v>2081000810</v>
      </c>
      <c r="B296" s="34" t="s">
        <v>1063</v>
      </c>
      <c r="C296" s="35" t="s">
        <v>772</v>
      </c>
      <c r="D296" s="74">
        <v>5560.98</v>
      </c>
    </row>
    <row r="297" spans="1:4" ht="24.95" customHeight="1" x14ac:dyDescent="0.2">
      <c r="A297" s="127" t="s">
        <v>1064</v>
      </c>
      <c r="B297" s="128"/>
      <c r="C297" s="128"/>
      <c r="D297" s="129"/>
    </row>
    <row r="298" spans="1:4" ht="24.95" customHeight="1" x14ac:dyDescent="0.2">
      <c r="A298" s="33">
        <v>2090100010</v>
      </c>
      <c r="B298" s="34" t="s">
        <v>1065</v>
      </c>
      <c r="C298" s="35" t="s">
        <v>738</v>
      </c>
      <c r="D298" s="73">
        <v>142.77000000000001</v>
      </c>
    </row>
    <row r="299" spans="1:4" ht="24.95" customHeight="1" x14ac:dyDescent="0.2">
      <c r="A299" s="33">
        <v>2090100020</v>
      </c>
      <c r="B299" s="34" t="s">
        <v>1066</v>
      </c>
      <c r="C299" s="35" t="s">
        <v>738</v>
      </c>
      <c r="D299" s="73">
        <v>246.47</v>
      </c>
    </row>
    <row r="300" spans="1:4" ht="24.95" customHeight="1" x14ac:dyDescent="0.2">
      <c r="A300" s="33">
        <v>2090100030</v>
      </c>
      <c r="B300" s="34" t="s">
        <v>1067</v>
      </c>
      <c r="C300" s="35" t="s">
        <v>738</v>
      </c>
      <c r="D300" s="73">
        <v>51.82</v>
      </c>
    </row>
    <row r="301" spans="1:4" ht="24.95" customHeight="1" x14ac:dyDescent="0.2">
      <c r="A301" s="33">
        <v>2090100040</v>
      </c>
      <c r="B301" s="34" t="s">
        <v>1068</v>
      </c>
      <c r="C301" s="35" t="s">
        <v>738</v>
      </c>
      <c r="D301" s="73">
        <v>91.76</v>
      </c>
    </row>
    <row r="302" spans="1:4" ht="24.95" customHeight="1" x14ac:dyDescent="0.2">
      <c r="A302" s="33">
        <v>2090100050</v>
      </c>
      <c r="B302" s="34" t="s">
        <v>1069</v>
      </c>
      <c r="C302" s="35" t="s">
        <v>738</v>
      </c>
      <c r="D302" s="73">
        <v>35.08</v>
      </c>
    </row>
    <row r="303" spans="1:4" ht="24.95" customHeight="1" x14ac:dyDescent="0.2">
      <c r="A303" s="33">
        <v>2090100060</v>
      </c>
      <c r="B303" s="34" t="s">
        <v>1070</v>
      </c>
      <c r="C303" s="35" t="s">
        <v>738</v>
      </c>
      <c r="D303" s="73">
        <v>40.43</v>
      </c>
    </row>
    <row r="304" spans="1:4" ht="24.95" customHeight="1" x14ac:dyDescent="0.2">
      <c r="A304" s="33">
        <v>2090100070</v>
      </c>
      <c r="B304" s="34" t="s">
        <v>1071</v>
      </c>
      <c r="C304" s="35" t="s">
        <v>738</v>
      </c>
      <c r="D304" s="73">
        <v>52.92</v>
      </c>
    </row>
    <row r="305" spans="1:4" ht="24.95" customHeight="1" x14ac:dyDescent="0.2">
      <c r="A305" s="33">
        <v>2090100080</v>
      </c>
      <c r="B305" s="34" t="s">
        <v>1072</v>
      </c>
      <c r="C305" s="35" t="s">
        <v>738</v>
      </c>
      <c r="D305" s="73">
        <v>33.409999999999997</v>
      </c>
    </row>
    <row r="306" spans="1:4" ht="24.95" customHeight="1" x14ac:dyDescent="0.2">
      <c r="A306" s="33">
        <v>2090100090</v>
      </c>
      <c r="B306" s="34" t="s">
        <v>1073</v>
      </c>
      <c r="C306" s="35" t="s">
        <v>738</v>
      </c>
      <c r="D306" s="73">
        <v>43.1</v>
      </c>
    </row>
    <row r="307" spans="1:4" ht="24.95" customHeight="1" x14ac:dyDescent="0.2">
      <c r="A307" s="33">
        <v>2090100100</v>
      </c>
      <c r="B307" s="34" t="s">
        <v>1074</v>
      </c>
      <c r="C307" s="35" t="s">
        <v>738</v>
      </c>
      <c r="D307" s="73">
        <v>54.26</v>
      </c>
    </row>
    <row r="308" spans="1:4" ht="24.95" customHeight="1" x14ac:dyDescent="0.2">
      <c r="A308" s="33">
        <v>2090100140</v>
      </c>
      <c r="B308" s="34" t="s">
        <v>1075</v>
      </c>
      <c r="C308" s="35" t="s">
        <v>738</v>
      </c>
      <c r="D308" s="73">
        <v>39.79</v>
      </c>
    </row>
    <row r="309" spans="1:4" ht="24.95" customHeight="1" x14ac:dyDescent="0.2">
      <c r="A309" s="33">
        <v>2090100150</v>
      </c>
      <c r="B309" s="34" t="s">
        <v>1076</v>
      </c>
      <c r="C309" s="35" t="s">
        <v>738</v>
      </c>
      <c r="D309" s="73">
        <v>54.73</v>
      </c>
    </row>
    <row r="310" spans="1:4" ht="24.95" customHeight="1" x14ac:dyDescent="0.2">
      <c r="A310" s="33">
        <v>2090100160</v>
      </c>
      <c r="B310" s="34" t="s">
        <v>1077</v>
      </c>
      <c r="C310" s="35" t="s">
        <v>738</v>
      </c>
      <c r="D310" s="73">
        <v>69.08</v>
      </c>
    </row>
    <row r="311" spans="1:4" ht="24.95" customHeight="1" x14ac:dyDescent="0.2">
      <c r="A311" s="33">
        <v>2090100170</v>
      </c>
      <c r="B311" s="34" t="s">
        <v>1078</v>
      </c>
      <c r="C311" s="35" t="s">
        <v>738</v>
      </c>
      <c r="D311" s="73">
        <v>35.36</v>
      </c>
    </row>
    <row r="312" spans="1:4" ht="24.95" customHeight="1" x14ac:dyDescent="0.2">
      <c r="A312" s="33">
        <v>2090100180</v>
      </c>
      <c r="B312" s="34" t="s">
        <v>1079</v>
      </c>
      <c r="C312" s="35" t="s">
        <v>738</v>
      </c>
      <c r="D312" s="73">
        <v>45.83</v>
      </c>
    </row>
    <row r="313" spans="1:4" ht="24.95" customHeight="1" x14ac:dyDescent="0.2">
      <c r="A313" s="33">
        <v>2090100190</v>
      </c>
      <c r="B313" s="34" t="s">
        <v>1080</v>
      </c>
      <c r="C313" s="35" t="s">
        <v>738</v>
      </c>
      <c r="D313" s="73">
        <v>61.54</v>
      </c>
    </row>
    <row r="314" spans="1:4" ht="24.95" customHeight="1" x14ac:dyDescent="0.2">
      <c r="A314" s="33">
        <v>2090100200</v>
      </c>
      <c r="B314" s="34" t="s">
        <v>1081</v>
      </c>
      <c r="C314" s="35" t="s">
        <v>738</v>
      </c>
      <c r="D314" s="73">
        <v>36.700000000000003</v>
      </c>
    </row>
    <row r="315" spans="1:4" ht="24.95" customHeight="1" x14ac:dyDescent="0.2">
      <c r="A315" s="33">
        <v>2090100180</v>
      </c>
      <c r="B315" s="34" t="s">
        <v>1082</v>
      </c>
      <c r="C315" s="35" t="s">
        <v>738</v>
      </c>
      <c r="D315" s="73">
        <v>45.83</v>
      </c>
    </row>
    <row r="316" spans="1:4" ht="24.95" customHeight="1" x14ac:dyDescent="0.2">
      <c r="A316" s="33">
        <v>2090100220</v>
      </c>
      <c r="B316" s="34" t="s">
        <v>1083</v>
      </c>
      <c r="C316" s="35" t="s">
        <v>738</v>
      </c>
      <c r="D316" s="73">
        <v>62.28</v>
      </c>
    </row>
    <row r="317" spans="1:4" ht="24.95" customHeight="1" x14ac:dyDescent="0.2">
      <c r="A317" s="33">
        <v>2090100225</v>
      </c>
      <c r="B317" s="34" t="s">
        <v>1084</v>
      </c>
      <c r="C317" s="35" t="s">
        <v>738</v>
      </c>
      <c r="D317" s="73">
        <v>62.32</v>
      </c>
    </row>
    <row r="318" spans="1:4" ht="24.95" customHeight="1" x14ac:dyDescent="0.2">
      <c r="A318" s="33">
        <v>2090100240</v>
      </c>
      <c r="B318" s="34" t="s">
        <v>1085</v>
      </c>
      <c r="C318" s="35" t="s">
        <v>738</v>
      </c>
      <c r="D318" s="73">
        <v>71.08</v>
      </c>
    </row>
    <row r="319" spans="1:4" ht="24.95" customHeight="1" x14ac:dyDescent="0.2">
      <c r="A319" s="33">
        <v>2090100250</v>
      </c>
      <c r="B319" s="34" t="s">
        <v>1086</v>
      </c>
      <c r="C319" s="35" t="s">
        <v>738</v>
      </c>
      <c r="D319" s="73">
        <v>80.05</v>
      </c>
    </row>
    <row r="320" spans="1:4" ht="24.95" customHeight="1" x14ac:dyDescent="0.2">
      <c r="A320" s="33">
        <v>2090100260</v>
      </c>
      <c r="B320" s="34" t="s">
        <v>1087</v>
      </c>
      <c r="C320" s="35" t="s">
        <v>738</v>
      </c>
      <c r="D320" s="73">
        <v>351.96</v>
      </c>
    </row>
    <row r="321" spans="1:4" ht="24.95" customHeight="1" x14ac:dyDescent="0.2">
      <c r="A321" s="33">
        <v>2090100270</v>
      </c>
      <c r="B321" s="34" t="s">
        <v>1088</v>
      </c>
      <c r="C321" s="35" t="s">
        <v>738</v>
      </c>
      <c r="D321" s="73">
        <v>61.93</v>
      </c>
    </row>
    <row r="322" spans="1:4" ht="24.95" customHeight="1" x14ac:dyDescent="0.2">
      <c r="A322" s="33">
        <v>2090100290</v>
      </c>
      <c r="B322" s="34" t="s">
        <v>1089</v>
      </c>
      <c r="C322" s="35" t="s">
        <v>738</v>
      </c>
      <c r="D322" s="73">
        <v>103.05</v>
      </c>
    </row>
    <row r="323" spans="1:4" ht="24.95" customHeight="1" x14ac:dyDescent="0.2">
      <c r="A323" s="33">
        <v>2090100320</v>
      </c>
      <c r="B323" s="34" t="s">
        <v>1090</v>
      </c>
      <c r="C323" s="35" t="s">
        <v>738</v>
      </c>
      <c r="D323" s="73">
        <v>300.70999999999998</v>
      </c>
    </row>
    <row r="324" spans="1:4" ht="24.95" customHeight="1" x14ac:dyDescent="0.2">
      <c r="A324" s="33">
        <v>2090100325</v>
      </c>
      <c r="B324" s="34" t="s">
        <v>1091</v>
      </c>
      <c r="C324" s="35" t="s">
        <v>738</v>
      </c>
      <c r="D324" s="73">
        <v>111.83</v>
      </c>
    </row>
    <row r="325" spans="1:4" ht="24.95" customHeight="1" x14ac:dyDescent="0.2">
      <c r="A325" s="33">
        <v>2090100355</v>
      </c>
      <c r="B325" s="34" t="s">
        <v>1092</v>
      </c>
      <c r="C325" s="35" t="s">
        <v>738</v>
      </c>
      <c r="D325" s="73">
        <v>209.96</v>
      </c>
    </row>
    <row r="326" spans="1:4" ht="24.95" customHeight="1" x14ac:dyDescent="0.2">
      <c r="A326" s="33">
        <v>2090100360</v>
      </c>
      <c r="B326" s="34" t="s">
        <v>1093</v>
      </c>
      <c r="C326" s="35" t="s">
        <v>738</v>
      </c>
      <c r="D326" s="73">
        <v>153.75</v>
      </c>
    </row>
    <row r="327" spans="1:4" ht="24.95" customHeight="1" x14ac:dyDescent="0.2">
      <c r="A327" s="33">
        <v>2090100370</v>
      </c>
      <c r="B327" s="34" t="s">
        <v>1094</v>
      </c>
      <c r="C327" s="35" t="s">
        <v>738</v>
      </c>
      <c r="D327" s="73">
        <v>115.45</v>
      </c>
    </row>
    <row r="328" spans="1:4" ht="24.95" customHeight="1" x14ac:dyDescent="0.2">
      <c r="A328" s="33">
        <v>2090100375</v>
      </c>
      <c r="B328" s="34" t="s">
        <v>1095</v>
      </c>
      <c r="C328" s="35" t="s">
        <v>738</v>
      </c>
      <c r="D328" s="73">
        <v>71.069999999999993</v>
      </c>
    </row>
    <row r="329" spans="1:4" ht="24.95" customHeight="1" x14ac:dyDescent="0.2">
      <c r="A329" s="33">
        <v>2090100380</v>
      </c>
      <c r="B329" s="34" t="s">
        <v>1096</v>
      </c>
      <c r="C329" s="35" t="s">
        <v>738</v>
      </c>
      <c r="D329" s="73">
        <v>110.65</v>
      </c>
    </row>
    <row r="330" spans="1:4" ht="24.95" customHeight="1" x14ac:dyDescent="0.2">
      <c r="A330" s="33">
        <v>2090100385</v>
      </c>
      <c r="B330" s="34" t="s">
        <v>1097</v>
      </c>
      <c r="C330" s="35" t="s">
        <v>738</v>
      </c>
      <c r="D330" s="73">
        <v>40.479999999999997</v>
      </c>
    </row>
    <row r="331" spans="1:4" ht="24.95" customHeight="1" x14ac:dyDescent="0.2">
      <c r="A331" s="33">
        <v>2090100390</v>
      </c>
      <c r="B331" s="34" t="s">
        <v>1098</v>
      </c>
      <c r="C331" s="35" t="s">
        <v>738</v>
      </c>
      <c r="D331" s="73">
        <v>122.25</v>
      </c>
    </row>
    <row r="332" spans="1:4" ht="24.95" customHeight="1" x14ac:dyDescent="0.2">
      <c r="A332" s="33">
        <v>2090100400</v>
      </c>
      <c r="B332" s="34" t="s">
        <v>1099</v>
      </c>
      <c r="C332" s="35" t="s">
        <v>738</v>
      </c>
      <c r="D332" s="73">
        <v>52.15</v>
      </c>
    </row>
    <row r="333" spans="1:4" ht="24.95" customHeight="1" x14ac:dyDescent="0.2">
      <c r="A333" s="33">
        <v>2090100410</v>
      </c>
      <c r="B333" s="34" t="s">
        <v>1100</v>
      </c>
      <c r="C333" s="35" t="s">
        <v>738</v>
      </c>
      <c r="D333" s="73">
        <v>147.46</v>
      </c>
    </row>
    <row r="334" spans="1:4" ht="24.95" customHeight="1" x14ac:dyDescent="0.2">
      <c r="A334" s="33">
        <v>2090100420</v>
      </c>
      <c r="B334" s="34" t="s">
        <v>1101</v>
      </c>
      <c r="C334" s="35" t="s">
        <v>738</v>
      </c>
      <c r="D334" s="73">
        <v>104.81</v>
      </c>
    </row>
    <row r="335" spans="1:4" ht="24.95" customHeight="1" x14ac:dyDescent="0.2">
      <c r="A335" s="33">
        <v>2090100430</v>
      </c>
      <c r="B335" s="34" t="s">
        <v>1102</v>
      </c>
      <c r="C335" s="35" t="s">
        <v>738</v>
      </c>
      <c r="D335" s="73">
        <v>162.19</v>
      </c>
    </row>
    <row r="336" spans="1:4" ht="24.95" customHeight="1" x14ac:dyDescent="0.2">
      <c r="A336" s="33">
        <v>2090100440</v>
      </c>
      <c r="B336" s="34" t="s">
        <v>1103</v>
      </c>
      <c r="C336" s="35" t="s">
        <v>738</v>
      </c>
      <c r="D336" s="73">
        <v>118.76</v>
      </c>
    </row>
    <row r="337" spans="1:4" ht="24.95" customHeight="1" x14ac:dyDescent="0.2">
      <c r="A337" s="33">
        <v>2090100446</v>
      </c>
      <c r="B337" s="34" t="s">
        <v>1104</v>
      </c>
      <c r="C337" s="35" t="s">
        <v>738</v>
      </c>
      <c r="D337" s="73">
        <v>111.13</v>
      </c>
    </row>
    <row r="338" spans="1:4" ht="24.95" customHeight="1" x14ac:dyDescent="0.2">
      <c r="A338" s="33">
        <v>2090100470</v>
      </c>
      <c r="B338" s="34" t="s">
        <v>1105</v>
      </c>
      <c r="C338" s="35" t="s">
        <v>738</v>
      </c>
      <c r="D338" s="73">
        <v>297.83999999999997</v>
      </c>
    </row>
    <row r="339" spans="1:4" ht="24.95" customHeight="1" x14ac:dyDescent="0.2">
      <c r="A339" s="33">
        <v>2090100480</v>
      </c>
      <c r="B339" s="34" t="s">
        <v>1106</v>
      </c>
      <c r="C339" s="35" t="s">
        <v>738</v>
      </c>
      <c r="D339" s="73">
        <v>638.08000000000004</v>
      </c>
    </row>
    <row r="340" spans="1:4" ht="24.95" customHeight="1" x14ac:dyDescent="0.2">
      <c r="A340" s="33">
        <v>2090100485</v>
      </c>
      <c r="B340" s="34" t="s">
        <v>1107</v>
      </c>
      <c r="C340" s="35" t="s">
        <v>738</v>
      </c>
      <c r="D340" s="73">
        <v>745.12</v>
      </c>
    </row>
    <row r="341" spans="1:4" ht="24.95" customHeight="1" x14ac:dyDescent="0.2">
      <c r="A341" s="33">
        <v>2090100490</v>
      </c>
      <c r="B341" s="34" t="s">
        <v>1108</v>
      </c>
      <c r="C341" s="35" t="s">
        <v>738</v>
      </c>
      <c r="D341" s="73">
        <v>21.78</v>
      </c>
    </row>
    <row r="342" spans="1:4" ht="24.95" customHeight="1" x14ac:dyDescent="0.2">
      <c r="A342" s="33">
        <v>2090100520</v>
      </c>
      <c r="B342" s="34" t="s">
        <v>1109</v>
      </c>
      <c r="C342" s="35" t="s">
        <v>738</v>
      </c>
      <c r="D342" s="73">
        <v>391.53</v>
      </c>
    </row>
    <row r="343" spans="1:4" ht="24.95" customHeight="1" x14ac:dyDescent="0.2">
      <c r="A343" s="33">
        <v>2090100522</v>
      </c>
      <c r="B343" s="34" t="s">
        <v>1110</v>
      </c>
      <c r="C343" s="35" t="s">
        <v>738</v>
      </c>
      <c r="D343" s="73">
        <v>546.83000000000004</v>
      </c>
    </row>
    <row r="344" spans="1:4" ht="24.95" customHeight="1" x14ac:dyDescent="0.2">
      <c r="A344" s="33">
        <v>2090100530</v>
      </c>
      <c r="B344" s="34" t="s">
        <v>1111</v>
      </c>
      <c r="C344" s="35" t="s">
        <v>738</v>
      </c>
      <c r="D344" s="73">
        <v>456.27</v>
      </c>
    </row>
    <row r="345" spans="1:4" ht="24.95" customHeight="1" x14ac:dyDescent="0.2">
      <c r="A345" s="33">
        <v>2090100540</v>
      </c>
      <c r="B345" s="34" t="s">
        <v>1112</v>
      </c>
      <c r="C345" s="35" t="s">
        <v>738</v>
      </c>
      <c r="D345" s="73">
        <v>849.56</v>
      </c>
    </row>
    <row r="346" spans="1:4" ht="24.95" customHeight="1" x14ac:dyDescent="0.2">
      <c r="A346" s="33">
        <v>2090100550</v>
      </c>
      <c r="B346" s="34" t="s">
        <v>1113</v>
      </c>
      <c r="C346" s="35" t="s">
        <v>738</v>
      </c>
      <c r="D346" s="73">
        <v>328.13</v>
      </c>
    </row>
    <row r="347" spans="1:4" ht="24.95" customHeight="1" x14ac:dyDescent="0.2">
      <c r="A347" s="33">
        <v>2090100560</v>
      </c>
      <c r="B347" s="34" t="s">
        <v>1114</v>
      </c>
      <c r="C347" s="35" t="s">
        <v>738</v>
      </c>
      <c r="D347" s="73">
        <v>246.8</v>
      </c>
    </row>
    <row r="348" spans="1:4" ht="24.95" customHeight="1" x14ac:dyDescent="0.2">
      <c r="A348" s="33">
        <v>2090100580</v>
      </c>
      <c r="B348" s="34" t="s">
        <v>1115</v>
      </c>
      <c r="C348" s="35" t="s">
        <v>738</v>
      </c>
      <c r="D348" s="73">
        <v>262.27</v>
      </c>
    </row>
    <row r="349" spans="1:4" ht="24.95" customHeight="1" x14ac:dyDescent="0.2">
      <c r="A349" s="33">
        <v>2090100590</v>
      </c>
      <c r="B349" s="34" t="s">
        <v>1116</v>
      </c>
      <c r="C349" s="35" t="s">
        <v>738</v>
      </c>
      <c r="D349" s="73">
        <v>262.27</v>
      </c>
    </row>
    <row r="350" spans="1:4" ht="24.95" customHeight="1" x14ac:dyDescent="0.2">
      <c r="A350" s="33">
        <v>2090100600</v>
      </c>
      <c r="B350" s="34" t="s">
        <v>1117</v>
      </c>
      <c r="C350" s="35" t="s">
        <v>738</v>
      </c>
      <c r="D350" s="73">
        <v>109.59</v>
      </c>
    </row>
    <row r="351" spans="1:4" ht="24.95" customHeight="1" x14ac:dyDescent="0.2">
      <c r="A351" s="33">
        <v>2090100610</v>
      </c>
      <c r="B351" s="34" t="s">
        <v>1118</v>
      </c>
      <c r="C351" s="35" t="s">
        <v>738</v>
      </c>
      <c r="D351" s="73">
        <v>131.71</v>
      </c>
    </row>
    <row r="352" spans="1:4" ht="24.95" customHeight="1" x14ac:dyDescent="0.2">
      <c r="A352" s="33">
        <v>2090100611</v>
      </c>
      <c r="B352" s="34" t="s">
        <v>1119</v>
      </c>
      <c r="C352" s="35" t="s">
        <v>738</v>
      </c>
      <c r="D352" s="73">
        <v>172.25</v>
      </c>
    </row>
    <row r="353" spans="1:4" ht="24.95" customHeight="1" x14ac:dyDescent="0.2">
      <c r="A353" s="33">
        <v>2090100640</v>
      </c>
      <c r="B353" s="34" t="s">
        <v>1120</v>
      </c>
      <c r="C353" s="35" t="s">
        <v>738</v>
      </c>
      <c r="D353" s="73">
        <v>132.85</v>
      </c>
    </row>
    <row r="354" spans="1:4" ht="24.95" customHeight="1" x14ac:dyDescent="0.2">
      <c r="A354" s="33">
        <v>2090100760</v>
      </c>
      <c r="B354" s="34" t="s">
        <v>1121</v>
      </c>
      <c r="C354" s="35" t="s">
        <v>776</v>
      </c>
      <c r="D354" s="73">
        <v>169.19</v>
      </c>
    </row>
    <row r="355" spans="1:4" ht="24.95" customHeight="1" x14ac:dyDescent="0.2">
      <c r="A355" s="33">
        <v>2090100770</v>
      </c>
      <c r="B355" s="34" t="s">
        <v>1122</v>
      </c>
      <c r="C355" s="35" t="s">
        <v>776</v>
      </c>
      <c r="D355" s="73">
        <v>185.09</v>
      </c>
    </row>
    <row r="356" spans="1:4" ht="24.95" customHeight="1" x14ac:dyDescent="0.2">
      <c r="A356" s="33">
        <v>2090100780</v>
      </c>
      <c r="B356" s="34" t="s">
        <v>1123</v>
      </c>
      <c r="C356" s="35" t="s">
        <v>776</v>
      </c>
      <c r="D356" s="73">
        <v>200.08</v>
      </c>
    </row>
    <row r="357" spans="1:4" ht="24.95" customHeight="1" x14ac:dyDescent="0.2">
      <c r="A357" s="33">
        <v>2090100790</v>
      </c>
      <c r="B357" s="34" t="s">
        <v>1124</v>
      </c>
      <c r="C357" s="35" t="s">
        <v>776</v>
      </c>
      <c r="D357" s="73">
        <v>217.13</v>
      </c>
    </row>
    <row r="358" spans="1:4" ht="24.95" customHeight="1" x14ac:dyDescent="0.2">
      <c r="A358" s="33">
        <v>2090100800</v>
      </c>
      <c r="B358" s="34" t="s">
        <v>1125</v>
      </c>
      <c r="C358" s="35" t="s">
        <v>776</v>
      </c>
      <c r="D358" s="73">
        <v>259.82</v>
      </c>
    </row>
    <row r="359" spans="1:4" ht="24.95" customHeight="1" x14ac:dyDescent="0.2">
      <c r="A359" s="127" t="s">
        <v>1126</v>
      </c>
      <c r="B359" s="128"/>
      <c r="C359" s="128"/>
      <c r="D359" s="129"/>
    </row>
    <row r="360" spans="1:4" ht="24.95" customHeight="1" x14ac:dyDescent="0.2">
      <c r="A360" s="33">
        <v>2100100010</v>
      </c>
      <c r="B360" s="34" t="s">
        <v>1127</v>
      </c>
      <c r="C360" s="35" t="s">
        <v>738</v>
      </c>
      <c r="D360" s="73">
        <v>118.69</v>
      </c>
    </row>
    <row r="361" spans="1:4" ht="24.95" customHeight="1" x14ac:dyDescent="0.2">
      <c r="A361" s="33">
        <v>2100100020</v>
      </c>
      <c r="B361" s="34" t="s">
        <v>1128</v>
      </c>
      <c r="C361" s="35" t="s">
        <v>738</v>
      </c>
      <c r="D361" s="73">
        <v>102.7</v>
      </c>
    </row>
    <row r="362" spans="1:4" ht="24.95" customHeight="1" x14ac:dyDescent="0.2">
      <c r="A362" s="33">
        <v>2100100030</v>
      </c>
      <c r="B362" s="34" t="s">
        <v>1129</v>
      </c>
      <c r="C362" s="35" t="s">
        <v>738</v>
      </c>
      <c r="D362" s="73">
        <v>68.319999999999993</v>
      </c>
    </row>
    <row r="363" spans="1:4" ht="24.95" customHeight="1" x14ac:dyDescent="0.2">
      <c r="A363" s="33">
        <v>2100100040</v>
      </c>
      <c r="B363" s="34" t="s">
        <v>1130</v>
      </c>
      <c r="C363" s="35" t="s">
        <v>738</v>
      </c>
      <c r="D363" s="73">
        <v>77.86</v>
      </c>
    </row>
    <row r="364" spans="1:4" ht="24.95" customHeight="1" x14ac:dyDescent="0.2">
      <c r="A364" s="33">
        <v>2100100070</v>
      </c>
      <c r="B364" s="34" t="s">
        <v>1131</v>
      </c>
      <c r="C364" s="35" t="s">
        <v>776</v>
      </c>
      <c r="D364" s="73">
        <v>163.13999999999999</v>
      </c>
    </row>
    <row r="365" spans="1:4" ht="24.95" customHeight="1" x14ac:dyDescent="0.2">
      <c r="A365" s="33">
        <v>2100100071</v>
      </c>
      <c r="B365" s="34" t="s">
        <v>1132</v>
      </c>
      <c r="C365" s="35" t="s">
        <v>738</v>
      </c>
      <c r="D365" s="73">
        <v>343.8</v>
      </c>
    </row>
    <row r="366" spans="1:4" ht="24.95" customHeight="1" x14ac:dyDescent="0.2">
      <c r="A366" s="33">
        <v>2100100079</v>
      </c>
      <c r="B366" s="34" t="s">
        <v>1133</v>
      </c>
      <c r="C366" s="35" t="s">
        <v>776</v>
      </c>
      <c r="D366" s="73">
        <v>289.2</v>
      </c>
    </row>
    <row r="367" spans="1:4" ht="24.95" customHeight="1" x14ac:dyDescent="0.2">
      <c r="A367" s="33">
        <v>2100100080</v>
      </c>
      <c r="B367" s="34" t="s">
        <v>1134</v>
      </c>
      <c r="C367" s="35" t="s">
        <v>738</v>
      </c>
      <c r="D367" s="73">
        <v>72.260000000000005</v>
      </c>
    </row>
    <row r="368" spans="1:4" ht="24.95" customHeight="1" x14ac:dyDescent="0.2">
      <c r="A368" s="33">
        <v>2100100100</v>
      </c>
      <c r="B368" s="34" t="s">
        <v>1135</v>
      </c>
      <c r="C368" s="35" t="s">
        <v>738</v>
      </c>
      <c r="D368" s="73">
        <v>67.569999999999993</v>
      </c>
    </row>
    <row r="369" spans="1:4" ht="24.95" customHeight="1" x14ac:dyDescent="0.2">
      <c r="A369" s="33">
        <v>2100100105</v>
      </c>
      <c r="B369" s="34" t="s">
        <v>1136</v>
      </c>
      <c r="C369" s="35" t="s">
        <v>738</v>
      </c>
      <c r="D369" s="73">
        <v>52.82</v>
      </c>
    </row>
    <row r="370" spans="1:4" ht="24.95" customHeight="1" x14ac:dyDescent="0.2">
      <c r="A370" s="33">
        <v>2100100115</v>
      </c>
      <c r="B370" s="34" t="s">
        <v>1137</v>
      </c>
      <c r="C370" s="35" t="s">
        <v>738</v>
      </c>
      <c r="D370" s="73">
        <v>43.25</v>
      </c>
    </row>
    <row r="371" spans="1:4" ht="24.95" customHeight="1" x14ac:dyDescent="0.2">
      <c r="A371" s="33">
        <v>2100100125</v>
      </c>
      <c r="B371" s="34" t="s">
        <v>1138</v>
      </c>
      <c r="C371" s="35" t="s">
        <v>738</v>
      </c>
      <c r="D371" s="73">
        <v>51.03</v>
      </c>
    </row>
    <row r="372" spans="1:4" ht="24.95" customHeight="1" x14ac:dyDescent="0.2">
      <c r="A372" s="33">
        <v>2100100130</v>
      </c>
      <c r="B372" s="34" t="s">
        <v>1139</v>
      </c>
      <c r="C372" s="35" t="s">
        <v>738</v>
      </c>
      <c r="D372" s="73">
        <v>100.68</v>
      </c>
    </row>
    <row r="373" spans="1:4" ht="24.95" customHeight="1" x14ac:dyDescent="0.2">
      <c r="A373" s="33">
        <v>2100100140</v>
      </c>
      <c r="B373" s="34" t="s">
        <v>1140</v>
      </c>
      <c r="C373" s="35" t="s">
        <v>738</v>
      </c>
      <c r="D373" s="73">
        <v>58.17</v>
      </c>
    </row>
    <row r="374" spans="1:4" ht="24.95" customHeight="1" x14ac:dyDescent="0.2">
      <c r="A374" s="33">
        <v>2100100150</v>
      </c>
      <c r="B374" s="34" t="s">
        <v>1141</v>
      </c>
      <c r="C374" s="35" t="s">
        <v>738</v>
      </c>
      <c r="D374" s="73">
        <v>43.68</v>
      </c>
    </row>
    <row r="375" spans="1:4" ht="24.95" customHeight="1" x14ac:dyDescent="0.2">
      <c r="A375" s="33">
        <v>2100100151</v>
      </c>
      <c r="B375" s="34" t="s">
        <v>1142</v>
      </c>
      <c r="C375" s="35" t="s">
        <v>738</v>
      </c>
      <c r="D375" s="73">
        <v>163.29</v>
      </c>
    </row>
    <row r="376" spans="1:4" ht="24.95" customHeight="1" x14ac:dyDescent="0.2">
      <c r="A376" s="33">
        <v>2100100152</v>
      </c>
      <c r="B376" s="34" t="s">
        <v>1143</v>
      </c>
      <c r="C376" s="35" t="s">
        <v>738</v>
      </c>
      <c r="D376" s="73">
        <v>96.76</v>
      </c>
    </row>
    <row r="377" spans="1:4" ht="24.95" customHeight="1" x14ac:dyDescent="0.2">
      <c r="A377" s="33">
        <v>2100100160</v>
      </c>
      <c r="B377" s="34" t="s">
        <v>1144</v>
      </c>
      <c r="C377" s="35" t="s">
        <v>738</v>
      </c>
      <c r="D377" s="73">
        <v>59.8</v>
      </c>
    </row>
    <row r="378" spans="1:4" ht="24.95" customHeight="1" x14ac:dyDescent="0.2">
      <c r="A378" s="33">
        <v>2100100165</v>
      </c>
      <c r="B378" s="34" t="s">
        <v>1145</v>
      </c>
      <c r="C378" s="35" t="s">
        <v>738</v>
      </c>
      <c r="D378" s="73">
        <v>31.31</v>
      </c>
    </row>
    <row r="379" spans="1:4" ht="24.95" customHeight="1" x14ac:dyDescent="0.2">
      <c r="A379" s="33">
        <v>2100100170</v>
      </c>
      <c r="B379" s="34" t="s">
        <v>1146</v>
      </c>
      <c r="C379" s="35" t="s">
        <v>738</v>
      </c>
      <c r="D379" s="73">
        <v>23.38</v>
      </c>
    </row>
    <row r="380" spans="1:4" ht="24.95" customHeight="1" x14ac:dyDescent="0.2">
      <c r="A380" s="33">
        <v>2100100175</v>
      </c>
      <c r="B380" s="34" t="s">
        <v>1147</v>
      </c>
      <c r="C380" s="35" t="s">
        <v>738</v>
      </c>
      <c r="D380" s="73">
        <v>23.92</v>
      </c>
    </row>
    <row r="381" spans="1:4" ht="24.95" customHeight="1" x14ac:dyDescent="0.2">
      <c r="A381" s="33">
        <v>2100100185</v>
      </c>
      <c r="B381" s="34" t="s">
        <v>1148</v>
      </c>
      <c r="C381" s="35" t="s">
        <v>776</v>
      </c>
      <c r="D381" s="73">
        <v>58.37</v>
      </c>
    </row>
    <row r="382" spans="1:4" ht="24.95" customHeight="1" x14ac:dyDescent="0.2">
      <c r="A382" s="33">
        <v>2100100186</v>
      </c>
      <c r="B382" s="34" t="s">
        <v>1149</v>
      </c>
      <c r="C382" s="35" t="s">
        <v>738</v>
      </c>
      <c r="D382" s="73">
        <v>352.77</v>
      </c>
    </row>
    <row r="383" spans="1:4" ht="24.95" customHeight="1" x14ac:dyDescent="0.2">
      <c r="A383" s="33">
        <v>2100100190</v>
      </c>
      <c r="B383" s="34" t="s">
        <v>1150</v>
      </c>
      <c r="C383" s="35" t="s">
        <v>776</v>
      </c>
      <c r="D383" s="73">
        <v>2.02</v>
      </c>
    </row>
    <row r="384" spans="1:4" ht="24.95" customHeight="1" x14ac:dyDescent="0.2">
      <c r="A384" s="33">
        <v>2100100200</v>
      </c>
      <c r="B384" s="34" t="s">
        <v>1151</v>
      </c>
      <c r="C384" s="35" t="s">
        <v>776</v>
      </c>
      <c r="D384" s="73">
        <v>25.27</v>
      </c>
    </row>
    <row r="385" spans="1:4" ht="24.95" customHeight="1" x14ac:dyDescent="0.2">
      <c r="A385" s="33">
        <v>2100100205</v>
      </c>
      <c r="B385" s="34" t="s">
        <v>1152</v>
      </c>
      <c r="C385" s="35" t="s">
        <v>776</v>
      </c>
      <c r="D385" s="73">
        <v>33.22</v>
      </c>
    </row>
    <row r="386" spans="1:4" ht="24.95" customHeight="1" x14ac:dyDescent="0.2">
      <c r="A386" s="33">
        <v>2100100210</v>
      </c>
      <c r="B386" s="34" t="s">
        <v>1153</v>
      </c>
      <c r="C386" s="35" t="s">
        <v>776</v>
      </c>
      <c r="D386" s="73">
        <v>9.07</v>
      </c>
    </row>
    <row r="387" spans="1:4" ht="24.95" customHeight="1" x14ac:dyDescent="0.2">
      <c r="A387" s="33">
        <v>2100100219</v>
      </c>
      <c r="B387" s="34" t="s">
        <v>1154</v>
      </c>
      <c r="C387" s="35" t="s">
        <v>738</v>
      </c>
      <c r="D387" s="73">
        <v>12</v>
      </c>
    </row>
    <row r="388" spans="1:4" ht="24.95" customHeight="1" x14ac:dyDescent="0.2">
      <c r="A388" s="33">
        <v>2100100240</v>
      </c>
      <c r="B388" s="34" t="s">
        <v>1155</v>
      </c>
      <c r="C388" s="35" t="s">
        <v>776</v>
      </c>
      <c r="D388" s="73">
        <v>8.14</v>
      </c>
    </row>
    <row r="389" spans="1:4" ht="24.95" customHeight="1" x14ac:dyDescent="0.2">
      <c r="A389" s="33">
        <v>2100100252</v>
      </c>
      <c r="B389" s="34" t="s">
        <v>1156</v>
      </c>
      <c r="C389" s="35" t="s">
        <v>776</v>
      </c>
      <c r="D389" s="73">
        <v>10.77</v>
      </c>
    </row>
    <row r="390" spans="1:4" ht="24.95" customHeight="1" x14ac:dyDescent="0.2">
      <c r="A390" s="33">
        <v>2100100253</v>
      </c>
      <c r="B390" s="34" t="s">
        <v>1157</v>
      </c>
      <c r="C390" s="35" t="s">
        <v>776</v>
      </c>
      <c r="D390" s="73">
        <v>8.93</v>
      </c>
    </row>
    <row r="391" spans="1:4" ht="24.95" customHeight="1" x14ac:dyDescent="0.2">
      <c r="A391" s="33">
        <v>2100100255</v>
      </c>
      <c r="B391" s="34" t="s">
        <v>1158</v>
      </c>
      <c r="C391" s="35" t="s">
        <v>776</v>
      </c>
      <c r="D391" s="73">
        <v>32.89</v>
      </c>
    </row>
    <row r="392" spans="1:4" ht="24.95" customHeight="1" x14ac:dyDescent="0.2">
      <c r="A392" s="33">
        <v>2100100260</v>
      </c>
      <c r="B392" s="34" t="s">
        <v>1159</v>
      </c>
      <c r="C392" s="35" t="s">
        <v>738</v>
      </c>
      <c r="D392" s="73">
        <v>24.77</v>
      </c>
    </row>
    <row r="393" spans="1:4" ht="24.95" customHeight="1" x14ac:dyDescent="0.2">
      <c r="A393" s="33">
        <v>2100100265</v>
      </c>
      <c r="B393" s="34" t="s">
        <v>1160</v>
      </c>
      <c r="C393" s="35" t="s">
        <v>738</v>
      </c>
      <c r="D393" s="73">
        <v>21.75</v>
      </c>
    </row>
    <row r="394" spans="1:4" ht="24.95" customHeight="1" x14ac:dyDescent="0.2">
      <c r="A394" s="33">
        <v>2100100276</v>
      </c>
      <c r="B394" s="34" t="s">
        <v>1161</v>
      </c>
      <c r="C394" s="35" t="s">
        <v>738</v>
      </c>
      <c r="D394" s="73">
        <v>21.13</v>
      </c>
    </row>
    <row r="395" spans="1:4" ht="24.95" customHeight="1" x14ac:dyDescent="0.2">
      <c r="A395" s="33">
        <v>2100100280</v>
      </c>
      <c r="B395" s="34" t="s">
        <v>1162</v>
      </c>
      <c r="C395" s="35" t="s">
        <v>738</v>
      </c>
      <c r="D395" s="73">
        <v>26.05</v>
      </c>
    </row>
    <row r="396" spans="1:4" ht="24.95" customHeight="1" x14ac:dyDescent="0.2">
      <c r="A396" s="33">
        <v>2100100290</v>
      </c>
      <c r="B396" s="34" t="s">
        <v>1163</v>
      </c>
      <c r="C396" s="35" t="s">
        <v>738</v>
      </c>
      <c r="D396" s="73">
        <v>41.97</v>
      </c>
    </row>
    <row r="397" spans="1:4" ht="24.95" customHeight="1" x14ac:dyDescent="0.2">
      <c r="A397" s="33">
        <v>2100100293</v>
      </c>
      <c r="B397" s="34" t="s">
        <v>1164</v>
      </c>
      <c r="C397" s="35" t="s">
        <v>738</v>
      </c>
      <c r="D397" s="73">
        <v>25.08</v>
      </c>
    </row>
    <row r="398" spans="1:4" ht="24.95" customHeight="1" x14ac:dyDescent="0.2">
      <c r="A398" s="33">
        <v>2100100297</v>
      </c>
      <c r="B398" s="34" t="s">
        <v>1165</v>
      </c>
      <c r="C398" s="35" t="s">
        <v>738</v>
      </c>
      <c r="D398" s="73">
        <v>7.76</v>
      </c>
    </row>
    <row r="399" spans="1:4" ht="24.95" customHeight="1" x14ac:dyDescent="0.2">
      <c r="A399" s="33">
        <v>2100100298</v>
      </c>
      <c r="B399" s="34" t="s">
        <v>1166</v>
      </c>
      <c r="C399" s="35" t="s">
        <v>738</v>
      </c>
      <c r="D399" s="73">
        <v>4.24</v>
      </c>
    </row>
    <row r="400" spans="1:4" ht="24.95" customHeight="1" x14ac:dyDescent="0.2">
      <c r="A400" s="33">
        <v>2100100300</v>
      </c>
      <c r="B400" s="34" t="s">
        <v>1167</v>
      </c>
      <c r="C400" s="35" t="s">
        <v>738</v>
      </c>
      <c r="D400" s="73">
        <v>17.760000000000002</v>
      </c>
    </row>
    <row r="401" spans="1:4" ht="24.95" customHeight="1" x14ac:dyDescent="0.2">
      <c r="A401" s="33">
        <v>2100100301</v>
      </c>
      <c r="B401" s="34" t="s">
        <v>1168</v>
      </c>
      <c r="C401" s="35" t="s">
        <v>738</v>
      </c>
      <c r="D401" s="73">
        <v>16.809999999999999</v>
      </c>
    </row>
    <row r="402" spans="1:4" ht="24.95" customHeight="1" x14ac:dyDescent="0.2">
      <c r="A402" s="33">
        <v>2100100307</v>
      </c>
      <c r="B402" s="34" t="s">
        <v>1169</v>
      </c>
      <c r="C402" s="35" t="s">
        <v>738</v>
      </c>
      <c r="D402" s="73">
        <v>28.78</v>
      </c>
    </row>
    <row r="403" spans="1:4" ht="24.95" customHeight="1" x14ac:dyDescent="0.2">
      <c r="A403" s="33">
        <v>2100100310</v>
      </c>
      <c r="B403" s="34" t="s">
        <v>1170</v>
      </c>
      <c r="C403" s="35" t="s">
        <v>738</v>
      </c>
      <c r="D403" s="73">
        <v>4.68</v>
      </c>
    </row>
    <row r="404" spans="1:4" ht="24.95" customHeight="1" x14ac:dyDescent="0.2">
      <c r="A404" s="33">
        <v>2100100320</v>
      </c>
      <c r="B404" s="34" t="s">
        <v>1171</v>
      </c>
      <c r="C404" s="35" t="s">
        <v>738</v>
      </c>
      <c r="D404" s="73">
        <v>4.4800000000000004</v>
      </c>
    </row>
    <row r="405" spans="1:4" ht="24.95" customHeight="1" x14ac:dyDescent="0.2">
      <c r="A405" s="33">
        <v>2100100321</v>
      </c>
      <c r="B405" s="34" t="s">
        <v>1172</v>
      </c>
      <c r="C405" s="35" t="s">
        <v>738</v>
      </c>
      <c r="D405" s="73">
        <v>4.21</v>
      </c>
    </row>
    <row r="406" spans="1:4" ht="24.95" customHeight="1" x14ac:dyDescent="0.2">
      <c r="A406" s="33">
        <v>2100100330</v>
      </c>
      <c r="B406" s="34" t="s">
        <v>1173</v>
      </c>
      <c r="C406" s="35" t="s">
        <v>738</v>
      </c>
      <c r="D406" s="73">
        <v>11.84</v>
      </c>
    </row>
    <row r="407" spans="1:4" ht="24.95" customHeight="1" x14ac:dyDescent="0.2">
      <c r="A407" s="33">
        <v>2100100333</v>
      </c>
      <c r="B407" s="34" t="s">
        <v>1174</v>
      </c>
      <c r="C407" s="35" t="s">
        <v>738</v>
      </c>
      <c r="D407" s="73">
        <v>14.79</v>
      </c>
    </row>
    <row r="408" spans="1:4" ht="24.95" customHeight="1" x14ac:dyDescent="0.2">
      <c r="A408" s="33">
        <v>2100100340</v>
      </c>
      <c r="B408" s="34" t="s">
        <v>1175</v>
      </c>
      <c r="C408" s="35" t="s">
        <v>738</v>
      </c>
      <c r="D408" s="73">
        <v>15.72</v>
      </c>
    </row>
    <row r="409" spans="1:4" ht="24.95" customHeight="1" x14ac:dyDescent="0.2">
      <c r="A409" s="33">
        <v>2100100346</v>
      </c>
      <c r="B409" s="34" t="s">
        <v>1176</v>
      </c>
      <c r="C409" s="35" t="s">
        <v>738</v>
      </c>
      <c r="D409" s="73">
        <v>13.7</v>
      </c>
    </row>
    <row r="410" spans="1:4" ht="24.95" customHeight="1" x14ac:dyDescent="0.2">
      <c r="A410" s="33">
        <v>2100100348</v>
      </c>
      <c r="B410" s="34" t="s">
        <v>1177</v>
      </c>
      <c r="C410" s="35" t="s">
        <v>738</v>
      </c>
      <c r="D410" s="73">
        <v>2.54</v>
      </c>
    </row>
    <row r="411" spans="1:4" ht="24.95" customHeight="1" x14ac:dyDescent="0.2">
      <c r="A411" s="33">
        <v>2100100350</v>
      </c>
      <c r="B411" s="34" t="s">
        <v>1178</v>
      </c>
      <c r="C411" s="35" t="s">
        <v>738</v>
      </c>
      <c r="D411" s="73">
        <v>4.96</v>
      </c>
    </row>
    <row r="412" spans="1:4" ht="24.95" customHeight="1" x14ac:dyDescent="0.2">
      <c r="A412" s="33">
        <v>2100100360</v>
      </c>
      <c r="B412" s="34" t="s">
        <v>1179</v>
      </c>
      <c r="C412" s="35" t="s">
        <v>738</v>
      </c>
      <c r="D412" s="73">
        <v>7.33</v>
      </c>
    </row>
    <row r="413" spans="1:4" ht="24.95" customHeight="1" x14ac:dyDescent="0.2">
      <c r="A413" s="33">
        <v>2100100366</v>
      </c>
      <c r="B413" s="34" t="s">
        <v>1180</v>
      </c>
      <c r="C413" s="35" t="s">
        <v>738</v>
      </c>
      <c r="D413" s="73">
        <v>9.52</v>
      </c>
    </row>
    <row r="414" spans="1:4" ht="24.95" customHeight="1" x14ac:dyDescent="0.2">
      <c r="A414" s="33">
        <v>2100100367</v>
      </c>
      <c r="B414" s="34" t="s">
        <v>1181</v>
      </c>
      <c r="C414" s="35" t="s">
        <v>738</v>
      </c>
      <c r="D414" s="73">
        <v>15.87</v>
      </c>
    </row>
    <row r="415" spans="1:4" ht="24.95" customHeight="1" x14ac:dyDescent="0.2">
      <c r="A415" s="33">
        <v>2100100370</v>
      </c>
      <c r="B415" s="34" t="s">
        <v>1182</v>
      </c>
      <c r="C415" s="35" t="s">
        <v>738</v>
      </c>
      <c r="D415" s="73">
        <v>14.64</v>
      </c>
    </row>
    <row r="416" spans="1:4" ht="24.95" customHeight="1" x14ac:dyDescent="0.2">
      <c r="A416" s="33">
        <v>2100100380</v>
      </c>
      <c r="B416" s="34" t="s">
        <v>1183</v>
      </c>
      <c r="C416" s="35" t="s">
        <v>738</v>
      </c>
      <c r="D416" s="73">
        <v>17.89</v>
      </c>
    </row>
    <row r="417" spans="1:4" ht="24.95" customHeight="1" x14ac:dyDescent="0.2">
      <c r="A417" s="33">
        <v>2100100389</v>
      </c>
      <c r="B417" s="34" t="s">
        <v>1184</v>
      </c>
      <c r="C417" s="35" t="s">
        <v>738</v>
      </c>
      <c r="D417" s="73">
        <v>23.19</v>
      </c>
    </row>
    <row r="418" spans="1:4" ht="24.95" customHeight="1" x14ac:dyDescent="0.2">
      <c r="A418" s="33">
        <v>2100100390</v>
      </c>
      <c r="B418" s="34" t="s">
        <v>1185</v>
      </c>
      <c r="C418" s="35" t="s">
        <v>738</v>
      </c>
      <c r="D418" s="73">
        <v>21.77</v>
      </c>
    </row>
    <row r="419" spans="1:4" ht="24.95" customHeight="1" x14ac:dyDescent="0.2">
      <c r="A419" s="33">
        <v>2100100395</v>
      </c>
      <c r="B419" s="34" t="s">
        <v>1186</v>
      </c>
      <c r="C419" s="35" t="s">
        <v>738</v>
      </c>
      <c r="D419" s="73">
        <v>10.15</v>
      </c>
    </row>
    <row r="420" spans="1:4" ht="24.95" customHeight="1" x14ac:dyDescent="0.2">
      <c r="A420" s="33">
        <v>2100100400</v>
      </c>
      <c r="B420" s="34" t="s">
        <v>1187</v>
      </c>
      <c r="C420" s="35" t="s">
        <v>738</v>
      </c>
      <c r="D420" s="73">
        <v>18.39</v>
      </c>
    </row>
    <row r="421" spans="1:4" ht="24.95" customHeight="1" x14ac:dyDescent="0.2">
      <c r="A421" s="33">
        <v>2100100410</v>
      </c>
      <c r="B421" s="34" t="s">
        <v>1188</v>
      </c>
      <c r="C421" s="35" t="s">
        <v>738</v>
      </c>
      <c r="D421" s="73">
        <v>27.57</v>
      </c>
    </row>
    <row r="422" spans="1:4" ht="24.95" customHeight="1" x14ac:dyDescent="0.2">
      <c r="A422" s="33">
        <v>2100100420</v>
      </c>
      <c r="B422" s="34" t="s">
        <v>1189</v>
      </c>
      <c r="C422" s="35" t="s">
        <v>738</v>
      </c>
      <c r="D422" s="73">
        <v>18.11</v>
      </c>
    </row>
    <row r="423" spans="1:4" ht="24.95" customHeight="1" x14ac:dyDescent="0.2">
      <c r="A423" s="33">
        <v>2100100425</v>
      </c>
      <c r="B423" s="34" t="s">
        <v>1190</v>
      </c>
      <c r="C423" s="35" t="s">
        <v>738</v>
      </c>
      <c r="D423" s="73">
        <v>19.8</v>
      </c>
    </row>
    <row r="424" spans="1:4" ht="24.95" customHeight="1" x14ac:dyDescent="0.2">
      <c r="A424" s="33">
        <v>2100100430</v>
      </c>
      <c r="B424" s="34" t="s">
        <v>1191</v>
      </c>
      <c r="C424" s="35" t="s">
        <v>738</v>
      </c>
      <c r="D424" s="73">
        <v>27.2</v>
      </c>
    </row>
    <row r="425" spans="1:4" ht="24.95" customHeight="1" x14ac:dyDescent="0.2">
      <c r="A425" s="33">
        <v>2100100431</v>
      </c>
      <c r="B425" s="34" t="s">
        <v>1192</v>
      </c>
      <c r="C425" s="35" t="s">
        <v>738</v>
      </c>
      <c r="D425" s="73">
        <v>33.799999999999997</v>
      </c>
    </row>
    <row r="426" spans="1:4" ht="24.95" customHeight="1" x14ac:dyDescent="0.2">
      <c r="A426" s="33">
        <v>2100100433</v>
      </c>
      <c r="B426" s="34" t="s">
        <v>1193</v>
      </c>
      <c r="C426" s="35" t="s">
        <v>738</v>
      </c>
      <c r="D426" s="73">
        <v>17.39</v>
      </c>
    </row>
    <row r="427" spans="1:4" ht="24.95" customHeight="1" x14ac:dyDescent="0.2">
      <c r="A427" s="33">
        <v>2100100434</v>
      </c>
      <c r="B427" s="34" t="s">
        <v>1194</v>
      </c>
      <c r="C427" s="35" t="s">
        <v>738</v>
      </c>
      <c r="D427" s="73">
        <v>22.71</v>
      </c>
    </row>
    <row r="428" spans="1:4" ht="24.95" customHeight="1" x14ac:dyDescent="0.2">
      <c r="A428" s="33">
        <v>2100100435</v>
      </c>
      <c r="B428" s="34" t="s">
        <v>1195</v>
      </c>
      <c r="C428" s="35" t="s">
        <v>738</v>
      </c>
      <c r="D428" s="73">
        <v>11.49</v>
      </c>
    </row>
    <row r="429" spans="1:4" ht="24.95" customHeight="1" x14ac:dyDescent="0.2">
      <c r="A429" s="33">
        <v>2100100440</v>
      </c>
      <c r="B429" s="34" t="s">
        <v>1196</v>
      </c>
      <c r="C429" s="35" t="s">
        <v>738</v>
      </c>
      <c r="D429" s="73">
        <v>15.64</v>
      </c>
    </row>
    <row r="430" spans="1:4" ht="24.95" customHeight="1" x14ac:dyDescent="0.2">
      <c r="A430" s="33">
        <v>2100100450</v>
      </c>
      <c r="B430" s="34" t="s">
        <v>1197</v>
      </c>
      <c r="C430" s="35" t="s">
        <v>738</v>
      </c>
      <c r="D430" s="73">
        <v>19.09</v>
      </c>
    </row>
    <row r="431" spans="1:4" ht="24.95" customHeight="1" x14ac:dyDescent="0.2">
      <c r="A431" s="33">
        <v>2100100453</v>
      </c>
      <c r="B431" s="34" t="s">
        <v>1198</v>
      </c>
      <c r="C431" s="35" t="s">
        <v>738</v>
      </c>
      <c r="D431" s="73">
        <v>30.22</v>
      </c>
    </row>
    <row r="432" spans="1:4" ht="24.95" customHeight="1" x14ac:dyDescent="0.2">
      <c r="A432" s="33">
        <v>2100100455</v>
      </c>
      <c r="B432" s="34" t="s">
        <v>1199</v>
      </c>
      <c r="C432" s="35" t="s">
        <v>738</v>
      </c>
      <c r="D432" s="73">
        <v>40.97</v>
      </c>
    </row>
    <row r="433" spans="1:4" ht="24.95" customHeight="1" x14ac:dyDescent="0.2">
      <c r="A433" s="33">
        <v>2100100465</v>
      </c>
      <c r="B433" s="34" t="s">
        <v>1200</v>
      </c>
      <c r="C433" s="35" t="s">
        <v>738</v>
      </c>
      <c r="D433" s="73">
        <v>20.13</v>
      </c>
    </row>
    <row r="434" spans="1:4" ht="24.95" customHeight="1" x14ac:dyDescent="0.2">
      <c r="A434" s="33">
        <v>2100100470</v>
      </c>
      <c r="B434" s="34" t="s">
        <v>1201</v>
      </c>
      <c r="C434" s="35" t="s">
        <v>738</v>
      </c>
      <c r="D434" s="73">
        <v>14.11</v>
      </c>
    </row>
    <row r="435" spans="1:4" ht="24.95" customHeight="1" x14ac:dyDescent="0.2">
      <c r="A435" s="33">
        <v>2100100475</v>
      </c>
      <c r="B435" s="34" t="s">
        <v>1202</v>
      </c>
      <c r="C435" s="35" t="s">
        <v>738</v>
      </c>
      <c r="D435" s="73">
        <v>44</v>
      </c>
    </row>
    <row r="436" spans="1:4" ht="24.95" customHeight="1" x14ac:dyDescent="0.2">
      <c r="A436" s="33">
        <v>2100100480</v>
      </c>
      <c r="B436" s="34" t="s">
        <v>1203</v>
      </c>
      <c r="C436" s="35" t="s">
        <v>738</v>
      </c>
      <c r="D436" s="73">
        <v>53.61</v>
      </c>
    </row>
    <row r="437" spans="1:4" ht="24.95" customHeight="1" x14ac:dyDescent="0.2">
      <c r="A437" s="33">
        <v>2100100481</v>
      </c>
      <c r="B437" s="34" t="s">
        <v>1204</v>
      </c>
      <c r="C437" s="35" t="s">
        <v>738</v>
      </c>
      <c r="D437" s="73">
        <v>64.930000000000007</v>
      </c>
    </row>
    <row r="438" spans="1:4" ht="24.95" customHeight="1" x14ac:dyDescent="0.2">
      <c r="A438" s="33">
        <v>2100100485</v>
      </c>
      <c r="B438" s="34" t="s">
        <v>1205</v>
      </c>
      <c r="C438" s="35" t="s">
        <v>738</v>
      </c>
      <c r="D438" s="73">
        <v>76.25</v>
      </c>
    </row>
    <row r="439" spans="1:4" ht="24.95" customHeight="1" x14ac:dyDescent="0.2">
      <c r="A439" s="33">
        <v>2100100490</v>
      </c>
      <c r="B439" s="34" t="s">
        <v>1206</v>
      </c>
      <c r="C439" s="35" t="s">
        <v>738</v>
      </c>
      <c r="D439" s="73">
        <v>11.35</v>
      </c>
    </row>
    <row r="440" spans="1:4" ht="24.95" customHeight="1" x14ac:dyDescent="0.2">
      <c r="A440" s="33">
        <v>2100100491</v>
      </c>
      <c r="B440" s="34" t="s">
        <v>1207</v>
      </c>
      <c r="C440" s="35" t="s">
        <v>738</v>
      </c>
      <c r="D440" s="73">
        <v>11.92</v>
      </c>
    </row>
    <row r="441" spans="1:4" ht="24.95" customHeight="1" x14ac:dyDescent="0.2">
      <c r="A441" s="33">
        <v>2100100500</v>
      </c>
      <c r="B441" s="34" t="s">
        <v>1208</v>
      </c>
      <c r="C441" s="35" t="s">
        <v>738</v>
      </c>
      <c r="D441" s="73">
        <v>19.25</v>
      </c>
    </row>
    <row r="442" spans="1:4" ht="24.95" customHeight="1" x14ac:dyDescent="0.2">
      <c r="A442" s="33">
        <v>2100100501</v>
      </c>
      <c r="B442" s="34" t="s">
        <v>1209</v>
      </c>
      <c r="C442" s="35" t="s">
        <v>819</v>
      </c>
      <c r="D442" s="73">
        <v>1.27</v>
      </c>
    </row>
    <row r="443" spans="1:4" ht="24.95" customHeight="1" x14ac:dyDescent="0.2">
      <c r="A443" s="33">
        <v>2100100510</v>
      </c>
      <c r="B443" s="34" t="s">
        <v>1210</v>
      </c>
      <c r="C443" s="35" t="s">
        <v>738</v>
      </c>
      <c r="D443" s="73">
        <v>7.32</v>
      </c>
    </row>
    <row r="444" spans="1:4" ht="24.95" customHeight="1" x14ac:dyDescent="0.2">
      <c r="A444" s="33">
        <v>2100100515</v>
      </c>
      <c r="B444" s="34" t="s">
        <v>1211</v>
      </c>
      <c r="C444" s="35" t="s">
        <v>738</v>
      </c>
      <c r="D444" s="73">
        <v>22.92</v>
      </c>
    </row>
    <row r="445" spans="1:4" ht="24.95" customHeight="1" x14ac:dyDescent="0.2">
      <c r="A445" s="33">
        <v>2100100530</v>
      </c>
      <c r="B445" s="34" t="s">
        <v>2149</v>
      </c>
      <c r="C445" s="35" t="s">
        <v>738</v>
      </c>
      <c r="D445" s="73">
        <v>18.010000000000002</v>
      </c>
    </row>
    <row r="446" spans="1:4" ht="24.95" customHeight="1" x14ac:dyDescent="0.2">
      <c r="A446" s="33">
        <v>2100100540</v>
      </c>
      <c r="B446" s="34" t="s">
        <v>1212</v>
      </c>
      <c r="C446" s="35" t="s">
        <v>738</v>
      </c>
      <c r="D446" s="73">
        <v>20.059999999999999</v>
      </c>
    </row>
    <row r="447" spans="1:4" ht="24.95" customHeight="1" x14ac:dyDescent="0.2">
      <c r="A447" s="33">
        <v>2100100550</v>
      </c>
      <c r="B447" s="34" t="s">
        <v>1213</v>
      </c>
      <c r="C447" s="35" t="s">
        <v>738</v>
      </c>
      <c r="D447" s="73">
        <v>27.07</v>
      </c>
    </row>
    <row r="448" spans="1:4" ht="24.95" customHeight="1" x14ac:dyDescent="0.2">
      <c r="A448" s="33">
        <v>2100100580</v>
      </c>
      <c r="B448" s="34" t="s">
        <v>1214</v>
      </c>
      <c r="C448" s="35" t="s">
        <v>738</v>
      </c>
      <c r="D448" s="73">
        <v>27.96</v>
      </c>
    </row>
    <row r="449" spans="1:4" ht="24.95" customHeight="1" x14ac:dyDescent="0.2">
      <c r="A449" s="33">
        <v>2100100590</v>
      </c>
      <c r="B449" s="34" t="s">
        <v>1215</v>
      </c>
      <c r="C449" s="35" t="s">
        <v>738</v>
      </c>
      <c r="D449" s="73">
        <v>12.86</v>
      </c>
    </row>
    <row r="450" spans="1:4" ht="24.95" customHeight="1" x14ac:dyDescent="0.2">
      <c r="A450" s="33">
        <v>2100100595</v>
      </c>
      <c r="B450" s="34" t="s">
        <v>1216</v>
      </c>
      <c r="C450" s="35" t="s">
        <v>738</v>
      </c>
      <c r="D450" s="73">
        <v>111.61</v>
      </c>
    </row>
    <row r="451" spans="1:4" ht="24.95" customHeight="1" x14ac:dyDescent="0.2">
      <c r="A451" s="33">
        <v>2100100615</v>
      </c>
      <c r="B451" s="34" t="s">
        <v>1217</v>
      </c>
      <c r="C451" s="35" t="s">
        <v>738</v>
      </c>
      <c r="D451" s="73">
        <v>33.799999999999997</v>
      </c>
    </row>
    <row r="452" spans="1:4" ht="24.95" customHeight="1" x14ac:dyDescent="0.2">
      <c r="A452" s="33">
        <v>2100100616</v>
      </c>
      <c r="B452" s="34" t="s">
        <v>1218</v>
      </c>
      <c r="C452" s="35" t="s">
        <v>738</v>
      </c>
      <c r="D452" s="73">
        <v>47.13</v>
      </c>
    </row>
    <row r="453" spans="1:4" ht="24.95" customHeight="1" x14ac:dyDescent="0.2">
      <c r="A453" s="33">
        <v>2100100619</v>
      </c>
      <c r="B453" s="34" t="s">
        <v>1219</v>
      </c>
      <c r="C453" s="35" t="s">
        <v>776</v>
      </c>
      <c r="D453" s="73">
        <v>15.6</v>
      </c>
    </row>
    <row r="454" spans="1:4" ht="24.95" customHeight="1" x14ac:dyDescent="0.2">
      <c r="A454" s="33">
        <v>2100100624</v>
      </c>
      <c r="B454" s="34" t="s">
        <v>1220</v>
      </c>
      <c r="C454" s="35" t="s">
        <v>738</v>
      </c>
      <c r="D454" s="73">
        <v>12.68</v>
      </c>
    </row>
    <row r="455" spans="1:4" ht="24.95" customHeight="1" x14ac:dyDescent="0.2">
      <c r="A455" s="33">
        <v>2100100640</v>
      </c>
      <c r="B455" s="34" t="s">
        <v>1221</v>
      </c>
      <c r="C455" s="35" t="s">
        <v>776</v>
      </c>
      <c r="D455" s="73">
        <v>7.2</v>
      </c>
    </row>
    <row r="456" spans="1:4" ht="24.95" customHeight="1" x14ac:dyDescent="0.2">
      <c r="A456" s="33">
        <v>2100100680</v>
      </c>
      <c r="B456" s="34" t="s">
        <v>1222</v>
      </c>
      <c r="C456" s="35" t="s">
        <v>819</v>
      </c>
      <c r="D456" s="73">
        <v>6.93</v>
      </c>
    </row>
    <row r="457" spans="1:4" ht="24.95" customHeight="1" x14ac:dyDescent="0.2">
      <c r="A457" s="33">
        <v>2100100685</v>
      </c>
      <c r="B457" s="34" t="s">
        <v>1223</v>
      </c>
      <c r="C457" s="35" t="s">
        <v>819</v>
      </c>
      <c r="D457" s="73">
        <v>13.39</v>
      </c>
    </row>
    <row r="458" spans="1:4" ht="24.95" customHeight="1" x14ac:dyDescent="0.2">
      <c r="A458" s="33">
        <v>2100100700</v>
      </c>
      <c r="B458" s="34" t="s">
        <v>1224</v>
      </c>
      <c r="C458" s="35" t="s">
        <v>819</v>
      </c>
      <c r="D458" s="73">
        <v>13.96</v>
      </c>
    </row>
    <row r="459" spans="1:4" ht="24.95" customHeight="1" x14ac:dyDescent="0.2">
      <c r="A459" s="33">
        <v>2100100701</v>
      </c>
      <c r="B459" s="34" t="s">
        <v>1225</v>
      </c>
      <c r="C459" s="35" t="s">
        <v>737</v>
      </c>
      <c r="D459" s="74">
        <v>3431.16</v>
      </c>
    </row>
    <row r="460" spans="1:4" ht="24.95" customHeight="1" x14ac:dyDescent="0.2">
      <c r="A460" s="33">
        <v>2100100710</v>
      </c>
      <c r="B460" s="34" t="s">
        <v>1226</v>
      </c>
      <c r="C460" s="35" t="s">
        <v>738</v>
      </c>
      <c r="D460" s="73">
        <v>78.430000000000007</v>
      </c>
    </row>
    <row r="461" spans="1:4" ht="24.95" customHeight="1" x14ac:dyDescent="0.2">
      <c r="A461" s="33">
        <v>2100100715</v>
      </c>
      <c r="B461" s="34" t="s">
        <v>1227</v>
      </c>
      <c r="C461" s="35" t="s">
        <v>738</v>
      </c>
      <c r="D461" s="73">
        <v>41.46</v>
      </c>
    </row>
    <row r="462" spans="1:4" ht="24.95" customHeight="1" x14ac:dyDescent="0.2">
      <c r="A462" s="33">
        <v>2100100760</v>
      </c>
      <c r="B462" s="34" t="s">
        <v>1228</v>
      </c>
      <c r="C462" s="35" t="s">
        <v>738</v>
      </c>
      <c r="D462" s="73">
        <v>37.020000000000003</v>
      </c>
    </row>
    <row r="463" spans="1:4" ht="24.95" customHeight="1" x14ac:dyDescent="0.2">
      <c r="A463" s="33">
        <v>2100100770</v>
      </c>
      <c r="B463" s="34" t="s">
        <v>1229</v>
      </c>
      <c r="C463" s="35" t="s">
        <v>738</v>
      </c>
      <c r="D463" s="73">
        <v>54.58</v>
      </c>
    </row>
    <row r="464" spans="1:4" ht="24.95" customHeight="1" x14ac:dyDescent="0.2">
      <c r="A464" s="33">
        <v>2100100865</v>
      </c>
      <c r="B464" s="34" t="s">
        <v>1230</v>
      </c>
      <c r="C464" s="35" t="s">
        <v>738</v>
      </c>
      <c r="D464" s="73">
        <v>29.03</v>
      </c>
    </row>
    <row r="465" spans="1:4" ht="24.95" customHeight="1" x14ac:dyDescent="0.2">
      <c r="A465" s="33">
        <v>2100100875</v>
      </c>
      <c r="B465" s="34" t="s">
        <v>1231</v>
      </c>
      <c r="C465" s="35" t="s">
        <v>738</v>
      </c>
      <c r="D465" s="73">
        <v>30.43</v>
      </c>
    </row>
    <row r="466" spans="1:4" ht="24.95" customHeight="1" x14ac:dyDescent="0.2">
      <c r="A466" s="33">
        <v>2100100950</v>
      </c>
      <c r="B466" s="34" t="s">
        <v>1232</v>
      </c>
      <c r="C466" s="35" t="s">
        <v>738</v>
      </c>
      <c r="D466" s="73">
        <v>11.47</v>
      </c>
    </row>
    <row r="467" spans="1:4" ht="24.95" customHeight="1" x14ac:dyDescent="0.2">
      <c r="A467" s="33">
        <v>2100100960</v>
      </c>
      <c r="B467" s="34" t="s">
        <v>1233</v>
      </c>
      <c r="C467" s="35" t="s">
        <v>738</v>
      </c>
      <c r="D467" s="73">
        <v>37.51</v>
      </c>
    </row>
    <row r="468" spans="1:4" ht="24.95" customHeight="1" x14ac:dyDescent="0.2">
      <c r="A468" s="33">
        <v>2100101000</v>
      </c>
      <c r="B468" s="34" t="s">
        <v>1234</v>
      </c>
      <c r="C468" s="35" t="s">
        <v>738</v>
      </c>
      <c r="D468" s="73">
        <v>26.28</v>
      </c>
    </row>
    <row r="469" spans="1:4" ht="24.95" customHeight="1" x14ac:dyDescent="0.2">
      <c r="A469" s="33">
        <v>2100101010</v>
      </c>
      <c r="B469" s="34" t="s">
        <v>1235</v>
      </c>
      <c r="C469" s="35" t="s">
        <v>738</v>
      </c>
      <c r="D469" s="73">
        <v>39.29</v>
      </c>
    </row>
    <row r="470" spans="1:4" ht="24.95" customHeight="1" x14ac:dyDescent="0.2">
      <c r="A470" s="33">
        <v>2100101020</v>
      </c>
      <c r="B470" s="34" t="s">
        <v>1236</v>
      </c>
      <c r="C470" s="35" t="s">
        <v>738</v>
      </c>
      <c r="D470" s="73">
        <v>52.55</v>
      </c>
    </row>
    <row r="471" spans="1:4" ht="24.95" customHeight="1" x14ac:dyDescent="0.2">
      <c r="A471" s="33">
        <v>2100101055</v>
      </c>
      <c r="B471" s="34" t="s">
        <v>1237</v>
      </c>
      <c r="C471" s="35" t="s">
        <v>738</v>
      </c>
      <c r="D471" s="73">
        <v>46.39</v>
      </c>
    </row>
    <row r="472" spans="1:4" ht="24.95" customHeight="1" x14ac:dyDescent="0.2">
      <c r="A472" s="33">
        <v>2100101056</v>
      </c>
      <c r="B472" s="34" t="s">
        <v>1238</v>
      </c>
      <c r="C472" s="35" t="s">
        <v>738</v>
      </c>
      <c r="D472" s="73">
        <v>26.58</v>
      </c>
    </row>
    <row r="473" spans="1:4" ht="24.95" customHeight="1" x14ac:dyDescent="0.2">
      <c r="A473" s="33">
        <v>2100101090</v>
      </c>
      <c r="B473" s="34" t="s">
        <v>1239</v>
      </c>
      <c r="C473" s="35" t="s">
        <v>738</v>
      </c>
      <c r="D473" s="73">
        <v>14.1</v>
      </c>
    </row>
    <row r="474" spans="1:4" ht="24.95" customHeight="1" x14ac:dyDescent="0.2">
      <c r="A474" s="33">
        <v>2100101100</v>
      </c>
      <c r="B474" s="34" t="s">
        <v>1240</v>
      </c>
      <c r="C474" s="35" t="s">
        <v>738</v>
      </c>
      <c r="D474" s="73">
        <v>26.3</v>
      </c>
    </row>
    <row r="475" spans="1:4" ht="24.95" customHeight="1" x14ac:dyDescent="0.2">
      <c r="A475" s="33">
        <v>2100101110</v>
      </c>
      <c r="B475" s="34" t="s">
        <v>1241</v>
      </c>
      <c r="C475" s="35" t="s">
        <v>738</v>
      </c>
      <c r="D475" s="73">
        <v>35.64</v>
      </c>
    </row>
    <row r="476" spans="1:4" ht="24.95" customHeight="1" x14ac:dyDescent="0.2">
      <c r="A476" s="33">
        <v>2100101120</v>
      </c>
      <c r="B476" s="34" t="s">
        <v>1241</v>
      </c>
      <c r="C476" s="35" t="s">
        <v>738</v>
      </c>
      <c r="D476" s="73">
        <v>65.290000000000006</v>
      </c>
    </row>
    <row r="477" spans="1:4" ht="24.95" customHeight="1" x14ac:dyDescent="0.2">
      <c r="A477" s="33">
        <v>2100101133</v>
      </c>
      <c r="B477" s="34" t="s">
        <v>1240</v>
      </c>
      <c r="C477" s="35" t="s">
        <v>738</v>
      </c>
      <c r="D477" s="73">
        <v>55.49</v>
      </c>
    </row>
    <row r="478" spans="1:4" ht="24.95" customHeight="1" x14ac:dyDescent="0.2">
      <c r="A478" s="33">
        <v>2100101140</v>
      </c>
      <c r="B478" s="34" t="s">
        <v>1242</v>
      </c>
      <c r="C478" s="35" t="s">
        <v>738</v>
      </c>
      <c r="D478" s="73">
        <v>14.42</v>
      </c>
    </row>
    <row r="479" spans="1:4" ht="24.95" customHeight="1" x14ac:dyDescent="0.2">
      <c r="A479" s="33">
        <v>2100101150</v>
      </c>
      <c r="B479" s="34" t="s">
        <v>1243</v>
      </c>
      <c r="C479" s="35" t="s">
        <v>738</v>
      </c>
      <c r="D479" s="73">
        <v>26.74</v>
      </c>
    </row>
    <row r="480" spans="1:4" ht="24.95" customHeight="1" x14ac:dyDescent="0.2">
      <c r="A480" s="33">
        <v>2100101160</v>
      </c>
      <c r="B480" s="34" t="s">
        <v>1244</v>
      </c>
      <c r="C480" s="35" t="s">
        <v>738</v>
      </c>
      <c r="D480" s="73">
        <v>39.07</v>
      </c>
    </row>
    <row r="481" spans="1:4" ht="24.95" customHeight="1" x14ac:dyDescent="0.2">
      <c r="A481" s="33">
        <v>2100101170</v>
      </c>
      <c r="B481" s="34" t="s">
        <v>1245</v>
      </c>
      <c r="C481" s="35" t="s">
        <v>738</v>
      </c>
      <c r="D481" s="73">
        <v>51.39</v>
      </c>
    </row>
    <row r="482" spans="1:4" ht="24.95" customHeight="1" x14ac:dyDescent="0.2">
      <c r="A482" s="33">
        <v>2100101175</v>
      </c>
      <c r="B482" s="34" t="s">
        <v>1246</v>
      </c>
      <c r="C482" s="35" t="s">
        <v>738</v>
      </c>
      <c r="D482" s="73">
        <v>63.7</v>
      </c>
    </row>
    <row r="483" spans="1:4" ht="24.95" customHeight="1" x14ac:dyDescent="0.2">
      <c r="A483" s="33">
        <v>2100101180</v>
      </c>
      <c r="B483" s="34" t="s">
        <v>1247</v>
      </c>
      <c r="C483" s="35" t="s">
        <v>738</v>
      </c>
      <c r="D483" s="73">
        <v>74.98</v>
      </c>
    </row>
    <row r="484" spans="1:4" ht="24.95" customHeight="1" x14ac:dyDescent="0.2">
      <c r="A484" s="33">
        <v>2100101183</v>
      </c>
      <c r="B484" s="34" t="s">
        <v>1248</v>
      </c>
      <c r="C484" s="35" t="s">
        <v>738</v>
      </c>
      <c r="D484" s="73">
        <v>69.08</v>
      </c>
    </row>
    <row r="485" spans="1:4" ht="24.95" customHeight="1" x14ac:dyDescent="0.2">
      <c r="A485" s="33">
        <v>2100101183</v>
      </c>
      <c r="B485" s="34" t="s">
        <v>1248</v>
      </c>
      <c r="C485" s="35" t="s">
        <v>819</v>
      </c>
      <c r="D485" s="73">
        <v>69.08</v>
      </c>
    </row>
    <row r="486" spans="1:4" ht="24.95" customHeight="1" x14ac:dyDescent="0.2">
      <c r="A486" s="33">
        <v>2100101200</v>
      </c>
      <c r="B486" s="34" t="s">
        <v>1249</v>
      </c>
      <c r="C486" s="35" t="s">
        <v>738</v>
      </c>
      <c r="D486" s="73">
        <v>41.69</v>
      </c>
    </row>
    <row r="487" spans="1:4" ht="24.95" customHeight="1" x14ac:dyDescent="0.2">
      <c r="A487" s="33">
        <v>2100101210</v>
      </c>
      <c r="B487" s="34" t="s">
        <v>1250</v>
      </c>
      <c r="C487" s="35" t="s">
        <v>738</v>
      </c>
      <c r="D487" s="73">
        <v>70.89</v>
      </c>
    </row>
    <row r="488" spans="1:4" ht="24.95" customHeight="1" x14ac:dyDescent="0.2">
      <c r="A488" s="33">
        <v>2100101260</v>
      </c>
      <c r="B488" s="34" t="s">
        <v>1251</v>
      </c>
      <c r="C488" s="35" t="s">
        <v>738</v>
      </c>
      <c r="D488" s="73">
        <v>22.41</v>
      </c>
    </row>
    <row r="489" spans="1:4" ht="24.95" customHeight="1" x14ac:dyDescent="0.2">
      <c r="A489" s="33">
        <v>2100101510</v>
      </c>
      <c r="B489" s="34" t="s">
        <v>1252</v>
      </c>
      <c r="C489" s="35" t="s">
        <v>738</v>
      </c>
      <c r="D489" s="73">
        <v>40.659999999999997</v>
      </c>
    </row>
    <row r="490" spans="1:4" ht="24.95" customHeight="1" x14ac:dyDescent="0.2">
      <c r="A490" s="33">
        <v>2100101525</v>
      </c>
      <c r="B490" s="34" t="s">
        <v>1253</v>
      </c>
      <c r="C490" s="35" t="s">
        <v>738</v>
      </c>
      <c r="D490" s="73">
        <v>49.06</v>
      </c>
    </row>
    <row r="491" spans="1:4" ht="24.95" customHeight="1" x14ac:dyDescent="0.2">
      <c r="A491" s="33">
        <v>2100101528</v>
      </c>
      <c r="B491" s="34" t="s">
        <v>1254</v>
      </c>
      <c r="C491" s="35" t="s">
        <v>738</v>
      </c>
      <c r="D491" s="73">
        <v>8.34</v>
      </c>
    </row>
    <row r="492" spans="1:4" ht="24.95" customHeight="1" x14ac:dyDescent="0.2">
      <c r="A492" s="33">
        <v>2100101530</v>
      </c>
      <c r="B492" s="34" t="s">
        <v>1255</v>
      </c>
      <c r="C492" s="35" t="s">
        <v>738</v>
      </c>
      <c r="D492" s="73">
        <v>46.26</v>
      </c>
    </row>
    <row r="493" spans="1:4" ht="24.95" customHeight="1" x14ac:dyDescent="0.2">
      <c r="A493" s="33">
        <v>2100101535</v>
      </c>
      <c r="B493" s="34" t="s">
        <v>1256</v>
      </c>
      <c r="C493" s="35" t="s">
        <v>738</v>
      </c>
      <c r="D493" s="73">
        <v>10.75</v>
      </c>
    </row>
    <row r="494" spans="1:4" ht="24.95" customHeight="1" x14ac:dyDescent="0.2">
      <c r="A494" s="33">
        <v>2100101540</v>
      </c>
      <c r="B494" s="34" t="s">
        <v>1257</v>
      </c>
      <c r="C494" s="35" t="s">
        <v>738</v>
      </c>
      <c r="D494" s="73">
        <v>7.47</v>
      </c>
    </row>
    <row r="495" spans="1:4" ht="24.95" customHeight="1" x14ac:dyDescent="0.2">
      <c r="A495" s="33">
        <v>2100101570</v>
      </c>
      <c r="B495" s="34" t="s">
        <v>1258</v>
      </c>
      <c r="C495" s="35" t="s">
        <v>738</v>
      </c>
      <c r="D495" s="73">
        <v>8.6199999999999992</v>
      </c>
    </row>
    <row r="496" spans="1:4" ht="24.95" customHeight="1" x14ac:dyDescent="0.2">
      <c r="A496" s="33">
        <v>2100101681</v>
      </c>
      <c r="B496" s="34" t="s">
        <v>1259</v>
      </c>
      <c r="C496" s="35" t="s">
        <v>776</v>
      </c>
      <c r="D496" s="73">
        <v>29.32</v>
      </c>
    </row>
    <row r="497" spans="1:4" ht="24.95" customHeight="1" x14ac:dyDescent="0.2">
      <c r="A497" s="33">
        <v>2990003243</v>
      </c>
      <c r="B497" s="34" t="s">
        <v>1260</v>
      </c>
      <c r="C497" s="35" t="s">
        <v>738</v>
      </c>
      <c r="D497" s="73">
        <v>82.17</v>
      </c>
    </row>
    <row r="498" spans="1:4" ht="24.95" customHeight="1" x14ac:dyDescent="0.2">
      <c r="A498" s="33">
        <v>2100101701</v>
      </c>
      <c r="B498" s="34" t="s">
        <v>1261</v>
      </c>
      <c r="C498" s="35" t="s">
        <v>738</v>
      </c>
      <c r="D498" s="73">
        <v>110.93</v>
      </c>
    </row>
    <row r="499" spans="1:4" ht="24.95" customHeight="1" x14ac:dyDescent="0.2">
      <c r="A499" s="33">
        <v>2100101752</v>
      </c>
      <c r="B499" s="34" t="s">
        <v>1262</v>
      </c>
      <c r="C499" s="35" t="s">
        <v>738</v>
      </c>
      <c r="D499" s="73">
        <v>253.17</v>
      </c>
    </row>
    <row r="500" spans="1:4" ht="24.95" customHeight="1" x14ac:dyDescent="0.2">
      <c r="A500" s="127" t="s">
        <v>1263</v>
      </c>
      <c r="B500" s="128"/>
      <c r="C500" s="128"/>
      <c r="D500" s="129"/>
    </row>
    <row r="501" spans="1:4" ht="24.95" customHeight="1" x14ac:dyDescent="0.2">
      <c r="A501" s="33">
        <v>2110100020</v>
      </c>
      <c r="B501" s="34" t="s">
        <v>1264</v>
      </c>
      <c r="C501" s="35" t="s">
        <v>772</v>
      </c>
      <c r="D501" s="73">
        <v>73.42</v>
      </c>
    </row>
    <row r="502" spans="1:4" ht="24.95" customHeight="1" x14ac:dyDescent="0.2">
      <c r="A502" s="33">
        <v>2110100030</v>
      </c>
      <c r="B502" s="34" t="s">
        <v>1265</v>
      </c>
      <c r="C502" s="35" t="s">
        <v>772</v>
      </c>
      <c r="D502" s="73">
        <v>58.97</v>
      </c>
    </row>
    <row r="503" spans="1:4" ht="24.95" customHeight="1" x14ac:dyDescent="0.2">
      <c r="A503" s="33">
        <v>2110100040</v>
      </c>
      <c r="B503" s="34" t="s">
        <v>1266</v>
      </c>
      <c r="C503" s="35" t="s">
        <v>772</v>
      </c>
      <c r="D503" s="73">
        <v>23.8</v>
      </c>
    </row>
    <row r="504" spans="1:4" ht="24.95" customHeight="1" x14ac:dyDescent="0.2">
      <c r="A504" s="33">
        <v>2110100080</v>
      </c>
      <c r="B504" s="34" t="s">
        <v>1267</v>
      </c>
      <c r="C504" s="35" t="s">
        <v>772</v>
      </c>
      <c r="D504" s="73">
        <v>472.45</v>
      </c>
    </row>
    <row r="505" spans="1:4" ht="24.95" customHeight="1" x14ac:dyDescent="0.2">
      <c r="A505" s="33">
        <v>2110100085</v>
      </c>
      <c r="B505" s="34" t="s">
        <v>1267</v>
      </c>
      <c r="C505" s="35" t="s">
        <v>772</v>
      </c>
      <c r="D505" s="74">
        <v>1055.47</v>
      </c>
    </row>
    <row r="506" spans="1:4" ht="24.95" customHeight="1" x14ac:dyDescent="0.2">
      <c r="A506" s="33">
        <v>2110100088</v>
      </c>
      <c r="B506" s="34" t="s">
        <v>1268</v>
      </c>
      <c r="C506" s="35" t="s">
        <v>772</v>
      </c>
      <c r="D506" s="73">
        <v>262.98</v>
      </c>
    </row>
    <row r="507" spans="1:4" ht="24.95" customHeight="1" x14ac:dyDescent="0.2">
      <c r="A507" s="33">
        <v>2110100090</v>
      </c>
      <c r="B507" s="34" t="s">
        <v>1269</v>
      </c>
      <c r="C507" s="35" t="s">
        <v>772</v>
      </c>
      <c r="D507" s="73">
        <v>256.83999999999997</v>
      </c>
    </row>
    <row r="508" spans="1:4" ht="24.95" customHeight="1" x14ac:dyDescent="0.2">
      <c r="A508" s="33">
        <v>2110100092</v>
      </c>
      <c r="B508" s="34" t="s">
        <v>1270</v>
      </c>
      <c r="C508" s="35" t="s">
        <v>772</v>
      </c>
      <c r="D508" s="73">
        <v>209.13</v>
      </c>
    </row>
    <row r="509" spans="1:4" ht="24.95" customHeight="1" x14ac:dyDescent="0.2">
      <c r="A509" s="33">
        <v>2110100093</v>
      </c>
      <c r="B509" s="34" t="s">
        <v>1271</v>
      </c>
      <c r="C509" s="35" t="s">
        <v>772</v>
      </c>
      <c r="D509" s="74">
        <v>1290.27</v>
      </c>
    </row>
    <row r="510" spans="1:4" ht="24.95" customHeight="1" x14ac:dyDescent="0.2">
      <c r="A510" s="33">
        <v>2110100094</v>
      </c>
      <c r="B510" s="34" t="s">
        <v>1272</v>
      </c>
      <c r="C510" s="35" t="s">
        <v>772</v>
      </c>
      <c r="D510" s="73">
        <v>484.03</v>
      </c>
    </row>
    <row r="511" spans="1:4" ht="24.95" customHeight="1" x14ac:dyDescent="0.2">
      <c r="A511" s="33">
        <v>2110100095</v>
      </c>
      <c r="B511" s="34" t="s">
        <v>1273</v>
      </c>
      <c r="C511" s="35" t="s">
        <v>772</v>
      </c>
      <c r="D511" s="73">
        <v>338.99</v>
      </c>
    </row>
    <row r="512" spans="1:4" ht="24.95" customHeight="1" x14ac:dyDescent="0.2">
      <c r="A512" s="33">
        <v>2110100096</v>
      </c>
      <c r="B512" s="34" t="s">
        <v>1274</v>
      </c>
      <c r="C512" s="35" t="s">
        <v>772</v>
      </c>
      <c r="D512" s="73">
        <v>114.67</v>
      </c>
    </row>
    <row r="513" spans="1:4" ht="24.95" customHeight="1" x14ac:dyDescent="0.2">
      <c r="A513" s="33">
        <v>2110100099</v>
      </c>
      <c r="B513" s="34" t="s">
        <v>1275</v>
      </c>
      <c r="C513" s="35" t="s">
        <v>772</v>
      </c>
      <c r="D513" s="73">
        <v>246.57</v>
      </c>
    </row>
    <row r="514" spans="1:4" ht="24.95" customHeight="1" x14ac:dyDescent="0.2">
      <c r="A514" s="33">
        <v>2110100100</v>
      </c>
      <c r="B514" s="34" t="s">
        <v>1276</v>
      </c>
      <c r="C514" s="35" t="s">
        <v>772</v>
      </c>
      <c r="D514" s="73">
        <v>320.62</v>
      </c>
    </row>
    <row r="515" spans="1:4" ht="24.95" customHeight="1" x14ac:dyDescent="0.2">
      <c r="A515" s="33">
        <v>2110100105</v>
      </c>
      <c r="B515" s="34" t="s">
        <v>1277</v>
      </c>
      <c r="C515" s="35" t="s">
        <v>772</v>
      </c>
      <c r="D515" s="73">
        <v>597.49</v>
      </c>
    </row>
    <row r="516" spans="1:4" ht="24.95" customHeight="1" x14ac:dyDescent="0.2">
      <c r="A516" s="33">
        <v>2110100111</v>
      </c>
      <c r="B516" s="34" t="s">
        <v>1278</v>
      </c>
      <c r="C516" s="35" t="s">
        <v>772</v>
      </c>
      <c r="D516" s="73">
        <v>331.34</v>
      </c>
    </row>
    <row r="517" spans="1:4" ht="24.95" customHeight="1" x14ac:dyDescent="0.2">
      <c r="A517" s="33">
        <v>2110100114</v>
      </c>
      <c r="B517" s="34" t="s">
        <v>1279</v>
      </c>
      <c r="C517" s="35" t="s">
        <v>738</v>
      </c>
      <c r="D517" s="74">
        <v>1135.08</v>
      </c>
    </row>
    <row r="518" spans="1:4" ht="24.95" customHeight="1" x14ac:dyDescent="0.2">
      <c r="A518" s="33">
        <v>2110100118</v>
      </c>
      <c r="B518" s="34" t="s">
        <v>1280</v>
      </c>
      <c r="C518" s="35" t="s">
        <v>772</v>
      </c>
      <c r="D518" s="73">
        <v>473.26</v>
      </c>
    </row>
    <row r="519" spans="1:4" ht="24.95" customHeight="1" x14ac:dyDescent="0.2">
      <c r="A519" s="33">
        <v>2110100119</v>
      </c>
      <c r="B519" s="34" t="s">
        <v>1281</v>
      </c>
      <c r="C519" s="35" t="s">
        <v>772</v>
      </c>
      <c r="D519" s="73">
        <v>209.07</v>
      </c>
    </row>
    <row r="520" spans="1:4" ht="24.95" customHeight="1" x14ac:dyDescent="0.2">
      <c r="A520" s="33">
        <v>2110100120</v>
      </c>
      <c r="B520" s="34" t="s">
        <v>1282</v>
      </c>
      <c r="C520" s="35" t="s">
        <v>772</v>
      </c>
      <c r="D520" s="74">
        <v>1527.9</v>
      </c>
    </row>
    <row r="521" spans="1:4" ht="24.95" customHeight="1" x14ac:dyDescent="0.2">
      <c r="A521" s="33">
        <v>2110100130</v>
      </c>
      <c r="B521" s="34" t="s">
        <v>1283</v>
      </c>
      <c r="C521" s="35" t="s">
        <v>772</v>
      </c>
      <c r="D521" s="74">
        <v>1341.09</v>
      </c>
    </row>
    <row r="522" spans="1:4" ht="24.95" customHeight="1" x14ac:dyDescent="0.2">
      <c r="A522" s="33">
        <v>2110100140</v>
      </c>
      <c r="B522" s="34" t="s">
        <v>1284</v>
      </c>
      <c r="C522" s="35" t="s">
        <v>772</v>
      </c>
      <c r="D522" s="73">
        <v>342.71</v>
      </c>
    </row>
    <row r="523" spans="1:4" ht="24.95" customHeight="1" x14ac:dyDescent="0.2">
      <c r="A523" s="33">
        <v>2110100150</v>
      </c>
      <c r="B523" s="34" t="s">
        <v>1285</v>
      </c>
      <c r="C523" s="35" t="s">
        <v>772</v>
      </c>
      <c r="D523" s="73">
        <v>599.28</v>
      </c>
    </row>
    <row r="524" spans="1:4" ht="24.95" customHeight="1" x14ac:dyDescent="0.2">
      <c r="A524" s="33">
        <v>2110100155</v>
      </c>
      <c r="B524" s="34" t="s">
        <v>3408</v>
      </c>
      <c r="C524" s="35" t="s">
        <v>2819</v>
      </c>
      <c r="D524" s="73">
        <v>48.19</v>
      </c>
    </row>
    <row r="525" spans="1:4" ht="24.95" customHeight="1" x14ac:dyDescent="0.2">
      <c r="A525" s="33">
        <v>2110100160</v>
      </c>
      <c r="B525" s="34" t="s">
        <v>2816</v>
      </c>
      <c r="C525" s="35" t="s">
        <v>2819</v>
      </c>
      <c r="D525" s="73">
        <v>43.09</v>
      </c>
    </row>
    <row r="526" spans="1:4" ht="24.95" customHeight="1" x14ac:dyDescent="0.2">
      <c r="A526" s="33">
        <v>2110100170</v>
      </c>
      <c r="B526" s="34" t="s">
        <v>2817</v>
      </c>
      <c r="C526" s="35" t="s">
        <v>2819</v>
      </c>
      <c r="D526" s="73">
        <v>17.91</v>
      </c>
    </row>
    <row r="527" spans="1:4" ht="24.95" customHeight="1" x14ac:dyDescent="0.2">
      <c r="A527" s="33">
        <v>2110100175</v>
      </c>
      <c r="B527" s="34" t="s">
        <v>2818</v>
      </c>
      <c r="C527" s="35" t="s">
        <v>2819</v>
      </c>
      <c r="D527" s="73">
        <v>79.58</v>
      </c>
    </row>
    <row r="528" spans="1:4" ht="24.95" customHeight="1" x14ac:dyDescent="0.2">
      <c r="A528" s="33">
        <v>2110100180</v>
      </c>
      <c r="B528" s="34" t="s">
        <v>1286</v>
      </c>
      <c r="C528" s="35" t="s">
        <v>772</v>
      </c>
      <c r="D528" s="73">
        <v>35.94</v>
      </c>
    </row>
    <row r="529" spans="1:4" ht="24.95" customHeight="1" x14ac:dyDescent="0.2">
      <c r="A529" s="33">
        <v>2110100185</v>
      </c>
      <c r="B529" s="34" t="s">
        <v>1287</v>
      </c>
      <c r="C529" s="35" t="s">
        <v>772</v>
      </c>
      <c r="D529" s="73">
        <v>42.24</v>
      </c>
    </row>
    <row r="530" spans="1:4" ht="24.95" customHeight="1" x14ac:dyDescent="0.2">
      <c r="A530" s="33">
        <v>2110100190</v>
      </c>
      <c r="B530" s="34" t="s">
        <v>1288</v>
      </c>
      <c r="C530" s="35" t="s">
        <v>772</v>
      </c>
      <c r="D530" s="73">
        <v>36.79</v>
      </c>
    </row>
    <row r="531" spans="1:4" ht="24.95" customHeight="1" x14ac:dyDescent="0.2">
      <c r="A531" s="33">
        <v>2110100200</v>
      </c>
      <c r="B531" s="34" t="s">
        <v>1289</v>
      </c>
      <c r="C531" s="35" t="s">
        <v>772</v>
      </c>
      <c r="D531" s="73">
        <v>112.67</v>
      </c>
    </row>
    <row r="532" spans="1:4" ht="24.95" customHeight="1" x14ac:dyDescent="0.2">
      <c r="A532" s="33">
        <v>2110100225</v>
      </c>
      <c r="B532" s="34" t="s">
        <v>1290</v>
      </c>
      <c r="C532" s="35" t="s">
        <v>772</v>
      </c>
      <c r="D532" s="73">
        <v>32.07</v>
      </c>
    </row>
    <row r="533" spans="1:4" ht="24.95" customHeight="1" x14ac:dyDescent="0.2">
      <c r="A533" s="33">
        <v>2110100250</v>
      </c>
      <c r="B533" s="34" t="s">
        <v>1291</v>
      </c>
      <c r="C533" s="35" t="s">
        <v>772</v>
      </c>
      <c r="D533" s="73">
        <v>24.27</v>
      </c>
    </row>
    <row r="534" spans="1:4" ht="24.95" customHeight="1" x14ac:dyDescent="0.2">
      <c r="A534" s="33">
        <v>2110100251</v>
      </c>
      <c r="B534" s="34" t="s">
        <v>1292</v>
      </c>
      <c r="C534" s="35" t="s">
        <v>772</v>
      </c>
      <c r="D534" s="73">
        <v>32.07</v>
      </c>
    </row>
    <row r="535" spans="1:4" ht="24.95" customHeight="1" x14ac:dyDescent="0.2">
      <c r="A535" s="33">
        <v>2110100270</v>
      </c>
      <c r="B535" s="34" t="s">
        <v>1293</v>
      </c>
      <c r="C535" s="35" t="s">
        <v>772</v>
      </c>
      <c r="D535" s="73">
        <v>100.06</v>
      </c>
    </row>
    <row r="536" spans="1:4" ht="24.95" customHeight="1" x14ac:dyDescent="0.2">
      <c r="A536" s="33">
        <v>2110100280</v>
      </c>
      <c r="B536" s="34" t="s">
        <v>1294</v>
      </c>
      <c r="C536" s="35" t="s">
        <v>772</v>
      </c>
      <c r="D536" s="73">
        <v>156.35</v>
      </c>
    </row>
    <row r="537" spans="1:4" ht="24.95" customHeight="1" x14ac:dyDescent="0.2">
      <c r="A537" s="33">
        <v>2110100290</v>
      </c>
      <c r="B537" s="34" t="s">
        <v>1295</v>
      </c>
      <c r="C537" s="35" t="s">
        <v>772</v>
      </c>
      <c r="D537" s="73">
        <v>135.19</v>
      </c>
    </row>
    <row r="538" spans="1:4" ht="24.95" customHeight="1" x14ac:dyDescent="0.2">
      <c r="A538" s="33">
        <v>2110100295</v>
      </c>
      <c r="B538" s="34" t="s">
        <v>1296</v>
      </c>
      <c r="C538" s="35" t="s">
        <v>772</v>
      </c>
      <c r="D538" s="73">
        <v>94.56</v>
      </c>
    </row>
    <row r="539" spans="1:4" ht="24.95" customHeight="1" x14ac:dyDescent="0.2">
      <c r="A539" s="33">
        <v>2110100310</v>
      </c>
      <c r="B539" s="34" t="s">
        <v>1297</v>
      </c>
      <c r="C539" s="35" t="s">
        <v>772</v>
      </c>
      <c r="D539" s="73">
        <v>135.19</v>
      </c>
    </row>
    <row r="540" spans="1:4" ht="24.95" customHeight="1" x14ac:dyDescent="0.2">
      <c r="A540" s="33">
        <v>2110100316</v>
      </c>
      <c r="B540" s="34" t="s">
        <v>1298</v>
      </c>
      <c r="C540" s="35" t="s">
        <v>772</v>
      </c>
      <c r="D540" s="73">
        <v>67.61</v>
      </c>
    </row>
    <row r="541" spans="1:4" ht="24.95" customHeight="1" x14ac:dyDescent="0.2">
      <c r="A541" s="33">
        <v>2110100320</v>
      </c>
      <c r="B541" s="34" t="s">
        <v>1299</v>
      </c>
      <c r="C541" s="35" t="s">
        <v>772</v>
      </c>
      <c r="D541" s="73">
        <v>22.41</v>
      </c>
    </row>
    <row r="542" spans="1:4" ht="24.95" customHeight="1" x14ac:dyDescent="0.2">
      <c r="A542" s="33">
        <v>2110100330</v>
      </c>
      <c r="B542" s="34" t="s">
        <v>1300</v>
      </c>
      <c r="C542" s="35" t="s">
        <v>772</v>
      </c>
      <c r="D542" s="73">
        <v>7.36</v>
      </c>
    </row>
    <row r="543" spans="1:4" ht="24.95" customHeight="1" x14ac:dyDescent="0.2">
      <c r="A543" s="33">
        <v>2110100335</v>
      </c>
      <c r="B543" s="34" t="s">
        <v>1301</v>
      </c>
      <c r="C543" s="35" t="s">
        <v>772</v>
      </c>
      <c r="D543" s="73">
        <v>20.62</v>
      </c>
    </row>
    <row r="544" spans="1:4" ht="24.95" customHeight="1" x14ac:dyDescent="0.2">
      <c r="A544" s="33">
        <v>2110100340</v>
      </c>
      <c r="B544" s="34" t="s">
        <v>1302</v>
      </c>
      <c r="C544" s="35" t="s">
        <v>772</v>
      </c>
      <c r="D544" s="73">
        <v>3.71</v>
      </c>
    </row>
    <row r="545" spans="1:4" ht="24.95" customHeight="1" x14ac:dyDescent="0.2">
      <c r="A545" s="33">
        <v>2110100350</v>
      </c>
      <c r="B545" s="34" t="s">
        <v>1303</v>
      </c>
      <c r="C545" s="35" t="s">
        <v>772</v>
      </c>
      <c r="D545" s="73">
        <v>209.39</v>
      </c>
    </row>
    <row r="546" spans="1:4" ht="24.95" customHeight="1" x14ac:dyDescent="0.2">
      <c r="A546" s="33">
        <v>2110100360</v>
      </c>
      <c r="B546" s="34" t="s">
        <v>1304</v>
      </c>
      <c r="C546" s="35" t="s">
        <v>772</v>
      </c>
      <c r="D546" s="73">
        <v>17.47</v>
      </c>
    </row>
    <row r="547" spans="1:4" ht="24.95" customHeight="1" x14ac:dyDescent="0.2">
      <c r="A547" s="33">
        <v>2110100365</v>
      </c>
      <c r="B547" s="34" t="s">
        <v>1304</v>
      </c>
      <c r="C547" s="35" t="s">
        <v>772</v>
      </c>
      <c r="D547" s="73">
        <v>17.47</v>
      </c>
    </row>
    <row r="548" spans="1:4" ht="24.95" customHeight="1" x14ac:dyDescent="0.2">
      <c r="A548" s="33">
        <v>2110100375</v>
      </c>
      <c r="B548" s="34" t="s">
        <v>1305</v>
      </c>
      <c r="C548" s="35" t="s">
        <v>772</v>
      </c>
      <c r="D548" s="73">
        <v>38.9</v>
      </c>
    </row>
    <row r="549" spans="1:4" ht="24.95" customHeight="1" x14ac:dyDescent="0.2">
      <c r="A549" s="33">
        <v>2110100380</v>
      </c>
      <c r="B549" s="34" t="s">
        <v>1306</v>
      </c>
      <c r="C549" s="35" t="s">
        <v>772</v>
      </c>
      <c r="D549" s="73">
        <v>38.51</v>
      </c>
    </row>
    <row r="550" spans="1:4" ht="24.95" customHeight="1" x14ac:dyDescent="0.2">
      <c r="A550" s="33">
        <v>2142400001</v>
      </c>
      <c r="B550" s="34" t="s">
        <v>1307</v>
      </c>
      <c r="C550" s="35" t="s">
        <v>772</v>
      </c>
      <c r="D550" s="73">
        <v>21.3</v>
      </c>
    </row>
    <row r="551" spans="1:4" ht="24.95" customHeight="1" x14ac:dyDescent="0.2">
      <c r="A551" s="33">
        <v>2142400002</v>
      </c>
      <c r="B551" s="34" t="s">
        <v>1308</v>
      </c>
      <c r="C551" s="35" t="s">
        <v>772</v>
      </c>
      <c r="D551" s="73">
        <v>20.39</v>
      </c>
    </row>
    <row r="552" spans="1:4" ht="24.95" customHeight="1" x14ac:dyDescent="0.2">
      <c r="A552" s="33">
        <v>2110100383</v>
      </c>
      <c r="B552" s="34" t="s">
        <v>1309</v>
      </c>
      <c r="C552" s="35" t="s">
        <v>772</v>
      </c>
      <c r="D552" s="73">
        <v>57.58</v>
      </c>
    </row>
    <row r="553" spans="1:4" ht="24.95" customHeight="1" x14ac:dyDescent="0.2">
      <c r="A553" s="33">
        <v>2110100384</v>
      </c>
      <c r="B553" s="34" t="s">
        <v>1310</v>
      </c>
      <c r="C553" s="35" t="s">
        <v>772</v>
      </c>
      <c r="D553" s="73">
        <v>31.74</v>
      </c>
    </row>
    <row r="554" spans="1:4" ht="24.95" customHeight="1" x14ac:dyDescent="0.2">
      <c r="A554" s="33">
        <v>2110100385</v>
      </c>
      <c r="B554" s="34" t="s">
        <v>1311</v>
      </c>
      <c r="C554" s="35" t="s">
        <v>772</v>
      </c>
      <c r="D554" s="73">
        <v>12.72</v>
      </c>
    </row>
    <row r="555" spans="1:4" ht="24.95" customHeight="1" x14ac:dyDescent="0.2">
      <c r="A555" s="33">
        <v>2110100386</v>
      </c>
      <c r="B555" s="34" t="s">
        <v>1312</v>
      </c>
      <c r="C555" s="35" t="s">
        <v>772</v>
      </c>
      <c r="D555" s="73">
        <v>16.66</v>
      </c>
    </row>
    <row r="556" spans="1:4" ht="24.95" customHeight="1" x14ac:dyDescent="0.2">
      <c r="A556" s="33">
        <v>2110100387</v>
      </c>
      <c r="B556" s="34" t="s">
        <v>1313</v>
      </c>
      <c r="C556" s="35" t="s">
        <v>772</v>
      </c>
      <c r="D556" s="73">
        <v>6.74</v>
      </c>
    </row>
    <row r="557" spans="1:4" ht="24.95" customHeight="1" x14ac:dyDescent="0.2">
      <c r="A557" s="33">
        <v>2110100388</v>
      </c>
      <c r="B557" s="34" t="s">
        <v>1314</v>
      </c>
      <c r="C557" s="35" t="s">
        <v>772</v>
      </c>
      <c r="D557" s="73">
        <v>45.94</v>
      </c>
    </row>
    <row r="558" spans="1:4" ht="24.95" customHeight="1" x14ac:dyDescent="0.2">
      <c r="A558" s="33">
        <v>2110100389</v>
      </c>
      <c r="B558" s="34" t="s">
        <v>1315</v>
      </c>
      <c r="C558" s="35" t="s">
        <v>772</v>
      </c>
      <c r="D558" s="73">
        <v>8.31</v>
      </c>
    </row>
    <row r="559" spans="1:4" ht="24.95" customHeight="1" x14ac:dyDescent="0.2">
      <c r="A559" s="33">
        <v>2110100390</v>
      </c>
      <c r="B559" s="34" t="s">
        <v>1316</v>
      </c>
      <c r="C559" s="35" t="s">
        <v>772</v>
      </c>
      <c r="D559" s="73">
        <v>9.4700000000000006</v>
      </c>
    </row>
    <row r="560" spans="1:4" ht="24.95" customHeight="1" x14ac:dyDescent="0.2">
      <c r="A560" s="33">
        <v>2110100395</v>
      </c>
      <c r="B560" s="34" t="s">
        <v>1317</v>
      </c>
      <c r="C560" s="35" t="s">
        <v>772</v>
      </c>
      <c r="D560" s="73">
        <v>22.8</v>
      </c>
    </row>
    <row r="561" spans="1:4" ht="24.95" customHeight="1" x14ac:dyDescent="0.2">
      <c r="A561" s="33">
        <v>2110100400</v>
      </c>
      <c r="B561" s="34" t="s">
        <v>1317</v>
      </c>
      <c r="C561" s="35" t="s">
        <v>772</v>
      </c>
      <c r="D561" s="73">
        <v>26.75</v>
      </c>
    </row>
    <row r="562" spans="1:4" ht="24.95" customHeight="1" x14ac:dyDescent="0.2">
      <c r="A562" s="33">
        <v>2110100405</v>
      </c>
      <c r="B562" s="34" t="s">
        <v>1318</v>
      </c>
      <c r="C562" s="35" t="s">
        <v>772</v>
      </c>
      <c r="D562" s="73">
        <v>35.58</v>
      </c>
    </row>
    <row r="563" spans="1:4" ht="24.95" customHeight="1" x14ac:dyDescent="0.2">
      <c r="A563" s="33">
        <v>2110100460</v>
      </c>
      <c r="B563" s="34" t="s">
        <v>1319</v>
      </c>
      <c r="C563" s="35" t="s">
        <v>772</v>
      </c>
      <c r="D563" s="73">
        <v>235.86</v>
      </c>
    </row>
    <row r="564" spans="1:4" ht="24.95" customHeight="1" x14ac:dyDescent="0.2">
      <c r="A564" s="33">
        <v>2110100465</v>
      </c>
      <c r="B564" s="34" t="s">
        <v>1320</v>
      </c>
      <c r="C564" s="35" t="s">
        <v>772</v>
      </c>
      <c r="D564" s="73">
        <v>455.53</v>
      </c>
    </row>
    <row r="565" spans="1:4" ht="24.95" customHeight="1" x14ac:dyDescent="0.2">
      <c r="A565" s="33">
        <v>2110100470</v>
      </c>
      <c r="B565" s="34" t="s">
        <v>1321</v>
      </c>
      <c r="C565" s="35" t="s">
        <v>772</v>
      </c>
      <c r="D565" s="73">
        <v>278.49</v>
      </c>
    </row>
    <row r="566" spans="1:4" ht="24.95" customHeight="1" x14ac:dyDescent="0.2">
      <c r="A566" s="33">
        <v>2110100480</v>
      </c>
      <c r="B566" s="34" t="s">
        <v>1322</v>
      </c>
      <c r="C566" s="35" t="s">
        <v>772</v>
      </c>
      <c r="D566" s="73">
        <v>132.77000000000001</v>
      </c>
    </row>
    <row r="567" spans="1:4" ht="24.95" customHeight="1" x14ac:dyDescent="0.2">
      <c r="A567" s="33">
        <v>2110100490</v>
      </c>
      <c r="B567" s="34" t="s">
        <v>1323</v>
      </c>
      <c r="C567" s="35" t="s">
        <v>772</v>
      </c>
      <c r="D567" s="73">
        <v>263.45999999999998</v>
      </c>
    </row>
    <row r="568" spans="1:4" ht="24.95" customHeight="1" x14ac:dyDescent="0.2">
      <c r="A568" s="33">
        <v>2110100500</v>
      </c>
      <c r="B568" s="34" t="s">
        <v>1324</v>
      </c>
      <c r="C568" s="35" t="s">
        <v>772</v>
      </c>
      <c r="D568" s="73">
        <v>183.62</v>
      </c>
    </row>
    <row r="569" spans="1:4" ht="24.95" customHeight="1" x14ac:dyDescent="0.2">
      <c r="A569" s="33">
        <v>2110100510</v>
      </c>
      <c r="B569" s="34" t="s">
        <v>1325</v>
      </c>
      <c r="C569" s="35" t="s">
        <v>772</v>
      </c>
      <c r="D569" s="73">
        <v>248.26</v>
      </c>
    </row>
    <row r="570" spans="1:4" ht="24.95" customHeight="1" x14ac:dyDescent="0.2">
      <c r="A570" s="33">
        <v>2110100520</v>
      </c>
      <c r="B570" s="34" t="s">
        <v>1326</v>
      </c>
      <c r="C570" s="35" t="s">
        <v>772</v>
      </c>
      <c r="D570" s="73">
        <v>284.69</v>
      </c>
    </row>
    <row r="571" spans="1:4" ht="24.95" customHeight="1" x14ac:dyDescent="0.2">
      <c r="A571" s="33">
        <v>2110100589</v>
      </c>
      <c r="B571" s="34" t="s">
        <v>1327</v>
      </c>
      <c r="C571" s="35" t="s">
        <v>772</v>
      </c>
      <c r="D571" s="73">
        <v>66.17</v>
      </c>
    </row>
    <row r="572" spans="1:4" ht="24.95" customHeight="1" x14ac:dyDescent="0.2">
      <c r="A572" s="33">
        <v>2110100590</v>
      </c>
      <c r="B572" s="34" t="s">
        <v>1328</v>
      </c>
      <c r="C572" s="35" t="s">
        <v>772</v>
      </c>
      <c r="D572" s="73">
        <v>262.27999999999997</v>
      </c>
    </row>
    <row r="573" spans="1:4" ht="24.95" customHeight="1" x14ac:dyDescent="0.2">
      <c r="A573" s="33">
        <v>2110100591</v>
      </c>
      <c r="B573" s="34" t="s">
        <v>1329</v>
      </c>
      <c r="C573" s="35" t="s">
        <v>772</v>
      </c>
      <c r="D573" s="73">
        <v>123.47</v>
      </c>
    </row>
    <row r="574" spans="1:4" ht="24.95" customHeight="1" x14ac:dyDescent="0.2">
      <c r="A574" s="33">
        <v>2110100592</v>
      </c>
      <c r="B574" s="34" t="s">
        <v>1330</v>
      </c>
      <c r="C574" s="35" t="s">
        <v>772</v>
      </c>
      <c r="D574" s="73">
        <v>149.47</v>
      </c>
    </row>
    <row r="575" spans="1:4" ht="24.95" customHeight="1" x14ac:dyDescent="0.2">
      <c r="A575" s="33">
        <v>2110100595</v>
      </c>
      <c r="B575" s="34" t="s">
        <v>1331</v>
      </c>
      <c r="C575" s="35" t="s">
        <v>772</v>
      </c>
      <c r="D575" s="73">
        <v>343.69</v>
      </c>
    </row>
    <row r="576" spans="1:4" ht="24.95" customHeight="1" x14ac:dyDescent="0.2">
      <c r="A576" s="33">
        <v>2110100597</v>
      </c>
      <c r="B576" s="34" t="s">
        <v>1332</v>
      </c>
      <c r="C576" s="35" t="s">
        <v>772</v>
      </c>
      <c r="D576" s="73">
        <v>87.92</v>
      </c>
    </row>
    <row r="577" spans="1:4" ht="24.95" customHeight="1" x14ac:dyDescent="0.2">
      <c r="A577" s="33">
        <v>2110100600</v>
      </c>
      <c r="B577" s="34" t="s">
        <v>1333</v>
      </c>
      <c r="C577" s="35" t="s">
        <v>772</v>
      </c>
      <c r="D577" s="73">
        <v>275.06</v>
      </c>
    </row>
    <row r="578" spans="1:4" ht="24.95" customHeight="1" x14ac:dyDescent="0.2">
      <c r="A578" s="33">
        <v>2110100601</v>
      </c>
      <c r="B578" s="34" t="s">
        <v>1334</v>
      </c>
      <c r="C578" s="35" t="s">
        <v>772</v>
      </c>
      <c r="D578" s="73">
        <v>109.19</v>
      </c>
    </row>
    <row r="579" spans="1:4" ht="24.95" customHeight="1" x14ac:dyDescent="0.2">
      <c r="A579" s="33">
        <v>2110100602</v>
      </c>
      <c r="B579" s="34" t="s">
        <v>1335</v>
      </c>
      <c r="C579" s="35" t="s">
        <v>772</v>
      </c>
      <c r="D579" s="73">
        <v>151.87</v>
      </c>
    </row>
    <row r="580" spans="1:4" ht="24.95" customHeight="1" x14ac:dyDescent="0.2">
      <c r="A580" s="33">
        <v>2110100603</v>
      </c>
      <c r="B580" s="34" t="s">
        <v>1336</v>
      </c>
      <c r="C580" s="35" t="s">
        <v>772</v>
      </c>
      <c r="D580" s="73">
        <v>92.28</v>
      </c>
    </row>
    <row r="581" spans="1:4" ht="24.95" customHeight="1" x14ac:dyDescent="0.2">
      <c r="A581" s="33">
        <v>2110100604</v>
      </c>
      <c r="B581" s="34" t="s">
        <v>1337</v>
      </c>
      <c r="C581" s="35" t="s">
        <v>772</v>
      </c>
      <c r="D581" s="73">
        <v>165.88</v>
      </c>
    </row>
    <row r="582" spans="1:4" ht="24.95" customHeight="1" x14ac:dyDescent="0.2">
      <c r="A582" s="33">
        <v>2110100606</v>
      </c>
      <c r="B582" s="34" t="s">
        <v>1338</v>
      </c>
      <c r="C582" s="35" t="s">
        <v>772</v>
      </c>
      <c r="D582" s="73">
        <v>185.65</v>
      </c>
    </row>
    <row r="583" spans="1:4" ht="24.95" customHeight="1" x14ac:dyDescent="0.2">
      <c r="A583" s="33">
        <v>2110100619</v>
      </c>
      <c r="B583" s="34" t="s">
        <v>1339</v>
      </c>
      <c r="C583" s="35" t="s">
        <v>772</v>
      </c>
      <c r="D583" s="73">
        <v>21.94</v>
      </c>
    </row>
    <row r="584" spans="1:4" ht="24.95" customHeight="1" x14ac:dyDescent="0.2">
      <c r="A584" s="33">
        <v>2110100640</v>
      </c>
      <c r="B584" s="34" t="s">
        <v>1340</v>
      </c>
      <c r="C584" s="35" t="s">
        <v>772</v>
      </c>
      <c r="D584" s="73">
        <v>46.6</v>
      </c>
    </row>
    <row r="585" spans="1:4" ht="24.95" customHeight="1" x14ac:dyDescent="0.2">
      <c r="A585" s="33">
        <v>2110100642</v>
      </c>
      <c r="B585" s="34" t="s">
        <v>1341</v>
      </c>
      <c r="C585" s="35" t="s">
        <v>772</v>
      </c>
      <c r="D585" s="73">
        <v>35.35</v>
      </c>
    </row>
    <row r="586" spans="1:4" ht="24.95" customHeight="1" x14ac:dyDescent="0.2">
      <c r="A586" s="33">
        <v>2110100644</v>
      </c>
      <c r="B586" s="34" t="s">
        <v>1342</v>
      </c>
      <c r="C586" s="35" t="s">
        <v>772</v>
      </c>
      <c r="D586" s="73">
        <v>46.6</v>
      </c>
    </row>
    <row r="587" spans="1:4" ht="24.95" customHeight="1" x14ac:dyDescent="0.2">
      <c r="A587" s="33">
        <v>2110100654</v>
      </c>
      <c r="B587" s="34" t="s">
        <v>1340</v>
      </c>
      <c r="C587" s="35" t="s">
        <v>772</v>
      </c>
      <c r="D587" s="73">
        <v>112.85</v>
      </c>
    </row>
    <row r="588" spans="1:4" ht="24.95" customHeight="1" x14ac:dyDescent="0.2">
      <c r="A588" s="33">
        <v>2110100700</v>
      </c>
      <c r="B588" s="34" t="s">
        <v>1343</v>
      </c>
      <c r="C588" s="35" t="s">
        <v>772</v>
      </c>
      <c r="D588" s="73">
        <v>403.02</v>
      </c>
    </row>
    <row r="589" spans="1:4" ht="24.95" customHeight="1" x14ac:dyDescent="0.2">
      <c r="A589" s="33">
        <v>2110100730</v>
      </c>
      <c r="B589" s="34" t="s">
        <v>1344</v>
      </c>
      <c r="C589" s="35" t="s">
        <v>772</v>
      </c>
      <c r="D589" s="73">
        <v>383.48</v>
      </c>
    </row>
    <row r="590" spans="1:4" ht="24.95" customHeight="1" x14ac:dyDescent="0.2">
      <c r="A590" s="33">
        <v>2110100892</v>
      </c>
      <c r="B590" s="34" t="s">
        <v>1345</v>
      </c>
      <c r="C590" s="35" t="s">
        <v>772</v>
      </c>
      <c r="D590" s="73">
        <v>146.61000000000001</v>
      </c>
    </row>
    <row r="591" spans="1:4" ht="24.95" customHeight="1" x14ac:dyDescent="0.2">
      <c r="A591" s="33">
        <v>2110102535</v>
      </c>
      <c r="B591" s="34" t="s">
        <v>1346</v>
      </c>
      <c r="C591" s="35" t="s">
        <v>772</v>
      </c>
      <c r="D591" s="73">
        <v>131.12</v>
      </c>
    </row>
    <row r="592" spans="1:4" ht="24.95" customHeight="1" x14ac:dyDescent="0.2">
      <c r="A592" s="33">
        <v>2110102625</v>
      </c>
      <c r="B592" s="34" t="s">
        <v>1347</v>
      </c>
      <c r="C592" s="35" t="s">
        <v>772</v>
      </c>
      <c r="D592" s="73">
        <v>71.709999999999994</v>
      </c>
    </row>
    <row r="593" spans="1:4" ht="24.95" customHeight="1" x14ac:dyDescent="0.2">
      <c r="A593" s="33">
        <v>2110103025</v>
      </c>
      <c r="B593" s="34" t="s">
        <v>1348</v>
      </c>
      <c r="C593" s="35" t="s">
        <v>772</v>
      </c>
      <c r="D593" s="73">
        <v>74.77</v>
      </c>
    </row>
    <row r="594" spans="1:4" ht="24.95" customHeight="1" x14ac:dyDescent="0.2">
      <c r="A594" s="33">
        <v>2110104000</v>
      </c>
      <c r="B594" s="34" t="s">
        <v>1349</v>
      </c>
      <c r="C594" s="35" t="s">
        <v>772</v>
      </c>
      <c r="D594" s="73">
        <v>6.46</v>
      </c>
    </row>
    <row r="595" spans="1:4" ht="24.95" customHeight="1" x14ac:dyDescent="0.2">
      <c r="A595" s="33">
        <v>2110104001</v>
      </c>
      <c r="B595" s="34" t="s">
        <v>1350</v>
      </c>
      <c r="C595" s="35" t="s">
        <v>772</v>
      </c>
      <c r="D595" s="73">
        <v>5.94</v>
      </c>
    </row>
    <row r="596" spans="1:4" ht="24.95" customHeight="1" x14ac:dyDescent="0.2">
      <c r="A596" s="33">
        <v>2110104002</v>
      </c>
      <c r="B596" s="34" t="s">
        <v>1349</v>
      </c>
      <c r="C596" s="35" t="s">
        <v>772</v>
      </c>
      <c r="D596" s="73">
        <v>25.47</v>
      </c>
    </row>
    <row r="597" spans="1:4" ht="24.95" customHeight="1" x14ac:dyDescent="0.2">
      <c r="A597" s="33">
        <v>2110104010</v>
      </c>
      <c r="B597" s="34" t="s">
        <v>1351</v>
      </c>
      <c r="C597" s="35" t="s">
        <v>772</v>
      </c>
      <c r="D597" s="73">
        <v>35.92</v>
      </c>
    </row>
    <row r="598" spans="1:4" ht="24.95" customHeight="1" x14ac:dyDescent="0.2">
      <c r="A598" s="33">
        <v>2110104011</v>
      </c>
      <c r="B598" s="34" t="s">
        <v>1352</v>
      </c>
      <c r="C598" s="35" t="s">
        <v>772</v>
      </c>
      <c r="D598" s="73">
        <v>20.29</v>
      </c>
    </row>
    <row r="599" spans="1:4" ht="24.95" customHeight="1" x14ac:dyDescent="0.2">
      <c r="A599" s="33">
        <v>2110104015</v>
      </c>
      <c r="B599" s="34" t="s">
        <v>1353</v>
      </c>
      <c r="C599" s="35" t="s">
        <v>772</v>
      </c>
      <c r="D599" s="73">
        <v>4.32</v>
      </c>
    </row>
    <row r="600" spans="1:4" ht="24.95" customHeight="1" x14ac:dyDescent="0.2">
      <c r="A600" s="33">
        <v>2110104020</v>
      </c>
      <c r="B600" s="34" t="s">
        <v>1354</v>
      </c>
      <c r="C600" s="35" t="s">
        <v>772</v>
      </c>
      <c r="D600" s="73">
        <v>24.66</v>
      </c>
    </row>
    <row r="601" spans="1:4" ht="24.95" customHeight="1" x14ac:dyDescent="0.2">
      <c r="A601" s="33">
        <v>2110104025</v>
      </c>
      <c r="B601" s="34" t="s">
        <v>1355</v>
      </c>
      <c r="C601" s="35" t="s">
        <v>772</v>
      </c>
      <c r="D601" s="73">
        <v>139.1</v>
      </c>
    </row>
    <row r="602" spans="1:4" ht="24.95" customHeight="1" x14ac:dyDescent="0.2">
      <c r="A602" s="33">
        <v>2110104030</v>
      </c>
      <c r="B602" s="34" t="s">
        <v>1356</v>
      </c>
      <c r="C602" s="35" t="s">
        <v>772</v>
      </c>
      <c r="D602" s="73">
        <v>7.53</v>
      </c>
    </row>
    <row r="603" spans="1:4" ht="24.95" customHeight="1" x14ac:dyDescent="0.2">
      <c r="A603" s="33">
        <v>2110104035</v>
      </c>
      <c r="B603" s="34" t="s">
        <v>1357</v>
      </c>
      <c r="C603" s="35" t="s">
        <v>772</v>
      </c>
      <c r="D603" s="73">
        <v>13.13</v>
      </c>
    </row>
    <row r="604" spans="1:4" ht="24.95" customHeight="1" x14ac:dyDescent="0.2">
      <c r="A604" s="33">
        <v>2110104040</v>
      </c>
      <c r="B604" s="34" t="s">
        <v>1358</v>
      </c>
      <c r="C604" s="35" t="s">
        <v>772</v>
      </c>
      <c r="D604" s="73">
        <v>26.55</v>
      </c>
    </row>
    <row r="605" spans="1:4" ht="24.95" customHeight="1" x14ac:dyDescent="0.2">
      <c r="A605" s="33">
        <v>2110104045</v>
      </c>
      <c r="B605" s="34" t="s">
        <v>1359</v>
      </c>
      <c r="C605" s="35" t="s">
        <v>772</v>
      </c>
      <c r="D605" s="73">
        <v>6.85</v>
      </c>
    </row>
    <row r="606" spans="1:4" ht="24.95" customHeight="1" x14ac:dyDescent="0.2">
      <c r="A606" s="33">
        <v>2110104050</v>
      </c>
      <c r="B606" s="34" t="s">
        <v>1360</v>
      </c>
      <c r="C606" s="35" t="s">
        <v>772</v>
      </c>
      <c r="D606" s="73">
        <v>6.85</v>
      </c>
    </row>
    <row r="607" spans="1:4" ht="24.95" customHeight="1" x14ac:dyDescent="0.2">
      <c r="A607" s="33">
        <v>2110104055</v>
      </c>
      <c r="B607" s="34" t="s">
        <v>1361</v>
      </c>
      <c r="C607" s="35" t="s">
        <v>772</v>
      </c>
      <c r="D607" s="73">
        <v>6.85</v>
      </c>
    </row>
    <row r="608" spans="1:4" ht="24.95" customHeight="1" x14ac:dyDescent="0.2">
      <c r="A608" s="33">
        <v>2110104060</v>
      </c>
      <c r="B608" s="34" t="s">
        <v>1362</v>
      </c>
      <c r="C608" s="35" t="s">
        <v>772</v>
      </c>
      <c r="D608" s="73">
        <v>6.85</v>
      </c>
    </row>
    <row r="609" spans="1:4" ht="24.95" customHeight="1" x14ac:dyDescent="0.2">
      <c r="A609" s="33">
        <v>2110104065</v>
      </c>
      <c r="B609" s="34" t="s">
        <v>1363</v>
      </c>
      <c r="C609" s="35" t="s">
        <v>772</v>
      </c>
      <c r="D609" s="73">
        <v>8.58</v>
      </c>
    </row>
    <row r="610" spans="1:4" ht="24.95" customHeight="1" x14ac:dyDescent="0.2">
      <c r="A610" s="33">
        <v>2110104071</v>
      </c>
      <c r="B610" s="34" t="s">
        <v>1364</v>
      </c>
      <c r="C610" s="35" t="s">
        <v>772</v>
      </c>
      <c r="D610" s="73">
        <v>8.58</v>
      </c>
    </row>
    <row r="611" spans="1:4" ht="24.95" customHeight="1" x14ac:dyDescent="0.2">
      <c r="A611" s="33">
        <v>2110104075</v>
      </c>
      <c r="B611" s="34" t="s">
        <v>1365</v>
      </c>
      <c r="C611" s="35" t="s">
        <v>772</v>
      </c>
      <c r="D611" s="73">
        <v>28.56</v>
      </c>
    </row>
    <row r="612" spans="1:4" ht="24.95" customHeight="1" x14ac:dyDescent="0.2">
      <c r="A612" s="33">
        <v>2110104080</v>
      </c>
      <c r="B612" s="34" t="s">
        <v>1366</v>
      </c>
      <c r="C612" s="35" t="s">
        <v>772</v>
      </c>
      <c r="D612" s="73">
        <v>36.44</v>
      </c>
    </row>
    <row r="613" spans="1:4" ht="24.95" customHeight="1" x14ac:dyDescent="0.2">
      <c r="A613" s="33">
        <v>2110104085</v>
      </c>
      <c r="B613" s="34" t="s">
        <v>1367</v>
      </c>
      <c r="C613" s="35" t="s">
        <v>772</v>
      </c>
      <c r="D613" s="73">
        <v>41.6</v>
      </c>
    </row>
    <row r="614" spans="1:4" ht="24.95" customHeight="1" x14ac:dyDescent="0.2">
      <c r="A614" s="33">
        <v>2110104090</v>
      </c>
      <c r="B614" s="34" t="s">
        <v>1368</v>
      </c>
      <c r="C614" s="35" t="s">
        <v>776</v>
      </c>
      <c r="D614" s="73">
        <v>2.15</v>
      </c>
    </row>
    <row r="615" spans="1:4" ht="24.95" customHeight="1" x14ac:dyDescent="0.2">
      <c r="A615" s="33">
        <v>2110104095</v>
      </c>
      <c r="B615" s="34" t="s">
        <v>1369</v>
      </c>
      <c r="C615" s="35" t="s">
        <v>776</v>
      </c>
      <c r="D615" s="73">
        <v>3.02</v>
      </c>
    </row>
    <row r="616" spans="1:4" ht="24.95" customHeight="1" x14ac:dyDescent="0.2">
      <c r="A616" s="33">
        <v>2110104100</v>
      </c>
      <c r="B616" s="34" t="s">
        <v>1370</v>
      </c>
      <c r="C616" s="35" t="s">
        <v>776</v>
      </c>
      <c r="D616" s="73">
        <v>0.62</v>
      </c>
    </row>
    <row r="617" spans="1:4" ht="24.95" customHeight="1" x14ac:dyDescent="0.2">
      <c r="A617" s="33">
        <v>2110104105</v>
      </c>
      <c r="B617" s="34" t="s">
        <v>1371</v>
      </c>
      <c r="C617" s="35" t="s">
        <v>776</v>
      </c>
      <c r="D617" s="73">
        <v>1</v>
      </c>
    </row>
    <row r="618" spans="1:4" ht="24.95" customHeight="1" x14ac:dyDescent="0.2">
      <c r="A618" s="33">
        <v>2110104110</v>
      </c>
      <c r="B618" s="34" t="s">
        <v>1372</v>
      </c>
      <c r="C618" s="35" t="s">
        <v>772</v>
      </c>
      <c r="D618" s="73">
        <v>19.05</v>
      </c>
    </row>
    <row r="619" spans="1:4" ht="24.95" customHeight="1" x14ac:dyDescent="0.2">
      <c r="A619" s="33">
        <v>2110104112</v>
      </c>
      <c r="B619" s="34" t="s">
        <v>1373</v>
      </c>
      <c r="C619" s="35" t="s">
        <v>776</v>
      </c>
      <c r="D619" s="73">
        <v>5.73</v>
      </c>
    </row>
    <row r="620" spans="1:4" ht="24.95" customHeight="1" x14ac:dyDescent="0.2">
      <c r="A620" s="33">
        <v>2110104113</v>
      </c>
      <c r="B620" s="34" t="s">
        <v>1374</v>
      </c>
      <c r="C620" s="35" t="s">
        <v>772</v>
      </c>
      <c r="D620" s="73">
        <v>65.790000000000006</v>
      </c>
    </row>
    <row r="621" spans="1:4" ht="24.95" customHeight="1" x14ac:dyDescent="0.2">
      <c r="A621" s="33">
        <v>2110104116</v>
      </c>
      <c r="B621" s="34" t="s">
        <v>1375</v>
      </c>
      <c r="C621" s="35" t="s">
        <v>776</v>
      </c>
      <c r="D621" s="73">
        <v>7.88</v>
      </c>
    </row>
    <row r="622" spans="1:4" ht="24.95" customHeight="1" x14ac:dyDescent="0.2">
      <c r="A622" s="33">
        <v>2110104117</v>
      </c>
      <c r="B622" s="34" t="s">
        <v>1376</v>
      </c>
      <c r="C622" s="35" t="s">
        <v>776</v>
      </c>
      <c r="D622" s="73">
        <v>13.33</v>
      </c>
    </row>
    <row r="623" spans="1:4" ht="24.95" customHeight="1" x14ac:dyDescent="0.2">
      <c r="A623" s="33">
        <v>2110104118</v>
      </c>
      <c r="B623" s="34" t="s">
        <v>1377</v>
      </c>
      <c r="C623" s="35" t="s">
        <v>776</v>
      </c>
      <c r="D623" s="73">
        <v>5.56</v>
      </c>
    </row>
    <row r="624" spans="1:4" ht="24.95" customHeight="1" x14ac:dyDescent="0.2">
      <c r="A624" s="33">
        <v>2110104119</v>
      </c>
      <c r="B624" s="34" t="s">
        <v>1378</v>
      </c>
      <c r="C624" s="35" t="s">
        <v>772</v>
      </c>
      <c r="D624" s="73">
        <v>234.91</v>
      </c>
    </row>
    <row r="625" spans="1:4" ht="24.95" customHeight="1" x14ac:dyDescent="0.2">
      <c r="A625" s="33">
        <v>2145000005</v>
      </c>
      <c r="B625" s="34" t="s">
        <v>1379</v>
      </c>
      <c r="C625" s="35" t="s">
        <v>772</v>
      </c>
      <c r="D625" s="73">
        <v>79.02</v>
      </c>
    </row>
    <row r="626" spans="1:4" ht="24.95" customHeight="1" x14ac:dyDescent="0.2">
      <c r="A626" s="33">
        <v>2110104125</v>
      </c>
      <c r="B626" s="34" t="s">
        <v>1380</v>
      </c>
      <c r="C626" s="35" t="s">
        <v>772</v>
      </c>
      <c r="D626" s="73">
        <v>46</v>
      </c>
    </row>
    <row r="627" spans="1:4" ht="24.95" customHeight="1" x14ac:dyDescent="0.2">
      <c r="A627" s="33">
        <v>2145000030</v>
      </c>
      <c r="B627" s="34" t="s">
        <v>1381</v>
      </c>
      <c r="C627" s="35" t="s">
        <v>776</v>
      </c>
      <c r="D627" s="73">
        <v>184.92</v>
      </c>
    </row>
    <row r="628" spans="1:4" ht="24.95" customHeight="1" x14ac:dyDescent="0.2">
      <c r="A628" s="33">
        <v>2144000005</v>
      </c>
      <c r="B628" s="34" t="s">
        <v>1382</v>
      </c>
      <c r="C628" s="35" t="s">
        <v>772</v>
      </c>
      <c r="D628" s="73">
        <v>73.06</v>
      </c>
    </row>
    <row r="629" spans="1:4" ht="24.95" customHeight="1" x14ac:dyDescent="0.2">
      <c r="A629" s="33">
        <v>2110104180</v>
      </c>
      <c r="B629" s="34" t="s">
        <v>1383</v>
      </c>
      <c r="C629" s="35" t="s">
        <v>772</v>
      </c>
      <c r="D629" s="73">
        <v>140</v>
      </c>
    </row>
    <row r="630" spans="1:4" ht="24.95" customHeight="1" x14ac:dyDescent="0.2">
      <c r="A630" s="127" t="s">
        <v>1384</v>
      </c>
      <c r="B630" s="128"/>
      <c r="C630" s="128"/>
      <c r="D630" s="129"/>
    </row>
    <row r="631" spans="1:4" ht="24.95" customHeight="1" x14ac:dyDescent="0.2">
      <c r="A631" s="33">
        <v>2120100010</v>
      </c>
      <c r="B631" s="34" t="s">
        <v>1385</v>
      </c>
      <c r="C631" s="35" t="s">
        <v>772</v>
      </c>
      <c r="D631" s="73">
        <v>323.88</v>
      </c>
    </row>
    <row r="632" spans="1:4" ht="24.95" customHeight="1" x14ac:dyDescent="0.2">
      <c r="A632" s="33">
        <v>2120100020</v>
      </c>
      <c r="B632" s="34" t="s">
        <v>1386</v>
      </c>
      <c r="C632" s="35" t="s">
        <v>772</v>
      </c>
      <c r="D632" s="73">
        <v>431.84</v>
      </c>
    </row>
    <row r="633" spans="1:4" ht="24.95" customHeight="1" x14ac:dyDescent="0.2">
      <c r="A633" s="33">
        <v>2120100030</v>
      </c>
      <c r="B633" s="34" t="s">
        <v>1387</v>
      </c>
      <c r="C633" s="35" t="s">
        <v>772</v>
      </c>
      <c r="D633" s="73">
        <v>809.7</v>
      </c>
    </row>
    <row r="634" spans="1:4" ht="24.95" customHeight="1" x14ac:dyDescent="0.2">
      <c r="A634" s="33">
        <v>2120100040</v>
      </c>
      <c r="B634" s="34" t="s">
        <v>1388</v>
      </c>
      <c r="C634" s="35" t="s">
        <v>772</v>
      </c>
      <c r="D634" s="74">
        <v>1349.5</v>
      </c>
    </row>
    <row r="635" spans="1:4" ht="24.95" customHeight="1" x14ac:dyDescent="0.2">
      <c r="A635" s="33">
        <v>2120100050</v>
      </c>
      <c r="B635" s="34" t="s">
        <v>1389</v>
      </c>
      <c r="C635" s="35" t="s">
        <v>772</v>
      </c>
      <c r="D635" s="74">
        <v>2159.1999999999998</v>
      </c>
    </row>
    <row r="636" spans="1:4" ht="24.95" customHeight="1" x14ac:dyDescent="0.2">
      <c r="A636" s="33">
        <v>2120100060</v>
      </c>
      <c r="B636" s="34" t="s">
        <v>1390</v>
      </c>
      <c r="C636" s="35" t="s">
        <v>772</v>
      </c>
      <c r="D636" s="74">
        <v>3238.8</v>
      </c>
    </row>
    <row r="637" spans="1:4" ht="24.95" customHeight="1" x14ac:dyDescent="0.2">
      <c r="A637" s="33">
        <v>2120100070</v>
      </c>
      <c r="B637" s="34" t="s">
        <v>1391</v>
      </c>
      <c r="C637" s="35" t="s">
        <v>772</v>
      </c>
      <c r="D637" s="74">
        <v>7027.7</v>
      </c>
    </row>
    <row r="638" spans="1:4" ht="24.95" customHeight="1" x14ac:dyDescent="0.2">
      <c r="A638" s="33">
        <v>2120100080</v>
      </c>
      <c r="B638" s="34" t="s">
        <v>1392</v>
      </c>
      <c r="C638" s="35" t="s">
        <v>772</v>
      </c>
      <c r="D638" s="74">
        <v>5398</v>
      </c>
    </row>
    <row r="639" spans="1:4" ht="24.95" customHeight="1" x14ac:dyDescent="0.2">
      <c r="A639" s="33">
        <v>2120100130</v>
      </c>
      <c r="B639" s="34" t="s">
        <v>1393</v>
      </c>
      <c r="C639" s="35" t="s">
        <v>772</v>
      </c>
      <c r="D639" s="73">
        <v>144.18</v>
      </c>
    </row>
    <row r="640" spans="1:4" ht="24.95" customHeight="1" x14ac:dyDescent="0.2">
      <c r="A640" s="33">
        <v>2120100140</v>
      </c>
      <c r="B640" s="34" t="s">
        <v>1394</v>
      </c>
      <c r="C640" s="35" t="s">
        <v>772</v>
      </c>
      <c r="D640" s="73">
        <v>107.81</v>
      </c>
    </row>
    <row r="641" spans="1:4" ht="24.95" customHeight="1" x14ac:dyDescent="0.2">
      <c r="A641" s="33">
        <v>2120100150</v>
      </c>
      <c r="B641" s="34" t="s">
        <v>1395</v>
      </c>
      <c r="C641" s="35" t="s">
        <v>772</v>
      </c>
      <c r="D641" s="73">
        <v>45.12</v>
      </c>
    </row>
    <row r="642" spans="1:4" ht="24.95" customHeight="1" x14ac:dyDescent="0.2">
      <c r="A642" s="33">
        <v>2120100170</v>
      </c>
      <c r="B642" s="34" t="s">
        <v>1396</v>
      </c>
      <c r="C642" s="35" t="s">
        <v>772</v>
      </c>
      <c r="D642" s="73">
        <v>172.81</v>
      </c>
    </row>
    <row r="643" spans="1:4" ht="24.95" customHeight="1" x14ac:dyDescent="0.2">
      <c r="A643" s="33">
        <v>2120100180</v>
      </c>
      <c r="B643" s="34" t="s">
        <v>1397</v>
      </c>
      <c r="C643" s="35" t="s">
        <v>772</v>
      </c>
      <c r="D643" s="73">
        <v>105.4</v>
      </c>
    </row>
    <row r="644" spans="1:4" ht="24.95" customHeight="1" x14ac:dyDescent="0.2">
      <c r="A644" s="33">
        <v>2120100190</v>
      </c>
      <c r="B644" s="34" t="s">
        <v>1398</v>
      </c>
      <c r="C644" s="35" t="s">
        <v>772</v>
      </c>
      <c r="D644" s="73">
        <v>52.7</v>
      </c>
    </row>
    <row r="645" spans="1:4" ht="24.95" customHeight="1" x14ac:dyDescent="0.2">
      <c r="A645" s="33">
        <v>2120100195</v>
      </c>
      <c r="B645" s="34" t="s">
        <v>1399</v>
      </c>
      <c r="C645" s="35" t="s">
        <v>772</v>
      </c>
      <c r="D645" s="73">
        <v>493.08</v>
      </c>
    </row>
    <row r="646" spans="1:4" ht="24.95" customHeight="1" x14ac:dyDescent="0.2">
      <c r="A646" s="33">
        <v>2120100200</v>
      </c>
      <c r="B646" s="34" t="s">
        <v>1400</v>
      </c>
      <c r="C646" s="35" t="s">
        <v>772</v>
      </c>
      <c r="D646" s="73">
        <v>65.88</v>
      </c>
    </row>
    <row r="647" spans="1:4" ht="24.95" customHeight="1" x14ac:dyDescent="0.2">
      <c r="A647" s="33">
        <v>2120100210</v>
      </c>
      <c r="B647" s="34" t="s">
        <v>1401</v>
      </c>
      <c r="C647" s="35" t="s">
        <v>772</v>
      </c>
      <c r="D647" s="73">
        <v>52.7</v>
      </c>
    </row>
    <row r="648" spans="1:4" ht="24.95" customHeight="1" x14ac:dyDescent="0.2">
      <c r="A648" s="33">
        <v>2120100300</v>
      </c>
      <c r="B648" s="34" t="s">
        <v>1402</v>
      </c>
      <c r="C648" s="35" t="s">
        <v>772</v>
      </c>
      <c r="D648" s="73">
        <v>910.45</v>
      </c>
    </row>
    <row r="649" spans="1:4" ht="24.95" customHeight="1" x14ac:dyDescent="0.2">
      <c r="A649" s="33">
        <v>2120100310</v>
      </c>
      <c r="B649" s="34" t="s">
        <v>1403</v>
      </c>
      <c r="C649" s="35" t="s">
        <v>772</v>
      </c>
      <c r="D649" s="74">
        <v>1131.45</v>
      </c>
    </row>
    <row r="650" spans="1:4" ht="24.95" customHeight="1" x14ac:dyDescent="0.2">
      <c r="A650" s="33">
        <v>2120100320</v>
      </c>
      <c r="B650" s="34" t="s">
        <v>1404</v>
      </c>
      <c r="C650" s="35" t="s">
        <v>772</v>
      </c>
      <c r="D650" s="74">
        <v>1378.9</v>
      </c>
    </row>
    <row r="651" spans="1:4" ht="24.95" customHeight="1" x14ac:dyDescent="0.2">
      <c r="A651" s="33">
        <v>2120100330</v>
      </c>
      <c r="B651" s="34" t="s">
        <v>1405</v>
      </c>
      <c r="C651" s="35" t="s">
        <v>772</v>
      </c>
      <c r="D651" s="74">
        <v>1743.08</v>
      </c>
    </row>
    <row r="652" spans="1:4" ht="24.95" customHeight="1" x14ac:dyDescent="0.2">
      <c r="A652" s="33">
        <v>2120100340</v>
      </c>
      <c r="B652" s="34" t="s">
        <v>1406</v>
      </c>
      <c r="C652" s="35" t="s">
        <v>772</v>
      </c>
      <c r="D652" s="74">
        <v>1873.8</v>
      </c>
    </row>
    <row r="653" spans="1:4" ht="24.95" customHeight="1" x14ac:dyDescent="0.2">
      <c r="A653" s="33">
        <v>2120100360</v>
      </c>
      <c r="B653" s="34" t="s">
        <v>1407</v>
      </c>
      <c r="C653" s="35" t="s">
        <v>772</v>
      </c>
      <c r="D653" s="74">
        <v>2342.25</v>
      </c>
    </row>
    <row r="654" spans="1:4" ht="24.95" customHeight="1" x14ac:dyDescent="0.2">
      <c r="A654" s="33">
        <v>2120100370</v>
      </c>
      <c r="B654" s="34" t="s">
        <v>1408</v>
      </c>
      <c r="C654" s="35" t="s">
        <v>772</v>
      </c>
      <c r="D654" s="74">
        <v>6652.6</v>
      </c>
    </row>
    <row r="655" spans="1:4" ht="24.95" customHeight="1" x14ac:dyDescent="0.2">
      <c r="A655" s="33">
        <v>2120100456</v>
      </c>
      <c r="B655" s="34" t="s">
        <v>1409</v>
      </c>
      <c r="C655" s="35" t="s">
        <v>738</v>
      </c>
      <c r="D655" s="73">
        <v>104.71</v>
      </c>
    </row>
    <row r="656" spans="1:4" ht="24.95" customHeight="1" x14ac:dyDescent="0.2">
      <c r="A656" s="33">
        <v>2120100460</v>
      </c>
      <c r="B656" s="34" t="s">
        <v>1410</v>
      </c>
      <c r="C656" s="35" t="s">
        <v>772</v>
      </c>
      <c r="D656" s="73">
        <v>447.93</v>
      </c>
    </row>
    <row r="657" spans="1:4" ht="24.95" customHeight="1" x14ac:dyDescent="0.2">
      <c r="A657" s="33">
        <v>2120100550</v>
      </c>
      <c r="B657" s="34" t="s">
        <v>1411</v>
      </c>
      <c r="C657" s="35" t="s">
        <v>772</v>
      </c>
      <c r="D657" s="73">
        <v>7.33</v>
      </c>
    </row>
    <row r="658" spans="1:4" ht="24.95" customHeight="1" x14ac:dyDescent="0.2">
      <c r="A658" s="33">
        <v>2120100610</v>
      </c>
      <c r="B658" s="34" t="s">
        <v>1412</v>
      </c>
      <c r="C658" s="35" t="s">
        <v>772</v>
      </c>
      <c r="D658" s="74">
        <v>2172.58</v>
      </c>
    </row>
    <row r="659" spans="1:4" ht="24.95" customHeight="1" x14ac:dyDescent="0.2">
      <c r="A659" s="33">
        <v>2120100622</v>
      </c>
      <c r="B659" s="34" t="s">
        <v>1413</v>
      </c>
      <c r="C659" s="35" t="s">
        <v>772</v>
      </c>
      <c r="D659" s="74">
        <v>16891.86</v>
      </c>
    </row>
    <row r="660" spans="1:4" ht="24.95" customHeight="1" x14ac:dyDescent="0.2">
      <c r="A660" s="33">
        <v>2120100636</v>
      </c>
      <c r="B660" s="34" t="s">
        <v>1414</v>
      </c>
      <c r="C660" s="35" t="s">
        <v>772</v>
      </c>
      <c r="D660" s="74">
        <v>31315.59</v>
      </c>
    </row>
    <row r="661" spans="1:4" ht="24.95" customHeight="1" x14ac:dyDescent="0.2">
      <c r="A661" s="127" t="s">
        <v>1415</v>
      </c>
      <c r="B661" s="128"/>
      <c r="C661" s="128"/>
      <c r="D661" s="129"/>
    </row>
    <row r="662" spans="1:4" ht="24.95" customHeight="1" x14ac:dyDescent="0.2">
      <c r="A662" s="33">
        <v>2130100010</v>
      </c>
      <c r="B662" s="34" t="s">
        <v>1416</v>
      </c>
      <c r="C662" s="35" t="s">
        <v>776</v>
      </c>
      <c r="D662" s="73">
        <v>3.37</v>
      </c>
    </row>
    <row r="663" spans="1:4" ht="24.95" customHeight="1" x14ac:dyDescent="0.2">
      <c r="A663" s="33">
        <v>2130100025</v>
      </c>
      <c r="B663" s="34" t="s">
        <v>1417</v>
      </c>
      <c r="C663" s="35" t="s">
        <v>776</v>
      </c>
      <c r="D663" s="73">
        <v>3.95</v>
      </c>
    </row>
    <row r="664" spans="1:4" ht="24.95" customHeight="1" x14ac:dyDescent="0.2">
      <c r="A664" s="33">
        <v>2130100030</v>
      </c>
      <c r="B664" s="34" t="s">
        <v>1418</v>
      </c>
      <c r="C664" s="35" t="s">
        <v>776</v>
      </c>
      <c r="D664" s="73">
        <v>6.91</v>
      </c>
    </row>
    <row r="665" spans="1:4" ht="24.95" customHeight="1" x14ac:dyDescent="0.2">
      <c r="A665" s="33">
        <v>2130100040</v>
      </c>
      <c r="B665" s="34" t="s">
        <v>1419</v>
      </c>
      <c r="C665" s="35" t="s">
        <v>776</v>
      </c>
      <c r="D665" s="73">
        <v>9.07</v>
      </c>
    </row>
    <row r="666" spans="1:4" ht="24.95" customHeight="1" x14ac:dyDescent="0.2">
      <c r="A666" s="33">
        <v>2130100050</v>
      </c>
      <c r="B666" s="34" t="s">
        <v>1420</v>
      </c>
      <c r="C666" s="35" t="s">
        <v>776</v>
      </c>
      <c r="D666" s="73">
        <v>10.54</v>
      </c>
    </row>
    <row r="667" spans="1:4" ht="24.95" customHeight="1" x14ac:dyDescent="0.2">
      <c r="A667" s="33">
        <v>2130100060</v>
      </c>
      <c r="B667" s="34" t="s">
        <v>1421</v>
      </c>
      <c r="C667" s="35" t="s">
        <v>776</v>
      </c>
      <c r="D667" s="73">
        <v>12.71</v>
      </c>
    </row>
    <row r="668" spans="1:4" ht="24.95" customHeight="1" x14ac:dyDescent="0.2">
      <c r="A668" s="33">
        <v>2130100070</v>
      </c>
      <c r="B668" s="34" t="s">
        <v>1422</v>
      </c>
      <c r="C668" s="35" t="s">
        <v>776</v>
      </c>
      <c r="D668" s="73">
        <v>16.04</v>
      </c>
    </row>
    <row r="669" spans="1:4" ht="24.95" customHeight="1" x14ac:dyDescent="0.2">
      <c r="A669" s="33">
        <v>2130100080</v>
      </c>
      <c r="B669" s="34" t="s">
        <v>1423</v>
      </c>
      <c r="C669" s="35" t="s">
        <v>776</v>
      </c>
      <c r="D669" s="73">
        <v>19.16</v>
      </c>
    </row>
    <row r="670" spans="1:4" ht="24.95" customHeight="1" x14ac:dyDescent="0.2">
      <c r="A670" s="33">
        <v>2130100090</v>
      </c>
      <c r="B670" s="34" t="s">
        <v>1424</v>
      </c>
      <c r="C670" s="35" t="s">
        <v>776</v>
      </c>
      <c r="D670" s="73">
        <v>22.07</v>
      </c>
    </row>
    <row r="671" spans="1:4" ht="24.95" customHeight="1" x14ac:dyDescent="0.2">
      <c r="A671" s="33">
        <v>2130100100</v>
      </c>
      <c r="B671" s="34" t="s">
        <v>1425</v>
      </c>
      <c r="C671" s="35" t="s">
        <v>776</v>
      </c>
      <c r="D671" s="73">
        <v>24.79</v>
      </c>
    </row>
    <row r="672" spans="1:4" ht="24.95" customHeight="1" x14ac:dyDescent="0.2">
      <c r="A672" s="33">
        <v>2130100110</v>
      </c>
      <c r="B672" s="34" t="s">
        <v>1426</v>
      </c>
      <c r="C672" s="35" t="s">
        <v>776</v>
      </c>
      <c r="D672" s="73">
        <v>28.65</v>
      </c>
    </row>
    <row r="673" spans="1:4" ht="24.95" customHeight="1" x14ac:dyDescent="0.2">
      <c r="A673" s="33">
        <v>2130100120</v>
      </c>
      <c r="B673" s="34" t="s">
        <v>1427</v>
      </c>
      <c r="C673" s="35" t="s">
        <v>776</v>
      </c>
      <c r="D673" s="73">
        <v>35.799999999999997</v>
      </c>
    </row>
    <row r="674" spans="1:4" ht="24.95" customHeight="1" x14ac:dyDescent="0.2">
      <c r="A674" s="33">
        <v>2130100130</v>
      </c>
      <c r="B674" s="34" t="s">
        <v>1428</v>
      </c>
      <c r="C674" s="35" t="s">
        <v>776</v>
      </c>
      <c r="D674" s="73">
        <v>43.66</v>
      </c>
    </row>
    <row r="675" spans="1:4" ht="24.95" customHeight="1" x14ac:dyDescent="0.2">
      <c r="A675" s="33">
        <v>2130100140</v>
      </c>
      <c r="B675" s="34" t="s">
        <v>1429</v>
      </c>
      <c r="C675" s="35" t="s">
        <v>776</v>
      </c>
      <c r="D675" s="73">
        <v>53.21</v>
      </c>
    </row>
    <row r="676" spans="1:4" ht="24.95" customHeight="1" x14ac:dyDescent="0.2">
      <c r="A676" s="33">
        <v>2130100141</v>
      </c>
      <c r="B676" s="34" t="s">
        <v>1430</v>
      </c>
      <c r="C676" s="35" t="s">
        <v>776</v>
      </c>
      <c r="D676" s="73">
        <v>207.12</v>
      </c>
    </row>
    <row r="677" spans="1:4" ht="24.95" customHeight="1" x14ac:dyDescent="0.2">
      <c r="A677" s="33">
        <v>2130100142</v>
      </c>
      <c r="B677" s="34" t="s">
        <v>1431</v>
      </c>
      <c r="C677" s="35" t="s">
        <v>776</v>
      </c>
      <c r="D677" s="73">
        <v>244.1</v>
      </c>
    </row>
    <row r="678" spans="1:4" ht="24.95" customHeight="1" x14ac:dyDescent="0.2">
      <c r="A678" s="33">
        <v>2130100143</v>
      </c>
      <c r="B678" s="34" t="s">
        <v>1432</v>
      </c>
      <c r="C678" s="35" t="s">
        <v>776</v>
      </c>
      <c r="D678" s="73">
        <v>299</v>
      </c>
    </row>
    <row r="679" spans="1:4" ht="24.95" customHeight="1" x14ac:dyDescent="0.2">
      <c r="A679" s="33">
        <v>2130100144</v>
      </c>
      <c r="B679" s="34" t="s">
        <v>1433</v>
      </c>
      <c r="C679" s="35" t="s">
        <v>776</v>
      </c>
      <c r="D679" s="73">
        <v>362.14</v>
      </c>
    </row>
    <row r="680" spans="1:4" ht="24.95" customHeight="1" x14ac:dyDescent="0.2">
      <c r="A680" s="33">
        <v>2130100146</v>
      </c>
      <c r="B680" s="34" t="s">
        <v>1434</v>
      </c>
      <c r="C680" s="35" t="s">
        <v>776</v>
      </c>
      <c r="D680" s="73">
        <v>438.07</v>
      </c>
    </row>
    <row r="681" spans="1:4" ht="24.95" customHeight="1" x14ac:dyDescent="0.2">
      <c r="A681" s="33">
        <v>2130100147</v>
      </c>
      <c r="B681" s="34" t="s">
        <v>1435</v>
      </c>
      <c r="C681" s="35" t="s">
        <v>776</v>
      </c>
      <c r="D681" s="73">
        <v>529.44000000000005</v>
      </c>
    </row>
    <row r="682" spans="1:4" ht="24.95" customHeight="1" x14ac:dyDescent="0.2">
      <c r="A682" s="33">
        <v>2130100148</v>
      </c>
      <c r="B682" s="34" t="s">
        <v>1436</v>
      </c>
      <c r="C682" s="35" t="s">
        <v>776</v>
      </c>
      <c r="D682" s="73">
        <v>580.25</v>
      </c>
    </row>
    <row r="683" spans="1:4" ht="24.95" customHeight="1" x14ac:dyDescent="0.2">
      <c r="A683" s="33">
        <v>2130100149</v>
      </c>
      <c r="B683" s="34" t="s">
        <v>1437</v>
      </c>
      <c r="C683" s="35" t="s">
        <v>776</v>
      </c>
      <c r="D683" s="73">
        <v>754.95</v>
      </c>
    </row>
    <row r="684" spans="1:4" ht="24.95" customHeight="1" x14ac:dyDescent="0.2">
      <c r="A684" s="33">
        <v>2130100190</v>
      </c>
      <c r="B684" s="34" t="s">
        <v>1438</v>
      </c>
      <c r="C684" s="35" t="s">
        <v>776</v>
      </c>
      <c r="D684" s="73">
        <v>6.88</v>
      </c>
    </row>
    <row r="685" spans="1:4" ht="24.95" customHeight="1" x14ac:dyDescent="0.2">
      <c r="A685" s="33">
        <v>2130100210</v>
      </c>
      <c r="B685" s="34" t="s">
        <v>1439</v>
      </c>
      <c r="C685" s="35" t="s">
        <v>776</v>
      </c>
      <c r="D685" s="73">
        <v>13.7</v>
      </c>
    </row>
    <row r="686" spans="1:4" ht="24.95" customHeight="1" x14ac:dyDescent="0.2">
      <c r="A686" s="33">
        <v>2130100220</v>
      </c>
      <c r="B686" s="34" t="s">
        <v>1440</v>
      </c>
      <c r="C686" s="35" t="s">
        <v>776</v>
      </c>
      <c r="D686" s="73">
        <v>15.81</v>
      </c>
    </row>
    <row r="687" spans="1:4" ht="24.95" customHeight="1" x14ac:dyDescent="0.2">
      <c r="A687" s="33">
        <v>2130100230</v>
      </c>
      <c r="B687" s="34" t="s">
        <v>1441</v>
      </c>
      <c r="C687" s="35" t="s">
        <v>776</v>
      </c>
      <c r="D687" s="73">
        <v>20.58</v>
      </c>
    </row>
    <row r="688" spans="1:4" ht="24.95" customHeight="1" x14ac:dyDescent="0.2">
      <c r="A688" s="33">
        <v>2130100240</v>
      </c>
      <c r="B688" s="34" t="s">
        <v>1442</v>
      </c>
      <c r="C688" s="35" t="s">
        <v>776</v>
      </c>
      <c r="D688" s="73">
        <v>25.71</v>
      </c>
    </row>
    <row r="689" spans="1:4" ht="24.95" customHeight="1" x14ac:dyDescent="0.2">
      <c r="A689" s="33">
        <v>2130100260</v>
      </c>
      <c r="B689" s="34" t="s">
        <v>1443</v>
      </c>
      <c r="C689" s="35" t="s">
        <v>776</v>
      </c>
      <c r="D689" s="73">
        <v>35.18</v>
      </c>
    </row>
    <row r="690" spans="1:4" ht="24.95" customHeight="1" x14ac:dyDescent="0.2">
      <c r="A690" s="33">
        <v>2130100310</v>
      </c>
      <c r="B690" s="34" t="s">
        <v>1444</v>
      </c>
      <c r="C690" s="35" t="s">
        <v>776</v>
      </c>
      <c r="D690" s="73">
        <v>81.72</v>
      </c>
    </row>
    <row r="691" spans="1:4" ht="24.95" customHeight="1" x14ac:dyDescent="0.2">
      <c r="A691" s="33">
        <v>2130100330</v>
      </c>
      <c r="B691" s="34" t="s">
        <v>1445</v>
      </c>
      <c r="C691" s="35" t="s">
        <v>776</v>
      </c>
      <c r="D691" s="73">
        <v>2.0699999999999998</v>
      </c>
    </row>
    <row r="692" spans="1:4" ht="24.95" customHeight="1" x14ac:dyDescent="0.2">
      <c r="A692" s="33">
        <v>2130100340</v>
      </c>
      <c r="B692" s="34" t="s">
        <v>1446</v>
      </c>
      <c r="C692" s="35" t="s">
        <v>776</v>
      </c>
      <c r="D692" s="73">
        <v>2.29</v>
      </c>
    </row>
    <row r="693" spans="1:4" ht="24.95" customHeight="1" x14ac:dyDescent="0.2">
      <c r="A693" s="33">
        <v>2130100350</v>
      </c>
      <c r="B693" s="34" t="s">
        <v>1447</v>
      </c>
      <c r="C693" s="35" t="s">
        <v>776</v>
      </c>
      <c r="D693" s="73">
        <v>2.87</v>
      </c>
    </row>
    <row r="694" spans="1:4" ht="24.95" customHeight="1" x14ac:dyDescent="0.2">
      <c r="A694" s="33">
        <v>2130100360</v>
      </c>
      <c r="B694" s="34" t="s">
        <v>1448</v>
      </c>
      <c r="C694" s="35" t="s">
        <v>776</v>
      </c>
      <c r="D694" s="73">
        <v>3.39</v>
      </c>
    </row>
    <row r="695" spans="1:4" ht="24.95" customHeight="1" x14ac:dyDescent="0.2">
      <c r="A695" s="33">
        <v>2130100380</v>
      </c>
      <c r="B695" s="34" t="s">
        <v>1449</v>
      </c>
      <c r="C695" s="35" t="s">
        <v>776</v>
      </c>
      <c r="D695" s="73">
        <v>2.29</v>
      </c>
    </row>
    <row r="696" spans="1:4" ht="24.95" customHeight="1" x14ac:dyDescent="0.2">
      <c r="A696" s="33">
        <v>2130100400</v>
      </c>
      <c r="B696" s="34" t="s">
        <v>1450</v>
      </c>
      <c r="C696" s="35" t="s">
        <v>776</v>
      </c>
      <c r="D696" s="73">
        <v>2.82</v>
      </c>
    </row>
    <row r="697" spans="1:4" ht="24.95" customHeight="1" x14ac:dyDescent="0.2">
      <c r="A697" s="33">
        <v>2130100410</v>
      </c>
      <c r="B697" s="34" t="s">
        <v>1451</v>
      </c>
      <c r="C697" s="35" t="s">
        <v>776</v>
      </c>
      <c r="D697" s="73">
        <v>3.39</v>
      </c>
    </row>
    <row r="698" spans="1:4" ht="24.95" customHeight="1" x14ac:dyDescent="0.2">
      <c r="A698" s="33">
        <v>2130100480</v>
      </c>
      <c r="B698" s="34" t="s">
        <v>1452</v>
      </c>
      <c r="C698" s="35" t="s">
        <v>776</v>
      </c>
      <c r="D698" s="73">
        <v>3.39</v>
      </c>
    </row>
    <row r="699" spans="1:4" ht="24.95" customHeight="1" x14ac:dyDescent="0.2">
      <c r="A699" s="33">
        <v>2130100490</v>
      </c>
      <c r="B699" s="34" t="s">
        <v>1453</v>
      </c>
      <c r="C699" s="35" t="s">
        <v>776</v>
      </c>
      <c r="D699" s="73">
        <v>3.84</v>
      </c>
    </row>
    <row r="700" spans="1:4" ht="24.95" customHeight="1" x14ac:dyDescent="0.2">
      <c r="A700" s="33">
        <v>2130100500</v>
      </c>
      <c r="B700" s="34" t="s">
        <v>1454</v>
      </c>
      <c r="C700" s="35" t="s">
        <v>776</v>
      </c>
      <c r="D700" s="73">
        <v>4.42</v>
      </c>
    </row>
    <row r="701" spans="1:4" ht="24.95" customHeight="1" x14ac:dyDescent="0.2">
      <c r="A701" s="33">
        <v>2130100510</v>
      </c>
      <c r="B701" s="34" t="s">
        <v>1455</v>
      </c>
      <c r="C701" s="35" t="s">
        <v>776</v>
      </c>
      <c r="D701" s="73">
        <v>5.0599999999999996</v>
      </c>
    </row>
    <row r="702" spans="1:4" ht="24.95" customHeight="1" x14ac:dyDescent="0.2">
      <c r="A702" s="33">
        <v>2130100520</v>
      </c>
      <c r="B702" s="34" t="s">
        <v>1456</v>
      </c>
      <c r="C702" s="35" t="s">
        <v>776</v>
      </c>
      <c r="D702" s="73">
        <v>5.82</v>
      </c>
    </row>
    <row r="703" spans="1:4" ht="24.95" customHeight="1" x14ac:dyDescent="0.2">
      <c r="A703" s="33">
        <v>2130100530</v>
      </c>
      <c r="B703" s="34" t="s">
        <v>1457</v>
      </c>
      <c r="C703" s="35" t="s">
        <v>776</v>
      </c>
      <c r="D703" s="73">
        <v>6.41</v>
      </c>
    </row>
    <row r="704" spans="1:4" ht="24.95" customHeight="1" x14ac:dyDescent="0.2">
      <c r="A704" s="33">
        <v>2130100540</v>
      </c>
      <c r="B704" s="34" t="s">
        <v>1458</v>
      </c>
      <c r="C704" s="35" t="s">
        <v>776</v>
      </c>
      <c r="D704" s="73">
        <v>7.12</v>
      </c>
    </row>
    <row r="705" spans="1:4" ht="24.95" customHeight="1" x14ac:dyDescent="0.2">
      <c r="A705" s="33">
        <v>2130100550</v>
      </c>
      <c r="B705" s="34" t="s">
        <v>1459</v>
      </c>
      <c r="C705" s="35" t="s">
        <v>776</v>
      </c>
      <c r="D705" s="73">
        <v>7.9</v>
      </c>
    </row>
    <row r="706" spans="1:4" ht="24.95" customHeight="1" x14ac:dyDescent="0.2">
      <c r="A706" s="33">
        <v>2130100560</v>
      </c>
      <c r="B706" s="34" t="s">
        <v>1460</v>
      </c>
      <c r="C706" s="35" t="s">
        <v>776</v>
      </c>
      <c r="D706" s="73">
        <v>3.84</v>
      </c>
    </row>
    <row r="707" spans="1:4" ht="24.95" customHeight="1" x14ac:dyDescent="0.2">
      <c r="A707" s="33">
        <v>2130100570</v>
      </c>
      <c r="B707" s="34" t="s">
        <v>1461</v>
      </c>
      <c r="C707" s="35" t="s">
        <v>776</v>
      </c>
      <c r="D707" s="73">
        <v>4.82</v>
      </c>
    </row>
    <row r="708" spans="1:4" ht="24.95" customHeight="1" x14ac:dyDescent="0.2">
      <c r="A708" s="33">
        <v>2130100580</v>
      </c>
      <c r="B708" s="34" t="s">
        <v>1462</v>
      </c>
      <c r="C708" s="35" t="s">
        <v>776</v>
      </c>
      <c r="D708" s="73">
        <v>5.45</v>
      </c>
    </row>
    <row r="709" spans="1:4" ht="24.95" customHeight="1" x14ac:dyDescent="0.2">
      <c r="A709" s="33">
        <v>2130100590</v>
      </c>
      <c r="B709" s="34" t="s">
        <v>1463</v>
      </c>
      <c r="C709" s="35" t="s">
        <v>776</v>
      </c>
      <c r="D709" s="73">
        <v>6.45</v>
      </c>
    </row>
    <row r="710" spans="1:4" ht="24.95" customHeight="1" x14ac:dyDescent="0.2">
      <c r="A710" s="33">
        <v>2130100600</v>
      </c>
      <c r="B710" s="34" t="s">
        <v>1464</v>
      </c>
      <c r="C710" s="35" t="s">
        <v>776</v>
      </c>
      <c r="D710" s="73">
        <v>7.59</v>
      </c>
    </row>
    <row r="711" spans="1:4" ht="24.95" customHeight="1" x14ac:dyDescent="0.2">
      <c r="A711" s="33">
        <v>2130100610</v>
      </c>
      <c r="B711" s="34" t="s">
        <v>1465</v>
      </c>
      <c r="C711" s="35" t="s">
        <v>776</v>
      </c>
      <c r="D711" s="73">
        <v>2.34</v>
      </c>
    </row>
    <row r="712" spans="1:4" ht="24.95" customHeight="1" x14ac:dyDescent="0.2">
      <c r="A712" s="33">
        <v>2130100620</v>
      </c>
      <c r="B712" s="34" t="s">
        <v>1466</v>
      </c>
      <c r="C712" s="35" t="s">
        <v>776</v>
      </c>
      <c r="D712" s="73">
        <v>2.34</v>
      </c>
    </row>
    <row r="713" spans="1:4" ht="24.95" customHeight="1" x14ac:dyDescent="0.2">
      <c r="A713" s="33">
        <v>2130100630</v>
      </c>
      <c r="B713" s="34" t="s">
        <v>1467</v>
      </c>
      <c r="C713" s="35" t="s">
        <v>776</v>
      </c>
      <c r="D713" s="73">
        <v>2.34</v>
      </c>
    </row>
    <row r="714" spans="1:4" ht="24.95" customHeight="1" x14ac:dyDescent="0.2">
      <c r="A714" s="33">
        <v>2130100640</v>
      </c>
      <c r="B714" s="34" t="s">
        <v>1468</v>
      </c>
      <c r="C714" s="35" t="s">
        <v>776</v>
      </c>
      <c r="D714" s="73">
        <v>2.87</v>
      </c>
    </row>
    <row r="715" spans="1:4" ht="24.95" customHeight="1" x14ac:dyDescent="0.2">
      <c r="A715" s="33">
        <v>2130100650</v>
      </c>
      <c r="B715" s="34" t="s">
        <v>1469</v>
      </c>
      <c r="C715" s="35" t="s">
        <v>776</v>
      </c>
      <c r="D715" s="73">
        <v>2.87</v>
      </c>
    </row>
    <row r="716" spans="1:4" ht="24.95" customHeight="1" x14ac:dyDescent="0.2">
      <c r="A716" s="33">
        <v>2130100660</v>
      </c>
      <c r="B716" s="34" t="s">
        <v>1470</v>
      </c>
      <c r="C716" s="35" t="s">
        <v>776</v>
      </c>
      <c r="D716" s="73">
        <v>2.82</v>
      </c>
    </row>
    <row r="717" spans="1:4" ht="24.95" customHeight="1" x14ac:dyDescent="0.2">
      <c r="A717" s="33">
        <v>2130100670</v>
      </c>
      <c r="B717" s="34" t="s">
        <v>1471</v>
      </c>
      <c r="C717" s="35" t="s">
        <v>776</v>
      </c>
      <c r="D717" s="73">
        <v>3.39</v>
      </c>
    </row>
    <row r="718" spans="1:4" ht="24.95" customHeight="1" x14ac:dyDescent="0.2">
      <c r="A718" s="33">
        <v>2130100690</v>
      </c>
      <c r="B718" s="34" t="s">
        <v>1472</v>
      </c>
      <c r="C718" s="35" t="s">
        <v>776</v>
      </c>
      <c r="D718" s="73">
        <v>3.39</v>
      </c>
    </row>
    <row r="719" spans="1:4" ht="24.95" customHeight="1" x14ac:dyDescent="0.2">
      <c r="A719" s="33">
        <v>2130100720</v>
      </c>
      <c r="B719" s="34" t="s">
        <v>1473</v>
      </c>
      <c r="C719" s="35" t="s">
        <v>776</v>
      </c>
      <c r="D719" s="73">
        <v>0.8</v>
      </c>
    </row>
    <row r="720" spans="1:4" ht="24.95" customHeight="1" x14ac:dyDescent="0.2">
      <c r="A720" s="33">
        <v>2130100730</v>
      </c>
      <c r="B720" s="34" t="s">
        <v>1474</v>
      </c>
      <c r="C720" s="35" t="s">
        <v>776</v>
      </c>
      <c r="D720" s="73">
        <v>0.8</v>
      </c>
    </row>
    <row r="721" spans="1:4" ht="24.95" customHeight="1" x14ac:dyDescent="0.2">
      <c r="A721" s="33">
        <v>2130100740</v>
      </c>
      <c r="B721" s="34" t="s">
        <v>1475</v>
      </c>
      <c r="C721" s="35" t="s">
        <v>776</v>
      </c>
      <c r="D721" s="73">
        <v>0.8</v>
      </c>
    </row>
    <row r="722" spans="1:4" ht="24.95" customHeight="1" x14ac:dyDescent="0.2">
      <c r="A722" s="33">
        <v>2130100750</v>
      </c>
      <c r="B722" s="34" t="s">
        <v>1476</v>
      </c>
      <c r="C722" s="35" t="s">
        <v>776</v>
      </c>
      <c r="D722" s="73">
        <v>2.29</v>
      </c>
    </row>
    <row r="723" spans="1:4" ht="24.95" customHeight="1" x14ac:dyDescent="0.2">
      <c r="A723" s="33">
        <v>2130100760</v>
      </c>
      <c r="B723" s="34" t="s">
        <v>1477</v>
      </c>
      <c r="C723" s="35" t="s">
        <v>776</v>
      </c>
      <c r="D723" s="73">
        <v>2.29</v>
      </c>
    </row>
    <row r="724" spans="1:4" ht="24.95" customHeight="1" x14ac:dyDescent="0.2">
      <c r="A724" s="33">
        <v>2130100770</v>
      </c>
      <c r="B724" s="34" t="s">
        <v>1478</v>
      </c>
      <c r="C724" s="35" t="s">
        <v>776</v>
      </c>
      <c r="D724" s="73">
        <v>2.29</v>
      </c>
    </row>
    <row r="725" spans="1:4" ht="24.95" customHeight="1" x14ac:dyDescent="0.2">
      <c r="A725" s="33">
        <v>2130100800</v>
      </c>
      <c r="B725" s="34" t="s">
        <v>1479</v>
      </c>
      <c r="C725" s="35" t="s">
        <v>776</v>
      </c>
      <c r="D725" s="73">
        <v>3.39</v>
      </c>
    </row>
    <row r="726" spans="1:4" ht="24.95" customHeight="1" x14ac:dyDescent="0.2">
      <c r="A726" s="33">
        <v>2130100810</v>
      </c>
      <c r="B726" s="34" t="s">
        <v>1480</v>
      </c>
      <c r="C726" s="35" t="s">
        <v>776</v>
      </c>
      <c r="D726" s="73">
        <v>2.87</v>
      </c>
    </row>
    <row r="727" spans="1:4" ht="24.95" customHeight="1" x14ac:dyDescent="0.2">
      <c r="A727" s="33">
        <v>2130100820</v>
      </c>
      <c r="B727" s="34" t="s">
        <v>1481</v>
      </c>
      <c r="C727" s="35" t="s">
        <v>776</v>
      </c>
      <c r="D727" s="73">
        <v>2.87</v>
      </c>
    </row>
    <row r="728" spans="1:4" ht="24.95" customHeight="1" x14ac:dyDescent="0.2">
      <c r="A728" s="33">
        <v>2130100830</v>
      </c>
      <c r="B728" s="34" t="s">
        <v>1482</v>
      </c>
      <c r="C728" s="35" t="s">
        <v>776</v>
      </c>
      <c r="D728" s="73">
        <v>16.46</v>
      </c>
    </row>
    <row r="729" spans="1:4" ht="24.95" customHeight="1" x14ac:dyDescent="0.2">
      <c r="A729" s="33">
        <v>2130100860</v>
      </c>
      <c r="B729" s="34" t="s">
        <v>1483</v>
      </c>
      <c r="C729" s="35" t="s">
        <v>776</v>
      </c>
      <c r="D729" s="73">
        <v>5.68</v>
      </c>
    </row>
    <row r="730" spans="1:4" ht="24.95" customHeight="1" x14ac:dyDescent="0.2">
      <c r="A730" s="33">
        <v>2130100870</v>
      </c>
      <c r="B730" s="34" t="s">
        <v>1484</v>
      </c>
      <c r="C730" s="35" t="s">
        <v>776</v>
      </c>
      <c r="D730" s="73">
        <v>5.74</v>
      </c>
    </row>
    <row r="731" spans="1:4" ht="24.95" customHeight="1" x14ac:dyDescent="0.2">
      <c r="A731" s="33">
        <v>2130100880</v>
      </c>
      <c r="B731" s="34" t="s">
        <v>1485</v>
      </c>
      <c r="C731" s="35" t="s">
        <v>776</v>
      </c>
      <c r="D731" s="73">
        <v>6.53</v>
      </c>
    </row>
    <row r="732" spans="1:4" ht="24.95" customHeight="1" x14ac:dyDescent="0.2">
      <c r="A732" s="33">
        <v>2130100890</v>
      </c>
      <c r="B732" s="34" t="s">
        <v>1486</v>
      </c>
      <c r="C732" s="35" t="s">
        <v>776</v>
      </c>
      <c r="D732" s="73">
        <v>7.41</v>
      </c>
    </row>
    <row r="733" spans="1:4" ht="24.95" customHeight="1" x14ac:dyDescent="0.2">
      <c r="A733" s="33">
        <v>2130100910</v>
      </c>
      <c r="B733" s="34" t="s">
        <v>1487</v>
      </c>
      <c r="C733" s="35" t="s">
        <v>776</v>
      </c>
      <c r="D733" s="73">
        <v>10.39</v>
      </c>
    </row>
    <row r="734" spans="1:4" ht="24.95" customHeight="1" x14ac:dyDescent="0.2">
      <c r="A734" s="33">
        <v>2130100950</v>
      </c>
      <c r="B734" s="34" t="s">
        <v>1488</v>
      </c>
      <c r="C734" s="35" t="s">
        <v>776</v>
      </c>
      <c r="D734" s="73">
        <v>47.5</v>
      </c>
    </row>
    <row r="735" spans="1:4" ht="24.95" customHeight="1" x14ac:dyDescent="0.2">
      <c r="A735" s="33">
        <v>2130100960</v>
      </c>
      <c r="B735" s="34" t="s">
        <v>1489</v>
      </c>
      <c r="C735" s="35" t="s">
        <v>776</v>
      </c>
      <c r="D735" s="73">
        <v>81.040000000000006</v>
      </c>
    </row>
    <row r="736" spans="1:4" ht="24.95" customHeight="1" x14ac:dyDescent="0.2">
      <c r="A736" s="33">
        <v>2130100970</v>
      </c>
      <c r="B736" s="34" t="s">
        <v>1490</v>
      </c>
      <c r="C736" s="35" t="s">
        <v>776</v>
      </c>
      <c r="D736" s="73">
        <v>88.45</v>
      </c>
    </row>
    <row r="737" spans="1:4" ht="24.95" customHeight="1" x14ac:dyDescent="0.2">
      <c r="A737" s="33">
        <v>2130100980</v>
      </c>
      <c r="B737" s="34" t="s">
        <v>1491</v>
      </c>
      <c r="C737" s="35" t="s">
        <v>776</v>
      </c>
      <c r="D737" s="73">
        <v>117.74</v>
      </c>
    </row>
    <row r="738" spans="1:4" ht="24.95" customHeight="1" x14ac:dyDescent="0.2">
      <c r="A738" s="33">
        <v>2130100990</v>
      </c>
      <c r="B738" s="34" t="s">
        <v>1491</v>
      </c>
      <c r="C738" s="35" t="s">
        <v>776</v>
      </c>
      <c r="D738" s="73">
        <v>147.02000000000001</v>
      </c>
    </row>
    <row r="739" spans="1:4" ht="24.95" customHeight="1" x14ac:dyDescent="0.2">
      <c r="A739" s="33">
        <v>2130101000</v>
      </c>
      <c r="B739" s="34" t="s">
        <v>1492</v>
      </c>
      <c r="C739" s="35" t="s">
        <v>776</v>
      </c>
      <c r="D739" s="73">
        <v>161.77000000000001</v>
      </c>
    </row>
    <row r="740" spans="1:4" ht="24.95" customHeight="1" x14ac:dyDescent="0.2">
      <c r="A740" s="33">
        <v>2130101010</v>
      </c>
      <c r="B740" s="34" t="s">
        <v>1493</v>
      </c>
      <c r="C740" s="35" t="s">
        <v>776</v>
      </c>
      <c r="D740" s="73">
        <v>191.14</v>
      </c>
    </row>
    <row r="741" spans="1:4" ht="24.95" customHeight="1" x14ac:dyDescent="0.2">
      <c r="A741" s="33">
        <v>2130101011</v>
      </c>
      <c r="B741" s="34" t="s">
        <v>1494</v>
      </c>
      <c r="C741" s="35" t="s">
        <v>776</v>
      </c>
      <c r="D741" s="73">
        <v>272.22000000000003</v>
      </c>
    </row>
    <row r="742" spans="1:4" ht="24.95" customHeight="1" x14ac:dyDescent="0.2">
      <c r="A742" s="33">
        <v>2130101015</v>
      </c>
      <c r="B742" s="34" t="s">
        <v>1495</v>
      </c>
      <c r="C742" s="35" t="s">
        <v>776</v>
      </c>
      <c r="D742" s="73">
        <v>320.89999999999998</v>
      </c>
    </row>
    <row r="743" spans="1:4" ht="24.95" customHeight="1" x14ac:dyDescent="0.2">
      <c r="A743" s="33">
        <v>2130101016</v>
      </c>
      <c r="B743" s="34" t="s">
        <v>1496</v>
      </c>
      <c r="C743" s="35" t="s">
        <v>776</v>
      </c>
      <c r="D743" s="73">
        <v>449.26</v>
      </c>
    </row>
    <row r="744" spans="1:4" ht="24.95" customHeight="1" x14ac:dyDescent="0.2">
      <c r="A744" s="33">
        <v>2130101030</v>
      </c>
      <c r="B744" s="34" t="s">
        <v>1497</v>
      </c>
      <c r="C744" s="35" t="s">
        <v>776</v>
      </c>
      <c r="D744" s="73">
        <v>8.16</v>
      </c>
    </row>
    <row r="745" spans="1:4" ht="24.95" customHeight="1" x14ac:dyDescent="0.2">
      <c r="A745" s="33">
        <v>2130101040</v>
      </c>
      <c r="B745" s="34" t="s">
        <v>1498</v>
      </c>
      <c r="C745" s="35" t="s">
        <v>776</v>
      </c>
      <c r="D745" s="73">
        <v>9.74</v>
      </c>
    </row>
    <row r="746" spans="1:4" ht="24.95" customHeight="1" x14ac:dyDescent="0.2">
      <c r="A746" s="33">
        <v>2130101050</v>
      </c>
      <c r="B746" s="34" t="s">
        <v>1499</v>
      </c>
      <c r="C746" s="35" t="s">
        <v>776</v>
      </c>
      <c r="D746" s="73">
        <v>11.54</v>
      </c>
    </row>
    <row r="747" spans="1:4" ht="24.95" customHeight="1" x14ac:dyDescent="0.2">
      <c r="A747" s="33">
        <v>2130101060</v>
      </c>
      <c r="B747" s="34" t="s">
        <v>1500</v>
      </c>
      <c r="C747" s="35" t="s">
        <v>776</v>
      </c>
      <c r="D747" s="73">
        <v>13.5</v>
      </c>
    </row>
    <row r="748" spans="1:4" ht="24.95" customHeight="1" x14ac:dyDescent="0.2">
      <c r="A748" s="33">
        <v>2130101190</v>
      </c>
      <c r="B748" s="34" t="s">
        <v>1501</v>
      </c>
      <c r="C748" s="35" t="s">
        <v>776</v>
      </c>
      <c r="D748" s="73">
        <v>23.59</v>
      </c>
    </row>
    <row r="749" spans="1:4" ht="24.95" customHeight="1" x14ac:dyDescent="0.2">
      <c r="A749" s="33">
        <v>2130101200</v>
      </c>
      <c r="B749" s="34" t="s">
        <v>1502</v>
      </c>
      <c r="C749" s="35" t="s">
        <v>776</v>
      </c>
      <c r="D749" s="73">
        <v>29.71</v>
      </c>
    </row>
    <row r="750" spans="1:4" ht="24.95" customHeight="1" x14ac:dyDescent="0.2">
      <c r="A750" s="33">
        <v>2130101210</v>
      </c>
      <c r="B750" s="34" t="s">
        <v>1503</v>
      </c>
      <c r="C750" s="35" t="s">
        <v>776</v>
      </c>
      <c r="D750" s="73">
        <v>40.46</v>
      </c>
    </row>
    <row r="751" spans="1:4" ht="24.95" customHeight="1" x14ac:dyDescent="0.2">
      <c r="A751" s="33">
        <v>2130101230</v>
      </c>
      <c r="B751" s="34" t="s">
        <v>1504</v>
      </c>
      <c r="C751" s="35" t="s">
        <v>776</v>
      </c>
      <c r="D751" s="73">
        <v>50.71</v>
      </c>
    </row>
    <row r="752" spans="1:4" ht="24.95" customHeight="1" x14ac:dyDescent="0.2">
      <c r="A752" s="33">
        <v>2130101240</v>
      </c>
      <c r="B752" s="34" t="s">
        <v>1505</v>
      </c>
      <c r="C752" s="35" t="s">
        <v>776</v>
      </c>
      <c r="D752" s="73">
        <v>59.61</v>
      </c>
    </row>
    <row r="753" spans="1:4" ht="24.95" customHeight="1" x14ac:dyDescent="0.2">
      <c r="A753" s="33">
        <v>2130101250</v>
      </c>
      <c r="B753" s="34" t="s">
        <v>1506</v>
      </c>
      <c r="C753" s="35" t="s">
        <v>776</v>
      </c>
      <c r="D753" s="73">
        <v>85.83</v>
      </c>
    </row>
    <row r="754" spans="1:4" ht="24.95" customHeight="1" x14ac:dyDescent="0.2">
      <c r="A754" s="33">
        <v>2130101260</v>
      </c>
      <c r="B754" s="34" t="s">
        <v>1507</v>
      </c>
      <c r="C754" s="35" t="s">
        <v>776</v>
      </c>
      <c r="D754" s="73">
        <v>120.94</v>
      </c>
    </row>
    <row r="755" spans="1:4" ht="24.95" customHeight="1" x14ac:dyDescent="0.2">
      <c r="A755" s="33">
        <v>2130101270</v>
      </c>
      <c r="B755" s="34" t="s">
        <v>1508</v>
      </c>
      <c r="C755" s="35" t="s">
        <v>776</v>
      </c>
      <c r="D755" s="73">
        <v>162.85</v>
      </c>
    </row>
    <row r="756" spans="1:4" ht="24.95" customHeight="1" x14ac:dyDescent="0.2">
      <c r="A756" s="33">
        <v>2130101280</v>
      </c>
      <c r="B756" s="34" t="s">
        <v>1509</v>
      </c>
      <c r="C756" s="35" t="s">
        <v>776</v>
      </c>
      <c r="D756" s="73">
        <v>171.33</v>
      </c>
    </row>
    <row r="757" spans="1:4" ht="24.95" customHeight="1" x14ac:dyDescent="0.2">
      <c r="A757" s="33">
        <v>2130101285</v>
      </c>
      <c r="B757" s="34" t="s">
        <v>1510</v>
      </c>
      <c r="C757" s="35" t="s">
        <v>776</v>
      </c>
      <c r="D757" s="73">
        <v>190.78</v>
      </c>
    </row>
    <row r="758" spans="1:4" ht="24.95" customHeight="1" x14ac:dyDescent="0.2">
      <c r="A758" s="33">
        <v>2130101288</v>
      </c>
      <c r="B758" s="34" t="s">
        <v>1511</v>
      </c>
      <c r="C758" s="35" t="s">
        <v>776</v>
      </c>
      <c r="D758" s="73">
        <v>248.01</v>
      </c>
    </row>
    <row r="759" spans="1:4" ht="24.95" customHeight="1" x14ac:dyDescent="0.2">
      <c r="A759" s="33">
        <v>2130101490</v>
      </c>
      <c r="B759" s="34" t="s">
        <v>1512</v>
      </c>
      <c r="C759" s="35" t="s">
        <v>776</v>
      </c>
      <c r="D759" s="73">
        <v>6.97</v>
      </c>
    </row>
    <row r="760" spans="1:4" ht="24.95" customHeight="1" x14ac:dyDescent="0.2">
      <c r="A760" s="33">
        <v>2130101510</v>
      </c>
      <c r="B760" s="34" t="s">
        <v>1513</v>
      </c>
      <c r="C760" s="35" t="s">
        <v>776</v>
      </c>
      <c r="D760" s="73">
        <v>8.5399999999999991</v>
      </c>
    </row>
    <row r="761" spans="1:4" ht="24.95" customHeight="1" x14ac:dyDescent="0.2">
      <c r="A761" s="33">
        <v>2130101525</v>
      </c>
      <c r="B761" s="34" t="s">
        <v>1514</v>
      </c>
      <c r="C761" s="35" t="s">
        <v>776</v>
      </c>
      <c r="D761" s="73">
        <v>8.48</v>
      </c>
    </row>
    <row r="762" spans="1:4" ht="24.95" customHeight="1" x14ac:dyDescent="0.2">
      <c r="A762" s="33">
        <v>2130101530</v>
      </c>
      <c r="B762" s="34" t="s">
        <v>1515</v>
      </c>
      <c r="C762" s="35" t="s">
        <v>776</v>
      </c>
      <c r="D762" s="73">
        <v>11.27</v>
      </c>
    </row>
    <row r="763" spans="1:4" ht="24.95" customHeight="1" x14ac:dyDescent="0.2">
      <c r="A763" s="33">
        <v>2130101535</v>
      </c>
      <c r="B763" s="34" t="s">
        <v>1516</v>
      </c>
      <c r="C763" s="35" t="s">
        <v>776</v>
      </c>
      <c r="D763" s="73">
        <v>10.1</v>
      </c>
    </row>
    <row r="764" spans="1:4" ht="24.95" customHeight="1" x14ac:dyDescent="0.2">
      <c r="A764" s="33">
        <v>2130101536</v>
      </c>
      <c r="B764" s="34" t="s">
        <v>1517</v>
      </c>
      <c r="C764" s="35" t="s">
        <v>776</v>
      </c>
      <c r="D764" s="73">
        <v>22.98</v>
      </c>
    </row>
    <row r="765" spans="1:4" ht="24.95" customHeight="1" x14ac:dyDescent="0.2">
      <c r="A765" s="33">
        <v>2130101570</v>
      </c>
      <c r="B765" s="34" t="s">
        <v>1518</v>
      </c>
      <c r="C765" s="35" t="s">
        <v>776</v>
      </c>
      <c r="D765" s="73">
        <v>11.62</v>
      </c>
    </row>
    <row r="766" spans="1:4" ht="24.95" customHeight="1" x14ac:dyDescent="0.2">
      <c r="A766" s="33">
        <v>2130101580</v>
      </c>
      <c r="B766" s="34" t="s">
        <v>1519</v>
      </c>
      <c r="C766" s="35" t="s">
        <v>776</v>
      </c>
      <c r="D766" s="73">
        <v>14.53</v>
      </c>
    </row>
    <row r="767" spans="1:4" ht="24.95" customHeight="1" x14ac:dyDescent="0.2">
      <c r="A767" s="33">
        <v>2130101590</v>
      </c>
      <c r="B767" s="34" t="s">
        <v>1520</v>
      </c>
      <c r="C767" s="35" t="s">
        <v>776</v>
      </c>
      <c r="D767" s="73">
        <v>17.440000000000001</v>
      </c>
    </row>
    <row r="768" spans="1:4" ht="24.95" customHeight="1" x14ac:dyDescent="0.2">
      <c r="A768" s="33">
        <v>2130101600</v>
      </c>
      <c r="B768" s="34" t="s">
        <v>1521</v>
      </c>
      <c r="C768" s="35" t="s">
        <v>776</v>
      </c>
      <c r="D768" s="73">
        <v>19.440000000000001</v>
      </c>
    </row>
    <row r="769" spans="1:4" ht="24.95" customHeight="1" x14ac:dyDescent="0.2">
      <c r="A769" s="33">
        <v>2130101739</v>
      </c>
      <c r="B769" s="34" t="s">
        <v>1522</v>
      </c>
      <c r="C769" s="35" t="s">
        <v>776</v>
      </c>
      <c r="D769" s="73">
        <v>12.14</v>
      </c>
    </row>
    <row r="770" spans="1:4" ht="24.95" customHeight="1" x14ac:dyDescent="0.2">
      <c r="A770" s="33">
        <v>2130101740</v>
      </c>
      <c r="B770" s="34" t="s">
        <v>1523</v>
      </c>
      <c r="C770" s="35" t="s">
        <v>776</v>
      </c>
      <c r="D770" s="73">
        <v>20.93</v>
      </c>
    </row>
    <row r="771" spans="1:4" ht="24.95" customHeight="1" x14ac:dyDescent="0.2">
      <c r="A771" s="33">
        <v>2130101760</v>
      </c>
      <c r="B771" s="34" t="s">
        <v>1524</v>
      </c>
      <c r="C771" s="35" t="s">
        <v>776</v>
      </c>
      <c r="D771" s="73">
        <v>54.86</v>
      </c>
    </row>
    <row r="772" spans="1:4" ht="24.95" customHeight="1" x14ac:dyDescent="0.2">
      <c r="A772" s="33">
        <v>2130101770</v>
      </c>
      <c r="B772" s="34" t="s">
        <v>1525</v>
      </c>
      <c r="C772" s="35" t="s">
        <v>776</v>
      </c>
      <c r="D772" s="73">
        <v>61.73</v>
      </c>
    </row>
    <row r="773" spans="1:4" ht="24.95" customHeight="1" x14ac:dyDescent="0.2">
      <c r="A773" s="33">
        <v>2130101780</v>
      </c>
      <c r="B773" s="34" t="s">
        <v>1526</v>
      </c>
      <c r="C773" s="35" t="s">
        <v>776</v>
      </c>
      <c r="D773" s="73">
        <v>72.88</v>
      </c>
    </row>
    <row r="774" spans="1:4" ht="24.95" customHeight="1" x14ac:dyDescent="0.2">
      <c r="A774" s="33">
        <v>2130101795</v>
      </c>
      <c r="B774" s="34" t="s">
        <v>1527</v>
      </c>
      <c r="C774" s="35" t="s">
        <v>776</v>
      </c>
      <c r="D774" s="73">
        <v>143.25</v>
      </c>
    </row>
    <row r="775" spans="1:4" ht="24.95" customHeight="1" x14ac:dyDescent="0.2">
      <c r="A775" s="33">
        <v>2130101810</v>
      </c>
      <c r="B775" s="34" t="s">
        <v>1528</v>
      </c>
      <c r="C775" s="35" t="s">
        <v>776</v>
      </c>
      <c r="D775" s="73">
        <v>26.28</v>
      </c>
    </row>
    <row r="776" spans="1:4" ht="24.95" customHeight="1" x14ac:dyDescent="0.2">
      <c r="A776" s="33">
        <v>2130101820</v>
      </c>
      <c r="B776" s="34" t="s">
        <v>1529</v>
      </c>
      <c r="C776" s="35" t="s">
        <v>776</v>
      </c>
      <c r="D776" s="73">
        <v>41.05</v>
      </c>
    </row>
    <row r="777" spans="1:4" ht="24.95" customHeight="1" x14ac:dyDescent="0.2">
      <c r="A777" s="33">
        <v>2130101830</v>
      </c>
      <c r="B777" s="34" t="s">
        <v>1530</v>
      </c>
      <c r="C777" s="35" t="s">
        <v>776</v>
      </c>
      <c r="D777" s="73">
        <v>46.24</v>
      </c>
    </row>
    <row r="778" spans="1:4" ht="24.95" customHeight="1" x14ac:dyDescent="0.2">
      <c r="A778" s="33">
        <v>2130101840</v>
      </c>
      <c r="B778" s="34" t="s">
        <v>1531</v>
      </c>
      <c r="C778" s="35" t="s">
        <v>776</v>
      </c>
      <c r="D778" s="73">
        <v>50.82</v>
      </c>
    </row>
    <row r="779" spans="1:4" ht="24.95" customHeight="1" x14ac:dyDescent="0.2">
      <c r="A779" s="33">
        <v>2130101850</v>
      </c>
      <c r="B779" s="34" t="s">
        <v>1532</v>
      </c>
      <c r="C779" s="35" t="s">
        <v>776</v>
      </c>
      <c r="D779" s="73">
        <v>49.91</v>
      </c>
    </row>
    <row r="780" spans="1:4" ht="24.95" customHeight="1" x14ac:dyDescent="0.2">
      <c r="A780" s="33">
        <v>2130101870</v>
      </c>
      <c r="B780" s="34" t="s">
        <v>1533</v>
      </c>
      <c r="C780" s="35" t="s">
        <v>776</v>
      </c>
      <c r="D780" s="73">
        <v>86.27</v>
      </c>
    </row>
    <row r="781" spans="1:4" ht="24.95" customHeight="1" x14ac:dyDescent="0.2">
      <c r="A781" s="33">
        <v>2130101872</v>
      </c>
      <c r="B781" s="34" t="s">
        <v>1534</v>
      </c>
      <c r="C781" s="35" t="s">
        <v>776</v>
      </c>
      <c r="D781" s="73">
        <v>119.14</v>
      </c>
    </row>
    <row r="782" spans="1:4" ht="24.95" customHeight="1" x14ac:dyDescent="0.2">
      <c r="A782" s="33">
        <v>2130101880</v>
      </c>
      <c r="B782" s="34" t="s">
        <v>1535</v>
      </c>
      <c r="C782" s="35" t="s">
        <v>776</v>
      </c>
      <c r="D782" s="73">
        <v>29.66</v>
      </c>
    </row>
    <row r="783" spans="1:4" ht="24.95" customHeight="1" x14ac:dyDescent="0.2">
      <c r="A783" s="33">
        <v>2130101890</v>
      </c>
      <c r="B783" s="34" t="s">
        <v>1536</v>
      </c>
      <c r="C783" s="35" t="s">
        <v>776</v>
      </c>
      <c r="D783" s="73">
        <v>31.62</v>
      </c>
    </row>
    <row r="784" spans="1:4" ht="24.95" customHeight="1" x14ac:dyDescent="0.2">
      <c r="A784" s="33">
        <v>2130101900</v>
      </c>
      <c r="B784" s="34" t="s">
        <v>1537</v>
      </c>
      <c r="C784" s="35" t="s">
        <v>776</v>
      </c>
      <c r="D784" s="73">
        <v>49.15</v>
      </c>
    </row>
    <row r="785" spans="1:4" ht="24.95" customHeight="1" x14ac:dyDescent="0.2">
      <c r="A785" s="33">
        <v>2130101910</v>
      </c>
      <c r="B785" s="34" t="s">
        <v>1538</v>
      </c>
      <c r="C785" s="35" t="s">
        <v>776</v>
      </c>
      <c r="D785" s="73">
        <v>63.66</v>
      </c>
    </row>
    <row r="786" spans="1:4" ht="24.95" customHeight="1" x14ac:dyDescent="0.2">
      <c r="A786" s="33">
        <v>2130101920</v>
      </c>
      <c r="B786" s="34" t="s">
        <v>1539</v>
      </c>
      <c r="C786" s="35" t="s">
        <v>776</v>
      </c>
      <c r="D786" s="73">
        <v>64.2</v>
      </c>
    </row>
    <row r="787" spans="1:4" ht="24.95" customHeight="1" x14ac:dyDescent="0.2">
      <c r="A787" s="33">
        <v>2130101930</v>
      </c>
      <c r="B787" s="34" t="s">
        <v>1540</v>
      </c>
      <c r="C787" s="35" t="s">
        <v>776</v>
      </c>
      <c r="D787" s="73">
        <v>73.11</v>
      </c>
    </row>
    <row r="788" spans="1:4" ht="24.95" customHeight="1" x14ac:dyDescent="0.2">
      <c r="A788" s="33">
        <v>2130101940</v>
      </c>
      <c r="B788" s="34" t="s">
        <v>1541</v>
      </c>
      <c r="C788" s="35" t="s">
        <v>776</v>
      </c>
      <c r="D788" s="73">
        <v>90.9</v>
      </c>
    </row>
    <row r="789" spans="1:4" ht="24.95" customHeight="1" x14ac:dyDescent="0.2">
      <c r="A789" s="33">
        <v>2130101950</v>
      </c>
      <c r="B789" s="34" t="s">
        <v>1542</v>
      </c>
      <c r="C789" s="35" t="s">
        <v>776</v>
      </c>
      <c r="D789" s="73">
        <v>112.26</v>
      </c>
    </row>
    <row r="790" spans="1:4" ht="24.95" customHeight="1" x14ac:dyDescent="0.2">
      <c r="A790" s="33">
        <v>2130101970</v>
      </c>
      <c r="B790" s="34" t="s">
        <v>1543</v>
      </c>
      <c r="C790" s="35" t="s">
        <v>776</v>
      </c>
      <c r="D790" s="73">
        <v>188</v>
      </c>
    </row>
    <row r="791" spans="1:4" ht="24.95" customHeight="1" x14ac:dyDescent="0.2">
      <c r="A791" s="33">
        <v>2130102170</v>
      </c>
      <c r="B791" s="34" t="s">
        <v>1544</v>
      </c>
      <c r="C791" s="35" t="s">
        <v>776</v>
      </c>
      <c r="D791" s="73">
        <v>7.21</v>
      </c>
    </row>
    <row r="792" spans="1:4" ht="24.95" customHeight="1" x14ac:dyDescent="0.2">
      <c r="A792" s="33">
        <v>2130102190</v>
      </c>
      <c r="B792" s="34" t="s">
        <v>1545</v>
      </c>
      <c r="C792" s="35" t="s">
        <v>776</v>
      </c>
      <c r="D792" s="73">
        <v>13.57</v>
      </c>
    </row>
    <row r="793" spans="1:4" ht="24.95" customHeight="1" x14ac:dyDescent="0.2">
      <c r="A793" s="33">
        <v>2130102610</v>
      </c>
      <c r="B793" s="34" t="s">
        <v>1546</v>
      </c>
      <c r="C793" s="35" t="s">
        <v>776</v>
      </c>
      <c r="D793" s="73">
        <v>13.26</v>
      </c>
    </row>
    <row r="794" spans="1:4" ht="24.95" customHeight="1" x14ac:dyDescent="0.2">
      <c r="A794" s="33">
        <v>2130102640</v>
      </c>
      <c r="B794" s="34" t="s">
        <v>1547</v>
      </c>
      <c r="C794" s="35" t="s">
        <v>776</v>
      </c>
      <c r="D794" s="73">
        <v>32.68</v>
      </c>
    </row>
    <row r="795" spans="1:4" ht="24.95" customHeight="1" x14ac:dyDescent="0.2">
      <c r="A795" s="33">
        <v>2130103190</v>
      </c>
      <c r="B795" s="34" t="s">
        <v>1548</v>
      </c>
      <c r="C795" s="35" t="s">
        <v>776</v>
      </c>
      <c r="D795" s="73">
        <v>52.74</v>
      </c>
    </row>
    <row r="796" spans="1:4" ht="24.95" customHeight="1" x14ac:dyDescent="0.2">
      <c r="A796" s="33">
        <v>2130103200</v>
      </c>
      <c r="B796" s="34" t="s">
        <v>1549</v>
      </c>
      <c r="C796" s="35" t="s">
        <v>776</v>
      </c>
      <c r="D796" s="73">
        <v>67.89</v>
      </c>
    </row>
    <row r="797" spans="1:4" ht="24.95" customHeight="1" x14ac:dyDescent="0.2">
      <c r="A797" s="33">
        <v>2130103205</v>
      </c>
      <c r="B797" s="34" t="s">
        <v>1550</v>
      </c>
      <c r="C797" s="35" t="s">
        <v>776</v>
      </c>
      <c r="D797" s="73">
        <v>79.19</v>
      </c>
    </row>
    <row r="798" spans="1:4" ht="24.95" customHeight="1" x14ac:dyDescent="0.2">
      <c r="A798" s="33">
        <v>2130103210</v>
      </c>
      <c r="B798" s="34" t="s">
        <v>1551</v>
      </c>
      <c r="C798" s="35" t="s">
        <v>776</v>
      </c>
      <c r="D798" s="73">
        <v>86.63</v>
      </c>
    </row>
    <row r="799" spans="1:4" ht="24.95" customHeight="1" x14ac:dyDescent="0.2">
      <c r="A799" s="33">
        <v>2130103215</v>
      </c>
      <c r="B799" s="34" t="s">
        <v>1552</v>
      </c>
      <c r="C799" s="35" t="s">
        <v>776</v>
      </c>
      <c r="D799" s="73">
        <v>112.84</v>
      </c>
    </row>
    <row r="800" spans="1:4" ht="24.95" customHeight="1" x14ac:dyDescent="0.2">
      <c r="A800" s="33">
        <v>2130103230</v>
      </c>
      <c r="B800" s="34" t="s">
        <v>1553</v>
      </c>
      <c r="C800" s="35" t="s">
        <v>776</v>
      </c>
      <c r="D800" s="73">
        <v>125.06</v>
      </c>
    </row>
    <row r="801" spans="1:4" ht="24.95" customHeight="1" x14ac:dyDescent="0.2">
      <c r="A801" s="33">
        <v>2130103240</v>
      </c>
      <c r="B801" s="34" t="s">
        <v>1554</v>
      </c>
      <c r="C801" s="35" t="s">
        <v>776</v>
      </c>
      <c r="D801" s="73">
        <v>156.07</v>
      </c>
    </row>
    <row r="802" spans="1:4" ht="24.95" customHeight="1" x14ac:dyDescent="0.2">
      <c r="A802" s="33">
        <v>2130103260</v>
      </c>
      <c r="B802" s="34" t="s">
        <v>1555</v>
      </c>
      <c r="C802" s="35" t="s">
        <v>776</v>
      </c>
      <c r="D802" s="73">
        <v>279.23</v>
      </c>
    </row>
    <row r="803" spans="1:4" ht="24.95" customHeight="1" x14ac:dyDescent="0.2">
      <c r="A803" s="33">
        <v>2130103655</v>
      </c>
      <c r="B803" s="34" t="s">
        <v>1556</v>
      </c>
      <c r="C803" s="35" t="s">
        <v>776</v>
      </c>
      <c r="D803" s="73">
        <v>560.04999999999995</v>
      </c>
    </row>
    <row r="804" spans="1:4" ht="24.95" customHeight="1" x14ac:dyDescent="0.2">
      <c r="A804" s="33">
        <v>2130103660</v>
      </c>
      <c r="B804" s="34" t="s">
        <v>1557</v>
      </c>
      <c r="C804" s="35" t="s">
        <v>776</v>
      </c>
      <c r="D804" s="73">
        <v>739.06</v>
      </c>
    </row>
    <row r="805" spans="1:4" ht="24.95" customHeight="1" x14ac:dyDescent="0.2">
      <c r="A805" s="33">
        <v>2130103665</v>
      </c>
      <c r="B805" s="34" t="s">
        <v>1558</v>
      </c>
      <c r="C805" s="35" t="s">
        <v>776</v>
      </c>
      <c r="D805" s="74">
        <v>1042.19</v>
      </c>
    </row>
    <row r="806" spans="1:4" ht="24.95" customHeight="1" x14ac:dyDescent="0.2">
      <c r="A806" s="33">
        <v>2130103670</v>
      </c>
      <c r="B806" s="34" t="s">
        <v>1559</v>
      </c>
      <c r="C806" s="35" t="s">
        <v>776</v>
      </c>
      <c r="D806" s="73">
        <v>196.51</v>
      </c>
    </row>
    <row r="807" spans="1:4" ht="24.95" customHeight="1" x14ac:dyDescent="0.2">
      <c r="A807" s="33">
        <v>2130103990</v>
      </c>
      <c r="B807" s="34" t="s">
        <v>1560</v>
      </c>
      <c r="C807" s="35" t="s">
        <v>776</v>
      </c>
      <c r="D807" s="73">
        <v>215.16</v>
      </c>
    </row>
    <row r="808" spans="1:4" ht="24.95" customHeight="1" x14ac:dyDescent="0.2">
      <c r="A808" s="33">
        <v>2130103991</v>
      </c>
      <c r="B808" s="34" t="s">
        <v>1561</v>
      </c>
      <c r="C808" s="35" t="s">
        <v>776</v>
      </c>
      <c r="D808" s="73">
        <v>29.77</v>
      </c>
    </row>
    <row r="809" spans="1:4" ht="24.95" customHeight="1" x14ac:dyDescent="0.2">
      <c r="A809" s="33">
        <v>2130103995</v>
      </c>
      <c r="B809" s="34" t="s">
        <v>1562</v>
      </c>
      <c r="C809" s="35" t="s">
        <v>776</v>
      </c>
      <c r="D809" s="73">
        <v>223.32</v>
      </c>
    </row>
    <row r="810" spans="1:4" ht="24.95" customHeight="1" x14ac:dyDescent="0.2">
      <c r="A810" s="33">
        <v>2130103996</v>
      </c>
      <c r="B810" s="34" t="s">
        <v>1563</v>
      </c>
      <c r="C810" s="35" t="s">
        <v>776</v>
      </c>
      <c r="D810" s="73">
        <v>37.32</v>
      </c>
    </row>
    <row r="811" spans="1:4" ht="24.95" customHeight="1" x14ac:dyDescent="0.2">
      <c r="A811" s="33">
        <v>2130104000</v>
      </c>
      <c r="B811" s="34" t="s">
        <v>1564</v>
      </c>
      <c r="C811" s="35" t="s">
        <v>776</v>
      </c>
      <c r="D811" s="73">
        <v>264.14999999999998</v>
      </c>
    </row>
    <row r="812" spans="1:4" ht="24.95" customHeight="1" x14ac:dyDescent="0.2">
      <c r="A812" s="33">
        <v>2130104001</v>
      </c>
      <c r="B812" s="34" t="s">
        <v>1565</v>
      </c>
      <c r="C812" s="35" t="s">
        <v>776</v>
      </c>
      <c r="D812" s="73">
        <v>46.87</v>
      </c>
    </row>
    <row r="813" spans="1:4" ht="24.95" customHeight="1" x14ac:dyDescent="0.2">
      <c r="A813" s="33">
        <v>2130104005</v>
      </c>
      <c r="B813" s="34" t="s">
        <v>1566</v>
      </c>
      <c r="C813" s="35" t="s">
        <v>776</v>
      </c>
      <c r="D813" s="73">
        <v>313.64</v>
      </c>
    </row>
    <row r="814" spans="1:4" ht="24.95" customHeight="1" x14ac:dyDescent="0.2">
      <c r="A814" s="33">
        <v>2130104006</v>
      </c>
      <c r="B814" s="34" t="s">
        <v>1567</v>
      </c>
      <c r="C814" s="35" t="s">
        <v>776</v>
      </c>
      <c r="D814" s="73">
        <v>47.67</v>
      </c>
    </row>
    <row r="815" spans="1:4" ht="24.95" customHeight="1" x14ac:dyDescent="0.2">
      <c r="A815" s="33">
        <v>2130104008</v>
      </c>
      <c r="B815" s="34" t="s">
        <v>1568</v>
      </c>
      <c r="C815" s="35" t="s">
        <v>776</v>
      </c>
      <c r="D815" s="73">
        <v>370.98</v>
      </c>
    </row>
    <row r="816" spans="1:4" ht="24.95" customHeight="1" x14ac:dyDescent="0.2">
      <c r="A816" s="33">
        <v>2130104010</v>
      </c>
      <c r="B816" s="34" t="s">
        <v>1569</v>
      </c>
      <c r="C816" s="35" t="s">
        <v>776</v>
      </c>
      <c r="D816" s="73">
        <v>452.59</v>
      </c>
    </row>
    <row r="817" spans="1:4" ht="24.95" customHeight="1" x14ac:dyDescent="0.2">
      <c r="A817" s="33">
        <v>2130104016</v>
      </c>
      <c r="B817" s="34" t="s">
        <v>1570</v>
      </c>
      <c r="C817" s="35" t="s">
        <v>776</v>
      </c>
      <c r="D817" s="73">
        <v>359.45</v>
      </c>
    </row>
    <row r="818" spans="1:4" ht="24.95" customHeight="1" x14ac:dyDescent="0.2">
      <c r="A818" s="33">
        <v>2130104020</v>
      </c>
      <c r="B818" s="34" t="s">
        <v>1571</v>
      </c>
      <c r="C818" s="35" t="s">
        <v>776</v>
      </c>
      <c r="D818" s="73">
        <v>418.67</v>
      </c>
    </row>
    <row r="819" spans="1:4" ht="24.95" customHeight="1" x14ac:dyDescent="0.2">
      <c r="A819" s="33">
        <v>2130104021</v>
      </c>
      <c r="B819" s="34" t="s">
        <v>1572</v>
      </c>
      <c r="C819" s="35" t="s">
        <v>776</v>
      </c>
      <c r="D819" s="73">
        <v>487.04</v>
      </c>
    </row>
    <row r="820" spans="1:4" ht="24.95" customHeight="1" x14ac:dyDescent="0.2">
      <c r="A820" s="33">
        <v>2130104022</v>
      </c>
      <c r="B820" s="34" t="s">
        <v>1573</v>
      </c>
      <c r="C820" s="35" t="s">
        <v>776</v>
      </c>
      <c r="D820" s="73">
        <v>581.87</v>
      </c>
    </row>
    <row r="821" spans="1:4" ht="24.95" customHeight="1" x14ac:dyDescent="0.2">
      <c r="A821" s="33">
        <v>2130104023</v>
      </c>
      <c r="B821" s="34" t="s">
        <v>1574</v>
      </c>
      <c r="C821" s="35" t="s">
        <v>776</v>
      </c>
      <c r="D821" s="73">
        <v>277.92</v>
      </c>
    </row>
    <row r="822" spans="1:4" ht="24.95" customHeight="1" x14ac:dyDescent="0.2">
      <c r="A822" s="33">
        <v>2130104025</v>
      </c>
      <c r="B822" s="34" t="s">
        <v>1575</v>
      </c>
      <c r="C822" s="35" t="s">
        <v>776</v>
      </c>
      <c r="D822" s="73">
        <v>333.29</v>
      </c>
    </row>
    <row r="823" spans="1:4" ht="24.95" customHeight="1" x14ac:dyDescent="0.2">
      <c r="A823" s="33">
        <v>2130104030</v>
      </c>
      <c r="B823" s="34" t="s">
        <v>1576</v>
      </c>
      <c r="C823" s="35" t="s">
        <v>776</v>
      </c>
      <c r="D823" s="73">
        <v>392.51</v>
      </c>
    </row>
    <row r="824" spans="1:4" ht="24.95" customHeight="1" x14ac:dyDescent="0.2">
      <c r="A824" s="33">
        <v>2130104031</v>
      </c>
      <c r="B824" s="34" t="s">
        <v>1577</v>
      </c>
      <c r="C824" s="35" t="s">
        <v>776</v>
      </c>
      <c r="D824" s="73">
        <v>460.88</v>
      </c>
    </row>
    <row r="825" spans="1:4" ht="24.95" customHeight="1" x14ac:dyDescent="0.2">
      <c r="A825" s="33">
        <v>2130104032</v>
      </c>
      <c r="B825" s="34" t="s">
        <v>1578</v>
      </c>
      <c r="C825" s="35" t="s">
        <v>776</v>
      </c>
      <c r="D825" s="73">
        <v>555.71</v>
      </c>
    </row>
    <row r="826" spans="1:4" ht="24.95" customHeight="1" x14ac:dyDescent="0.2">
      <c r="A826" s="33">
        <v>2130104033</v>
      </c>
      <c r="B826" s="34" t="s">
        <v>1579</v>
      </c>
      <c r="C826" s="35" t="s">
        <v>776</v>
      </c>
      <c r="D826" s="73">
        <v>342.04</v>
      </c>
    </row>
    <row r="827" spans="1:4" ht="24.95" customHeight="1" x14ac:dyDescent="0.2">
      <c r="A827" s="33">
        <v>2130104035</v>
      </c>
      <c r="B827" s="34" t="s">
        <v>1580</v>
      </c>
      <c r="C827" s="35" t="s">
        <v>776</v>
      </c>
      <c r="D827" s="73">
        <v>397.41</v>
      </c>
    </row>
    <row r="828" spans="1:4" ht="24.95" customHeight="1" x14ac:dyDescent="0.2">
      <c r="A828" s="33">
        <v>2130104040</v>
      </c>
      <c r="B828" s="34" t="s">
        <v>1581</v>
      </c>
      <c r="C828" s="35" t="s">
        <v>776</v>
      </c>
      <c r="D828" s="73">
        <v>456.63</v>
      </c>
    </row>
    <row r="829" spans="1:4" ht="24.95" customHeight="1" x14ac:dyDescent="0.2">
      <c r="A829" s="33">
        <v>2130104041</v>
      </c>
      <c r="B829" s="34" t="s">
        <v>1582</v>
      </c>
      <c r="C829" s="35" t="s">
        <v>776</v>
      </c>
      <c r="D829" s="73">
        <v>525</v>
      </c>
    </row>
    <row r="830" spans="1:4" ht="24.95" customHeight="1" x14ac:dyDescent="0.2">
      <c r="A830" s="33">
        <v>2130104042</v>
      </c>
      <c r="B830" s="34" t="s">
        <v>1583</v>
      </c>
      <c r="C830" s="35" t="s">
        <v>776</v>
      </c>
      <c r="D830" s="73">
        <v>619.83000000000004</v>
      </c>
    </row>
    <row r="831" spans="1:4" ht="24.95" customHeight="1" x14ac:dyDescent="0.2">
      <c r="A831" s="33">
        <v>2130104055</v>
      </c>
      <c r="B831" s="34" t="s">
        <v>1584</v>
      </c>
      <c r="C831" s="35" t="s">
        <v>776</v>
      </c>
      <c r="D831" s="73">
        <v>48.44</v>
      </c>
    </row>
    <row r="832" spans="1:4" ht="24.95" customHeight="1" x14ac:dyDescent="0.2">
      <c r="A832" s="33">
        <v>2130104060</v>
      </c>
      <c r="B832" s="34" t="s">
        <v>1585</v>
      </c>
      <c r="C832" s="35" t="s">
        <v>776</v>
      </c>
      <c r="D832" s="73">
        <v>60.02</v>
      </c>
    </row>
    <row r="833" spans="1:4" ht="24.95" customHeight="1" x14ac:dyDescent="0.2">
      <c r="A833" s="33">
        <v>2130104065</v>
      </c>
      <c r="B833" s="34" t="s">
        <v>1586</v>
      </c>
      <c r="C833" s="35" t="s">
        <v>776</v>
      </c>
      <c r="D833" s="73">
        <v>64.510000000000005</v>
      </c>
    </row>
    <row r="834" spans="1:4" ht="24.95" customHeight="1" x14ac:dyDescent="0.2">
      <c r="A834" s="33">
        <v>2130104070</v>
      </c>
      <c r="B834" s="34" t="s">
        <v>1587</v>
      </c>
      <c r="C834" s="35" t="s">
        <v>776</v>
      </c>
      <c r="D834" s="73">
        <v>81.53</v>
      </c>
    </row>
    <row r="835" spans="1:4" ht="24.95" customHeight="1" x14ac:dyDescent="0.2">
      <c r="A835" s="33">
        <v>2130104075</v>
      </c>
      <c r="B835" s="34" t="s">
        <v>1588</v>
      </c>
      <c r="C835" s="35" t="s">
        <v>776</v>
      </c>
      <c r="D835" s="73">
        <v>93.38</v>
      </c>
    </row>
    <row r="836" spans="1:4" ht="24.95" customHeight="1" x14ac:dyDescent="0.2">
      <c r="A836" s="33">
        <v>2130104080</v>
      </c>
      <c r="B836" s="34" t="s">
        <v>1589</v>
      </c>
      <c r="C836" s="35" t="s">
        <v>776</v>
      </c>
      <c r="D836" s="73">
        <v>110.4</v>
      </c>
    </row>
    <row r="837" spans="1:4" ht="24.95" customHeight="1" x14ac:dyDescent="0.2">
      <c r="A837" s="33">
        <v>2130104085</v>
      </c>
      <c r="B837" s="34" t="s">
        <v>1590</v>
      </c>
      <c r="C837" s="35" t="s">
        <v>776</v>
      </c>
      <c r="D837" s="73">
        <v>146.16999999999999</v>
      </c>
    </row>
    <row r="838" spans="1:4" ht="24.95" customHeight="1" x14ac:dyDescent="0.2">
      <c r="A838" s="33">
        <v>2130104090</v>
      </c>
      <c r="B838" s="34" t="s">
        <v>1591</v>
      </c>
      <c r="C838" s="35" t="s">
        <v>776</v>
      </c>
      <c r="D838" s="73">
        <v>163.19</v>
      </c>
    </row>
    <row r="839" spans="1:4" ht="24.95" customHeight="1" x14ac:dyDescent="0.2">
      <c r="A839" s="127" t="s">
        <v>1592</v>
      </c>
      <c r="B839" s="128"/>
      <c r="C839" s="128"/>
      <c r="D839" s="129"/>
    </row>
    <row r="840" spans="1:4" ht="24.95" customHeight="1" x14ac:dyDescent="0.2">
      <c r="A840" s="33">
        <v>2140100020</v>
      </c>
      <c r="B840" s="34" t="s">
        <v>1593</v>
      </c>
      <c r="C840" s="35" t="s">
        <v>772</v>
      </c>
      <c r="D840" s="73">
        <v>93.18</v>
      </c>
    </row>
    <row r="841" spans="1:4" ht="24.95" customHeight="1" x14ac:dyDescent="0.2">
      <c r="A841" s="33">
        <v>2140100030</v>
      </c>
      <c r="B841" s="34" t="s">
        <v>1594</v>
      </c>
      <c r="C841" s="35" t="s">
        <v>772</v>
      </c>
      <c r="D841" s="73">
        <v>81.89</v>
      </c>
    </row>
    <row r="842" spans="1:4" ht="24.95" customHeight="1" x14ac:dyDescent="0.2">
      <c r="A842" s="33">
        <v>2140100036</v>
      </c>
      <c r="B842" s="34" t="s">
        <v>1595</v>
      </c>
      <c r="C842" s="35" t="s">
        <v>772</v>
      </c>
      <c r="D842" s="73">
        <v>155.09</v>
      </c>
    </row>
    <row r="843" spans="1:4" ht="24.95" customHeight="1" x14ac:dyDescent="0.2">
      <c r="A843" s="33">
        <v>2140100125</v>
      </c>
      <c r="B843" s="34" t="s">
        <v>1596</v>
      </c>
      <c r="C843" s="35" t="s">
        <v>772</v>
      </c>
      <c r="D843" s="73">
        <v>13.6</v>
      </c>
    </row>
    <row r="844" spans="1:4" ht="24.95" customHeight="1" x14ac:dyDescent="0.2">
      <c r="A844" s="33">
        <v>2140100130</v>
      </c>
      <c r="B844" s="34" t="s">
        <v>1597</v>
      </c>
      <c r="C844" s="35" t="s">
        <v>772</v>
      </c>
      <c r="D844" s="73">
        <v>13.6</v>
      </c>
    </row>
    <row r="845" spans="1:4" ht="24.95" customHeight="1" x14ac:dyDescent="0.2">
      <c r="A845" s="33">
        <v>2140100140</v>
      </c>
      <c r="B845" s="34" t="s">
        <v>1598</v>
      </c>
      <c r="C845" s="35" t="s">
        <v>772</v>
      </c>
      <c r="D845" s="73">
        <v>16.309999999999999</v>
      </c>
    </row>
    <row r="846" spans="1:4" ht="24.95" customHeight="1" x14ac:dyDescent="0.2">
      <c r="A846" s="33">
        <v>2140100283</v>
      </c>
      <c r="B846" s="34" t="s">
        <v>1599</v>
      </c>
      <c r="C846" s="35" t="s">
        <v>772</v>
      </c>
      <c r="D846" s="73">
        <v>54.38</v>
      </c>
    </row>
    <row r="847" spans="1:4" ht="24.95" customHeight="1" x14ac:dyDescent="0.2">
      <c r="A847" s="33">
        <v>2140100290</v>
      </c>
      <c r="B847" s="34" t="s">
        <v>1600</v>
      </c>
      <c r="C847" s="35" t="s">
        <v>772</v>
      </c>
      <c r="D847" s="73">
        <v>81.58</v>
      </c>
    </row>
    <row r="848" spans="1:4" ht="24.95" customHeight="1" x14ac:dyDescent="0.2">
      <c r="A848" s="33">
        <v>2140100300</v>
      </c>
      <c r="B848" s="34" t="s">
        <v>1601</v>
      </c>
      <c r="C848" s="35" t="s">
        <v>772</v>
      </c>
      <c r="D848" s="73">
        <v>84.44</v>
      </c>
    </row>
    <row r="849" spans="1:4" ht="24.95" customHeight="1" x14ac:dyDescent="0.2">
      <c r="A849" s="33">
        <v>2140100305</v>
      </c>
      <c r="B849" s="34" t="s">
        <v>1602</v>
      </c>
      <c r="C849" s="35" t="s">
        <v>772</v>
      </c>
      <c r="D849" s="73">
        <v>516.32000000000005</v>
      </c>
    </row>
    <row r="850" spans="1:4" ht="24.95" customHeight="1" x14ac:dyDescent="0.2">
      <c r="A850" s="33">
        <v>2140100310</v>
      </c>
      <c r="B850" s="34" t="s">
        <v>1603</v>
      </c>
      <c r="C850" s="35" t="s">
        <v>772</v>
      </c>
      <c r="D850" s="73">
        <v>120.56</v>
      </c>
    </row>
    <row r="851" spans="1:4" ht="24.95" customHeight="1" x14ac:dyDescent="0.2">
      <c r="A851" s="33">
        <v>2140100415</v>
      </c>
      <c r="B851" s="34" t="s">
        <v>1604</v>
      </c>
      <c r="C851" s="35" t="s">
        <v>776</v>
      </c>
      <c r="D851" s="73">
        <v>33.450000000000003</v>
      </c>
    </row>
    <row r="852" spans="1:4" ht="24.95" customHeight="1" x14ac:dyDescent="0.2">
      <c r="A852" s="33">
        <v>2140100420</v>
      </c>
      <c r="B852" s="34" t="s">
        <v>1605</v>
      </c>
      <c r="C852" s="35" t="s">
        <v>772</v>
      </c>
      <c r="D852" s="73">
        <v>219.87</v>
      </c>
    </row>
    <row r="853" spans="1:4" ht="24.95" customHeight="1" x14ac:dyDescent="0.2">
      <c r="A853" s="33">
        <v>2140100423</v>
      </c>
      <c r="B853" s="34" t="s">
        <v>1606</v>
      </c>
      <c r="C853" s="35" t="s">
        <v>772</v>
      </c>
      <c r="D853" s="73">
        <v>317.17</v>
      </c>
    </row>
    <row r="854" spans="1:4" ht="24.95" customHeight="1" x14ac:dyDescent="0.2">
      <c r="A854" s="33">
        <v>2140100445</v>
      </c>
      <c r="B854" s="34" t="s">
        <v>1607</v>
      </c>
      <c r="C854" s="35" t="s">
        <v>772</v>
      </c>
      <c r="D854" s="73">
        <v>87.36</v>
      </c>
    </row>
    <row r="855" spans="1:4" ht="24.95" customHeight="1" x14ac:dyDescent="0.2">
      <c r="A855" s="33">
        <v>2140100476</v>
      </c>
      <c r="B855" s="34" t="s">
        <v>1608</v>
      </c>
      <c r="C855" s="35" t="s">
        <v>772</v>
      </c>
      <c r="D855" s="73">
        <v>95.91</v>
      </c>
    </row>
    <row r="856" spans="1:4" ht="24.95" customHeight="1" x14ac:dyDescent="0.2">
      <c r="A856" s="33">
        <v>2140101700</v>
      </c>
      <c r="B856" s="34" t="s">
        <v>1609</v>
      </c>
      <c r="C856" s="35" t="s">
        <v>772</v>
      </c>
      <c r="D856" s="73">
        <v>228.77</v>
      </c>
    </row>
    <row r="857" spans="1:4" ht="24.95" customHeight="1" x14ac:dyDescent="0.2">
      <c r="A857" s="33">
        <v>2140101705</v>
      </c>
      <c r="B857" s="34" t="s">
        <v>1610</v>
      </c>
      <c r="C857" s="35" t="s">
        <v>772</v>
      </c>
      <c r="D857" s="73">
        <v>286.44</v>
      </c>
    </row>
    <row r="858" spans="1:4" ht="24.95" customHeight="1" x14ac:dyDescent="0.2">
      <c r="A858" s="33">
        <v>2140101710</v>
      </c>
      <c r="B858" s="34" t="s">
        <v>1611</v>
      </c>
      <c r="C858" s="35" t="s">
        <v>772</v>
      </c>
      <c r="D858" s="73">
        <v>144.22</v>
      </c>
    </row>
    <row r="859" spans="1:4" ht="24.95" customHeight="1" x14ac:dyDescent="0.2">
      <c r="A859" s="33">
        <v>2140101715</v>
      </c>
      <c r="B859" s="34" t="s">
        <v>1612</v>
      </c>
      <c r="C859" s="35" t="s">
        <v>772</v>
      </c>
      <c r="D859" s="73">
        <v>216.51</v>
      </c>
    </row>
    <row r="860" spans="1:4" ht="24.95" customHeight="1" x14ac:dyDescent="0.2">
      <c r="A860" s="33">
        <v>2140101730</v>
      </c>
      <c r="B860" s="34" t="s">
        <v>1613</v>
      </c>
      <c r="C860" s="35" t="s">
        <v>772</v>
      </c>
      <c r="D860" s="73">
        <v>837.13</v>
      </c>
    </row>
    <row r="861" spans="1:4" ht="24.95" customHeight="1" x14ac:dyDescent="0.2">
      <c r="A861" s="33">
        <v>2140101735</v>
      </c>
      <c r="B861" s="34" t="s">
        <v>1614</v>
      </c>
      <c r="C861" s="35" t="s">
        <v>772</v>
      </c>
      <c r="D861" s="73">
        <v>694.91</v>
      </c>
    </row>
    <row r="862" spans="1:4" ht="24.95" customHeight="1" x14ac:dyDescent="0.2">
      <c r="A862" s="33">
        <v>2140101740</v>
      </c>
      <c r="B862" s="34" t="s">
        <v>1615</v>
      </c>
      <c r="C862" s="35" t="s">
        <v>772</v>
      </c>
      <c r="D862" s="73">
        <v>517.08000000000004</v>
      </c>
    </row>
    <row r="863" spans="1:4" ht="24.95" customHeight="1" x14ac:dyDescent="0.2">
      <c r="A863" s="33">
        <v>2140101745</v>
      </c>
      <c r="B863" s="34" t="s">
        <v>1616</v>
      </c>
      <c r="C863" s="35" t="s">
        <v>772</v>
      </c>
      <c r="D863" s="73">
        <v>374.86</v>
      </c>
    </row>
    <row r="864" spans="1:4" ht="24.95" customHeight="1" x14ac:dyDescent="0.2">
      <c r="A864" s="33">
        <v>2140101750</v>
      </c>
      <c r="B864" s="34" t="s">
        <v>1617</v>
      </c>
      <c r="C864" s="35" t="s">
        <v>772</v>
      </c>
      <c r="D864" s="73">
        <v>644.80999999999995</v>
      </c>
    </row>
    <row r="865" spans="1:4" ht="24.95" customHeight="1" x14ac:dyDescent="0.2">
      <c r="A865" s="33">
        <v>2140101755</v>
      </c>
      <c r="B865" s="34" t="s">
        <v>1618</v>
      </c>
      <c r="C865" s="35" t="s">
        <v>772</v>
      </c>
      <c r="D865" s="73">
        <v>502.59</v>
      </c>
    </row>
    <row r="866" spans="1:4" ht="24.95" customHeight="1" x14ac:dyDescent="0.2">
      <c r="A866" s="33">
        <v>2140101760</v>
      </c>
      <c r="B866" s="34" t="s">
        <v>1619</v>
      </c>
      <c r="C866" s="35" t="s">
        <v>772</v>
      </c>
      <c r="D866" s="73">
        <v>415.68</v>
      </c>
    </row>
    <row r="867" spans="1:4" ht="24.95" customHeight="1" x14ac:dyDescent="0.2">
      <c r="A867" s="33">
        <v>2140101880</v>
      </c>
      <c r="B867" s="34" t="s">
        <v>1620</v>
      </c>
      <c r="C867" s="35" t="s">
        <v>772</v>
      </c>
      <c r="D867" s="73">
        <v>105.74</v>
      </c>
    </row>
    <row r="868" spans="1:4" ht="24.95" customHeight="1" x14ac:dyDescent="0.2">
      <c r="A868" s="33">
        <v>2140101890</v>
      </c>
      <c r="B868" s="34" t="s">
        <v>1621</v>
      </c>
      <c r="C868" s="35" t="s">
        <v>772</v>
      </c>
      <c r="D868" s="73">
        <v>100.66</v>
      </c>
    </row>
    <row r="869" spans="1:4" ht="24.95" customHeight="1" x14ac:dyDescent="0.2">
      <c r="A869" s="33">
        <v>2140101895</v>
      </c>
      <c r="B869" s="34" t="s">
        <v>1622</v>
      </c>
      <c r="C869" s="35" t="s">
        <v>772</v>
      </c>
      <c r="D869" s="73">
        <v>91.88</v>
      </c>
    </row>
    <row r="870" spans="1:4" ht="24.95" customHeight="1" x14ac:dyDescent="0.2">
      <c r="A870" s="127" t="s">
        <v>1623</v>
      </c>
      <c r="B870" s="128"/>
      <c r="C870" s="128"/>
      <c r="D870" s="129"/>
    </row>
    <row r="871" spans="1:4" ht="24.95" customHeight="1" x14ac:dyDescent="0.2">
      <c r="A871" s="33">
        <v>2150100015</v>
      </c>
      <c r="B871" s="34" t="s">
        <v>1624</v>
      </c>
      <c r="C871" s="35" t="s">
        <v>738</v>
      </c>
      <c r="D871" s="73">
        <v>6</v>
      </c>
    </row>
    <row r="872" spans="1:4" ht="24.95" customHeight="1" x14ac:dyDescent="0.2">
      <c r="A872" s="33">
        <v>2150100020</v>
      </c>
      <c r="B872" s="34" t="s">
        <v>1625</v>
      </c>
      <c r="C872" s="35" t="s">
        <v>738</v>
      </c>
      <c r="D872" s="73">
        <v>24.12</v>
      </c>
    </row>
    <row r="873" spans="1:4" ht="24.95" customHeight="1" x14ac:dyDescent="0.2">
      <c r="A873" s="33">
        <v>2150100030</v>
      </c>
      <c r="B873" s="34" t="s">
        <v>1626</v>
      </c>
      <c r="C873" s="35" t="s">
        <v>738</v>
      </c>
      <c r="D873" s="73">
        <v>24.12</v>
      </c>
    </row>
    <row r="874" spans="1:4" ht="24.95" customHeight="1" x14ac:dyDescent="0.2">
      <c r="A874" s="33">
        <v>2150100040</v>
      </c>
      <c r="B874" s="34" t="s">
        <v>1627</v>
      </c>
      <c r="C874" s="35" t="s">
        <v>738</v>
      </c>
      <c r="D874" s="73">
        <v>7.33</v>
      </c>
    </row>
    <row r="875" spans="1:4" ht="24.95" customHeight="1" x14ac:dyDescent="0.2">
      <c r="A875" s="33">
        <v>2150100050</v>
      </c>
      <c r="B875" s="34" t="s">
        <v>1628</v>
      </c>
      <c r="C875" s="35" t="s">
        <v>738</v>
      </c>
      <c r="D875" s="73">
        <v>9.48</v>
      </c>
    </row>
    <row r="876" spans="1:4" ht="24.95" customHeight="1" x14ac:dyDescent="0.2">
      <c r="A876" s="33">
        <v>2150100060</v>
      </c>
      <c r="B876" s="34" t="s">
        <v>1629</v>
      </c>
      <c r="C876" s="35" t="s">
        <v>738</v>
      </c>
      <c r="D876" s="73">
        <v>9.48</v>
      </c>
    </row>
    <row r="877" spans="1:4" ht="24.95" customHeight="1" x14ac:dyDescent="0.2">
      <c r="A877" s="33">
        <v>2150100070</v>
      </c>
      <c r="B877" s="34" t="s">
        <v>1630</v>
      </c>
      <c r="C877" s="35" t="s">
        <v>738</v>
      </c>
      <c r="D877" s="73">
        <v>5.64</v>
      </c>
    </row>
    <row r="878" spans="1:4" ht="24.95" customHeight="1" x14ac:dyDescent="0.2">
      <c r="A878" s="33">
        <v>2150100080</v>
      </c>
      <c r="B878" s="34" t="s">
        <v>1631</v>
      </c>
      <c r="C878" s="35" t="s">
        <v>738</v>
      </c>
      <c r="D878" s="73">
        <v>13.33</v>
      </c>
    </row>
    <row r="879" spans="1:4" ht="24.95" customHeight="1" x14ac:dyDescent="0.2">
      <c r="A879" s="33">
        <v>2150100090</v>
      </c>
      <c r="B879" s="34" t="s">
        <v>1632</v>
      </c>
      <c r="C879" s="35" t="s">
        <v>738</v>
      </c>
      <c r="D879" s="73">
        <v>26.98</v>
      </c>
    </row>
    <row r="880" spans="1:4" ht="24.95" customHeight="1" x14ac:dyDescent="0.2">
      <c r="A880" s="33">
        <v>2150100094</v>
      </c>
      <c r="B880" s="34" t="s">
        <v>1633</v>
      </c>
      <c r="C880" s="35" t="s">
        <v>738</v>
      </c>
      <c r="D880" s="73">
        <v>26.98</v>
      </c>
    </row>
    <row r="881" spans="1:4" ht="24.95" customHeight="1" x14ac:dyDescent="0.2">
      <c r="A881" s="33">
        <v>2150100100</v>
      </c>
      <c r="B881" s="34" t="s">
        <v>1634</v>
      </c>
      <c r="C881" s="35" t="s">
        <v>738</v>
      </c>
      <c r="D881" s="73">
        <v>24.91</v>
      </c>
    </row>
    <row r="882" spans="1:4" ht="24.95" customHeight="1" x14ac:dyDescent="0.2">
      <c r="A882" s="33">
        <v>2150100110</v>
      </c>
      <c r="B882" s="34" t="s">
        <v>1635</v>
      </c>
      <c r="C882" s="35" t="s">
        <v>776</v>
      </c>
      <c r="D882" s="73">
        <v>12.82</v>
      </c>
    </row>
    <row r="883" spans="1:4" ht="24.95" customHeight="1" x14ac:dyDescent="0.2">
      <c r="A883" s="33">
        <v>2150100120</v>
      </c>
      <c r="B883" s="34" t="s">
        <v>1636</v>
      </c>
      <c r="C883" s="35" t="s">
        <v>776</v>
      </c>
      <c r="D883" s="73">
        <v>12.82</v>
      </c>
    </row>
    <row r="884" spans="1:4" ht="24.95" customHeight="1" x14ac:dyDescent="0.2">
      <c r="A884" s="33">
        <v>2150100130</v>
      </c>
      <c r="B884" s="34" t="s">
        <v>1637</v>
      </c>
      <c r="C884" s="35" t="s">
        <v>776</v>
      </c>
      <c r="D884" s="73">
        <v>24.91</v>
      </c>
    </row>
    <row r="885" spans="1:4" ht="24.95" customHeight="1" x14ac:dyDescent="0.2">
      <c r="A885" s="33">
        <v>2150100601</v>
      </c>
      <c r="B885" s="34" t="s">
        <v>1638</v>
      </c>
      <c r="C885" s="35" t="s">
        <v>738</v>
      </c>
      <c r="D885" s="73">
        <v>75.95</v>
      </c>
    </row>
    <row r="886" spans="1:4" ht="24.95" customHeight="1" x14ac:dyDescent="0.2">
      <c r="A886" s="33">
        <v>2150100610</v>
      </c>
      <c r="B886" s="34" t="s">
        <v>1639</v>
      </c>
      <c r="C886" s="35" t="s">
        <v>738</v>
      </c>
      <c r="D886" s="73">
        <v>6.11</v>
      </c>
    </row>
    <row r="887" spans="1:4" ht="24.95" customHeight="1" x14ac:dyDescent="0.2">
      <c r="A887" s="33">
        <v>2150100170</v>
      </c>
      <c r="B887" s="34" t="s">
        <v>1640</v>
      </c>
      <c r="C887" s="35" t="s">
        <v>738</v>
      </c>
      <c r="D887" s="73">
        <v>18.350000000000001</v>
      </c>
    </row>
    <row r="888" spans="1:4" ht="24.95" customHeight="1" x14ac:dyDescent="0.2">
      <c r="A888" s="33">
        <v>2150100180</v>
      </c>
      <c r="B888" s="34" t="s">
        <v>1641</v>
      </c>
      <c r="C888" s="35" t="s">
        <v>738</v>
      </c>
      <c r="D888" s="73">
        <v>35.67</v>
      </c>
    </row>
    <row r="889" spans="1:4" ht="24.95" customHeight="1" x14ac:dyDescent="0.2">
      <c r="A889" s="33">
        <v>2150100185</v>
      </c>
      <c r="B889" s="34" t="s">
        <v>1642</v>
      </c>
      <c r="C889" s="35" t="s">
        <v>738</v>
      </c>
      <c r="D889" s="73">
        <v>42.36</v>
      </c>
    </row>
    <row r="890" spans="1:4" ht="24.95" customHeight="1" x14ac:dyDescent="0.2">
      <c r="A890" s="33">
        <v>2150100200</v>
      </c>
      <c r="B890" s="34" t="s">
        <v>1643</v>
      </c>
      <c r="C890" s="35" t="s">
        <v>738</v>
      </c>
      <c r="D890" s="73">
        <v>40.729999999999997</v>
      </c>
    </row>
    <row r="891" spans="1:4" ht="24.95" customHeight="1" x14ac:dyDescent="0.2">
      <c r="A891" s="33">
        <v>2150100210</v>
      </c>
      <c r="B891" s="34" t="s">
        <v>1644</v>
      </c>
      <c r="C891" s="35" t="s">
        <v>738</v>
      </c>
      <c r="D891" s="73">
        <v>15.99</v>
      </c>
    </row>
    <row r="892" spans="1:4" ht="24.95" customHeight="1" x14ac:dyDescent="0.2">
      <c r="A892" s="33">
        <v>2150100220</v>
      </c>
      <c r="B892" s="34" t="s">
        <v>1645</v>
      </c>
      <c r="C892" s="35" t="s">
        <v>738</v>
      </c>
      <c r="D892" s="73">
        <v>98.15</v>
      </c>
    </row>
    <row r="893" spans="1:4" ht="24.95" customHeight="1" x14ac:dyDescent="0.2">
      <c r="A893" s="33">
        <v>2150100224</v>
      </c>
      <c r="B893" s="34" t="s">
        <v>1646</v>
      </c>
      <c r="C893" s="35" t="s">
        <v>738</v>
      </c>
      <c r="D893" s="73">
        <v>364.29</v>
      </c>
    </row>
    <row r="894" spans="1:4" ht="24.95" customHeight="1" x14ac:dyDescent="0.2">
      <c r="A894" s="33">
        <v>2150100230</v>
      </c>
      <c r="B894" s="34" t="s">
        <v>1647</v>
      </c>
      <c r="C894" s="35" t="s">
        <v>738</v>
      </c>
      <c r="D894" s="73">
        <v>31.73</v>
      </c>
    </row>
    <row r="895" spans="1:4" ht="24.95" customHeight="1" x14ac:dyDescent="0.2">
      <c r="A895" s="33">
        <v>2150100240</v>
      </c>
      <c r="B895" s="34" t="s">
        <v>1648</v>
      </c>
      <c r="C895" s="35" t="s">
        <v>776</v>
      </c>
      <c r="D895" s="73">
        <v>13.85</v>
      </c>
    </row>
    <row r="896" spans="1:4" ht="24.95" customHeight="1" x14ac:dyDescent="0.2">
      <c r="A896" s="33">
        <v>2150100250</v>
      </c>
      <c r="B896" s="34" t="s">
        <v>1649</v>
      </c>
      <c r="C896" s="35" t="s">
        <v>776</v>
      </c>
      <c r="D896" s="73">
        <v>13.02</v>
      </c>
    </row>
    <row r="897" spans="1:4" ht="24.95" customHeight="1" x14ac:dyDescent="0.2">
      <c r="A897" s="33">
        <v>2150100260</v>
      </c>
      <c r="B897" s="34" t="s">
        <v>1650</v>
      </c>
      <c r="C897" s="35" t="s">
        <v>776</v>
      </c>
      <c r="D897" s="73">
        <v>35.54</v>
      </c>
    </row>
    <row r="898" spans="1:4" ht="24.95" customHeight="1" x14ac:dyDescent="0.2">
      <c r="A898" s="33">
        <v>2150100261</v>
      </c>
      <c r="B898" s="34" t="s">
        <v>1651</v>
      </c>
      <c r="C898" s="35" t="s">
        <v>738</v>
      </c>
      <c r="D898" s="73">
        <v>71.989999999999995</v>
      </c>
    </row>
    <row r="899" spans="1:4" ht="24.95" customHeight="1" x14ac:dyDescent="0.2">
      <c r="A899" s="33">
        <v>2150100269</v>
      </c>
      <c r="B899" s="34" t="s">
        <v>1652</v>
      </c>
      <c r="C899" s="35" t="s">
        <v>738</v>
      </c>
      <c r="D899" s="73">
        <v>128.08000000000001</v>
      </c>
    </row>
    <row r="900" spans="1:4" ht="24.95" customHeight="1" x14ac:dyDescent="0.2">
      <c r="A900" s="33">
        <v>2150100270</v>
      </c>
      <c r="B900" s="34" t="s">
        <v>1653</v>
      </c>
      <c r="C900" s="35" t="s">
        <v>738</v>
      </c>
      <c r="D900" s="73">
        <v>84.24</v>
      </c>
    </row>
    <row r="901" spans="1:4" ht="24.95" customHeight="1" x14ac:dyDescent="0.2">
      <c r="A901" s="33">
        <v>2150100280</v>
      </c>
      <c r="B901" s="34" t="s">
        <v>1654</v>
      </c>
      <c r="C901" s="35" t="s">
        <v>776</v>
      </c>
      <c r="D901" s="73">
        <v>33.58</v>
      </c>
    </row>
    <row r="902" spans="1:4" ht="24.95" customHeight="1" x14ac:dyDescent="0.2">
      <c r="A902" s="33">
        <v>2150100290</v>
      </c>
      <c r="B902" s="34" t="s">
        <v>1655</v>
      </c>
      <c r="C902" s="35" t="s">
        <v>738</v>
      </c>
      <c r="D902" s="73">
        <v>6.81</v>
      </c>
    </row>
    <row r="903" spans="1:4" ht="24.95" customHeight="1" x14ac:dyDescent="0.2">
      <c r="A903" s="33">
        <v>2150100292</v>
      </c>
      <c r="B903" s="34" t="s">
        <v>1656</v>
      </c>
      <c r="C903" s="35" t="s">
        <v>738</v>
      </c>
      <c r="D903" s="73">
        <v>13.62</v>
      </c>
    </row>
    <row r="904" spans="1:4" ht="24.95" customHeight="1" x14ac:dyDescent="0.2">
      <c r="A904" s="33">
        <v>2150100310</v>
      </c>
      <c r="B904" s="34" t="s">
        <v>1657</v>
      </c>
      <c r="C904" s="35" t="s">
        <v>738</v>
      </c>
      <c r="D904" s="73">
        <v>81.5</v>
      </c>
    </row>
    <row r="905" spans="1:4" ht="24.95" customHeight="1" x14ac:dyDescent="0.2">
      <c r="A905" s="33">
        <v>2150100320</v>
      </c>
      <c r="B905" s="34" t="s">
        <v>1658</v>
      </c>
      <c r="C905" s="35" t="s">
        <v>776</v>
      </c>
      <c r="D905" s="73">
        <v>11.79</v>
      </c>
    </row>
    <row r="906" spans="1:4" ht="24.95" customHeight="1" x14ac:dyDescent="0.2">
      <c r="A906" s="33">
        <v>2150100350</v>
      </c>
      <c r="B906" s="34" t="s">
        <v>1659</v>
      </c>
      <c r="C906" s="35" t="s">
        <v>738</v>
      </c>
      <c r="D906" s="73">
        <v>121.67</v>
      </c>
    </row>
    <row r="907" spans="1:4" ht="24.95" customHeight="1" x14ac:dyDescent="0.2">
      <c r="A907" s="33">
        <v>2150100601</v>
      </c>
      <c r="B907" s="34" t="s">
        <v>1660</v>
      </c>
      <c r="C907" s="35" t="s">
        <v>737</v>
      </c>
      <c r="D907" s="73">
        <v>75.95</v>
      </c>
    </row>
    <row r="908" spans="1:4" ht="24.95" customHeight="1" x14ac:dyDescent="0.2">
      <c r="A908" s="33">
        <v>2150100610</v>
      </c>
      <c r="B908" s="34" t="s">
        <v>1661</v>
      </c>
      <c r="C908" s="35" t="s">
        <v>738</v>
      </c>
      <c r="D908" s="73">
        <v>6.11</v>
      </c>
    </row>
    <row r="909" spans="1:4" ht="24.95" customHeight="1" x14ac:dyDescent="0.2">
      <c r="A909" s="33">
        <v>2150100617</v>
      </c>
      <c r="B909" s="34" t="s">
        <v>1662</v>
      </c>
      <c r="C909" s="35" t="s">
        <v>737</v>
      </c>
      <c r="D909" s="74">
        <v>1080.48</v>
      </c>
    </row>
    <row r="910" spans="1:4" ht="24.95" customHeight="1" x14ac:dyDescent="0.2">
      <c r="A910" s="75">
        <v>2150100617</v>
      </c>
      <c r="B910" s="34" t="s">
        <v>1663</v>
      </c>
      <c r="C910" s="35" t="s">
        <v>737</v>
      </c>
      <c r="D910" s="74">
        <v>1080.48</v>
      </c>
    </row>
    <row r="911" spans="1:4" ht="24.95" customHeight="1" x14ac:dyDescent="0.2">
      <c r="A911" s="33">
        <v>2150100628</v>
      </c>
      <c r="B911" s="34" t="s">
        <v>1664</v>
      </c>
      <c r="C911" s="35" t="s">
        <v>934</v>
      </c>
      <c r="D911" s="73">
        <v>0.28999999999999998</v>
      </c>
    </row>
    <row r="912" spans="1:4" ht="24.95" customHeight="1" x14ac:dyDescent="0.2">
      <c r="A912" s="127" t="s">
        <v>1665</v>
      </c>
      <c r="B912" s="128"/>
      <c r="C912" s="128"/>
      <c r="D912" s="129"/>
    </row>
    <row r="913" spans="1:4" ht="24.95" customHeight="1" x14ac:dyDescent="0.2">
      <c r="A913" s="33">
        <v>2160100010</v>
      </c>
      <c r="B913" s="34" t="s">
        <v>1666</v>
      </c>
      <c r="C913" s="35" t="s">
        <v>738</v>
      </c>
      <c r="D913" s="73">
        <v>114.91</v>
      </c>
    </row>
    <row r="914" spans="1:4" ht="24.95" customHeight="1" x14ac:dyDescent="0.2">
      <c r="A914" s="33">
        <v>2160100020</v>
      </c>
      <c r="B914" s="34" t="s">
        <v>1667</v>
      </c>
      <c r="C914" s="35" t="s">
        <v>776</v>
      </c>
      <c r="D914" s="73">
        <v>150.65</v>
      </c>
    </row>
    <row r="915" spans="1:4" ht="24.95" customHeight="1" x14ac:dyDescent="0.2">
      <c r="A915" s="33">
        <v>2160100022</v>
      </c>
      <c r="B915" s="34" t="s">
        <v>1668</v>
      </c>
      <c r="C915" s="35" t="s">
        <v>776</v>
      </c>
      <c r="D915" s="73">
        <v>92.85</v>
      </c>
    </row>
    <row r="916" spans="1:4" ht="24.95" customHeight="1" x14ac:dyDescent="0.2">
      <c r="A916" s="33">
        <v>2160100030</v>
      </c>
      <c r="B916" s="34" t="s">
        <v>1669</v>
      </c>
      <c r="C916" s="35" t="s">
        <v>776</v>
      </c>
      <c r="D916" s="73">
        <v>142.47</v>
      </c>
    </row>
    <row r="917" spans="1:4" ht="24.95" customHeight="1" x14ac:dyDescent="0.2">
      <c r="A917" s="33">
        <v>2160100040</v>
      </c>
      <c r="B917" s="34" t="s">
        <v>1670</v>
      </c>
      <c r="C917" s="35" t="s">
        <v>776</v>
      </c>
      <c r="D917" s="73">
        <v>105.33</v>
      </c>
    </row>
    <row r="918" spans="1:4" ht="24.95" customHeight="1" x14ac:dyDescent="0.2">
      <c r="A918" s="33">
        <v>2160100041</v>
      </c>
      <c r="B918" s="34" t="s">
        <v>1671</v>
      </c>
      <c r="C918" s="35" t="s">
        <v>776</v>
      </c>
      <c r="D918" s="73">
        <v>105.33</v>
      </c>
    </row>
    <row r="919" spans="1:4" ht="24.95" customHeight="1" x14ac:dyDescent="0.2">
      <c r="A919" s="33">
        <v>2160100045</v>
      </c>
      <c r="B919" s="34" t="s">
        <v>1672</v>
      </c>
      <c r="C919" s="35" t="s">
        <v>776</v>
      </c>
      <c r="D919" s="73">
        <v>11.7</v>
      </c>
    </row>
    <row r="920" spans="1:4" ht="24.95" customHeight="1" x14ac:dyDescent="0.2">
      <c r="A920" s="33">
        <v>2160100050</v>
      </c>
      <c r="B920" s="34" t="s">
        <v>1673</v>
      </c>
      <c r="C920" s="35" t="s">
        <v>776</v>
      </c>
      <c r="D920" s="73">
        <v>97.15</v>
      </c>
    </row>
    <row r="921" spans="1:4" ht="24.95" customHeight="1" x14ac:dyDescent="0.2">
      <c r="A921" s="33">
        <v>2160100054</v>
      </c>
      <c r="B921" s="34" t="s">
        <v>1674</v>
      </c>
      <c r="C921" s="35" t="s">
        <v>776</v>
      </c>
      <c r="D921" s="73">
        <v>47.29</v>
      </c>
    </row>
    <row r="922" spans="1:4" ht="24.95" customHeight="1" x14ac:dyDescent="0.2">
      <c r="A922" s="33">
        <v>2160100055</v>
      </c>
      <c r="B922" s="34" t="s">
        <v>1675</v>
      </c>
      <c r="C922" s="35" t="s">
        <v>776</v>
      </c>
      <c r="D922" s="73">
        <v>45.55</v>
      </c>
    </row>
    <row r="923" spans="1:4" ht="24.95" customHeight="1" x14ac:dyDescent="0.2">
      <c r="A923" s="33">
        <v>2160100060</v>
      </c>
      <c r="B923" s="34" t="s">
        <v>1676</v>
      </c>
      <c r="C923" s="35" t="s">
        <v>776</v>
      </c>
      <c r="D923" s="73">
        <v>49.25</v>
      </c>
    </row>
    <row r="924" spans="1:4" ht="24.95" customHeight="1" x14ac:dyDescent="0.2">
      <c r="A924" s="33">
        <v>2160100070</v>
      </c>
      <c r="B924" s="34" t="s">
        <v>1677</v>
      </c>
      <c r="C924" s="35" t="s">
        <v>776</v>
      </c>
      <c r="D924" s="73">
        <v>42.09</v>
      </c>
    </row>
    <row r="925" spans="1:4" ht="24.95" customHeight="1" x14ac:dyDescent="0.2">
      <c r="A925" s="33">
        <v>2160100077</v>
      </c>
      <c r="B925" s="34" t="s">
        <v>1678</v>
      </c>
      <c r="C925" s="35" t="s">
        <v>776</v>
      </c>
      <c r="D925" s="73">
        <v>28.8</v>
      </c>
    </row>
    <row r="926" spans="1:4" ht="24.95" customHeight="1" x14ac:dyDescent="0.2">
      <c r="A926" s="33">
        <v>2160100078</v>
      </c>
      <c r="B926" s="34" t="s">
        <v>1679</v>
      </c>
      <c r="C926" s="35" t="s">
        <v>776</v>
      </c>
      <c r="D926" s="73">
        <v>230.16</v>
      </c>
    </row>
    <row r="927" spans="1:4" ht="24.95" customHeight="1" x14ac:dyDescent="0.2">
      <c r="A927" s="33">
        <v>2160100079</v>
      </c>
      <c r="B927" s="34" t="s">
        <v>1680</v>
      </c>
      <c r="C927" s="35" t="s">
        <v>776</v>
      </c>
      <c r="D927" s="73">
        <v>0.68</v>
      </c>
    </row>
    <row r="928" spans="1:4" ht="24.95" customHeight="1" x14ac:dyDescent="0.2">
      <c r="A928" s="33">
        <v>2160100104</v>
      </c>
      <c r="B928" s="34" t="s">
        <v>1681</v>
      </c>
      <c r="C928" s="35" t="s">
        <v>772</v>
      </c>
      <c r="D928" s="73">
        <v>0.7</v>
      </c>
    </row>
    <row r="929" spans="1:4" ht="24.95" customHeight="1" x14ac:dyDescent="0.2">
      <c r="A929" s="33">
        <v>2160100105</v>
      </c>
      <c r="B929" s="34" t="s">
        <v>1682</v>
      </c>
      <c r="C929" s="35" t="s">
        <v>738</v>
      </c>
      <c r="D929" s="73">
        <v>91.54</v>
      </c>
    </row>
    <row r="930" spans="1:4" ht="24.95" customHeight="1" x14ac:dyDescent="0.2">
      <c r="A930" s="33">
        <v>2160100106</v>
      </c>
      <c r="B930" s="34" t="s">
        <v>1683</v>
      </c>
      <c r="C930" s="35" t="s">
        <v>738</v>
      </c>
      <c r="D930" s="73">
        <v>0.83</v>
      </c>
    </row>
    <row r="931" spans="1:4" ht="24.95" customHeight="1" x14ac:dyDescent="0.2">
      <c r="A931" s="33">
        <v>2160100107</v>
      </c>
      <c r="B931" s="34" t="s">
        <v>1684</v>
      </c>
      <c r="C931" s="35" t="s">
        <v>738</v>
      </c>
      <c r="D931" s="73">
        <v>11.22</v>
      </c>
    </row>
    <row r="932" spans="1:4" ht="24.95" customHeight="1" x14ac:dyDescent="0.2">
      <c r="A932" s="33">
        <v>2160100108</v>
      </c>
      <c r="B932" s="34" t="s">
        <v>1685</v>
      </c>
      <c r="C932" s="35" t="s">
        <v>738</v>
      </c>
      <c r="D932" s="73">
        <v>12.75</v>
      </c>
    </row>
    <row r="933" spans="1:4" ht="24.95" customHeight="1" x14ac:dyDescent="0.2">
      <c r="A933" s="33">
        <v>2160100111</v>
      </c>
      <c r="B933" s="34" t="s">
        <v>1686</v>
      </c>
      <c r="C933" s="35" t="s">
        <v>738</v>
      </c>
      <c r="D933" s="73">
        <v>9.84</v>
      </c>
    </row>
    <row r="934" spans="1:4" ht="24.95" customHeight="1" x14ac:dyDescent="0.2">
      <c r="A934" s="33">
        <v>2160100112</v>
      </c>
      <c r="B934" s="34" t="s">
        <v>1687</v>
      </c>
      <c r="C934" s="35" t="s">
        <v>738</v>
      </c>
      <c r="D934" s="73">
        <v>3.24</v>
      </c>
    </row>
    <row r="935" spans="1:4" ht="24.95" customHeight="1" x14ac:dyDescent="0.2">
      <c r="A935" s="33">
        <v>2160100113</v>
      </c>
      <c r="B935" s="34" t="s">
        <v>1686</v>
      </c>
      <c r="C935" s="35" t="s">
        <v>738</v>
      </c>
      <c r="D935" s="73">
        <v>10.63</v>
      </c>
    </row>
    <row r="936" spans="1:4" ht="24.95" customHeight="1" x14ac:dyDescent="0.2">
      <c r="A936" s="33">
        <v>2160100114</v>
      </c>
      <c r="B936" s="34" t="s">
        <v>1688</v>
      </c>
      <c r="C936" s="35" t="s">
        <v>738</v>
      </c>
      <c r="D936" s="73">
        <v>12.16</v>
      </c>
    </row>
    <row r="937" spans="1:4" ht="24.95" customHeight="1" x14ac:dyDescent="0.2">
      <c r="A937" s="33">
        <v>2160100120</v>
      </c>
      <c r="B937" s="34" t="s">
        <v>1689</v>
      </c>
      <c r="C937" s="35" t="s">
        <v>772</v>
      </c>
      <c r="D937" s="73">
        <v>37.28</v>
      </c>
    </row>
    <row r="938" spans="1:4" ht="24.95" customHeight="1" x14ac:dyDescent="0.2">
      <c r="A938" s="33">
        <v>2160100122</v>
      </c>
      <c r="B938" s="34" t="s">
        <v>1690</v>
      </c>
      <c r="C938" s="35" t="s">
        <v>772</v>
      </c>
      <c r="D938" s="73">
        <v>5.64</v>
      </c>
    </row>
    <row r="939" spans="1:4" ht="24.95" customHeight="1" x14ac:dyDescent="0.2">
      <c r="A939" s="33">
        <v>2160100130</v>
      </c>
      <c r="B939" s="34" t="s">
        <v>1691</v>
      </c>
      <c r="C939" s="35" t="s">
        <v>738</v>
      </c>
      <c r="D939" s="73">
        <v>13.33</v>
      </c>
    </row>
    <row r="940" spans="1:4" ht="24.95" customHeight="1" x14ac:dyDescent="0.2">
      <c r="A940" s="33">
        <v>2160100135</v>
      </c>
      <c r="B940" s="34" t="s">
        <v>1692</v>
      </c>
      <c r="C940" s="35" t="s">
        <v>776</v>
      </c>
      <c r="D940" s="73">
        <v>13.33</v>
      </c>
    </row>
    <row r="941" spans="1:4" ht="24.95" customHeight="1" x14ac:dyDescent="0.2">
      <c r="A941" s="33">
        <v>2160100156</v>
      </c>
      <c r="B941" s="34" t="s">
        <v>1693</v>
      </c>
      <c r="C941" s="35" t="s">
        <v>772</v>
      </c>
      <c r="D941" s="74">
        <v>2212.21</v>
      </c>
    </row>
    <row r="942" spans="1:4" ht="24.95" customHeight="1" x14ac:dyDescent="0.2">
      <c r="A942" s="33">
        <v>2160100157</v>
      </c>
      <c r="B942" s="34" t="s">
        <v>1694</v>
      </c>
      <c r="C942" s="35" t="s">
        <v>772</v>
      </c>
      <c r="D942" s="74">
        <v>3394.07</v>
      </c>
    </row>
    <row r="943" spans="1:4" ht="24.95" customHeight="1" x14ac:dyDescent="0.2">
      <c r="A943" s="33">
        <v>2160100158</v>
      </c>
      <c r="B943" s="34" t="s">
        <v>1695</v>
      </c>
      <c r="C943" s="35" t="s">
        <v>772</v>
      </c>
      <c r="D943" s="74">
        <v>6134.88</v>
      </c>
    </row>
    <row r="944" spans="1:4" ht="24.95" customHeight="1" x14ac:dyDescent="0.2">
      <c r="A944" s="33">
        <v>2160100180</v>
      </c>
      <c r="B944" s="34" t="s">
        <v>1696</v>
      </c>
      <c r="C944" s="35" t="s">
        <v>772</v>
      </c>
      <c r="D944" s="73">
        <v>11.28</v>
      </c>
    </row>
    <row r="945" spans="1:4" ht="24.95" customHeight="1" x14ac:dyDescent="0.2">
      <c r="A945" s="33">
        <v>2160100190</v>
      </c>
      <c r="B945" s="34" t="s">
        <v>1697</v>
      </c>
      <c r="C945" s="35" t="s">
        <v>738</v>
      </c>
      <c r="D945" s="73">
        <v>3.95</v>
      </c>
    </row>
    <row r="946" spans="1:4" ht="24.95" customHeight="1" x14ac:dyDescent="0.2">
      <c r="A946" s="33">
        <v>2160100200</v>
      </c>
      <c r="B946" s="34" t="s">
        <v>1698</v>
      </c>
      <c r="C946" s="35" t="s">
        <v>772</v>
      </c>
      <c r="D946" s="73">
        <v>389.29</v>
      </c>
    </row>
    <row r="947" spans="1:4" ht="24.95" customHeight="1" x14ac:dyDescent="0.2">
      <c r="A947" s="33">
        <v>2160100347</v>
      </c>
      <c r="B947" s="34" t="s">
        <v>1699</v>
      </c>
      <c r="C947" s="35" t="s">
        <v>776</v>
      </c>
      <c r="D947" s="73">
        <v>376.38</v>
      </c>
    </row>
    <row r="948" spans="1:4" ht="24.95" customHeight="1" x14ac:dyDescent="0.2">
      <c r="A948" s="33">
        <v>2160100350</v>
      </c>
      <c r="B948" s="34" t="s">
        <v>1700</v>
      </c>
      <c r="C948" s="35" t="s">
        <v>776</v>
      </c>
      <c r="D948" s="73">
        <v>586.4</v>
      </c>
    </row>
    <row r="949" spans="1:4" ht="24.95" customHeight="1" x14ac:dyDescent="0.2">
      <c r="A949" s="33">
        <v>2160100351</v>
      </c>
      <c r="B949" s="34" t="s">
        <v>1701</v>
      </c>
      <c r="C949" s="35" t="s">
        <v>776</v>
      </c>
      <c r="D949" s="73">
        <v>820.08</v>
      </c>
    </row>
    <row r="950" spans="1:4" ht="24.95" customHeight="1" x14ac:dyDescent="0.2">
      <c r="A950" s="33">
        <v>2160100352</v>
      </c>
      <c r="B950" s="34" t="s">
        <v>1702</v>
      </c>
      <c r="C950" s="35" t="s">
        <v>776</v>
      </c>
      <c r="D950" s="73">
        <v>628.98</v>
      </c>
    </row>
    <row r="951" spans="1:4" ht="24.95" customHeight="1" x14ac:dyDescent="0.2">
      <c r="A951" s="33">
        <v>2990003401</v>
      </c>
      <c r="B951" s="34" t="s">
        <v>1703</v>
      </c>
      <c r="C951" s="35" t="s">
        <v>776</v>
      </c>
      <c r="D951" s="73">
        <v>678.51</v>
      </c>
    </row>
    <row r="952" spans="1:4" ht="24.95" customHeight="1" x14ac:dyDescent="0.2">
      <c r="A952" s="33">
        <v>2160100362</v>
      </c>
      <c r="B952" s="34" t="s">
        <v>1704</v>
      </c>
      <c r="C952" s="35" t="s">
        <v>776</v>
      </c>
      <c r="D952" s="73">
        <v>598.78</v>
      </c>
    </row>
    <row r="953" spans="1:4" ht="24.95" customHeight="1" x14ac:dyDescent="0.2">
      <c r="A953" s="33">
        <v>2160100401</v>
      </c>
      <c r="B953" s="34" t="s">
        <v>1705</v>
      </c>
      <c r="C953" s="35" t="s">
        <v>776</v>
      </c>
      <c r="D953" s="73">
        <v>37.369999999999997</v>
      </c>
    </row>
    <row r="954" spans="1:4" ht="24.95" customHeight="1" x14ac:dyDescent="0.2">
      <c r="A954" s="33">
        <v>2160100435</v>
      </c>
      <c r="B954" s="34" t="s">
        <v>1706</v>
      </c>
      <c r="C954" s="35" t="s">
        <v>772</v>
      </c>
      <c r="D954" s="74">
        <v>1000</v>
      </c>
    </row>
    <row r="955" spans="1:4" ht="24.95" customHeight="1" x14ac:dyDescent="0.2">
      <c r="A955" s="33">
        <v>2160100436</v>
      </c>
      <c r="B955" s="34" t="s">
        <v>1707</v>
      </c>
      <c r="C955" s="35" t="s">
        <v>737</v>
      </c>
      <c r="D955" s="73">
        <v>18.77</v>
      </c>
    </row>
    <row r="956" spans="1:4" ht="24.95" customHeight="1" x14ac:dyDescent="0.2">
      <c r="A956" s="33">
        <v>2160100441</v>
      </c>
      <c r="B956" s="34" t="s">
        <v>1708</v>
      </c>
      <c r="C956" s="35" t="s">
        <v>737</v>
      </c>
      <c r="D956" s="73">
        <v>95.43</v>
      </c>
    </row>
    <row r="957" spans="1:4" ht="24.95" customHeight="1" x14ac:dyDescent="0.2">
      <c r="A957" s="33">
        <v>2160100442</v>
      </c>
      <c r="B957" s="34" t="s">
        <v>1709</v>
      </c>
      <c r="C957" s="35" t="s">
        <v>772</v>
      </c>
      <c r="D957" s="73">
        <v>60.39</v>
      </c>
    </row>
    <row r="958" spans="1:4" ht="24.95" customHeight="1" x14ac:dyDescent="0.2">
      <c r="A958" s="33">
        <v>2160100443</v>
      </c>
      <c r="B958" s="34" t="s">
        <v>1710</v>
      </c>
      <c r="C958" s="35" t="s">
        <v>772</v>
      </c>
      <c r="D958" s="73">
        <v>4.66</v>
      </c>
    </row>
    <row r="959" spans="1:4" ht="24.95" customHeight="1" x14ac:dyDescent="0.2">
      <c r="A959" s="33">
        <v>2160100444</v>
      </c>
      <c r="B959" s="34" t="s">
        <v>1711</v>
      </c>
      <c r="C959" s="35" t="s">
        <v>738</v>
      </c>
      <c r="D959" s="73">
        <v>29.38</v>
      </c>
    </row>
    <row r="960" spans="1:4" ht="24.95" customHeight="1" x14ac:dyDescent="0.2">
      <c r="A960" s="33">
        <v>2160100445</v>
      </c>
      <c r="B960" s="34" t="s">
        <v>1712</v>
      </c>
      <c r="C960" s="35" t="s">
        <v>772</v>
      </c>
      <c r="D960" s="73">
        <v>38.200000000000003</v>
      </c>
    </row>
    <row r="961" spans="1:4" ht="24.95" customHeight="1" x14ac:dyDescent="0.2">
      <c r="A961" s="33">
        <v>2160100446</v>
      </c>
      <c r="B961" s="34" t="s">
        <v>1713</v>
      </c>
      <c r="C961" s="35" t="s">
        <v>772</v>
      </c>
      <c r="D961" s="73">
        <v>73.39</v>
      </c>
    </row>
    <row r="962" spans="1:4" ht="24.95" customHeight="1" x14ac:dyDescent="0.2">
      <c r="A962" s="33">
        <v>2160100447</v>
      </c>
      <c r="B962" s="34" t="s">
        <v>1714</v>
      </c>
      <c r="C962" s="35" t="s">
        <v>772</v>
      </c>
      <c r="D962" s="73">
        <v>34.299999999999997</v>
      </c>
    </row>
    <row r="963" spans="1:4" ht="24.95" customHeight="1" x14ac:dyDescent="0.2">
      <c r="A963" s="33">
        <v>2160100448</v>
      </c>
      <c r="B963" s="34" t="s">
        <v>1715</v>
      </c>
      <c r="C963" s="35" t="s">
        <v>772</v>
      </c>
      <c r="D963" s="73">
        <v>2.71</v>
      </c>
    </row>
    <row r="964" spans="1:4" ht="24.95" customHeight="1" x14ac:dyDescent="0.2">
      <c r="A964" s="33">
        <v>2160100451</v>
      </c>
      <c r="B964" s="34" t="s">
        <v>1716</v>
      </c>
      <c r="C964" s="35" t="s">
        <v>772</v>
      </c>
      <c r="D964" s="73">
        <v>2.84</v>
      </c>
    </row>
    <row r="965" spans="1:4" ht="24.95" customHeight="1" x14ac:dyDescent="0.2">
      <c r="A965" s="33">
        <v>2160100520</v>
      </c>
      <c r="B965" s="34" t="s">
        <v>1717</v>
      </c>
      <c r="C965" s="35" t="s">
        <v>772</v>
      </c>
      <c r="D965" s="73">
        <v>108.5</v>
      </c>
    </row>
    <row r="966" spans="1:4" ht="24.95" customHeight="1" x14ac:dyDescent="0.2">
      <c r="A966" s="127" t="s">
        <v>1718</v>
      </c>
      <c r="B966" s="128"/>
      <c r="C966" s="128"/>
      <c r="D966" s="129"/>
    </row>
    <row r="967" spans="1:4" ht="24.95" customHeight="1" x14ac:dyDescent="0.2">
      <c r="A967" s="33">
        <v>2170100010</v>
      </c>
      <c r="B967" s="34" t="s">
        <v>1719</v>
      </c>
      <c r="C967" s="35" t="s">
        <v>772</v>
      </c>
      <c r="D967" s="73">
        <v>162.16999999999999</v>
      </c>
    </row>
    <row r="968" spans="1:4" ht="24.95" customHeight="1" x14ac:dyDescent="0.2">
      <c r="A968" s="33">
        <v>2170100020</v>
      </c>
      <c r="B968" s="34" t="s">
        <v>1720</v>
      </c>
      <c r="C968" s="35" t="s">
        <v>772</v>
      </c>
      <c r="D968" s="73">
        <v>168.09</v>
      </c>
    </row>
    <row r="969" spans="1:4" ht="24.95" customHeight="1" x14ac:dyDescent="0.2">
      <c r="A969" s="33">
        <v>2170100030</v>
      </c>
      <c r="B969" s="34" t="s">
        <v>1721</v>
      </c>
      <c r="C969" s="35" t="s">
        <v>772</v>
      </c>
      <c r="D969" s="73">
        <v>324.58</v>
      </c>
    </row>
    <row r="970" spans="1:4" ht="24.95" customHeight="1" x14ac:dyDescent="0.2">
      <c r="A970" s="33">
        <v>2170100035</v>
      </c>
      <c r="B970" s="34" t="s">
        <v>1722</v>
      </c>
      <c r="C970" s="35" t="s">
        <v>772</v>
      </c>
      <c r="D970" s="73">
        <v>201.57</v>
      </c>
    </row>
    <row r="971" spans="1:4" ht="24.95" customHeight="1" x14ac:dyDescent="0.2">
      <c r="A971" s="33">
        <v>2170100036</v>
      </c>
      <c r="B971" s="34" t="s">
        <v>1723</v>
      </c>
      <c r="C971" s="35" t="s">
        <v>772</v>
      </c>
      <c r="D971" s="73">
        <v>218.28</v>
      </c>
    </row>
    <row r="972" spans="1:4" ht="24.95" customHeight="1" x14ac:dyDescent="0.2">
      <c r="A972" s="33">
        <v>2170100037</v>
      </c>
      <c r="B972" s="34" t="s">
        <v>1724</v>
      </c>
      <c r="C972" s="35" t="s">
        <v>772</v>
      </c>
      <c r="D972" s="73">
        <v>857.38</v>
      </c>
    </row>
    <row r="973" spans="1:4" ht="24.95" customHeight="1" x14ac:dyDescent="0.2">
      <c r="A973" s="33">
        <v>2170100038</v>
      </c>
      <c r="B973" s="34" t="s">
        <v>1725</v>
      </c>
      <c r="C973" s="35" t="s">
        <v>772</v>
      </c>
      <c r="D973" s="74">
        <v>8499.69</v>
      </c>
    </row>
    <row r="974" spans="1:4" ht="24.95" customHeight="1" x14ac:dyDescent="0.2">
      <c r="A974" s="33">
        <v>2170100040</v>
      </c>
      <c r="B974" s="34" t="s">
        <v>1726</v>
      </c>
      <c r="C974" s="35" t="s">
        <v>737</v>
      </c>
      <c r="D974" s="74">
        <v>4281.68</v>
      </c>
    </row>
    <row r="975" spans="1:4" ht="24.95" customHeight="1" x14ac:dyDescent="0.2">
      <c r="A975" s="33">
        <v>2170100050</v>
      </c>
      <c r="B975" s="34" t="s">
        <v>1727</v>
      </c>
      <c r="C975" s="35" t="s">
        <v>737</v>
      </c>
      <c r="D975" s="73">
        <v>699.27</v>
      </c>
    </row>
    <row r="976" spans="1:4" ht="24.95" customHeight="1" x14ac:dyDescent="0.2">
      <c r="A976" s="33">
        <v>2170100052</v>
      </c>
      <c r="B976" s="34" t="s">
        <v>1728</v>
      </c>
      <c r="C976" s="35" t="s">
        <v>737</v>
      </c>
      <c r="D976" s="74">
        <v>2415.13</v>
      </c>
    </row>
    <row r="977" spans="1:4" ht="24.95" customHeight="1" x14ac:dyDescent="0.2">
      <c r="A977" s="76">
        <v>2191000500</v>
      </c>
      <c r="B977" s="34" t="s">
        <v>1729</v>
      </c>
      <c r="C977" s="35" t="s">
        <v>772</v>
      </c>
      <c r="D977" s="73">
        <v>249.07</v>
      </c>
    </row>
    <row r="978" spans="1:4" ht="24.95" customHeight="1" x14ac:dyDescent="0.2">
      <c r="A978" s="77">
        <v>2191000510</v>
      </c>
      <c r="B978" s="34" t="s">
        <v>1730</v>
      </c>
      <c r="C978" s="35" t="s">
        <v>772</v>
      </c>
      <c r="D978" s="74">
        <v>1256.6300000000001</v>
      </c>
    </row>
    <row r="979" spans="1:4" ht="24.95" customHeight="1" x14ac:dyDescent="0.2">
      <c r="A979" s="77">
        <v>2191000520</v>
      </c>
      <c r="B979" s="34" t="s">
        <v>1731</v>
      </c>
      <c r="C979" s="35" t="s">
        <v>772</v>
      </c>
      <c r="D979" s="74">
        <v>6972.31</v>
      </c>
    </row>
    <row r="980" spans="1:4" ht="24.95" customHeight="1" x14ac:dyDescent="0.2">
      <c r="A980" s="77">
        <v>2191000530</v>
      </c>
      <c r="B980" s="34" t="s">
        <v>1732</v>
      </c>
      <c r="C980" s="35" t="s">
        <v>772</v>
      </c>
      <c r="D980" s="74">
        <v>8320.6200000000008</v>
      </c>
    </row>
    <row r="981" spans="1:4" ht="24.95" customHeight="1" x14ac:dyDescent="0.2">
      <c r="A981" s="77">
        <v>2191000540</v>
      </c>
      <c r="B981" s="34" t="s">
        <v>1733</v>
      </c>
      <c r="C981" s="35" t="s">
        <v>772</v>
      </c>
      <c r="D981" s="74">
        <v>16033.36</v>
      </c>
    </row>
    <row r="982" spans="1:4" ht="24.95" customHeight="1" x14ac:dyDescent="0.2">
      <c r="A982" s="77">
        <v>2191000550</v>
      </c>
      <c r="B982" s="34" t="s">
        <v>1734</v>
      </c>
      <c r="C982" s="35" t="s">
        <v>772</v>
      </c>
      <c r="D982" s="74">
        <v>23762.58</v>
      </c>
    </row>
    <row r="983" spans="1:4" ht="24.95" customHeight="1" x14ac:dyDescent="0.2">
      <c r="A983" s="78">
        <v>2191000560</v>
      </c>
      <c r="B983" s="34" t="s">
        <v>1735</v>
      </c>
      <c r="C983" s="35" t="s">
        <v>772</v>
      </c>
      <c r="D983" s="74">
        <v>30238.16</v>
      </c>
    </row>
    <row r="984" spans="1:4" ht="24.95" customHeight="1" x14ac:dyDescent="0.2">
      <c r="A984" s="33">
        <v>2170100140</v>
      </c>
      <c r="B984" s="34" t="s">
        <v>1736</v>
      </c>
      <c r="C984" s="35" t="s">
        <v>772</v>
      </c>
      <c r="D984" s="74">
        <v>2784.95</v>
      </c>
    </row>
    <row r="985" spans="1:4" ht="24.95" customHeight="1" x14ac:dyDescent="0.2">
      <c r="A985" s="33">
        <v>2170100144</v>
      </c>
      <c r="B985" s="34" t="s">
        <v>1737</v>
      </c>
      <c r="C985" s="35" t="s">
        <v>772</v>
      </c>
      <c r="D985" s="73">
        <v>456.55</v>
      </c>
    </row>
    <row r="986" spans="1:4" ht="24.95" customHeight="1" x14ac:dyDescent="0.2">
      <c r="A986" s="33">
        <v>2170100150</v>
      </c>
      <c r="B986" s="34" t="s">
        <v>1738</v>
      </c>
      <c r="C986" s="35" t="s">
        <v>772</v>
      </c>
      <c r="D986" s="73">
        <v>30.15</v>
      </c>
    </row>
    <row r="987" spans="1:4" ht="24.95" customHeight="1" x14ac:dyDescent="0.2">
      <c r="A987" s="33">
        <v>2170100151</v>
      </c>
      <c r="B987" s="34" t="s">
        <v>1737</v>
      </c>
      <c r="C987" s="35" t="s">
        <v>772</v>
      </c>
      <c r="D987" s="73">
        <v>456.55</v>
      </c>
    </row>
    <row r="988" spans="1:4" ht="24.95" customHeight="1" x14ac:dyDescent="0.2">
      <c r="A988" s="33">
        <v>2170100155</v>
      </c>
      <c r="B988" s="34" t="s">
        <v>1739</v>
      </c>
      <c r="C988" s="35" t="s">
        <v>772</v>
      </c>
      <c r="D988" s="73">
        <v>15.08</v>
      </c>
    </row>
    <row r="989" spans="1:4" ht="24.95" customHeight="1" x14ac:dyDescent="0.2">
      <c r="A989" s="33">
        <v>2170100156</v>
      </c>
      <c r="B989" s="34" t="s">
        <v>1740</v>
      </c>
      <c r="C989" s="35" t="s">
        <v>772</v>
      </c>
      <c r="D989" s="73">
        <v>71.319999999999993</v>
      </c>
    </row>
    <row r="990" spans="1:4" ht="24.95" customHeight="1" x14ac:dyDescent="0.2">
      <c r="A990" s="33">
        <v>2170100160</v>
      </c>
      <c r="B990" s="34" t="s">
        <v>1741</v>
      </c>
      <c r="C990" s="35" t="s">
        <v>772</v>
      </c>
      <c r="D990" s="73">
        <v>525.28</v>
      </c>
    </row>
    <row r="991" spans="1:4" ht="24.95" customHeight="1" x14ac:dyDescent="0.2">
      <c r="A991" s="33">
        <v>2170100175</v>
      </c>
      <c r="B991" s="34" t="s">
        <v>1742</v>
      </c>
      <c r="C991" s="35" t="s">
        <v>772</v>
      </c>
      <c r="D991" s="73">
        <v>54.4</v>
      </c>
    </row>
    <row r="992" spans="1:4" ht="24.95" customHeight="1" x14ac:dyDescent="0.2">
      <c r="A992" s="33">
        <v>2170100190</v>
      </c>
      <c r="B992" s="34" t="s">
        <v>1743</v>
      </c>
      <c r="C992" s="35" t="s">
        <v>772</v>
      </c>
      <c r="D992" s="73">
        <v>69.48</v>
      </c>
    </row>
    <row r="993" spans="1:4" ht="24.95" customHeight="1" x14ac:dyDescent="0.2">
      <c r="A993" s="33">
        <v>2170100210</v>
      </c>
      <c r="B993" s="34" t="s">
        <v>1744</v>
      </c>
      <c r="C993" s="35" t="s">
        <v>772</v>
      </c>
      <c r="D993" s="73">
        <v>111.15</v>
      </c>
    </row>
    <row r="994" spans="1:4" ht="24.95" customHeight="1" x14ac:dyDescent="0.2">
      <c r="A994" s="33">
        <v>2170100215</v>
      </c>
      <c r="B994" s="34" t="s">
        <v>1745</v>
      </c>
      <c r="C994" s="35" t="s">
        <v>772</v>
      </c>
      <c r="D994" s="73">
        <v>39.630000000000003</v>
      </c>
    </row>
    <row r="995" spans="1:4" ht="24.95" customHeight="1" x14ac:dyDescent="0.2">
      <c r="A995" s="33">
        <v>2170100220</v>
      </c>
      <c r="B995" s="34" t="s">
        <v>1746</v>
      </c>
      <c r="C995" s="35" t="s">
        <v>772</v>
      </c>
      <c r="D995" s="73">
        <v>60.2</v>
      </c>
    </row>
    <row r="996" spans="1:4" ht="24.95" customHeight="1" x14ac:dyDescent="0.2">
      <c r="A996" s="33">
        <v>2170100225</v>
      </c>
      <c r="B996" s="34" t="s">
        <v>1747</v>
      </c>
      <c r="C996" s="35" t="s">
        <v>772</v>
      </c>
      <c r="D996" s="73">
        <v>70.59</v>
      </c>
    </row>
    <row r="997" spans="1:4" ht="24.95" customHeight="1" x14ac:dyDescent="0.2">
      <c r="A997" s="33">
        <v>2170100250</v>
      </c>
      <c r="B997" s="34" t="s">
        <v>1748</v>
      </c>
      <c r="C997" s="35" t="s">
        <v>819</v>
      </c>
      <c r="D997" s="73">
        <v>51.36</v>
      </c>
    </row>
    <row r="998" spans="1:4" ht="24.95" customHeight="1" x14ac:dyDescent="0.2">
      <c r="A998" s="33">
        <v>2170100251</v>
      </c>
      <c r="B998" s="34" t="s">
        <v>1749</v>
      </c>
      <c r="C998" s="35" t="s">
        <v>819</v>
      </c>
      <c r="D998" s="73">
        <v>75.78</v>
      </c>
    </row>
    <row r="999" spans="1:4" ht="24.95" customHeight="1" x14ac:dyDescent="0.2">
      <c r="A999" s="33">
        <v>2170100261</v>
      </c>
      <c r="B999" s="34" t="s">
        <v>1750</v>
      </c>
      <c r="C999" s="35" t="s">
        <v>776</v>
      </c>
      <c r="D999" s="73">
        <v>26.59</v>
      </c>
    </row>
    <row r="1000" spans="1:4" ht="24.95" customHeight="1" x14ac:dyDescent="0.2">
      <c r="A1000" s="33">
        <v>2170100300</v>
      </c>
      <c r="B1000" s="34" t="s">
        <v>1751</v>
      </c>
      <c r="C1000" s="35" t="s">
        <v>737</v>
      </c>
      <c r="D1000" s="73">
        <v>79.459999999999994</v>
      </c>
    </row>
    <row r="1001" spans="1:4" ht="24.95" customHeight="1" x14ac:dyDescent="0.2">
      <c r="A1001" s="33">
        <v>2170100311</v>
      </c>
      <c r="B1001" s="34" t="s">
        <v>1752</v>
      </c>
      <c r="C1001" s="35" t="s">
        <v>738</v>
      </c>
      <c r="D1001" s="74">
        <v>1149.04</v>
      </c>
    </row>
    <row r="1002" spans="1:4" ht="24.95" customHeight="1" x14ac:dyDescent="0.2">
      <c r="A1002" s="33">
        <v>2170100320</v>
      </c>
      <c r="B1002" s="34" t="s">
        <v>1753</v>
      </c>
      <c r="C1002" s="35" t="s">
        <v>772</v>
      </c>
      <c r="D1002" s="73">
        <v>346.71</v>
      </c>
    </row>
    <row r="1003" spans="1:4" ht="24.95" customHeight="1" x14ac:dyDescent="0.2">
      <c r="A1003" s="33">
        <v>2170100330</v>
      </c>
      <c r="B1003" s="34" t="s">
        <v>1754</v>
      </c>
      <c r="C1003" s="35" t="s">
        <v>737</v>
      </c>
      <c r="D1003" s="74">
        <v>7277.61</v>
      </c>
    </row>
    <row r="1004" spans="1:4" ht="24.95" customHeight="1" x14ac:dyDescent="0.2">
      <c r="A1004" s="33">
        <v>2170100340</v>
      </c>
      <c r="B1004" s="34" t="s">
        <v>1755</v>
      </c>
      <c r="C1004" s="35" t="s">
        <v>737</v>
      </c>
      <c r="D1004" s="74">
        <v>7277.61</v>
      </c>
    </row>
    <row r="1005" spans="1:4" ht="24.95" customHeight="1" x14ac:dyDescent="0.2">
      <c r="A1005" s="33">
        <v>2170100345</v>
      </c>
      <c r="B1005" s="34" t="s">
        <v>1756</v>
      </c>
      <c r="C1005" s="35" t="s">
        <v>776</v>
      </c>
      <c r="D1005" s="73">
        <v>29.12</v>
      </c>
    </row>
    <row r="1006" spans="1:4" ht="24.95" customHeight="1" x14ac:dyDescent="0.2">
      <c r="A1006" s="33">
        <v>2170100350</v>
      </c>
      <c r="B1006" s="34" t="s">
        <v>1757</v>
      </c>
      <c r="C1006" s="35" t="s">
        <v>776</v>
      </c>
      <c r="D1006" s="73">
        <v>32.93</v>
      </c>
    </row>
    <row r="1007" spans="1:4" ht="24.95" customHeight="1" x14ac:dyDescent="0.2">
      <c r="A1007" s="33">
        <v>2170100351</v>
      </c>
      <c r="B1007" s="34" t="s">
        <v>1758</v>
      </c>
      <c r="C1007" s="35" t="s">
        <v>776</v>
      </c>
      <c r="D1007" s="73">
        <v>32.01</v>
      </c>
    </row>
    <row r="1008" spans="1:4" ht="24.95" customHeight="1" x14ac:dyDescent="0.2">
      <c r="A1008" s="33">
        <v>2170100360</v>
      </c>
      <c r="B1008" s="34" t="s">
        <v>1759</v>
      </c>
      <c r="C1008" s="35" t="s">
        <v>776</v>
      </c>
      <c r="D1008" s="73">
        <v>37.76</v>
      </c>
    </row>
    <row r="1009" spans="1:4" ht="24.95" customHeight="1" x14ac:dyDescent="0.2">
      <c r="A1009" s="33">
        <v>2170100370</v>
      </c>
      <c r="B1009" s="34" t="s">
        <v>1760</v>
      </c>
      <c r="C1009" s="35" t="s">
        <v>776</v>
      </c>
      <c r="D1009" s="73">
        <v>52</v>
      </c>
    </row>
    <row r="1010" spans="1:4" ht="24.95" customHeight="1" x14ac:dyDescent="0.2">
      <c r="A1010" s="33">
        <v>2170100380</v>
      </c>
      <c r="B1010" s="34" t="s">
        <v>1761</v>
      </c>
      <c r="C1010" s="35" t="s">
        <v>776</v>
      </c>
      <c r="D1010" s="73">
        <v>65.98</v>
      </c>
    </row>
    <row r="1011" spans="1:4" ht="24.95" customHeight="1" x14ac:dyDescent="0.2">
      <c r="A1011" s="33">
        <v>2170100383</v>
      </c>
      <c r="B1011" s="34" t="s">
        <v>1762</v>
      </c>
      <c r="C1011" s="35" t="s">
        <v>819</v>
      </c>
      <c r="D1011" s="73">
        <v>20.86</v>
      </c>
    </row>
    <row r="1012" spans="1:4" ht="24.95" customHeight="1" x14ac:dyDescent="0.2">
      <c r="A1012" s="33">
        <v>2170100384</v>
      </c>
      <c r="B1012" s="34" t="s">
        <v>2150</v>
      </c>
      <c r="C1012" s="35" t="s">
        <v>819</v>
      </c>
      <c r="D1012" s="73">
        <v>28.45</v>
      </c>
    </row>
    <row r="1013" spans="1:4" ht="24.95" customHeight="1" x14ac:dyDescent="0.2">
      <c r="A1013" s="33">
        <v>2170100371</v>
      </c>
      <c r="B1013" s="34" t="s">
        <v>1763</v>
      </c>
      <c r="C1013" s="35" t="s">
        <v>819</v>
      </c>
      <c r="D1013" s="73">
        <v>20.77</v>
      </c>
    </row>
    <row r="1014" spans="1:4" ht="24.95" customHeight="1" x14ac:dyDescent="0.2">
      <c r="A1014" s="33">
        <v>2990002305</v>
      </c>
      <c r="B1014" s="34" t="s">
        <v>1764</v>
      </c>
      <c r="C1014" s="35" t="s">
        <v>819</v>
      </c>
      <c r="D1014" s="73">
        <v>22.54</v>
      </c>
    </row>
    <row r="1015" spans="1:4" ht="24.95" customHeight="1" x14ac:dyDescent="0.2">
      <c r="A1015" s="33">
        <v>2170100390</v>
      </c>
      <c r="B1015" s="34" t="s">
        <v>1765</v>
      </c>
      <c r="C1015" s="35" t="s">
        <v>772</v>
      </c>
      <c r="D1015" s="73">
        <v>392.08</v>
      </c>
    </row>
    <row r="1016" spans="1:4" ht="24.95" customHeight="1" x14ac:dyDescent="0.2">
      <c r="A1016" s="33">
        <v>2170100410</v>
      </c>
      <c r="B1016" s="34" t="s">
        <v>1766</v>
      </c>
      <c r="C1016" s="35" t="s">
        <v>738</v>
      </c>
      <c r="D1016" s="73">
        <v>53.11</v>
      </c>
    </row>
    <row r="1017" spans="1:4" ht="24.95" customHeight="1" x14ac:dyDescent="0.2">
      <c r="A1017" s="33">
        <v>2170100416</v>
      </c>
      <c r="B1017" s="34" t="s">
        <v>1767</v>
      </c>
      <c r="C1017" s="35" t="s">
        <v>738</v>
      </c>
      <c r="D1017" s="73">
        <v>133.97999999999999</v>
      </c>
    </row>
    <row r="1018" spans="1:4" ht="24.95" customHeight="1" x14ac:dyDescent="0.2">
      <c r="A1018" s="33">
        <v>2170100430</v>
      </c>
      <c r="B1018" s="34" t="s">
        <v>1768</v>
      </c>
      <c r="C1018" s="35" t="s">
        <v>819</v>
      </c>
      <c r="D1018" s="73">
        <v>20.22</v>
      </c>
    </row>
    <row r="1019" spans="1:4" ht="24.95" customHeight="1" x14ac:dyDescent="0.2">
      <c r="A1019" s="33">
        <v>2170100437</v>
      </c>
      <c r="B1019" s="34" t="s">
        <v>1769</v>
      </c>
      <c r="C1019" s="35" t="s">
        <v>819</v>
      </c>
      <c r="D1019" s="73">
        <v>16.440000000000001</v>
      </c>
    </row>
    <row r="1020" spans="1:4" ht="24.95" customHeight="1" x14ac:dyDescent="0.2">
      <c r="A1020" s="33">
        <v>2170100444</v>
      </c>
      <c r="B1020" s="34" t="s">
        <v>1770</v>
      </c>
      <c r="C1020" s="35" t="s">
        <v>776</v>
      </c>
      <c r="D1020" s="73">
        <v>32.51</v>
      </c>
    </row>
    <row r="1021" spans="1:4" ht="24.95" customHeight="1" x14ac:dyDescent="0.2">
      <c r="A1021" s="33">
        <v>2170100450</v>
      </c>
      <c r="B1021" s="34" t="s">
        <v>1771</v>
      </c>
      <c r="C1021" s="35" t="s">
        <v>776</v>
      </c>
      <c r="D1021" s="73">
        <v>33.020000000000003</v>
      </c>
    </row>
    <row r="1022" spans="1:4" ht="24.95" customHeight="1" x14ac:dyDescent="0.2">
      <c r="A1022" s="33">
        <v>2170100452</v>
      </c>
      <c r="B1022" s="34" t="s">
        <v>1772</v>
      </c>
      <c r="C1022" s="35" t="s">
        <v>776</v>
      </c>
      <c r="D1022" s="73">
        <v>24.04</v>
      </c>
    </row>
    <row r="1023" spans="1:4" ht="24.95" customHeight="1" x14ac:dyDescent="0.2">
      <c r="A1023" s="33">
        <v>2170100455</v>
      </c>
      <c r="B1023" s="34" t="s">
        <v>1773</v>
      </c>
      <c r="C1023" s="35" t="s">
        <v>776</v>
      </c>
      <c r="D1023" s="73">
        <v>50.26</v>
      </c>
    </row>
    <row r="1024" spans="1:4" ht="24.95" customHeight="1" x14ac:dyDescent="0.2">
      <c r="A1024" s="33">
        <v>2170100456</v>
      </c>
      <c r="B1024" s="34" t="s">
        <v>1774</v>
      </c>
      <c r="C1024" s="35" t="s">
        <v>776</v>
      </c>
      <c r="D1024" s="73">
        <v>26.1</v>
      </c>
    </row>
    <row r="1025" spans="1:4" ht="24.95" customHeight="1" x14ac:dyDescent="0.2">
      <c r="A1025" s="33">
        <v>2170100460</v>
      </c>
      <c r="B1025" s="34" t="s">
        <v>1775</v>
      </c>
      <c r="C1025" s="35" t="s">
        <v>776</v>
      </c>
      <c r="D1025" s="73">
        <v>2.82</v>
      </c>
    </row>
    <row r="1026" spans="1:4" ht="24.95" customHeight="1" x14ac:dyDescent="0.2">
      <c r="A1026" s="33">
        <v>2170100490</v>
      </c>
      <c r="B1026" s="34" t="s">
        <v>1776</v>
      </c>
      <c r="C1026" s="35" t="s">
        <v>738</v>
      </c>
      <c r="D1026" s="73">
        <v>77.5</v>
      </c>
    </row>
    <row r="1027" spans="1:4" ht="24.95" customHeight="1" x14ac:dyDescent="0.2">
      <c r="A1027" s="33">
        <v>2170100492</v>
      </c>
      <c r="B1027" s="34" t="s">
        <v>1777</v>
      </c>
      <c r="C1027" s="35" t="s">
        <v>737</v>
      </c>
      <c r="D1027" s="74">
        <v>2938.73</v>
      </c>
    </row>
    <row r="1028" spans="1:4" ht="24.95" customHeight="1" x14ac:dyDescent="0.2">
      <c r="A1028" s="33">
        <v>2170100515</v>
      </c>
      <c r="B1028" s="34" t="s">
        <v>1778</v>
      </c>
      <c r="C1028" s="35" t="s">
        <v>738</v>
      </c>
      <c r="D1028" s="73">
        <v>3.38</v>
      </c>
    </row>
    <row r="1029" spans="1:4" ht="24.95" customHeight="1" x14ac:dyDescent="0.2">
      <c r="A1029" s="33">
        <v>2170100516</v>
      </c>
      <c r="B1029" s="34" t="s">
        <v>1779</v>
      </c>
      <c r="C1029" s="35" t="s">
        <v>738</v>
      </c>
      <c r="D1029" s="73">
        <v>1.79</v>
      </c>
    </row>
    <row r="1030" spans="1:4" ht="24.95" customHeight="1" x14ac:dyDescent="0.2">
      <c r="A1030" s="33">
        <v>2170100522</v>
      </c>
      <c r="B1030" s="34" t="s">
        <v>1780</v>
      </c>
      <c r="C1030" s="35" t="s">
        <v>738</v>
      </c>
      <c r="D1030" s="73">
        <v>6.26</v>
      </c>
    </row>
    <row r="1031" spans="1:4" ht="24.95" customHeight="1" x14ac:dyDescent="0.2">
      <c r="A1031" s="33">
        <v>2170100526</v>
      </c>
      <c r="B1031" s="34" t="s">
        <v>1781</v>
      </c>
      <c r="C1031" s="35" t="s">
        <v>738</v>
      </c>
      <c r="D1031" s="73">
        <v>12.97</v>
      </c>
    </row>
    <row r="1032" spans="1:4" ht="24.95" customHeight="1" x14ac:dyDescent="0.2">
      <c r="A1032" s="33">
        <v>2170100530</v>
      </c>
      <c r="B1032" s="34" t="s">
        <v>1782</v>
      </c>
      <c r="C1032" s="35" t="s">
        <v>776</v>
      </c>
      <c r="D1032" s="73">
        <v>20.04</v>
      </c>
    </row>
    <row r="1033" spans="1:4" ht="24.95" customHeight="1" x14ac:dyDescent="0.2">
      <c r="A1033" s="33">
        <v>2170100533</v>
      </c>
      <c r="B1033" s="34" t="s">
        <v>1783</v>
      </c>
      <c r="C1033" s="35" t="s">
        <v>772</v>
      </c>
      <c r="D1033" s="73">
        <v>67.680000000000007</v>
      </c>
    </row>
    <row r="1034" spans="1:4" ht="24.95" customHeight="1" x14ac:dyDescent="0.2">
      <c r="A1034" s="33">
        <v>2170100535</v>
      </c>
      <c r="B1034" s="34" t="s">
        <v>1784</v>
      </c>
      <c r="C1034" s="35" t="s">
        <v>776</v>
      </c>
      <c r="D1034" s="73">
        <v>29.75</v>
      </c>
    </row>
    <row r="1035" spans="1:4" ht="24.95" customHeight="1" x14ac:dyDescent="0.2">
      <c r="A1035" s="33">
        <v>2170100545</v>
      </c>
      <c r="B1035" s="34" t="s">
        <v>1785</v>
      </c>
      <c r="C1035" s="35" t="s">
        <v>772</v>
      </c>
      <c r="D1035" s="73">
        <v>68.63</v>
      </c>
    </row>
    <row r="1036" spans="1:4" ht="24.95" customHeight="1" x14ac:dyDescent="0.2">
      <c r="A1036" s="33">
        <v>2170100548</v>
      </c>
      <c r="B1036" s="34" t="s">
        <v>1786</v>
      </c>
      <c r="C1036" s="35" t="s">
        <v>772</v>
      </c>
      <c r="D1036" s="73">
        <v>106.75</v>
      </c>
    </row>
    <row r="1037" spans="1:4" ht="24.95" customHeight="1" x14ac:dyDescent="0.2">
      <c r="A1037" s="33">
        <v>2170100550</v>
      </c>
      <c r="B1037" s="34" t="s">
        <v>1787</v>
      </c>
      <c r="C1037" s="35" t="s">
        <v>945</v>
      </c>
      <c r="D1037" s="73">
        <v>301.94</v>
      </c>
    </row>
    <row r="1038" spans="1:4" ht="24.95" customHeight="1" x14ac:dyDescent="0.2">
      <c r="A1038" s="33">
        <v>2170100551</v>
      </c>
      <c r="B1038" s="34" t="s">
        <v>1788</v>
      </c>
      <c r="C1038" s="35" t="s">
        <v>772</v>
      </c>
      <c r="D1038" s="73">
        <v>426.37</v>
      </c>
    </row>
    <row r="1039" spans="1:4" ht="24.95" customHeight="1" x14ac:dyDescent="0.2">
      <c r="A1039" s="33">
        <v>2170100560</v>
      </c>
      <c r="B1039" s="34" t="s">
        <v>1789</v>
      </c>
      <c r="C1039" s="35" t="s">
        <v>945</v>
      </c>
      <c r="D1039" s="73">
        <v>84.5</v>
      </c>
    </row>
    <row r="1040" spans="1:4" ht="24.95" customHeight="1" x14ac:dyDescent="0.2">
      <c r="A1040" s="33">
        <v>2170100570</v>
      </c>
      <c r="B1040" s="34" t="s">
        <v>1790</v>
      </c>
      <c r="C1040" s="35" t="s">
        <v>737</v>
      </c>
      <c r="D1040" s="73">
        <v>205.32</v>
      </c>
    </row>
    <row r="1041" spans="1:4" ht="24.95" customHeight="1" x14ac:dyDescent="0.2">
      <c r="A1041" s="33">
        <v>2170100571</v>
      </c>
      <c r="B1041" s="34" t="s">
        <v>1791</v>
      </c>
      <c r="C1041" s="35" t="s">
        <v>737</v>
      </c>
      <c r="D1041" s="73">
        <v>67.680000000000007</v>
      </c>
    </row>
    <row r="1042" spans="1:4" ht="24.95" customHeight="1" x14ac:dyDescent="0.2">
      <c r="A1042" s="33">
        <v>2170100580</v>
      </c>
      <c r="B1042" s="34" t="s">
        <v>1792</v>
      </c>
      <c r="C1042" s="35" t="s">
        <v>738</v>
      </c>
      <c r="D1042" s="73">
        <v>24.83</v>
      </c>
    </row>
    <row r="1043" spans="1:4" ht="24.95" customHeight="1" x14ac:dyDescent="0.2">
      <c r="A1043" s="33">
        <v>2170100602</v>
      </c>
      <c r="B1043" s="34" t="s">
        <v>1793</v>
      </c>
      <c r="C1043" s="35" t="s">
        <v>737</v>
      </c>
      <c r="D1043" s="73">
        <v>101.01</v>
      </c>
    </row>
    <row r="1044" spans="1:4" ht="24.95" customHeight="1" x14ac:dyDescent="0.2">
      <c r="A1044" s="33">
        <v>2170100603</v>
      </c>
      <c r="B1044" s="34" t="s">
        <v>1794</v>
      </c>
      <c r="C1044" s="35" t="s">
        <v>737</v>
      </c>
      <c r="D1044" s="73">
        <v>97.73</v>
      </c>
    </row>
    <row r="1045" spans="1:4" ht="24.95" customHeight="1" x14ac:dyDescent="0.2">
      <c r="A1045" s="33">
        <v>2170100604</v>
      </c>
      <c r="B1045" s="34" t="s">
        <v>1795</v>
      </c>
      <c r="C1045" s="35" t="s">
        <v>737</v>
      </c>
      <c r="D1045" s="73">
        <v>106.13</v>
      </c>
    </row>
    <row r="1046" spans="1:4" ht="24.95" customHeight="1" x14ac:dyDescent="0.2">
      <c r="A1046" s="33">
        <v>2170100606</v>
      </c>
      <c r="B1046" s="34" t="s">
        <v>1796</v>
      </c>
      <c r="C1046" s="35" t="s">
        <v>737</v>
      </c>
      <c r="D1046" s="73">
        <v>117.68</v>
      </c>
    </row>
    <row r="1047" spans="1:4" ht="24.95" customHeight="1" x14ac:dyDescent="0.2">
      <c r="A1047" s="33">
        <v>2170100607</v>
      </c>
      <c r="B1047" s="34" t="s">
        <v>1797</v>
      </c>
      <c r="C1047" s="35" t="s">
        <v>738</v>
      </c>
      <c r="D1047" s="73">
        <v>67.12</v>
      </c>
    </row>
    <row r="1048" spans="1:4" ht="24.95" customHeight="1" x14ac:dyDescent="0.2">
      <c r="A1048" s="33">
        <v>2170100608</v>
      </c>
      <c r="B1048" s="34" t="s">
        <v>1798</v>
      </c>
      <c r="C1048" s="35" t="s">
        <v>737</v>
      </c>
      <c r="D1048" s="73">
        <v>91.49</v>
      </c>
    </row>
    <row r="1049" spans="1:4" ht="24.95" customHeight="1" x14ac:dyDescent="0.2">
      <c r="A1049" s="33">
        <v>2170100614</v>
      </c>
      <c r="B1049" s="34" t="s">
        <v>1799</v>
      </c>
      <c r="C1049" s="35" t="s">
        <v>737</v>
      </c>
      <c r="D1049" s="73">
        <v>95.82</v>
      </c>
    </row>
    <row r="1050" spans="1:4" ht="24.95" customHeight="1" x14ac:dyDescent="0.2">
      <c r="A1050" s="33">
        <v>2170100796</v>
      </c>
      <c r="B1050" s="34" t="s">
        <v>1800</v>
      </c>
      <c r="C1050" s="35" t="s">
        <v>738</v>
      </c>
      <c r="D1050" s="73">
        <v>161.47</v>
      </c>
    </row>
    <row r="1051" spans="1:4" ht="24.95" customHeight="1" x14ac:dyDescent="0.2">
      <c r="A1051" s="33">
        <v>2170100830</v>
      </c>
      <c r="B1051" s="34" t="s">
        <v>1801</v>
      </c>
      <c r="C1051" s="35" t="s">
        <v>772</v>
      </c>
      <c r="D1051" s="73">
        <v>42.41</v>
      </c>
    </row>
    <row r="1052" spans="1:4" ht="24.95" customHeight="1" x14ac:dyDescent="0.2">
      <c r="A1052" s="33">
        <v>2170100860</v>
      </c>
      <c r="B1052" s="34" t="s">
        <v>1802</v>
      </c>
      <c r="C1052" s="35" t="s">
        <v>738</v>
      </c>
      <c r="D1052" s="73">
        <v>651.29999999999995</v>
      </c>
    </row>
    <row r="1053" spans="1:4" ht="24.95" customHeight="1" x14ac:dyDescent="0.2">
      <c r="A1053" s="33">
        <v>2170100980</v>
      </c>
      <c r="B1053" s="34" t="s">
        <v>1803</v>
      </c>
      <c r="C1053" s="35" t="s">
        <v>772</v>
      </c>
      <c r="D1053" s="73">
        <v>68.03</v>
      </c>
    </row>
    <row r="1054" spans="1:4" ht="24.95" customHeight="1" x14ac:dyDescent="0.2">
      <c r="A1054" s="33">
        <v>2170100990</v>
      </c>
      <c r="B1054" s="34" t="s">
        <v>1804</v>
      </c>
      <c r="C1054" s="35" t="s">
        <v>772</v>
      </c>
      <c r="D1054" s="73">
        <v>63.42</v>
      </c>
    </row>
    <row r="1055" spans="1:4" ht="24.95" customHeight="1" x14ac:dyDescent="0.2">
      <c r="A1055" s="33">
        <v>2170101440</v>
      </c>
      <c r="B1055" s="34" t="s">
        <v>1805</v>
      </c>
      <c r="C1055" s="35" t="s">
        <v>738</v>
      </c>
      <c r="D1055" s="73">
        <v>770.9</v>
      </c>
    </row>
    <row r="1056" spans="1:4" ht="24.95" customHeight="1" x14ac:dyDescent="0.2">
      <c r="A1056" s="33">
        <v>2170101445</v>
      </c>
      <c r="B1056" s="34" t="s">
        <v>1806</v>
      </c>
      <c r="C1056" s="35" t="s">
        <v>738</v>
      </c>
      <c r="D1056" s="73">
        <v>412.1</v>
      </c>
    </row>
    <row r="1057" spans="1:4" ht="24.95" customHeight="1" x14ac:dyDescent="0.2">
      <c r="A1057" s="33">
        <v>2170101597</v>
      </c>
      <c r="B1057" s="34" t="s">
        <v>1807</v>
      </c>
      <c r="C1057" s="35" t="s">
        <v>772</v>
      </c>
      <c r="D1057" s="73">
        <v>117.55</v>
      </c>
    </row>
    <row r="1058" spans="1:4" ht="24.95" customHeight="1" x14ac:dyDescent="0.2">
      <c r="A1058" s="33">
        <v>2170101598</v>
      </c>
      <c r="B1058" s="34" t="s">
        <v>1808</v>
      </c>
      <c r="C1058" s="35" t="s">
        <v>772</v>
      </c>
      <c r="D1058" s="73">
        <v>328.36</v>
      </c>
    </row>
    <row r="1059" spans="1:4" ht="24.95" customHeight="1" x14ac:dyDescent="0.2">
      <c r="A1059" s="33">
        <v>2170101599</v>
      </c>
      <c r="B1059" s="34" t="s">
        <v>1809</v>
      </c>
      <c r="C1059" s="35" t="s">
        <v>772</v>
      </c>
      <c r="D1059" s="73">
        <v>235.65</v>
      </c>
    </row>
    <row r="1060" spans="1:4" ht="24.95" customHeight="1" x14ac:dyDescent="0.2">
      <c r="A1060" s="33">
        <v>2170101600</v>
      </c>
      <c r="B1060" s="34" t="s">
        <v>1810</v>
      </c>
      <c r="C1060" s="35" t="s">
        <v>772</v>
      </c>
      <c r="D1060" s="73">
        <v>383.36</v>
      </c>
    </row>
    <row r="1061" spans="1:4" ht="24.95" customHeight="1" x14ac:dyDescent="0.2">
      <c r="A1061" s="33">
        <v>2170101605</v>
      </c>
      <c r="B1061" s="34" t="s">
        <v>1811</v>
      </c>
      <c r="C1061" s="35" t="s">
        <v>772</v>
      </c>
      <c r="D1061" s="73">
        <v>515.42999999999995</v>
      </c>
    </row>
    <row r="1062" spans="1:4" ht="24.95" customHeight="1" x14ac:dyDescent="0.2">
      <c r="A1062" s="33">
        <v>2170101720</v>
      </c>
      <c r="B1062" s="34" t="s">
        <v>1812</v>
      </c>
      <c r="C1062" s="35" t="s">
        <v>772</v>
      </c>
      <c r="D1062" s="73">
        <v>168.42</v>
      </c>
    </row>
    <row r="1063" spans="1:4" ht="24.95" customHeight="1" x14ac:dyDescent="0.2">
      <c r="A1063" s="33">
        <v>2170101860</v>
      </c>
      <c r="B1063" s="34" t="s">
        <v>1813</v>
      </c>
      <c r="C1063" s="35" t="s">
        <v>772</v>
      </c>
      <c r="D1063" s="73">
        <v>134.25</v>
      </c>
    </row>
    <row r="1064" spans="1:4" ht="24.95" customHeight="1" x14ac:dyDescent="0.2">
      <c r="A1064" s="33">
        <v>2170102726</v>
      </c>
      <c r="B1064" s="34" t="s">
        <v>1814</v>
      </c>
      <c r="C1064" s="35" t="s">
        <v>772</v>
      </c>
      <c r="D1064" s="73">
        <v>227.5</v>
      </c>
    </row>
    <row r="1065" spans="1:4" ht="24.95" customHeight="1" x14ac:dyDescent="0.2">
      <c r="A1065" s="33">
        <v>2170103200</v>
      </c>
      <c r="B1065" s="34" t="s">
        <v>1815</v>
      </c>
      <c r="C1065" s="35" t="s">
        <v>738</v>
      </c>
      <c r="D1065" s="73">
        <v>174.26</v>
      </c>
    </row>
    <row r="1066" spans="1:4" ht="24.95" customHeight="1" x14ac:dyDescent="0.2">
      <c r="A1066" s="33">
        <v>2170103700</v>
      </c>
      <c r="B1066" s="34" t="s">
        <v>1816</v>
      </c>
      <c r="C1066" s="35" t="s">
        <v>737</v>
      </c>
      <c r="D1066" s="73">
        <v>114.41</v>
      </c>
    </row>
    <row r="1067" spans="1:4" ht="24.95" customHeight="1" x14ac:dyDescent="0.2">
      <c r="A1067" s="33">
        <v>2170103705</v>
      </c>
      <c r="B1067" s="34" t="s">
        <v>1817</v>
      </c>
      <c r="C1067" s="35" t="s">
        <v>737</v>
      </c>
      <c r="D1067" s="73">
        <v>133.97</v>
      </c>
    </row>
    <row r="1068" spans="1:4" ht="24.95" customHeight="1" x14ac:dyDescent="0.2">
      <c r="A1068" s="33">
        <v>2170103710</v>
      </c>
      <c r="B1068" s="34" t="s">
        <v>1818</v>
      </c>
      <c r="C1068" s="35" t="s">
        <v>738</v>
      </c>
      <c r="D1068" s="73">
        <v>70.680000000000007</v>
      </c>
    </row>
    <row r="1069" spans="1:4" ht="24.95" customHeight="1" x14ac:dyDescent="0.2">
      <c r="A1069" s="33">
        <v>2170103805</v>
      </c>
      <c r="B1069" s="34" t="s">
        <v>1819</v>
      </c>
      <c r="C1069" s="35" t="s">
        <v>737</v>
      </c>
      <c r="D1069" s="73">
        <v>87.67</v>
      </c>
    </row>
    <row r="1070" spans="1:4" ht="24.95" customHeight="1" x14ac:dyDescent="0.2">
      <c r="A1070" s="127" t="s">
        <v>1820</v>
      </c>
      <c r="B1070" s="128"/>
      <c r="C1070" s="128"/>
      <c r="D1070" s="129"/>
    </row>
    <row r="1071" spans="1:4" ht="24.95" customHeight="1" x14ac:dyDescent="0.2">
      <c r="A1071" s="33">
        <v>2173010005</v>
      </c>
      <c r="B1071" s="34" t="s">
        <v>1821</v>
      </c>
      <c r="C1071" s="35" t="s">
        <v>776</v>
      </c>
      <c r="D1071" s="73">
        <v>31.41</v>
      </c>
    </row>
    <row r="1072" spans="1:4" ht="24.95" customHeight="1" x14ac:dyDescent="0.2">
      <c r="A1072" s="33">
        <v>2173010010</v>
      </c>
      <c r="B1072" s="34" t="s">
        <v>1822</v>
      </c>
      <c r="C1072" s="35" t="s">
        <v>776</v>
      </c>
      <c r="D1072" s="73">
        <v>43.38</v>
      </c>
    </row>
    <row r="1073" spans="1:4" ht="24.95" customHeight="1" x14ac:dyDescent="0.2">
      <c r="A1073" s="33">
        <v>2173010015</v>
      </c>
      <c r="B1073" s="34" t="s">
        <v>1823</v>
      </c>
      <c r="C1073" s="35" t="s">
        <v>776</v>
      </c>
      <c r="D1073" s="73">
        <v>57.78</v>
      </c>
    </row>
    <row r="1074" spans="1:4" ht="24.95" customHeight="1" x14ac:dyDescent="0.2">
      <c r="A1074" s="33">
        <v>2173010020</v>
      </c>
      <c r="B1074" s="34" t="s">
        <v>1824</v>
      </c>
      <c r="C1074" s="35" t="s">
        <v>776</v>
      </c>
      <c r="D1074" s="73">
        <v>121.87</v>
      </c>
    </row>
    <row r="1075" spans="1:4" ht="24.95" customHeight="1" x14ac:dyDescent="0.2">
      <c r="A1075" s="33">
        <v>2173020005</v>
      </c>
      <c r="B1075" s="34" t="s">
        <v>1825</v>
      </c>
      <c r="C1075" s="35" t="s">
        <v>776</v>
      </c>
      <c r="D1075" s="73">
        <v>77.05</v>
      </c>
    </row>
    <row r="1076" spans="1:4" ht="24.95" customHeight="1" x14ac:dyDescent="0.2">
      <c r="A1076" s="33">
        <v>2173020010</v>
      </c>
      <c r="B1076" s="34" t="s">
        <v>1826</v>
      </c>
      <c r="C1076" s="35" t="s">
        <v>776</v>
      </c>
      <c r="D1076" s="73">
        <v>89.02</v>
      </c>
    </row>
    <row r="1077" spans="1:4" ht="24.95" customHeight="1" x14ac:dyDescent="0.2">
      <c r="A1077" s="33">
        <v>2173020015</v>
      </c>
      <c r="B1077" s="34" t="s">
        <v>1827</v>
      </c>
      <c r="C1077" s="35" t="s">
        <v>776</v>
      </c>
      <c r="D1077" s="73">
        <v>103.99</v>
      </c>
    </row>
    <row r="1078" spans="1:4" ht="24.95" customHeight="1" x14ac:dyDescent="0.2">
      <c r="A1078" s="33">
        <v>2173020020</v>
      </c>
      <c r="B1078" s="34" t="s">
        <v>1828</v>
      </c>
      <c r="C1078" s="35" t="s">
        <v>776</v>
      </c>
      <c r="D1078" s="73">
        <v>187.21</v>
      </c>
    </row>
    <row r="1079" spans="1:4" ht="24.95" customHeight="1" x14ac:dyDescent="0.2">
      <c r="A1079" s="33">
        <v>2173030005</v>
      </c>
      <c r="B1079" s="34" t="s">
        <v>1829</v>
      </c>
      <c r="C1079" s="35" t="s">
        <v>776</v>
      </c>
      <c r="D1079" s="73">
        <v>77.92</v>
      </c>
    </row>
    <row r="1080" spans="1:4" ht="24.95" customHeight="1" x14ac:dyDescent="0.2">
      <c r="A1080" s="33">
        <v>2173030010</v>
      </c>
      <c r="B1080" s="34" t="s">
        <v>1830</v>
      </c>
      <c r="C1080" s="35" t="s">
        <v>776</v>
      </c>
      <c r="D1080" s="73">
        <v>89.89</v>
      </c>
    </row>
    <row r="1081" spans="1:4" ht="24.95" customHeight="1" x14ac:dyDescent="0.2">
      <c r="A1081" s="33">
        <v>2173030015</v>
      </c>
      <c r="B1081" s="34" t="s">
        <v>1831</v>
      </c>
      <c r="C1081" s="35" t="s">
        <v>776</v>
      </c>
      <c r="D1081" s="73">
        <v>104.29</v>
      </c>
    </row>
    <row r="1082" spans="1:4" ht="24.95" customHeight="1" x14ac:dyDescent="0.2">
      <c r="A1082" s="33">
        <v>2173030020</v>
      </c>
      <c r="B1082" s="34" t="s">
        <v>1832</v>
      </c>
      <c r="C1082" s="35" t="s">
        <v>776</v>
      </c>
      <c r="D1082" s="73">
        <v>174.92</v>
      </c>
    </row>
    <row r="1083" spans="1:4" ht="24.95" customHeight="1" x14ac:dyDescent="0.2">
      <c r="A1083" s="33">
        <v>2173040005</v>
      </c>
      <c r="B1083" s="34" t="s">
        <v>1833</v>
      </c>
      <c r="C1083" s="35" t="s">
        <v>776</v>
      </c>
      <c r="D1083" s="73">
        <v>75.72</v>
      </c>
    </row>
    <row r="1084" spans="1:4" ht="24.95" customHeight="1" x14ac:dyDescent="0.2">
      <c r="A1084" s="33">
        <v>2173040010</v>
      </c>
      <c r="B1084" s="34" t="s">
        <v>1834</v>
      </c>
      <c r="C1084" s="35" t="s">
        <v>776</v>
      </c>
      <c r="D1084" s="73">
        <v>88.36</v>
      </c>
    </row>
    <row r="1085" spans="1:4" ht="24.95" customHeight="1" x14ac:dyDescent="0.2">
      <c r="A1085" s="33">
        <v>2173040015</v>
      </c>
      <c r="B1085" s="34" t="s">
        <v>1835</v>
      </c>
      <c r="C1085" s="35" t="s">
        <v>776</v>
      </c>
      <c r="D1085" s="73">
        <v>112.35</v>
      </c>
    </row>
    <row r="1086" spans="1:4" ht="24.95" customHeight="1" x14ac:dyDescent="0.2">
      <c r="A1086" s="33">
        <v>2173040020</v>
      </c>
      <c r="B1086" s="34" t="s">
        <v>1836</v>
      </c>
      <c r="C1086" s="35" t="s">
        <v>776</v>
      </c>
      <c r="D1086" s="73">
        <v>157.31</v>
      </c>
    </row>
    <row r="1087" spans="1:4" ht="24.95" customHeight="1" x14ac:dyDescent="0.2">
      <c r="A1087" s="33">
        <v>2175012020</v>
      </c>
      <c r="B1087" s="34" t="s">
        <v>1837</v>
      </c>
      <c r="C1087" s="35" t="s">
        <v>776</v>
      </c>
      <c r="D1087" s="73">
        <v>269.83</v>
      </c>
    </row>
    <row r="1088" spans="1:4" ht="24.95" customHeight="1" x14ac:dyDescent="0.2">
      <c r="A1088" s="33">
        <v>2175012025</v>
      </c>
      <c r="B1088" s="34" t="s">
        <v>1838</v>
      </c>
      <c r="C1088" s="35" t="s">
        <v>776</v>
      </c>
      <c r="D1088" s="73">
        <v>321.33999999999997</v>
      </c>
    </row>
    <row r="1089" spans="1:4" ht="24.95" customHeight="1" x14ac:dyDescent="0.2">
      <c r="A1089" s="33">
        <v>2175012135</v>
      </c>
      <c r="B1089" s="34" t="s">
        <v>1839</v>
      </c>
      <c r="C1089" s="35" t="s">
        <v>776</v>
      </c>
      <c r="D1089" s="73">
        <v>494.33</v>
      </c>
    </row>
    <row r="1090" spans="1:4" ht="24.95" customHeight="1" x14ac:dyDescent="0.2">
      <c r="A1090" s="33">
        <v>2175012140</v>
      </c>
      <c r="B1090" s="34" t="s">
        <v>1840</v>
      </c>
      <c r="C1090" s="35" t="s">
        <v>776</v>
      </c>
      <c r="D1090" s="73">
        <v>567</v>
      </c>
    </row>
    <row r="1091" spans="1:4" ht="24.95" customHeight="1" x14ac:dyDescent="0.2">
      <c r="A1091" s="33">
        <v>2175012145</v>
      </c>
      <c r="B1091" s="34" t="s">
        <v>1841</v>
      </c>
      <c r="C1091" s="35" t="s">
        <v>776</v>
      </c>
      <c r="D1091" s="73">
        <v>611.46</v>
      </c>
    </row>
    <row r="1092" spans="1:4" ht="24.95" customHeight="1" x14ac:dyDescent="0.2">
      <c r="A1092" s="33">
        <v>2175012055</v>
      </c>
      <c r="B1092" s="34" t="s">
        <v>1842</v>
      </c>
      <c r="C1092" s="35" t="s">
        <v>776</v>
      </c>
      <c r="D1092" s="73">
        <v>734.79</v>
      </c>
    </row>
    <row r="1093" spans="1:4" ht="24.95" customHeight="1" x14ac:dyDescent="0.2">
      <c r="A1093" s="33">
        <v>2171200300</v>
      </c>
      <c r="B1093" s="34" t="s">
        <v>1843</v>
      </c>
      <c r="C1093" s="35" t="s">
        <v>776</v>
      </c>
      <c r="D1093" s="73">
        <v>313.10000000000002</v>
      </c>
    </row>
    <row r="1094" spans="1:4" ht="24.95" customHeight="1" x14ac:dyDescent="0.2">
      <c r="A1094" s="33">
        <v>2171200310</v>
      </c>
      <c r="B1094" s="34" t="s">
        <v>1844</v>
      </c>
      <c r="C1094" s="35" t="s">
        <v>776</v>
      </c>
      <c r="D1094" s="73">
        <v>363.99</v>
      </c>
    </row>
    <row r="1095" spans="1:4" ht="24.95" customHeight="1" x14ac:dyDescent="0.2">
      <c r="A1095" s="33">
        <v>2171200320</v>
      </c>
      <c r="B1095" s="34" t="s">
        <v>1845</v>
      </c>
      <c r="C1095" s="35" t="s">
        <v>776</v>
      </c>
      <c r="D1095" s="73">
        <v>422.04</v>
      </c>
    </row>
    <row r="1096" spans="1:4" ht="24.95" customHeight="1" x14ac:dyDescent="0.2">
      <c r="A1096" s="33">
        <v>2171200330</v>
      </c>
      <c r="B1096" s="34" t="s">
        <v>1846</v>
      </c>
      <c r="C1096" s="35" t="s">
        <v>776</v>
      </c>
      <c r="D1096" s="73">
        <v>515.22</v>
      </c>
    </row>
    <row r="1097" spans="1:4" ht="24.95" customHeight="1" x14ac:dyDescent="0.2">
      <c r="A1097" s="33">
        <v>2171200340</v>
      </c>
      <c r="B1097" s="34" t="s">
        <v>1847</v>
      </c>
      <c r="C1097" s="35" t="s">
        <v>776</v>
      </c>
      <c r="D1097" s="73">
        <v>588.22</v>
      </c>
    </row>
    <row r="1098" spans="1:4" ht="24.95" customHeight="1" x14ac:dyDescent="0.2">
      <c r="A1098" s="33">
        <v>2171200350</v>
      </c>
      <c r="B1098" s="34" t="s">
        <v>1848</v>
      </c>
      <c r="C1098" s="35" t="s">
        <v>776</v>
      </c>
      <c r="D1098" s="73">
        <v>628.45000000000005</v>
      </c>
    </row>
    <row r="1099" spans="1:4" ht="24.95" customHeight="1" x14ac:dyDescent="0.2">
      <c r="A1099" s="33">
        <v>2171200360</v>
      </c>
      <c r="B1099" s="34" t="s">
        <v>1849</v>
      </c>
      <c r="C1099" s="35" t="s">
        <v>776</v>
      </c>
      <c r="D1099" s="73">
        <v>814.88</v>
      </c>
    </row>
    <row r="1100" spans="1:4" ht="24.95" customHeight="1" x14ac:dyDescent="0.2">
      <c r="A1100" s="33">
        <v>2175042020</v>
      </c>
      <c r="B1100" s="34" t="s">
        <v>1850</v>
      </c>
      <c r="C1100" s="35" t="s">
        <v>776</v>
      </c>
      <c r="D1100" s="73">
        <v>303.95999999999998</v>
      </c>
    </row>
    <row r="1101" spans="1:4" ht="24.95" customHeight="1" x14ac:dyDescent="0.2">
      <c r="A1101" s="33">
        <v>2175042025</v>
      </c>
      <c r="B1101" s="34" t="s">
        <v>1851</v>
      </c>
      <c r="C1101" s="35" t="s">
        <v>776</v>
      </c>
      <c r="D1101" s="73">
        <v>355.47</v>
      </c>
    </row>
    <row r="1102" spans="1:4" ht="24.95" customHeight="1" x14ac:dyDescent="0.2">
      <c r="A1102" s="33">
        <v>2175042030</v>
      </c>
      <c r="B1102" s="34" t="s">
        <v>1852</v>
      </c>
      <c r="C1102" s="35" t="s">
        <v>776</v>
      </c>
      <c r="D1102" s="73">
        <v>413.66</v>
      </c>
    </row>
    <row r="1103" spans="1:4" ht="24.95" customHeight="1" x14ac:dyDescent="0.2">
      <c r="A1103" s="33">
        <v>2175042055</v>
      </c>
      <c r="B1103" s="34" t="s">
        <v>1853</v>
      </c>
      <c r="C1103" s="35" t="s">
        <v>776</v>
      </c>
      <c r="D1103" s="73">
        <v>772.77</v>
      </c>
    </row>
    <row r="1104" spans="1:4" ht="24.95" customHeight="1" x14ac:dyDescent="0.2">
      <c r="A1104" s="33">
        <v>2172021020</v>
      </c>
      <c r="B1104" s="34" t="s">
        <v>1854</v>
      </c>
      <c r="C1104" s="35" t="s">
        <v>776</v>
      </c>
      <c r="D1104" s="73">
        <v>149.36000000000001</v>
      </c>
    </row>
    <row r="1105" spans="1:4" ht="24.95" customHeight="1" x14ac:dyDescent="0.2">
      <c r="A1105" s="33">
        <v>2172021025</v>
      </c>
      <c r="B1105" s="34" t="s">
        <v>1855</v>
      </c>
      <c r="C1105" s="35" t="s">
        <v>776</v>
      </c>
      <c r="D1105" s="73">
        <v>169.26</v>
      </c>
    </row>
    <row r="1106" spans="1:4" ht="24.95" customHeight="1" x14ac:dyDescent="0.2">
      <c r="A1106" s="33">
        <v>2172021030</v>
      </c>
      <c r="B1106" s="34" t="s">
        <v>1856</v>
      </c>
      <c r="C1106" s="35" t="s">
        <v>776</v>
      </c>
      <c r="D1106" s="73">
        <v>208.13</v>
      </c>
    </row>
    <row r="1107" spans="1:4" ht="24.95" customHeight="1" x14ac:dyDescent="0.2">
      <c r="A1107" s="33">
        <v>2172021035</v>
      </c>
      <c r="B1107" s="34" t="s">
        <v>1857</v>
      </c>
      <c r="C1107" s="35" t="s">
        <v>776</v>
      </c>
      <c r="D1107" s="73">
        <v>258.04000000000002</v>
      </c>
    </row>
    <row r="1108" spans="1:4" ht="24.95" customHeight="1" x14ac:dyDescent="0.2">
      <c r="A1108" s="33">
        <v>2172021040</v>
      </c>
      <c r="B1108" s="34" t="s">
        <v>1858</v>
      </c>
      <c r="C1108" s="35" t="s">
        <v>776</v>
      </c>
      <c r="D1108" s="73">
        <v>295.08999999999997</v>
      </c>
    </row>
    <row r="1109" spans="1:4" ht="24.95" customHeight="1" x14ac:dyDescent="0.2">
      <c r="A1109" s="33">
        <v>2172021045</v>
      </c>
      <c r="B1109" s="34" t="s">
        <v>1859</v>
      </c>
      <c r="C1109" s="35" t="s">
        <v>776</v>
      </c>
      <c r="D1109" s="73">
        <v>348.75</v>
      </c>
    </row>
    <row r="1110" spans="1:4" ht="24.95" customHeight="1" x14ac:dyDescent="0.2">
      <c r="A1110" s="33">
        <v>2172021120</v>
      </c>
      <c r="B1110" s="34" t="s">
        <v>1860</v>
      </c>
      <c r="C1110" s="35" t="s">
        <v>776</v>
      </c>
      <c r="D1110" s="73">
        <v>205.74</v>
      </c>
    </row>
    <row r="1111" spans="1:4" ht="24.95" customHeight="1" x14ac:dyDescent="0.2">
      <c r="A1111" s="33">
        <v>2172021125</v>
      </c>
      <c r="B1111" s="34" t="s">
        <v>1861</v>
      </c>
      <c r="C1111" s="35" t="s">
        <v>776</v>
      </c>
      <c r="D1111" s="73">
        <v>226.11</v>
      </c>
    </row>
    <row r="1112" spans="1:4" ht="24.95" customHeight="1" x14ac:dyDescent="0.2">
      <c r="A1112" s="33">
        <v>2172021130</v>
      </c>
      <c r="B1112" s="34" t="s">
        <v>1862</v>
      </c>
      <c r="C1112" s="35" t="s">
        <v>776</v>
      </c>
      <c r="D1112" s="73">
        <v>265.55</v>
      </c>
    </row>
    <row r="1113" spans="1:4" ht="24.95" customHeight="1" x14ac:dyDescent="0.2">
      <c r="A1113" s="33">
        <v>2172021135</v>
      </c>
      <c r="B1113" s="34" t="s">
        <v>1863</v>
      </c>
      <c r="C1113" s="35" t="s">
        <v>776</v>
      </c>
      <c r="D1113" s="73">
        <v>316.27</v>
      </c>
    </row>
    <row r="1114" spans="1:4" ht="24.95" customHeight="1" x14ac:dyDescent="0.2">
      <c r="A1114" s="33">
        <v>2172021140</v>
      </c>
      <c r="B1114" s="34" t="s">
        <v>1864</v>
      </c>
      <c r="C1114" s="35" t="s">
        <v>776</v>
      </c>
      <c r="D1114" s="73">
        <v>353.8</v>
      </c>
    </row>
    <row r="1115" spans="1:4" ht="24.95" customHeight="1" x14ac:dyDescent="0.2">
      <c r="A1115" s="33">
        <v>2172021145</v>
      </c>
      <c r="B1115" s="34" t="s">
        <v>1865</v>
      </c>
      <c r="C1115" s="35" t="s">
        <v>776</v>
      </c>
      <c r="D1115" s="73">
        <v>408.02</v>
      </c>
    </row>
    <row r="1116" spans="1:4" ht="24.95" customHeight="1" x14ac:dyDescent="0.2">
      <c r="A1116" s="33">
        <v>2172021220</v>
      </c>
      <c r="B1116" s="34" t="s">
        <v>1866</v>
      </c>
      <c r="C1116" s="35" t="s">
        <v>776</v>
      </c>
      <c r="D1116" s="73">
        <v>223.93</v>
      </c>
    </row>
    <row r="1117" spans="1:4" ht="24.95" customHeight="1" x14ac:dyDescent="0.2">
      <c r="A1117" s="33">
        <v>2172021225</v>
      </c>
      <c r="B1117" s="34" t="s">
        <v>1867</v>
      </c>
      <c r="C1117" s="35" t="s">
        <v>776</v>
      </c>
      <c r="D1117" s="73">
        <v>244.3</v>
      </c>
    </row>
    <row r="1118" spans="1:4" ht="24.95" customHeight="1" x14ac:dyDescent="0.2">
      <c r="A1118" s="33">
        <v>2172021230</v>
      </c>
      <c r="B1118" s="34" t="s">
        <v>1868</v>
      </c>
      <c r="C1118" s="35" t="s">
        <v>776</v>
      </c>
      <c r="D1118" s="73">
        <v>283.74</v>
      </c>
    </row>
    <row r="1119" spans="1:4" ht="24.95" customHeight="1" x14ac:dyDescent="0.2">
      <c r="A1119" s="33">
        <v>2172021235</v>
      </c>
      <c r="B1119" s="34" t="s">
        <v>1869</v>
      </c>
      <c r="C1119" s="35" t="s">
        <v>776</v>
      </c>
      <c r="D1119" s="73">
        <v>334.46</v>
      </c>
    </row>
    <row r="1120" spans="1:4" ht="24.95" customHeight="1" x14ac:dyDescent="0.2">
      <c r="A1120" s="33">
        <v>2172021240</v>
      </c>
      <c r="B1120" s="34" t="s">
        <v>1870</v>
      </c>
      <c r="C1120" s="35" t="s">
        <v>776</v>
      </c>
      <c r="D1120" s="73">
        <v>371.99</v>
      </c>
    </row>
    <row r="1121" spans="1:4" ht="24.95" customHeight="1" x14ac:dyDescent="0.2">
      <c r="A1121" s="33">
        <v>2172021245</v>
      </c>
      <c r="B1121" s="34" t="s">
        <v>1871</v>
      </c>
      <c r="C1121" s="35" t="s">
        <v>776</v>
      </c>
      <c r="D1121" s="73">
        <v>426.21</v>
      </c>
    </row>
    <row r="1122" spans="1:4" ht="24.95" customHeight="1" x14ac:dyDescent="0.2">
      <c r="A1122" s="79">
        <v>2172021320</v>
      </c>
      <c r="B1122" s="79" t="s">
        <v>2152</v>
      </c>
      <c r="C1122" s="80" t="s">
        <v>776</v>
      </c>
      <c r="D1122" s="81">
        <v>259.24</v>
      </c>
    </row>
    <row r="1123" spans="1:4" ht="24.95" customHeight="1" x14ac:dyDescent="0.2">
      <c r="A1123" s="33">
        <v>2172021325</v>
      </c>
      <c r="B1123" s="34" t="s">
        <v>1872</v>
      </c>
      <c r="C1123" s="35" t="s">
        <v>776</v>
      </c>
      <c r="D1123" s="73">
        <v>279.95</v>
      </c>
    </row>
    <row r="1124" spans="1:4" ht="24.95" customHeight="1" x14ac:dyDescent="0.2">
      <c r="A1124" s="33">
        <v>2172021330</v>
      </c>
      <c r="B1124" s="34" t="s">
        <v>1873</v>
      </c>
      <c r="C1124" s="35" t="s">
        <v>776</v>
      </c>
      <c r="D1124" s="73">
        <v>319.79000000000002</v>
      </c>
    </row>
    <row r="1125" spans="1:4" ht="24.95" customHeight="1" x14ac:dyDescent="0.2">
      <c r="A1125" s="33">
        <v>2172021335</v>
      </c>
      <c r="B1125" s="34" t="s">
        <v>1874</v>
      </c>
      <c r="C1125" s="35" t="s">
        <v>776</v>
      </c>
      <c r="D1125" s="73">
        <v>371.07</v>
      </c>
    </row>
    <row r="1126" spans="1:4" ht="24.95" customHeight="1" x14ac:dyDescent="0.2">
      <c r="A1126" s="33">
        <v>2172021340</v>
      </c>
      <c r="B1126" s="34" t="s">
        <v>1875</v>
      </c>
      <c r="C1126" s="35" t="s">
        <v>776</v>
      </c>
      <c r="D1126" s="73">
        <v>408.92</v>
      </c>
    </row>
    <row r="1127" spans="1:4" ht="24.95" customHeight="1" x14ac:dyDescent="0.2">
      <c r="A1127" s="33">
        <v>2172021345</v>
      </c>
      <c r="B1127" s="34" t="s">
        <v>1876</v>
      </c>
      <c r="C1127" s="35" t="s">
        <v>776</v>
      </c>
      <c r="D1127" s="73">
        <v>463.48</v>
      </c>
    </row>
    <row r="1128" spans="1:4" ht="24.95" customHeight="1" x14ac:dyDescent="0.2">
      <c r="A1128" s="33">
        <v>2172021420</v>
      </c>
      <c r="B1128" s="34" t="s">
        <v>1877</v>
      </c>
      <c r="C1128" s="35" t="s">
        <v>776</v>
      </c>
      <c r="D1128" s="73">
        <v>278.52</v>
      </c>
    </row>
    <row r="1129" spans="1:4" ht="24.95" customHeight="1" x14ac:dyDescent="0.2">
      <c r="A1129" s="33">
        <v>2172021425</v>
      </c>
      <c r="B1129" s="34" t="s">
        <v>1878</v>
      </c>
      <c r="C1129" s="35" t="s">
        <v>776</v>
      </c>
      <c r="D1129" s="73">
        <v>299.23</v>
      </c>
    </row>
    <row r="1130" spans="1:4" ht="24.95" customHeight="1" x14ac:dyDescent="0.2">
      <c r="A1130" s="33">
        <v>2172021430</v>
      </c>
      <c r="B1130" s="34" t="s">
        <v>1879</v>
      </c>
      <c r="C1130" s="35" t="s">
        <v>776</v>
      </c>
      <c r="D1130" s="73">
        <v>339.06</v>
      </c>
    </row>
    <row r="1131" spans="1:4" ht="24.95" customHeight="1" x14ac:dyDescent="0.2">
      <c r="A1131" s="33">
        <v>2172021435</v>
      </c>
      <c r="B1131" s="34" t="s">
        <v>1880</v>
      </c>
      <c r="C1131" s="35" t="s">
        <v>776</v>
      </c>
      <c r="D1131" s="73">
        <v>390.35</v>
      </c>
    </row>
    <row r="1132" spans="1:4" ht="24.95" customHeight="1" x14ac:dyDescent="0.2">
      <c r="A1132" s="33">
        <v>2172021440</v>
      </c>
      <c r="B1132" s="34" t="s">
        <v>1881</v>
      </c>
      <c r="C1132" s="35" t="s">
        <v>776</v>
      </c>
      <c r="D1132" s="73">
        <v>428.2</v>
      </c>
    </row>
    <row r="1133" spans="1:4" ht="24.95" customHeight="1" x14ac:dyDescent="0.2">
      <c r="A1133" s="33">
        <v>2172021445</v>
      </c>
      <c r="B1133" s="34" t="s">
        <v>1882</v>
      </c>
      <c r="C1133" s="35" t="s">
        <v>776</v>
      </c>
      <c r="D1133" s="73">
        <v>482.75</v>
      </c>
    </row>
    <row r="1134" spans="1:4" ht="24.95" customHeight="1" x14ac:dyDescent="0.2">
      <c r="A1134" s="33">
        <v>2172021520</v>
      </c>
      <c r="B1134" s="34" t="s">
        <v>1883</v>
      </c>
      <c r="C1134" s="35" t="s">
        <v>776</v>
      </c>
      <c r="D1134" s="73">
        <v>317.12</v>
      </c>
    </row>
    <row r="1135" spans="1:4" ht="24.95" customHeight="1" x14ac:dyDescent="0.2">
      <c r="A1135" s="33">
        <v>2172021525</v>
      </c>
      <c r="B1135" s="34" t="s">
        <v>1884</v>
      </c>
      <c r="C1135" s="35" t="s">
        <v>776</v>
      </c>
      <c r="D1135" s="73">
        <v>338.15</v>
      </c>
    </row>
    <row r="1136" spans="1:4" ht="24.95" customHeight="1" x14ac:dyDescent="0.2">
      <c r="A1136" s="33">
        <v>2172021530</v>
      </c>
      <c r="B1136" s="34" t="s">
        <v>1885</v>
      </c>
      <c r="C1136" s="35" t="s">
        <v>776</v>
      </c>
      <c r="D1136" s="73">
        <v>402.14</v>
      </c>
    </row>
    <row r="1137" spans="1:4" ht="24.95" customHeight="1" x14ac:dyDescent="0.2">
      <c r="A1137" s="33">
        <v>2172021535</v>
      </c>
      <c r="B1137" s="34" t="s">
        <v>1886</v>
      </c>
      <c r="C1137" s="35" t="s">
        <v>776</v>
      </c>
      <c r="D1137" s="73">
        <v>430.16</v>
      </c>
    </row>
    <row r="1138" spans="1:4" ht="24.95" customHeight="1" x14ac:dyDescent="0.2">
      <c r="A1138" s="33">
        <v>2172021540</v>
      </c>
      <c r="B1138" s="34" t="s">
        <v>1887</v>
      </c>
      <c r="C1138" s="35" t="s">
        <v>776</v>
      </c>
      <c r="D1138" s="73">
        <v>468.35</v>
      </c>
    </row>
    <row r="1139" spans="1:4" ht="24.95" customHeight="1" x14ac:dyDescent="0.2">
      <c r="A1139" s="33">
        <v>2172021545</v>
      </c>
      <c r="B1139" s="34" t="s">
        <v>1888</v>
      </c>
      <c r="C1139" s="35" t="s">
        <v>776</v>
      </c>
      <c r="D1139" s="73">
        <v>523.30999999999995</v>
      </c>
    </row>
    <row r="1140" spans="1:4" ht="24.95" customHeight="1" x14ac:dyDescent="0.2">
      <c r="A1140" s="33">
        <v>2172021620</v>
      </c>
      <c r="B1140" s="34" t="s">
        <v>1889</v>
      </c>
      <c r="C1140" s="35" t="s">
        <v>776</v>
      </c>
      <c r="D1140" s="73">
        <v>337.48</v>
      </c>
    </row>
    <row r="1141" spans="1:4" ht="24.95" customHeight="1" x14ac:dyDescent="0.2">
      <c r="A1141" s="33">
        <v>2172021625</v>
      </c>
      <c r="B1141" s="34" t="s">
        <v>1890</v>
      </c>
      <c r="C1141" s="35" t="s">
        <v>776</v>
      </c>
      <c r="D1141" s="73">
        <v>358.51</v>
      </c>
    </row>
    <row r="1142" spans="1:4" ht="24.95" customHeight="1" x14ac:dyDescent="0.2">
      <c r="A1142" s="33">
        <v>2172021630</v>
      </c>
      <c r="B1142" s="34" t="s">
        <v>1891</v>
      </c>
      <c r="C1142" s="35" t="s">
        <v>776</v>
      </c>
      <c r="D1142" s="73">
        <v>398.76</v>
      </c>
    </row>
    <row r="1143" spans="1:4" ht="24.95" customHeight="1" x14ac:dyDescent="0.2">
      <c r="A1143" s="33">
        <v>2172021635</v>
      </c>
      <c r="B1143" s="34" t="s">
        <v>1892</v>
      </c>
      <c r="C1143" s="35" t="s">
        <v>776</v>
      </c>
      <c r="D1143" s="73">
        <v>450.52</v>
      </c>
    </row>
    <row r="1144" spans="1:4" ht="24.95" customHeight="1" x14ac:dyDescent="0.2">
      <c r="A1144" s="33">
        <v>2172021640</v>
      </c>
      <c r="B1144" s="34" t="s">
        <v>1893</v>
      </c>
      <c r="C1144" s="35" t="s">
        <v>776</v>
      </c>
      <c r="D1144" s="73">
        <v>488.72</v>
      </c>
    </row>
    <row r="1145" spans="1:4" ht="24.95" customHeight="1" x14ac:dyDescent="0.2">
      <c r="A1145" s="33">
        <v>2172021645</v>
      </c>
      <c r="B1145" s="34" t="s">
        <v>1894</v>
      </c>
      <c r="C1145" s="35" t="s">
        <v>776</v>
      </c>
      <c r="D1145" s="73">
        <v>543.66999999999996</v>
      </c>
    </row>
    <row r="1146" spans="1:4" ht="24.95" customHeight="1" x14ac:dyDescent="0.2">
      <c r="A1146" s="33">
        <v>2172021720</v>
      </c>
      <c r="B1146" s="34" t="s">
        <v>1895</v>
      </c>
      <c r="C1146" s="35" t="s">
        <v>776</v>
      </c>
      <c r="D1146" s="73">
        <v>382.96</v>
      </c>
    </row>
    <row r="1147" spans="1:4" ht="24.95" customHeight="1" x14ac:dyDescent="0.2">
      <c r="A1147" s="33">
        <v>2172021725</v>
      </c>
      <c r="B1147" s="34" t="s">
        <v>1896</v>
      </c>
      <c r="C1147" s="35" t="s">
        <v>776</v>
      </c>
      <c r="D1147" s="73">
        <v>414.91</v>
      </c>
    </row>
    <row r="1148" spans="1:4" ht="24.95" customHeight="1" x14ac:dyDescent="0.2">
      <c r="A1148" s="33">
        <v>2172021820</v>
      </c>
      <c r="B1148" s="34" t="s">
        <v>1897</v>
      </c>
      <c r="C1148" s="35" t="s">
        <v>776</v>
      </c>
      <c r="D1148" s="73">
        <v>404.41</v>
      </c>
    </row>
    <row r="1149" spans="1:4" ht="24.95" customHeight="1" x14ac:dyDescent="0.2">
      <c r="A1149" s="33">
        <v>2172011020</v>
      </c>
      <c r="B1149" s="34" t="s">
        <v>1898</v>
      </c>
      <c r="C1149" s="35" t="s">
        <v>776</v>
      </c>
      <c r="D1149" s="73">
        <v>85.33</v>
      </c>
    </row>
    <row r="1150" spans="1:4" ht="24.95" customHeight="1" x14ac:dyDescent="0.2">
      <c r="A1150" s="33">
        <v>2172011025</v>
      </c>
      <c r="B1150" s="34" t="s">
        <v>1899</v>
      </c>
      <c r="C1150" s="35" t="s">
        <v>776</v>
      </c>
      <c r="D1150" s="73">
        <v>105.23</v>
      </c>
    </row>
    <row r="1151" spans="1:4" ht="24.95" customHeight="1" x14ac:dyDescent="0.2">
      <c r="A1151" s="33">
        <v>2172011030</v>
      </c>
      <c r="B1151" s="34" t="s">
        <v>1900</v>
      </c>
      <c r="C1151" s="35" t="s">
        <v>776</v>
      </c>
      <c r="D1151" s="73">
        <v>144.1</v>
      </c>
    </row>
    <row r="1152" spans="1:4" ht="24.95" customHeight="1" x14ac:dyDescent="0.2">
      <c r="A1152" s="33">
        <v>2172011035</v>
      </c>
      <c r="B1152" s="34" t="s">
        <v>1901</v>
      </c>
      <c r="C1152" s="35" t="s">
        <v>776</v>
      </c>
      <c r="D1152" s="73">
        <v>194.01</v>
      </c>
    </row>
    <row r="1153" spans="1:4" ht="24.95" customHeight="1" x14ac:dyDescent="0.2">
      <c r="A1153" s="33">
        <v>2172011040</v>
      </c>
      <c r="B1153" s="34" t="s">
        <v>1902</v>
      </c>
      <c r="C1153" s="35" t="s">
        <v>776</v>
      </c>
      <c r="D1153" s="73">
        <v>231.06</v>
      </c>
    </row>
    <row r="1154" spans="1:4" ht="24.95" customHeight="1" x14ac:dyDescent="0.2">
      <c r="A1154" s="33">
        <v>2172011045</v>
      </c>
      <c r="B1154" s="34" t="s">
        <v>1903</v>
      </c>
      <c r="C1154" s="35" t="s">
        <v>776</v>
      </c>
      <c r="D1154" s="73">
        <v>284.72000000000003</v>
      </c>
    </row>
    <row r="1155" spans="1:4" ht="24.95" customHeight="1" x14ac:dyDescent="0.2">
      <c r="A1155" s="33">
        <v>2172011120</v>
      </c>
      <c r="B1155" s="34" t="s">
        <v>1904</v>
      </c>
      <c r="C1155" s="35" t="s">
        <v>776</v>
      </c>
      <c r="D1155" s="73">
        <v>128.97</v>
      </c>
    </row>
    <row r="1156" spans="1:4" ht="24.95" customHeight="1" x14ac:dyDescent="0.2">
      <c r="A1156" s="33">
        <v>2172011125</v>
      </c>
      <c r="B1156" s="34" t="s">
        <v>1905</v>
      </c>
      <c r="C1156" s="35" t="s">
        <v>776</v>
      </c>
      <c r="D1156" s="73">
        <v>149.34</v>
      </c>
    </row>
    <row r="1157" spans="1:4" ht="24.95" customHeight="1" x14ac:dyDescent="0.2">
      <c r="A1157" s="33">
        <v>2172011130</v>
      </c>
      <c r="B1157" s="34" t="s">
        <v>1906</v>
      </c>
      <c r="C1157" s="35" t="s">
        <v>776</v>
      </c>
      <c r="D1157" s="73">
        <v>206.97</v>
      </c>
    </row>
    <row r="1158" spans="1:4" ht="24.95" customHeight="1" x14ac:dyDescent="0.2">
      <c r="A1158" s="33">
        <v>2172011135</v>
      </c>
      <c r="B1158" s="34" t="s">
        <v>1907</v>
      </c>
      <c r="C1158" s="35" t="s">
        <v>776</v>
      </c>
      <c r="D1158" s="73">
        <v>239.5</v>
      </c>
    </row>
    <row r="1159" spans="1:4" ht="24.95" customHeight="1" x14ac:dyDescent="0.2">
      <c r="A1159" s="33">
        <v>2172011140</v>
      </c>
      <c r="B1159" s="34" t="s">
        <v>1908</v>
      </c>
      <c r="C1159" s="35" t="s">
        <v>776</v>
      </c>
      <c r="D1159" s="73">
        <v>277.02999999999997</v>
      </c>
    </row>
    <row r="1160" spans="1:4" ht="24.95" customHeight="1" x14ac:dyDescent="0.2">
      <c r="A1160" s="33">
        <v>2172011145</v>
      </c>
      <c r="B1160" s="34" t="s">
        <v>1909</v>
      </c>
      <c r="C1160" s="35" t="s">
        <v>776</v>
      </c>
      <c r="D1160" s="73">
        <v>331.25</v>
      </c>
    </row>
    <row r="1161" spans="1:4" ht="24.95" customHeight="1" x14ac:dyDescent="0.2">
      <c r="A1161" s="33">
        <v>2172011220</v>
      </c>
      <c r="B1161" s="34" t="s">
        <v>1910</v>
      </c>
      <c r="C1161" s="35" t="s">
        <v>776</v>
      </c>
      <c r="D1161" s="73">
        <v>147.16</v>
      </c>
    </row>
    <row r="1162" spans="1:4" ht="24.95" customHeight="1" x14ac:dyDescent="0.2">
      <c r="A1162" s="33">
        <v>2172011225</v>
      </c>
      <c r="B1162" s="34" t="s">
        <v>1911</v>
      </c>
      <c r="C1162" s="35" t="s">
        <v>776</v>
      </c>
      <c r="D1162" s="73">
        <v>167.53</v>
      </c>
    </row>
    <row r="1163" spans="1:4" ht="24.95" customHeight="1" x14ac:dyDescent="0.2">
      <c r="A1163" s="33">
        <v>2172011230</v>
      </c>
      <c r="B1163" s="34" t="s">
        <v>1912</v>
      </c>
      <c r="C1163" s="35" t="s">
        <v>776</v>
      </c>
      <c r="D1163" s="73">
        <v>206.97</v>
      </c>
    </row>
    <row r="1164" spans="1:4" ht="24.95" customHeight="1" x14ac:dyDescent="0.2">
      <c r="A1164" s="33">
        <v>2172011235</v>
      </c>
      <c r="B1164" s="34" t="s">
        <v>1913</v>
      </c>
      <c r="C1164" s="35" t="s">
        <v>776</v>
      </c>
      <c r="D1164" s="73">
        <v>257.69</v>
      </c>
    </row>
    <row r="1165" spans="1:4" ht="24.95" customHeight="1" x14ac:dyDescent="0.2">
      <c r="A1165" s="33">
        <v>2172011240</v>
      </c>
      <c r="B1165" s="34" t="s">
        <v>1914</v>
      </c>
      <c r="C1165" s="35" t="s">
        <v>776</v>
      </c>
      <c r="D1165" s="73">
        <v>295.22000000000003</v>
      </c>
    </row>
    <row r="1166" spans="1:4" ht="24.95" customHeight="1" x14ac:dyDescent="0.2">
      <c r="A1166" s="33">
        <v>2172011245</v>
      </c>
      <c r="B1166" s="34" t="s">
        <v>1915</v>
      </c>
      <c r="C1166" s="35" t="s">
        <v>776</v>
      </c>
      <c r="D1166" s="73">
        <v>349.44</v>
      </c>
    </row>
    <row r="1167" spans="1:4" ht="24.95" customHeight="1" x14ac:dyDescent="0.2">
      <c r="A1167" s="33">
        <v>2172011320</v>
      </c>
      <c r="B1167" s="34" t="s">
        <v>1916</v>
      </c>
      <c r="C1167" s="35" t="s">
        <v>776</v>
      </c>
      <c r="D1167" s="73">
        <v>174.34</v>
      </c>
    </row>
    <row r="1168" spans="1:4" ht="24.95" customHeight="1" x14ac:dyDescent="0.2">
      <c r="A1168" s="33">
        <v>2172011325</v>
      </c>
      <c r="B1168" s="34" t="s">
        <v>1917</v>
      </c>
      <c r="C1168" s="35" t="s">
        <v>776</v>
      </c>
      <c r="D1168" s="73">
        <v>195.05</v>
      </c>
    </row>
    <row r="1169" spans="1:4" ht="24.95" customHeight="1" x14ac:dyDescent="0.2">
      <c r="A1169" s="33">
        <v>2172011330</v>
      </c>
      <c r="B1169" s="34" t="s">
        <v>1918</v>
      </c>
      <c r="C1169" s="35" t="s">
        <v>776</v>
      </c>
      <c r="D1169" s="73">
        <v>234.89</v>
      </c>
    </row>
    <row r="1170" spans="1:4" ht="24.95" customHeight="1" x14ac:dyDescent="0.2">
      <c r="A1170" s="33">
        <v>2172011335</v>
      </c>
      <c r="B1170" s="34" t="s">
        <v>1919</v>
      </c>
      <c r="C1170" s="35" t="s">
        <v>776</v>
      </c>
      <c r="D1170" s="73">
        <v>286.17</v>
      </c>
    </row>
    <row r="1171" spans="1:4" ht="24.95" customHeight="1" x14ac:dyDescent="0.2">
      <c r="A1171" s="33">
        <v>2172011340</v>
      </c>
      <c r="B1171" s="34" t="s">
        <v>1920</v>
      </c>
      <c r="C1171" s="35" t="s">
        <v>776</v>
      </c>
      <c r="D1171" s="73">
        <v>324.02</v>
      </c>
    </row>
    <row r="1172" spans="1:4" ht="24.95" customHeight="1" x14ac:dyDescent="0.2">
      <c r="A1172" s="33">
        <v>2172011345</v>
      </c>
      <c r="B1172" s="34" t="s">
        <v>1921</v>
      </c>
      <c r="C1172" s="35" t="s">
        <v>776</v>
      </c>
      <c r="D1172" s="73">
        <v>378.58</v>
      </c>
    </row>
    <row r="1173" spans="1:4" ht="24.95" customHeight="1" x14ac:dyDescent="0.2">
      <c r="A1173" s="33">
        <v>2172011420</v>
      </c>
      <c r="B1173" s="34" t="s">
        <v>1922</v>
      </c>
      <c r="C1173" s="35" t="s">
        <v>776</v>
      </c>
      <c r="D1173" s="73">
        <v>193.62</v>
      </c>
    </row>
    <row r="1174" spans="1:4" ht="24.95" customHeight="1" x14ac:dyDescent="0.2">
      <c r="A1174" s="33">
        <v>2172011425</v>
      </c>
      <c r="B1174" s="34" t="s">
        <v>1923</v>
      </c>
      <c r="C1174" s="35" t="s">
        <v>776</v>
      </c>
      <c r="D1174" s="73">
        <v>214.33</v>
      </c>
    </row>
    <row r="1175" spans="1:4" ht="24.95" customHeight="1" x14ac:dyDescent="0.2">
      <c r="A1175" s="33">
        <v>2172011430</v>
      </c>
      <c r="B1175" s="34" t="s">
        <v>1924</v>
      </c>
      <c r="C1175" s="35" t="s">
        <v>776</v>
      </c>
      <c r="D1175" s="73">
        <v>254.16</v>
      </c>
    </row>
    <row r="1176" spans="1:4" ht="24.95" customHeight="1" x14ac:dyDescent="0.2">
      <c r="A1176" s="33">
        <v>2172011435</v>
      </c>
      <c r="B1176" s="34" t="s">
        <v>1925</v>
      </c>
      <c r="C1176" s="35" t="s">
        <v>776</v>
      </c>
      <c r="D1176" s="73">
        <v>305.45</v>
      </c>
    </row>
    <row r="1177" spans="1:4" ht="24.95" customHeight="1" x14ac:dyDescent="0.2">
      <c r="A1177" s="33">
        <v>2172011440</v>
      </c>
      <c r="B1177" s="34" t="s">
        <v>1926</v>
      </c>
      <c r="C1177" s="35" t="s">
        <v>776</v>
      </c>
      <c r="D1177" s="73">
        <v>343.3</v>
      </c>
    </row>
    <row r="1178" spans="1:4" ht="24.95" customHeight="1" x14ac:dyDescent="0.2">
      <c r="A1178" s="33">
        <v>2172011445</v>
      </c>
      <c r="B1178" s="34" t="s">
        <v>1927</v>
      </c>
      <c r="C1178" s="35" t="s">
        <v>776</v>
      </c>
      <c r="D1178" s="73">
        <v>397.85</v>
      </c>
    </row>
    <row r="1179" spans="1:4" ht="24.95" customHeight="1" x14ac:dyDescent="0.2">
      <c r="A1179" s="33">
        <v>2172011520</v>
      </c>
      <c r="B1179" s="34" t="s">
        <v>1928</v>
      </c>
      <c r="C1179" s="35" t="s">
        <v>776</v>
      </c>
      <c r="D1179" s="73">
        <v>224.08</v>
      </c>
    </row>
    <row r="1180" spans="1:4" ht="24.95" customHeight="1" x14ac:dyDescent="0.2">
      <c r="A1180" s="79">
        <v>2172011525</v>
      </c>
      <c r="B1180" s="79" t="s">
        <v>2153</v>
      </c>
      <c r="C1180" s="80" t="s">
        <v>776</v>
      </c>
      <c r="D1180" s="73">
        <v>245.11</v>
      </c>
    </row>
    <row r="1181" spans="1:4" ht="24.95" customHeight="1" x14ac:dyDescent="0.2">
      <c r="A1181" s="33">
        <v>2172011530</v>
      </c>
      <c r="B1181" s="34" t="s">
        <v>1929</v>
      </c>
      <c r="C1181" s="35" t="s">
        <v>776</v>
      </c>
      <c r="D1181" s="73">
        <v>285.36</v>
      </c>
    </row>
    <row r="1182" spans="1:4" ht="24.95" customHeight="1" x14ac:dyDescent="0.2">
      <c r="A1182" s="33">
        <v>2172011535</v>
      </c>
      <c r="B1182" s="34" t="s">
        <v>1930</v>
      </c>
      <c r="C1182" s="35" t="s">
        <v>776</v>
      </c>
      <c r="D1182" s="73">
        <v>337.12</v>
      </c>
    </row>
    <row r="1183" spans="1:4" ht="24.95" customHeight="1" x14ac:dyDescent="0.2">
      <c r="A1183" s="33">
        <v>2172011540</v>
      </c>
      <c r="B1183" s="34" t="s">
        <v>1931</v>
      </c>
      <c r="C1183" s="35" t="s">
        <v>776</v>
      </c>
      <c r="D1183" s="73">
        <v>375.31</v>
      </c>
    </row>
    <row r="1184" spans="1:4" ht="24.95" customHeight="1" x14ac:dyDescent="0.2">
      <c r="A1184" s="33">
        <v>2172011545</v>
      </c>
      <c r="B1184" s="34" t="s">
        <v>1932</v>
      </c>
      <c r="C1184" s="35" t="s">
        <v>776</v>
      </c>
      <c r="D1184" s="73">
        <v>430.27</v>
      </c>
    </row>
    <row r="1185" spans="1:4" ht="24.95" customHeight="1" x14ac:dyDescent="0.2">
      <c r="A1185" s="33">
        <v>2172011620</v>
      </c>
      <c r="B1185" s="34" t="s">
        <v>1933</v>
      </c>
      <c r="C1185" s="35" t="s">
        <v>776</v>
      </c>
      <c r="D1185" s="73">
        <v>244.44</v>
      </c>
    </row>
    <row r="1186" spans="1:4" ht="24.95" customHeight="1" x14ac:dyDescent="0.2">
      <c r="A1186" s="33">
        <v>2172011625</v>
      </c>
      <c r="B1186" s="34" t="s">
        <v>1934</v>
      </c>
      <c r="C1186" s="35" t="s">
        <v>776</v>
      </c>
      <c r="D1186" s="73">
        <v>265.47000000000003</v>
      </c>
    </row>
    <row r="1187" spans="1:4" ht="24.95" customHeight="1" x14ac:dyDescent="0.2">
      <c r="A1187" s="33">
        <v>2172011630</v>
      </c>
      <c r="B1187" s="34" t="s">
        <v>1935</v>
      </c>
      <c r="C1187" s="35" t="s">
        <v>776</v>
      </c>
      <c r="D1187" s="73">
        <v>305.72000000000003</v>
      </c>
    </row>
    <row r="1188" spans="1:4" ht="24.95" customHeight="1" x14ac:dyDescent="0.2">
      <c r="A1188" s="33">
        <v>2172011635</v>
      </c>
      <c r="B1188" s="34" t="s">
        <v>1936</v>
      </c>
      <c r="C1188" s="35" t="s">
        <v>776</v>
      </c>
      <c r="D1188" s="73">
        <v>357.48</v>
      </c>
    </row>
    <row r="1189" spans="1:4" ht="24.95" customHeight="1" x14ac:dyDescent="0.2">
      <c r="A1189" s="33">
        <v>2172011640</v>
      </c>
      <c r="B1189" s="34" t="s">
        <v>1937</v>
      </c>
      <c r="C1189" s="35" t="s">
        <v>776</v>
      </c>
      <c r="D1189" s="73">
        <v>395.68</v>
      </c>
    </row>
    <row r="1190" spans="1:4" ht="24.95" customHeight="1" x14ac:dyDescent="0.2">
      <c r="A1190" s="33">
        <v>2172011645</v>
      </c>
      <c r="B1190" s="34" t="s">
        <v>1938</v>
      </c>
      <c r="C1190" s="35" t="s">
        <v>776</v>
      </c>
      <c r="D1190" s="73">
        <v>450.63</v>
      </c>
    </row>
    <row r="1191" spans="1:4" ht="24.95" customHeight="1" x14ac:dyDescent="0.2">
      <c r="A1191" s="33">
        <v>2172011720</v>
      </c>
      <c r="B1191" s="34" t="s">
        <v>1939</v>
      </c>
      <c r="C1191" s="35" t="s">
        <v>776</v>
      </c>
      <c r="D1191" s="73">
        <v>282.39999999999998</v>
      </c>
    </row>
    <row r="1192" spans="1:4" ht="24.95" customHeight="1" x14ac:dyDescent="0.2">
      <c r="A1192" s="33">
        <v>2172011725</v>
      </c>
      <c r="B1192" s="34" t="s">
        <v>1940</v>
      </c>
      <c r="C1192" s="35" t="s">
        <v>776</v>
      </c>
      <c r="D1192" s="73">
        <v>310.83</v>
      </c>
    </row>
    <row r="1193" spans="1:4" ht="24.95" customHeight="1" x14ac:dyDescent="0.2">
      <c r="A1193" s="33">
        <v>2172011820</v>
      </c>
      <c r="B1193" s="34" t="s">
        <v>1941</v>
      </c>
      <c r="C1193" s="35" t="s">
        <v>776</v>
      </c>
      <c r="D1193" s="73">
        <v>303.85000000000002</v>
      </c>
    </row>
    <row r="1194" spans="1:4" ht="24.95" customHeight="1" x14ac:dyDescent="0.2">
      <c r="A1194" s="33">
        <v>2172031020</v>
      </c>
      <c r="B1194" s="34" t="s">
        <v>1942</v>
      </c>
      <c r="C1194" s="35" t="s">
        <v>776</v>
      </c>
      <c r="D1194" s="73">
        <v>140.88</v>
      </c>
    </row>
    <row r="1195" spans="1:4" ht="24.95" customHeight="1" x14ac:dyDescent="0.2">
      <c r="A1195" s="33">
        <v>2172031025</v>
      </c>
      <c r="B1195" s="34" t="s">
        <v>1943</v>
      </c>
      <c r="C1195" s="35" t="s">
        <v>776</v>
      </c>
      <c r="D1195" s="73">
        <v>160.78</v>
      </c>
    </row>
    <row r="1196" spans="1:4" ht="24.95" customHeight="1" x14ac:dyDescent="0.2">
      <c r="A1196" s="33">
        <v>2172031030</v>
      </c>
      <c r="B1196" s="34" t="s">
        <v>1944</v>
      </c>
      <c r="C1196" s="35" t="s">
        <v>776</v>
      </c>
      <c r="D1196" s="73">
        <v>199.65</v>
      </c>
    </row>
    <row r="1197" spans="1:4" ht="24.95" customHeight="1" x14ac:dyDescent="0.2">
      <c r="A1197" s="33">
        <v>2172031035</v>
      </c>
      <c r="B1197" s="34" t="s">
        <v>1945</v>
      </c>
      <c r="C1197" s="35" t="s">
        <v>776</v>
      </c>
      <c r="D1197" s="73">
        <v>249.56</v>
      </c>
    </row>
    <row r="1198" spans="1:4" ht="24.95" customHeight="1" x14ac:dyDescent="0.2">
      <c r="A1198" s="33">
        <v>2172031040</v>
      </c>
      <c r="B1198" s="34" t="s">
        <v>1946</v>
      </c>
      <c r="C1198" s="35" t="s">
        <v>776</v>
      </c>
      <c r="D1198" s="73">
        <v>286.61</v>
      </c>
    </row>
    <row r="1199" spans="1:4" ht="24.95" customHeight="1" x14ac:dyDescent="0.2">
      <c r="A1199" s="33">
        <v>2172031045</v>
      </c>
      <c r="B1199" s="34" t="s">
        <v>1947</v>
      </c>
      <c r="C1199" s="35" t="s">
        <v>776</v>
      </c>
      <c r="D1199" s="73">
        <v>340.27</v>
      </c>
    </row>
    <row r="1200" spans="1:4" ht="24.95" customHeight="1" x14ac:dyDescent="0.2">
      <c r="A1200" s="33">
        <v>2172031120</v>
      </c>
      <c r="B1200" s="34" t="s">
        <v>1948</v>
      </c>
      <c r="C1200" s="35" t="s">
        <v>776</v>
      </c>
      <c r="D1200" s="73">
        <v>191.29</v>
      </c>
    </row>
    <row r="1201" spans="1:4" ht="24.95" customHeight="1" x14ac:dyDescent="0.2">
      <c r="A1201" s="33">
        <v>2172031125</v>
      </c>
      <c r="B1201" s="34" t="s">
        <v>1949</v>
      </c>
      <c r="C1201" s="35" t="s">
        <v>776</v>
      </c>
      <c r="D1201" s="73">
        <v>211.66</v>
      </c>
    </row>
    <row r="1202" spans="1:4" ht="24.95" customHeight="1" x14ac:dyDescent="0.2">
      <c r="A1202" s="33">
        <v>2172031130</v>
      </c>
      <c r="B1202" s="34" t="s">
        <v>1950</v>
      </c>
      <c r="C1202" s="35" t="s">
        <v>776</v>
      </c>
      <c r="D1202" s="73">
        <v>251.1</v>
      </c>
    </row>
    <row r="1203" spans="1:4" ht="24.95" customHeight="1" x14ac:dyDescent="0.2">
      <c r="A1203" s="33">
        <v>2172031135</v>
      </c>
      <c r="B1203" s="34" t="s">
        <v>1951</v>
      </c>
      <c r="C1203" s="35" t="s">
        <v>776</v>
      </c>
      <c r="D1203" s="73">
        <v>301.82</v>
      </c>
    </row>
    <row r="1204" spans="1:4" ht="24.95" customHeight="1" x14ac:dyDescent="0.2">
      <c r="A1204" s="33">
        <v>2172031140</v>
      </c>
      <c r="B1204" s="34" t="s">
        <v>1952</v>
      </c>
      <c r="C1204" s="35" t="s">
        <v>776</v>
      </c>
      <c r="D1204" s="73">
        <v>339.35</v>
      </c>
    </row>
    <row r="1205" spans="1:4" ht="24.95" customHeight="1" x14ac:dyDescent="0.2">
      <c r="A1205" s="33">
        <v>2172031145</v>
      </c>
      <c r="B1205" s="34" t="s">
        <v>1953</v>
      </c>
      <c r="C1205" s="35" t="s">
        <v>776</v>
      </c>
      <c r="D1205" s="73">
        <v>393.57</v>
      </c>
    </row>
    <row r="1206" spans="1:4" ht="24.95" customHeight="1" x14ac:dyDescent="0.2">
      <c r="A1206" s="33">
        <v>2172031220</v>
      </c>
      <c r="B1206" s="34" t="s">
        <v>1954</v>
      </c>
      <c r="C1206" s="35" t="s">
        <v>776</v>
      </c>
      <c r="D1206" s="73">
        <v>209.48</v>
      </c>
    </row>
    <row r="1207" spans="1:4" ht="24.95" customHeight="1" x14ac:dyDescent="0.2">
      <c r="A1207" s="33">
        <v>2172031225</v>
      </c>
      <c r="B1207" s="34" t="s">
        <v>1955</v>
      </c>
      <c r="C1207" s="35" t="s">
        <v>776</v>
      </c>
      <c r="D1207" s="73">
        <v>229.85</v>
      </c>
    </row>
    <row r="1208" spans="1:4" ht="24.95" customHeight="1" x14ac:dyDescent="0.2">
      <c r="A1208" s="33">
        <v>2172031230</v>
      </c>
      <c r="B1208" s="34" t="s">
        <v>1956</v>
      </c>
      <c r="C1208" s="35" t="s">
        <v>776</v>
      </c>
      <c r="D1208" s="73">
        <v>269.29000000000002</v>
      </c>
    </row>
    <row r="1209" spans="1:4" ht="24.95" customHeight="1" x14ac:dyDescent="0.2">
      <c r="A1209" s="33">
        <v>2172031235</v>
      </c>
      <c r="B1209" s="34" t="s">
        <v>1957</v>
      </c>
      <c r="C1209" s="35" t="s">
        <v>776</v>
      </c>
      <c r="D1209" s="73">
        <v>320.01</v>
      </c>
    </row>
    <row r="1210" spans="1:4" ht="24.95" customHeight="1" x14ac:dyDescent="0.2">
      <c r="A1210" s="33">
        <v>2172031240</v>
      </c>
      <c r="B1210" s="34" t="s">
        <v>1958</v>
      </c>
      <c r="C1210" s="35" t="s">
        <v>776</v>
      </c>
      <c r="D1210" s="73">
        <v>357.54</v>
      </c>
    </row>
    <row r="1211" spans="1:4" ht="24.95" customHeight="1" x14ac:dyDescent="0.2">
      <c r="A1211" s="33">
        <v>2172031245</v>
      </c>
      <c r="B1211" s="34" t="s">
        <v>1959</v>
      </c>
      <c r="C1211" s="35" t="s">
        <v>776</v>
      </c>
      <c r="D1211" s="73">
        <v>411.76</v>
      </c>
    </row>
    <row r="1212" spans="1:4" ht="24.95" customHeight="1" x14ac:dyDescent="0.2">
      <c r="A1212" s="33">
        <v>2172031320</v>
      </c>
      <c r="B1212" s="34" t="s">
        <v>1960</v>
      </c>
      <c r="C1212" s="35" t="s">
        <v>776</v>
      </c>
      <c r="D1212" s="73">
        <v>241.17</v>
      </c>
    </row>
    <row r="1213" spans="1:4" ht="24.95" customHeight="1" x14ac:dyDescent="0.2">
      <c r="A1213" s="33">
        <v>2172031325</v>
      </c>
      <c r="B1213" s="34" t="s">
        <v>1961</v>
      </c>
      <c r="C1213" s="35" t="s">
        <v>776</v>
      </c>
      <c r="D1213" s="73">
        <v>261.88</v>
      </c>
    </row>
    <row r="1214" spans="1:4" ht="24.95" customHeight="1" x14ac:dyDescent="0.2">
      <c r="A1214" s="33">
        <v>2172031330</v>
      </c>
      <c r="B1214" s="34" t="s">
        <v>1962</v>
      </c>
      <c r="C1214" s="35" t="s">
        <v>776</v>
      </c>
      <c r="D1214" s="73">
        <v>301.72000000000003</v>
      </c>
    </row>
    <row r="1215" spans="1:4" ht="24.95" customHeight="1" x14ac:dyDescent="0.2">
      <c r="A1215" s="33">
        <v>2172031335</v>
      </c>
      <c r="B1215" s="34" t="s">
        <v>1963</v>
      </c>
      <c r="C1215" s="35" t="s">
        <v>776</v>
      </c>
      <c r="D1215" s="73">
        <v>353</v>
      </c>
    </row>
    <row r="1216" spans="1:4" ht="24.95" customHeight="1" x14ac:dyDescent="0.2">
      <c r="A1216" s="33">
        <v>2172031340</v>
      </c>
      <c r="B1216" s="34" t="s">
        <v>1964</v>
      </c>
      <c r="C1216" s="35" t="s">
        <v>776</v>
      </c>
      <c r="D1216" s="73">
        <v>390.85</v>
      </c>
    </row>
    <row r="1217" spans="1:4" ht="24.95" customHeight="1" x14ac:dyDescent="0.2">
      <c r="A1217" s="33">
        <v>2172031345</v>
      </c>
      <c r="B1217" s="34" t="s">
        <v>1965</v>
      </c>
      <c r="C1217" s="35" t="s">
        <v>776</v>
      </c>
      <c r="D1217" s="73">
        <v>445.41</v>
      </c>
    </row>
    <row r="1218" spans="1:4" ht="24.95" customHeight="1" x14ac:dyDescent="0.2">
      <c r="A1218" s="33">
        <v>2172031420</v>
      </c>
      <c r="B1218" s="34" t="s">
        <v>1966</v>
      </c>
      <c r="C1218" s="35" t="s">
        <v>776</v>
      </c>
      <c r="D1218" s="73">
        <v>260.45</v>
      </c>
    </row>
    <row r="1219" spans="1:4" ht="24.95" customHeight="1" x14ac:dyDescent="0.2">
      <c r="A1219" s="79">
        <v>2172031425</v>
      </c>
      <c r="B1219" s="79" t="s">
        <v>2154</v>
      </c>
      <c r="C1219" s="80" t="s">
        <v>776</v>
      </c>
      <c r="D1219" s="73">
        <v>281.16000000000003</v>
      </c>
    </row>
    <row r="1220" spans="1:4" ht="24.95" customHeight="1" x14ac:dyDescent="0.2">
      <c r="A1220" s="33">
        <v>2172031430</v>
      </c>
      <c r="B1220" s="34" t="s">
        <v>1967</v>
      </c>
      <c r="C1220" s="35" t="s">
        <v>776</v>
      </c>
      <c r="D1220" s="73">
        <v>320.99</v>
      </c>
    </row>
    <row r="1221" spans="1:4" ht="24.95" customHeight="1" x14ac:dyDescent="0.2">
      <c r="A1221" s="33">
        <v>2172031435</v>
      </c>
      <c r="B1221" s="34" t="s">
        <v>1968</v>
      </c>
      <c r="C1221" s="35" t="s">
        <v>776</v>
      </c>
      <c r="D1221" s="73">
        <v>372.28</v>
      </c>
    </row>
    <row r="1222" spans="1:4" ht="24.95" customHeight="1" x14ac:dyDescent="0.2">
      <c r="A1222" s="33">
        <v>2172031440</v>
      </c>
      <c r="B1222" s="34" t="s">
        <v>1969</v>
      </c>
      <c r="C1222" s="35" t="s">
        <v>776</v>
      </c>
      <c r="D1222" s="73">
        <v>410.13</v>
      </c>
    </row>
    <row r="1223" spans="1:4" ht="24.95" customHeight="1" x14ac:dyDescent="0.2">
      <c r="A1223" s="33">
        <v>2172031445</v>
      </c>
      <c r="B1223" s="34" t="s">
        <v>1970</v>
      </c>
      <c r="C1223" s="35" t="s">
        <v>776</v>
      </c>
      <c r="D1223" s="73">
        <v>464.68</v>
      </c>
    </row>
    <row r="1224" spans="1:4" ht="24.95" customHeight="1" x14ac:dyDescent="0.2">
      <c r="A1224" s="33">
        <v>2172031520</v>
      </c>
      <c r="B1224" s="34" t="s">
        <v>1971</v>
      </c>
      <c r="C1224" s="35" t="s">
        <v>776</v>
      </c>
      <c r="D1224" s="73">
        <v>295.43</v>
      </c>
    </row>
    <row r="1225" spans="1:4" ht="24.95" customHeight="1" x14ac:dyDescent="0.2">
      <c r="A1225" s="33">
        <v>2172031525</v>
      </c>
      <c r="B1225" s="34" t="s">
        <v>1972</v>
      </c>
      <c r="C1225" s="35" t="s">
        <v>776</v>
      </c>
      <c r="D1225" s="73">
        <v>316.45999999999998</v>
      </c>
    </row>
    <row r="1226" spans="1:4" ht="24.95" customHeight="1" x14ac:dyDescent="0.2">
      <c r="A1226" s="33">
        <v>2172031530</v>
      </c>
      <c r="B1226" s="34" t="s">
        <v>1973</v>
      </c>
      <c r="C1226" s="35" t="s">
        <v>776</v>
      </c>
      <c r="D1226" s="73">
        <v>356.71</v>
      </c>
    </row>
    <row r="1227" spans="1:4" ht="24.95" customHeight="1" x14ac:dyDescent="0.2">
      <c r="A1227" s="33">
        <v>2172031535</v>
      </c>
      <c r="B1227" s="34" t="s">
        <v>1974</v>
      </c>
      <c r="C1227" s="35" t="s">
        <v>776</v>
      </c>
      <c r="D1227" s="73">
        <v>408.47</v>
      </c>
    </row>
    <row r="1228" spans="1:4" ht="24.95" customHeight="1" x14ac:dyDescent="0.2">
      <c r="A1228" s="33">
        <v>2172031540</v>
      </c>
      <c r="B1228" s="34" t="s">
        <v>1975</v>
      </c>
      <c r="C1228" s="35" t="s">
        <v>776</v>
      </c>
      <c r="D1228" s="73">
        <v>446.66</v>
      </c>
    </row>
    <row r="1229" spans="1:4" ht="24.95" customHeight="1" x14ac:dyDescent="0.2">
      <c r="A1229" s="33">
        <v>2172031545</v>
      </c>
      <c r="B1229" s="34" t="s">
        <v>1976</v>
      </c>
      <c r="C1229" s="35" t="s">
        <v>776</v>
      </c>
      <c r="D1229" s="73">
        <v>501.62</v>
      </c>
    </row>
    <row r="1230" spans="1:4" ht="24.95" customHeight="1" x14ac:dyDescent="0.2">
      <c r="A1230" s="33">
        <v>2172031620</v>
      </c>
      <c r="B1230" s="34" t="s">
        <v>1977</v>
      </c>
      <c r="C1230" s="35" t="s">
        <v>776</v>
      </c>
      <c r="D1230" s="73">
        <v>315.79000000000002</v>
      </c>
    </row>
    <row r="1231" spans="1:4" ht="24.95" customHeight="1" x14ac:dyDescent="0.2">
      <c r="A1231" s="33">
        <v>2172031625</v>
      </c>
      <c r="B1231" s="34" t="s">
        <v>1978</v>
      </c>
      <c r="C1231" s="35" t="s">
        <v>776</v>
      </c>
      <c r="D1231" s="73">
        <v>336.82</v>
      </c>
    </row>
    <row r="1232" spans="1:4" ht="24.95" customHeight="1" x14ac:dyDescent="0.2">
      <c r="A1232" s="33">
        <v>2172031630</v>
      </c>
      <c r="B1232" s="34" t="s">
        <v>1979</v>
      </c>
      <c r="C1232" s="35" t="s">
        <v>776</v>
      </c>
      <c r="D1232" s="73">
        <v>377.07</v>
      </c>
    </row>
    <row r="1233" spans="1:4" ht="24.95" customHeight="1" x14ac:dyDescent="0.2">
      <c r="A1233" s="33">
        <v>2172031635</v>
      </c>
      <c r="B1233" s="34" t="s">
        <v>1980</v>
      </c>
      <c r="C1233" s="35" t="s">
        <v>776</v>
      </c>
      <c r="D1233" s="73">
        <v>428.83</v>
      </c>
    </row>
    <row r="1234" spans="1:4" ht="24.95" customHeight="1" x14ac:dyDescent="0.2">
      <c r="A1234" s="33">
        <v>2172031640</v>
      </c>
      <c r="B1234" s="34" t="s">
        <v>1981</v>
      </c>
      <c r="C1234" s="35" t="s">
        <v>776</v>
      </c>
      <c r="D1234" s="73">
        <v>467.03</v>
      </c>
    </row>
    <row r="1235" spans="1:4" ht="24.95" customHeight="1" x14ac:dyDescent="0.2">
      <c r="A1235" s="33">
        <v>2172031645</v>
      </c>
      <c r="B1235" s="34" t="s">
        <v>1982</v>
      </c>
      <c r="C1235" s="35" t="s">
        <v>776</v>
      </c>
      <c r="D1235" s="73">
        <v>521.98</v>
      </c>
    </row>
    <row r="1236" spans="1:4" ht="24.95" customHeight="1" x14ac:dyDescent="0.2">
      <c r="A1236" s="33">
        <v>2172031720</v>
      </c>
      <c r="B1236" s="34" t="s">
        <v>1983</v>
      </c>
      <c r="C1236" s="35" t="s">
        <v>776</v>
      </c>
      <c r="D1236" s="73">
        <v>415.69</v>
      </c>
    </row>
    <row r="1237" spans="1:4" ht="24.95" customHeight="1" x14ac:dyDescent="0.2">
      <c r="A1237" s="33">
        <v>2172041020</v>
      </c>
      <c r="B1237" s="34" t="s">
        <v>1984</v>
      </c>
      <c r="C1237" s="35" t="s">
        <v>776</v>
      </c>
      <c r="D1237" s="73">
        <v>119.46</v>
      </c>
    </row>
    <row r="1238" spans="1:4" ht="24.95" customHeight="1" x14ac:dyDescent="0.2">
      <c r="A1238" s="33">
        <v>2172041025</v>
      </c>
      <c r="B1238" s="34" t="s">
        <v>1985</v>
      </c>
      <c r="C1238" s="35" t="s">
        <v>776</v>
      </c>
      <c r="D1238" s="73">
        <v>139.36000000000001</v>
      </c>
    </row>
    <row r="1239" spans="1:4" ht="24.95" customHeight="1" x14ac:dyDescent="0.2">
      <c r="A1239" s="33">
        <v>2172041030</v>
      </c>
      <c r="B1239" s="34" t="s">
        <v>1986</v>
      </c>
      <c r="C1239" s="35" t="s">
        <v>776</v>
      </c>
      <c r="D1239" s="73">
        <v>178.23</v>
      </c>
    </row>
    <row r="1240" spans="1:4" ht="24.95" customHeight="1" x14ac:dyDescent="0.2">
      <c r="A1240" s="33">
        <v>2172041035</v>
      </c>
      <c r="B1240" s="34" t="s">
        <v>1987</v>
      </c>
      <c r="C1240" s="35" t="s">
        <v>776</v>
      </c>
      <c r="D1240" s="73">
        <v>228.14</v>
      </c>
    </row>
    <row r="1241" spans="1:4" ht="24.95" customHeight="1" x14ac:dyDescent="0.2">
      <c r="A1241" s="33">
        <v>2172041040</v>
      </c>
      <c r="B1241" s="34" t="s">
        <v>1988</v>
      </c>
      <c r="C1241" s="35" t="s">
        <v>776</v>
      </c>
      <c r="D1241" s="73">
        <v>265.19</v>
      </c>
    </row>
    <row r="1242" spans="1:4" ht="24.95" customHeight="1" x14ac:dyDescent="0.2">
      <c r="A1242" s="33">
        <v>2172041045</v>
      </c>
      <c r="B1242" s="34" t="s">
        <v>1989</v>
      </c>
      <c r="C1242" s="35" t="s">
        <v>776</v>
      </c>
      <c r="D1242" s="73">
        <v>318.85000000000002</v>
      </c>
    </row>
    <row r="1243" spans="1:4" ht="24.95" customHeight="1" x14ac:dyDescent="0.2">
      <c r="A1243" s="33">
        <v>2172041120</v>
      </c>
      <c r="B1243" s="34" t="s">
        <v>1990</v>
      </c>
      <c r="C1243" s="35" t="s">
        <v>776</v>
      </c>
      <c r="D1243" s="73">
        <v>166.95</v>
      </c>
    </row>
    <row r="1244" spans="1:4" ht="24.95" customHeight="1" x14ac:dyDescent="0.2">
      <c r="A1244" s="33">
        <v>2172041125</v>
      </c>
      <c r="B1244" s="34" t="s">
        <v>1991</v>
      </c>
      <c r="C1244" s="35" t="s">
        <v>776</v>
      </c>
      <c r="D1244" s="73">
        <v>187.32</v>
      </c>
    </row>
    <row r="1245" spans="1:4" ht="24.95" customHeight="1" x14ac:dyDescent="0.2">
      <c r="A1245" s="33">
        <v>2172041130</v>
      </c>
      <c r="B1245" s="34" t="s">
        <v>1992</v>
      </c>
      <c r="C1245" s="35" t="s">
        <v>776</v>
      </c>
      <c r="D1245" s="73">
        <v>226.76</v>
      </c>
    </row>
    <row r="1246" spans="1:4" ht="24.95" customHeight="1" x14ac:dyDescent="0.2">
      <c r="A1246" s="33">
        <v>2172041135</v>
      </c>
      <c r="B1246" s="34" t="s">
        <v>1993</v>
      </c>
      <c r="C1246" s="35" t="s">
        <v>776</v>
      </c>
      <c r="D1246" s="73">
        <v>277.48</v>
      </c>
    </row>
    <row r="1247" spans="1:4" ht="24.95" customHeight="1" x14ac:dyDescent="0.2">
      <c r="A1247" s="33">
        <v>2172041140</v>
      </c>
      <c r="B1247" s="34" t="s">
        <v>1994</v>
      </c>
      <c r="C1247" s="35" t="s">
        <v>776</v>
      </c>
      <c r="D1247" s="73">
        <v>315.01</v>
      </c>
    </row>
    <row r="1248" spans="1:4" ht="24.95" customHeight="1" x14ac:dyDescent="0.2">
      <c r="A1248" s="33">
        <v>2172041145</v>
      </c>
      <c r="B1248" s="34" t="s">
        <v>1995</v>
      </c>
      <c r="C1248" s="35" t="s">
        <v>776</v>
      </c>
      <c r="D1248" s="73">
        <v>369.23</v>
      </c>
    </row>
    <row r="1249" spans="1:4" ht="24.95" customHeight="1" x14ac:dyDescent="0.2">
      <c r="A1249" s="33">
        <v>2172041220</v>
      </c>
      <c r="B1249" s="34" t="s">
        <v>1996</v>
      </c>
      <c r="C1249" s="35" t="s">
        <v>776</v>
      </c>
      <c r="D1249" s="73">
        <v>185.07</v>
      </c>
    </row>
    <row r="1250" spans="1:4" ht="24.95" customHeight="1" x14ac:dyDescent="0.2">
      <c r="A1250" s="33">
        <v>2172041225</v>
      </c>
      <c r="B1250" s="34" t="s">
        <v>1997</v>
      </c>
      <c r="C1250" s="35" t="s">
        <v>776</v>
      </c>
      <c r="D1250" s="73">
        <v>205.44</v>
      </c>
    </row>
    <row r="1251" spans="1:4" ht="24.95" customHeight="1" x14ac:dyDescent="0.2">
      <c r="A1251" s="33">
        <v>2172041230</v>
      </c>
      <c r="B1251" s="34" t="s">
        <v>1998</v>
      </c>
      <c r="C1251" s="35" t="s">
        <v>776</v>
      </c>
      <c r="D1251" s="73">
        <v>244.88</v>
      </c>
    </row>
    <row r="1252" spans="1:4" ht="24.95" customHeight="1" x14ac:dyDescent="0.2">
      <c r="A1252" s="33">
        <v>2172041235</v>
      </c>
      <c r="B1252" s="34" t="s">
        <v>1999</v>
      </c>
      <c r="C1252" s="35" t="s">
        <v>776</v>
      </c>
      <c r="D1252" s="73">
        <v>295.60000000000002</v>
      </c>
    </row>
    <row r="1253" spans="1:4" ht="24.95" customHeight="1" x14ac:dyDescent="0.2">
      <c r="A1253" s="33">
        <v>2172041240</v>
      </c>
      <c r="B1253" s="34" t="s">
        <v>2000</v>
      </c>
      <c r="C1253" s="35" t="s">
        <v>776</v>
      </c>
      <c r="D1253" s="73">
        <v>333.13</v>
      </c>
    </row>
    <row r="1254" spans="1:4" ht="24.95" customHeight="1" x14ac:dyDescent="0.2">
      <c r="A1254" s="33">
        <v>2172041245</v>
      </c>
      <c r="B1254" s="34" t="s">
        <v>2001</v>
      </c>
      <c r="C1254" s="35" t="s">
        <v>776</v>
      </c>
      <c r="D1254" s="73">
        <v>387.35</v>
      </c>
    </row>
    <row r="1255" spans="1:4" ht="24.95" customHeight="1" x14ac:dyDescent="0.2">
      <c r="A1255" s="33">
        <v>2172041320</v>
      </c>
      <c r="B1255" s="34" t="s">
        <v>2002</v>
      </c>
      <c r="C1255" s="35" t="s">
        <v>776</v>
      </c>
      <c r="D1255" s="73">
        <v>214.82</v>
      </c>
    </row>
    <row r="1256" spans="1:4" ht="24.95" customHeight="1" x14ac:dyDescent="0.2">
      <c r="A1256" s="33">
        <v>2172041325</v>
      </c>
      <c r="B1256" s="34" t="s">
        <v>2003</v>
      </c>
      <c r="C1256" s="35" t="s">
        <v>776</v>
      </c>
      <c r="D1256" s="73">
        <v>235.53</v>
      </c>
    </row>
    <row r="1257" spans="1:4" ht="24.95" customHeight="1" x14ac:dyDescent="0.2">
      <c r="A1257" s="33">
        <v>2172041330</v>
      </c>
      <c r="B1257" s="34" t="s">
        <v>2004</v>
      </c>
      <c r="C1257" s="35" t="s">
        <v>776</v>
      </c>
      <c r="D1257" s="73">
        <v>275.37</v>
      </c>
    </row>
    <row r="1258" spans="1:4" ht="24.95" customHeight="1" x14ac:dyDescent="0.2">
      <c r="A1258" s="33">
        <v>2172041335</v>
      </c>
      <c r="B1258" s="34" t="s">
        <v>2005</v>
      </c>
      <c r="C1258" s="35" t="s">
        <v>776</v>
      </c>
      <c r="D1258" s="73">
        <v>326.64999999999998</v>
      </c>
    </row>
    <row r="1259" spans="1:4" ht="24.95" customHeight="1" x14ac:dyDescent="0.2">
      <c r="A1259" s="79">
        <v>2172041340</v>
      </c>
      <c r="B1259" s="79" t="s">
        <v>2155</v>
      </c>
      <c r="C1259" s="80" t="s">
        <v>776</v>
      </c>
      <c r="D1259" s="73">
        <v>364.5</v>
      </c>
    </row>
    <row r="1260" spans="1:4" ht="24.95" customHeight="1" x14ac:dyDescent="0.2">
      <c r="A1260" s="33">
        <v>2172041345</v>
      </c>
      <c r="B1260" s="34" t="s">
        <v>2006</v>
      </c>
      <c r="C1260" s="35" t="s">
        <v>776</v>
      </c>
      <c r="D1260" s="73">
        <v>419.06</v>
      </c>
    </row>
    <row r="1261" spans="1:4" ht="24.95" customHeight="1" x14ac:dyDescent="0.2">
      <c r="A1261" s="33">
        <v>2172041420</v>
      </c>
      <c r="B1261" s="34" t="s">
        <v>2007</v>
      </c>
      <c r="C1261" s="35" t="s">
        <v>776</v>
      </c>
      <c r="D1261" s="73">
        <v>234.17</v>
      </c>
    </row>
    <row r="1262" spans="1:4" ht="24.95" customHeight="1" x14ac:dyDescent="0.2">
      <c r="A1262" s="33">
        <v>2172041425</v>
      </c>
      <c r="B1262" s="34" t="s">
        <v>2008</v>
      </c>
      <c r="C1262" s="35" t="s">
        <v>776</v>
      </c>
      <c r="D1262" s="73">
        <v>254.88</v>
      </c>
    </row>
    <row r="1263" spans="1:4" ht="24.95" customHeight="1" x14ac:dyDescent="0.2">
      <c r="A1263" s="33">
        <v>2172041430</v>
      </c>
      <c r="B1263" s="34" t="s">
        <v>2009</v>
      </c>
      <c r="C1263" s="35" t="s">
        <v>776</v>
      </c>
      <c r="D1263" s="73">
        <v>294.70999999999998</v>
      </c>
    </row>
    <row r="1264" spans="1:4" ht="24.95" customHeight="1" x14ac:dyDescent="0.2">
      <c r="A1264" s="33">
        <v>2172041435</v>
      </c>
      <c r="B1264" s="34" t="s">
        <v>2010</v>
      </c>
      <c r="C1264" s="35" t="s">
        <v>776</v>
      </c>
      <c r="D1264" s="73">
        <v>346</v>
      </c>
    </row>
    <row r="1265" spans="1:4" ht="24.95" customHeight="1" x14ac:dyDescent="0.2">
      <c r="A1265" s="33">
        <v>2172041440</v>
      </c>
      <c r="B1265" s="34" t="s">
        <v>2011</v>
      </c>
      <c r="C1265" s="35" t="s">
        <v>776</v>
      </c>
      <c r="D1265" s="73">
        <v>383.85</v>
      </c>
    </row>
    <row r="1266" spans="1:4" ht="24.95" customHeight="1" x14ac:dyDescent="0.2">
      <c r="A1266" s="33">
        <v>2172041445</v>
      </c>
      <c r="B1266" s="34" t="s">
        <v>2012</v>
      </c>
      <c r="C1266" s="35" t="s">
        <v>776</v>
      </c>
      <c r="D1266" s="73">
        <v>438.4</v>
      </c>
    </row>
    <row r="1267" spans="1:4" ht="24.95" customHeight="1" x14ac:dyDescent="0.2">
      <c r="A1267" s="33">
        <v>2172041520</v>
      </c>
      <c r="B1267" s="34" t="s">
        <v>2013</v>
      </c>
      <c r="C1267" s="35" t="s">
        <v>776</v>
      </c>
      <c r="D1267" s="73">
        <v>267.2</v>
      </c>
    </row>
    <row r="1268" spans="1:4" ht="24.95" customHeight="1" x14ac:dyDescent="0.2">
      <c r="A1268" s="33">
        <v>2172041525</v>
      </c>
      <c r="B1268" s="34" t="s">
        <v>2014</v>
      </c>
      <c r="C1268" s="35" t="s">
        <v>776</v>
      </c>
      <c r="D1268" s="73">
        <v>288.23</v>
      </c>
    </row>
    <row r="1269" spans="1:4" ht="24.95" customHeight="1" x14ac:dyDescent="0.2">
      <c r="A1269" s="33">
        <v>2172041530</v>
      </c>
      <c r="B1269" s="34" t="s">
        <v>2015</v>
      </c>
      <c r="C1269" s="35" t="s">
        <v>776</v>
      </c>
      <c r="D1269" s="73">
        <v>328.48</v>
      </c>
    </row>
    <row r="1270" spans="1:4" ht="24.95" customHeight="1" x14ac:dyDescent="0.2">
      <c r="A1270" s="33">
        <v>2172041535</v>
      </c>
      <c r="B1270" s="34" t="s">
        <v>2016</v>
      </c>
      <c r="C1270" s="35" t="s">
        <v>776</v>
      </c>
      <c r="D1270" s="73">
        <v>380.24</v>
      </c>
    </row>
    <row r="1271" spans="1:4" ht="24.95" customHeight="1" x14ac:dyDescent="0.2">
      <c r="A1271" s="33">
        <v>2172041540</v>
      </c>
      <c r="B1271" s="34" t="s">
        <v>2017</v>
      </c>
      <c r="C1271" s="35" t="s">
        <v>776</v>
      </c>
      <c r="D1271" s="73">
        <v>418.43</v>
      </c>
    </row>
    <row r="1272" spans="1:4" ht="24.95" customHeight="1" x14ac:dyDescent="0.2">
      <c r="A1272" s="33">
        <v>2172041545</v>
      </c>
      <c r="B1272" s="34" t="s">
        <v>2018</v>
      </c>
      <c r="C1272" s="35" t="s">
        <v>776</v>
      </c>
      <c r="D1272" s="73">
        <v>473.39</v>
      </c>
    </row>
    <row r="1273" spans="1:4" ht="24.95" customHeight="1" x14ac:dyDescent="0.2">
      <c r="A1273" s="33">
        <v>2172041620</v>
      </c>
      <c r="B1273" s="34" t="s">
        <v>2019</v>
      </c>
      <c r="C1273" s="35" t="s">
        <v>776</v>
      </c>
      <c r="D1273" s="73">
        <v>287.56</v>
      </c>
    </row>
    <row r="1274" spans="1:4" ht="24.95" customHeight="1" x14ac:dyDescent="0.2">
      <c r="A1274" s="33">
        <v>2172041625</v>
      </c>
      <c r="B1274" s="34" t="s">
        <v>2020</v>
      </c>
      <c r="C1274" s="35" t="s">
        <v>776</v>
      </c>
      <c r="D1274" s="73">
        <v>308.58999999999997</v>
      </c>
    </row>
    <row r="1275" spans="1:4" ht="24.95" customHeight="1" x14ac:dyDescent="0.2">
      <c r="A1275" s="33">
        <v>2172041630</v>
      </c>
      <c r="B1275" s="34" t="s">
        <v>2021</v>
      </c>
      <c r="C1275" s="35" t="s">
        <v>776</v>
      </c>
      <c r="D1275" s="73">
        <v>348.84</v>
      </c>
    </row>
    <row r="1276" spans="1:4" ht="24.95" customHeight="1" x14ac:dyDescent="0.2">
      <c r="A1276" s="33">
        <v>2172041635</v>
      </c>
      <c r="B1276" s="34" t="s">
        <v>2022</v>
      </c>
      <c r="C1276" s="35" t="s">
        <v>776</v>
      </c>
      <c r="D1276" s="73">
        <v>400.6</v>
      </c>
    </row>
    <row r="1277" spans="1:4" ht="24.95" customHeight="1" x14ac:dyDescent="0.2">
      <c r="A1277" s="33">
        <v>2172041640</v>
      </c>
      <c r="B1277" s="34" t="s">
        <v>2023</v>
      </c>
      <c r="C1277" s="35" t="s">
        <v>776</v>
      </c>
      <c r="D1277" s="73">
        <v>438.8</v>
      </c>
    </row>
    <row r="1278" spans="1:4" ht="24.95" customHeight="1" x14ac:dyDescent="0.2">
      <c r="A1278" s="33">
        <v>2172041645</v>
      </c>
      <c r="B1278" s="34" t="s">
        <v>2024</v>
      </c>
      <c r="C1278" s="35" t="s">
        <v>776</v>
      </c>
      <c r="D1278" s="73">
        <v>493.75</v>
      </c>
    </row>
    <row r="1279" spans="1:4" ht="24.95" customHeight="1" x14ac:dyDescent="0.2">
      <c r="A1279" s="33">
        <v>2172041720</v>
      </c>
      <c r="B1279" s="34" t="s">
        <v>2025</v>
      </c>
      <c r="C1279" s="35" t="s">
        <v>776</v>
      </c>
      <c r="D1279" s="73">
        <v>330.07</v>
      </c>
    </row>
    <row r="1280" spans="1:4" ht="24.95" customHeight="1" x14ac:dyDescent="0.2">
      <c r="A1280" s="33">
        <v>2172041735</v>
      </c>
      <c r="B1280" s="34" t="s">
        <v>2026</v>
      </c>
      <c r="C1280" s="35" t="s">
        <v>776</v>
      </c>
      <c r="D1280" s="73">
        <v>468.83</v>
      </c>
    </row>
    <row r="1281" spans="1:4" ht="24.95" customHeight="1" x14ac:dyDescent="0.2">
      <c r="A1281" s="33">
        <v>2174010015</v>
      </c>
      <c r="B1281" s="34" t="s">
        <v>2027</v>
      </c>
      <c r="C1281" s="35" t="s">
        <v>776</v>
      </c>
      <c r="D1281" s="73">
        <v>82.97</v>
      </c>
    </row>
    <row r="1282" spans="1:4" ht="24.95" customHeight="1" x14ac:dyDescent="0.2">
      <c r="A1282" s="33">
        <v>2174010020</v>
      </c>
      <c r="B1282" s="34" t="s">
        <v>2028</v>
      </c>
      <c r="C1282" s="35" t="s">
        <v>776</v>
      </c>
      <c r="D1282" s="73">
        <v>126.7</v>
      </c>
    </row>
    <row r="1283" spans="1:4" ht="24.95" customHeight="1" x14ac:dyDescent="0.2">
      <c r="A1283" s="33">
        <v>2174010025</v>
      </c>
      <c r="B1283" s="34" t="s">
        <v>2029</v>
      </c>
      <c r="C1283" s="35" t="s">
        <v>776</v>
      </c>
      <c r="D1283" s="73">
        <v>181.82</v>
      </c>
    </row>
    <row r="1284" spans="1:4" ht="24.95" customHeight="1" x14ac:dyDescent="0.2">
      <c r="A1284" s="33">
        <v>2174010030</v>
      </c>
      <c r="B1284" s="34" t="s">
        <v>2030</v>
      </c>
      <c r="C1284" s="35" t="s">
        <v>776</v>
      </c>
      <c r="D1284" s="73">
        <v>251.23</v>
      </c>
    </row>
    <row r="1285" spans="1:4" ht="24.95" customHeight="1" x14ac:dyDescent="0.2">
      <c r="A1285" s="33">
        <v>2174010115</v>
      </c>
      <c r="B1285" s="34" t="s">
        <v>2031</v>
      </c>
      <c r="C1285" s="35" t="s">
        <v>776</v>
      </c>
      <c r="D1285" s="73">
        <v>116.66</v>
      </c>
    </row>
    <row r="1286" spans="1:4" ht="24.95" customHeight="1" x14ac:dyDescent="0.2">
      <c r="A1286" s="33">
        <v>2174010135</v>
      </c>
      <c r="B1286" s="34" t="s">
        <v>2032</v>
      </c>
      <c r="C1286" s="35" t="s">
        <v>776</v>
      </c>
      <c r="D1286" s="73">
        <v>388.17</v>
      </c>
    </row>
    <row r="1287" spans="1:4" ht="24.95" customHeight="1" x14ac:dyDescent="0.2">
      <c r="A1287" s="33">
        <v>2174010140</v>
      </c>
      <c r="B1287" s="34" t="s">
        <v>2033</v>
      </c>
      <c r="C1287" s="35" t="s">
        <v>776</v>
      </c>
      <c r="D1287" s="73">
        <v>473.1</v>
      </c>
    </row>
    <row r="1288" spans="1:4" ht="24.95" customHeight="1" x14ac:dyDescent="0.2">
      <c r="A1288" s="33">
        <v>2174010145</v>
      </c>
      <c r="B1288" s="34" t="s">
        <v>2034</v>
      </c>
      <c r="C1288" s="35" t="s">
        <v>776</v>
      </c>
      <c r="D1288" s="73">
        <v>668.66</v>
      </c>
    </row>
    <row r="1289" spans="1:4" ht="24.95" customHeight="1" x14ac:dyDescent="0.2">
      <c r="A1289" s="33">
        <v>2174010155</v>
      </c>
      <c r="B1289" s="34" t="s">
        <v>2035</v>
      </c>
      <c r="C1289" s="35" t="s">
        <v>776</v>
      </c>
      <c r="D1289" s="73">
        <v>968.56</v>
      </c>
    </row>
    <row r="1290" spans="1:4" ht="24.95" customHeight="1" x14ac:dyDescent="0.2">
      <c r="A1290" s="33">
        <v>2174010215</v>
      </c>
      <c r="B1290" s="34" t="s">
        <v>2036</v>
      </c>
      <c r="C1290" s="35" t="s">
        <v>776</v>
      </c>
      <c r="D1290" s="73">
        <v>133.21</v>
      </c>
    </row>
    <row r="1291" spans="1:4" ht="24.95" customHeight="1" x14ac:dyDescent="0.2">
      <c r="A1291" s="33">
        <v>2174012010</v>
      </c>
      <c r="B1291" s="34" t="s">
        <v>2037</v>
      </c>
      <c r="C1291" s="35" t="s">
        <v>776</v>
      </c>
      <c r="D1291" s="73">
        <v>241.18</v>
      </c>
    </row>
    <row r="1292" spans="1:4" ht="24.95" customHeight="1" x14ac:dyDescent="0.2">
      <c r="A1292" s="33">
        <v>2174012015</v>
      </c>
      <c r="B1292" s="34" t="s">
        <v>2038</v>
      </c>
      <c r="C1292" s="35" t="s">
        <v>776</v>
      </c>
      <c r="D1292" s="73">
        <v>249.52</v>
      </c>
    </row>
    <row r="1293" spans="1:4" ht="24.95" customHeight="1" x14ac:dyDescent="0.2">
      <c r="A1293" s="33">
        <v>2174012020</v>
      </c>
      <c r="B1293" s="34" t="s">
        <v>2039</v>
      </c>
      <c r="C1293" s="35" t="s">
        <v>776</v>
      </c>
      <c r="D1293" s="73">
        <v>288.17</v>
      </c>
    </row>
    <row r="1294" spans="1:4" ht="24.95" customHeight="1" x14ac:dyDescent="0.2">
      <c r="A1294" s="33">
        <v>2174012025</v>
      </c>
      <c r="B1294" s="34" t="s">
        <v>2040</v>
      </c>
      <c r="C1294" s="35" t="s">
        <v>776</v>
      </c>
      <c r="D1294" s="73">
        <v>358.63</v>
      </c>
    </row>
    <row r="1295" spans="1:4" ht="24.95" customHeight="1" x14ac:dyDescent="0.2">
      <c r="A1295" s="33">
        <v>2174012030</v>
      </c>
      <c r="B1295" s="34" t="s">
        <v>2041</v>
      </c>
      <c r="C1295" s="35" t="s">
        <v>776</v>
      </c>
      <c r="D1295" s="73">
        <v>408.32</v>
      </c>
    </row>
    <row r="1296" spans="1:4" ht="24.95" customHeight="1" x14ac:dyDescent="0.2">
      <c r="A1296" s="33">
        <v>2174012035</v>
      </c>
      <c r="B1296" s="34" t="s">
        <v>2042</v>
      </c>
      <c r="C1296" s="35" t="s">
        <v>776</v>
      </c>
      <c r="D1296" s="73">
        <v>484.69</v>
      </c>
    </row>
    <row r="1297" spans="1:4" ht="24.95" customHeight="1" x14ac:dyDescent="0.2">
      <c r="A1297" s="33">
        <v>2174012040</v>
      </c>
      <c r="B1297" s="34" t="s">
        <v>2043</v>
      </c>
      <c r="C1297" s="35" t="s">
        <v>776</v>
      </c>
      <c r="D1297" s="73">
        <v>576.34</v>
      </c>
    </row>
    <row r="1298" spans="1:4" ht="24.95" customHeight="1" x14ac:dyDescent="0.2">
      <c r="A1298" s="33">
        <v>2174012045</v>
      </c>
      <c r="B1298" s="34" t="s">
        <v>2044</v>
      </c>
      <c r="C1298" s="35" t="s">
        <v>776</v>
      </c>
      <c r="D1298" s="73">
        <v>627.21</v>
      </c>
    </row>
    <row r="1299" spans="1:4" ht="24.95" customHeight="1" x14ac:dyDescent="0.2">
      <c r="A1299" s="33">
        <v>2174012110</v>
      </c>
      <c r="B1299" s="34" t="s">
        <v>2045</v>
      </c>
      <c r="C1299" s="35" t="s">
        <v>776</v>
      </c>
      <c r="D1299" s="73">
        <v>284.02999999999997</v>
      </c>
    </row>
    <row r="1300" spans="1:4" ht="24.95" customHeight="1" x14ac:dyDescent="0.2">
      <c r="A1300" s="33">
        <v>2174012115</v>
      </c>
      <c r="B1300" s="34" t="s">
        <v>2046</v>
      </c>
      <c r="C1300" s="35" t="s">
        <v>776</v>
      </c>
      <c r="D1300" s="73">
        <v>283.20999999999998</v>
      </c>
    </row>
    <row r="1301" spans="1:4" ht="24.95" customHeight="1" x14ac:dyDescent="0.2">
      <c r="A1301" s="33">
        <v>2174012120</v>
      </c>
      <c r="B1301" s="34" t="s">
        <v>2047</v>
      </c>
      <c r="C1301" s="35" t="s">
        <v>776</v>
      </c>
      <c r="D1301" s="73">
        <v>332.35</v>
      </c>
    </row>
    <row r="1302" spans="1:4" ht="24.95" customHeight="1" x14ac:dyDescent="0.2">
      <c r="A1302" s="33">
        <v>2174012125</v>
      </c>
      <c r="B1302" s="34" t="s">
        <v>2048</v>
      </c>
      <c r="C1302" s="35" t="s">
        <v>776</v>
      </c>
      <c r="D1302" s="73">
        <v>389.03</v>
      </c>
    </row>
    <row r="1303" spans="1:4" ht="24.95" customHeight="1" x14ac:dyDescent="0.2">
      <c r="A1303" s="33">
        <v>2174012130</v>
      </c>
      <c r="B1303" s="34" t="s">
        <v>2049</v>
      </c>
      <c r="C1303" s="35" t="s">
        <v>776</v>
      </c>
      <c r="D1303" s="73">
        <v>453.94</v>
      </c>
    </row>
    <row r="1304" spans="1:4" ht="24.95" customHeight="1" x14ac:dyDescent="0.2">
      <c r="A1304" s="33">
        <v>2174012135</v>
      </c>
      <c r="B1304" s="34" t="s">
        <v>2050</v>
      </c>
      <c r="C1304" s="35" t="s">
        <v>776</v>
      </c>
      <c r="D1304" s="73">
        <v>530.97</v>
      </c>
    </row>
    <row r="1305" spans="1:4" ht="24.95" customHeight="1" x14ac:dyDescent="0.2">
      <c r="A1305" s="33">
        <v>2174012140</v>
      </c>
      <c r="B1305" s="34" t="s">
        <v>2051</v>
      </c>
      <c r="C1305" s="35" t="s">
        <v>776</v>
      </c>
      <c r="D1305" s="73">
        <v>623.26</v>
      </c>
    </row>
    <row r="1306" spans="1:4" ht="24.95" customHeight="1" x14ac:dyDescent="0.2">
      <c r="A1306" s="33">
        <v>2174012145</v>
      </c>
      <c r="B1306" s="34" t="s">
        <v>2052</v>
      </c>
      <c r="C1306" s="35" t="s">
        <v>776</v>
      </c>
      <c r="D1306" s="73">
        <v>674.82</v>
      </c>
    </row>
    <row r="1307" spans="1:4" ht="24.95" customHeight="1" x14ac:dyDescent="0.2">
      <c r="A1307" s="33">
        <v>2174012155</v>
      </c>
      <c r="B1307" s="34" t="s">
        <v>2053</v>
      </c>
      <c r="C1307" s="35" t="s">
        <v>776</v>
      </c>
      <c r="D1307" s="73">
        <v>884.31</v>
      </c>
    </row>
    <row r="1308" spans="1:4" ht="24.95" customHeight="1" x14ac:dyDescent="0.2">
      <c r="A1308" s="33">
        <v>2174012160</v>
      </c>
      <c r="B1308" s="34" t="s">
        <v>2054</v>
      </c>
      <c r="C1308" s="35" t="s">
        <v>776</v>
      </c>
      <c r="D1308" s="74">
        <v>1066.79</v>
      </c>
    </row>
    <row r="1309" spans="1:4" ht="24.95" customHeight="1" x14ac:dyDescent="0.2">
      <c r="A1309" s="33">
        <v>2174012170</v>
      </c>
      <c r="B1309" s="34" t="s">
        <v>2055</v>
      </c>
      <c r="C1309" s="35" t="s">
        <v>776</v>
      </c>
      <c r="D1309" s="74">
        <v>1092.19</v>
      </c>
    </row>
    <row r="1310" spans="1:4" ht="24.95" customHeight="1" x14ac:dyDescent="0.2">
      <c r="A1310" s="33">
        <v>2174012210</v>
      </c>
      <c r="B1310" s="34" t="s">
        <v>2056</v>
      </c>
      <c r="C1310" s="35" t="s">
        <v>776</v>
      </c>
      <c r="D1310" s="73">
        <v>301.67</v>
      </c>
    </row>
    <row r="1311" spans="1:4" ht="24.95" customHeight="1" x14ac:dyDescent="0.2">
      <c r="A1311" s="33">
        <v>2174012235</v>
      </c>
      <c r="B1311" s="34" t="s">
        <v>2057</v>
      </c>
      <c r="C1311" s="35" t="s">
        <v>776</v>
      </c>
      <c r="D1311" s="73">
        <v>549.16</v>
      </c>
    </row>
    <row r="1312" spans="1:4" ht="24.95" customHeight="1" x14ac:dyDescent="0.2">
      <c r="A1312" s="33">
        <v>2174012255</v>
      </c>
      <c r="B1312" s="34" t="s">
        <v>2058</v>
      </c>
      <c r="C1312" s="35" t="s">
        <v>776</v>
      </c>
      <c r="D1312" s="73">
        <v>906.31</v>
      </c>
    </row>
    <row r="1313" spans="1:4" ht="24.95" customHeight="1" x14ac:dyDescent="0.2">
      <c r="A1313" s="33">
        <v>2174012355</v>
      </c>
      <c r="B1313" s="34" t="s">
        <v>2059</v>
      </c>
      <c r="C1313" s="35" t="s">
        <v>776</v>
      </c>
      <c r="D1313" s="73">
        <v>940.31</v>
      </c>
    </row>
    <row r="1314" spans="1:4" ht="24.95" customHeight="1" x14ac:dyDescent="0.2">
      <c r="A1314" s="33">
        <v>2174012455</v>
      </c>
      <c r="B1314" s="34" t="s">
        <v>2060</v>
      </c>
      <c r="C1314" s="35" t="s">
        <v>776</v>
      </c>
      <c r="D1314" s="73">
        <v>963.39</v>
      </c>
    </row>
    <row r="1315" spans="1:4" ht="24.95" customHeight="1" x14ac:dyDescent="0.2">
      <c r="A1315" s="33">
        <v>2174012555</v>
      </c>
      <c r="B1315" s="34" t="s">
        <v>2061</v>
      </c>
      <c r="C1315" s="35" t="s">
        <v>776</v>
      </c>
      <c r="D1315" s="74">
        <v>1000.64</v>
      </c>
    </row>
    <row r="1316" spans="1:4" ht="24.95" customHeight="1" x14ac:dyDescent="0.2">
      <c r="A1316" s="33">
        <v>2174013015</v>
      </c>
      <c r="B1316" s="34" t="s">
        <v>2062</v>
      </c>
      <c r="C1316" s="35" t="s">
        <v>776</v>
      </c>
      <c r="D1316" s="73">
        <v>204.38</v>
      </c>
    </row>
    <row r="1317" spans="1:4" ht="24.95" customHeight="1" x14ac:dyDescent="0.2">
      <c r="A1317" s="79">
        <v>2174013020</v>
      </c>
      <c r="B1317" s="79" t="s">
        <v>2156</v>
      </c>
      <c r="C1317" s="80" t="s">
        <v>776</v>
      </c>
      <c r="D1317" s="73">
        <v>263.75</v>
      </c>
    </row>
    <row r="1318" spans="1:4" ht="24.95" customHeight="1" x14ac:dyDescent="0.2">
      <c r="A1318" s="33">
        <v>2174013025</v>
      </c>
      <c r="B1318" s="34" t="s">
        <v>2063</v>
      </c>
      <c r="C1318" s="35" t="s">
        <v>776</v>
      </c>
      <c r="D1318" s="73">
        <v>328.6</v>
      </c>
    </row>
    <row r="1319" spans="1:4" ht="24.95" customHeight="1" x14ac:dyDescent="0.2">
      <c r="A1319" s="33">
        <v>2174013030</v>
      </c>
      <c r="B1319" s="34" t="s">
        <v>2064</v>
      </c>
      <c r="C1319" s="35" t="s">
        <v>776</v>
      </c>
      <c r="D1319" s="73">
        <v>356.57</v>
      </c>
    </row>
    <row r="1320" spans="1:4" ht="24.95" customHeight="1" x14ac:dyDescent="0.2">
      <c r="A1320" s="33">
        <v>2174013135</v>
      </c>
      <c r="B1320" s="34" t="s">
        <v>2065</v>
      </c>
      <c r="C1320" s="35" t="s">
        <v>776</v>
      </c>
      <c r="D1320" s="73">
        <v>467.73</v>
      </c>
    </row>
    <row r="1321" spans="1:4" ht="24.95" customHeight="1" x14ac:dyDescent="0.2">
      <c r="A1321" s="33">
        <v>2174020015</v>
      </c>
      <c r="B1321" s="34" t="s">
        <v>2066</v>
      </c>
      <c r="C1321" s="35" t="s">
        <v>776</v>
      </c>
      <c r="D1321" s="73">
        <v>147.33000000000001</v>
      </c>
    </row>
    <row r="1322" spans="1:4" ht="24.95" customHeight="1" x14ac:dyDescent="0.2">
      <c r="A1322" s="33">
        <v>2174020020</v>
      </c>
      <c r="B1322" s="34" t="s">
        <v>2067</v>
      </c>
      <c r="C1322" s="35" t="s">
        <v>776</v>
      </c>
      <c r="D1322" s="73">
        <v>191.13</v>
      </c>
    </row>
    <row r="1323" spans="1:4" ht="24.95" customHeight="1" x14ac:dyDescent="0.2">
      <c r="A1323" s="33">
        <v>2174020025</v>
      </c>
      <c r="B1323" s="34" t="s">
        <v>2068</v>
      </c>
      <c r="C1323" s="35" t="s">
        <v>776</v>
      </c>
      <c r="D1323" s="73">
        <v>246.32</v>
      </c>
    </row>
    <row r="1324" spans="1:4" ht="24.95" customHeight="1" x14ac:dyDescent="0.2">
      <c r="A1324" s="33">
        <v>2174020030</v>
      </c>
      <c r="B1324" s="34" t="s">
        <v>2069</v>
      </c>
      <c r="C1324" s="35" t="s">
        <v>776</v>
      </c>
      <c r="D1324" s="73">
        <v>315.8</v>
      </c>
    </row>
    <row r="1325" spans="1:4" ht="24.95" customHeight="1" x14ac:dyDescent="0.2">
      <c r="A1325" s="33">
        <v>2174020125</v>
      </c>
      <c r="B1325" s="34" t="s">
        <v>2070</v>
      </c>
      <c r="C1325" s="35" t="s">
        <v>776</v>
      </c>
      <c r="D1325" s="73">
        <v>303.41000000000003</v>
      </c>
    </row>
    <row r="1326" spans="1:4" ht="24.95" customHeight="1" x14ac:dyDescent="0.2">
      <c r="A1326" s="33">
        <v>2174020135</v>
      </c>
      <c r="B1326" s="34" t="s">
        <v>2071</v>
      </c>
      <c r="C1326" s="35" t="s">
        <v>776</v>
      </c>
      <c r="D1326" s="73">
        <v>464.94</v>
      </c>
    </row>
    <row r="1327" spans="1:4" ht="24.95" customHeight="1" x14ac:dyDescent="0.2">
      <c r="A1327" s="33">
        <v>2174020140</v>
      </c>
      <c r="B1327" s="34" t="s">
        <v>2072</v>
      </c>
      <c r="C1327" s="35" t="s">
        <v>776</v>
      </c>
      <c r="D1327" s="73">
        <v>687.99</v>
      </c>
    </row>
    <row r="1328" spans="1:4" ht="24.95" customHeight="1" x14ac:dyDescent="0.2">
      <c r="A1328" s="33">
        <v>2174020145</v>
      </c>
      <c r="B1328" s="34" t="s">
        <v>2073</v>
      </c>
      <c r="C1328" s="35" t="s">
        <v>776</v>
      </c>
      <c r="D1328" s="73">
        <v>745.43</v>
      </c>
    </row>
    <row r="1329" spans="1:4" ht="24.95" customHeight="1" x14ac:dyDescent="0.2">
      <c r="A1329" s="33">
        <v>2174020155</v>
      </c>
      <c r="B1329" s="34" t="s">
        <v>2074</v>
      </c>
      <c r="C1329" s="35" t="s">
        <v>776</v>
      </c>
      <c r="D1329" s="74">
        <v>1073.25</v>
      </c>
    </row>
    <row r="1330" spans="1:4" ht="24.95" customHeight="1" x14ac:dyDescent="0.2">
      <c r="A1330" s="33">
        <v>2174022010</v>
      </c>
      <c r="B1330" s="34" t="s">
        <v>2075</v>
      </c>
      <c r="C1330" s="35" t="s">
        <v>776</v>
      </c>
      <c r="D1330" s="73">
        <v>304.44</v>
      </c>
    </row>
    <row r="1331" spans="1:4" ht="24.95" customHeight="1" x14ac:dyDescent="0.2">
      <c r="A1331" s="33">
        <v>2174022015</v>
      </c>
      <c r="B1331" s="34" t="s">
        <v>2076</v>
      </c>
      <c r="C1331" s="35" t="s">
        <v>776</v>
      </c>
      <c r="D1331" s="73">
        <v>313.88</v>
      </c>
    </row>
    <row r="1332" spans="1:4" ht="24.95" customHeight="1" x14ac:dyDescent="0.2">
      <c r="A1332" s="33">
        <v>2174022020</v>
      </c>
      <c r="B1332" s="34" t="s">
        <v>2077</v>
      </c>
      <c r="C1332" s="35" t="s">
        <v>776</v>
      </c>
      <c r="D1332" s="73">
        <v>352.6</v>
      </c>
    </row>
    <row r="1333" spans="1:4" ht="24.95" customHeight="1" x14ac:dyDescent="0.2">
      <c r="A1333" s="33">
        <v>2174022025</v>
      </c>
      <c r="B1333" s="34" t="s">
        <v>2078</v>
      </c>
      <c r="C1333" s="35" t="s">
        <v>776</v>
      </c>
      <c r="D1333" s="73">
        <v>408.71</v>
      </c>
    </row>
    <row r="1334" spans="1:4" ht="24.95" customHeight="1" x14ac:dyDescent="0.2">
      <c r="A1334" s="33">
        <v>2174022030</v>
      </c>
      <c r="B1334" s="34" t="s">
        <v>2079</v>
      </c>
      <c r="C1334" s="35" t="s">
        <v>776</v>
      </c>
      <c r="D1334" s="73">
        <v>472.89</v>
      </c>
    </row>
    <row r="1335" spans="1:4" ht="24.95" customHeight="1" x14ac:dyDescent="0.2">
      <c r="A1335" s="33">
        <v>2174022040</v>
      </c>
      <c r="B1335" s="34" t="s">
        <v>2080</v>
      </c>
      <c r="C1335" s="35" t="s">
        <v>776</v>
      </c>
      <c r="D1335" s="73">
        <v>641.05999999999995</v>
      </c>
    </row>
    <row r="1336" spans="1:4" ht="24.95" customHeight="1" x14ac:dyDescent="0.2">
      <c r="A1336" s="33">
        <v>2174022045</v>
      </c>
      <c r="B1336" s="34" t="s">
        <v>2081</v>
      </c>
      <c r="C1336" s="35" t="s">
        <v>776</v>
      </c>
      <c r="D1336" s="73">
        <v>691.99</v>
      </c>
    </row>
    <row r="1337" spans="1:4" ht="24.95" customHeight="1" x14ac:dyDescent="0.2">
      <c r="A1337" s="33">
        <v>2174022055</v>
      </c>
      <c r="B1337" s="34" t="s">
        <v>2082</v>
      </c>
      <c r="C1337" s="35" t="s">
        <v>776</v>
      </c>
      <c r="D1337" s="73">
        <v>952.93</v>
      </c>
    </row>
    <row r="1338" spans="1:4" ht="24.95" customHeight="1" x14ac:dyDescent="0.2">
      <c r="A1338" s="33">
        <v>2174022110</v>
      </c>
      <c r="B1338" s="34" t="s">
        <v>2083</v>
      </c>
      <c r="C1338" s="35" t="s">
        <v>776</v>
      </c>
      <c r="D1338" s="73">
        <v>355.58</v>
      </c>
    </row>
    <row r="1339" spans="1:4" ht="24.95" customHeight="1" x14ac:dyDescent="0.2">
      <c r="A1339" s="33">
        <v>2174022120</v>
      </c>
      <c r="B1339" s="34" t="s">
        <v>2084</v>
      </c>
      <c r="C1339" s="35" t="s">
        <v>776</v>
      </c>
      <c r="D1339" s="73">
        <v>409.12</v>
      </c>
    </row>
    <row r="1340" spans="1:4" ht="24.95" customHeight="1" x14ac:dyDescent="0.2">
      <c r="A1340" s="33">
        <v>2174022125</v>
      </c>
      <c r="B1340" s="34" t="s">
        <v>2085</v>
      </c>
      <c r="C1340" s="35" t="s">
        <v>776</v>
      </c>
      <c r="D1340" s="73">
        <v>465.8</v>
      </c>
    </row>
    <row r="1341" spans="1:4" ht="24.95" customHeight="1" x14ac:dyDescent="0.2">
      <c r="A1341" s="33">
        <v>2174022135</v>
      </c>
      <c r="B1341" s="34" t="s">
        <v>2086</v>
      </c>
      <c r="C1341" s="35" t="s">
        <v>776</v>
      </c>
      <c r="D1341" s="73">
        <v>607.74</v>
      </c>
    </row>
    <row r="1342" spans="1:4" ht="24.95" customHeight="1" x14ac:dyDescent="0.2">
      <c r="A1342" s="33">
        <v>2174022140</v>
      </c>
      <c r="B1342" s="34" t="s">
        <v>2087</v>
      </c>
      <c r="C1342" s="35" t="s">
        <v>776</v>
      </c>
      <c r="D1342" s="73">
        <v>700.03</v>
      </c>
    </row>
    <row r="1343" spans="1:4" ht="24.95" customHeight="1" x14ac:dyDescent="0.2">
      <c r="A1343" s="33">
        <v>2174022145</v>
      </c>
      <c r="B1343" s="34" t="s">
        <v>2088</v>
      </c>
      <c r="C1343" s="35" t="s">
        <v>776</v>
      </c>
      <c r="D1343" s="73">
        <v>751.59</v>
      </c>
    </row>
    <row r="1344" spans="1:4" ht="24.95" customHeight="1" x14ac:dyDescent="0.2">
      <c r="A1344" s="33">
        <v>2174022155</v>
      </c>
      <c r="B1344" s="34" t="s">
        <v>2089</v>
      </c>
      <c r="C1344" s="35" t="s">
        <v>776</v>
      </c>
      <c r="D1344" s="73">
        <v>989</v>
      </c>
    </row>
    <row r="1345" spans="1:4" ht="24.95" customHeight="1" x14ac:dyDescent="0.2">
      <c r="A1345" s="33">
        <v>2174022225</v>
      </c>
      <c r="B1345" s="34" t="s">
        <v>2090</v>
      </c>
      <c r="C1345" s="35" t="s">
        <v>776</v>
      </c>
      <c r="D1345" s="73">
        <v>483.99</v>
      </c>
    </row>
    <row r="1346" spans="1:4" ht="24.95" customHeight="1" x14ac:dyDescent="0.2">
      <c r="A1346" s="33">
        <v>2174022245</v>
      </c>
      <c r="B1346" s="34" t="s">
        <v>2091</v>
      </c>
      <c r="C1346" s="35" t="s">
        <v>776</v>
      </c>
      <c r="D1346" s="73">
        <v>769.78</v>
      </c>
    </row>
    <row r="1347" spans="1:4" ht="24.95" customHeight="1" x14ac:dyDescent="0.2">
      <c r="A1347" s="33">
        <v>2174022255</v>
      </c>
      <c r="B1347" s="34" t="s">
        <v>2092</v>
      </c>
      <c r="C1347" s="35" t="s">
        <v>776</v>
      </c>
      <c r="D1347" s="74">
        <v>1011</v>
      </c>
    </row>
    <row r="1348" spans="1:4" ht="24.95" customHeight="1" x14ac:dyDescent="0.2">
      <c r="A1348" s="33">
        <v>2174022355</v>
      </c>
      <c r="B1348" s="34" t="s">
        <v>2093</v>
      </c>
      <c r="C1348" s="35" t="s">
        <v>776</v>
      </c>
      <c r="D1348" s="74">
        <v>1053.1400000000001</v>
      </c>
    </row>
    <row r="1349" spans="1:4" ht="24.95" customHeight="1" x14ac:dyDescent="0.2">
      <c r="A1349" s="33">
        <v>2174023015</v>
      </c>
      <c r="B1349" s="34" t="s">
        <v>2094</v>
      </c>
      <c r="C1349" s="35" t="s">
        <v>776</v>
      </c>
      <c r="D1349" s="73">
        <v>268.97000000000003</v>
      </c>
    </row>
    <row r="1350" spans="1:4" ht="24.95" customHeight="1" x14ac:dyDescent="0.2">
      <c r="A1350" s="33">
        <v>2174023020</v>
      </c>
      <c r="B1350" s="34" t="s">
        <v>2095</v>
      </c>
      <c r="C1350" s="35" t="s">
        <v>776</v>
      </c>
      <c r="D1350" s="73">
        <v>328.43</v>
      </c>
    </row>
    <row r="1351" spans="1:4" ht="24.95" customHeight="1" x14ac:dyDescent="0.2">
      <c r="A1351" s="33">
        <v>2174023025</v>
      </c>
      <c r="B1351" s="34" t="s">
        <v>2096</v>
      </c>
      <c r="C1351" s="35" t="s">
        <v>776</v>
      </c>
      <c r="D1351" s="73">
        <v>393.6</v>
      </c>
    </row>
    <row r="1352" spans="1:4" ht="24.95" customHeight="1" x14ac:dyDescent="0.2">
      <c r="A1352" s="33">
        <v>2174023030</v>
      </c>
      <c r="B1352" s="34" t="s">
        <v>2097</v>
      </c>
      <c r="C1352" s="35" t="s">
        <v>776</v>
      </c>
      <c r="D1352" s="73">
        <v>421.47</v>
      </c>
    </row>
    <row r="1353" spans="1:4" ht="24.95" customHeight="1" x14ac:dyDescent="0.2">
      <c r="A1353" s="33">
        <v>2174023135</v>
      </c>
      <c r="B1353" s="34" t="s">
        <v>2098</v>
      </c>
      <c r="C1353" s="35" t="s">
        <v>776</v>
      </c>
      <c r="D1353" s="73">
        <v>554.39</v>
      </c>
    </row>
    <row r="1354" spans="1:4" ht="24.95" customHeight="1" x14ac:dyDescent="0.2">
      <c r="A1354" s="33">
        <v>2174030015</v>
      </c>
      <c r="B1354" s="34" t="s">
        <v>2099</v>
      </c>
      <c r="C1354" s="35" t="s">
        <v>776</v>
      </c>
      <c r="D1354" s="73">
        <v>138.85</v>
      </c>
    </row>
    <row r="1355" spans="1:4" ht="24.95" customHeight="1" x14ac:dyDescent="0.2">
      <c r="A1355" s="33">
        <v>2174030020</v>
      </c>
      <c r="B1355" s="34" t="s">
        <v>2100</v>
      </c>
      <c r="C1355" s="35" t="s">
        <v>776</v>
      </c>
      <c r="D1355" s="73">
        <v>182.65</v>
      </c>
    </row>
    <row r="1356" spans="1:4" ht="24.95" customHeight="1" x14ac:dyDescent="0.2">
      <c r="A1356" s="33">
        <v>2174030025</v>
      </c>
      <c r="B1356" s="34" t="s">
        <v>2101</v>
      </c>
      <c r="C1356" s="35" t="s">
        <v>776</v>
      </c>
      <c r="D1356" s="73">
        <v>237.84</v>
      </c>
    </row>
    <row r="1357" spans="1:4" ht="24.95" customHeight="1" x14ac:dyDescent="0.2">
      <c r="A1357" s="33">
        <v>2174030030</v>
      </c>
      <c r="B1357" s="34" t="s">
        <v>2102</v>
      </c>
      <c r="C1357" s="35" t="s">
        <v>776</v>
      </c>
      <c r="D1357" s="73">
        <v>307.32</v>
      </c>
    </row>
    <row r="1358" spans="1:4" ht="24.95" customHeight="1" x14ac:dyDescent="0.2">
      <c r="A1358" s="33">
        <v>2174030120</v>
      </c>
      <c r="B1358" s="34" t="s">
        <v>2103</v>
      </c>
      <c r="C1358" s="35" t="s">
        <v>776</v>
      </c>
      <c r="D1358" s="73">
        <v>233.2</v>
      </c>
    </row>
    <row r="1359" spans="1:4" ht="24.95" customHeight="1" x14ac:dyDescent="0.2">
      <c r="A1359" s="33">
        <v>2174030135</v>
      </c>
      <c r="B1359" s="34" t="s">
        <v>2104</v>
      </c>
      <c r="C1359" s="35" t="s">
        <v>776</v>
      </c>
      <c r="D1359" s="73">
        <v>450.49</v>
      </c>
    </row>
    <row r="1360" spans="1:4" ht="24.95" customHeight="1" x14ac:dyDescent="0.2">
      <c r="A1360" s="33">
        <v>2174030140</v>
      </c>
      <c r="B1360" s="34" t="s">
        <v>2105</v>
      </c>
      <c r="C1360" s="35" t="s">
        <v>776</v>
      </c>
      <c r="D1360" s="73">
        <v>535.41999999999996</v>
      </c>
    </row>
    <row r="1361" spans="1:4" ht="24.95" customHeight="1" x14ac:dyDescent="0.2">
      <c r="A1361" s="33">
        <v>2174030145</v>
      </c>
      <c r="B1361" s="34" t="s">
        <v>2106</v>
      </c>
      <c r="C1361" s="35" t="s">
        <v>776</v>
      </c>
      <c r="D1361" s="73">
        <v>730.98</v>
      </c>
    </row>
    <row r="1362" spans="1:4" ht="24.95" customHeight="1" x14ac:dyDescent="0.2">
      <c r="A1362" s="33">
        <v>2174030155</v>
      </c>
      <c r="B1362" s="34" t="s">
        <v>2107</v>
      </c>
      <c r="C1362" s="35" t="s">
        <v>776</v>
      </c>
      <c r="D1362" s="74">
        <v>1046.68</v>
      </c>
    </row>
    <row r="1363" spans="1:4" ht="24.95" customHeight="1" x14ac:dyDescent="0.2">
      <c r="A1363" s="33">
        <v>2174032010</v>
      </c>
      <c r="B1363" s="34" t="s">
        <v>2108</v>
      </c>
      <c r="C1363" s="35" t="s">
        <v>776</v>
      </c>
      <c r="D1363" s="73">
        <v>295.95999999999998</v>
      </c>
    </row>
    <row r="1364" spans="1:4" ht="24.95" customHeight="1" x14ac:dyDescent="0.2">
      <c r="A1364" s="33">
        <v>2174032015</v>
      </c>
      <c r="B1364" s="34" t="s">
        <v>2109</v>
      </c>
      <c r="C1364" s="35" t="s">
        <v>776</v>
      </c>
      <c r="D1364" s="73">
        <v>305.39999999999998</v>
      </c>
    </row>
    <row r="1365" spans="1:4" ht="24.95" customHeight="1" x14ac:dyDescent="0.2">
      <c r="A1365" s="33">
        <v>2174032020</v>
      </c>
      <c r="B1365" s="34" t="s">
        <v>2110</v>
      </c>
      <c r="C1365" s="35" t="s">
        <v>776</v>
      </c>
      <c r="D1365" s="73">
        <v>344.12</v>
      </c>
    </row>
    <row r="1366" spans="1:4" ht="24.95" customHeight="1" x14ac:dyDescent="0.2">
      <c r="A1366" s="33">
        <v>2174032025</v>
      </c>
      <c r="B1366" s="34" t="s">
        <v>2111</v>
      </c>
      <c r="C1366" s="35" t="s">
        <v>776</v>
      </c>
      <c r="D1366" s="73">
        <v>400.23</v>
      </c>
    </row>
    <row r="1367" spans="1:4" ht="24.95" customHeight="1" x14ac:dyDescent="0.2">
      <c r="A1367" s="33">
        <v>2174032030</v>
      </c>
      <c r="B1367" s="34" t="s">
        <v>2112</v>
      </c>
      <c r="C1367" s="35" t="s">
        <v>776</v>
      </c>
      <c r="D1367" s="73">
        <v>464.41</v>
      </c>
    </row>
    <row r="1368" spans="1:4" ht="24.95" customHeight="1" x14ac:dyDescent="0.2">
      <c r="A1368" s="79">
        <v>2174032135</v>
      </c>
      <c r="B1368" s="79" t="s">
        <v>2157</v>
      </c>
      <c r="C1368" s="80" t="s">
        <v>776</v>
      </c>
      <c r="D1368" s="73">
        <v>593.29</v>
      </c>
    </row>
    <row r="1369" spans="1:4" ht="24.95" customHeight="1" x14ac:dyDescent="0.2">
      <c r="A1369" s="33">
        <v>2174032140</v>
      </c>
      <c r="B1369" s="34" t="s">
        <v>2113</v>
      </c>
      <c r="C1369" s="35" t="s">
        <v>776</v>
      </c>
      <c r="D1369" s="73">
        <v>685.58</v>
      </c>
    </row>
    <row r="1370" spans="1:4" ht="24.95" customHeight="1" x14ac:dyDescent="0.2">
      <c r="A1370" s="33">
        <v>2174032145</v>
      </c>
      <c r="B1370" s="34" t="s">
        <v>2114</v>
      </c>
      <c r="C1370" s="35" t="s">
        <v>776</v>
      </c>
      <c r="D1370" s="73">
        <v>737.14</v>
      </c>
    </row>
    <row r="1371" spans="1:4" ht="24.95" customHeight="1" x14ac:dyDescent="0.2">
      <c r="A1371" s="33">
        <v>2174032155</v>
      </c>
      <c r="B1371" s="34" t="s">
        <v>2115</v>
      </c>
      <c r="C1371" s="35" t="s">
        <v>776</v>
      </c>
      <c r="D1371" s="73">
        <v>962.43</v>
      </c>
    </row>
    <row r="1372" spans="1:4" ht="24.95" customHeight="1" x14ac:dyDescent="0.2">
      <c r="A1372" s="33">
        <v>2174033015</v>
      </c>
      <c r="B1372" s="34" t="s">
        <v>2116</v>
      </c>
      <c r="C1372" s="35" t="s">
        <v>776</v>
      </c>
      <c r="D1372" s="73">
        <v>260.49</v>
      </c>
    </row>
    <row r="1373" spans="1:4" ht="24.95" customHeight="1" x14ac:dyDescent="0.2">
      <c r="A1373" s="33">
        <v>2174033020</v>
      </c>
      <c r="B1373" s="34" t="s">
        <v>2117</v>
      </c>
      <c r="C1373" s="35" t="s">
        <v>776</v>
      </c>
      <c r="D1373" s="73">
        <v>319.95</v>
      </c>
    </row>
    <row r="1374" spans="1:4" ht="24.95" customHeight="1" x14ac:dyDescent="0.2">
      <c r="A1374" s="33">
        <v>2174033025</v>
      </c>
      <c r="B1374" s="34" t="s">
        <v>2118</v>
      </c>
      <c r="C1374" s="35" t="s">
        <v>776</v>
      </c>
      <c r="D1374" s="73">
        <v>385.12</v>
      </c>
    </row>
    <row r="1375" spans="1:4" ht="24.95" customHeight="1" x14ac:dyDescent="0.2">
      <c r="A1375" s="33">
        <v>2174033030</v>
      </c>
      <c r="B1375" s="34" t="s">
        <v>2119</v>
      </c>
      <c r="C1375" s="35" t="s">
        <v>776</v>
      </c>
      <c r="D1375" s="73">
        <v>412.99</v>
      </c>
    </row>
    <row r="1376" spans="1:4" ht="24.95" customHeight="1" x14ac:dyDescent="0.2">
      <c r="A1376" s="33">
        <v>2174033135</v>
      </c>
      <c r="B1376" s="34" t="s">
        <v>2120</v>
      </c>
      <c r="C1376" s="35" t="s">
        <v>776</v>
      </c>
      <c r="D1376" s="73">
        <v>530.30999999999995</v>
      </c>
    </row>
    <row r="1377" spans="1:4" ht="24.95" customHeight="1" x14ac:dyDescent="0.2">
      <c r="A1377" s="33">
        <v>2174040015</v>
      </c>
      <c r="B1377" s="34" t="s">
        <v>2121</v>
      </c>
      <c r="C1377" s="35" t="s">
        <v>776</v>
      </c>
      <c r="D1377" s="73">
        <v>120.95</v>
      </c>
    </row>
    <row r="1378" spans="1:4" ht="24.95" customHeight="1" x14ac:dyDescent="0.2">
      <c r="A1378" s="33">
        <v>2174040020</v>
      </c>
      <c r="B1378" s="34" t="s">
        <v>2122</v>
      </c>
      <c r="C1378" s="35" t="s">
        <v>776</v>
      </c>
      <c r="D1378" s="73">
        <v>165.88</v>
      </c>
    </row>
    <row r="1379" spans="1:4" ht="24.95" customHeight="1" x14ac:dyDescent="0.2">
      <c r="A1379" s="33">
        <v>2174040025</v>
      </c>
      <c r="B1379" s="34" t="s">
        <v>2123</v>
      </c>
      <c r="C1379" s="35" t="s">
        <v>776</v>
      </c>
      <c r="D1379" s="73">
        <v>221.9</v>
      </c>
    </row>
    <row r="1380" spans="1:4" ht="24.95" customHeight="1" x14ac:dyDescent="0.2">
      <c r="A1380" s="33">
        <v>2174040030</v>
      </c>
      <c r="B1380" s="34" t="s">
        <v>2124</v>
      </c>
      <c r="C1380" s="35" t="s">
        <v>776</v>
      </c>
      <c r="D1380" s="73">
        <v>292.79000000000002</v>
      </c>
    </row>
    <row r="1381" spans="1:4" ht="24.95" customHeight="1" x14ac:dyDescent="0.2">
      <c r="A1381" s="33">
        <v>2174040035</v>
      </c>
      <c r="B1381" s="34" t="s">
        <v>2125</v>
      </c>
      <c r="C1381" s="35" t="s">
        <v>776</v>
      </c>
      <c r="D1381" s="73">
        <v>386.27</v>
      </c>
    </row>
    <row r="1382" spans="1:4" ht="24.95" customHeight="1" x14ac:dyDescent="0.2">
      <c r="A1382" s="33">
        <v>2174040135</v>
      </c>
      <c r="B1382" s="34" t="s">
        <v>2126</v>
      </c>
      <c r="C1382" s="35" t="s">
        <v>776</v>
      </c>
      <c r="D1382" s="73">
        <v>435.78</v>
      </c>
    </row>
    <row r="1383" spans="1:4" ht="24.95" customHeight="1" x14ac:dyDescent="0.2">
      <c r="A1383" s="33">
        <v>2174040140</v>
      </c>
      <c r="B1383" s="34" t="s">
        <v>2127</v>
      </c>
      <c r="C1383" s="35" t="s">
        <v>776</v>
      </c>
      <c r="D1383" s="73">
        <v>523.12</v>
      </c>
    </row>
    <row r="1384" spans="1:4" ht="24.95" customHeight="1" x14ac:dyDescent="0.2">
      <c r="A1384" s="33">
        <v>2174040145</v>
      </c>
      <c r="B1384" s="34" t="s">
        <v>2128</v>
      </c>
      <c r="C1384" s="35" t="s">
        <v>776</v>
      </c>
      <c r="D1384" s="73">
        <v>720.81</v>
      </c>
    </row>
    <row r="1385" spans="1:4" ht="24.95" customHeight="1" x14ac:dyDescent="0.2">
      <c r="A1385" s="33">
        <v>2174040155</v>
      </c>
      <c r="B1385" s="34" t="s">
        <v>2129</v>
      </c>
      <c r="C1385" s="35" t="s">
        <v>776</v>
      </c>
      <c r="D1385" s="74">
        <v>1035.6300000000001</v>
      </c>
    </row>
    <row r="1386" spans="1:4" ht="24.95" customHeight="1" x14ac:dyDescent="0.2">
      <c r="A1386" s="33">
        <v>2174040215</v>
      </c>
      <c r="B1386" s="34" t="s">
        <v>2130</v>
      </c>
      <c r="C1386" s="35" t="s">
        <v>776</v>
      </c>
      <c r="D1386" s="73">
        <v>170.79</v>
      </c>
    </row>
    <row r="1387" spans="1:4" ht="24.95" customHeight="1" x14ac:dyDescent="0.2">
      <c r="A1387" s="33">
        <v>2174042010</v>
      </c>
      <c r="B1387" s="34" t="s">
        <v>2131</v>
      </c>
      <c r="C1387" s="35" t="s">
        <v>776</v>
      </c>
      <c r="D1387" s="73">
        <v>284.52999999999997</v>
      </c>
    </row>
    <row r="1388" spans="1:4" ht="24.95" customHeight="1" x14ac:dyDescent="0.2">
      <c r="A1388" s="33">
        <v>2174042015</v>
      </c>
      <c r="B1388" s="34" t="s">
        <v>2132</v>
      </c>
      <c r="C1388" s="35" t="s">
        <v>776</v>
      </c>
      <c r="D1388" s="73">
        <v>283.98</v>
      </c>
    </row>
    <row r="1389" spans="1:4" ht="24.95" customHeight="1" x14ac:dyDescent="0.2">
      <c r="A1389" s="33">
        <v>2174042020</v>
      </c>
      <c r="B1389" s="34" t="s">
        <v>2133</v>
      </c>
      <c r="C1389" s="35" t="s">
        <v>776</v>
      </c>
      <c r="D1389" s="73">
        <v>322.7</v>
      </c>
    </row>
    <row r="1390" spans="1:4" ht="24.95" customHeight="1" x14ac:dyDescent="0.2">
      <c r="A1390" s="33">
        <v>2174042025</v>
      </c>
      <c r="B1390" s="34" t="s">
        <v>2134</v>
      </c>
      <c r="C1390" s="35" t="s">
        <v>776</v>
      </c>
      <c r="D1390" s="73">
        <v>378.81</v>
      </c>
    </row>
    <row r="1391" spans="1:4" ht="24.95" customHeight="1" x14ac:dyDescent="0.2">
      <c r="A1391" s="33">
        <v>2174042030</v>
      </c>
      <c r="B1391" s="34" t="s">
        <v>2135</v>
      </c>
      <c r="C1391" s="35" t="s">
        <v>776</v>
      </c>
      <c r="D1391" s="73">
        <v>442.99</v>
      </c>
    </row>
    <row r="1392" spans="1:4" ht="24.95" customHeight="1" x14ac:dyDescent="0.2">
      <c r="A1392" s="33">
        <v>2174042110</v>
      </c>
      <c r="B1392" s="34" t="s">
        <v>2136</v>
      </c>
      <c r="C1392" s="35" t="s">
        <v>776</v>
      </c>
      <c r="D1392" s="73">
        <v>320.73</v>
      </c>
    </row>
    <row r="1393" spans="1:4" ht="24.95" customHeight="1" x14ac:dyDescent="0.2">
      <c r="A1393" s="33">
        <v>2174042135</v>
      </c>
      <c r="B1393" s="34" t="s">
        <v>2137</v>
      </c>
      <c r="C1393" s="35" t="s">
        <v>776</v>
      </c>
      <c r="D1393" s="73">
        <v>568.95000000000005</v>
      </c>
    </row>
    <row r="1394" spans="1:4" ht="24.95" customHeight="1" x14ac:dyDescent="0.2">
      <c r="A1394" s="33">
        <v>2174042140</v>
      </c>
      <c r="B1394" s="34" t="s">
        <v>2138</v>
      </c>
      <c r="C1394" s="35" t="s">
        <v>776</v>
      </c>
      <c r="D1394" s="73">
        <v>661.24</v>
      </c>
    </row>
    <row r="1395" spans="1:4" ht="24.95" customHeight="1" x14ac:dyDescent="0.2">
      <c r="A1395" s="33">
        <v>2174042145</v>
      </c>
      <c r="B1395" s="34" t="s">
        <v>2139</v>
      </c>
      <c r="C1395" s="35" t="s">
        <v>776</v>
      </c>
      <c r="D1395" s="73">
        <v>712.8</v>
      </c>
    </row>
    <row r="1396" spans="1:4" ht="24.95" customHeight="1" x14ac:dyDescent="0.2">
      <c r="A1396" s="33">
        <v>2174042155</v>
      </c>
      <c r="B1396" s="34" t="s">
        <v>2140</v>
      </c>
      <c r="C1396" s="35" t="s">
        <v>776</v>
      </c>
      <c r="D1396" s="73">
        <v>931.28</v>
      </c>
    </row>
    <row r="1397" spans="1:4" ht="24.95" customHeight="1" x14ac:dyDescent="0.2">
      <c r="A1397" s="33">
        <v>2174043015</v>
      </c>
      <c r="B1397" s="34" t="s">
        <v>2141</v>
      </c>
      <c r="C1397" s="35" t="s">
        <v>776</v>
      </c>
      <c r="D1397" s="73">
        <v>242.59</v>
      </c>
    </row>
    <row r="1398" spans="1:4" ht="24.95" customHeight="1" x14ac:dyDescent="0.2">
      <c r="A1398" s="33">
        <v>2174043020</v>
      </c>
      <c r="B1398" s="34" t="s">
        <v>2142</v>
      </c>
      <c r="C1398" s="35" t="s">
        <v>776</v>
      </c>
      <c r="D1398" s="73">
        <v>303.18</v>
      </c>
    </row>
    <row r="1399" spans="1:4" ht="24.95" customHeight="1" x14ac:dyDescent="0.2">
      <c r="A1399" s="33">
        <v>2174043025</v>
      </c>
      <c r="B1399" s="34" t="s">
        <v>2143</v>
      </c>
      <c r="C1399" s="35" t="s">
        <v>776</v>
      </c>
      <c r="D1399" s="73">
        <v>369.18</v>
      </c>
    </row>
    <row r="1400" spans="1:4" ht="24.95" customHeight="1" x14ac:dyDescent="0.2">
      <c r="A1400" s="33">
        <v>2174043030</v>
      </c>
      <c r="B1400" s="34" t="s">
        <v>2144</v>
      </c>
      <c r="C1400" s="35" t="s">
        <v>776</v>
      </c>
      <c r="D1400" s="73">
        <v>398.46</v>
      </c>
    </row>
    <row r="1401" spans="1:4" ht="24.95" customHeight="1" x14ac:dyDescent="0.2">
      <c r="A1401" s="33">
        <v>2174043135</v>
      </c>
      <c r="B1401" s="34" t="s">
        <v>2145</v>
      </c>
      <c r="C1401" s="35" t="s">
        <v>776</v>
      </c>
      <c r="D1401" s="73">
        <v>515.6</v>
      </c>
    </row>
  </sheetData>
  <mergeCells count="3">
    <mergeCell ref="C2:D2"/>
    <mergeCell ref="A1:B2"/>
    <mergeCell ref="C1:D1"/>
  </mergeCells>
  <pageMargins left="0.511811024" right="0.511811024" top="0.78740157499999996" bottom="0.78740157499999996" header="0.31496062000000002" footer="0.31496062000000002"/>
  <pageSetup paperSize="9"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3"/>
  <sheetViews>
    <sheetView topLeftCell="A34" workbookViewId="0">
      <selection activeCell="E5" sqref="E5:F5"/>
    </sheetView>
  </sheetViews>
  <sheetFormatPr defaultColWidth="8.85546875" defaultRowHeight="12.75" x14ac:dyDescent="0.2"/>
  <cols>
    <col min="1" max="1" width="10.85546875" style="331" customWidth="1"/>
    <col min="2" max="2" width="15.140625" style="331" customWidth="1"/>
    <col min="3" max="3" width="1.5703125" style="331" customWidth="1"/>
    <col min="4" max="4" width="52.710937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32976</v>
      </c>
    </row>
    <row r="4" spans="1:8" ht="9" customHeight="1" x14ac:dyDescent="0.2">
      <c r="A4" s="338" t="s">
        <v>32975</v>
      </c>
      <c r="B4" s="705" t="s">
        <v>32974</v>
      </c>
      <c r="C4" s="711"/>
      <c r="D4" s="706"/>
      <c r="E4" s="707" t="s">
        <v>32973</v>
      </c>
      <c r="F4" s="708"/>
      <c r="G4" s="338" t="s">
        <v>32972</v>
      </c>
      <c r="H4" s="337" t="s">
        <v>32971</v>
      </c>
    </row>
    <row r="5" spans="1:8" ht="9" customHeight="1" x14ac:dyDescent="0.2">
      <c r="A5" s="335">
        <v>43338</v>
      </c>
      <c r="B5" s="709" t="s">
        <v>33026</v>
      </c>
      <c r="C5" s="712"/>
      <c r="D5" s="710"/>
      <c r="E5" s="703" t="s">
        <v>32919</v>
      </c>
      <c r="F5" s="704"/>
      <c r="G5" s="334">
        <v>0.45</v>
      </c>
      <c r="H5" s="336"/>
    </row>
    <row r="6" spans="1:8" ht="9" customHeight="1" x14ac:dyDescent="0.2">
      <c r="A6" s="335">
        <v>40166</v>
      </c>
      <c r="B6" s="709" t="s">
        <v>33025</v>
      </c>
      <c r="C6" s="712"/>
      <c r="D6" s="710"/>
      <c r="E6" s="703" t="s">
        <v>32919</v>
      </c>
      <c r="F6" s="704"/>
      <c r="G6" s="334">
        <v>0.16</v>
      </c>
      <c r="H6" s="336"/>
    </row>
    <row r="7" spans="1:8" ht="9" customHeight="1" x14ac:dyDescent="0.2">
      <c r="A7" s="335">
        <v>41326</v>
      </c>
      <c r="B7" s="709" t="s">
        <v>33024</v>
      </c>
      <c r="C7" s="712"/>
      <c r="D7" s="710"/>
      <c r="E7" s="703" t="s">
        <v>32921</v>
      </c>
      <c r="F7" s="704"/>
      <c r="G7" s="334">
        <v>4.83</v>
      </c>
      <c r="H7" s="336"/>
    </row>
    <row r="8" spans="1:8" ht="10.15" customHeight="1" x14ac:dyDescent="0.2">
      <c r="A8" s="332" t="s">
        <v>33023</v>
      </c>
    </row>
    <row r="9" spans="1:8" ht="9" customHeight="1" x14ac:dyDescent="0.2">
      <c r="A9" s="338" t="s">
        <v>32975</v>
      </c>
      <c r="B9" s="705" t="s">
        <v>32974</v>
      </c>
      <c r="C9" s="711"/>
      <c r="D9" s="706"/>
      <c r="E9" s="707" t="s">
        <v>32973</v>
      </c>
      <c r="F9" s="708"/>
      <c r="G9" s="338" t="s">
        <v>32972</v>
      </c>
      <c r="H9" s="337" t="s">
        <v>32971</v>
      </c>
    </row>
    <row r="10" spans="1:8" ht="18.399999999999999" customHeight="1" x14ac:dyDescent="0.2">
      <c r="A10" s="335">
        <v>40801</v>
      </c>
      <c r="B10" s="701" t="s">
        <v>33022</v>
      </c>
      <c r="C10" s="713"/>
      <c r="D10" s="702"/>
      <c r="E10" s="703" t="s">
        <v>32921</v>
      </c>
      <c r="F10" s="704"/>
      <c r="G10" s="334">
        <v>77.41</v>
      </c>
      <c r="H10" s="341" t="s">
        <v>32985</v>
      </c>
    </row>
    <row r="11" spans="1:8" ht="18.399999999999999" customHeight="1" x14ac:dyDescent="0.2">
      <c r="A11" s="335">
        <v>40799</v>
      </c>
      <c r="B11" s="701" t="s">
        <v>33021</v>
      </c>
      <c r="C11" s="713"/>
      <c r="D11" s="702"/>
      <c r="E11" s="703" t="s">
        <v>32921</v>
      </c>
      <c r="F11" s="704"/>
      <c r="G11" s="334">
        <v>61.69</v>
      </c>
      <c r="H11" s="341" t="s">
        <v>32985</v>
      </c>
    </row>
    <row r="12" spans="1:8" ht="18.399999999999999" customHeight="1" x14ac:dyDescent="0.2">
      <c r="A12" s="335">
        <v>40793</v>
      </c>
      <c r="B12" s="701" t="s">
        <v>33020</v>
      </c>
      <c r="C12" s="713"/>
      <c r="D12" s="702"/>
      <c r="E12" s="703" t="s">
        <v>32921</v>
      </c>
      <c r="F12" s="704"/>
      <c r="G12" s="334">
        <v>80.55</v>
      </c>
      <c r="H12" s="341" t="s">
        <v>32985</v>
      </c>
    </row>
    <row r="13" spans="1:8" ht="18.399999999999999" customHeight="1" x14ac:dyDescent="0.2">
      <c r="A13" s="335">
        <v>40797</v>
      </c>
      <c r="B13" s="701" t="s">
        <v>33019</v>
      </c>
      <c r="C13" s="713"/>
      <c r="D13" s="702"/>
      <c r="E13" s="703" t="s">
        <v>32921</v>
      </c>
      <c r="F13" s="704"/>
      <c r="G13" s="334">
        <v>35.99</v>
      </c>
      <c r="H13" s="341" t="s">
        <v>32985</v>
      </c>
    </row>
    <row r="14" spans="1:8" ht="9" customHeight="1" x14ac:dyDescent="0.2">
      <c r="A14" s="335">
        <v>41157</v>
      </c>
      <c r="B14" s="709" t="s">
        <v>33018</v>
      </c>
      <c r="C14" s="712"/>
      <c r="D14" s="710"/>
      <c r="E14" s="703" t="s">
        <v>32921</v>
      </c>
      <c r="F14" s="704"/>
      <c r="G14" s="334">
        <v>47.69</v>
      </c>
      <c r="H14" s="336"/>
    </row>
    <row r="15" spans="1:8" ht="9" customHeight="1" x14ac:dyDescent="0.2">
      <c r="A15" s="335">
        <v>40795</v>
      </c>
      <c r="B15" s="709" t="s">
        <v>33017</v>
      </c>
      <c r="C15" s="712"/>
      <c r="D15" s="710"/>
      <c r="E15" s="703" t="s">
        <v>32921</v>
      </c>
      <c r="F15" s="704"/>
      <c r="G15" s="334">
        <v>44.74</v>
      </c>
      <c r="H15" s="341" t="s">
        <v>32985</v>
      </c>
    </row>
    <row r="16" spans="1:8" ht="9" customHeight="1" x14ac:dyDescent="0.2">
      <c r="A16" s="335">
        <v>40787</v>
      </c>
      <c r="B16" s="709" t="s">
        <v>33016</v>
      </c>
      <c r="C16" s="712"/>
      <c r="D16" s="710"/>
      <c r="E16" s="703" t="s">
        <v>32921</v>
      </c>
      <c r="F16" s="704"/>
      <c r="G16" s="334">
        <v>96.98</v>
      </c>
      <c r="H16" s="341" t="s">
        <v>32985</v>
      </c>
    </row>
    <row r="17" spans="1:8" ht="9" customHeight="1" x14ac:dyDescent="0.2">
      <c r="A17" s="335">
        <v>40812</v>
      </c>
      <c r="B17" s="709" t="s">
        <v>33015</v>
      </c>
      <c r="C17" s="712"/>
      <c r="D17" s="710"/>
      <c r="E17" s="703" t="s">
        <v>32921</v>
      </c>
      <c r="F17" s="704"/>
      <c r="G17" s="334">
        <v>96.98</v>
      </c>
      <c r="H17" s="336"/>
    </row>
    <row r="18" spans="1:8" ht="9" customHeight="1" x14ac:dyDescent="0.2">
      <c r="A18" s="335">
        <v>42673</v>
      </c>
      <c r="B18" s="709" t="s">
        <v>33014</v>
      </c>
      <c r="C18" s="712"/>
      <c r="D18" s="710"/>
      <c r="E18" s="703" t="s">
        <v>32921</v>
      </c>
      <c r="F18" s="704"/>
      <c r="G18" s="334">
        <v>115.77</v>
      </c>
      <c r="H18" s="336"/>
    </row>
    <row r="19" spans="1:8" ht="9" customHeight="1" x14ac:dyDescent="0.2">
      <c r="A19" s="335">
        <v>40803</v>
      </c>
      <c r="B19" s="709" t="s">
        <v>33013</v>
      </c>
      <c r="C19" s="712"/>
      <c r="D19" s="710"/>
      <c r="E19" s="703" t="s">
        <v>32921</v>
      </c>
      <c r="F19" s="704"/>
      <c r="G19" s="334">
        <v>61.95</v>
      </c>
      <c r="H19" s="341" t="s">
        <v>32985</v>
      </c>
    </row>
    <row r="20" spans="1:8" ht="18.399999999999999" customHeight="1" x14ac:dyDescent="0.2">
      <c r="A20" s="335">
        <v>41406</v>
      </c>
      <c r="B20" s="701" t="s">
        <v>33012</v>
      </c>
      <c r="C20" s="713"/>
      <c r="D20" s="702"/>
      <c r="E20" s="703" t="s">
        <v>32921</v>
      </c>
      <c r="F20" s="704"/>
      <c r="G20" s="334">
        <v>55.06</v>
      </c>
      <c r="H20" s="341" t="s">
        <v>32985</v>
      </c>
    </row>
    <row r="21" spans="1:8" ht="18.399999999999999" customHeight="1" x14ac:dyDescent="0.2">
      <c r="A21" s="335">
        <v>41100</v>
      </c>
      <c r="B21" s="701" t="s">
        <v>33011</v>
      </c>
      <c r="C21" s="713"/>
      <c r="D21" s="702"/>
      <c r="E21" s="703" t="s">
        <v>32921</v>
      </c>
      <c r="F21" s="704"/>
      <c r="G21" s="334">
        <v>53.16</v>
      </c>
      <c r="H21" s="333"/>
    </row>
    <row r="22" spans="1:8" ht="18.399999999999999" customHeight="1" x14ac:dyDescent="0.2">
      <c r="A22" s="335">
        <v>40979</v>
      </c>
      <c r="B22" s="701" t="s">
        <v>33010</v>
      </c>
      <c r="C22" s="713"/>
      <c r="D22" s="702"/>
      <c r="E22" s="703" t="s">
        <v>32921</v>
      </c>
      <c r="F22" s="704"/>
      <c r="G22" s="334">
        <v>44.7</v>
      </c>
      <c r="H22" s="333"/>
    </row>
    <row r="23" spans="1:8" ht="9" customHeight="1" x14ac:dyDescent="0.2">
      <c r="A23" s="335">
        <v>40815</v>
      </c>
      <c r="B23" s="709" t="s">
        <v>33009</v>
      </c>
      <c r="C23" s="712"/>
      <c r="D23" s="710"/>
      <c r="E23" s="703" t="s">
        <v>32921</v>
      </c>
      <c r="F23" s="704"/>
      <c r="G23" s="334">
        <v>55.49</v>
      </c>
      <c r="H23" s="336"/>
    </row>
    <row r="24" spans="1:8" ht="9" customHeight="1" x14ac:dyDescent="0.2">
      <c r="A24" s="335">
        <v>40809</v>
      </c>
      <c r="B24" s="709" t="s">
        <v>33008</v>
      </c>
      <c r="C24" s="712"/>
      <c r="D24" s="710"/>
      <c r="E24" s="703" t="s">
        <v>32921</v>
      </c>
      <c r="F24" s="704"/>
      <c r="G24" s="334">
        <v>63.86</v>
      </c>
      <c r="H24" s="336"/>
    </row>
    <row r="25" spans="1:8" ht="9" customHeight="1" x14ac:dyDescent="0.2">
      <c r="A25" s="335">
        <v>40810</v>
      </c>
      <c r="B25" s="709" t="s">
        <v>33007</v>
      </c>
      <c r="C25" s="712"/>
      <c r="D25" s="710"/>
      <c r="E25" s="703" t="s">
        <v>32921</v>
      </c>
      <c r="F25" s="704"/>
      <c r="G25" s="334">
        <v>80.69</v>
      </c>
      <c r="H25" s="336"/>
    </row>
    <row r="26" spans="1:8" ht="9" customHeight="1" x14ac:dyDescent="0.2">
      <c r="A26" s="335">
        <v>41097</v>
      </c>
      <c r="B26" s="709" t="s">
        <v>33006</v>
      </c>
      <c r="C26" s="712"/>
      <c r="D26" s="710"/>
      <c r="E26" s="703" t="s">
        <v>32921</v>
      </c>
      <c r="F26" s="704"/>
      <c r="G26" s="334">
        <v>90.85</v>
      </c>
      <c r="H26" s="341" t="s">
        <v>32985</v>
      </c>
    </row>
    <row r="27" spans="1:8" ht="18.399999999999999" customHeight="1" x14ac:dyDescent="0.2">
      <c r="A27" s="335">
        <v>41364</v>
      </c>
      <c r="B27" s="701" t="s">
        <v>33005</v>
      </c>
      <c r="C27" s="713"/>
      <c r="D27" s="702"/>
      <c r="E27" s="703" t="s">
        <v>32921</v>
      </c>
      <c r="F27" s="704"/>
      <c r="G27" s="334">
        <v>55.06</v>
      </c>
      <c r="H27" s="333"/>
    </row>
    <row r="28" spans="1:8" ht="9" customHeight="1" x14ac:dyDescent="0.2">
      <c r="A28" s="335">
        <v>40777</v>
      </c>
      <c r="B28" s="709" t="s">
        <v>33004</v>
      </c>
      <c r="C28" s="712"/>
      <c r="D28" s="710"/>
      <c r="E28" s="703" t="s">
        <v>32921</v>
      </c>
      <c r="F28" s="704"/>
      <c r="G28" s="334">
        <v>39.1</v>
      </c>
      <c r="H28" s="341" t="s">
        <v>32985</v>
      </c>
    </row>
    <row r="29" spans="1:8" ht="9" customHeight="1" x14ac:dyDescent="0.2">
      <c r="A29" s="335">
        <v>40779</v>
      </c>
      <c r="B29" s="709" t="s">
        <v>33003</v>
      </c>
      <c r="C29" s="712"/>
      <c r="D29" s="710"/>
      <c r="E29" s="703" t="s">
        <v>32921</v>
      </c>
      <c r="F29" s="704"/>
      <c r="G29" s="334">
        <v>44.9</v>
      </c>
      <c r="H29" s="341" t="s">
        <v>32985</v>
      </c>
    </row>
    <row r="30" spans="1:8" ht="9" customHeight="1" x14ac:dyDescent="0.2">
      <c r="A30" s="335">
        <v>40781</v>
      </c>
      <c r="B30" s="709" t="s">
        <v>33002</v>
      </c>
      <c r="C30" s="712"/>
      <c r="D30" s="710"/>
      <c r="E30" s="703" t="s">
        <v>32921</v>
      </c>
      <c r="F30" s="704"/>
      <c r="G30" s="334">
        <v>63.86</v>
      </c>
      <c r="H30" s="341" t="s">
        <v>32985</v>
      </c>
    </row>
    <row r="31" spans="1:8" ht="9" customHeight="1" x14ac:dyDescent="0.2">
      <c r="A31" s="335">
        <v>40783</v>
      </c>
      <c r="B31" s="709" t="s">
        <v>33001</v>
      </c>
      <c r="C31" s="712"/>
      <c r="D31" s="710"/>
      <c r="E31" s="703" t="s">
        <v>32921</v>
      </c>
      <c r="F31" s="704"/>
      <c r="G31" s="334">
        <v>80.69</v>
      </c>
      <c r="H31" s="341" t="s">
        <v>32985</v>
      </c>
    </row>
    <row r="32" spans="1:8" ht="9" customHeight="1" x14ac:dyDescent="0.2">
      <c r="A32" s="335">
        <v>41366</v>
      </c>
      <c r="B32" s="709" t="s">
        <v>33000</v>
      </c>
      <c r="C32" s="712"/>
      <c r="D32" s="710"/>
      <c r="E32" s="703" t="s">
        <v>32921</v>
      </c>
      <c r="F32" s="704"/>
      <c r="G32" s="334">
        <v>90.85</v>
      </c>
      <c r="H32" s="336"/>
    </row>
    <row r="33" spans="1:8" ht="18.399999999999999" customHeight="1" x14ac:dyDescent="0.2">
      <c r="A33" s="335">
        <v>40834</v>
      </c>
      <c r="B33" s="701" t="s">
        <v>32999</v>
      </c>
      <c r="C33" s="713"/>
      <c r="D33" s="702"/>
      <c r="E33" s="703" t="s">
        <v>32919</v>
      </c>
      <c r="F33" s="704"/>
      <c r="G33" s="334">
        <v>1.84</v>
      </c>
      <c r="H33" s="341" t="s">
        <v>32985</v>
      </c>
    </row>
    <row r="34" spans="1:8" ht="9" customHeight="1" x14ac:dyDescent="0.2">
      <c r="A34" s="335">
        <v>40835</v>
      </c>
      <c r="B34" s="709" t="s">
        <v>32998</v>
      </c>
      <c r="C34" s="712"/>
      <c r="D34" s="710"/>
      <c r="E34" s="703" t="s">
        <v>32919</v>
      </c>
      <c r="F34" s="704"/>
      <c r="G34" s="334">
        <v>3.13</v>
      </c>
      <c r="H34" s="341" t="s">
        <v>32985</v>
      </c>
    </row>
    <row r="35" spans="1:8" ht="18.399999999999999" customHeight="1" x14ac:dyDescent="0.2">
      <c r="A35" s="335">
        <v>40841</v>
      </c>
      <c r="B35" s="701" t="s">
        <v>32997</v>
      </c>
      <c r="C35" s="713"/>
      <c r="D35" s="702"/>
      <c r="E35" s="703" t="s">
        <v>32982</v>
      </c>
      <c r="F35" s="704"/>
      <c r="G35" s="334">
        <v>101.05</v>
      </c>
      <c r="H35" s="341" t="s">
        <v>32985</v>
      </c>
    </row>
    <row r="36" spans="1:8" ht="18.399999999999999" customHeight="1" x14ac:dyDescent="0.2">
      <c r="A36" s="335">
        <v>40842</v>
      </c>
      <c r="B36" s="701" t="s">
        <v>32996</v>
      </c>
      <c r="C36" s="713"/>
      <c r="D36" s="702"/>
      <c r="E36" s="703" t="s">
        <v>32982</v>
      </c>
      <c r="F36" s="704"/>
      <c r="G36" s="334">
        <v>281.76</v>
      </c>
      <c r="H36" s="341" t="s">
        <v>32985</v>
      </c>
    </row>
    <row r="37" spans="1:8" ht="9" customHeight="1" x14ac:dyDescent="0.2">
      <c r="A37" s="335">
        <v>40843</v>
      </c>
      <c r="B37" s="709" t="s">
        <v>32995</v>
      </c>
      <c r="C37" s="712"/>
      <c r="D37" s="710"/>
      <c r="E37" s="703" t="s">
        <v>32982</v>
      </c>
      <c r="F37" s="704"/>
      <c r="G37" s="334">
        <v>106.29</v>
      </c>
      <c r="H37" s="341" t="s">
        <v>32985</v>
      </c>
    </row>
    <row r="38" spans="1:8" ht="18.399999999999999" customHeight="1" x14ac:dyDescent="0.2">
      <c r="A38" s="335">
        <v>40844</v>
      </c>
      <c r="B38" s="701" t="s">
        <v>32994</v>
      </c>
      <c r="C38" s="713"/>
      <c r="D38" s="702"/>
      <c r="E38" s="703" t="s">
        <v>32982</v>
      </c>
      <c r="F38" s="704"/>
      <c r="G38" s="334">
        <v>288.67</v>
      </c>
      <c r="H38" s="341" t="s">
        <v>32985</v>
      </c>
    </row>
    <row r="39" spans="1:8" ht="18.399999999999999" customHeight="1" x14ac:dyDescent="0.2">
      <c r="A39" s="335">
        <v>41112</v>
      </c>
      <c r="B39" s="701" t="s">
        <v>32993</v>
      </c>
      <c r="C39" s="713"/>
      <c r="D39" s="702"/>
      <c r="E39" s="703" t="s">
        <v>32982</v>
      </c>
      <c r="F39" s="704"/>
      <c r="G39" s="334">
        <v>100.35</v>
      </c>
      <c r="H39" s="341" t="s">
        <v>32985</v>
      </c>
    </row>
    <row r="40" spans="1:8" ht="18.399999999999999" customHeight="1" x14ac:dyDescent="0.2">
      <c r="A40" s="335">
        <v>43342</v>
      </c>
      <c r="B40" s="701" t="s">
        <v>32992</v>
      </c>
      <c r="C40" s="713"/>
      <c r="D40" s="702"/>
      <c r="E40" s="703" t="s">
        <v>32982</v>
      </c>
      <c r="F40" s="704"/>
      <c r="G40" s="334">
        <v>112.66</v>
      </c>
      <c r="H40" s="341" t="s">
        <v>32985</v>
      </c>
    </row>
    <row r="41" spans="1:8" ht="18.399999999999999" customHeight="1" x14ac:dyDescent="0.2">
      <c r="A41" s="335">
        <v>40878</v>
      </c>
      <c r="B41" s="701" t="s">
        <v>32991</v>
      </c>
      <c r="C41" s="713"/>
      <c r="D41" s="702"/>
      <c r="E41" s="703" t="s">
        <v>32982</v>
      </c>
      <c r="F41" s="704"/>
      <c r="G41" s="334">
        <v>106.5</v>
      </c>
      <c r="H41" s="341" t="s">
        <v>32985</v>
      </c>
    </row>
    <row r="42" spans="1:8" ht="9" customHeight="1" x14ac:dyDescent="0.2">
      <c r="A42" s="335">
        <v>40845</v>
      </c>
      <c r="B42" s="709" t="s">
        <v>32990</v>
      </c>
      <c r="C42" s="712"/>
      <c r="D42" s="710"/>
      <c r="E42" s="703" t="s">
        <v>32982</v>
      </c>
      <c r="F42" s="704"/>
      <c r="G42" s="334">
        <v>83.93</v>
      </c>
      <c r="H42" s="341" t="s">
        <v>32985</v>
      </c>
    </row>
    <row r="43" spans="1:8" ht="9" customHeight="1" x14ac:dyDescent="0.2">
      <c r="A43" s="335">
        <v>40846</v>
      </c>
      <c r="B43" s="709" t="s">
        <v>32989</v>
      </c>
      <c r="C43" s="712"/>
      <c r="D43" s="710"/>
      <c r="E43" s="703" t="s">
        <v>32982</v>
      </c>
      <c r="F43" s="704"/>
      <c r="G43" s="334">
        <v>266.31</v>
      </c>
      <c r="H43" s="341" t="s">
        <v>32985</v>
      </c>
    </row>
    <row r="44" spans="1:8" ht="18.399999999999999" customHeight="1" x14ac:dyDescent="0.2">
      <c r="A44" s="335">
        <v>40879</v>
      </c>
      <c r="B44" s="701" t="s">
        <v>32988</v>
      </c>
      <c r="C44" s="713"/>
      <c r="D44" s="702"/>
      <c r="E44" s="703" t="s">
        <v>32982</v>
      </c>
      <c r="F44" s="704"/>
      <c r="G44" s="334">
        <v>84.14</v>
      </c>
      <c r="H44" s="333"/>
    </row>
    <row r="45" spans="1:8" ht="9" customHeight="1" x14ac:dyDescent="0.2">
      <c r="A45" s="335">
        <v>40877</v>
      </c>
      <c r="B45" s="709" t="s">
        <v>32987</v>
      </c>
      <c r="C45" s="712"/>
      <c r="D45" s="710"/>
      <c r="E45" s="703" t="s">
        <v>32982</v>
      </c>
      <c r="F45" s="704"/>
      <c r="G45" s="334">
        <v>112.95</v>
      </c>
      <c r="H45" s="341" t="s">
        <v>32985</v>
      </c>
    </row>
    <row r="46" spans="1:8" ht="18.399999999999999" customHeight="1" x14ac:dyDescent="0.2">
      <c r="A46" s="335">
        <v>43341</v>
      </c>
      <c r="B46" s="701" t="s">
        <v>32986</v>
      </c>
      <c r="C46" s="713"/>
      <c r="D46" s="702"/>
      <c r="E46" s="703" t="s">
        <v>32982</v>
      </c>
      <c r="F46" s="704"/>
      <c r="G46" s="334">
        <v>115.77</v>
      </c>
      <c r="H46" s="341" t="s">
        <v>32985</v>
      </c>
    </row>
    <row r="47" spans="1:8" ht="9" customHeight="1" x14ac:dyDescent="0.2">
      <c r="A47" s="335">
        <v>40867</v>
      </c>
      <c r="B47" s="709" t="s">
        <v>32984</v>
      </c>
      <c r="C47" s="712"/>
      <c r="D47" s="710"/>
      <c r="E47" s="703" t="s">
        <v>32919</v>
      </c>
      <c r="F47" s="704"/>
      <c r="G47" s="334">
        <v>2.68</v>
      </c>
      <c r="H47" s="336"/>
    </row>
    <row r="48" spans="1:8" ht="9" customHeight="1" x14ac:dyDescent="0.2">
      <c r="A48" s="335">
        <v>101196</v>
      </c>
      <c r="B48" s="709" t="s">
        <v>32983</v>
      </c>
      <c r="C48" s="712"/>
      <c r="D48" s="710"/>
      <c r="E48" s="703" t="s">
        <v>32982</v>
      </c>
      <c r="F48" s="704"/>
      <c r="G48" s="340">
        <v>2197.61</v>
      </c>
      <c r="H48" s="336"/>
    </row>
    <row r="49" spans="1:8" ht="9" customHeight="1" x14ac:dyDescent="0.2">
      <c r="A49" s="335">
        <v>40763</v>
      </c>
      <c r="B49" s="709" t="s">
        <v>32981</v>
      </c>
      <c r="C49" s="712"/>
      <c r="D49" s="710"/>
      <c r="E49" s="703" t="s">
        <v>32919</v>
      </c>
      <c r="F49" s="704"/>
      <c r="G49" s="334">
        <v>0.82</v>
      </c>
      <c r="H49" s="336"/>
    </row>
    <row r="50" spans="1:8" ht="9" customHeight="1" x14ac:dyDescent="0.2">
      <c r="A50" s="335">
        <v>40765</v>
      </c>
      <c r="B50" s="709" t="s">
        <v>32980</v>
      </c>
      <c r="C50" s="712"/>
      <c r="D50" s="710"/>
      <c r="E50" s="703" t="s">
        <v>32919</v>
      </c>
      <c r="F50" s="704"/>
      <c r="G50" s="334">
        <v>5.83</v>
      </c>
      <c r="H50" s="336"/>
    </row>
    <row r="51" spans="1:8" ht="9" customHeight="1" x14ac:dyDescent="0.2">
      <c r="A51" s="335">
        <v>40757</v>
      </c>
      <c r="B51" s="709" t="s">
        <v>32979</v>
      </c>
      <c r="C51" s="712"/>
      <c r="D51" s="710"/>
      <c r="E51" s="703" t="s">
        <v>32921</v>
      </c>
      <c r="F51" s="704"/>
      <c r="G51" s="334">
        <v>18</v>
      </c>
      <c r="H51" s="336"/>
    </row>
    <row r="52" spans="1:8" ht="9" customHeight="1" x14ac:dyDescent="0.2">
      <c r="A52" s="335">
        <v>40758</v>
      </c>
      <c r="B52" s="709" t="s">
        <v>32978</v>
      </c>
      <c r="C52" s="712"/>
      <c r="D52" s="710"/>
      <c r="E52" s="703" t="s">
        <v>32921</v>
      </c>
      <c r="F52" s="704"/>
      <c r="G52" s="334">
        <v>19.39</v>
      </c>
      <c r="H52" s="336"/>
    </row>
    <row r="53" spans="1:8" ht="10.15" customHeight="1" x14ac:dyDescent="0.2">
      <c r="A53" s="332" t="s">
        <v>32918</v>
      </c>
    </row>
  </sheetData>
  <mergeCells count="96">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D11"/>
    <mergeCell ref="E11:F11"/>
    <mergeCell ref="B12:D12"/>
    <mergeCell ref="E12:F12"/>
    <mergeCell ref="B13:D13"/>
    <mergeCell ref="E13:F13"/>
    <mergeCell ref="B7:D7"/>
    <mergeCell ref="E7:F7"/>
    <mergeCell ref="B9:D9"/>
    <mergeCell ref="E9:F9"/>
    <mergeCell ref="B10:D10"/>
    <mergeCell ref="E10:F10"/>
    <mergeCell ref="B4:D4"/>
    <mergeCell ref="E4:F4"/>
    <mergeCell ref="B5:D5"/>
    <mergeCell ref="E5:F5"/>
    <mergeCell ref="B6:D6"/>
    <mergeCell ref="E6:F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4"/>
  <sheetViews>
    <sheetView topLeftCell="A34" workbookViewId="0">
      <selection activeCell="H26" sqref="H26"/>
    </sheetView>
  </sheetViews>
  <sheetFormatPr defaultColWidth="8.85546875" defaultRowHeight="12.75" x14ac:dyDescent="0.2"/>
  <cols>
    <col min="1" max="1" width="10.85546875" style="331" customWidth="1"/>
    <col min="2" max="2" width="15.140625" style="331" customWidth="1"/>
    <col min="3" max="3" width="54.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33023</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40761</v>
      </c>
      <c r="B5" s="701" t="s">
        <v>33076</v>
      </c>
      <c r="C5" s="702"/>
      <c r="D5" s="703" t="s">
        <v>32921</v>
      </c>
      <c r="E5" s="704"/>
      <c r="F5" s="334">
        <v>45.21</v>
      </c>
      <c r="G5" s="333"/>
    </row>
    <row r="6" spans="1:7" ht="9" customHeight="1" x14ac:dyDescent="0.2">
      <c r="A6" s="335">
        <v>40759</v>
      </c>
      <c r="B6" s="709" t="s">
        <v>33075</v>
      </c>
      <c r="C6" s="710"/>
      <c r="D6" s="703" t="s">
        <v>32921</v>
      </c>
      <c r="E6" s="704"/>
      <c r="F6" s="334">
        <v>19.79</v>
      </c>
      <c r="G6" s="336"/>
    </row>
    <row r="7" spans="1:7" ht="9" customHeight="1" x14ac:dyDescent="0.2">
      <c r="A7" s="335">
        <v>40760</v>
      </c>
      <c r="B7" s="709" t="s">
        <v>33074</v>
      </c>
      <c r="C7" s="710"/>
      <c r="D7" s="703" t="s">
        <v>32921</v>
      </c>
      <c r="E7" s="704"/>
      <c r="F7" s="334">
        <v>20.37</v>
      </c>
      <c r="G7" s="336"/>
    </row>
    <row r="8" spans="1:7" ht="9" customHeight="1" x14ac:dyDescent="0.2">
      <c r="A8" s="335">
        <v>41069</v>
      </c>
      <c r="B8" s="709" t="s">
        <v>33073</v>
      </c>
      <c r="C8" s="710"/>
      <c r="D8" s="703" t="s">
        <v>32919</v>
      </c>
      <c r="E8" s="704"/>
      <c r="F8" s="334">
        <v>9.2899999999999991</v>
      </c>
      <c r="G8" s="336"/>
    </row>
    <row r="9" spans="1:7" ht="9" customHeight="1" x14ac:dyDescent="0.2">
      <c r="A9" s="335">
        <v>40985</v>
      </c>
      <c r="B9" s="709" t="s">
        <v>33072</v>
      </c>
      <c r="C9" s="710"/>
      <c r="D9" s="703" t="s">
        <v>32919</v>
      </c>
      <c r="E9" s="704"/>
      <c r="F9" s="334">
        <v>8.0500000000000007</v>
      </c>
      <c r="G9" s="336"/>
    </row>
    <row r="10" spans="1:7" ht="9" customHeight="1" x14ac:dyDescent="0.2">
      <c r="A10" s="335">
        <v>40868</v>
      </c>
      <c r="B10" s="709" t="s">
        <v>33071</v>
      </c>
      <c r="C10" s="710"/>
      <c r="D10" s="703" t="s">
        <v>32919</v>
      </c>
      <c r="E10" s="704"/>
      <c r="F10" s="334">
        <v>12.58</v>
      </c>
      <c r="G10" s="336"/>
    </row>
    <row r="11" spans="1:7" ht="9" customHeight="1" x14ac:dyDescent="0.2">
      <c r="A11" s="335">
        <v>40816</v>
      </c>
      <c r="B11" s="709" t="s">
        <v>33070</v>
      </c>
      <c r="C11" s="710"/>
      <c r="D11" s="703" t="s">
        <v>32919</v>
      </c>
      <c r="E11" s="704"/>
      <c r="F11" s="334">
        <v>0.8</v>
      </c>
      <c r="G11" s="336"/>
    </row>
    <row r="12" spans="1:7" ht="9" customHeight="1" x14ac:dyDescent="0.2">
      <c r="A12" s="335">
        <v>40817</v>
      </c>
      <c r="B12" s="709" t="s">
        <v>33069</v>
      </c>
      <c r="C12" s="710"/>
      <c r="D12" s="703" t="s">
        <v>32919</v>
      </c>
      <c r="E12" s="704"/>
      <c r="F12" s="334">
        <v>6.36</v>
      </c>
      <c r="G12" s="341" t="s">
        <v>32985</v>
      </c>
    </row>
    <row r="13" spans="1:7" ht="9" customHeight="1" x14ac:dyDescent="0.2">
      <c r="A13" s="335">
        <v>40850</v>
      </c>
      <c r="B13" s="709" t="s">
        <v>33068</v>
      </c>
      <c r="C13" s="710"/>
      <c r="D13" s="703" t="s">
        <v>32919</v>
      </c>
      <c r="E13" s="704"/>
      <c r="F13" s="334">
        <v>1.51</v>
      </c>
      <c r="G13" s="341" t="s">
        <v>32985</v>
      </c>
    </row>
    <row r="14" spans="1:7" ht="9" customHeight="1" x14ac:dyDescent="0.2">
      <c r="A14" s="335">
        <v>40851</v>
      </c>
      <c r="B14" s="709" t="s">
        <v>33067</v>
      </c>
      <c r="C14" s="710"/>
      <c r="D14" s="703" t="s">
        <v>32919</v>
      </c>
      <c r="E14" s="704"/>
      <c r="F14" s="334">
        <v>4.04</v>
      </c>
      <c r="G14" s="341" t="s">
        <v>32985</v>
      </c>
    </row>
    <row r="15" spans="1:7" ht="9" customHeight="1" x14ac:dyDescent="0.2">
      <c r="A15" s="335">
        <v>40852</v>
      </c>
      <c r="B15" s="709" t="s">
        <v>33066</v>
      </c>
      <c r="C15" s="710"/>
      <c r="D15" s="703" t="s">
        <v>32919</v>
      </c>
      <c r="E15" s="704"/>
      <c r="F15" s="334">
        <v>1.65</v>
      </c>
      <c r="G15" s="341" t="s">
        <v>32985</v>
      </c>
    </row>
    <row r="16" spans="1:7" ht="9" customHeight="1" x14ac:dyDescent="0.2">
      <c r="A16" s="335">
        <v>40853</v>
      </c>
      <c r="B16" s="709" t="s">
        <v>33065</v>
      </c>
      <c r="C16" s="710"/>
      <c r="D16" s="703" t="s">
        <v>32919</v>
      </c>
      <c r="E16" s="704"/>
      <c r="F16" s="334">
        <v>5.63</v>
      </c>
      <c r="G16" s="341" t="s">
        <v>32985</v>
      </c>
    </row>
    <row r="17" spans="1:7" ht="9" customHeight="1" x14ac:dyDescent="0.2">
      <c r="A17" s="335">
        <v>40854</v>
      </c>
      <c r="B17" s="709" t="s">
        <v>33064</v>
      </c>
      <c r="C17" s="710"/>
      <c r="D17" s="703" t="s">
        <v>32919</v>
      </c>
      <c r="E17" s="704"/>
      <c r="F17" s="334">
        <v>1.75</v>
      </c>
      <c r="G17" s="341" t="s">
        <v>32985</v>
      </c>
    </row>
    <row r="18" spans="1:7" ht="9" customHeight="1" x14ac:dyDescent="0.2">
      <c r="A18" s="335">
        <v>40855</v>
      </c>
      <c r="B18" s="709" t="s">
        <v>33063</v>
      </c>
      <c r="C18" s="710"/>
      <c r="D18" s="703" t="s">
        <v>32919</v>
      </c>
      <c r="E18" s="704"/>
      <c r="F18" s="334">
        <v>7.54</v>
      </c>
      <c r="G18" s="341" t="s">
        <v>32985</v>
      </c>
    </row>
    <row r="19" spans="1:7" ht="9" customHeight="1" x14ac:dyDescent="0.2">
      <c r="A19" s="335">
        <v>40856</v>
      </c>
      <c r="B19" s="709" t="s">
        <v>33062</v>
      </c>
      <c r="C19" s="710"/>
      <c r="D19" s="703" t="s">
        <v>32919</v>
      </c>
      <c r="E19" s="704"/>
      <c r="F19" s="334">
        <v>2.08</v>
      </c>
      <c r="G19" s="341" t="s">
        <v>32985</v>
      </c>
    </row>
    <row r="20" spans="1:7" ht="9" customHeight="1" x14ac:dyDescent="0.2">
      <c r="A20" s="335">
        <v>40857</v>
      </c>
      <c r="B20" s="709" t="s">
        <v>33061</v>
      </c>
      <c r="C20" s="710"/>
      <c r="D20" s="703" t="s">
        <v>32919</v>
      </c>
      <c r="E20" s="704"/>
      <c r="F20" s="334">
        <v>10.039999999999999</v>
      </c>
      <c r="G20" s="341" t="s">
        <v>32985</v>
      </c>
    </row>
    <row r="21" spans="1:7" ht="9" customHeight="1" x14ac:dyDescent="0.2">
      <c r="A21" s="335">
        <v>40894</v>
      </c>
      <c r="B21" s="709" t="s">
        <v>33060</v>
      </c>
      <c r="C21" s="710"/>
      <c r="D21" s="703" t="s">
        <v>33058</v>
      </c>
      <c r="E21" s="704"/>
      <c r="F21" s="334">
        <v>28.27</v>
      </c>
      <c r="G21" s="336"/>
    </row>
    <row r="22" spans="1:7" ht="9" customHeight="1" x14ac:dyDescent="0.2">
      <c r="A22" s="335">
        <v>40895</v>
      </c>
      <c r="B22" s="709" t="s">
        <v>33059</v>
      </c>
      <c r="C22" s="710"/>
      <c r="D22" s="703" t="s">
        <v>33058</v>
      </c>
      <c r="E22" s="704"/>
      <c r="F22" s="334">
        <v>50.51</v>
      </c>
      <c r="G22" s="336"/>
    </row>
    <row r="23" spans="1:7" ht="18.399999999999999" customHeight="1" x14ac:dyDescent="0.2">
      <c r="A23" s="335">
        <v>40869</v>
      </c>
      <c r="B23" s="701" t="s">
        <v>33057</v>
      </c>
      <c r="C23" s="702"/>
      <c r="D23" s="703" t="s">
        <v>32919</v>
      </c>
      <c r="E23" s="704"/>
      <c r="F23" s="334">
        <v>5.26</v>
      </c>
      <c r="G23" s="341" t="s">
        <v>32985</v>
      </c>
    </row>
    <row r="24" spans="1:7" ht="18.399999999999999" customHeight="1" x14ac:dyDescent="0.2">
      <c r="A24" s="335">
        <v>40881</v>
      </c>
      <c r="B24" s="701" t="s">
        <v>33056</v>
      </c>
      <c r="C24" s="702"/>
      <c r="D24" s="703" t="s">
        <v>32919</v>
      </c>
      <c r="E24" s="704"/>
      <c r="F24" s="334">
        <v>5.26</v>
      </c>
      <c r="G24" s="333"/>
    </row>
    <row r="25" spans="1:7" ht="18.399999999999999" customHeight="1" x14ac:dyDescent="0.2">
      <c r="A25" s="335">
        <v>40870</v>
      </c>
      <c r="B25" s="701" t="s">
        <v>33055</v>
      </c>
      <c r="C25" s="702"/>
      <c r="D25" s="703" t="s">
        <v>32919</v>
      </c>
      <c r="E25" s="704"/>
      <c r="F25" s="334">
        <v>12.02</v>
      </c>
      <c r="G25" s="341" t="s">
        <v>32985</v>
      </c>
    </row>
    <row r="26" spans="1:7" ht="18.399999999999999" customHeight="1" x14ac:dyDescent="0.2">
      <c r="A26" s="335">
        <v>40860</v>
      </c>
      <c r="B26" s="701" t="s">
        <v>33054</v>
      </c>
      <c r="C26" s="702"/>
      <c r="D26" s="703" t="s">
        <v>32919</v>
      </c>
      <c r="E26" s="704"/>
      <c r="F26" s="334">
        <v>42.19</v>
      </c>
      <c r="G26" s="341" t="s">
        <v>32985</v>
      </c>
    </row>
    <row r="27" spans="1:7" ht="18.399999999999999" customHeight="1" x14ac:dyDescent="0.2">
      <c r="A27" s="335">
        <v>40864</v>
      </c>
      <c r="B27" s="701" t="s">
        <v>33053</v>
      </c>
      <c r="C27" s="702"/>
      <c r="D27" s="703" t="s">
        <v>32982</v>
      </c>
      <c r="E27" s="704"/>
      <c r="F27" s="334">
        <v>433.72</v>
      </c>
      <c r="G27" s="341" t="s">
        <v>32985</v>
      </c>
    </row>
    <row r="28" spans="1:7" ht="18.399999999999999" customHeight="1" x14ac:dyDescent="0.2">
      <c r="A28" s="335">
        <v>40861</v>
      </c>
      <c r="B28" s="701" t="s">
        <v>33052</v>
      </c>
      <c r="C28" s="702"/>
      <c r="D28" s="703" t="s">
        <v>32919</v>
      </c>
      <c r="E28" s="704"/>
      <c r="F28" s="334">
        <v>64.89</v>
      </c>
      <c r="G28" s="341" t="s">
        <v>32985</v>
      </c>
    </row>
    <row r="29" spans="1:7" ht="9" customHeight="1" x14ac:dyDescent="0.2">
      <c r="A29" s="335">
        <v>40865</v>
      </c>
      <c r="B29" s="709" t="s">
        <v>33051</v>
      </c>
      <c r="C29" s="710"/>
      <c r="D29" s="703" t="s">
        <v>32982</v>
      </c>
      <c r="E29" s="704"/>
      <c r="F29" s="334">
        <v>644.79</v>
      </c>
      <c r="G29" s="341" t="s">
        <v>32985</v>
      </c>
    </row>
    <row r="30" spans="1:7" ht="18.399999999999999" customHeight="1" x14ac:dyDescent="0.2">
      <c r="A30" s="335">
        <v>40880</v>
      </c>
      <c r="B30" s="701" t="s">
        <v>33050</v>
      </c>
      <c r="C30" s="702"/>
      <c r="D30" s="703" t="s">
        <v>32919</v>
      </c>
      <c r="E30" s="704"/>
      <c r="F30" s="334">
        <v>45.47</v>
      </c>
      <c r="G30" s="333"/>
    </row>
    <row r="31" spans="1:7" ht="9" customHeight="1" x14ac:dyDescent="0.2">
      <c r="A31" s="335">
        <v>40858</v>
      </c>
      <c r="B31" s="709" t="s">
        <v>33049</v>
      </c>
      <c r="C31" s="710"/>
      <c r="D31" s="703" t="s">
        <v>32919</v>
      </c>
      <c r="E31" s="704"/>
      <c r="F31" s="334">
        <v>38.15</v>
      </c>
      <c r="G31" s="341" t="s">
        <v>32985</v>
      </c>
    </row>
    <row r="32" spans="1:7" ht="9" customHeight="1" x14ac:dyDescent="0.2">
      <c r="A32" s="335">
        <v>40862</v>
      </c>
      <c r="B32" s="709" t="s">
        <v>33048</v>
      </c>
      <c r="C32" s="710"/>
      <c r="D32" s="703" t="s">
        <v>32982</v>
      </c>
      <c r="E32" s="704"/>
      <c r="F32" s="334">
        <v>391.52</v>
      </c>
      <c r="G32" s="341" t="s">
        <v>32985</v>
      </c>
    </row>
    <row r="33" spans="1:7" ht="9" customHeight="1" x14ac:dyDescent="0.2">
      <c r="A33" s="335">
        <v>40859</v>
      </c>
      <c r="B33" s="709" t="s">
        <v>33047</v>
      </c>
      <c r="C33" s="710"/>
      <c r="D33" s="703" t="s">
        <v>32919</v>
      </c>
      <c r="E33" s="704"/>
      <c r="F33" s="334">
        <v>64.73</v>
      </c>
      <c r="G33" s="341" t="s">
        <v>32985</v>
      </c>
    </row>
    <row r="34" spans="1:7" ht="9" customHeight="1" x14ac:dyDescent="0.2">
      <c r="A34" s="335">
        <v>40863</v>
      </c>
      <c r="B34" s="709" t="s">
        <v>33046</v>
      </c>
      <c r="C34" s="710"/>
      <c r="D34" s="703" t="s">
        <v>32982</v>
      </c>
      <c r="E34" s="704"/>
      <c r="F34" s="334">
        <v>669.17</v>
      </c>
      <c r="G34" s="341" t="s">
        <v>32985</v>
      </c>
    </row>
    <row r="35" spans="1:7" ht="18.399999999999999" customHeight="1" x14ac:dyDescent="0.2">
      <c r="A35" s="335">
        <v>40883</v>
      </c>
      <c r="B35" s="701" t="s">
        <v>33045</v>
      </c>
      <c r="C35" s="702"/>
      <c r="D35" s="703" t="s">
        <v>32919</v>
      </c>
      <c r="E35" s="704"/>
      <c r="F35" s="334">
        <v>73.069999999999993</v>
      </c>
      <c r="G35" s="341" t="s">
        <v>32985</v>
      </c>
    </row>
    <row r="36" spans="1:7" ht="18.399999999999999" customHeight="1" x14ac:dyDescent="0.2">
      <c r="A36" s="335">
        <v>40885</v>
      </c>
      <c r="B36" s="701" t="s">
        <v>33044</v>
      </c>
      <c r="C36" s="702"/>
      <c r="D36" s="703" t="s">
        <v>32919</v>
      </c>
      <c r="E36" s="704"/>
      <c r="F36" s="334">
        <v>88.42</v>
      </c>
      <c r="G36" s="341" t="s">
        <v>32985</v>
      </c>
    </row>
    <row r="37" spans="1:7" ht="18.399999999999999" customHeight="1" x14ac:dyDescent="0.2">
      <c r="A37" s="335">
        <v>40897</v>
      </c>
      <c r="B37" s="701" t="s">
        <v>33043</v>
      </c>
      <c r="C37" s="702"/>
      <c r="D37" s="703" t="s">
        <v>32919</v>
      </c>
      <c r="E37" s="704"/>
      <c r="F37" s="334">
        <v>73.069999999999993</v>
      </c>
      <c r="G37" s="333"/>
    </row>
    <row r="38" spans="1:7" ht="18.399999999999999" customHeight="1" x14ac:dyDescent="0.2">
      <c r="A38" s="335">
        <v>40884</v>
      </c>
      <c r="B38" s="701" t="s">
        <v>33042</v>
      </c>
      <c r="C38" s="702"/>
      <c r="D38" s="703" t="s">
        <v>32919</v>
      </c>
      <c r="E38" s="704"/>
      <c r="F38" s="334">
        <v>87.69</v>
      </c>
      <c r="G38" s="341" t="s">
        <v>32985</v>
      </c>
    </row>
    <row r="39" spans="1:7" ht="18.399999999999999" customHeight="1" x14ac:dyDescent="0.2">
      <c r="A39" s="335">
        <v>40898</v>
      </c>
      <c r="B39" s="701" t="s">
        <v>33041</v>
      </c>
      <c r="C39" s="702"/>
      <c r="D39" s="703" t="s">
        <v>32919</v>
      </c>
      <c r="E39" s="704"/>
      <c r="F39" s="334">
        <v>87.69</v>
      </c>
      <c r="G39" s="333"/>
    </row>
    <row r="40" spans="1:7" ht="18.399999999999999" customHeight="1" x14ac:dyDescent="0.2">
      <c r="A40" s="335">
        <v>40896</v>
      </c>
      <c r="B40" s="701" t="s">
        <v>33040</v>
      </c>
      <c r="C40" s="702"/>
      <c r="D40" s="703" t="s">
        <v>32919</v>
      </c>
      <c r="E40" s="704"/>
      <c r="F40" s="334">
        <v>88.42</v>
      </c>
      <c r="G40" s="333"/>
    </row>
    <row r="41" spans="1:7" ht="18.399999999999999" customHeight="1" x14ac:dyDescent="0.2">
      <c r="A41" s="335">
        <v>40886</v>
      </c>
      <c r="B41" s="701" t="s">
        <v>33039</v>
      </c>
      <c r="C41" s="702"/>
      <c r="D41" s="703" t="s">
        <v>32919</v>
      </c>
      <c r="E41" s="704"/>
      <c r="F41" s="334">
        <v>31.65</v>
      </c>
      <c r="G41" s="341" t="s">
        <v>32985</v>
      </c>
    </row>
    <row r="42" spans="1:7" ht="18.399999999999999" customHeight="1" x14ac:dyDescent="0.2">
      <c r="A42" s="335">
        <v>40887</v>
      </c>
      <c r="B42" s="701" t="s">
        <v>33038</v>
      </c>
      <c r="C42" s="702"/>
      <c r="D42" s="703" t="s">
        <v>32919</v>
      </c>
      <c r="E42" s="704"/>
      <c r="F42" s="334">
        <v>101.65</v>
      </c>
      <c r="G42" s="341" t="s">
        <v>32985</v>
      </c>
    </row>
    <row r="43" spans="1:7" ht="18.399999999999999" customHeight="1" x14ac:dyDescent="0.2">
      <c r="A43" s="335">
        <v>40888</v>
      </c>
      <c r="B43" s="701" t="s">
        <v>33037</v>
      </c>
      <c r="C43" s="702"/>
      <c r="D43" s="703" t="s">
        <v>32919</v>
      </c>
      <c r="E43" s="704"/>
      <c r="F43" s="334">
        <v>99.59</v>
      </c>
      <c r="G43" s="341" t="s">
        <v>32985</v>
      </c>
    </row>
    <row r="44" spans="1:7" ht="18.399999999999999" customHeight="1" x14ac:dyDescent="0.2">
      <c r="A44" s="335">
        <v>40889</v>
      </c>
      <c r="B44" s="701" t="s">
        <v>33036</v>
      </c>
      <c r="C44" s="702"/>
      <c r="D44" s="703" t="s">
        <v>32919</v>
      </c>
      <c r="E44" s="704"/>
      <c r="F44" s="334">
        <v>96.52</v>
      </c>
      <c r="G44" s="341" t="s">
        <v>32985</v>
      </c>
    </row>
    <row r="45" spans="1:7" ht="9" customHeight="1" x14ac:dyDescent="0.2">
      <c r="A45" s="335">
        <v>40818</v>
      </c>
      <c r="B45" s="709" t="s">
        <v>33035</v>
      </c>
      <c r="C45" s="710"/>
      <c r="D45" s="703" t="s">
        <v>32919</v>
      </c>
      <c r="E45" s="704"/>
      <c r="F45" s="334">
        <v>0.66</v>
      </c>
      <c r="G45" s="336"/>
    </row>
    <row r="46" spans="1:7" ht="9" customHeight="1" x14ac:dyDescent="0.2">
      <c r="A46" s="335">
        <v>40819</v>
      </c>
      <c r="B46" s="709" t="s">
        <v>33034</v>
      </c>
      <c r="C46" s="710"/>
      <c r="D46" s="703" t="s">
        <v>32919</v>
      </c>
      <c r="E46" s="704"/>
      <c r="F46" s="334">
        <v>1.89</v>
      </c>
      <c r="G46" s="341" t="s">
        <v>32985</v>
      </c>
    </row>
    <row r="47" spans="1:7" ht="9" customHeight="1" x14ac:dyDescent="0.2">
      <c r="A47" s="335">
        <v>40872</v>
      </c>
      <c r="B47" s="709" t="s">
        <v>33033</v>
      </c>
      <c r="C47" s="710"/>
      <c r="D47" s="703" t="s">
        <v>32982</v>
      </c>
      <c r="E47" s="704"/>
      <c r="F47" s="334">
        <v>66.790000000000006</v>
      </c>
      <c r="G47" s="341" t="s">
        <v>32985</v>
      </c>
    </row>
    <row r="48" spans="1:7" ht="9" customHeight="1" x14ac:dyDescent="0.2">
      <c r="A48" s="335">
        <v>40836</v>
      </c>
      <c r="B48" s="709" t="s">
        <v>33032</v>
      </c>
      <c r="C48" s="710"/>
      <c r="D48" s="703" t="s">
        <v>32982</v>
      </c>
      <c r="E48" s="704"/>
      <c r="F48" s="334">
        <v>41.72</v>
      </c>
      <c r="G48" s="341" t="s">
        <v>32985</v>
      </c>
    </row>
    <row r="49" spans="1:7" ht="9" customHeight="1" x14ac:dyDescent="0.2">
      <c r="A49" s="335">
        <v>40837</v>
      </c>
      <c r="B49" s="709" t="s">
        <v>33031</v>
      </c>
      <c r="C49" s="710"/>
      <c r="D49" s="703" t="s">
        <v>32982</v>
      </c>
      <c r="E49" s="704"/>
      <c r="F49" s="334">
        <v>290.69</v>
      </c>
      <c r="G49" s="341" t="s">
        <v>32985</v>
      </c>
    </row>
    <row r="50" spans="1:7" ht="9" customHeight="1" x14ac:dyDescent="0.2">
      <c r="A50" s="335">
        <v>41076</v>
      </c>
      <c r="B50" s="709" t="s">
        <v>33030</v>
      </c>
      <c r="C50" s="710"/>
      <c r="D50" s="703" t="s">
        <v>32921</v>
      </c>
      <c r="E50" s="704"/>
      <c r="F50" s="334">
        <v>37.200000000000003</v>
      </c>
      <c r="G50" s="336"/>
    </row>
    <row r="51" spans="1:7" ht="9" customHeight="1" x14ac:dyDescent="0.2">
      <c r="A51" s="335">
        <v>41556</v>
      </c>
      <c r="B51" s="709" t="s">
        <v>33029</v>
      </c>
      <c r="C51" s="710"/>
      <c r="D51" s="703" t="s">
        <v>32921</v>
      </c>
      <c r="E51" s="704"/>
      <c r="F51" s="334">
        <v>41.4</v>
      </c>
      <c r="G51" s="341" t="s">
        <v>32985</v>
      </c>
    </row>
    <row r="52" spans="1:7" ht="9" customHeight="1" x14ac:dyDescent="0.2">
      <c r="A52" s="335">
        <v>43345</v>
      </c>
      <c r="B52" s="709" t="s">
        <v>33028</v>
      </c>
      <c r="C52" s="710"/>
      <c r="D52" s="703" t="s">
        <v>32921</v>
      </c>
      <c r="E52" s="704"/>
      <c r="F52" s="334">
        <v>35.81</v>
      </c>
      <c r="G52" s="336"/>
    </row>
    <row r="53" spans="1:7" ht="9" customHeight="1" x14ac:dyDescent="0.2">
      <c r="A53" s="335">
        <v>40720</v>
      </c>
      <c r="B53" s="709" t="s">
        <v>33027</v>
      </c>
      <c r="C53" s="710"/>
      <c r="D53" s="703" t="s">
        <v>32921</v>
      </c>
      <c r="E53" s="704"/>
      <c r="F53" s="334">
        <v>76.02</v>
      </c>
      <c r="G53" s="336"/>
    </row>
    <row r="54" spans="1:7" ht="10.15" customHeight="1" x14ac:dyDescent="0.2">
      <c r="A54" s="332" t="s">
        <v>32918</v>
      </c>
    </row>
  </sheetData>
  <mergeCells count="100">
    <mergeCell ref="B52:C52"/>
    <mergeCell ref="D52:E52"/>
    <mergeCell ref="B53:C53"/>
    <mergeCell ref="D53:E53"/>
    <mergeCell ref="B49:C49"/>
    <mergeCell ref="D49:E49"/>
    <mergeCell ref="B50:C50"/>
    <mergeCell ref="D50:E50"/>
    <mergeCell ref="B51:C51"/>
    <mergeCell ref="D51:E51"/>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0"/>
  <sheetViews>
    <sheetView workbookViewId="0">
      <selection activeCell="H26" sqref="H26"/>
    </sheetView>
  </sheetViews>
  <sheetFormatPr defaultColWidth="8.85546875" defaultRowHeight="12.75" x14ac:dyDescent="0.2"/>
  <cols>
    <col min="1" max="1" width="10.85546875" style="331" customWidth="1"/>
    <col min="2" max="2" width="15.140625" style="331" customWidth="1"/>
    <col min="3" max="3" width="54.140625" style="331" customWidth="1"/>
    <col min="4" max="4" width="7.140625" style="331" customWidth="1"/>
    <col min="5" max="5" width="1.140625" style="331" customWidth="1"/>
    <col min="6" max="6" width="18.140625" style="331" customWidth="1"/>
    <col min="7" max="7" width="14.140625" style="331" customWidth="1"/>
    <col min="8" max="16384" width="8.85546875" style="331"/>
  </cols>
  <sheetData>
    <row r="1" spans="1:7" ht="10.9" customHeight="1" x14ac:dyDescent="0.2">
      <c r="A1" s="339" t="s">
        <v>32977</v>
      </c>
    </row>
    <row r="2" spans="1:7" ht="1.1499999999999999" customHeight="1" x14ac:dyDescent="0.2"/>
    <row r="3" spans="1:7" ht="10.15" customHeight="1" x14ac:dyDescent="0.2">
      <c r="A3" s="332" t="s">
        <v>33023</v>
      </c>
    </row>
    <row r="4" spans="1:7" ht="9" customHeight="1" x14ac:dyDescent="0.2">
      <c r="A4" s="338" t="s">
        <v>32975</v>
      </c>
      <c r="B4" s="705" t="s">
        <v>32974</v>
      </c>
      <c r="C4" s="706"/>
      <c r="D4" s="707" t="s">
        <v>32973</v>
      </c>
      <c r="E4" s="708"/>
      <c r="F4" s="338" t="s">
        <v>32972</v>
      </c>
      <c r="G4" s="337" t="s">
        <v>32971</v>
      </c>
    </row>
    <row r="5" spans="1:7" ht="18.399999999999999" customHeight="1" x14ac:dyDescent="0.2">
      <c r="A5" s="335">
        <v>41070</v>
      </c>
      <c r="B5" s="701" t="s">
        <v>33121</v>
      </c>
      <c r="C5" s="702"/>
      <c r="D5" s="703" t="s">
        <v>32921</v>
      </c>
      <c r="E5" s="704"/>
      <c r="F5" s="334">
        <v>91.79</v>
      </c>
      <c r="G5" s="341" t="s">
        <v>32985</v>
      </c>
    </row>
    <row r="6" spans="1:7" ht="18.399999999999999" customHeight="1" x14ac:dyDescent="0.2">
      <c r="A6" s="335">
        <v>41134</v>
      </c>
      <c r="B6" s="701" t="s">
        <v>33120</v>
      </c>
      <c r="C6" s="702"/>
      <c r="D6" s="703" t="s">
        <v>32921</v>
      </c>
      <c r="E6" s="704"/>
      <c r="F6" s="334">
        <v>92.25</v>
      </c>
      <c r="G6" s="341" t="s">
        <v>32985</v>
      </c>
    </row>
    <row r="7" spans="1:7" ht="9" customHeight="1" x14ac:dyDescent="0.2">
      <c r="A7" s="335">
        <v>40984</v>
      </c>
      <c r="B7" s="709" t="s">
        <v>33119</v>
      </c>
      <c r="C7" s="710"/>
      <c r="D7" s="703" t="s">
        <v>32921</v>
      </c>
      <c r="E7" s="704"/>
      <c r="F7" s="334">
        <v>45.94</v>
      </c>
      <c r="G7" s="336"/>
    </row>
    <row r="8" spans="1:7" ht="18.399999999999999" customHeight="1" x14ac:dyDescent="0.2">
      <c r="A8" s="335">
        <v>41356</v>
      </c>
      <c r="B8" s="701" t="s">
        <v>33118</v>
      </c>
      <c r="C8" s="702"/>
      <c r="D8" s="703" t="s">
        <v>32921</v>
      </c>
      <c r="E8" s="704"/>
      <c r="F8" s="334">
        <v>92.33</v>
      </c>
      <c r="G8" s="341" t="s">
        <v>32985</v>
      </c>
    </row>
    <row r="9" spans="1:7" ht="18.399999999999999" customHeight="1" x14ac:dyDescent="0.2">
      <c r="A9" s="335">
        <v>40774</v>
      </c>
      <c r="B9" s="701" t="s">
        <v>33117</v>
      </c>
      <c r="C9" s="702"/>
      <c r="D9" s="703" t="s">
        <v>32921</v>
      </c>
      <c r="E9" s="704"/>
      <c r="F9" s="334">
        <v>92.33</v>
      </c>
      <c r="G9" s="333"/>
    </row>
    <row r="10" spans="1:7" ht="18.399999999999999" customHeight="1" x14ac:dyDescent="0.2">
      <c r="A10" s="335">
        <v>40768</v>
      </c>
      <c r="B10" s="701" t="s">
        <v>33116</v>
      </c>
      <c r="C10" s="702"/>
      <c r="D10" s="703" t="s">
        <v>32921</v>
      </c>
      <c r="E10" s="704"/>
      <c r="F10" s="334">
        <v>83.96</v>
      </c>
      <c r="G10" s="341" t="s">
        <v>32985</v>
      </c>
    </row>
    <row r="11" spans="1:7" ht="18.399999999999999" customHeight="1" x14ac:dyDescent="0.2">
      <c r="A11" s="335">
        <v>40767</v>
      </c>
      <c r="B11" s="701" t="s">
        <v>33115</v>
      </c>
      <c r="C11" s="702"/>
      <c r="D11" s="703" t="s">
        <v>32921</v>
      </c>
      <c r="E11" s="704"/>
      <c r="F11" s="334">
        <v>76.849999999999994</v>
      </c>
      <c r="G11" s="341" t="s">
        <v>32985</v>
      </c>
    </row>
    <row r="12" spans="1:7" ht="18.399999999999999" customHeight="1" x14ac:dyDescent="0.2">
      <c r="A12" s="335">
        <v>40769</v>
      </c>
      <c r="B12" s="701" t="s">
        <v>33114</v>
      </c>
      <c r="C12" s="702"/>
      <c r="D12" s="703" t="s">
        <v>32921</v>
      </c>
      <c r="E12" s="704"/>
      <c r="F12" s="334">
        <v>100.7</v>
      </c>
      <c r="G12" s="341" t="s">
        <v>32985</v>
      </c>
    </row>
    <row r="13" spans="1:7" ht="9" customHeight="1" x14ac:dyDescent="0.2">
      <c r="A13" s="335">
        <v>40766</v>
      </c>
      <c r="B13" s="709" t="s">
        <v>33113</v>
      </c>
      <c r="C13" s="710"/>
      <c r="D13" s="703" t="s">
        <v>32921</v>
      </c>
      <c r="E13" s="704"/>
      <c r="F13" s="334">
        <v>50.11</v>
      </c>
      <c r="G13" s="336"/>
    </row>
    <row r="14" spans="1:7" ht="18.399999999999999" customHeight="1" x14ac:dyDescent="0.2">
      <c r="A14" s="335">
        <v>40771</v>
      </c>
      <c r="B14" s="701" t="s">
        <v>33112</v>
      </c>
      <c r="C14" s="702"/>
      <c r="D14" s="703" t="s">
        <v>32921</v>
      </c>
      <c r="E14" s="704"/>
      <c r="F14" s="334">
        <v>255.15</v>
      </c>
      <c r="G14" s="341" t="s">
        <v>32985</v>
      </c>
    </row>
    <row r="15" spans="1:7" ht="18.399999999999999" customHeight="1" x14ac:dyDescent="0.2">
      <c r="A15" s="335">
        <v>40773</v>
      </c>
      <c r="B15" s="701" t="s">
        <v>33111</v>
      </c>
      <c r="C15" s="702"/>
      <c r="D15" s="703" t="s">
        <v>32921</v>
      </c>
      <c r="E15" s="704"/>
      <c r="F15" s="334">
        <v>67.78</v>
      </c>
      <c r="G15" s="341" t="s">
        <v>32985</v>
      </c>
    </row>
    <row r="16" spans="1:7" ht="18.399999999999999" customHeight="1" x14ac:dyDescent="0.2">
      <c r="A16" s="335">
        <v>40775</v>
      </c>
      <c r="B16" s="701" t="s">
        <v>33110</v>
      </c>
      <c r="C16" s="702"/>
      <c r="D16" s="703" t="s">
        <v>32921</v>
      </c>
      <c r="E16" s="704"/>
      <c r="F16" s="334">
        <v>100.7</v>
      </c>
      <c r="G16" s="333"/>
    </row>
    <row r="17" spans="1:7" ht="9" customHeight="1" x14ac:dyDescent="0.2">
      <c r="A17" s="335">
        <v>40762</v>
      </c>
      <c r="B17" s="709" t="s">
        <v>33109</v>
      </c>
      <c r="C17" s="710"/>
      <c r="D17" s="703" t="s">
        <v>32919</v>
      </c>
      <c r="E17" s="704"/>
      <c r="F17" s="334">
        <v>6.05</v>
      </c>
      <c r="G17" s="336"/>
    </row>
    <row r="18" spans="1:7" ht="9" customHeight="1" x14ac:dyDescent="0.2">
      <c r="A18" s="335">
        <v>40804</v>
      </c>
      <c r="B18" s="709" t="s">
        <v>33108</v>
      </c>
      <c r="C18" s="710"/>
      <c r="D18" s="703" t="s">
        <v>32919</v>
      </c>
      <c r="E18" s="704"/>
      <c r="F18" s="334">
        <v>10.73</v>
      </c>
      <c r="G18" s="341" t="s">
        <v>32985</v>
      </c>
    </row>
    <row r="19" spans="1:7" ht="18.399999999999999" customHeight="1" x14ac:dyDescent="0.2">
      <c r="A19" s="335">
        <v>40811</v>
      </c>
      <c r="B19" s="701" t="s">
        <v>33107</v>
      </c>
      <c r="C19" s="702"/>
      <c r="D19" s="703" t="s">
        <v>32921</v>
      </c>
      <c r="E19" s="704"/>
      <c r="F19" s="334">
        <v>60.96</v>
      </c>
      <c r="G19" s="333"/>
    </row>
    <row r="20" spans="1:7" ht="18.399999999999999" customHeight="1" x14ac:dyDescent="0.2">
      <c r="A20" s="335">
        <v>42211</v>
      </c>
      <c r="B20" s="701" t="s">
        <v>33106</v>
      </c>
      <c r="C20" s="702"/>
      <c r="D20" s="703" t="s">
        <v>32921</v>
      </c>
      <c r="E20" s="704"/>
      <c r="F20" s="334">
        <v>60.96</v>
      </c>
      <c r="G20" s="341" t="s">
        <v>32985</v>
      </c>
    </row>
    <row r="21" spans="1:7" ht="9" customHeight="1" x14ac:dyDescent="0.2">
      <c r="A21" s="335">
        <v>40756</v>
      </c>
      <c r="B21" s="709" t="s">
        <v>33105</v>
      </c>
      <c r="C21" s="710"/>
      <c r="D21" s="703" t="s">
        <v>32921</v>
      </c>
      <c r="E21" s="704"/>
      <c r="F21" s="334">
        <v>6.63</v>
      </c>
      <c r="G21" s="336"/>
    </row>
    <row r="22" spans="1:7" ht="9" customHeight="1" x14ac:dyDescent="0.2">
      <c r="A22" s="335">
        <v>40754</v>
      </c>
      <c r="B22" s="709" t="s">
        <v>33104</v>
      </c>
      <c r="C22" s="710"/>
      <c r="D22" s="703" t="s">
        <v>32919</v>
      </c>
      <c r="E22" s="704"/>
      <c r="F22" s="334">
        <v>1.17</v>
      </c>
      <c r="G22" s="336"/>
    </row>
    <row r="23" spans="1:7" ht="9" customHeight="1" x14ac:dyDescent="0.2">
      <c r="A23" s="335">
        <v>40866</v>
      </c>
      <c r="B23" s="709" t="s">
        <v>33103</v>
      </c>
      <c r="C23" s="710"/>
      <c r="D23" s="703" t="s">
        <v>32919</v>
      </c>
      <c r="E23" s="704"/>
      <c r="F23" s="334">
        <v>0.82</v>
      </c>
      <c r="G23" s="336"/>
    </row>
    <row r="24" spans="1:7" ht="9" customHeight="1" x14ac:dyDescent="0.2">
      <c r="A24" s="335">
        <v>40893</v>
      </c>
      <c r="B24" s="709" t="s">
        <v>33102</v>
      </c>
      <c r="C24" s="710"/>
      <c r="D24" s="703" t="s">
        <v>33058</v>
      </c>
      <c r="E24" s="704"/>
      <c r="F24" s="334">
        <v>22.21</v>
      </c>
      <c r="G24" s="336"/>
    </row>
    <row r="25" spans="1:7" ht="9" customHeight="1" x14ac:dyDescent="0.2">
      <c r="A25" s="335">
        <v>40891</v>
      </c>
      <c r="B25" s="709" t="s">
        <v>33101</v>
      </c>
      <c r="C25" s="710"/>
      <c r="D25" s="703" t="s">
        <v>32919</v>
      </c>
      <c r="E25" s="704"/>
      <c r="F25" s="334">
        <v>18.010000000000002</v>
      </c>
      <c r="G25" s="336"/>
    </row>
    <row r="26" spans="1:7" ht="9" customHeight="1" x14ac:dyDescent="0.2">
      <c r="A26" s="335">
        <v>40890</v>
      </c>
      <c r="B26" s="709" t="s">
        <v>33100</v>
      </c>
      <c r="C26" s="710"/>
      <c r="D26" s="703" t="s">
        <v>32919</v>
      </c>
      <c r="E26" s="704"/>
      <c r="F26" s="334">
        <v>60.43</v>
      </c>
      <c r="G26" s="341" t="s">
        <v>32985</v>
      </c>
    </row>
    <row r="27" spans="1:7" ht="18.399999999999999" customHeight="1" x14ac:dyDescent="0.2">
      <c r="A27" s="335">
        <v>40892</v>
      </c>
      <c r="B27" s="701" t="s">
        <v>33099</v>
      </c>
      <c r="C27" s="702"/>
      <c r="D27" s="703" t="s">
        <v>32919</v>
      </c>
      <c r="E27" s="704"/>
      <c r="F27" s="334">
        <v>61.76</v>
      </c>
      <c r="G27" s="341" t="s">
        <v>32985</v>
      </c>
    </row>
    <row r="28" spans="1:7" ht="9" customHeight="1" x14ac:dyDescent="0.2">
      <c r="A28" s="335">
        <v>40749</v>
      </c>
      <c r="B28" s="709" t="s">
        <v>33098</v>
      </c>
      <c r="C28" s="710"/>
      <c r="D28" s="703" t="s">
        <v>32919</v>
      </c>
      <c r="E28" s="704"/>
      <c r="F28" s="334">
        <v>0.18</v>
      </c>
      <c r="G28" s="336"/>
    </row>
    <row r="29" spans="1:7" ht="9" customHeight="1" x14ac:dyDescent="0.2">
      <c r="A29" s="335">
        <v>40750</v>
      </c>
      <c r="B29" s="709" t="s">
        <v>33097</v>
      </c>
      <c r="C29" s="710"/>
      <c r="D29" s="703" t="s">
        <v>32919</v>
      </c>
      <c r="E29" s="704"/>
      <c r="F29" s="334">
        <v>0.79</v>
      </c>
      <c r="G29" s="336"/>
    </row>
    <row r="30" spans="1:7" ht="18.399999999999999" customHeight="1" x14ac:dyDescent="0.2">
      <c r="A30" s="335">
        <v>40792</v>
      </c>
      <c r="B30" s="701" t="s">
        <v>33096</v>
      </c>
      <c r="C30" s="702"/>
      <c r="D30" s="703" t="s">
        <v>32921</v>
      </c>
      <c r="E30" s="704"/>
      <c r="F30" s="334">
        <v>80.55</v>
      </c>
      <c r="G30" s="341" t="s">
        <v>32985</v>
      </c>
    </row>
    <row r="31" spans="1:7" ht="9" customHeight="1" x14ac:dyDescent="0.2">
      <c r="A31" s="335">
        <v>40794</v>
      </c>
      <c r="B31" s="709" t="s">
        <v>33095</v>
      </c>
      <c r="C31" s="710"/>
      <c r="D31" s="703" t="s">
        <v>32921</v>
      </c>
      <c r="E31" s="704"/>
      <c r="F31" s="334">
        <v>44.74</v>
      </c>
      <c r="G31" s="341" t="s">
        <v>32985</v>
      </c>
    </row>
    <row r="32" spans="1:7" ht="18.399999999999999" customHeight="1" x14ac:dyDescent="0.2">
      <c r="A32" s="335">
        <v>40796</v>
      </c>
      <c r="B32" s="701" t="s">
        <v>33094</v>
      </c>
      <c r="C32" s="702"/>
      <c r="D32" s="703" t="s">
        <v>32921</v>
      </c>
      <c r="E32" s="704"/>
      <c r="F32" s="334">
        <v>35.99</v>
      </c>
      <c r="G32" s="341" t="s">
        <v>32985</v>
      </c>
    </row>
    <row r="33" spans="1:7" ht="18.399999999999999" customHeight="1" x14ac:dyDescent="0.2">
      <c r="A33" s="335">
        <v>41098</v>
      </c>
      <c r="B33" s="701" t="s">
        <v>33093</v>
      </c>
      <c r="C33" s="702"/>
      <c r="D33" s="703" t="s">
        <v>32921</v>
      </c>
      <c r="E33" s="704"/>
      <c r="F33" s="334">
        <v>35.99</v>
      </c>
      <c r="G33" s="333"/>
    </row>
    <row r="34" spans="1:7" ht="9" customHeight="1" x14ac:dyDescent="0.2">
      <c r="A34" s="335">
        <v>40786</v>
      </c>
      <c r="B34" s="709" t="s">
        <v>33092</v>
      </c>
      <c r="C34" s="710"/>
      <c r="D34" s="703" t="s">
        <v>32921</v>
      </c>
      <c r="E34" s="704"/>
      <c r="F34" s="334">
        <v>96.98</v>
      </c>
      <c r="G34" s="341" t="s">
        <v>32985</v>
      </c>
    </row>
    <row r="35" spans="1:7" ht="9" customHeight="1" x14ac:dyDescent="0.2">
      <c r="A35" s="335">
        <v>43327</v>
      </c>
      <c r="B35" s="709" t="s">
        <v>33091</v>
      </c>
      <c r="C35" s="710"/>
      <c r="D35" s="703" t="s">
        <v>32921</v>
      </c>
      <c r="E35" s="704"/>
      <c r="F35" s="334">
        <v>96.98</v>
      </c>
      <c r="G35" s="336"/>
    </row>
    <row r="36" spans="1:7" ht="9" customHeight="1" x14ac:dyDescent="0.2">
      <c r="A36" s="335">
        <v>42675</v>
      </c>
      <c r="B36" s="709" t="s">
        <v>33090</v>
      </c>
      <c r="C36" s="710"/>
      <c r="D36" s="703" t="s">
        <v>32921</v>
      </c>
      <c r="E36" s="704"/>
      <c r="F36" s="334">
        <v>115.77</v>
      </c>
      <c r="G36" s="336"/>
    </row>
    <row r="37" spans="1:7" ht="9" customHeight="1" x14ac:dyDescent="0.2">
      <c r="A37" s="335">
        <v>40802</v>
      </c>
      <c r="B37" s="709" t="s">
        <v>33089</v>
      </c>
      <c r="C37" s="710"/>
      <c r="D37" s="703" t="s">
        <v>32921</v>
      </c>
      <c r="E37" s="704"/>
      <c r="F37" s="334">
        <v>61.95</v>
      </c>
      <c r="G37" s="341" t="s">
        <v>32985</v>
      </c>
    </row>
    <row r="38" spans="1:7" ht="9" customHeight="1" x14ac:dyDescent="0.2">
      <c r="A38" s="335">
        <v>41074</v>
      </c>
      <c r="B38" s="709" t="s">
        <v>33088</v>
      </c>
      <c r="C38" s="710"/>
      <c r="D38" s="703" t="s">
        <v>32921</v>
      </c>
      <c r="E38" s="704"/>
      <c r="F38" s="334">
        <v>61.31</v>
      </c>
      <c r="G38" s="336"/>
    </row>
    <row r="39" spans="1:7" ht="9" customHeight="1" x14ac:dyDescent="0.2">
      <c r="A39" s="335">
        <v>40776</v>
      </c>
      <c r="B39" s="709" t="s">
        <v>33087</v>
      </c>
      <c r="C39" s="710"/>
      <c r="D39" s="703" t="s">
        <v>32921</v>
      </c>
      <c r="E39" s="704"/>
      <c r="F39" s="334">
        <v>39.1</v>
      </c>
      <c r="G39" s="341" t="s">
        <v>32985</v>
      </c>
    </row>
    <row r="40" spans="1:7" ht="9" customHeight="1" x14ac:dyDescent="0.2">
      <c r="A40" s="335">
        <v>40778</v>
      </c>
      <c r="B40" s="709" t="s">
        <v>33086</v>
      </c>
      <c r="C40" s="710"/>
      <c r="D40" s="703" t="s">
        <v>32921</v>
      </c>
      <c r="E40" s="704"/>
      <c r="F40" s="334">
        <v>44.9</v>
      </c>
      <c r="G40" s="341" t="s">
        <v>32985</v>
      </c>
    </row>
    <row r="41" spans="1:7" ht="9" customHeight="1" x14ac:dyDescent="0.2">
      <c r="A41" s="335">
        <v>40780</v>
      </c>
      <c r="B41" s="709" t="s">
        <v>33085</v>
      </c>
      <c r="C41" s="710"/>
      <c r="D41" s="703" t="s">
        <v>32921</v>
      </c>
      <c r="E41" s="704"/>
      <c r="F41" s="334">
        <v>63.86</v>
      </c>
      <c r="G41" s="341" t="s">
        <v>32985</v>
      </c>
    </row>
    <row r="42" spans="1:7" ht="9" customHeight="1" x14ac:dyDescent="0.2">
      <c r="A42" s="335">
        <v>40782</v>
      </c>
      <c r="B42" s="709" t="s">
        <v>33084</v>
      </c>
      <c r="C42" s="710"/>
      <c r="D42" s="703" t="s">
        <v>32921</v>
      </c>
      <c r="E42" s="704"/>
      <c r="F42" s="334">
        <v>80.69</v>
      </c>
      <c r="G42" s="341" t="s">
        <v>32985</v>
      </c>
    </row>
    <row r="43" spans="1:7" ht="18.399999999999999" customHeight="1" x14ac:dyDescent="0.2">
      <c r="A43" s="335">
        <v>40830</v>
      </c>
      <c r="B43" s="701" t="s">
        <v>33083</v>
      </c>
      <c r="C43" s="702"/>
      <c r="D43" s="703" t="s">
        <v>32919</v>
      </c>
      <c r="E43" s="704"/>
      <c r="F43" s="334">
        <v>7.92</v>
      </c>
      <c r="G43" s="341" t="s">
        <v>32985</v>
      </c>
    </row>
    <row r="44" spans="1:7" ht="18.399999999999999" customHeight="1" x14ac:dyDescent="0.2">
      <c r="A44" s="335">
        <v>40873</v>
      </c>
      <c r="B44" s="701" t="s">
        <v>33082</v>
      </c>
      <c r="C44" s="702"/>
      <c r="D44" s="703" t="s">
        <v>32919</v>
      </c>
      <c r="E44" s="704"/>
      <c r="F44" s="334">
        <v>6.41</v>
      </c>
      <c r="G44" s="341" t="s">
        <v>32985</v>
      </c>
    </row>
    <row r="45" spans="1:7" ht="18.399999999999999" customHeight="1" x14ac:dyDescent="0.2">
      <c r="A45" s="335">
        <v>40876</v>
      </c>
      <c r="B45" s="701" t="s">
        <v>33081</v>
      </c>
      <c r="C45" s="702"/>
      <c r="D45" s="703" t="s">
        <v>32919</v>
      </c>
      <c r="E45" s="704"/>
      <c r="F45" s="334">
        <v>7.02</v>
      </c>
      <c r="G45" s="333"/>
    </row>
    <row r="46" spans="1:7" ht="18.399999999999999" customHeight="1" x14ac:dyDescent="0.2">
      <c r="A46" s="335">
        <v>41363</v>
      </c>
      <c r="B46" s="701" t="s">
        <v>33080</v>
      </c>
      <c r="C46" s="702"/>
      <c r="D46" s="703" t="s">
        <v>32919</v>
      </c>
      <c r="E46" s="704"/>
      <c r="F46" s="334">
        <v>10.78</v>
      </c>
      <c r="G46" s="341" t="s">
        <v>32985</v>
      </c>
    </row>
    <row r="47" spans="1:7" ht="18.399999999999999" customHeight="1" x14ac:dyDescent="0.2">
      <c r="A47" s="335">
        <v>40831</v>
      </c>
      <c r="B47" s="701" t="s">
        <v>33079</v>
      </c>
      <c r="C47" s="702"/>
      <c r="D47" s="703" t="s">
        <v>32919</v>
      </c>
      <c r="E47" s="704"/>
      <c r="F47" s="334">
        <v>17.82</v>
      </c>
      <c r="G47" s="341" t="s">
        <v>32985</v>
      </c>
    </row>
    <row r="48" spans="1:7" ht="18.399999999999999" customHeight="1" x14ac:dyDescent="0.2">
      <c r="A48" s="335">
        <v>40827</v>
      </c>
      <c r="B48" s="701" t="s">
        <v>33078</v>
      </c>
      <c r="C48" s="702"/>
      <c r="D48" s="703" t="s">
        <v>32919</v>
      </c>
      <c r="E48" s="704"/>
      <c r="F48" s="334">
        <v>10.29</v>
      </c>
      <c r="G48" s="341" t="s">
        <v>32985</v>
      </c>
    </row>
    <row r="49" spans="1:7" ht="18.399999999999999" customHeight="1" x14ac:dyDescent="0.2">
      <c r="A49" s="335">
        <v>40828</v>
      </c>
      <c r="B49" s="701" t="s">
        <v>33077</v>
      </c>
      <c r="C49" s="702"/>
      <c r="D49" s="703" t="s">
        <v>32919</v>
      </c>
      <c r="E49" s="704"/>
      <c r="F49" s="334">
        <v>7.2</v>
      </c>
      <c r="G49" s="341" t="s">
        <v>32985</v>
      </c>
    </row>
    <row r="50" spans="1:7" ht="10.15" customHeight="1" x14ac:dyDescent="0.2">
      <c r="A50" s="332" t="s">
        <v>32918</v>
      </c>
    </row>
  </sheetData>
  <mergeCells count="92">
    <mergeCell ref="B49:C49"/>
    <mergeCell ref="D49:E49"/>
    <mergeCell ref="B46:C46"/>
    <mergeCell ref="D46:E46"/>
    <mergeCell ref="B47:C47"/>
    <mergeCell ref="D47:E47"/>
    <mergeCell ref="B48:C48"/>
    <mergeCell ref="D48:E48"/>
    <mergeCell ref="B43:C43"/>
    <mergeCell ref="D43:E43"/>
    <mergeCell ref="B44:C44"/>
    <mergeCell ref="D44:E44"/>
    <mergeCell ref="B45:C45"/>
    <mergeCell ref="D45:E45"/>
    <mergeCell ref="B40:C40"/>
    <mergeCell ref="D40:E40"/>
    <mergeCell ref="B41:C41"/>
    <mergeCell ref="D41:E41"/>
    <mergeCell ref="B42:C42"/>
    <mergeCell ref="D42:E42"/>
    <mergeCell ref="B37:C37"/>
    <mergeCell ref="D37:E37"/>
    <mergeCell ref="B38:C38"/>
    <mergeCell ref="D38:E38"/>
    <mergeCell ref="B39:C39"/>
    <mergeCell ref="D39:E39"/>
    <mergeCell ref="B34:C34"/>
    <mergeCell ref="D34:E34"/>
    <mergeCell ref="B35:C35"/>
    <mergeCell ref="D35:E35"/>
    <mergeCell ref="B36:C36"/>
    <mergeCell ref="D36:E36"/>
    <mergeCell ref="B31:C31"/>
    <mergeCell ref="D31:E31"/>
    <mergeCell ref="B32:C32"/>
    <mergeCell ref="D32:E32"/>
    <mergeCell ref="B33:C33"/>
    <mergeCell ref="D33:E33"/>
    <mergeCell ref="B28:C28"/>
    <mergeCell ref="D28:E28"/>
    <mergeCell ref="B29:C29"/>
    <mergeCell ref="D29:E29"/>
    <mergeCell ref="B30:C30"/>
    <mergeCell ref="D30:E30"/>
    <mergeCell ref="B25:C25"/>
    <mergeCell ref="D25:E25"/>
    <mergeCell ref="B26:C26"/>
    <mergeCell ref="D26:E26"/>
    <mergeCell ref="B27:C27"/>
    <mergeCell ref="D27:E27"/>
    <mergeCell ref="B22:C22"/>
    <mergeCell ref="D22:E22"/>
    <mergeCell ref="B23:C23"/>
    <mergeCell ref="D23:E23"/>
    <mergeCell ref="B24:C24"/>
    <mergeCell ref="D24:E24"/>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8"/>
  <sheetViews>
    <sheetView topLeftCell="A28" workbookViewId="0">
      <selection activeCell="H26" sqref="H26"/>
    </sheetView>
  </sheetViews>
  <sheetFormatPr defaultColWidth="8.85546875" defaultRowHeight="12.75" x14ac:dyDescent="0.2"/>
  <cols>
    <col min="1" max="1" width="10.85546875" style="331" customWidth="1"/>
    <col min="2" max="2" width="15.140625" style="331" customWidth="1"/>
    <col min="3" max="3" width="22.140625" style="331" customWidth="1"/>
    <col min="4" max="4" width="31.85546875" style="331" customWidth="1"/>
    <col min="5" max="5" width="7.140625" style="331" customWidth="1"/>
    <col min="6" max="6" width="1.140625" style="331" customWidth="1"/>
    <col min="7" max="7" width="18.140625" style="331" customWidth="1"/>
    <col min="8" max="8" width="14.140625" style="331" customWidth="1"/>
    <col min="9" max="16384" width="8.85546875" style="331"/>
  </cols>
  <sheetData>
    <row r="1" spans="1:8" ht="10.9" customHeight="1" x14ac:dyDescent="0.2">
      <c r="A1" s="339" t="s">
        <v>32977</v>
      </c>
    </row>
    <row r="2" spans="1:8" ht="1.1499999999999999" customHeight="1" x14ac:dyDescent="0.2"/>
    <row r="3" spans="1:8" ht="10.15" customHeight="1" x14ac:dyDescent="0.2">
      <c r="A3" s="332" t="s">
        <v>33023</v>
      </c>
    </row>
    <row r="4" spans="1:8" ht="9" customHeight="1" x14ac:dyDescent="0.2">
      <c r="A4" s="338" t="s">
        <v>32975</v>
      </c>
      <c r="B4" s="705" t="s">
        <v>32974</v>
      </c>
      <c r="C4" s="711"/>
      <c r="D4" s="706"/>
      <c r="E4" s="707" t="s">
        <v>32973</v>
      </c>
      <c r="F4" s="708"/>
      <c r="G4" s="338" t="s">
        <v>32972</v>
      </c>
      <c r="H4" s="337" t="s">
        <v>32971</v>
      </c>
    </row>
    <row r="5" spans="1:8" ht="18.399999999999999" customHeight="1" x14ac:dyDescent="0.2">
      <c r="A5" s="335">
        <v>40874</v>
      </c>
      <c r="B5" s="701" t="s">
        <v>33174</v>
      </c>
      <c r="C5" s="713"/>
      <c r="D5" s="702"/>
      <c r="E5" s="703" t="s">
        <v>32919</v>
      </c>
      <c r="F5" s="704"/>
      <c r="G5" s="334">
        <v>7.07</v>
      </c>
      <c r="H5" s="341" t="s">
        <v>32985</v>
      </c>
    </row>
    <row r="6" spans="1:8" ht="18.399999999999999" customHeight="1" x14ac:dyDescent="0.2">
      <c r="A6" s="335">
        <v>40875</v>
      </c>
      <c r="B6" s="701" t="s">
        <v>33173</v>
      </c>
      <c r="C6" s="713"/>
      <c r="D6" s="702"/>
      <c r="E6" s="703" t="s">
        <v>32919</v>
      </c>
      <c r="F6" s="704"/>
      <c r="G6" s="334">
        <v>6.87</v>
      </c>
      <c r="H6" s="333"/>
    </row>
    <row r="7" spans="1:8" ht="18.399999999999999" customHeight="1" x14ac:dyDescent="0.2">
      <c r="A7" s="335">
        <v>40829</v>
      </c>
      <c r="B7" s="701" t="s">
        <v>33172</v>
      </c>
      <c r="C7" s="713"/>
      <c r="D7" s="702"/>
      <c r="E7" s="703" t="s">
        <v>32919</v>
      </c>
      <c r="F7" s="704"/>
      <c r="G7" s="334">
        <v>16.329999999999998</v>
      </c>
      <c r="H7" s="341" t="s">
        <v>32985</v>
      </c>
    </row>
    <row r="8" spans="1:8" ht="18.399999999999999" customHeight="1" x14ac:dyDescent="0.2">
      <c r="A8" s="335">
        <v>40824</v>
      </c>
      <c r="B8" s="701" t="s">
        <v>33171</v>
      </c>
      <c r="C8" s="713"/>
      <c r="D8" s="702"/>
      <c r="E8" s="703" t="s">
        <v>32919</v>
      </c>
      <c r="F8" s="704"/>
      <c r="G8" s="334">
        <v>4.58</v>
      </c>
      <c r="H8" s="341" t="s">
        <v>32985</v>
      </c>
    </row>
    <row r="9" spans="1:8" ht="18.399999999999999" customHeight="1" x14ac:dyDescent="0.2">
      <c r="A9" s="335">
        <v>40825</v>
      </c>
      <c r="B9" s="701" t="s">
        <v>33170</v>
      </c>
      <c r="C9" s="713"/>
      <c r="D9" s="702"/>
      <c r="E9" s="703" t="s">
        <v>32919</v>
      </c>
      <c r="F9" s="704"/>
      <c r="G9" s="334">
        <v>7.67</v>
      </c>
      <c r="H9" s="341" t="s">
        <v>32985</v>
      </c>
    </row>
    <row r="10" spans="1:8" ht="18.399999999999999" customHeight="1" x14ac:dyDescent="0.2">
      <c r="A10" s="335">
        <v>40820</v>
      </c>
      <c r="B10" s="701" t="s">
        <v>33169</v>
      </c>
      <c r="C10" s="713"/>
      <c r="D10" s="702"/>
      <c r="E10" s="703" t="s">
        <v>32919</v>
      </c>
      <c r="F10" s="704"/>
      <c r="G10" s="334">
        <v>4.18</v>
      </c>
      <c r="H10" s="341" t="s">
        <v>32985</v>
      </c>
    </row>
    <row r="11" spans="1:8" ht="9" customHeight="1" x14ac:dyDescent="0.2">
      <c r="A11" s="335">
        <v>40821</v>
      </c>
      <c r="B11" s="709" t="s">
        <v>33168</v>
      </c>
      <c r="C11" s="712"/>
      <c r="D11" s="710"/>
      <c r="E11" s="703" t="s">
        <v>32919</v>
      </c>
      <c r="F11" s="704"/>
      <c r="G11" s="334">
        <v>7.27</v>
      </c>
      <c r="H11" s="341" t="s">
        <v>32985</v>
      </c>
    </row>
    <row r="12" spans="1:8" ht="18.399999999999999" customHeight="1" x14ac:dyDescent="0.2">
      <c r="A12" s="335">
        <v>40840</v>
      </c>
      <c r="B12" s="701" t="s">
        <v>33167</v>
      </c>
      <c r="C12" s="713"/>
      <c r="D12" s="702"/>
      <c r="E12" s="703" t="s">
        <v>32982</v>
      </c>
      <c r="F12" s="704"/>
      <c r="G12" s="334">
        <v>46.16</v>
      </c>
      <c r="H12" s="341" t="s">
        <v>32985</v>
      </c>
    </row>
    <row r="13" spans="1:8" ht="9" customHeight="1" x14ac:dyDescent="0.2">
      <c r="A13" s="335">
        <v>43331</v>
      </c>
      <c r="B13" s="709" t="s">
        <v>33166</v>
      </c>
      <c r="C13" s="712"/>
      <c r="D13" s="710"/>
      <c r="E13" s="703" t="s">
        <v>32921</v>
      </c>
      <c r="F13" s="704"/>
      <c r="G13" s="334">
        <v>6.65</v>
      </c>
      <c r="H13" s="336"/>
    </row>
    <row r="14" spans="1:8" ht="10.15" customHeight="1" x14ac:dyDescent="0.2">
      <c r="A14" s="332" t="s">
        <v>33165</v>
      </c>
    </row>
    <row r="15" spans="1:8" ht="9" customHeight="1" x14ac:dyDescent="0.2">
      <c r="A15" s="338" t="s">
        <v>32975</v>
      </c>
      <c r="B15" s="705" t="s">
        <v>32974</v>
      </c>
      <c r="C15" s="711"/>
      <c r="D15" s="706"/>
      <c r="E15" s="707" t="s">
        <v>32973</v>
      </c>
      <c r="F15" s="708"/>
      <c r="G15" s="338" t="s">
        <v>32972</v>
      </c>
      <c r="H15" s="337" t="s">
        <v>32971</v>
      </c>
    </row>
    <row r="16" spans="1:8" ht="9" customHeight="1" x14ac:dyDescent="0.2">
      <c r="A16" s="335">
        <v>100394</v>
      </c>
      <c r="B16" s="709" t="s">
        <v>33164</v>
      </c>
      <c r="C16" s="712"/>
      <c r="D16" s="710"/>
      <c r="E16" s="703" t="s">
        <v>33159</v>
      </c>
      <c r="F16" s="704"/>
      <c r="G16" s="334">
        <v>9.1999999999999993</v>
      </c>
      <c r="H16" s="336"/>
    </row>
    <row r="17" spans="1:8" ht="9" customHeight="1" x14ac:dyDescent="0.2">
      <c r="A17" s="335">
        <v>40376</v>
      </c>
      <c r="B17" s="709" t="s">
        <v>33163</v>
      </c>
      <c r="C17" s="712"/>
      <c r="D17" s="710"/>
      <c r="E17" s="703" t="s">
        <v>33159</v>
      </c>
      <c r="F17" s="704"/>
      <c r="G17" s="334">
        <v>8.7100000000000009</v>
      </c>
      <c r="H17" s="336"/>
    </row>
    <row r="18" spans="1:8" ht="18.399999999999999" customHeight="1" x14ac:dyDescent="0.2">
      <c r="A18" s="335">
        <v>43351</v>
      </c>
      <c r="B18" s="701" t="s">
        <v>33162</v>
      </c>
      <c r="C18" s="713"/>
      <c r="D18" s="702"/>
      <c r="E18" s="703" t="s">
        <v>33159</v>
      </c>
      <c r="F18" s="704"/>
      <c r="G18" s="334">
        <v>8.8699999999999992</v>
      </c>
      <c r="H18" s="333"/>
    </row>
    <row r="19" spans="1:8" ht="9" customHeight="1" x14ac:dyDescent="0.2">
      <c r="A19" s="335">
        <v>43350</v>
      </c>
      <c r="B19" s="709" t="s">
        <v>33161</v>
      </c>
      <c r="C19" s="712"/>
      <c r="D19" s="710"/>
      <c r="E19" s="703" t="s">
        <v>33159</v>
      </c>
      <c r="F19" s="704"/>
      <c r="G19" s="334">
        <v>9.1999999999999993</v>
      </c>
      <c r="H19" s="336"/>
    </row>
    <row r="20" spans="1:8" ht="9" customHeight="1" x14ac:dyDescent="0.2">
      <c r="A20" s="335">
        <v>41261</v>
      </c>
      <c r="B20" s="709" t="s">
        <v>33160</v>
      </c>
      <c r="C20" s="712"/>
      <c r="D20" s="710"/>
      <c r="E20" s="703" t="s">
        <v>33159</v>
      </c>
      <c r="F20" s="704"/>
      <c r="G20" s="334">
        <v>8.5399999999999991</v>
      </c>
      <c r="H20" s="336"/>
    </row>
    <row r="21" spans="1:8" ht="9" customHeight="1" x14ac:dyDescent="0.2">
      <c r="A21" s="335">
        <v>41023</v>
      </c>
      <c r="B21" s="709" t="s">
        <v>33158</v>
      </c>
      <c r="C21" s="712"/>
      <c r="D21" s="710"/>
      <c r="E21" s="703" t="s">
        <v>33058</v>
      </c>
      <c r="F21" s="704"/>
      <c r="G21" s="334">
        <v>132.22999999999999</v>
      </c>
      <c r="H21" s="336"/>
    </row>
    <row r="22" spans="1:8" ht="18.399999999999999" customHeight="1" x14ac:dyDescent="0.2">
      <c r="A22" s="335">
        <v>41575</v>
      </c>
      <c r="B22" s="701" t="s">
        <v>33157</v>
      </c>
      <c r="C22" s="713"/>
      <c r="D22" s="702"/>
      <c r="E22" s="703" t="s">
        <v>32919</v>
      </c>
      <c r="F22" s="704"/>
      <c r="G22" s="334">
        <v>46.01</v>
      </c>
      <c r="H22" s="341" t="s">
        <v>32985</v>
      </c>
    </row>
    <row r="23" spans="1:8" ht="18.399999999999999" customHeight="1" x14ac:dyDescent="0.2">
      <c r="A23" s="335">
        <v>40346</v>
      </c>
      <c r="B23" s="701" t="s">
        <v>33156</v>
      </c>
      <c r="C23" s="713"/>
      <c r="D23" s="702"/>
      <c r="E23" s="703" t="s">
        <v>32919</v>
      </c>
      <c r="F23" s="704"/>
      <c r="G23" s="334">
        <v>77.86</v>
      </c>
      <c r="H23" s="341" t="s">
        <v>32985</v>
      </c>
    </row>
    <row r="24" spans="1:8" ht="18.399999999999999" customHeight="1" x14ac:dyDescent="0.2">
      <c r="A24" s="335">
        <v>40345</v>
      </c>
      <c r="B24" s="701" t="s">
        <v>33155</v>
      </c>
      <c r="C24" s="713"/>
      <c r="D24" s="702"/>
      <c r="E24" s="703" t="s">
        <v>32919</v>
      </c>
      <c r="F24" s="704"/>
      <c r="G24" s="334">
        <v>60.39</v>
      </c>
      <c r="H24" s="341" t="s">
        <v>32985</v>
      </c>
    </row>
    <row r="25" spans="1:8" ht="18.399999999999999" customHeight="1" x14ac:dyDescent="0.2">
      <c r="A25" s="335">
        <v>40343</v>
      </c>
      <c r="B25" s="701" t="s">
        <v>33154</v>
      </c>
      <c r="C25" s="713"/>
      <c r="D25" s="702"/>
      <c r="E25" s="703" t="s">
        <v>32921</v>
      </c>
      <c r="F25" s="704"/>
      <c r="G25" s="334">
        <v>324.16000000000003</v>
      </c>
      <c r="H25" s="341" t="s">
        <v>32985</v>
      </c>
    </row>
    <row r="26" spans="1:8" ht="9" customHeight="1" x14ac:dyDescent="0.2">
      <c r="A26" s="335">
        <v>40344</v>
      </c>
      <c r="B26" s="709" t="s">
        <v>33153</v>
      </c>
      <c r="C26" s="712"/>
      <c r="D26" s="710"/>
      <c r="E26" s="703" t="s">
        <v>32921</v>
      </c>
      <c r="F26" s="704"/>
      <c r="G26" s="334">
        <v>230.36</v>
      </c>
      <c r="H26" s="341" t="s">
        <v>32985</v>
      </c>
    </row>
    <row r="27" spans="1:8" ht="9" customHeight="1" x14ac:dyDescent="0.2">
      <c r="A27" s="335">
        <v>41027</v>
      </c>
      <c r="B27" s="709" t="s">
        <v>33152</v>
      </c>
      <c r="C27" s="712"/>
      <c r="D27" s="710"/>
      <c r="E27" s="703" t="s">
        <v>32921</v>
      </c>
      <c r="F27" s="704"/>
      <c r="G27" s="334">
        <v>26.1</v>
      </c>
      <c r="H27" s="336"/>
    </row>
    <row r="28" spans="1:8" ht="9" customHeight="1" x14ac:dyDescent="0.2">
      <c r="A28" s="335">
        <v>40337</v>
      </c>
      <c r="B28" s="709" t="s">
        <v>33151</v>
      </c>
      <c r="C28" s="712"/>
      <c r="D28" s="710"/>
      <c r="E28" s="703" t="s">
        <v>32919</v>
      </c>
      <c r="F28" s="704"/>
      <c r="G28" s="334">
        <v>100.7</v>
      </c>
      <c r="H28" s="336"/>
    </row>
    <row r="29" spans="1:8" ht="9" customHeight="1" x14ac:dyDescent="0.2">
      <c r="A29" s="335">
        <v>40395</v>
      </c>
      <c r="B29" s="709" t="s">
        <v>33150</v>
      </c>
      <c r="C29" s="712"/>
      <c r="D29" s="710"/>
      <c r="E29" s="703" t="s">
        <v>32919</v>
      </c>
      <c r="F29" s="704"/>
      <c r="G29" s="334">
        <v>22.28</v>
      </c>
      <c r="H29" s="336"/>
    </row>
    <row r="30" spans="1:8" ht="9" customHeight="1" x14ac:dyDescent="0.2">
      <c r="A30" s="335">
        <v>40300</v>
      </c>
      <c r="B30" s="709" t="s">
        <v>33149</v>
      </c>
      <c r="C30" s="712"/>
      <c r="D30" s="710"/>
      <c r="E30" s="703" t="s">
        <v>32921</v>
      </c>
      <c r="F30" s="704"/>
      <c r="G30" s="334">
        <v>47.6</v>
      </c>
      <c r="H30" s="336"/>
    </row>
    <row r="31" spans="1:8" ht="9" customHeight="1" x14ac:dyDescent="0.2">
      <c r="A31" s="335">
        <v>40348</v>
      </c>
      <c r="B31" s="709" t="s">
        <v>33148</v>
      </c>
      <c r="C31" s="712"/>
      <c r="D31" s="710"/>
      <c r="E31" s="703" t="s">
        <v>32921</v>
      </c>
      <c r="F31" s="704"/>
      <c r="G31" s="334">
        <v>430.65</v>
      </c>
      <c r="H31" s="341" t="s">
        <v>32985</v>
      </c>
    </row>
    <row r="32" spans="1:8" ht="9" customHeight="1" x14ac:dyDescent="0.2">
      <c r="A32" s="335">
        <v>40347</v>
      </c>
      <c r="B32" s="709" t="s">
        <v>33147</v>
      </c>
      <c r="C32" s="712"/>
      <c r="D32" s="710"/>
      <c r="E32" s="703" t="s">
        <v>32921</v>
      </c>
      <c r="F32" s="704"/>
      <c r="G32" s="334">
        <v>759.1</v>
      </c>
      <c r="H32" s="341" t="s">
        <v>32985</v>
      </c>
    </row>
    <row r="33" spans="1:8" ht="9" customHeight="1" x14ac:dyDescent="0.2">
      <c r="A33" s="335">
        <v>41415</v>
      </c>
      <c r="B33" s="709" t="s">
        <v>33146</v>
      </c>
      <c r="C33" s="712"/>
      <c r="D33" s="710"/>
      <c r="E33" s="703" t="s">
        <v>32921</v>
      </c>
      <c r="F33" s="704"/>
      <c r="G33" s="334">
        <v>445.4</v>
      </c>
      <c r="H33" s="341" t="s">
        <v>32985</v>
      </c>
    </row>
    <row r="34" spans="1:8" ht="9" customHeight="1" x14ac:dyDescent="0.2">
      <c r="A34" s="335">
        <v>42257</v>
      </c>
      <c r="B34" s="709" t="s">
        <v>33145</v>
      </c>
      <c r="C34" s="712"/>
      <c r="D34" s="710"/>
      <c r="E34" s="703" t="s">
        <v>32921</v>
      </c>
      <c r="F34" s="704"/>
      <c r="G34" s="334">
        <v>6.83</v>
      </c>
      <c r="H34" s="336"/>
    </row>
    <row r="35" spans="1:8" ht="9" customHeight="1" x14ac:dyDescent="0.2">
      <c r="A35" s="335">
        <v>40519</v>
      </c>
      <c r="B35" s="709" t="s">
        <v>33144</v>
      </c>
      <c r="C35" s="712"/>
      <c r="D35" s="710"/>
      <c r="E35" s="703" t="s">
        <v>33058</v>
      </c>
      <c r="F35" s="704"/>
      <c r="G35" s="334">
        <v>244.41</v>
      </c>
      <c r="H35" s="341" t="s">
        <v>32985</v>
      </c>
    </row>
    <row r="36" spans="1:8" ht="9" customHeight="1" x14ac:dyDescent="0.2">
      <c r="A36" s="335">
        <v>40520</v>
      </c>
      <c r="B36" s="709" t="s">
        <v>33143</v>
      </c>
      <c r="C36" s="712"/>
      <c r="D36" s="710"/>
      <c r="E36" s="703" t="s">
        <v>33058</v>
      </c>
      <c r="F36" s="704"/>
      <c r="G36" s="334">
        <v>381.47</v>
      </c>
      <c r="H36" s="341" t="s">
        <v>32985</v>
      </c>
    </row>
    <row r="37" spans="1:8" ht="9" customHeight="1" x14ac:dyDescent="0.2">
      <c r="A37" s="335">
        <v>40521</v>
      </c>
      <c r="B37" s="709" t="s">
        <v>33142</v>
      </c>
      <c r="C37" s="712"/>
      <c r="D37" s="710"/>
      <c r="E37" s="703" t="s">
        <v>33058</v>
      </c>
      <c r="F37" s="704"/>
      <c r="G37" s="334">
        <v>548.32000000000005</v>
      </c>
      <c r="H37" s="341" t="s">
        <v>32985</v>
      </c>
    </row>
    <row r="38" spans="1:8" ht="9" customHeight="1" x14ac:dyDescent="0.2">
      <c r="A38" s="335">
        <v>40522</v>
      </c>
      <c r="B38" s="709" t="s">
        <v>33141</v>
      </c>
      <c r="C38" s="712"/>
      <c r="D38" s="710"/>
      <c r="E38" s="703" t="s">
        <v>33058</v>
      </c>
      <c r="F38" s="704"/>
      <c r="G38" s="334">
        <v>739.69</v>
      </c>
      <c r="H38" s="341" t="s">
        <v>32985</v>
      </c>
    </row>
    <row r="39" spans="1:8" ht="9" customHeight="1" x14ac:dyDescent="0.2">
      <c r="A39" s="335">
        <v>40523</v>
      </c>
      <c r="B39" s="709" t="s">
        <v>33140</v>
      </c>
      <c r="C39" s="712"/>
      <c r="D39" s="710"/>
      <c r="E39" s="703" t="s">
        <v>33058</v>
      </c>
      <c r="F39" s="704"/>
      <c r="G39" s="340">
        <v>1067.01</v>
      </c>
      <c r="H39" s="341" t="s">
        <v>32985</v>
      </c>
    </row>
    <row r="40" spans="1:8" ht="9" customHeight="1" x14ac:dyDescent="0.2">
      <c r="A40" s="335">
        <v>40513</v>
      </c>
      <c r="B40" s="709" t="s">
        <v>33139</v>
      </c>
      <c r="C40" s="712"/>
      <c r="D40" s="710"/>
      <c r="E40" s="703" t="s">
        <v>33058</v>
      </c>
      <c r="F40" s="704"/>
      <c r="G40" s="334">
        <v>88.32</v>
      </c>
      <c r="H40" s="341" t="s">
        <v>32985</v>
      </c>
    </row>
    <row r="41" spans="1:8" ht="9" customHeight="1" x14ac:dyDescent="0.2">
      <c r="A41" s="335">
        <v>40514</v>
      </c>
      <c r="B41" s="709" t="s">
        <v>33138</v>
      </c>
      <c r="C41" s="712"/>
      <c r="D41" s="710"/>
      <c r="E41" s="703" t="s">
        <v>33058</v>
      </c>
      <c r="F41" s="704"/>
      <c r="G41" s="334">
        <v>147.24</v>
      </c>
      <c r="H41" s="341" t="s">
        <v>32985</v>
      </c>
    </row>
    <row r="42" spans="1:8" ht="9" customHeight="1" x14ac:dyDescent="0.2">
      <c r="A42" s="335">
        <v>40515</v>
      </c>
      <c r="B42" s="709" t="s">
        <v>33137</v>
      </c>
      <c r="C42" s="712"/>
      <c r="D42" s="710"/>
      <c r="E42" s="703" t="s">
        <v>33058</v>
      </c>
      <c r="F42" s="704"/>
      <c r="G42" s="334">
        <v>223.88</v>
      </c>
      <c r="H42" s="341" t="s">
        <v>32985</v>
      </c>
    </row>
    <row r="43" spans="1:8" ht="9" customHeight="1" x14ac:dyDescent="0.2">
      <c r="A43" s="335">
        <v>40516</v>
      </c>
      <c r="B43" s="709" t="s">
        <v>33136</v>
      </c>
      <c r="C43" s="712"/>
      <c r="D43" s="710"/>
      <c r="E43" s="703" t="s">
        <v>33058</v>
      </c>
      <c r="F43" s="704"/>
      <c r="G43" s="334">
        <v>315.2</v>
      </c>
      <c r="H43" s="341" t="s">
        <v>32985</v>
      </c>
    </row>
    <row r="44" spans="1:8" ht="9" customHeight="1" x14ac:dyDescent="0.2">
      <c r="A44" s="335">
        <v>40517</v>
      </c>
      <c r="B44" s="709" t="s">
        <v>33135</v>
      </c>
      <c r="C44" s="712"/>
      <c r="D44" s="710"/>
      <c r="E44" s="703" t="s">
        <v>33058</v>
      </c>
      <c r="F44" s="704"/>
      <c r="G44" s="334">
        <v>419.19</v>
      </c>
      <c r="H44" s="341" t="s">
        <v>32985</v>
      </c>
    </row>
    <row r="45" spans="1:8" ht="9" customHeight="1" x14ac:dyDescent="0.2">
      <c r="A45" s="335">
        <v>40518</v>
      </c>
      <c r="B45" s="709" t="s">
        <v>33134</v>
      </c>
      <c r="C45" s="712"/>
      <c r="D45" s="710"/>
      <c r="E45" s="703" t="s">
        <v>33058</v>
      </c>
      <c r="F45" s="704"/>
      <c r="G45" s="334">
        <v>594.63</v>
      </c>
      <c r="H45" s="341" t="s">
        <v>32985</v>
      </c>
    </row>
    <row r="46" spans="1:8" ht="9" customHeight="1" x14ac:dyDescent="0.2">
      <c r="A46" s="335">
        <v>40524</v>
      </c>
      <c r="B46" s="709" t="s">
        <v>33133</v>
      </c>
      <c r="C46" s="712"/>
      <c r="D46" s="710"/>
      <c r="E46" s="703" t="s">
        <v>33058</v>
      </c>
      <c r="F46" s="704"/>
      <c r="G46" s="334">
        <v>339.95</v>
      </c>
      <c r="H46" s="341" t="s">
        <v>32985</v>
      </c>
    </row>
    <row r="47" spans="1:8" ht="9" customHeight="1" x14ac:dyDescent="0.2">
      <c r="A47" s="335">
        <v>40525</v>
      </c>
      <c r="B47" s="709" t="s">
        <v>33132</v>
      </c>
      <c r="C47" s="712"/>
      <c r="D47" s="710"/>
      <c r="E47" s="703" t="s">
        <v>33058</v>
      </c>
      <c r="F47" s="704"/>
      <c r="G47" s="334">
        <v>539.88</v>
      </c>
      <c r="H47" s="341" t="s">
        <v>32985</v>
      </c>
    </row>
    <row r="48" spans="1:8" ht="9" customHeight="1" x14ac:dyDescent="0.2">
      <c r="A48" s="335">
        <v>40526</v>
      </c>
      <c r="B48" s="709" t="s">
        <v>33131</v>
      </c>
      <c r="C48" s="712"/>
      <c r="D48" s="710"/>
      <c r="E48" s="703" t="s">
        <v>33058</v>
      </c>
      <c r="F48" s="704"/>
      <c r="G48" s="334">
        <v>781.03</v>
      </c>
      <c r="H48" s="341" t="s">
        <v>32985</v>
      </c>
    </row>
    <row r="49" spans="1:8" ht="9" customHeight="1" x14ac:dyDescent="0.2">
      <c r="A49" s="335">
        <v>40527</v>
      </c>
      <c r="B49" s="709" t="s">
        <v>33130</v>
      </c>
      <c r="C49" s="712"/>
      <c r="D49" s="710"/>
      <c r="E49" s="703" t="s">
        <v>33058</v>
      </c>
      <c r="F49" s="704"/>
      <c r="G49" s="340">
        <v>1060.17</v>
      </c>
      <c r="H49" s="341" t="s">
        <v>32985</v>
      </c>
    </row>
    <row r="50" spans="1:8" ht="9" customHeight="1" x14ac:dyDescent="0.2">
      <c r="A50" s="335">
        <v>40528</v>
      </c>
      <c r="B50" s="709" t="s">
        <v>33129</v>
      </c>
      <c r="C50" s="712"/>
      <c r="D50" s="710"/>
      <c r="E50" s="703" t="s">
        <v>33058</v>
      </c>
      <c r="F50" s="704"/>
      <c r="G50" s="340">
        <v>1539.38</v>
      </c>
      <c r="H50" s="341" t="s">
        <v>32985</v>
      </c>
    </row>
    <row r="51" spans="1:8" ht="9" customHeight="1" x14ac:dyDescent="0.2">
      <c r="A51" s="335">
        <v>41177</v>
      </c>
      <c r="B51" s="709" t="s">
        <v>33128</v>
      </c>
      <c r="C51" s="712"/>
      <c r="D51" s="710"/>
      <c r="E51" s="703" t="s">
        <v>33058</v>
      </c>
      <c r="F51" s="704"/>
      <c r="G51" s="334">
        <v>40.83</v>
      </c>
      <c r="H51" s="341" t="s">
        <v>32985</v>
      </c>
    </row>
    <row r="52" spans="1:8" ht="9" customHeight="1" x14ac:dyDescent="0.2">
      <c r="A52" s="335">
        <v>100391</v>
      </c>
      <c r="B52" s="709" t="s">
        <v>33127</v>
      </c>
      <c r="C52" s="712"/>
      <c r="D52" s="710"/>
      <c r="E52" s="703" t="s">
        <v>33058</v>
      </c>
      <c r="F52" s="704"/>
      <c r="G52" s="334">
        <v>45.47</v>
      </c>
      <c r="H52" s="341" t="s">
        <v>32985</v>
      </c>
    </row>
    <row r="53" spans="1:8" ht="9" customHeight="1" x14ac:dyDescent="0.2">
      <c r="A53" s="335">
        <v>41172</v>
      </c>
      <c r="B53" s="709" t="s">
        <v>33126</v>
      </c>
      <c r="C53" s="712"/>
      <c r="D53" s="710"/>
      <c r="E53" s="703" t="s">
        <v>33058</v>
      </c>
      <c r="F53" s="704"/>
      <c r="G53" s="334">
        <v>78.17</v>
      </c>
      <c r="H53" s="341" t="s">
        <v>32985</v>
      </c>
    </row>
    <row r="54" spans="1:8" ht="9" customHeight="1" x14ac:dyDescent="0.2">
      <c r="A54" s="335">
        <v>40620</v>
      </c>
      <c r="B54" s="709" t="s">
        <v>33125</v>
      </c>
      <c r="C54" s="712"/>
      <c r="D54" s="710"/>
      <c r="E54" s="703" t="s">
        <v>32954</v>
      </c>
      <c r="F54" s="704"/>
      <c r="G54" s="340">
        <v>13549.07</v>
      </c>
      <c r="H54" s="336"/>
    </row>
    <row r="55" spans="1:8" ht="9" customHeight="1" x14ac:dyDescent="0.2">
      <c r="A55" s="335">
        <v>40626</v>
      </c>
      <c r="B55" s="709" t="s">
        <v>33124</v>
      </c>
      <c r="C55" s="712"/>
      <c r="D55" s="710"/>
      <c r="E55" s="703" t="s">
        <v>32954</v>
      </c>
      <c r="F55" s="704"/>
      <c r="G55" s="340">
        <v>13007.03</v>
      </c>
      <c r="H55" s="336"/>
    </row>
    <row r="56" spans="1:8" ht="9" customHeight="1" x14ac:dyDescent="0.2">
      <c r="A56" s="335">
        <v>40621</v>
      </c>
      <c r="B56" s="709" t="s">
        <v>33123</v>
      </c>
      <c r="C56" s="712"/>
      <c r="D56" s="710"/>
      <c r="E56" s="703" t="s">
        <v>32954</v>
      </c>
      <c r="F56" s="704"/>
      <c r="G56" s="340">
        <v>20592.86</v>
      </c>
      <c r="H56" s="336"/>
    </row>
    <row r="57" spans="1:8" ht="9" customHeight="1" x14ac:dyDescent="0.2">
      <c r="A57" s="335">
        <v>40622</v>
      </c>
      <c r="B57" s="709" t="s">
        <v>33122</v>
      </c>
      <c r="C57" s="712"/>
      <c r="D57" s="710"/>
      <c r="E57" s="703" t="s">
        <v>32954</v>
      </c>
      <c r="F57" s="704"/>
      <c r="G57" s="340">
        <v>31763.91</v>
      </c>
      <c r="H57" s="336"/>
    </row>
    <row r="58" spans="1:8" ht="10.15" customHeight="1" x14ac:dyDescent="0.2">
      <c r="A58" s="332" t="s">
        <v>32918</v>
      </c>
    </row>
  </sheetData>
  <mergeCells count="106">
    <mergeCell ref="B52:D52"/>
    <mergeCell ref="E52:F52"/>
    <mergeCell ref="B55:D55"/>
    <mergeCell ref="E55:F55"/>
    <mergeCell ref="B56:D56"/>
    <mergeCell ref="E56:F56"/>
    <mergeCell ref="B57:D57"/>
    <mergeCell ref="E57:F57"/>
    <mergeCell ref="B53:D53"/>
    <mergeCell ref="E53:F53"/>
    <mergeCell ref="B54:D54"/>
    <mergeCell ref="E54:F54"/>
    <mergeCell ref="B47:D47"/>
    <mergeCell ref="E47:F47"/>
    <mergeCell ref="B51:D51"/>
    <mergeCell ref="E51:F51"/>
    <mergeCell ref="B50:D50"/>
    <mergeCell ref="E50:F50"/>
    <mergeCell ref="B48:D48"/>
    <mergeCell ref="E48:F48"/>
    <mergeCell ref="B49:D49"/>
    <mergeCell ref="E49:F49"/>
    <mergeCell ref="B34:D34"/>
    <mergeCell ref="E34:F34"/>
    <mergeCell ref="B46:D46"/>
    <mergeCell ref="E46:F46"/>
    <mergeCell ref="B40:D40"/>
    <mergeCell ref="E40:F40"/>
    <mergeCell ref="B41:D41"/>
    <mergeCell ref="E41:F41"/>
    <mergeCell ref="B42:D42"/>
    <mergeCell ref="E42:F42"/>
    <mergeCell ref="B43:D43"/>
    <mergeCell ref="E43:F43"/>
    <mergeCell ref="B44:D44"/>
    <mergeCell ref="E44:F44"/>
    <mergeCell ref="B45:D45"/>
    <mergeCell ref="E45:F45"/>
    <mergeCell ref="B24:D24"/>
    <mergeCell ref="E24:F24"/>
    <mergeCell ref="B38:D38"/>
    <mergeCell ref="E38:F38"/>
    <mergeCell ref="B39:D39"/>
    <mergeCell ref="E39:F39"/>
    <mergeCell ref="B30:D30"/>
    <mergeCell ref="E30:F30"/>
    <mergeCell ref="B31:D31"/>
    <mergeCell ref="E31:F31"/>
    <mergeCell ref="B32:D32"/>
    <mergeCell ref="E32:F32"/>
    <mergeCell ref="B33:D33"/>
    <mergeCell ref="E33:F33"/>
    <mergeCell ref="B35:D35"/>
    <mergeCell ref="E35:F35"/>
    <mergeCell ref="B36:D36"/>
    <mergeCell ref="E36:F36"/>
    <mergeCell ref="B37:D37"/>
    <mergeCell ref="E37:F37"/>
    <mergeCell ref="B28:D28"/>
    <mergeCell ref="E28:F28"/>
    <mergeCell ref="B29:D29"/>
    <mergeCell ref="E29:F29"/>
    <mergeCell ref="B25:D25"/>
    <mergeCell ref="E25:F25"/>
    <mergeCell ref="B26:D26"/>
    <mergeCell ref="E26:F26"/>
    <mergeCell ref="B27:D27"/>
    <mergeCell ref="E27:F27"/>
    <mergeCell ref="B15:D15"/>
    <mergeCell ref="E15:F15"/>
    <mergeCell ref="B16:D16"/>
    <mergeCell ref="E16:F16"/>
    <mergeCell ref="B17:D17"/>
    <mergeCell ref="E17:F17"/>
    <mergeCell ref="B18:D18"/>
    <mergeCell ref="E18:F18"/>
    <mergeCell ref="B19:D19"/>
    <mergeCell ref="E19:F19"/>
    <mergeCell ref="B20:D20"/>
    <mergeCell ref="E20:F20"/>
    <mergeCell ref="B21:D21"/>
    <mergeCell ref="E21:F21"/>
    <mergeCell ref="B22:D22"/>
    <mergeCell ref="E22:F22"/>
    <mergeCell ref="B23:D23"/>
    <mergeCell ref="E23:F23"/>
    <mergeCell ref="B12:D12"/>
    <mergeCell ref="E12:F12"/>
    <mergeCell ref="B13:D13"/>
    <mergeCell ref="E13:F13"/>
    <mergeCell ref="B4:D4"/>
    <mergeCell ref="E4:F4"/>
    <mergeCell ref="B5:D5"/>
    <mergeCell ref="E5:F5"/>
    <mergeCell ref="B6:D6"/>
    <mergeCell ref="E6:F6"/>
    <mergeCell ref="B9:D9"/>
    <mergeCell ref="E9:F9"/>
    <mergeCell ref="B10:D10"/>
    <mergeCell ref="E10:F10"/>
    <mergeCell ref="B11:D11"/>
    <mergeCell ref="E11:F11"/>
    <mergeCell ref="B7:D7"/>
    <mergeCell ref="E7:F7"/>
    <mergeCell ref="B8:D8"/>
    <mergeCell ref="E8:F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58</vt:i4>
      </vt:variant>
      <vt:variant>
        <vt:lpstr>Intervalos Nomeados</vt:lpstr>
      </vt:variant>
      <vt:variant>
        <vt:i4>31</vt:i4>
      </vt:variant>
    </vt:vector>
  </HeadingPairs>
  <TitlesOfParts>
    <vt:vector size="89" baseType="lpstr">
      <vt:lpstr>Resumo</vt:lpstr>
      <vt:lpstr>Planilha Orçamentária</vt:lpstr>
      <vt:lpstr>COMPOSIÇÃO 01</vt:lpstr>
      <vt:lpstr>DER-ES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COMPOSIÇÃO 02</vt:lpstr>
      <vt:lpstr>COMPOSIÇÃO 03</vt:lpstr>
      <vt:lpstr>COMPOSIÇÃO 04</vt:lpstr>
      <vt:lpstr>COMPOSIÇÃO 05</vt:lpstr>
      <vt:lpstr>Memorial de Cálculo</vt:lpstr>
      <vt:lpstr>Adm. Local</vt:lpstr>
      <vt:lpstr>Cronograma</vt:lpstr>
      <vt:lpstr>ESTACA CAMISA </vt:lpstr>
      <vt:lpstr>7.1.32 Lançam vigas</vt:lpstr>
      <vt:lpstr>ESTACA 400 ROCHA</vt:lpstr>
      <vt:lpstr>COMP-01-Concreto 40 MPa (2)</vt:lpstr>
      <vt:lpstr>COMP-02-APLICAÇÃO DE GRAXA (2)</vt:lpstr>
      <vt:lpstr>COMP-03 Estaca 250 SOLO</vt:lpstr>
      <vt:lpstr>COMP-01-Concreto 40 MPa</vt:lpstr>
      <vt:lpstr>COMP-02-Argamassa projet.</vt:lpstr>
      <vt:lpstr>Curva ABC</vt:lpstr>
      <vt:lpstr>REAJUSTE</vt:lpstr>
      <vt:lpstr>LARGURA DE ESCAVAÇÃO</vt:lpstr>
      <vt:lpstr>DMT</vt:lpstr>
      <vt:lpstr>COMPOSIÇÕES</vt:lpstr>
      <vt:lpstr>SINAPI</vt:lpstr>
      <vt:lpstr>IOPES</vt:lpstr>
      <vt:lpstr>CESAN</vt:lpstr>
      <vt:lpstr>'7.1.32 Lançam vigas'!Area_de_impressao</vt:lpstr>
      <vt:lpstr>'Adm. Local'!Area_de_impressao</vt:lpstr>
      <vt:lpstr>'COMP-01-Concreto 40 MPa'!Area_de_impressao</vt:lpstr>
      <vt:lpstr>'COMP-01-Concreto 40 MPa (2)'!Area_de_impressao</vt:lpstr>
      <vt:lpstr>'COMP-02-APLICAÇÃO DE GRAXA (2)'!Area_de_impressao</vt:lpstr>
      <vt:lpstr>'COMP-02-Argamassa projet.'!Area_de_impressao</vt:lpstr>
      <vt:lpstr>'COMP-03 Estaca 250 SOLO'!Area_de_impressao</vt:lpstr>
      <vt:lpstr>'COMPOSIÇÃO 01'!Area_de_impressao</vt:lpstr>
      <vt:lpstr>'COMPOSIÇÃO 02'!Area_de_impressao</vt:lpstr>
      <vt:lpstr>'COMPOSIÇÃO 03'!Area_de_impressao</vt:lpstr>
      <vt:lpstr>'COMPOSIÇÃO 04'!Area_de_impressao</vt:lpstr>
      <vt:lpstr>'COMPOSIÇÃO 05'!Area_de_impressao</vt:lpstr>
      <vt:lpstr>Cronograma!Area_de_impressao</vt:lpstr>
      <vt:lpstr>'Curva ABC'!Area_de_impressao</vt:lpstr>
      <vt:lpstr>'ESTACA 400 ROCHA'!Area_de_impressao</vt:lpstr>
      <vt:lpstr>'ESTACA CAMISA '!Area_de_impressao</vt:lpstr>
      <vt:lpstr>IOPES!Area_de_impressao</vt:lpstr>
      <vt:lpstr>'Memorial de Cálculo'!Area_de_impressao</vt:lpstr>
      <vt:lpstr>'Planilha Orçamentária'!Area_de_impressao</vt:lpstr>
      <vt:lpstr>Resumo!Area_de_impressao</vt:lpstr>
      <vt:lpstr>SINAPI!Area_de_impressao</vt:lpstr>
      <vt:lpstr>'COMPOSIÇÃO 01'!Titulos_de_impressao</vt:lpstr>
      <vt:lpstr>'COMPOSIÇÃO 02'!Titulos_de_impressao</vt:lpstr>
      <vt:lpstr>'COMPOSIÇÃO 03'!Titulos_de_impressao</vt:lpstr>
      <vt:lpstr>'COMPOSIÇÃO 04'!Titulos_de_impressao</vt:lpstr>
      <vt:lpstr>'COMPOSIÇÃO 05'!Titulos_de_impressao</vt:lpstr>
      <vt:lpstr>Cronograma!Titulos_de_impressao</vt:lpstr>
      <vt:lpstr>'Curva ABC'!Titulos_de_impressao</vt:lpstr>
      <vt:lpstr>'Memorial de Cálculo'!Titulos_de_impressao</vt:lpstr>
      <vt:lpstr>'Planilha Orçamentária'!Titulos_de_impressao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Raphaelle Pederzini</cp:lastModifiedBy>
  <cp:lastPrinted>2021-06-22T17:59:08Z</cp:lastPrinted>
  <dcterms:created xsi:type="dcterms:W3CDTF">2013-05-06T17:13:09Z</dcterms:created>
  <dcterms:modified xsi:type="dcterms:W3CDTF">2021-08-27T18:46:28Z</dcterms:modified>
</cp:coreProperties>
</file>